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Technical\rp\23\500 ILF-Incremental Loss Factor\MCW-Module C Work\Settlement Process\Settlement Workbooks - True-Up\"/>
    </mc:Choice>
  </mc:AlternateContent>
  <xr:revisionPtr revIDLastSave="0" documentId="13_ncr:1_{E2438D7E-A172-43EA-8A36-B2A8AF655163}" xr6:coauthVersionLast="46" xr6:coauthVersionMax="46" xr10:uidLastSave="{00000000-0000-0000-0000-000000000000}"/>
  <bookViews>
    <workbookView xWindow="-120" yWindow="-120" windowWidth="29040" windowHeight="15840" xr2:uid="{00000000-000D-0000-FFFF-FFFF00000000}"/>
  </bookViews>
  <sheets>
    <sheet name="Summary" sheetId="3" r:id="rId1"/>
    <sheet name="2006" sheetId="9" r:id="rId2"/>
    <sheet name="2007" sheetId="10" r:id="rId3"/>
    <sheet name="2008" sheetId="11" r:id="rId4"/>
    <sheet name="2009" sheetId="12" r:id="rId5"/>
    <sheet name="2010" sheetId="13" r:id="rId6"/>
    <sheet name="2011" sheetId="14" r:id="rId7"/>
    <sheet name="2012" sheetId="15" r:id="rId8"/>
    <sheet name="2013" sheetId="16" r:id="rId9"/>
    <sheet name="2014" sheetId="17" r:id="rId10"/>
    <sheet name="2015" sheetId="19" r:id="rId11"/>
    <sheet name="2016" sheetId="18" r:id="rId12"/>
    <sheet name="Lookup Tables" sheetId="6" r:id="rId13"/>
  </sheets>
  <definedNames>
    <definedName name="_xlnm._FilterDatabase" localSheetId="12" hidden="1">'Lookup Tables'!$C$1:$C$198</definedName>
    <definedName name="_xlnm._FilterDatabase" localSheetId="0" hidden="1">Summary!#REF!</definedName>
    <definedName name="FacilityLookup">OFFSET('Lookup Tables'!$H$2,0,0,COUNTA('Lookup Tables'!$H:$H)-1,2)</definedName>
    <definedName name="IndexLookup">OFFSET('Lookup Tables'!$A$2,0,0,COUNTA('Lookup Tables'!$A:$A)-1,3)</definedName>
    <definedName name="Lookup2006">OFFSET('2006'!$A$5,0,0,COUNTA('2006'!$A:$A)-10,80)</definedName>
    <definedName name="Lookup2007">OFFSET('2007'!$A$5,0,0,COUNTA('2007'!$A:$A)-10,80)</definedName>
    <definedName name="Lookup2008">OFFSET('2008'!$A$5,0,0,COUNTA('2008'!$A:$A)-10,80)</definedName>
    <definedName name="Lookup2009">OFFSET('2009'!$A$5,0,0,COUNTA('2009'!$A:$A)-10,80)</definedName>
    <definedName name="Lookup2010">OFFSET('2010'!$A$5,0,0,COUNTA('2010'!$A:$A)-10,80)</definedName>
    <definedName name="Lookup2011">OFFSET('2011'!$A$5,0,0,COUNTA('2011'!$A:$A)-10,80)</definedName>
    <definedName name="Lookup2012">OFFSET('2012'!$A$5,0,0,COUNTA('2012'!$A:$A)-10,80)</definedName>
    <definedName name="Lookup2013">OFFSET('2013'!$A$5,0,0,COUNTA('2013'!$A:$A)-10,80)</definedName>
    <definedName name="Lookup2014">OFFSET('2014'!$A$5,0,0,COUNTA('2014'!$A:$A)-10,80)</definedName>
    <definedName name="Lookup2015">OFFSET('2015'!$A$5,0,0,COUNTA('2015'!$A:$A)-10,80)</definedName>
    <definedName name="Lookup2016">OFFSET('2016'!$A$5,0,0,COUNTA('2016'!$A:$A)-10,80)</definedName>
    <definedName name="ParticipantLookup">OFFSET('Lookup Tables'!$E$2,0,0,COUNTA('Lookup Tables'!$E:$E)-1,2)</definedName>
    <definedName name="_xlnm.Print_Titles" localSheetId="1">'2006'!$1:$4</definedName>
    <definedName name="_xlnm.Print_Titles" localSheetId="2">'2007'!$1:$4</definedName>
    <definedName name="_xlnm.Print_Titles" localSheetId="3">'2008'!$1:$4</definedName>
    <definedName name="_xlnm.Print_Titles" localSheetId="4">'2009'!$1:$4</definedName>
    <definedName name="_xlnm.Print_Titles" localSheetId="5">'2010'!$1:$4</definedName>
    <definedName name="_xlnm.Print_Titles" localSheetId="6">'2011'!$1:$4</definedName>
    <definedName name="_xlnm.Print_Titles" localSheetId="7">'2012'!$1:$4</definedName>
    <definedName name="_xlnm.Print_Titles" localSheetId="8">'2013'!$1:$4</definedName>
    <definedName name="_xlnm.Print_Titles" localSheetId="9">'2014'!$1:$4</definedName>
    <definedName name="_xlnm.Print_Titles" localSheetId="10">'2015'!$1:$4</definedName>
    <definedName name="_xlnm.Print_Titles" localSheetId="11">'2016'!$1:$4</definedName>
    <definedName name="_xlnm.Print_Titles" localSheetId="12">'Lookup Tables'!$1:$1</definedName>
    <definedName name="_xlnm.Print_Titles" localSheetId="0">Summary!$1:$4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B266" i="3" l="1"/>
  <c r="C266" i="3" s="1"/>
  <c r="D266" i="3"/>
  <c r="E266" i="3" s="1"/>
  <c r="F266" i="3"/>
  <c r="G266"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H266" i="3"/>
  <c r="AI266" i="3"/>
  <c r="AJ266" i="3"/>
  <c r="AK266" i="3"/>
  <c r="AL266" i="3"/>
  <c r="AM266" i="3"/>
  <c r="AN266" i="3"/>
  <c r="AO266" i="3"/>
  <c r="B267" i="3"/>
  <c r="C267" i="3" s="1"/>
  <c r="D267" i="3"/>
  <c r="E267" i="3" s="1"/>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L267" i="3"/>
  <c r="AM267" i="3"/>
  <c r="AN267" i="3"/>
  <c r="AO267" i="3"/>
  <c r="AT267" i="3"/>
  <c r="AU267" i="3"/>
  <c r="AV267" i="3"/>
  <c r="AW267" i="3"/>
  <c r="B268" i="3"/>
  <c r="C268" i="3" s="1"/>
  <c r="D268" i="3"/>
  <c r="E268" i="3" s="1"/>
  <c r="F268" i="3"/>
  <c r="G268" i="3"/>
  <c r="H268"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I268" i="3"/>
  <c r="AJ268" i="3"/>
  <c r="AK268" i="3"/>
  <c r="AL268" i="3"/>
  <c r="AM268" i="3"/>
  <c r="AN268" i="3"/>
  <c r="AO268" i="3"/>
  <c r="B272" i="3"/>
  <c r="C272" i="3" s="1"/>
  <c r="D272" i="3"/>
  <c r="E272" i="3" s="1"/>
  <c r="F272" i="3"/>
  <c r="F273" i="3" s="1"/>
  <c r="G272" i="3"/>
  <c r="G273" i="3" s="1"/>
  <c r="H272" i="3"/>
  <c r="H273" i="3" s="1"/>
  <c r="I272" i="3"/>
  <c r="I273" i="3" s="1"/>
  <c r="J272" i="3"/>
  <c r="J273" i="3" s="1"/>
  <c r="K272" i="3"/>
  <c r="K273" i="3" s="1"/>
  <c r="L272" i="3"/>
  <c r="L273" i="3" s="1"/>
  <c r="M272" i="3"/>
  <c r="M273" i="3" s="1"/>
  <c r="N272" i="3"/>
  <c r="N273" i="3" s="1"/>
  <c r="O272" i="3"/>
  <c r="O273" i="3" s="1"/>
  <c r="P272" i="3"/>
  <c r="P273" i="3" s="1"/>
  <c r="Q272" i="3"/>
  <c r="Q273" i="3" s="1"/>
  <c r="R272" i="3"/>
  <c r="R273" i="3" s="1"/>
  <c r="S272" i="3"/>
  <c r="S273" i="3" s="1"/>
  <c r="T272" i="3"/>
  <c r="T273" i="3" s="1"/>
  <c r="U272" i="3"/>
  <c r="U273" i="3" s="1"/>
  <c r="V272" i="3"/>
  <c r="V273" i="3" s="1"/>
  <c r="W272" i="3"/>
  <c r="W273" i="3" s="1"/>
  <c r="X272" i="3"/>
  <c r="X273" i="3" s="1"/>
  <c r="Y272" i="3"/>
  <c r="Y273" i="3" s="1"/>
  <c r="Z272" i="3"/>
  <c r="Z273" i="3" s="1"/>
  <c r="AA272" i="3"/>
  <c r="AA273" i="3" s="1"/>
  <c r="AB272" i="3"/>
  <c r="AB273" i="3" s="1"/>
  <c r="AC272" i="3"/>
  <c r="AC273" i="3" s="1"/>
  <c r="AD272" i="3"/>
  <c r="AD273" i="3" s="1"/>
  <c r="AE272" i="3"/>
  <c r="AE273" i="3" s="1"/>
  <c r="AF272" i="3"/>
  <c r="AF273" i="3" s="1"/>
  <c r="AG272" i="3"/>
  <c r="AG273" i="3" s="1"/>
  <c r="AH272" i="3"/>
  <c r="AH273" i="3" s="1"/>
  <c r="AI272" i="3"/>
  <c r="AI273" i="3" s="1"/>
  <c r="AJ272" i="3"/>
  <c r="AJ273" i="3" s="1"/>
  <c r="AK272" i="3"/>
  <c r="AK273" i="3" s="1"/>
  <c r="AL272" i="3"/>
  <c r="AL273" i="3" s="1"/>
  <c r="AM272" i="3"/>
  <c r="AM273" i="3" s="1"/>
  <c r="AN272" i="3"/>
  <c r="AN273" i="3" s="1"/>
  <c r="AO272" i="3"/>
  <c r="AO273" i="3" s="1"/>
  <c r="B286" i="3"/>
  <c r="C286" i="3" s="1"/>
  <c r="D286" i="3"/>
  <c r="E286" i="3" s="1"/>
  <c r="J286" i="3"/>
  <c r="K286" i="3"/>
  <c r="L286" i="3"/>
  <c r="M286" i="3"/>
  <c r="N286" i="3"/>
  <c r="O286" i="3"/>
  <c r="P286" i="3"/>
  <c r="Q286" i="3"/>
  <c r="R286" i="3"/>
  <c r="S286" i="3"/>
  <c r="T286" i="3"/>
  <c r="U286" i="3"/>
  <c r="V286" i="3"/>
  <c r="W286" i="3"/>
  <c r="X286" i="3"/>
  <c r="Y286" i="3"/>
  <c r="Z286" i="3"/>
  <c r="AA286" i="3"/>
  <c r="AB286" i="3"/>
  <c r="AC286" i="3"/>
  <c r="AD286" i="3"/>
  <c r="AE286" i="3"/>
  <c r="AF286" i="3"/>
  <c r="AG286" i="3"/>
  <c r="AH286" i="3"/>
  <c r="AI286" i="3"/>
  <c r="AJ286" i="3"/>
  <c r="AK286" i="3"/>
  <c r="AL286" i="3"/>
  <c r="AM286" i="3"/>
  <c r="AN286" i="3"/>
  <c r="AO286" i="3"/>
  <c r="AT286" i="3"/>
  <c r="AU286" i="3"/>
  <c r="AV286" i="3"/>
  <c r="AW286" i="3"/>
  <c r="B287" i="3"/>
  <c r="C287" i="3" s="1"/>
  <c r="D287" i="3"/>
  <c r="E287" i="3" s="1"/>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B280" i="3"/>
  <c r="C280" i="3" s="1"/>
  <c r="D280" i="3"/>
  <c r="E280" i="3" s="1"/>
  <c r="J280" i="3"/>
  <c r="J281" i="3" s="1"/>
  <c r="K280" i="3"/>
  <c r="K281" i="3" s="1"/>
  <c r="L280" i="3"/>
  <c r="L281" i="3" s="1"/>
  <c r="M280" i="3"/>
  <c r="M281" i="3" s="1"/>
  <c r="N280" i="3"/>
  <c r="N281" i="3" s="1"/>
  <c r="O280" i="3"/>
  <c r="O281" i="3" s="1"/>
  <c r="P280" i="3"/>
  <c r="P281" i="3" s="1"/>
  <c r="Q280" i="3"/>
  <c r="Q281" i="3" s="1"/>
  <c r="R280" i="3"/>
  <c r="R281" i="3" s="1"/>
  <c r="S280" i="3"/>
  <c r="S281" i="3" s="1"/>
  <c r="T280" i="3"/>
  <c r="T281" i="3" s="1"/>
  <c r="U280" i="3"/>
  <c r="U281" i="3" s="1"/>
  <c r="V280" i="3"/>
  <c r="V281" i="3" s="1"/>
  <c r="W280" i="3"/>
  <c r="W281" i="3" s="1"/>
  <c r="X280" i="3"/>
  <c r="X281" i="3" s="1"/>
  <c r="Y280" i="3"/>
  <c r="Y281" i="3" s="1"/>
  <c r="Z280" i="3"/>
  <c r="Z281" i="3" s="1"/>
  <c r="AA280" i="3"/>
  <c r="AA281" i="3" s="1"/>
  <c r="AB280" i="3"/>
  <c r="AB281" i="3" s="1"/>
  <c r="AC280" i="3"/>
  <c r="AC281" i="3" s="1"/>
  <c r="AD280" i="3"/>
  <c r="AD281" i="3" s="1"/>
  <c r="AE280" i="3"/>
  <c r="AE281" i="3" s="1"/>
  <c r="AF280" i="3"/>
  <c r="AF281" i="3" s="1"/>
  <c r="AG280" i="3"/>
  <c r="AG281" i="3" s="1"/>
  <c r="AH280" i="3"/>
  <c r="AH281" i="3" s="1"/>
  <c r="AI280" i="3"/>
  <c r="AI281" i="3" s="1"/>
  <c r="AJ280" i="3"/>
  <c r="AJ281" i="3" s="1"/>
  <c r="AK280" i="3"/>
  <c r="AK281" i="3" s="1"/>
  <c r="AL280" i="3"/>
  <c r="AL281" i="3" s="1"/>
  <c r="AM280" i="3"/>
  <c r="AM281" i="3" s="1"/>
  <c r="AN280" i="3"/>
  <c r="AN281" i="3" s="1"/>
  <c r="AO280" i="3"/>
  <c r="AO281" i="3" s="1"/>
  <c r="B282" i="3"/>
  <c r="C282" i="3" s="1"/>
  <c r="D282" i="3"/>
  <c r="E282" i="3" s="1"/>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B283" i="3"/>
  <c r="C283" i="3" s="1"/>
  <c r="D283" i="3"/>
  <c r="E283" i="3" s="1"/>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O283" i="3"/>
  <c r="B284" i="3"/>
  <c r="C284" i="3" s="1"/>
  <c r="D284" i="3"/>
  <c r="E284" i="3" s="1"/>
  <c r="F284" i="3"/>
  <c r="G284" i="3"/>
  <c r="H284" i="3"/>
  <c r="I284" i="3"/>
  <c r="J284" i="3"/>
  <c r="K284" i="3"/>
  <c r="L284" i="3"/>
  <c r="M284" i="3"/>
  <c r="N284" i="3"/>
  <c r="O284" i="3"/>
  <c r="P284" i="3"/>
  <c r="Q284" i="3"/>
  <c r="R284" i="3"/>
  <c r="S284" i="3"/>
  <c r="T284" i="3"/>
  <c r="U284" i="3"/>
  <c r="V284" i="3"/>
  <c r="W284" i="3"/>
  <c r="X284" i="3"/>
  <c r="Y284" i="3"/>
  <c r="Z284" i="3"/>
  <c r="AA284" i="3"/>
  <c r="AB284" i="3"/>
  <c r="AC284" i="3"/>
  <c r="AD284" i="3"/>
  <c r="AE284" i="3"/>
  <c r="AF284" i="3"/>
  <c r="AG284" i="3"/>
  <c r="AH284" i="3"/>
  <c r="AI284" i="3"/>
  <c r="AJ284" i="3"/>
  <c r="AK284" i="3"/>
  <c r="AL284" i="3"/>
  <c r="AM284" i="3"/>
  <c r="AN284" i="3"/>
  <c r="AO284" i="3"/>
  <c r="AT284" i="3"/>
  <c r="AU284" i="3"/>
  <c r="AV284" i="3"/>
  <c r="AW284" i="3"/>
  <c r="B274" i="3"/>
  <c r="C274" i="3" s="1"/>
  <c r="D274" i="3"/>
  <c r="E274" i="3" s="1"/>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AN274" i="3"/>
  <c r="AO274" i="3"/>
  <c r="B275" i="3"/>
  <c r="C275" i="3" s="1"/>
  <c r="D275" i="3"/>
  <c r="E275" i="3" s="1"/>
  <c r="F275"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B270" i="3"/>
  <c r="C270" i="3" s="1"/>
  <c r="D270" i="3"/>
  <c r="E270" i="3" s="1"/>
  <c r="J270" i="3"/>
  <c r="J271" i="3" s="1"/>
  <c r="K270" i="3"/>
  <c r="K271" i="3" s="1"/>
  <c r="L270" i="3"/>
  <c r="L271" i="3" s="1"/>
  <c r="M270" i="3"/>
  <c r="M271" i="3" s="1"/>
  <c r="N270" i="3"/>
  <c r="N271" i="3" s="1"/>
  <c r="O270" i="3"/>
  <c r="O271" i="3" s="1"/>
  <c r="P270" i="3"/>
  <c r="P271" i="3" s="1"/>
  <c r="Q270" i="3"/>
  <c r="Q271" i="3" s="1"/>
  <c r="R270" i="3"/>
  <c r="R271" i="3" s="1"/>
  <c r="S270" i="3"/>
  <c r="S271" i="3" s="1"/>
  <c r="T270" i="3"/>
  <c r="T271" i="3" s="1"/>
  <c r="U270" i="3"/>
  <c r="U271" i="3" s="1"/>
  <c r="V270" i="3"/>
  <c r="V271" i="3" s="1"/>
  <c r="W270" i="3"/>
  <c r="W271" i="3" s="1"/>
  <c r="X270" i="3"/>
  <c r="X271" i="3" s="1"/>
  <c r="Y270" i="3"/>
  <c r="Y271" i="3" s="1"/>
  <c r="Z270" i="3"/>
  <c r="Z271" i="3" s="1"/>
  <c r="AA270" i="3"/>
  <c r="AA271" i="3" s="1"/>
  <c r="AB270" i="3"/>
  <c r="AB271" i="3" s="1"/>
  <c r="AC270" i="3"/>
  <c r="AC271" i="3" s="1"/>
  <c r="AD270" i="3"/>
  <c r="AD271" i="3" s="1"/>
  <c r="AE270" i="3"/>
  <c r="AE271" i="3" s="1"/>
  <c r="AF270" i="3"/>
  <c r="AF271" i="3" s="1"/>
  <c r="AG270" i="3"/>
  <c r="AG271" i="3" s="1"/>
  <c r="AH270" i="3"/>
  <c r="AH271" i="3" s="1"/>
  <c r="AI270" i="3"/>
  <c r="AI271" i="3" s="1"/>
  <c r="AJ270" i="3"/>
  <c r="AJ271" i="3" s="1"/>
  <c r="AK270" i="3"/>
  <c r="AK271" i="3" s="1"/>
  <c r="AL270" i="3"/>
  <c r="AL271" i="3" s="1"/>
  <c r="AM270" i="3"/>
  <c r="AM271" i="3" s="1"/>
  <c r="AN270" i="3"/>
  <c r="AN271" i="3" s="1"/>
  <c r="AO270" i="3"/>
  <c r="AO271" i="3" s="1"/>
  <c r="AT270" i="3"/>
  <c r="AT271" i="3" s="1"/>
  <c r="AU270" i="3"/>
  <c r="AU271" i="3" s="1"/>
  <c r="AV270" i="3"/>
  <c r="AV271" i="3" s="1"/>
  <c r="AW270" i="3"/>
  <c r="AW271" i="3" s="1"/>
  <c r="B289" i="3"/>
  <c r="C289" i="3" s="1"/>
  <c r="D289" i="3"/>
  <c r="E289" i="3" s="1"/>
  <c r="F289" i="3"/>
  <c r="F290" i="3" s="1"/>
  <c r="G289" i="3"/>
  <c r="G290" i="3" s="1"/>
  <c r="H289" i="3"/>
  <c r="H290" i="3" s="1"/>
  <c r="I289" i="3"/>
  <c r="I290" i="3" s="1"/>
  <c r="J289" i="3"/>
  <c r="J290" i="3" s="1"/>
  <c r="K289" i="3"/>
  <c r="K290" i="3" s="1"/>
  <c r="L289" i="3"/>
  <c r="L290" i="3" s="1"/>
  <c r="M289" i="3"/>
  <c r="M290" i="3" s="1"/>
  <c r="N289" i="3"/>
  <c r="N290" i="3" s="1"/>
  <c r="O289" i="3"/>
  <c r="O290" i="3" s="1"/>
  <c r="P289" i="3"/>
  <c r="P290" i="3" s="1"/>
  <c r="Q289" i="3"/>
  <c r="Q290" i="3" s="1"/>
  <c r="R289" i="3"/>
  <c r="R290" i="3" s="1"/>
  <c r="S289" i="3"/>
  <c r="S290" i="3" s="1"/>
  <c r="T289" i="3"/>
  <c r="T290" i="3" s="1"/>
  <c r="U289" i="3"/>
  <c r="U290" i="3" s="1"/>
  <c r="V289" i="3"/>
  <c r="V290" i="3" s="1"/>
  <c r="W289" i="3"/>
  <c r="W290" i="3" s="1"/>
  <c r="X289" i="3"/>
  <c r="X290" i="3" s="1"/>
  <c r="Y289" i="3"/>
  <c r="Y290" i="3" s="1"/>
  <c r="Z289" i="3"/>
  <c r="Z290" i="3" s="1"/>
  <c r="AA289" i="3"/>
  <c r="AA290" i="3" s="1"/>
  <c r="AB289" i="3"/>
  <c r="AB290" i="3" s="1"/>
  <c r="AC289" i="3"/>
  <c r="AC290" i="3" s="1"/>
  <c r="AD289" i="3"/>
  <c r="AD290" i="3" s="1"/>
  <c r="AE289" i="3"/>
  <c r="AE290" i="3" s="1"/>
  <c r="AF289" i="3"/>
  <c r="AF290" i="3" s="1"/>
  <c r="AG289" i="3"/>
  <c r="AG290" i="3" s="1"/>
  <c r="AH289" i="3"/>
  <c r="AH290" i="3" s="1"/>
  <c r="AI289" i="3"/>
  <c r="AI290" i="3" s="1"/>
  <c r="AJ289" i="3"/>
  <c r="AJ290" i="3" s="1"/>
  <c r="AK289" i="3"/>
  <c r="AK290" i="3" s="1"/>
  <c r="AL289" i="3"/>
  <c r="AL290" i="3" s="1"/>
  <c r="AM289" i="3"/>
  <c r="AM290" i="3" s="1"/>
  <c r="AN289" i="3"/>
  <c r="AN290" i="3" s="1"/>
  <c r="AO289" i="3"/>
  <c r="AO290" i="3" s="1"/>
  <c r="AT289" i="3"/>
  <c r="AT290" i="3" s="1"/>
  <c r="AU289" i="3"/>
  <c r="AU290" i="3" s="1"/>
  <c r="AV289" i="3"/>
  <c r="AV290" i="3" s="1"/>
  <c r="AW289" i="3"/>
  <c r="AW290" i="3" s="1"/>
  <c r="B309" i="3"/>
  <c r="C309" i="3" s="1"/>
  <c r="D309" i="3"/>
  <c r="E309" i="3" s="1"/>
  <c r="F309"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AM309" i="3"/>
  <c r="AN309" i="3"/>
  <c r="AO309" i="3"/>
  <c r="B305" i="3"/>
  <c r="C305" i="3" s="1"/>
  <c r="D305" i="3"/>
  <c r="E305" i="3" s="1"/>
  <c r="F305" i="3"/>
  <c r="G305" i="3"/>
  <c r="H305" i="3"/>
  <c r="I305" i="3"/>
  <c r="J305" i="3"/>
  <c r="K305" i="3"/>
  <c r="L305" i="3"/>
  <c r="M305" i="3"/>
  <c r="N305" i="3"/>
  <c r="O305" i="3"/>
  <c r="P305" i="3"/>
  <c r="Q305" i="3"/>
  <c r="R305" i="3"/>
  <c r="S305" i="3"/>
  <c r="T305" i="3"/>
  <c r="U305" i="3"/>
  <c r="V305" i="3"/>
  <c r="W305" i="3"/>
  <c r="X305" i="3"/>
  <c r="Y305" i="3"/>
  <c r="Z305" i="3"/>
  <c r="AA305" i="3"/>
  <c r="AB305" i="3"/>
  <c r="AC305" i="3"/>
  <c r="AD305" i="3"/>
  <c r="AE305" i="3"/>
  <c r="AF305" i="3"/>
  <c r="AG305" i="3"/>
  <c r="AH305" i="3"/>
  <c r="AI305" i="3"/>
  <c r="AJ305" i="3"/>
  <c r="AK305" i="3"/>
  <c r="AL305" i="3"/>
  <c r="AM305" i="3"/>
  <c r="AN305" i="3"/>
  <c r="AO305" i="3"/>
  <c r="B308" i="3"/>
  <c r="C308" i="3" s="1"/>
  <c r="D308" i="3"/>
  <c r="E308" i="3" s="1"/>
  <c r="F308"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L308" i="3"/>
  <c r="AM308" i="3"/>
  <c r="AN308" i="3"/>
  <c r="AO308" i="3"/>
  <c r="B326" i="3"/>
  <c r="C326" i="3" s="1"/>
  <c r="D326" i="3"/>
  <c r="E326" i="3" s="1"/>
  <c r="F326"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B317" i="3"/>
  <c r="C317" i="3" s="1"/>
  <c r="D317" i="3"/>
  <c r="E317" i="3" s="1"/>
  <c r="J317" i="3"/>
  <c r="K317" i="3"/>
  <c r="L317" i="3"/>
  <c r="M317" i="3"/>
  <c r="N317" i="3"/>
  <c r="O317" i="3"/>
  <c r="P317" i="3"/>
  <c r="Q317" i="3"/>
  <c r="R317" i="3"/>
  <c r="S317" i="3"/>
  <c r="T317" i="3"/>
  <c r="U317" i="3"/>
  <c r="V317" i="3"/>
  <c r="W317" i="3"/>
  <c r="X317" i="3"/>
  <c r="Y317" i="3"/>
  <c r="Z317" i="3"/>
  <c r="AA317" i="3"/>
  <c r="AB317" i="3"/>
  <c r="AC317" i="3"/>
  <c r="AD317" i="3"/>
  <c r="AE317" i="3"/>
  <c r="AF317" i="3"/>
  <c r="AG317" i="3"/>
  <c r="AH317" i="3"/>
  <c r="AI317" i="3"/>
  <c r="AJ317" i="3"/>
  <c r="AK317" i="3"/>
  <c r="AL317" i="3"/>
  <c r="AM317" i="3"/>
  <c r="AN317" i="3"/>
  <c r="AO317" i="3"/>
  <c r="B318" i="3"/>
  <c r="C318" i="3" s="1"/>
  <c r="D318" i="3"/>
  <c r="E318" i="3" s="1"/>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K318" i="3"/>
  <c r="AL318" i="3"/>
  <c r="AM318" i="3"/>
  <c r="AN318" i="3"/>
  <c r="AO318" i="3"/>
  <c r="B319" i="3"/>
  <c r="C319" i="3" s="1"/>
  <c r="D319" i="3"/>
  <c r="E319" i="3" s="1"/>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B320" i="3"/>
  <c r="C320" i="3" s="1"/>
  <c r="D320" i="3"/>
  <c r="E320" i="3" s="1"/>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B321" i="3"/>
  <c r="C321" i="3" s="1"/>
  <c r="D321" i="3"/>
  <c r="E321" i="3" s="1"/>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B322" i="3"/>
  <c r="C322" i="3" s="1"/>
  <c r="D322" i="3"/>
  <c r="E322" i="3" s="1"/>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B323" i="3"/>
  <c r="C323" i="3" s="1"/>
  <c r="D323" i="3"/>
  <c r="E323" i="3" s="1"/>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B324" i="3"/>
  <c r="C324" i="3" s="1"/>
  <c r="D324" i="3"/>
  <c r="E324" i="3" s="1"/>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B325" i="3"/>
  <c r="C325" i="3" s="1"/>
  <c r="D325" i="3"/>
  <c r="E325" i="3" s="1"/>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B327" i="3"/>
  <c r="C327" i="3" s="1"/>
  <c r="D327" i="3"/>
  <c r="E327" i="3" s="1"/>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B328" i="3"/>
  <c r="C328" i="3" s="1"/>
  <c r="D328" i="3"/>
  <c r="E328" i="3" s="1"/>
  <c r="J328" i="3"/>
  <c r="K328" i="3"/>
  <c r="L328" i="3"/>
  <c r="M328" i="3"/>
  <c r="N328" i="3"/>
  <c r="O328" i="3"/>
  <c r="P328" i="3"/>
  <c r="Q328" i="3"/>
  <c r="R328" i="3"/>
  <c r="S328" i="3"/>
  <c r="T328" i="3"/>
  <c r="U328" i="3"/>
  <c r="V328" i="3"/>
  <c r="W328" i="3"/>
  <c r="X328" i="3"/>
  <c r="Y328" i="3"/>
  <c r="Z328" i="3"/>
  <c r="AA328" i="3"/>
  <c r="AB328" i="3"/>
  <c r="AC328" i="3"/>
  <c r="AD328" i="3"/>
  <c r="AE328" i="3"/>
  <c r="AF328" i="3"/>
  <c r="AG328" i="3"/>
  <c r="AH328" i="3"/>
  <c r="AI328" i="3"/>
  <c r="AJ328" i="3"/>
  <c r="AK328" i="3"/>
  <c r="AL328" i="3"/>
  <c r="AM328" i="3"/>
  <c r="AN328" i="3"/>
  <c r="AO328" i="3"/>
  <c r="B329" i="3"/>
  <c r="C329" i="3" s="1"/>
  <c r="D329" i="3"/>
  <c r="E329" i="3" s="1"/>
  <c r="J329" i="3"/>
  <c r="K329" i="3"/>
  <c r="L329" i="3"/>
  <c r="M329" i="3"/>
  <c r="N329" i="3"/>
  <c r="O329" i="3"/>
  <c r="P329" i="3"/>
  <c r="Q329" i="3"/>
  <c r="R329" i="3"/>
  <c r="S329" i="3"/>
  <c r="T329" i="3"/>
  <c r="U329" i="3"/>
  <c r="V329" i="3"/>
  <c r="W329" i="3"/>
  <c r="X329" i="3"/>
  <c r="Y329" i="3"/>
  <c r="Z329" i="3"/>
  <c r="AA329" i="3"/>
  <c r="AB329" i="3"/>
  <c r="AC329" i="3"/>
  <c r="AD329" i="3"/>
  <c r="AE329" i="3"/>
  <c r="AF329" i="3"/>
  <c r="AG329" i="3"/>
  <c r="AH329" i="3"/>
  <c r="AI329" i="3"/>
  <c r="AJ329" i="3"/>
  <c r="AK329" i="3"/>
  <c r="AL329" i="3"/>
  <c r="AM329" i="3"/>
  <c r="AN329" i="3"/>
  <c r="AO329" i="3"/>
  <c r="B330" i="3"/>
  <c r="C330" i="3" s="1"/>
  <c r="D330" i="3"/>
  <c r="E330" i="3" s="1"/>
  <c r="J330" i="3"/>
  <c r="K330" i="3"/>
  <c r="L330" i="3"/>
  <c r="M330" i="3"/>
  <c r="N330" i="3"/>
  <c r="O330" i="3"/>
  <c r="P330" i="3"/>
  <c r="Q330" i="3"/>
  <c r="R330" i="3"/>
  <c r="S330" i="3"/>
  <c r="T330" i="3"/>
  <c r="U330" i="3"/>
  <c r="V330" i="3"/>
  <c r="W330" i="3"/>
  <c r="X330" i="3"/>
  <c r="Y330" i="3"/>
  <c r="Z330" i="3"/>
  <c r="AA330" i="3"/>
  <c r="AB330" i="3"/>
  <c r="AC330" i="3"/>
  <c r="AD330" i="3"/>
  <c r="AE330" i="3"/>
  <c r="AF330" i="3"/>
  <c r="AG330" i="3"/>
  <c r="AH330" i="3"/>
  <c r="AI330" i="3"/>
  <c r="AJ330" i="3"/>
  <c r="AK330" i="3"/>
  <c r="AL330" i="3"/>
  <c r="AM330" i="3"/>
  <c r="AN330" i="3"/>
  <c r="AO330" i="3"/>
  <c r="B331" i="3"/>
  <c r="C331" i="3" s="1"/>
  <c r="D331" i="3"/>
  <c r="E331" i="3" s="1"/>
  <c r="J331" i="3"/>
  <c r="K331" i="3"/>
  <c r="L331" i="3"/>
  <c r="M331" i="3"/>
  <c r="N331" i="3"/>
  <c r="O331" i="3"/>
  <c r="P331" i="3"/>
  <c r="Q331" i="3"/>
  <c r="R331" i="3"/>
  <c r="S331" i="3"/>
  <c r="T331" i="3"/>
  <c r="U331" i="3"/>
  <c r="V331" i="3"/>
  <c r="W331" i="3"/>
  <c r="X331" i="3"/>
  <c r="Y331" i="3"/>
  <c r="Z331" i="3"/>
  <c r="AA331" i="3"/>
  <c r="AB331" i="3"/>
  <c r="AC331" i="3"/>
  <c r="AD331" i="3"/>
  <c r="AE331" i="3"/>
  <c r="AF331" i="3"/>
  <c r="AG331" i="3"/>
  <c r="AH331" i="3"/>
  <c r="AI331" i="3"/>
  <c r="AJ331" i="3"/>
  <c r="AK331" i="3"/>
  <c r="AL331" i="3"/>
  <c r="AM331" i="3"/>
  <c r="AN331" i="3"/>
  <c r="AO331" i="3"/>
  <c r="AT331" i="3"/>
  <c r="AU331" i="3"/>
  <c r="AV331" i="3"/>
  <c r="AW331" i="3"/>
  <c r="B345" i="3"/>
  <c r="C345" i="3" s="1"/>
  <c r="D345" i="3"/>
  <c r="E345" i="3" s="1"/>
  <c r="F345" i="3"/>
  <c r="G345" i="3"/>
  <c r="H345" i="3"/>
  <c r="I345" i="3"/>
  <c r="J345" i="3"/>
  <c r="K345" i="3"/>
  <c r="L345" i="3"/>
  <c r="M345" i="3"/>
  <c r="N345" i="3"/>
  <c r="O345" i="3"/>
  <c r="P345" i="3"/>
  <c r="Q345" i="3"/>
  <c r="R345" i="3"/>
  <c r="S345" i="3"/>
  <c r="T345" i="3"/>
  <c r="U345" i="3"/>
  <c r="V345" i="3"/>
  <c r="W345" i="3"/>
  <c r="X345" i="3"/>
  <c r="Y345" i="3"/>
  <c r="Z345" i="3"/>
  <c r="AA345" i="3"/>
  <c r="AB345" i="3"/>
  <c r="AC345" i="3"/>
  <c r="AD345" i="3"/>
  <c r="AE345" i="3"/>
  <c r="AF345" i="3"/>
  <c r="AG345" i="3"/>
  <c r="AH345" i="3"/>
  <c r="AI345" i="3"/>
  <c r="AJ345" i="3"/>
  <c r="AK345" i="3"/>
  <c r="AL345" i="3"/>
  <c r="AM345" i="3"/>
  <c r="AN345" i="3"/>
  <c r="AO345" i="3"/>
  <c r="AT345" i="3"/>
  <c r="AU345" i="3"/>
  <c r="AV345" i="3"/>
  <c r="AW345" i="3"/>
  <c r="B346" i="3"/>
  <c r="C346" i="3" s="1"/>
  <c r="D346" i="3"/>
  <c r="E346" i="3" s="1"/>
  <c r="F346" i="3"/>
  <c r="G346" i="3"/>
  <c r="H346" i="3"/>
  <c r="I346" i="3"/>
  <c r="J346" i="3"/>
  <c r="K346" i="3"/>
  <c r="L346" i="3"/>
  <c r="M346" i="3"/>
  <c r="N346" i="3"/>
  <c r="O346" i="3"/>
  <c r="P346" i="3"/>
  <c r="Q346" i="3"/>
  <c r="R346" i="3"/>
  <c r="S346" i="3"/>
  <c r="T346" i="3"/>
  <c r="U346" i="3"/>
  <c r="V346" i="3"/>
  <c r="W346" i="3"/>
  <c r="X346" i="3"/>
  <c r="Y346" i="3"/>
  <c r="Z346" i="3"/>
  <c r="AA346" i="3"/>
  <c r="AB346" i="3"/>
  <c r="AC346" i="3"/>
  <c r="AD346" i="3"/>
  <c r="AE346" i="3"/>
  <c r="AF346" i="3"/>
  <c r="AG346" i="3"/>
  <c r="AH346" i="3"/>
  <c r="AI346" i="3"/>
  <c r="AJ346" i="3"/>
  <c r="AK346" i="3"/>
  <c r="AL346" i="3"/>
  <c r="AM346" i="3"/>
  <c r="AN346" i="3"/>
  <c r="AO346" i="3"/>
  <c r="AT346" i="3"/>
  <c r="AU346" i="3"/>
  <c r="AV346" i="3"/>
  <c r="AW346" i="3"/>
  <c r="B348" i="3"/>
  <c r="C348" i="3" s="1"/>
  <c r="D348" i="3"/>
  <c r="E348" i="3" s="1"/>
  <c r="F348" i="3"/>
  <c r="G348" i="3"/>
  <c r="H348" i="3"/>
  <c r="I348" i="3"/>
  <c r="J348" i="3"/>
  <c r="K348" i="3"/>
  <c r="L348" i="3"/>
  <c r="M348" i="3"/>
  <c r="N348" i="3"/>
  <c r="O348" i="3"/>
  <c r="P348" i="3"/>
  <c r="Q348" i="3"/>
  <c r="R348" i="3"/>
  <c r="S348" i="3"/>
  <c r="T348" i="3"/>
  <c r="U348" i="3"/>
  <c r="V348" i="3"/>
  <c r="W348" i="3"/>
  <c r="X348" i="3"/>
  <c r="Y348" i="3"/>
  <c r="Z348" i="3"/>
  <c r="AA348" i="3"/>
  <c r="AB348" i="3"/>
  <c r="AC348" i="3"/>
  <c r="AD348" i="3"/>
  <c r="AE348" i="3"/>
  <c r="AF348" i="3"/>
  <c r="AG348" i="3"/>
  <c r="AH348" i="3"/>
  <c r="AI348" i="3"/>
  <c r="AJ348" i="3"/>
  <c r="AK348" i="3"/>
  <c r="AL348" i="3"/>
  <c r="AM348" i="3"/>
  <c r="AN348" i="3"/>
  <c r="AO348" i="3"/>
  <c r="B349" i="3"/>
  <c r="C349" i="3" s="1"/>
  <c r="D349" i="3"/>
  <c r="E349" i="3" s="1"/>
  <c r="F349" i="3"/>
  <c r="G349" i="3"/>
  <c r="H349" i="3"/>
  <c r="I349" i="3"/>
  <c r="J349" i="3"/>
  <c r="K349" i="3"/>
  <c r="L349" i="3"/>
  <c r="M349" i="3"/>
  <c r="N349" i="3"/>
  <c r="O349" i="3"/>
  <c r="P349" i="3"/>
  <c r="Q349" i="3"/>
  <c r="R349" i="3"/>
  <c r="S349" i="3"/>
  <c r="T349" i="3"/>
  <c r="U349" i="3"/>
  <c r="V349" i="3"/>
  <c r="W349" i="3"/>
  <c r="X349" i="3"/>
  <c r="Y349" i="3"/>
  <c r="Z349" i="3"/>
  <c r="AA349" i="3"/>
  <c r="AB349" i="3"/>
  <c r="AC349" i="3"/>
  <c r="AD349" i="3"/>
  <c r="AE349" i="3"/>
  <c r="AF349" i="3"/>
  <c r="AG349" i="3"/>
  <c r="AH349" i="3"/>
  <c r="AI349" i="3"/>
  <c r="AJ349" i="3"/>
  <c r="AK349" i="3"/>
  <c r="AL349" i="3"/>
  <c r="AM349" i="3"/>
  <c r="AN349" i="3"/>
  <c r="AO349" i="3"/>
  <c r="B350" i="3"/>
  <c r="C350" i="3" s="1"/>
  <c r="D350" i="3"/>
  <c r="E350" i="3" s="1"/>
  <c r="F350" i="3"/>
  <c r="G350" i="3"/>
  <c r="H350" i="3"/>
  <c r="I350" i="3"/>
  <c r="J350" i="3"/>
  <c r="K350" i="3"/>
  <c r="L350" i="3"/>
  <c r="M350" i="3"/>
  <c r="N350" i="3"/>
  <c r="O350" i="3"/>
  <c r="P350" i="3"/>
  <c r="Q350" i="3"/>
  <c r="R350" i="3"/>
  <c r="S350" i="3"/>
  <c r="T350" i="3"/>
  <c r="U350" i="3"/>
  <c r="V350" i="3"/>
  <c r="W350" i="3"/>
  <c r="X350" i="3"/>
  <c r="Y350" i="3"/>
  <c r="Z350" i="3"/>
  <c r="AA350" i="3"/>
  <c r="AB350" i="3"/>
  <c r="AC350" i="3"/>
  <c r="AD350" i="3"/>
  <c r="AE350" i="3"/>
  <c r="AF350" i="3"/>
  <c r="AG350" i="3"/>
  <c r="AH350" i="3"/>
  <c r="AI350" i="3"/>
  <c r="AJ350" i="3"/>
  <c r="AK350" i="3"/>
  <c r="AL350" i="3"/>
  <c r="AM350" i="3"/>
  <c r="AN350" i="3"/>
  <c r="AO350" i="3"/>
  <c r="B333" i="3"/>
  <c r="C333" i="3" s="1"/>
  <c r="D333" i="3"/>
  <c r="E333" i="3" s="1"/>
  <c r="J333" i="3"/>
  <c r="K333" i="3"/>
  <c r="L333" i="3"/>
  <c r="M333" i="3"/>
  <c r="N333" i="3"/>
  <c r="O333" i="3"/>
  <c r="P333" i="3"/>
  <c r="Q333" i="3"/>
  <c r="R333" i="3"/>
  <c r="S333" i="3"/>
  <c r="T333" i="3"/>
  <c r="U333" i="3"/>
  <c r="V333" i="3"/>
  <c r="W333" i="3"/>
  <c r="X333" i="3"/>
  <c r="Y333" i="3"/>
  <c r="Z333" i="3"/>
  <c r="AA333" i="3"/>
  <c r="AB333" i="3"/>
  <c r="AC333" i="3"/>
  <c r="AD333" i="3"/>
  <c r="AE333" i="3"/>
  <c r="AF333" i="3"/>
  <c r="AG333" i="3"/>
  <c r="AH333" i="3"/>
  <c r="AI333" i="3"/>
  <c r="AJ333" i="3"/>
  <c r="AK333" i="3"/>
  <c r="AL333" i="3"/>
  <c r="AM333" i="3"/>
  <c r="AN333" i="3"/>
  <c r="AO333" i="3"/>
  <c r="AT333" i="3"/>
  <c r="AU333" i="3"/>
  <c r="AV333" i="3"/>
  <c r="AW333" i="3"/>
  <c r="B334" i="3"/>
  <c r="C334" i="3" s="1"/>
  <c r="D334" i="3"/>
  <c r="E334" i="3" s="1"/>
  <c r="J334" i="3"/>
  <c r="K334" i="3"/>
  <c r="L334" i="3"/>
  <c r="M334" i="3"/>
  <c r="N334" i="3"/>
  <c r="O334" i="3"/>
  <c r="P334" i="3"/>
  <c r="Q334" i="3"/>
  <c r="R334" i="3"/>
  <c r="S334" i="3"/>
  <c r="T334" i="3"/>
  <c r="U334" i="3"/>
  <c r="V334" i="3"/>
  <c r="W334" i="3"/>
  <c r="X334" i="3"/>
  <c r="Y334" i="3"/>
  <c r="Z334" i="3"/>
  <c r="AA334" i="3"/>
  <c r="AB334" i="3"/>
  <c r="AC334" i="3"/>
  <c r="AD334" i="3"/>
  <c r="AE334" i="3"/>
  <c r="AF334" i="3"/>
  <c r="AG334" i="3"/>
  <c r="AH334" i="3"/>
  <c r="AI334" i="3"/>
  <c r="AJ334" i="3"/>
  <c r="AK334" i="3"/>
  <c r="AL334" i="3"/>
  <c r="AM334" i="3"/>
  <c r="AN334" i="3"/>
  <c r="AO334" i="3"/>
  <c r="AT334" i="3"/>
  <c r="AU334" i="3"/>
  <c r="AV334" i="3"/>
  <c r="AW334" i="3"/>
  <c r="B335" i="3"/>
  <c r="C335" i="3" s="1"/>
  <c r="D335" i="3"/>
  <c r="E335" i="3" s="1"/>
  <c r="J335" i="3"/>
  <c r="K335" i="3"/>
  <c r="L335" i="3"/>
  <c r="M335" i="3"/>
  <c r="N335" i="3"/>
  <c r="O335" i="3"/>
  <c r="P335" i="3"/>
  <c r="Q335" i="3"/>
  <c r="R335" i="3"/>
  <c r="S335" i="3"/>
  <c r="T335" i="3"/>
  <c r="U335" i="3"/>
  <c r="V335" i="3"/>
  <c r="W335" i="3"/>
  <c r="X335" i="3"/>
  <c r="Y335" i="3"/>
  <c r="Z335" i="3"/>
  <c r="AA335" i="3"/>
  <c r="AB335" i="3"/>
  <c r="AC335" i="3"/>
  <c r="AD335" i="3"/>
  <c r="AE335" i="3"/>
  <c r="AF335" i="3"/>
  <c r="AG335" i="3"/>
  <c r="AH335" i="3"/>
  <c r="AI335" i="3"/>
  <c r="AJ335" i="3"/>
  <c r="AK335" i="3"/>
  <c r="AL335" i="3"/>
  <c r="AM335" i="3"/>
  <c r="AN335" i="3"/>
  <c r="AO335" i="3"/>
  <c r="B336" i="3"/>
  <c r="C336" i="3" s="1"/>
  <c r="D336" i="3"/>
  <c r="E336" i="3" s="1"/>
  <c r="J336" i="3"/>
  <c r="K336" i="3"/>
  <c r="L336" i="3"/>
  <c r="M336" i="3"/>
  <c r="N336" i="3"/>
  <c r="O336" i="3"/>
  <c r="P336" i="3"/>
  <c r="Q336" i="3"/>
  <c r="R336" i="3"/>
  <c r="S336" i="3"/>
  <c r="T336" i="3"/>
  <c r="U336" i="3"/>
  <c r="V336" i="3"/>
  <c r="W336" i="3"/>
  <c r="X336" i="3"/>
  <c r="Y336" i="3"/>
  <c r="Z336" i="3"/>
  <c r="AA336" i="3"/>
  <c r="AB336" i="3"/>
  <c r="AC336" i="3"/>
  <c r="AD336" i="3"/>
  <c r="AE336" i="3"/>
  <c r="AF336" i="3"/>
  <c r="AG336" i="3"/>
  <c r="AH336" i="3"/>
  <c r="AI336" i="3"/>
  <c r="AJ336" i="3"/>
  <c r="AK336" i="3"/>
  <c r="AL336" i="3"/>
  <c r="AM336" i="3"/>
  <c r="AN336" i="3"/>
  <c r="AO336" i="3"/>
  <c r="AW198" i="3"/>
  <c r="AV198" i="3"/>
  <c r="AU198" i="3"/>
  <c r="AT198" i="3"/>
  <c r="AW196" i="3"/>
  <c r="AV196" i="3"/>
  <c r="AU196" i="3"/>
  <c r="AT196" i="3"/>
  <c r="AW193" i="3"/>
  <c r="AV193" i="3"/>
  <c r="AU193" i="3"/>
  <c r="AT193" i="3"/>
  <c r="AW190" i="3"/>
  <c r="AV190" i="3"/>
  <c r="AU190" i="3"/>
  <c r="AT190" i="3"/>
  <c r="AW185" i="3"/>
  <c r="AV185" i="3"/>
  <c r="AU185" i="3"/>
  <c r="AT185" i="3"/>
  <c r="AW295" i="3"/>
  <c r="AV295" i="3"/>
  <c r="AU295" i="3"/>
  <c r="AT295" i="3"/>
  <c r="AW315" i="3"/>
  <c r="AV315" i="3"/>
  <c r="AU315" i="3"/>
  <c r="AT315" i="3"/>
  <c r="AW314" i="3"/>
  <c r="AV314" i="3"/>
  <c r="AU314" i="3"/>
  <c r="AT314" i="3"/>
  <c r="AW356" i="3"/>
  <c r="AV356" i="3"/>
  <c r="AU356" i="3"/>
  <c r="AT356" i="3"/>
  <c r="AW355" i="3"/>
  <c r="AV355" i="3"/>
  <c r="AU355" i="3"/>
  <c r="AT355" i="3"/>
  <c r="AW354" i="3"/>
  <c r="AV354" i="3"/>
  <c r="AU354" i="3"/>
  <c r="AT354" i="3"/>
  <c r="AW353" i="3"/>
  <c r="AV353" i="3"/>
  <c r="AU353" i="3"/>
  <c r="AT353" i="3"/>
  <c r="AW352" i="3"/>
  <c r="AV352" i="3"/>
  <c r="AU352" i="3"/>
  <c r="AT352" i="3"/>
  <c r="AW265" i="3"/>
  <c r="AV265" i="3"/>
  <c r="AU265" i="3"/>
  <c r="AT265" i="3"/>
  <c r="AW264" i="3"/>
  <c r="AV264" i="3"/>
  <c r="AU264" i="3"/>
  <c r="AT264" i="3"/>
  <c r="AW262" i="3"/>
  <c r="AV262" i="3"/>
  <c r="AU262" i="3"/>
  <c r="AT262" i="3"/>
  <c r="AW261" i="3"/>
  <c r="AV261" i="3"/>
  <c r="AU261" i="3"/>
  <c r="AT261" i="3"/>
  <c r="AW257" i="3"/>
  <c r="AV257" i="3"/>
  <c r="AU257" i="3"/>
  <c r="AT257" i="3"/>
  <c r="AW291" i="3"/>
  <c r="AW292" i="3" s="1"/>
  <c r="AV291" i="3"/>
  <c r="AV292" i="3" s="1"/>
  <c r="AU291" i="3"/>
  <c r="AU292" i="3" s="1"/>
  <c r="AT291" i="3"/>
  <c r="AT292" i="3" s="1"/>
  <c r="AW145" i="3"/>
  <c r="AV145" i="3"/>
  <c r="AU145" i="3"/>
  <c r="AT145" i="3"/>
  <c r="AW144" i="3"/>
  <c r="AV144" i="3"/>
  <c r="AU144" i="3"/>
  <c r="AT144" i="3"/>
  <c r="AW242" i="3"/>
  <c r="AV242" i="3"/>
  <c r="AU242" i="3"/>
  <c r="AT242" i="3"/>
  <c r="AW241" i="3"/>
  <c r="AV241" i="3"/>
  <c r="AU241" i="3"/>
  <c r="AT241" i="3"/>
  <c r="AW239" i="3"/>
  <c r="AV239" i="3"/>
  <c r="AU239" i="3"/>
  <c r="AT239" i="3"/>
  <c r="AW231" i="3"/>
  <c r="AW232" i="3" s="1"/>
  <c r="AV231" i="3"/>
  <c r="AV232" i="3" s="1"/>
  <c r="AU231" i="3"/>
  <c r="AU232" i="3" s="1"/>
  <c r="AT231" i="3"/>
  <c r="AT232" i="3" s="1"/>
  <c r="AW229" i="3"/>
  <c r="AV229" i="3"/>
  <c r="AU229" i="3"/>
  <c r="AT229" i="3"/>
  <c r="AW228" i="3"/>
  <c r="AV228" i="3"/>
  <c r="AU228" i="3"/>
  <c r="AT228" i="3"/>
  <c r="AW227" i="3"/>
  <c r="AV227" i="3"/>
  <c r="AU227" i="3"/>
  <c r="AT227" i="3"/>
  <c r="AW298" i="3"/>
  <c r="AV298" i="3"/>
  <c r="AU298" i="3"/>
  <c r="AT298" i="3"/>
  <c r="AW223" i="3"/>
  <c r="AV223" i="3"/>
  <c r="AU223" i="3"/>
  <c r="AT223" i="3"/>
  <c r="AW222" i="3"/>
  <c r="AV222" i="3"/>
  <c r="AU222" i="3"/>
  <c r="AT222" i="3"/>
  <c r="AW220" i="3"/>
  <c r="AV220" i="3"/>
  <c r="AU220" i="3"/>
  <c r="AT220" i="3"/>
  <c r="AW202" i="3"/>
  <c r="AW203" i="3" s="1"/>
  <c r="AV202" i="3"/>
  <c r="AV203" i="3" s="1"/>
  <c r="AU202" i="3"/>
  <c r="AU203" i="3" s="1"/>
  <c r="AT202" i="3"/>
  <c r="AT203" i="3" s="1"/>
  <c r="AW102" i="3"/>
  <c r="AV102" i="3"/>
  <c r="AU102" i="3"/>
  <c r="AT102" i="3"/>
  <c r="AW101" i="3"/>
  <c r="AV101" i="3"/>
  <c r="AU101" i="3"/>
  <c r="AT101" i="3"/>
  <c r="AW100" i="3"/>
  <c r="AV100" i="3"/>
  <c r="AU100" i="3"/>
  <c r="AT100" i="3"/>
  <c r="AW170" i="3"/>
  <c r="AV170" i="3"/>
  <c r="AU170" i="3"/>
  <c r="AT170" i="3"/>
  <c r="AW169" i="3"/>
  <c r="AV169" i="3"/>
  <c r="AU169" i="3"/>
  <c r="AT169" i="3"/>
  <c r="AW177" i="3"/>
  <c r="AV177" i="3"/>
  <c r="AU177" i="3"/>
  <c r="AT177" i="3"/>
  <c r="AW176" i="3"/>
  <c r="AV176" i="3"/>
  <c r="AU176" i="3"/>
  <c r="AT176" i="3"/>
  <c r="AW175" i="3"/>
  <c r="AV175" i="3"/>
  <c r="AU175" i="3"/>
  <c r="AT175" i="3"/>
  <c r="AW174" i="3"/>
  <c r="AV174" i="3"/>
  <c r="AU174" i="3"/>
  <c r="AT174" i="3"/>
  <c r="AW173" i="3"/>
  <c r="AV173" i="3"/>
  <c r="AU173" i="3"/>
  <c r="AT173" i="3"/>
  <c r="AW172" i="3"/>
  <c r="AV172" i="3"/>
  <c r="AU172" i="3"/>
  <c r="AT172" i="3"/>
  <c r="AW89" i="3"/>
  <c r="AV89" i="3"/>
  <c r="AU89" i="3"/>
  <c r="AT89" i="3"/>
  <c r="AW88" i="3"/>
  <c r="AV88" i="3"/>
  <c r="AU88" i="3"/>
  <c r="AT88" i="3"/>
  <c r="AW87" i="3"/>
  <c r="AV87" i="3"/>
  <c r="AU87" i="3"/>
  <c r="AT87" i="3"/>
  <c r="AW86" i="3"/>
  <c r="AV86" i="3"/>
  <c r="AU86" i="3"/>
  <c r="AT86" i="3"/>
  <c r="AW164" i="3"/>
  <c r="AV164" i="3"/>
  <c r="AU164" i="3"/>
  <c r="AT164" i="3"/>
  <c r="AW163" i="3"/>
  <c r="AV163" i="3"/>
  <c r="AU163" i="3"/>
  <c r="AT163" i="3"/>
  <c r="AW133" i="3"/>
  <c r="AV133" i="3"/>
  <c r="AU133" i="3"/>
  <c r="AT133" i="3"/>
  <c r="AW132" i="3"/>
  <c r="AV132" i="3"/>
  <c r="AU132" i="3"/>
  <c r="AT132" i="3"/>
  <c r="AW131" i="3"/>
  <c r="AV131" i="3"/>
  <c r="AU131" i="3"/>
  <c r="AT131" i="3"/>
  <c r="AW130" i="3"/>
  <c r="AV130" i="3"/>
  <c r="AU130" i="3"/>
  <c r="AT130" i="3"/>
  <c r="AW129" i="3"/>
  <c r="AV129" i="3"/>
  <c r="AU129" i="3"/>
  <c r="AT129" i="3"/>
  <c r="AW128" i="3"/>
  <c r="AV128" i="3"/>
  <c r="AU128" i="3"/>
  <c r="AT128" i="3"/>
  <c r="AW138" i="3"/>
  <c r="AW139" i="3" s="1"/>
  <c r="AV138" i="3"/>
  <c r="AV139" i="3" s="1"/>
  <c r="AU138" i="3"/>
  <c r="AU139" i="3" s="1"/>
  <c r="AT138" i="3"/>
  <c r="AT139" i="3" s="1"/>
  <c r="AW121" i="3"/>
  <c r="AV121" i="3"/>
  <c r="AU121" i="3"/>
  <c r="AT121" i="3"/>
  <c r="AW120" i="3"/>
  <c r="AV120" i="3"/>
  <c r="AU120" i="3"/>
  <c r="AT120" i="3"/>
  <c r="AW119" i="3"/>
  <c r="AV119" i="3"/>
  <c r="AU119" i="3"/>
  <c r="AT119" i="3"/>
  <c r="AW33" i="3"/>
  <c r="AV33" i="3"/>
  <c r="AU33" i="3"/>
  <c r="AT33" i="3"/>
  <c r="AW32" i="3"/>
  <c r="AV32" i="3"/>
  <c r="AU32" i="3"/>
  <c r="AT32" i="3"/>
  <c r="AW31" i="3"/>
  <c r="AV31" i="3"/>
  <c r="AU31" i="3"/>
  <c r="AT31" i="3"/>
  <c r="AW60" i="3"/>
  <c r="AV60" i="3"/>
  <c r="AU60" i="3"/>
  <c r="AT60" i="3"/>
  <c r="AW59" i="3"/>
  <c r="AV59" i="3"/>
  <c r="AU59" i="3"/>
  <c r="AT59" i="3"/>
  <c r="AW181" i="3"/>
  <c r="AV181" i="3"/>
  <c r="AU181" i="3"/>
  <c r="AT181" i="3"/>
  <c r="AW180" i="3"/>
  <c r="AV180" i="3"/>
  <c r="AU180" i="3"/>
  <c r="AT180" i="3"/>
  <c r="AW179" i="3"/>
  <c r="AV179" i="3"/>
  <c r="AU179" i="3"/>
  <c r="AT179" i="3"/>
  <c r="AW73" i="3"/>
  <c r="AV73" i="3"/>
  <c r="AU73" i="3"/>
  <c r="AT73" i="3"/>
  <c r="AW72" i="3"/>
  <c r="AV72" i="3"/>
  <c r="AU72" i="3"/>
  <c r="AT72" i="3"/>
  <c r="AW71" i="3"/>
  <c r="AV71" i="3"/>
  <c r="AU71" i="3"/>
  <c r="AT71" i="3"/>
  <c r="AW70" i="3"/>
  <c r="AV70" i="3"/>
  <c r="AU70" i="3"/>
  <c r="AT70" i="3"/>
  <c r="AW69" i="3"/>
  <c r="AV69" i="3"/>
  <c r="AU69" i="3"/>
  <c r="AT69" i="3"/>
  <c r="AW68" i="3"/>
  <c r="AV68" i="3"/>
  <c r="AU68" i="3"/>
  <c r="AT68" i="3"/>
  <c r="AW67" i="3"/>
  <c r="AV67" i="3"/>
  <c r="AU67" i="3"/>
  <c r="AT67" i="3"/>
  <c r="AW66" i="3"/>
  <c r="AV66" i="3"/>
  <c r="AU66" i="3"/>
  <c r="AT66" i="3"/>
  <c r="AW64" i="3"/>
  <c r="AW65" i="3" s="1"/>
  <c r="AV64" i="3"/>
  <c r="AV65" i="3" s="1"/>
  <c r="AU64" i="3"/>
  <c r="AU65" i="3" s="1"/>
  <c r="AT64" i="3"/>
  <c r="AT65" i="3" s="1"/>
  <c r="AW115" i="3"/>
  <c r="AV115" i="3"/>
  <c r="AU115" i="3"/>
  <c r="AT115" i="3"/>
  <c r="AW114" i="3"/>
  <c r="AV114" i="3"/>
  <c r="AU114" i="3"/>
  <c r="AT114" i="3"/>
  <c r="AW109" i="3"/>
  <c r="AV109" i="3"/>
  <c r="AU109" i="3"/>
  <c r="AT109" i="3"/>
  <c r="AW108" i="3"/>
  <c r="AV108" i="3"/>
  <c r="AU108" i="3"/>
  <c r="AT108" i="3"/>
  <c r="AW107" i="3"/>
  <c r="AV107" i="3"/>
  <c r="AU107" i="3"/>
  <c r="AT107" i="3"/>
  <c r="AW106" i="3"/>
  <c r="AV106" i="3"/>
  <c r="AU106" i="3"/>
  <c r="AT106" i="3"/>
  <c r="AW57" i="3"/>
  <c r="AV57" i="3"/>
  <c r="AU57" i="3"/>
  <c r="AT57" i="3"/>
  <c r="AW56" i="3"/>
  <c r="AV56" i="3"/>
  <c r="AU56" i="3"/>
  <c r="AT56" i="3"/>
  <c r="AW84" i="3"/>
  <c r="AW85" i="3" s="1"/>
  <c r="AV84" i="3"/>
  <c r="AV85" i="3" s="1"/>
  <c r="AU84" i="3"/>
  <c r="AU85" i="3" s="1"/>
  <c r="AT84" i="3"/>
  <c r="AT85" i="3" s="1"/>
  <c r="AW26" i="3"/>
  <c r="AV26" i="3"/>
  <c r="AU26" i="3"/>
  <c r="AT26" i="3"/>
  <c r="AW14" i="3"/>
  <c r="AW15" i="3" s="1"/>
  <c r="AV14" i="3"/>
  <c r="AV15" i="3" s="1"/>
  <c r="AU14" i="3"/>
  <c r="AU15" i="3" s="1"/>
  <c r="AT14" i="3"/>
  <c r="AT15" i="3" s="1"/>
  <c r="AW10" i="3"/>
  <c r="AV10" i="3"/>
  <c r="AU10" i="3"/>
  <c r="AT10" i="3"/>
  <c r="AW9" i="3"/>
  <c r="AV9" i="3"/>
  <c r="AU9" i="3"/>
  <c r="AT9" i="3"/>
  <c r="AW39" i="3"/>
  <c r="AW40" i="3" s="1"/>
  <c r="AV39" i="3"/>
  <c r="AV40" i="3" s="1"/>
  <c r="AU39" i="3"/>
  <c r="AU40" i="3" s="1"/>
  <c r="AT39" i="3"/>
  <c r="AT40" i="3" s="1"/>
  <c r="A138" i="19"/>
  <c r="AO138" i="19"/>
  <c r="AP138" i="19"/>
  <c r="BN138" i="19" s="1"/>
  <c r="AQ138" i="19"/>
  <c r="AR138" i="19"/>
  <c r="BP138" i="19" s="1"/>
  <c r="AS138" i="19"/>
  <c r="BQ138" i="19" s="1"/>
  <c r="AT138" i="19"/>
  <c r="BR138" i="19" s="1"/>
  <c r="AU138" i="19"/>
  <c r="BS138" i="19" s="1"/>
  <c r="AV138" i="19"/>
  <c r="BT138" i="19" s="1"/>
  <c r="AW138" i="19"/>
  <c r="AX138" i="19"/>
  <c r="BV138" i="19" s="1"/>
  <c r="AY138" i="19"/>
  <c r="AZ138" i="19"/>
  <c r="BX138" i="19" s="1"/>
  <c r="BM138" i="19"/>
  <c r="BO138" i="19"/>
  <c r="BU138" i="19"/>
  <c r="BW138" i="19"/>
  <c r="BY138" i="19"/>
  <c r="BZ138" i="19"/>
  <c r="CA138" i="19"/>
  <c r="A139" i="19"/>
  <c r="AO139" i="19"/>
  <c r="BM139" i="19" s="1"/>
  <c r="AP139" i="19"/>
  <c r="BN139" i="19" s="1"/>
  <c r="AQ139" i="19"/>
  <c r="AR139" i="19"/>
  <c r="BP139" i="19" s="1"/>
  <c r="AS139" i="19"/>
  <c r="AT139" i="19"/>
  <c r="BR139" i="19" s="1"/>
  <c r="AU139" i="19"/>
  <c r="BS139" i="19" s="1"/>
  <c r="AV139" i="19"/>
  <c r="BT139" i="19" s="1"/>
  <c r="AW139" i="19"/>
  <c r="BU139" i="19" s="1"/>
  <c r="AX139" i="19"/>
  <c r="BV139" i="19" s="1"/>
  <c r="AY139" i="19"/>
  <c r="AZ139" i="19"/>
  <c r="BX139" i="19" s="1"/>
  <c r="BO139" i="19"/>
  <c r="BQ139" i="19"/>
  <c r="BW139" i="19"/>
  <c r="BY139" i="19"/>
  <c r="BZ139" i="19"/>
  <c r="CA139" i="19"/>
  <c r="A140" i="19"/>
  <c r="AO140" i="19"/>
  <c r="BM140" i="19" s="1"/>
  <c r="AP140" i="19"/>
  <c r="BN140" i="19" s="1"/>
  <c r="AQ140" i="19"/>
  <c r="BO140" i="19" s="1"/>
  <c r="AR140" i="19"/>
  <c r="BP140" i="19" s="1"/>
  <c r="AS140" i="19"/>
  <c r="BQ140" i="19" s="1"/>
  <c r="AT140" i="19"/>
  <c r="BR140" i="19" s="1"/>
  <c r="AU140" i="19"/>
  <c r="AV140" i="19"/>
  <c r="BT140" i="19" s="1"/>
  <c r="AW140" i="19"/>
  <c r="AX140" i="19"/>
  <c r="BV140" i="19" s="1"/>
  <c r="AY140" i="19"/>
  <c r="BW140" i="19" s="1"/>
  <c r="AZ140" i="19"/>
  <c r="BX140" i="19" s="1"/>
  <c r="BS140" i="19"/>
  <c r="BU140" i="19"/>
  <c r="BY140" i="19"/>
  <c r="BZ140" i="19"/>
  <c r="CA140" i="19"/>
  <c r="A141" i="19"/>
  <c r="AO141" i="19"/>
  <c r="BM141" i="19" s="1"/>
  <c r="AP141" i="19"/>
  <c r="BN141" i="19" s="1"/>
  <c r="AQ141" i="19"/>
  <c r="BO141" i="19" s="1"/>
  <c r="AR141" i="19"/>
  <c r="BP141" i="19" s="1"/>
  <c r="AS141" i="19"/>
  <c r="BQ141" i="19" s="1"/>
  <c r="AT141" i="19"/>
  <c r="BR141" i="19" s="1"/>
  <c r="AU141" i="19"/>
  <c r="BS141" i="19" s="1"/>
  <c r="AV141" i="19"/>
  <c r="BT141" i="19" s="1"/>
  <c r="AW141" i="19"/>
  <c r="AX141" i="19"/>
  <c r="AY141" i="19"/>
  <c r="AZ141" i="19"/>
  <c r="BU141" i="19"/>
  <c r="BV141" i="19"/>
  <c r="BW141" i="19"/>
  <c r="BX141" i="19"/>
  <c r="BY141" i="19"/>
  <c r="BZ141" i="19"/>
  <c r="CA141" i="19"/>
  <c r="A142" i="19"/>
  <c r="AO142" i="19"/>
  <c r="BM142" i="19" s="1"/>
  <c r="AP142" i="19"/>
  <c r="BN142" i="19" s="1"/>
  <c r="AQ142" i="19"/>
  <c r="BO142" i="19" s="1"/>
  <c r="AR142" i="19"/>
  <c r="BP142" i="19" s="1"/>
  <c r="AS142" i="19"/>
  <c r="BQ142" i="19" s="1"/>
  <c r="AT142" i="19"/>
  <c r="BR142" i="19" s="1"/>
  <c r="AU142" i="19"/>
  <c r="BS142" i="19" s="1"/>
  <c r="AV142" i="19"/>
  <c r="BT142" i="19" s="1"/>
  <c r="AW142" i="19"/>
  <c r="BU142" i="19" s="1"/>
  <c r="AX142" i="19"/>
  <c r="BV142" i="19" s="1"/>
  <c r="AY142" i="19"/>
  <c r="BW142" i="19" s="1"/>
  <c r="AZ142" i="19"/>
  <c r="BX142" i="19"/>
  <c r="BY142" i="19"/>
  <c r="BZ142" i="19"/>
  <c r="CA142" i="19"/>
  <c r="A143" i="19"/>
  <c r="AO143" i="19"/>
  <c r="AP143" i="19"/>
  <c r="AQ143" i="19"/>
  <c r="BO143" i="19" s="1"/>
  <c r="AR143" i="19"/>
  <c r="BP143" i="19" s="1"/>
  <c r="AS143" i="19"/>
  <c r="BQ143" i="19" s="1"/>
  <c r="AT143" i="19"/>
  <c r="BR143" i="19" s="1"/>
  <c r="AU143" i="19"/>
  <c r="AV143" i="19"/>
  <c r="AW143" i="19"/>
  <c r="AX143" i="19"/>
  <c r="AY143" i="19"/>
  <c r="BW143" i="19" s="1"/>
  <c r="AZ143" i="19"/>
  <c r="BX143" i="19" s="1"/>
  <c r="BM143" i="19"/>
  <c r="BN143" i="19"/>
  <c r="BS143" i="19"/>
  <c r="BT143" i="19"/>
  <c r="BU143" i="19"/>
  <c r="BV143" i="19"/>
  <c r="BY143" i="19"/>
  <c r="BZ143" i="19"/>
  <c r="CA143" i="19"/>
  <c r="A144" i="19"/>
  <c r="AO144" i="19"/>
  <c r="BM144" i="19" s="1"/>
  <c r="AP144" i="19"/>
  <c r="BN144" i="19" s="1"/>
  <c r="AQ144" i="19"/>
  <c r="AR144" i="19"/>
  <c r="AS144" i="19"/>
  <c r="AT144" i="19"/>
  <c r="BR144" i="19" s="1"/>
  <c r="AU144" i="19"/>
  <c r="BS144" i="19" s="1"/>
  <c r="AV144" i="19"/>
  <c r="BT144" i="19" s="1"/>
  <c r="AW144" i="19"/>
  <c r="BU144" i="19" s="1"/>
  <c r="AX144" i="19"/>
  <c r="AY144" i="19"/>
  <c r="AZ144" i="19"/>
  <c r="BO144" i="19"/>
  <c r="BP144" i="19"/>
  <c r="BQ144" i="19"/>
  <c r="BV144" i="19"/>
  <c r="BW144" i="19"/>
  <c r="BX144" i="19"/>
  <c r="BY144" i="19"/>
  <c r="BZ144" i="19"/>
  <c r="CA144" i="19"/>
  <c r="A145" i="19"/>
  <c r="AO145" i="19"/>
  <c r="BM145" i="19" s="1"/>
  <c r="AP145" i="19"/>
  <c r="BN145" i="19" s="1"/>
  <c r="AQ145" i="19"/>
  <c r="BO145" i="19" s="1"/>
  <c r="AR145" i="19"/>
  <c r="BP145" i="19" s="1"/>
  <c r="AS145" i="19"/>
  <c r="AT145" i="19"/>
  <c r="AU145" i="19"/>
  <c r="AV145" i="19"/>
  <c r="AW145" i="19"/>
  <c r="BU145" i="19" s="1"/>
  <c r="AX145" i="19"/>
  <c r="BV145" i="19" s="1"/>
  <c r="AY145" i="19"/>
  <c r="BW145" i="19" s="1"/>
  <c r="AZ145" i="19"/>
  <c r="BX145" i="19" s="1"/>
  <c r="BQ145" i="19"/>
  <c r="BR145" i="19"/>
  <c r="BS145" i="19"/>
  <c r="BT145" i="19"/>
  <c r="BY145" i="19"/>
  <c r="BZ145" i="19"/>
  <c r="CA145" i="19"/>
  <c r="A146" i="19"/>
  <c r="AO146" i="19"/>
  <c r="AP146" i="19"/>
  <c r="AQ146" i="19"/>
  <c r="BO146" i="19" s="1"/>
  <c r="AR146" i="19"/>
  <c r="BP146" i="19" s="1"/>
  <c r="AS146" i="19"/>
  <c r="BQ146" i="19" s="1"/>
  <c r="AT146" i="19"/>
  <c r="BR146" i="19" s="1"/>
  <c r="AU146" i="19"/>
  <c r="BS146" i="19" s="1"/>
  <c r="AV146" i="19"/>
  <c r="AW146" i="19"/>
  <c r="AX146" i="19"/>
  <c r="AY146" i="19"/>
  <c r="AZ146" i="19"/>
  <c r="BX146" i="19" s="1"/>
  <c r="BM146" i="19"/>
  <c r="BN146" i="19"/>
  <c r="BT146" i="19"/>
  <c r="BU146" i="19"/>
  <c r="BV146" i="19"/>
  <c r="BW146" i="19"/>
  <c r="BY146" i="19"/>
  <c r="BZ146" i="19"/>
  <c r="CA146" i="19"/>
  <c r="A147" i="19"/>
  <c r="AO147" i="19"/>
  <c r="BM147" i="19" s="1"/>
  <c r="AP147" i="19"/>
  <c r="BN147" i="19" s="1"/>
  <c r="AQ147" i="19"/>
  <c r="AR147" i="19"/>
  <c r="BP147" i="19" s="1"/>
  <c r="AS147" i="19"/>
  <c r="BQ147" i="19" s="1"/>
  <c r="AT147" i="19"/>
  <c r="AU147" i="19"/>
  <c r="BS147" i="19" s="1"/>
  <c r="AV147" i="19"/>
  <c r="BT147" i="19" s="1"/>
  <c r="AW147" i="19"/>
  <c r="BU147" i="19" s="1"/>
  <c r="AX147" i="19"/>
  <c r="BV147" i="19" s="1"/>
  <c r="AY147" i="19"/>
  <c r="AZ147" i="19"/>
  <c r="BX147" i="19" s="1"/>
  <c r="BO147" i="19"/>
  <c r="BR147" i="19"/>
  <c r="BW147" i="19"/>
  <c r="BY147" i="19"/>
  <c r="BZ147" i="19"/>
  <c r="CA147" i="19"/>
  <c r="A148" i="19"/>
  <c r="AO148" i="19"/>
  <c r="BM148" i="19" s="1"/>
  <c r="AP148" i="19"/>
  <c r="BN148" i="19" s="1"/>
  <c r="AQ148" i="19"/>
  <c r="BO148" i="19" s="1"/>
  <c r="AR148" i="19"/>
  <c r="BP148" i="19" s="1"/>
  <c r="AS148" i="19"/>
  <c r="BQ148" i="19" s="1"/>
  <c r="AT148" i="19"/>
  <c r="AU148" i="19"/>
  <c r="AV148" i="19"/>
  <c r="AW148" i="19"/>
  <c r="AX148" i="19"/>
  <c r="BV148" i="19" s="1"/>
  <c r="AY148" i="19"/>
  <c r="BW148" i="19" s="1"/>
  <c r="AZ148" i="19"/>
  <c r="BX148" i="19" s="1"/>
  <c r="BR148" i="19"/>
  <c r="BS148" i="19"/>
  <c r="BT148" i="19"/>
  <c r="BU148" i="19"/>
  <c r="BY148" i="19"/>
  <c r="BZ148" i="19"/>
  <c r="CA148" i="19"/>
  <c r="A149" i="19"/>
  <c r="AO149" i="19"/>
  <c r="BM149" i="19" s="1"/>
  <c r="AP149" i="19"/>
  <c r="BN149" i="19" s="1"/>
  <c r="AQ149" i="19"/>
  <c r="BO149" i="19" s="1"/>
  <c r="AR149" i="19"/>
  <c r="BP149" i="19" s="1"/>
  <c r="AS149" i="19"/>
  <c r="BQ149" i="19" s="1"/>
  <c r="AT149" i="19"/>
  <c r="BR149" i="19" s="1"/>
  <c r="AU149" i="19"/>
  <c r="BS149" i="19" s="1"/>
  <c r="AV149" i="19"/>
  <c r="BT149" i="19" s="1"/>
  <c r="AW149" i="19"/>
  <c r="AX149" i="19"/>
  <c r="AY149" i="19"/>
  <c r="AZ149" i="19"/>
  <c r="BU149" i="19"/>
  <c r="BV149" i="19"/>
  <c r="BW149" i="19"/>
  <c r="BX149" i="19"/>
  <c r="BY149" i="19"/>
  <c r="BZ149" i="19"/>
  <c r="CA149" i="19"/>
  <c r="A150" i="19"/>
  <c r="AO150" i="19"/>
  <c r="BM150" i="19" s="1"/>
  <c r="AP150" i="19"/>
  <c r="BN150" i="19" s="1"/>
  <c r="AQ150" i="19"/>
  <c r="BO150" i="19" s="1"/>
  <c r="AR150" i="19"/>
  <c r="BP150" i="19" s="1"/>
  <c r="AS150" i="19"/>
  <c r="BQ150" i="19" s="1"/>
  <c r="AT150" i="19"/>
  <c r="BR150" i="19" s="1"/>
  <c r="AU150" i="19"/>
  <c r="BS150" i="19" s="1"/>
  <c r="AV150" i="19"/>
  <c r="BT150" i="19" s="1"/>
  <c r="AW150" i="19"/>
  <c r="BU150" i="19" s="1"/>
  <c r="AX150" i="19"/>
  <c r="BV150" i="19" s="1"/>
  <c r="AY150" i="19"/>
  <c r="BW150" i="19" s="1"/>
  <c r="AZ150" i="19"/>
  <c r="BX150" i="19"/>
  <c r="BY150" i="19"/>
  <c r="BZ150" i="19"/>
  <c r="CA150" i="19"/>
  <c r="CA167" i="19"/>
  <c r="BZ167" i="19"/>
  <c r="BY167" i="19"/>
  <c r="BN167" i="19"/>
  <c r="AZ167" i="19"/>
  <c r="BX167" i="19" s="1"/>
  <c r="AY167" i="19"/>
  <c r="BW167" i="19" s="1"/>
  <c r="AX167" i="19"/>
  <c r="BV167" i="19" s="1"/>
  <c r="AW167" i="19"/>
  <c r="BU167" i="19" s="1"/>
  <c r="AV167" i="19"/>
  <c r="BT167" i="19" s="1"/>
  <c r="AU167" i="19"/>
  <c r="BS167" i="19" s="1"/>
  <c r="AT167" i="19"/>
  <c r="BR167" i="19" s="1"/>
  <c r="AS167" i="19"/>
  <c r="BQ167" i="19" s="1"/>
  <c r="AR167" i="19"/>
  <c r="BP167" i="19" s="1"/>
  <c r="AQ167" i="19"/>
  <c r="BO167" i="19" s="1"/>
  <c r="AP167" i="19"/>
  <c r="AO167" i="19"/>
  <c r="BM167" i="19" s="1"/>
  <c r="A167" i="19"/>
  <c r="CA166" i="19"/>
  <c r="BZ166" i="19"/>
  <c r="BY166" i="19"/>
  <c r="BS166" i="19"/>
  <c r="BP166" i="19"/>
  <c r="AZ166" i="19"/>
  <c r="BX166" i="19" s="1"/>
  <c r="AY166" i="19"/>
  <c r="BW166" i="19" s="1"/>
  <c r="AX166" i="19"/>
  <c r="BV166" i="19" s="1"/>
  <c r="AW166" i="19"/>
  <c r="BU166" i="19" s="1"/>
  <c r="AV166" i="19"/>
  <c r="BT166" i="19" s="1"/>
  <c r="AU166" i="19"/>
  <c r="AT166" i="19"/>
  <c r="BR166" i="19" s="1"/>
  <c r="AS166" i="19"/>
  <c r="BQ166" i="19" s="1"/>
  <c r="AR166" i="19"/>
  <c r="AQ166" i="19"/>
  <c r="BO166" i="19" s="1"/>
  <c r="AP166" i="19"/>
  <c r="BN166" i="19" s="1"/>
  <c r="AO166" i="19"/>
  <c r="BM166" i="19" s="1"/>
  <c r="A166" i="19"/>
  <c r="CA165" i="19"/>
  <c r="BZ165" i="19"/>
  <c r="BY165" i="19"/>
  <c r="BN165" i="19"/>
  <c r="BM165" i="19"/>
  <c r="AZ165" i="19"/>
  <c r="BX165" i="19" s="1"/>
  <c r="AY165" i="19"/>
  <c r="BW165" i="19" s="1"/>
  <c r="AX165" i="19"/>
  <c r="BV165" i="19" s="1"/>
  <c r="AW165" i="19"/>
  <c r="BU165" i="19" s="1"/>
  <c r="AV165" i="19"/>
  <c r="BT165" i="19" s="1"/>
  <c r="AU165" i="19"/>
  <c r="BS165" i="19" s="1"/>
  <c r="AT165" i="19"/>
  <c r="BR165" i="19" s="1"/>
  <c r="AS165" i="19"/>
  <c r="BQ165" i="19" s="1"/>
  <c r="AR165" i="19"/>
  <c r="BP165" i="19" s="1"/>
  <c r="AQ165" i="19"/>
  <c r="BO165" i="19" s="1"/>
  <c r="AP165" i="19"/>
  <c r="AO165" i="19"/>
  <c r="A165" i="19"/>
  <c r="CA164" i="19"/>
  <c r="BZ164" i="19"/>
  <c r="BY164" i="19"/>
  <c r="AZ164" i="19"/>
  <c r="BX164" i="19" s="1"/>
  <c r="AY164" i="19"/>
  <c r="BW164" i="19" s="1"/>
  <c r="AX164" i="19"/>
  <c r="BV164" i="19" s="1"/>
  <c r="AW164" i="19"/>
  <c r="BU164" i="19" s="1"/>
  <c r="AV164" i="19"/>
  <c r="BT164" i="19" s="1"/>
  <c r="AU164" i="19"/>
  <c r="BS164" i="19" s="1"/>
  <c r="AT164" i="19"/>
  <c r="BR164" i="19" s="1"/>
  <c r="AS164" i="19"/>
  <c r="BQ164" i="19" s="1"/>
  <c r="AR164" i="19"/>
  <c r="BP164" i="19" s="1"/>
  <c r="AQ164" i="19"/>
  <c r="BO164" i="19" s="1"/>
  <c r="AP164" i="19"/>
  <c r="BN164" i="19" s="1"/>
  <c r="AO164" i="19"/>
  <c r="BM164" i="19" s="1"/>
  <c r="A164" i="19"/>
  <c r="CA163" i="19"/>
  <c r="BZ163" i="19"/>
  <c r="BY163" i="19"/>
  <c r="BW163" i="19"/>
  <c r="BR163" i="19"/>
  <c r="BP163" i="19"/>
  <c r="BO163" i="19"/>
  <c r="AZ163" i="19"/>
  <c r="BX163" i="19" s="1"/>
  <c r="AY163" i="19"/>
  <c r="AX163" i="19"/>
  <c r="BV163" i="19" s="1"/>
  <c r="AW163" i="19"/>
  <c r="BU163" i="19" s="1"/>
  <c r="AV163" i="19"/>
  <c r="BT163" i="19" s="1"/>
  <c r="AU163" i="19"/>
  <c r="BS163" i="19" s="1"/>
  <c r="AT163" i="19"/>
  <c r="AS163" i="19"/>
  <c r="BQ163" i="19" s="1"/>
  <c r="AR163" i="19"/>
  <c r="AQ163" i="19"/>
  <c r="AP163" i="19"/>
  <c r="BN163" i="19" s="1"/>
  <c r="AO163" i="19"/>
  <c r="BM163" i="19" s="1"/>
  <c r="A163" i="19"/>
  <c r="CA162" i="19"/>
  <c r="BZ162" i="19"/>
  <c r="BY162" i="19"/>
  <c r="BO162" i="19"/>
  <c r="BN162" i="19"/>
  <c r="BM162" i="19"/>
  <c r="AZ162" i="19"/>
  <c r="BX162" i="19" s="1"/>
  <c r="AY162" i="19"/>
  <c r="BW162" i="19" s="1"/>
  <c r="AX162" i="19"/>
  <c r="BV162" i="19" s="1"/>
  <c r="AW162" i="19"/>
  <c r="BU162" i="19" s="1"/>
  <c r="AV162" i="19"/>
  <c r="BT162" i="19" s="1"/>
  <c r="AU162" i="19"/>
  <c r="BS162" i="19" s="1"/>
  <c r="AT162" i="19"/>
  <c r="BR162" i="19" s="1"/>
  <c r="AS162" i="19"/>
  <c r="BQ162" i="19" s="1"/>
  <c r="AR162" i="19"/>
  <c r="BP162" i="19" s="1"/>
  <c r="AQ162" i="19"/>
  <c r="AP162" i="19"/>
  <c r="AO162" i="19"/>
  <c r="A162" i="19"/>
  <c r="CA161" i="19"/>
  <c r="BZ161" i="19"/>
  <c r="BY161" i="19"/>
  <c r="AZ161" i="19"/>
  <c r="BX161" i="19" s="1"/>
  <c r="AY161" i="19"/>
  <c r="BW161" i="19" s="1"/>
  <c r="AX161" i="19"/>
  <c r="BV161" i="19" s="1"/>
  <c r="AW161" i="19"/>
  <c r="BU161" i="19" s="1"/>
  <c r="AV161" i="19"/>
  <c r="BT161" i="19" s="1"/>
  <c r="AU161" i="19"/>
  <c r="BS161" i="19" s="1"/>
  <c r="AT161" i="19"/>
  <c r="BR161" i="19" s="1"/>
  <c r="AS161" i="19"/>
  <c r="BQ161" i="19" s="1"/>
  <c r="AR161" i="19"/>
  <c r="BP161" i="19" s="1"/>
  <c r="AQ161" i="19"/>
  <c r="BO161" i="19" s="1"/>
  <c r="AP161" i="19"/>
  <c r="BN161" i="19" s="1"/>
  <c r="AO161" i="19"/>
  <c r="BM161" i="19" s="1"/>
  <c r="A161" i="19"/>
  <c r="CA160" i="19"/>
  <c r="BZ160" i="19"/>
  <c r="BY160" i="19"/>
  <c r="BX160" i="19"/>
  <c r="BW160" i="19"/>
  <c r="BQ160" i="19"/>
  <c r="BP160" i="19"/>
  <c r="AZ160" i="19"/>
  <c r="AY160" i="19"/>
  <c r="AX160" i="19"/>
  <c r="BV160" i="19" s="1"/>
  <c r="AW160" i="19"/>
  <c r="BU160" i="19" s="1"/>
  <c r="AV160" i="19"/>
  <c r="BT160" i="19" s="1"/>
  <c r="AU160" i="19"/>
  <c r="BS160" i="19" s="1"/>
  <c r="AT160" i="19"/>
  <c r="BR160" i="19" s="1"/>
  <c r="AS160" i="19"/>
  <c r="AR160" i="19"/>
  <c r="AQ160" i="19"/>
  <c r="BO160" i="19" s="1"/>
  <c r="AP160" i="19"/>
  <c r="BN160" i="19" s="1"/>
  <c r="AO160" i="19"/>
  <c r="BM160" i="19" s="1"/>
  <c r="A160" i="19"/>
  <c r="CA159" i="19"/>
  <c r="BZ159" i="19"/>
  <c r="BY159" i="19"/>
  <c r="BN159" i="19"/>
  <c r="AZ159" i="19"/>
  <c r="BX159" i="19" s="1"/>
  <c r="AY159" i="19"/>
  <c r="BW159" i="19" s="1"/>
  <c r="AX159" i="19"/>
  <c r="BV159" i="19" s="1"/>
  <c r="AW159" i="19"/>
  <c r="BU159" i="19" s="1"/>
  <c r="AV159" i="19"/>
  <c r="BT159" i="19" s="1"/>
  <c r="AU159" i="19"/>
  <c r="BS159" i="19" s="1"/>
  <c r="AT159" i="19"/>
  <c r="BR159" i="19" s="1"/>
  <c r="AS159" i="19"/>
  <c r="BQ159" i="19" s="1"/>
  <c r="AR159" i="19"/>
  <c r="BP159" i="19" s="1"/>
  <c r="AQ159" i="19"/>
  <c r="BO159" i="19" s="1"/>
  <c r="AP159" i="19"/>
  <c r="AO159" i="19"/>
  <c r="BM159" i="19" s="1"/>
  <c r="A159" i="19"/>
  <c r="CA158" i="19"/>
  <c r="BZ158" i="19"/>
  <c r="BY158" i="19"/>
  <c r="BS158" i="19"/>
  <c r="BP158" i="19"/>
  <c r="AZ158" i="19"/>
  <c r="BX158" i="19" s="1"/>
  <c r="AY158" i="19"/>
  <c r="BW158" i="19" s="1"/>
  <c r="AX158" i="19"/>
  <c r="BV158" i="19" s="1"/>
  <c r="AW158" i="19"/>
  <c r="BU158" i="19" s="1"/>
  <c r="AV158" i="19"/>
  <c r="BT158" i="19" s="1"/>
  <c r="AU158" i="19"/>
  <c r="AT158" i="19"/>
  <c r="BR158" i="19" s="1"/>
  <c r="AS158" i="19"/>
  <c r="BQ158" i="19" s="1"/>
  <c r="AR158" i="19"/>
  <c r="AQ158" i="19"/>
  <c r="BO158" i="19" s="1"/>
  <c r="AP158" i="19"/>
  <c r="BN158" i="19" s="1"/>
  <c r="AO158" i="19"/>
  <c r="BM158" i="19" s="1"/>
  <c r="A158" i="19"/>
  <c r="CA157" i="19"/>
  <c r="BZ157" i="19"/>
  <c r="BY157" i="19"/>
  <c r="BN157" i="19"/>
  <c r="BM157" i="19"/>
  <c r="AZ157" i="19"/>
  <c r="BX157" i="19" s="1"/>
  <c r="AY157" i="19"/>
  <c r="BW157" i="19" s="1"/>
  <c r="AX157" i="19"/>
  <c r="BV157" i="19" s="1"/>
  <c r="AW157" i="19"/>
  <c r="BU157" i="19" s="1"/>
  <c r="AV157" i="19"/>
  <c r="BT157" i="19" s="1"/>
  <c r="AU157" i="19"/>
  <c r="BS157" i="19" s="1"/>
  <c r="AT157" i="19"/>
  <c r="BR157" i="19" s="1"/>
  <c r="AS157" i="19"/>
  <c r="BQ157" i="19" s="1"/>
  <c r="AR157" i="19"/>
  <c r="BP157" i="19" s="1"/>
  <c r="AQ157" i="19"/>
  <c r="BO157" i="19" s="1"/>
  <c r="AP157" i="19"/>
  <c r="AO157" i="19"/>
  <c r="A157" i="19"/>
  <c r="CA156" i="19"/>
  <c r="BZ156" i="19"/>
  <c r="BY156" i="19"/>
  <c r="AZ156" i="19"/>
  <c r="BX156" i="19" s="1"/>
  <c r="AY156" i="19"/>
  <c r="BW156" i="19" s="1"/>
  <c r="AX156" i="19"/>
  <c r="BV156" i="19" s="1"/>
  <c r="AW156" i="19"/>
  <c r="BU156" i="19" s="1"/>
  <c r="AV156" i="19"/>
  <c r="BT156" i="19" s="1"/>
  <c r="AU156" i="19"/>
  <c r="BS156" i="19" s="1"/>
  <c r="AT156" i="19"/>
  <c r="BR156" i="19" s="1"/>
  <c r="AS156" i="19"/>
  <c r="BQ156" i="19" s="1"/>
  <c r="AR156" i="19"/>
  <c r="BP156" i="19" s="1"/>
  <c r="AQ156" i="19"/>
  <c r="BO156" i="19" s="1"/>
  <c r="AP156" i="19"/>
  <c r="BN156" i="19" s="1"/>
  <c r="AO156" i="19"/>
  <c r="BM156" i="19" s="1"/>
  <c r="A156" i="19"/>
  <c r="CA155" i="19"/>
  <c r="BZ155" i="19"/>
  <c r="BY155" i="19"/>
  <c r="BW155" i="19"/>
  <c r="BR155" i="19"/>
  <c r="BP155" i="19"/>
  <c r="BO155" i="19"/>
  <c r="AZ155" i="19"/>
  <c r="BX155" i="19" s="1"/>
  <c r="AY155" i="19"/>
  <c r="AX155" i="19"/>
  <c r="BV155" i="19" s="1"/>
  <c r="AW155" i="19"/>
  <c r="BU155" i="19" s="1"/>
  <c r="AV155" i="19"/>
  <c r="BT155" i="19" s="1"/>
  <c r="AU155" i="19"/>
  <c r="BS155" i="19" s="1"/>
  <c r="AT155" i="19"/>
  <c r="AS155" i="19"/>
  <c r="BQ155" i="19" s="1"/>
  <c r="AR155" i="19"/>
  <c r="AQ155" i="19"/>
  <c r="AP155" i="19"/>
  <c r="BN155" i="19" s="1"/>
  <c r="AO155" i="19"/>
  <c r="BM155" i="19" s="1"/>
  <c r="A155" i="19"/>
  <c r="CA154" i="19"/>
  <c r="BZ154" i="19"/>
  <c r="BY154" i="19"/>
  <c r="BO154" i="19"/>
  <c r="BN154" i="19"/>
  <c r="BM154" i="19"/>
  <c r="AZ154" i="19"/>
  <c r="BX154" i="19" s="1"/>
  <c r="AY154" i="19"/>
  <c r="BW154" i="19" s="1"/>
  <c r="AX154" i="19"/>
  <c r="BV154" i="19" s="1"/>
  <c r="AW154" i="19"/>
  <c r="BU154" i="19" s="1"/>
  <c r="AV154" i="19"/>
  <c r="BT154" i="19" s="1"/>
  <c r="AU154" i="19"/>
  <c r="BS154" i="19" s="1"/>
  <c r="AT154" i="19"/>
  <c r="BR154" i="19" s="1"/>
  <c r="AS154" i="19"/>
  <c r="BQ154" i="19" s="1"/>
  <c r="AR154" i="19"/>
  <c r="BP154" i="19" s="1"/>
  <c r="AQ154" i="19"/>
  <c r="AP154" i="19"/>
  <c r="AO154" i="19"/>
  <c r="A154" i="19"/>
  <c r="CA153" i="19"/>
  <c r="BZ153" i="19"/>
  <c r="BY153" i="19"/>
  <c r="AZ153" i="19"/>
  <c r="BX153" i="19" s="1"/>
  <c r="AY153" i="19"/>
  <c r="BW153" i="19" s="1"/>
  <c r="AX153" i="19"/>
  <c r="BV153" i="19" s="1"/>
  <c r="AW153" i="19"/>
  <c r="BU153" i="19" s="1"/>
  <c r="AV153" i="19"/>
  <c r="BT153" i="19" s="1"/>
  <c r="AU153" i="19"/>
  <c r="BS153" i="19" s="1"/>
  <c r="AT153" i="19"/>
  <c r="BR153" i="19" s="1"/>
  <c r="AS153" i="19"/>
  <c r="BQ153" i="19" s="1"/>
  <c r="AR153" i="19"/>
  <c r="BP153" i="19" s="1"/>
  <c r="AQ153" i="19"/>
  <c r="BO153" i="19" s="1"/>
  <c r="AP153" i="19"/>
  <c r="BN153" i="19" s="1"/>
  <c r="AO153" i="19"/>
  <c r="BM153" i="19" s="1"/>
  <c r="A153" i="19"/>
  <c r="CA152" i="19"/>
  <c r="BZ152" i="19"/>
  <c r="BY152" i="19"/>
  <c r="BX152" i="19"/>
  <c r="BW152" i="19"/>
  <c r="BQ152" i="19"/>
  <c r="BP152" i="19"/>
  <c r="AZ152" i="19"/>
  <c r="AY152" i="19"/>
  <c r="AX152" i="19"/>
  <c r="BV152" i="19" s="1"/>
  <c r="AW152" i="19"/>
  <c r="BU152" i="19" s="1"/>
  <c r="AV152" i="19"/>
  <c r="BT152" i="19" s="1"/>
  <c r="AU152" i="19"/>
  <c r="BS152" i="19" s="1"/>
  <c r="AT152" i="19"/>
  <c r="BR152" i="19" s="1"/>
  <c r="AS152" i="19"/>
  <c r="AR152" i="19"/>
  <c r="AQ152" i="19"/>
  <c r="BO152" i="19" s="1"/>
  <c r="AP152" i="19"/>
  <c r="BN152" i="19" s="1"/>
  <c r="AO152" i="19"/>
  <c r="BM152" i="19" s="1"/>
  <c r="A152" i="19"/>
  <c r="CA151" i="19"/>
  <c r="BZ151" i="19"/>
  <c r="BY151" i="19"/>
  <c r="BN151" i="19"/>
  <c r="BM151" i="19"/>
  <c r="AZ151" i="19"/>
  <c r="BX151" i="19" s="1"/>
  <c r="AY151" i="19"/>
  <c r="BW151" i="19" s="1"/>
  <c r="AX151" i="19"/>
  <c r="BV151" i="19" s="1"/>
  <c r="AW151" i="19"/>
  <c r="BU151" i="19" s="1"/>
  <c r="AV151" i="19"/>
  <c r="BT151" i="19" s="1"/>
  <c r="AU151" i="19"/>
  <c r="BS151" i="19" s="1"/>
  <c r="AT151" i="19"/>
  <c r="BR151" i="19" s="1"/>
  <c r="AS151" i="19"/>
  <c r="BQ151" i="19" s="1"/>
  <c r="AR151" i="19"/>
  <c r="BP151" i="19" s="1"/>
  <c r="AQ151" i="19"/>
  <c r="BO151" i="19" s="1"/>
  <c r="AP151" i="19"/>
  <c r="AO151" i="19"/>
  <c r="A151" i="19"/>
  <c r="CA137" i="19"/>
  <c r="BZ137" i="19"/>
  <c r="BY137" i="19"/>
  <c r="BP137" i="19"/>
  <c r="BO137" i="19"/>
  <c r="BN137" i="19"/>
  <c r="BM137" i="19"/>
  <c r="AZ137" i="19"/>
  <c r="BX137" i="19" s="1"/>
  <c r="AY137" i="19"/>
  <c r="BW137" i="19" s="1"/>
  <c r="AX137" i="19"/>
  <c r="BV137" i="19" s="1"/>
  <c r="AW137" i="19"/>
  <c r="BU137" i="19" s="1"/>
  <c r="AV137" i="19"/>
  <c r="BT137" i="19" s="1"/>
  <c r="AU137" i="19"/>
  <c r="BS137" i="19" s="1"/>
  <c r="AT137" i="19"/>
  <c r="BR137" i="19" s="1"/>
  <c r="AS137" i="19"/>
  <c r="BQ137" i="19" s="1"/>
  <c r="AR137" i="19"/>
  <c r="AQ137" i="19"/>
  <c r="AP137" i="19"/>
  <c r="AO137" i="19"/>
  <c r="A137" i="19"/>
  <c r="CA136" i="19"/>
  <c r="BZ136" i="19"/>
  <c r="BY136" i="19"/>
  <c r="BM136" i="19"/>
  <c r="AZ136" i="19"/>
  <c r="BX136" i="19" s="1"/>
  <c r="AY136" i="19"/>
  <c r="BW136" i="19" s="1"/>
  <c r="AX136" i="19"/>
  <c r="BV136" i="19" s="1"/>
  <c r="AW136" i="19"/>
  <c r="BU136" i="19" s="1"/>
  <c r="AV136" i="19"/>
  <c r="BT136" i="19" s="1"/>
  <c r="AU136" i="19"/>
  <c r="BS136" i="19" s="1"/>
  <c r="AT136" i="19"/>
  <c r="BR136" i="19" s="1"/>
  <c r="AS136" i="19"/>
  <c r="BQ136" i="19" s="1"/>
  <c r="AR136" i="19"/>
  <c r="BP136" i="19" s="1"/>
  <c r="AQ136" i="19"/>
  <c r="BO136" i="19" s="1"/>
  <c r="AP136" i="19"/>
  <c r="BN136" i="19" s="1"/>
  <c r="AO136" i="19"/>
  <c r="A136" i="19"/>
  <c r="CA135" i="19"/>
  <c r="BZ135" i="19"/>
  <c r="BY135" i="19"/>
  <c r="BR135" i="19"/>
  <c r="BQ135" i="19"/>
  <c r="AZ135" i="19"/>
  <c r="BX135" i="19" s="1"/>
  <c r="AY135" i="19"/>
  <c r="BW135" i="19" s="1"/>
  <c r="AX135" i="19"/>
  <c r="BV135" i="19" s="1"/>
  <c r="AW135" i="19"/>
  <c r="BU135" i="19" s="1"/>
  <c r="AV135" i="19"/>
  <c r="BT135" i="19" s="1"/>
  <c r="AU135" i="19"/>
  <c r="BS135" i="19" s="1"/>
  <c r="AT135" i="19"/>
  <c r="AS135" i="19"/>
  <c r="AR135" i="19"/>
  <c r="BP135" i="19" s="1"/>
  <c r="AQ135" i="19"/>
  <c r="BO135" i="19" s="1"/>
  <c r="AP135" i="19"/>
  <c r="BN135" i="19" s="1"/>
  <c r="AO135" i="19"/>
  <c r="BM135" i="19" s="1"/>
  <c r="A135" i="19"/>
  <c r="CA134" i="19"/>
  <c r="BZ134" i="19"/>
  <c r="BY134" i="19"/>
  <c r="BO134" i="19"/>
  <c r="AZ134" i="19"/>
  <c r="BX134" i="19" s="1"/>
  <c r="AY134" i="19"/>
  <c r="BW134" i="19" s="1"/>
  <c r="AX134" i="19"/>
  <c r="BV134" i="19" s="1"/>
  <c r="AW134" i="19"/>
  <c r="BU134" i="19" s="1"/>
  <c r="AV134" i="19"/>
  <c r="BT134" i="19" s="1"/>
  <c r="AU134" i="19"/>
  <c r="BS134" i="19" s="1"/>
  <c r="AT134" i="19"/>
  <c r="BR134" i="19" s="1"/>
  <c r="AS134" i="19"/>
  <c r="BQ134" i="19" s="1"/>
  <c r="AR134" i="19"/>
  <c r="BP134" i="19" s="1"/>
  <c r="AQ134" i="19"/>
  <c r="AP134" i="19"/>
  <c r="BN134" i="19" s="1"/>
  <c r="AO134" i="19"/>
  <c r="BM134" i="19" s="1"/>
  <c r="A134" i="19"/>
  <c r="CA133" i="19"/>
  <c r="BZ133" i="19"/>
  <c r="BY133" i="19"/>
  <c r="AZ133" i="19"/>
  <c r="BX133" i="19" s="1"/>
  <c r="AY133" i="19"/>
  <c r="BW133" i="19" s="1"/>
  <c r="AX133" i="19"/>
  <c r="BV133" i="19" s="1"/>
  <c r="AW133" i="19"/>
  <c r="BU133" i="19" s="1"/>
  <c r="AV133" i="19"/>
  <c r="BT133" i="19" s="1"/>
  <c r="AU133" i="19"/>
  <c r="BS133" i="19" s="1"/>
  <c r="AT133" i="19"/>
  <c r="BR133" i="19" s="1"/>
  <c r="AS133" i="19"/>
  <c r="BQ133" i="19" s="1"/>
  <c r="AR133" i="19"/>
  <c r="BP133" i="19" s="1"/>
  <c r="AQ133" i="19"/>
  <c r="BO133" i="19" s="1"/>
  <c r="AP133" i="19"/>
  <c r="BN133" i="19" s="1"/>
  <c r="AO133" i="19"/>
  <c r="BM133" i="19" s="1"/>
  <c r="A133" i="19"/>
  <c r="CA132" i="19"/>
  <c r="BZ132" i="19"/>
  <c r="BY132" i="19"/>
  <c r="BX132" i="19"/>
  <c r="BW132" i="19"/>
  <c r="BN132" i="19"/>
  <c r="AZ132" i="19"/>
  <c r="AY132" i="19"/>
  <c r="AX132" i="19"/>
  <c r="BV132" i="19" s="1"/>
  <c r="AW132" i="19"/>
  <c r="BU132" i="19" s="1"/>
  <c r="AV132" i="19"/>
  <c r="BT132" i="19" s="1"/>
  <c r="AU132" i="19"/>
  <c r="BS132" i="19" s="1"/>
  <c r="AT132" i="19"/>
  <c r="BR132" i="19" s="1"/>
  <c r="AS132" i="19"/>
  <c r="BQ132" i="19" s="1"/>
  <c r="AR132" i="19"/>
  <c r="BP132" i="19" s="1"/>
  <c r="AQ132" i="19"/>
  <c r="BO132" i="19" s="1"/>
  <c r="AP132" i="19"/>
  <c r="AO132" i="19"/>
  <c r="BM132" i="19" s="1"/>
  <c r="A132" i="19"/>
  <c r="CA131" i="19"/>
  <c r="BZ131" i="19"/>
  <c r="BY131" i="19"/>
  <c r="AZ131" i="19"/>
  <c r="BX131" i="19" s="1"/>
  <c r="AY131" i="19"/>
  <c r="BW131" i="19" s="1"/>
  <c r="AX131" i="19"/>
  <c r="BV131" i="19" s="1"/>
  <c r="AW131" i="19"/>
  <c r="BU131" i="19" s="1"/>
  <c r="AV131" i="19"/>
  <c r="BT131" i="19" s="1"/>
  <c r="AU131" i="19"/>
  <c r="BS131" i="19" s="1"/>
  <c r="AT131" i="19"/>
  <c r="BR131" i="19" s="1"/>
  <c r="AS131" i="19"/>
  <c r="BQ131" i="19" s="1"/>
  <c r="AR131" i="19"/>
  <c r="BP131" i="19" s="1"/>
  <c r="AQ131" i="19"/>
  <c r="BO131" i="19" s="1"/>
  <c r="AP131" i="19"/>
  <c r="BN131" i="19" s="1"/>
  <c r="AO131" i="19"/>
  <c r="BM131" i="19" s="1"/>
  <c r="A131" i="19"/>
  <c r="CA130" i="19"/>
  <c r="BZ130" i="19"/>
  <c r="BY130" i="19"/>
  <c r="BX130" i="19"/>
  <c r="BS130" i="19"/>
  <c r="BP130" i="19"/>
  <c r="AZ130" i="19"/>
  <c r="AY130" i="19"/>
  <c r="BW130" i="19" s="1"/>
  <c r="AX130" i="19"/>
  <c r="BV130" i="19" s="1"/>
  <c r="AW130" i="19"/>
  <c r="BU130" i="19" s="1"/>
  <c r="AV130" i="19"/>
  <c r="BT130" i="19" s="1"/>
  <c r="AU130" i="19"/>
  <c r="AT130" i="19"/>
  <c r="BR130" i="19" s="1"/>
  <c r="AS130" i="19"/>
  <c r="BQ130" i="19" s="1"/>
  <c r="AR130" i="19"/>
  <c r="AQ130" i="19"/>
  <c r="BO130" i="19" s="1"/>
  <c r="AP130" i="19"/>
  <c r="BN130" i="19" s="1"/>
  <c r="AO130" i="19"/>
  <c r="BM130" i="19" s="1"/>
  <c r="A130" i="19"/>
  <c r="CA129" i="19"/>
  <c r="BZ129" i="19"/>
  <c r="BY129" i="19"/>
  <c r="BP129" i="19"/>
  <c r="BO129" i="19"/>
  <c r="BN129" i="19"/>
  <c r="BM129" i="19"/>
  <c r="AZ129" i="19"/>
  <c r="BX129" i="19" s="1"/>
  <c r="AY129" i="19"/>
  <c r="BW129" i="19" s="1"/>
  <c r="AX129" i="19"/>
  <c r="BV129" i="19" s="1"/>
  <c r="AW129" i="19"/>
  <c r="BU129" i="19" s="1"/>
  <c r="AV129" i="19"/>
  <c r="BT129" i="19" s="1"/>
  <c r="AU129" i="19"/>
  <c r="BS129" i="19" s="1"/>
  <c r="AT129" i="19"/>
  <c r="BR129" i="19" s="1"/>
  <c r="AS129" i="19"/>
  <c r="BQ129" i="19" s="1"/>
  <c r="AR129" i="19"/>
  <c r="AQ129" i="19"/>
  <c r="AP129" i="19"/>
  <c r="AO129" i="19"/>
  <c r="A129" i="19"/>
  <c r="CA128" i="19"/>
  <c r="BZ128" i="19"/>
  <c r="BY128" i="19"/>
  <c r="BM128" i="19"/>
  <c r="AZ128" i="19"/>
  <c r="BX128" i="19" s="1"/>
  <c r="AY128" i="19"/>
  <c r="BW128" i="19" s="1"/>
  <c r="AX128" i="19"/>
  <c r="BV128" i="19" s="1"/>
  <c r="AW128" i="19"/>
  <c r="BU128" i="19" s="1"/>
  <c r="AV128" i="19"/>
  <c r="BT128" i="19" s="1"/>
  <c r="AU128" i="19"/>
  <c r="BS128" i="19" s="1"/>
  <c r="AT128" i="19"/>
  <c r="BR128" i="19" s="1"/>
  <c r="AS128" i="19"/>
  <c r="BQ128" i="19" s="1"/>
  <c r="AR128" i="19"/>
  <c r="BP128" i="19" s="1"/>
  <c r="AQ128" i="19"/>
  <c r="BO128" i="19" s="1"/>
  <c r="AP128" i="19"/>
  <c r="BN128" i="19" s="1"/>
  <c r="AO128" i="19"/>
  <c r="A128" i="19"/>
  <c r="CA127" i="19"/>
  <c r="BZ127" i="19"/>
  <c r="BY127" i="19"/>
  <c r="BR127" i="19"/>
  <c r="BQ127" i="19"/>
  <c r="AZ127" i="19"/>
  <c r="BX127" i="19" s="1"/>
  <c r="AY127" i="19"/>
  <c r="BW127" i="19" s="1"/>
  <c r="AX127" i="19"/>
  <c r="BV127" i="19" s="1"/>
  <c r="AW127" i="19"/>
  <c r="BU127" i="19" s="1"/>
  <c r="AV127" i="19"/>
  <c r="BT127" i="19" s="1"/>
  <c r="AU127" i="19"/>
  <c r="BS127" i="19" s="1"/>
  <c r="AT127" i="19"/>
  <c r="AS127" i="19"/>
  <c r="AR127" i="19"/>
  <c r="BP127" i="19" s="1"/>
  <c r="AQ127" i="19"/>
  <c r="BO127" i="19" s="1"/>
  <c r="AP127" i="19"/>
  <c r="BN127" i="19" s="1"/>
  <c r="AO127" i="19"/>
  <c r="BM127" i="19" s="1"/>
  <c r="A127" i="19"/>
  <c r="CA126" i="19"/>
  <c r="BZ126" i="19"/>
  <c r="BY126" i="19"/>
  <c r="BO126" i="19"/>
  <c r="AZ126" i="19"/>
  <c r="BX126" i="19" s="1"/>
  <c r="AY126" i="19"/>
  <c r="BW126" i="19" s="1"/>
  <c r="AX126" i="19"/>
  <c r="BV126" i="19" s="1"/>
  <c r="AW126" i="19"/>
  <c r="BU126" i="19" s="1"/>
  <c r="AV126" i="19"/>
  <c r="BT126" i="19" s="1"/>
  <c r="AU126" i="19"/>
  <c r="BS126" i="19" s="1"/>
  <c r="AT126" i="19"/>
  <c r="BR126" i="19" s="1"/>
  <c r="AS126" i="19"/>
  <c r="BQ126" i="19" s="1"/>
  <c r="AR126" i="19"/>
  <c r="BP126" i="19" s="1"/>
  <c r="AQ126" i="19"/>
  <c r="AP126" i="19"/>
  <c r="BN126" i="19" s="1"/>
  <c r="AO126" i="19"/>
  <c r="BM126" i="19" s="1"/>
  <c r="A126" i="19"/>
  <c r="CA125" i="19"/>
  <c r="BZ125" i="19"/>
  <c r="BY125" i="19"/>
  <c r="AZ125" i="19"/>
  <c r="BX125" i="19" s="1"/>
  <c r="AY125" i="19"/>
  <c r="BW125" i="19" s="1"/>
  <c r="AX125" i="19"/>
  <c r="BV125" i="19" s="1"/>
  <c r="AW125" i="19"/>
  <c r="BU125" i="19" s="1"/>
  <c r="AV125" i="19"/>
  <c r="BT125" i="19" s="1"/>
  <c r="AU125" i="19"/>
  <c r="BS125" i="19" s="1"/>
  <c r="AT125" i="19"/>
  <c r="BR125" i="19" s="1"/>
  <c r="AS125" i="19"/>
  <c r="BQ125" i="19" s="1"/>
  <c r="AR125" i="19"/>
  <c r="BP125" i="19" s="1"/>
  <c r="AQ125" i="19"/>
  <c r="BO125" i="19" s="1"/>
  <c r="AP125" i="19"/>
  <c r="BN125" i="19" s="1"/>
  <c r="AO125" i="19"/>
  <c r="BM125" i="19" s="1"/>
  <c r="A125" i="19"/>
  <c r="CA124" i="19"/>
  <c r="BZ124" i="19"/>
  <c r="BY124" i="19"/>
  <c r="BX124" i="19"/>
  <c r="BW124" i="19"/>
  <c r="BN124" i="19"/>
  <c r="AZ124" i="19"/>
  <c r="AY124" i="19"/>
  <c r="AX124" i="19"/>
  <c r="BV124" i="19" s="1"/>
  <c r="AW124" i="19"/>
  <c r="BU124" i="19" s="1"/>
  <c r="AV124" i="19"/>
  <c r="BT124" i="19" s="1"/>
  <c r="AU124" i="19"/>
  <c r="BS124" i="19" s="1"/>
  <c r="AT124" i="19"/>
  <c r="BR124" i="19" s="1"/>
  <c r="AS124" i="19"/>
  <c r="BQ124" i="19" s="1"/>
  <c r="AR124" i="19"/>
  <c r="BP124" i="19" s="1"/>
  <c r="AQ124" i="19"/>
  <c r="BO124" i="19" s="1"/>
  <c r="AP124" i="19"/>
  <c r="AO124" i="19"/>
  <c r="BM124" i="19" s="1"/>
  <c r="A124" i="19"/>
  <c r="CA123" i="19"/>
  <c r="BZ123" i="19"/>
  <c r="BY123" i="19"/>
  <c r="AZ123" i="19"/>
  <c r="BX123" i="19" s="1"/>
  <c r="AY123" i="19"/>
  <c r="BW123" i="19" s="1"/>
  <c r="AX123" i="19"/>
  <c r="BV123" i="19" s="1"/>
  <c r="AW123" i="19"/>
  <c r="BU123" i="19" s="1"/>
  <c r="AV123" i="19"/>
  <c r="BT123" i="19" s="1"/>
  <c r="AU123" i="19"/>
  <c r="BS123" i="19" s="1"/>
  <c r="AT123" i="19"/>
  <c r="BR123" i="19" s="1"/>
  <c r="AS123" i="19"/>
  <c r="BQ123" i="19" s="1"/>
  <c r="AR123" i="19"/>
  <c r="BP123" i="19" s="1"/>
  <c r="AQ123" i="19"/>
  <c r="BO123" i="19" s="1"/>
  <c r="AP123" i="19"/>
  <c r="BN123" i="19" s="1"/>
  <c r="AO123" i="19"/>
  <c r="BM123" i="19" s="1"/>
  <c r="A123" i="19"/>
  <c r="CA122" i="19"/>
  <c r="BZ122" i="19"/>
  <c r="BY122" i="19"/>
  <c r="BX122" i="19"/>
  <c r="BS122" i="19"/>
  <c r="BP122" i="19"/>
  <c r="AZ122" i="19"/>
  <c r="AY122" i="19"/>
  <c r="BW122" i="19" s="1"/>
  <c r="AX122" i="19"/>
  <c r="BV122" i="19" s="1"/>
  <c r="AW122" i="19"/>
  <c r="BU122" i="19" s="1"/>
  <c r="AV122" i="19"/>
  <c r="BT122" i="19" s="1"/>
  <c r="AU122" i="19"/>
  <c r="AT122" i="19"/>
  <c r="BR122" i="19" s="1"/>
  <c r="AS122" i="19"/>
  <c r="BQ122" i="19" s="1"/>
  <c r="AR122" i="19"/>
  <c r="AQ122" i="19"/>
  <c r="BO122" i="19" s="1"/>
  <c r="AP122" i="19"/>
  <c r="BN122" i="19" s="1"/>
  <c r="AO122" i="19"/>
  <c r="BM122" i="19" s="1"/>
  <c r="A122" i="19"/>
  <c r="CA121" i="19"/>
  <c r="BZ121" i="19"/>
  <c r="BY121" i="19"/>
  <c r="BP121" i="19"/>
  <c r="BO121" i="19"/>
  <c r="BN121" i="19"/>
  <c r="BM121" i="19"/>
  <c r="AZ121" i="19"/>
  <c r="BX121" i="19" s="1"/>
  <c r="AY121" i="19"/>
  <c r="BW121" i="19" s="1"/>
  <c r="AX121" i="19"/>
  <c r="BV121" i="19" s="1"/>
  <c r="AW121" i="19"/>
  <c r="BU121" i="19" s="1"/>
  <c r="AV121" i="19"/>
  <c r="BT121" i="19" s="1"/>
  <c r="AU121" i="19"/>
  <c r="BS121" i="19" s="1"/>
  <c r="AT121" i="19"/>
  <c r="BR121" i="19" s="1"/>
  <c r="AS121" i="19"/>
  <c r="BQ121" i="19" s="1"/>
  <c r="AR121" i="19"/>
  <c r="AQ121" i="19"/>
  <c r="AP121" i="19"/>
  <c r="AO121" i="19"/>
  <c r="A121" i="19"/>
  <c r="CA120" i="19"/>
  <c r="BZ120" i="19"/>
  <c r="BY120" i="19"/>
  <c r="BM120" i="19"/>
  <c r="AZ120" i="19"/>
  <c r="BX120" i="19" s="1"/>
  <c r="AY120" i="19"/>
  <c r="BW120" i="19" s="1"/>
  <c r="AX120" i="19"/>
  <c r="BV120" i="19" s="1"/>
  <c r="AW120" i="19"/>
  <c r="BU120" i="19" s="1"/>
  <c r="AV120" i="19"/>
  <c r="BT120" i="19" s="1"/>
  <c r="AU120" i="19"/>
  <c r="BS120" i="19" s="1"/>
  <c r="AT120" i="19"/>
  <c r="BR120" i="19" s="1"/>
  <c r="AS120" i="19"/>
  <c r="BQ120" i="19" s="1"/>
  <c r="AR120" i="19"/>
  <c r="BP120" i="19" s="1"/>
  <c r="AQ120" i="19"/>
  <c r="BO120" i="19" s="1"/>
  <c r="AP120" i="19"/>
  <c r="BN120" i="19" s="1"/>
  <c r="AO120" i="19"/>
  <c r="A120" i="19"/>
  <c r="CA119" i="19"/>
  <c r="BZ119" i="19"/>
  <c r="BY119" i="19"/>
  <c r="BR119" i="19"/>
  <c r="BQ119" i="19"/>
  <c r="AZ119" i="19"/>
  <c r="BX119" i="19" s="1"/>
  <c r="AY119" i="19"/>
  <c r="BW119" i="19" s="1"/>
  <c r="AX119" i="19"/>
  <c r="BV119" i="19" s="1"/>
  <c r="AW119" i="19"/>
  <c r="BU119" i="19" s="1"/>
  <c r="AV119" i="19"/>
  <c r="BT119" i="19" s="1"/>
  <c r="AU119" i="19"/>
  <c r="BS119" i="19" s="1"/>
  <c r="AT119" i="19"/>
  <c r="AS119" i="19"/>
  <c r="AR119" i="19"/>
  <c r="BP119" i="19" s="1"/>
  <c r="AQ119" i="19"/>
  <c r="BO119" i="19" s="1"/>
  <c r="AP119" i="19"/>
  <c r="BN119" i="19" s="1"/>
  <c r="AO119" i="19"/>
  <c r="BM119" i="19" s="1"/>
  <c r="A119" i="19"/>
  <c r="CA118" i="19"/>
  <c r="BZ118" i="19"/>
  <c r="BY118" i="19"/>
  <c r="BO118" i="19"/>
  <c r="AZ118" i="19"/>
  <c r="BX118" i="19" s="1"/>
  <c r="AY118" i="19"/>
  <c r="BW118" i="19" s="1"/>
  <c r="AX118" i="19"/>
  <c r="BV118" i="19" s="1"/>
  <c r="AW118" i="19"/>
  <c r="BU118" i="19" s="1"/>
  <c r="AV118" i="19"/>
  <c r="BT118" i="19" s="1"/>
  <c r="AU118" i="19"/>
  <c r="BS118" i="19" s="1"/>
  <c r="AT118" i="19"/>
  <c r="BR118" i="19" s="1"/>
  <c r="AS118" i="19"/>
  <c r="BQ118" i="19" s="1"/>
  <c r="AR118" i="19"/>
  <c r="BP118" i="19" s="1"/>
  <c r="AQ118" i="19"/>
  <c r="AP118" i="19"/>
  <c r="BN118" i="19" s="1"/>
  <c r="AO118" i="19"/>
  <c r="BM118" i="19" s="1"/>
  <c r="A118" i="19"/>
  <c r="CA117" i="19"/>
  <c r="BZ117" i="19"/>
  <c r="BY117" i="19"/>
  <c r="AZ117" i="19"/>
  <c r="BX117" i="19" s="1"/>
  <c r="AY117" i="19"/>
  <c r="BW117" i="19" s="1"/>
  <c r="AX117" i="19"/>
  <c r="BV117" i="19" s="1"/>
  <c r="AW117" i="19"/>
  <c r="BU117" i="19" s="1"/>
  <c r="AV117" i="19"/>
  <c r="BT117" i="19" s="1"/>
  <c r="AU117" i="19"/>
  <c r="BS117" i="19" s="1"/>
  <c r="AT117" i="19"/>
  <c r="BR117" i="19" s="1"/>
  <c r="AS117" i="19"/>
  <c r="BQ117" i="19" s="1"/>
  <c r="AR117" i="19"/>
  <c r="BP117" i="19" s="1"/>
  <c r="AQ117" i="19"/>
  <c r="BO117" i="19" s="1"/>
  <c r="AP117" i="19"/>
  <c r="BN117" i="19" s="1"/>
  <c r="AO117" i="19"/>
  <c r="BM117" i="19" s="1"/>
  <c r="A117" i="19"/>
  <c r="CA116" i="19"/>
  <c r="BZ116" i="19"/>
  <c r="BY116" i="19"/>
  <c r="BX116" i="19"/>
  <c r="BW116" i="19"/>
  <c r="BN116" i="19"/>
  <c r="AZ116" i="19"/>
  <c r="AY116" i="19"/>
  <c r="AX116" i="19"/>
  <c r="BV116" i="19" s="1"/>
  <c r="AW116" i="19"/>
  <c r="BU116" i="19" s="1"/>
  <c r="AV116" i="19"/>
  <c r="BT116" i="19" s="1"/>
  <c r="AU116" i="19"/>
  <c r="BS116" i="19" s="1"/>
  <c r="AT116" i="19"/>
  <c r="BR116" i="19" s="1"/>
  <c r="AS116" i="19"/>
  <c r="BQ116" i="19" s="1"/>
  <c r="AR116" i="19"/>
  <c r="BP116" i="19" s="1"/>
  <c r="AQ116" i="19"/>
  <c r="BO116" i="19" s="1"/>
  <c r="AP116" i="19"/>
  <c r="AO116" i="19"/>
  <c r="BM116" i="19" s="1"/>
  <c r="A116" i="19"/>
  <c r="CA115" i="19"/>
  <c r="BZ115" i="19"/>
  <c r="BY115" i="19"/>
  <c r="AZ115" i="19"/>
  <c r="BX115" i="19" s="1"/>
  <c r="AY115" i="19"/>
  <c r="BW115" i="19" s="1"/>
  <c r="AX115" i="19"/>
  <c r="BV115" i="19" s="1"/>
  <c r="AW115" i="19"/>
  <c r="BU115" i="19" s="1"/>
  <c r="AV115" i="19"/>
  <c r="BT115" i="19" s="1"/>
  <c r="AU115" i="19"/>
  <c r="BS115" i="19" s="1"/>
  <c r="AT115" i="19"/>
  <c r="BR115" i="19" s="1"/>
  <c r="AS115" i="19"/>
  <c r="BQ115" i="19" s="1"/>
  <c r="AR115" i="19"/>
  <c r="BP115" i="19" s="1"/>
  <c r="AQ115" i="19"/>
  <c r="BO115" i="19" s="1"/>
  <c r="AP115" i="19"/>
  <c r="BN115" i="19" s="1"/>
  <c r="AO115" i="19"/>
  <c r="BM115" i="19" s="1"/>
  <c r="A115" i="19"/>
  <c r="CA114" i="19"/>
  <c r="BZ114" i="19"/>
  <c r="BY114" i="19"/>
  <c r="BX114" i="19"/>
  <c r="BS114" i="19"/>
  <c r="BP114" i="19"/>
  <c r="AZ114" i="19"/>
  <c r="AY114" i="19"/>
  <c r="BW114" i="19" s="1"/>
  <c r="AX114" i="19"/>
  <c r="BV114" i="19" s="1"/>
  <c r="AW114" i="19"/>
  <c r="BU114" i="19" s="1"/>
  <c r="AV114" i="19"/>
  <c r="BT114" i="19" s="1"/>
  <c r="AU114" i="19"/>
  <c r="AT114" i="19"/>
  <c r="BR114" i="19" s="1"/>
  <c r="AS114" i="19"/>
  <c r="BQ114" i="19" s="1"/>
  <c r="AR114" i="19"/>
  <c r="AQ114" i="19"/>
  <c r="BO114" i="19" s="1"/>
  <c r="AP114" i="19"/>
  <c r="BN114" i="19" s="1"/>
  <c r="AO114" i="19"/>
  <c r="BM114" i="19" s="1"/>
  <c r="A114" i="19"/>
  <c r="CA113" i="19"/>
  <c r="BZ113" i="19"/>
  <c r="BY113" i="19"/>
  <c r="BP113" i="19"/>
  <c r="BO113" i="19"/>
  <c r="BN113" i="19"/>
  <c r="BM113" i="19"/>
  <c r="AZ113" i="19"/>
  <c r="BX113" i="19" s="1"/>
  <c r="AY113" i="19"/>
  <c r="BW113" i="19" s="1"/>
  <c r="AX113" i="19"/>
  <c r="BV113" i="19" s="1"/>
  <c r="AW113" i="19"/>
  <c r="BU113" i="19" s="1"/>
  <c r="AV113" i="19"/>
  <c r="BT113" i="19" s="1"/>
  <c r="AU113" i="19"/>
  <c r="BS113" i="19" s="1"/>
  <c r="AT113" i="19"/>
  <c r="BR113" i="19" s="1"/>
  <c r="AS113" i="19"/>
  <c r="BQ113" i="19" s="1"/>
  <c r="AR113" i="19"/>
  <c r="AQ113" i="19"/>
  <c r="AP113" i="19"/>
  <c r="AO113" i="19"/>
  <c r="A113" i="19"/>
  <c r="CA112" i="19"/>
  <c r="BZ112" i="19"/>
  <c r="BY112" i="19"/>
  <c r="BM112" i="19"/>
  <c r="AZ112" i="19"/>
  <c r="BX112" i="19" s="1"/>
  <c r="AY112" i="19"/>
  <c r="BW112" i="19" s="1"/>
  <c r="AX112" i="19"/>
  <c r="BV112" i="19" s="1"/>
  <c r="AW112" i="19"/>
  <c r="BU112" i="19" s="1"/>
  <c r="AV112" i="19"/>
  <c r="BT112" i="19" s="1"/>
  <c r="AU112" i="19"/>
  <c r="BS112" i="19" s="1"/>
  <c r="AT112" i="19"/>
  <c r="BR112" i="19" s="1"/>
  <c r="AS112" i="19"/>
  <c r="BQ112" i="19" s="1"/>
  <c r="AR112" i="19"/>
  <c r="BP112" i="19" s="1"/>
  <c r="AQ112" i="19"/>
  <c r="BO112" i="19" s="1"/>
  <c r="AP112" i="19"/>
  <c r="BN112" i="19" s="1"/>
  <c r="AO112" i="19"/>
  <c r="A112" i="19"/>
  <c r="CA111" i="19"/>
  <c r="BZ111" i="19"/>
  <c r="BY111" i="19"/>
  <c r="BR111" i="19"/>
  <c r="BQ111" i="19"/>
  <c r="AZ111" i="19"/>
  <c r="BX111" i="19" s="1"/>
  <c r="AY111" i="19"/>
  <c r="BW111" i="19" s="1"/>
  <c r="AX111" i="19"/>
  <c r="BV111" i="19" s="1"/>
  <c r="AW111" i="19"/>
  <c r="BU111" i="19" s="1"/>
  <c r="AV111" i="19"/>
  <c r="BT111" i="19" s="1"/>
  <c r="AU111" i="19"/>
  <c r="BS111" i="19" s="1"/>
  <c r="AT111" i="19"/>
  <c r="AS111" i="19"/>
  <c r="AR111" i="19"/>
  <c r="BP111" i="19" s="1"/>
  <c r="AQ111" i="19"/>
  <c r="BO111" i="19" s="1"/>
  <c r="AP111" i="19"/>
  <c r="BN111" i="19" s="1"/>
  <c r="AO111" i="19"/>
  <c r="BM111" i="19" s="1"/>
  <c r="A111" i="19"/>
  <c r="CA110" i="19"/>
  <c r="BZ110" i="19"/>
  <c r="BY110" i="19"/>
  <c r="BO110" i="19"/>
  <c r="AZ110" i="19"/>
  <c r="BX110" i="19" s="1"/>
  <c r="AY110" i="19"/>
  <c r="BW110" i="19" s="1"/>
  <c r="AX110" i="19"/>
  <c r="BV110" i="19" s="1"/>
  <c r="AW110" i="19"/>
  <c r="BU110" i="19" s="1"/>
  <c r="AV110" i="19"/>
  <c r="BT110" i="19" s="1"/>
  <c r="AU110" i="19"/>
  <c r="BS110" i="19" s="1"/>
  <c r="AT110" i="19"/>
  <c r="BR110" i="19" s="1"/>
  <c r="AS110" i="19"/>
  <c r="BQ110" i="19" s="1"/>
  <c r="AR110" i="19"/>
  <c r="BP110" i="19" s="1"/>
  <c r="AQ110" i="19"/>
  <c r="AP110" i="19"/>
  <c r="BN110" i="19" s="1"/>
  <c r="AO110" i="19"/>
  <c r="BM110" i="19" s="1"/>
  <c r="A110" i="19"/>
  <c r="CA109" i="19"/>
  <c r="BZ109" i="19"/>
  <c r="BY109" i="19"/>
  <c r="AZ109" i="19"/>
  <c r="BX109" i="19" s="1"/>
  <c r="AY109" i="19"/>
  <c r="BW109" i="19" s="1"/>
  <c r="AX109" i="19"/>
  <c r="BV109" i="19" s="1"/>
  <c r="AW109" i="19"/>
  <c r="BU109" i="19" s="1"/>
  <c r="AV109" i="19"/>
  <c r="BT109" i="19" s="1"/>
  <c r="AU109" i="19"/>
  <c r="BS109" i="19" s="1"/>
  <c r="AT109" i="19"/>
  <c r="BR109" i="19" s="1"/>
  <c r="AS109" i="19"/>
  <c r="BQ109" i="19" s="1"/>
  <c r="AR109" i="19"/>
  <c r="BP109" i="19" s="1"/>
  <c r="AQ109" i="19"/>
  <c r="BO109" i="19" s="1"/>
  <c r="AP109" i="19"/>
  <c r="BN109" i="19" s="1"/>
  <c r="AO109" i="19"/>
  <c r="BM109" i="19" s="1"/>
  <c r="A109" i="19"/>
  <c r="CA108" i="19"/>
  <c r="BZ108" i="19"/>
  <c r="BY108" i="19"/>
  <c r="BX108" i="19"/>
  <c r="BW108" i="19"/>
  <c r="BN108" i="19"/>
  <c r="AZ108" i="19"/>
  <c r="AY108" i="19"/>
  <c r="AX108" i="19"/>
  <c r="BV108" i="19" s="1"/>
  <c r="AW108" i="19"/>
  <c r="BU108" i="19" s="1"/>
  <c r="AV108" i="19"/>
  <c r="BT108" i="19" s="1"/>
  <c r="AU108" i="19"/>
  <c r="BS108" i="19" s="1"/>
  <c r="AT108" i="19"/>
  <c r="BR108" i="19" s="1"/>
  <c r="AS108" i="19"/>
  <c r="BQ108" i="19" s="1"/>
  <c r="AR108" i="19"/>
  <c r="BP108" i="19" s="1"/>
  <c r="AQ108" i="19"/>
  <c r="BO108" i="19" s="1"/>
  <c r="AP108" i="19"/>
  <c r="AO108" i="19"/>
  <c r="BM108" i="19" s="1"/>
  <c r="A108" i="19"/>
  <c r="CA107" i="19"/>
  <c r="BZ107" i="19"/>
  <c r="BY107" i="19"/>
  <c r="AZ107" i="19"/>
  <c r="BX107" i="19" s="1"/>
  <c r="AY107" i="19"/>
  <c r="BW107" i="19" s="1"/>
  <c r="AX107" i="19"/>
  <c r="BV107" i="19" s="1"/>
  <c r="AW107" i="19"/>
  <c r="BU107" i="19" s="1"/>
  <c r="AV107" i="19"/>
  <c r="BT107" i="19" s="1"/>
  <c r="AU107" i="19"/>
  <c r="BS107" i="19" s="1"/>
  <c r="AT107" i="19"/>
  <c r="BR107" i="19" s="1"/>
  <c r="AS107" i="19"/>
  <c r="BQ107" i="19" s="1"/>
  <c r="AR107" i="19"/>
  <c r="BP107" i="19" s="1"/>
  <c r="AQ107" i="19"/>
  <c r="BO107" i="19" s="1"/>
  <c r="AP107" i="19"/>
  <c r="BN107" i="19" s="1"/>
  <c r="AO107" i="19"/>
  <c r="BM107" i="19" s="1"/>
  <c r="A107" i="19"/>
  <c r="CA106" i="19"/>
  <c r="BZ106" i="19"/>
  <c r="BY106" i="19"/>
  <c r="BX106" i="19"/>
  <c r="BS106" i="19"/>
  <c r="BP106" i="19"/>
  <c r="AZ106" i="19"/>
  <c r="AY106" i="19"/>
  <c r="BW106" i="19" s="1"/>
  <c r="AX106" i="19"/>
  <c r="BV106" i="19" s="1"/>
  <c r="AW106" i="19"/>
  <c r="BU106" i="19" s="1"/>
  <c r="AV106" i="19"/>
  <c r="BT106" i="19" s="1"/>
  <c r="AU106" i="19"/>
  <c r="AT106" i="19"/>
  <c r="BR106" i="19" s="1"/>
  <c r="AS106" i="19"/>
  <c r="BQ106" i="19" s="1"/>
  <c r="AR106" i="19"/>
  <c r="AQ106" i="19"/>
  <c r="BO106" i="19" s="1"/>
  <c r="AP106" i="19"/>
  <c r="BN106" i="19" s="1"/>
  <c r="AO106" i="19"/>
  <c r="BM106" i="19" s="1"/>
  <c r="A106" i="19"/>
  <c r="CA105" i="19"/>
  <c r="BZ105" i="19"/>
  <c r="BY105" i="19"/>
  <c r="BP105" i="19"/>
  <c r="BO105" i="19"/>
  <c r="BN105" i="19"/>
  <c r="BM105" i="19"/>
  <c r="AZ105" i="19"/>
  <c r="BX105" i="19" s="1"/>
  <c r="AY105" i="19"/>
  <c r="BW105" i="19" s="1"/>
  <c r="AX105" i="19"/>
  <c r="BV105" i="19" s="1"/>
  <c r="AW105" i="19"/>
  <c r="BU105" i="19" s="1"/>
  <c r="AV105" i="19"/>
  <c r="BT105" i="19" s="1"/>
  <c r="AU105" i="19"/>
  <c r="BS105" i="19" s="1"/>
  <c r="AT105" i="19"/>
  <c r="BR105" i="19" s="1"/>
  <c r="AS105" i="19"/>
  <c r="BQ105" i="19" s="1"/>
  <c r="AR105" i="19"/>
  <c r="AQ105" i="19"/>
  <c r="AP105" i="19"/>
  <c r="AO105" i="19"/>
  <c r="A105" i="19"/>
  <c r="CA104" i="19"/>
  <c r="BZ104" i="19"/>
  <c r="BY104" i="19"/>
  <c r="AZ104" i="19"/>
  <c r="BX104" i="19" s="1"/>
  <c r="AY104" i="19"/>
  <c r="BW104" i="19" s="1"/>
  <c r="AX104" i="19"/>
  <c r="BV104" i="19" s="1"/>
  <c r="AW104" i="19"/>
  <c r="BU104" i="19" s="1"/>
  <c r="AV104" i="19"/>
  <c r="BT104" i="19" s="1"/>
  <c r="AU104" i="19"/>
  <c r="BS104" i="19" s="1"/>
  <c r="AT104" i="19"/>
  <c r="BR104" i="19" s="1"/>
  <c r="AS104" i="19"/>
  <c r="BQ104" i="19" s="1"/>
  <c r="AR104" i="19"/>
  <c r="BP104" i="19" s="1"/>
  <c r="AQ104" i="19"/>
  <c r="BO104" i="19" s="1"/>
  <c r="AP104" i="19"/>
  <c r="BN104" i="19" s="1"/>
  <c r="AO104" i="19"/>
  <c r="BM104" i="19" s="1"/>
  <c r="A104" i="19"/>
  <c r="CA103" i="19"/>
  <c r="BZ103" i="19"/>
  <c r="BY103" i="19"/>
  <c r="BV103" i="19"/>
  <c r="BU103" i="19"/>
  <c r="BN103" i="19"/>
  <c r="BM103" i="19"/>
  <c r="AZ103" i="19"/>
  <c r="BX103" i="19" s="1"/>
  <c r="AY103" i="19"/>
  <c r="BW103" i="19" s="1"/>
  <c r="AX103" i="19"/>
  <c r="AW103" i="19"/>
  <c r="AV103" i="19"/>
  <c r="BT103" i="19" s="1"/>
  <c r="AU103" i="19"/>
  <c r="BS103" i="19" s="1"/>
  <c r="AT103" i="19"/>
  <c r="BR103" i="19" s="1"/>
  <c r="AS103" i="19"/>
  <c r="BQ103" i="19" s="1"/>
  <c r="AR103" i="19"/>
  <c r="BP103" i="19" s="1"/>
  <c r="AQ103" i="19"/>
  <c r="BO103" i="19" s="1"/>
  <c r="AP103" i="19"/>
  <c r="AO103" i="19"/>
  <c r="A103" i="19"/>
  <c r="CA102" i="19"/>
  <c r="BZ102" i="19"/>
  <c r="BY102" i="19"/>
  <c r="AZ102" i="19"/>
  <c r="BX102" i="19" s="1"/>
  <c r="AY102" i="19"/>
  <c r="BW102" i="19" s="1"/>
  <c r="AX102" i="19"/>
  <c r="BV102" i="19" s="1"/>
  <c r="AW102" i="19"/>
  <c r="BU102" i="19" s="1"/>
  <c r="AV102" i="19"/>
  <c r="BT102" i="19" s="1"/>
  <c r="AU102" i="19"/>
  <c r="BS102" i="19" s="1"/>
  <c r="AT102" i="19"/>
  <c r="BR102" i="19" s="1"/>
  <c r="AS102" i="19"/>
  <c r="BQ102" i="19" s="1"/>
  <c r="AR102" i="19"/>
  <c r="BP102" i="19" s="1"/>
  <c r="AQ102" i="19"/>
  <c r="BO102" i="19" s="1"/>
  <c r="AP102" i="19"/>
  <c r="BN102" i="19" s="1"/>
  <c r="AO102" i="19"/>
  <c r="BM102" i="19" s="1"/>
  <c r="A102" i="19"/>
  <c r="CA101" i="19"/>
  <c r="BZ101" i="19"/>
  <c r="BY101" i="19"/>
  <c r="BX101" i="19"/>
  <c r="BU101" i="19"/>
  <c r="BP101" i="19"/>
  <c r="AZ101" i="19"/>
  <c r="AY101" i="19"/>
  <c r="BW101" i="19" s="1"/>
  <c r="AX101" i="19"/>
  <c r="BV101" i="19" s="1"/>
  <c r="AW101" i="19"/>
  <c r="AV101" i="19"/>
  <c r="BT101" i="19" s="1"/>
  <c r="AU101" i="19"/>
  <c r="BS101" i="19" s="1"/>
  <c r="AT101" i="19"/>
  <c r="BR101" i="19" s="1"/>
  <c r="AS101" i="19"/>
  <c r="BQ101" i="19" s="1"/>
  <c r="AR101" i="19"/>
  <c r="AQ101" i="19"/>
  <c r="BO101" i="19" s="1"/>
  <c r="AP101" i="19"/>
  <c r="BN101" i="19" s="1"/>
  <c r="AO101" i="19"/>
  <c r="BM101" i="19" s="1"/>
  <c r="A101" i="19"/>
  <c r="CA100" i="19"/>
  <c r="BZ100" i="19"/>
  <c r="BY100" i="19"/>
  <c r="BT100" i="19"/>
  <c r="BM100" i="19"/>
  <c r="AZ100" i="19"/>
  <c r="BX100" i="19" s="1"/>
  <c r="AY100" i="19"/>
  <c r="BW100" i="19" s="1"/>
  <c r="AX100" i="19"/>
  <c r="BV100" i="19" s="1"/>
  <c r="AW100" i="19"/>
  <c r="BU100" i="19" s="1"/>
  <c r="AV100" i="19"/>
  <c r="AU100" i="19"/>
  <c r="BS100" i="19" s="1"/>
  <c r="AT100" i="19"/>
  <c r="BR100" i="19" s="1"/>
  <c r="AS100" i="19"/>
  <c r="BQ100" i="19" s="1"/>
  <c r="AR100" i="19"/>
  <c r="BP100" i="19" s="1"/>
  <c r="AQ100" i="19"/>
  <c r="BO100" i="19" s="1"/>
  <c r="AP100" i="19"/>
  <c r="BN100" i="19" s="1"/>
  <c r="AO100" i="19"/>
  <c r="A100" i="19"/>
  <c r="CA99" i="19"/>
  <c r="BZ99" i="19"/>
  <c r="BY99" i="19"/>
  <c r="BW99" i="19"/>
  <c r="BR99" i="19"/>
  <c r="AZ99" i="19"/>
  <c r="BX99" i="19" s="1"/>
  <c r="AY99" i="19"/>
  <c r="AX99" i="19"/>
  <c r="BV99" i="19" s="1"/>
  <c r="AW99" i="19"/>
  <c r="BU99" i="19" s="1"/>
  <c r="AV99" i="19"/>
  <c r="BT99" i="19" s="1"/>
  <c r="AU99" i="19"/>
  <c r="BS99" i="19" s="1"/>
  <c r="AT99" i="19"/>
  <c r="AS99" i="19"/>
  <c r="BQ99" i="19" s="1"/>
  <c r="AR99" i="19"/>
  <c r="BP99" i="19" s="1"/>
  <c r="AQ99" i="19"/>
  <c r="BO99" i="19" s="1"/>
  <c r="AP99" i="19"/>
  <c r="BN99" i="19" s="1"/>
  <c r="AO99" i="19"/>
  <c r="BM99" i="19" s="1"/>
  <c r="A99" i="19"/>
  <c r="CA98" i="19"/>
  <c r="BZ98" i="19"/>
  <c r="BY98" i="19"/>
  <c r="BO98" i="19"/>
  <c r="BN98" i="19"/>
  <c r="AZ98" i="19"/>
  <c r="BX98" i="19" s="1"/>
  <c r="AY98" i="19"/>
  <c r="BW98" i="19" s="1"/>
  <c r="AX98" i="19"/>
  <c r="BV98" i="19" s="1"/>
  <c r="AW98" i="19"/>
  <c r="BU98" i="19" s="1"/>
  <c r="AV98" i="19"/>
  <c r="BT98" i="19" s="1"/>
  <c r="AU98" i="19"/>
  <c r="BS98" i="19" s="1"/>
  <c r="AT98" i="19"/>
  <c r="BR98" i="19" s="1"/>
  <c r="AS98" i="19"/>
  <c r="BQ98" i="19" s="1"/>
  <c r="AR98" i="19"/>
  <c r="BP98" i="19" s="1"/>
  <c r="AQ98" i="19"/>
  <c r="AP98" i="19"/>
  <c r="AO98" i="19"/>
  <c r="BM98" i="19" s="1"/>
  <c r="A98" i="19"/>
  <c r="CA97" i="19"/>
  <c r="BZ97" i="19"/>
  <c r="BY97" i="19"/>
  <c r="AZ97" i="19"/>
  <c r="BX97" i="19" s="1"/>
  <c r="AY97" i="19"/>
  <c r="BW97" i="19" s="1"/>
  <c r="AX97" i="19"/>
  <c r="BV97" i="19" s="1"/>
  <c r="AW97" i="19"/>
  <c r="BU97" i="19" s="1"/>
  <c r="AV97" i="19"/>
  <c r="BT97" i="19" s="1"/>
  <c r="AU97" i="19"/>
  <c r="BS97" i="19" s="1"/>
  <c r="AT97" i="19"/>
  <c r="BR97" i="19" s="1"/>
  <c r="AS97" i="19"/>
  <c r="BQ97" i="19" s="1"/>
  <c r="AR97" i="19"/>
  <c r="BP97" i="19" s="1"/>
  <c r="AQ97" i="19"/>
  <c r="BO97" i="19" s="1"/>
  <c r="AP97" i="19"/>
  <c r="BN97" i="19" s="1"/>
  <c r="AO97" i="19"/>
  <c r="BM97" i="19" s="1"/>
  <c r="A97" i="19"/>
  <c r="CA96" i="19"/>
  <c r="BZ96" i="19"/>
  <c r="BY96" i="19"/>
  <c r="BX96" i="19"/>
  <c r="BQ96" i="19"/>
  <c r="BP96" i="19"/>
  <c r="AZ96" i="19"/>
  <c r="AY96" i="19"/>
  <c r="BW96" i="19" s="1"/>
  <c r="AX96" i="19"/>
  <c r="BV96" i="19" s="1"/>
  <c r="AW96" i="19"/>
  <c r="BU96" i="19" s="1"/>
  <c r="AV96" i="19"/>
  <c r="BT96" i="19" s="1"/>
  <c r="AU96" i="19"/>
  <c r="BS96" i="19" s="1"/>
  <c r="AT96" i="19"/>
  <c r="BR96" i="19" s="1"/>
  <c r="AS96" i="19"/>
  <c r="AR96" i="19"/>
  <c r="AQ96" i="19"/>
  <c r="BO96" i="19" s="1"/>
  <c r="AP96" i="19"/>
  <c r="BN96" i="19" s="1"/>
  <c r="AO96" i="19"/>
  <c r="BM96" i="19" s="1"/>
  <c r="A96" i="19"/>
  <c r="CA95" i="19"/>
  <c r="BZ95" i="19"/>
  <c r="BY95" i="19"/>
  <c r="BU95" i="19"/>
  <c r="BM95" i="19"/>
  <c r="AZ95" i="19"/>
  <c r="BX95" i="19" s="1"/>
  <c r="AY95" i="19"/>
  <c r="BW95" i="19" s="1"/>
  <c r="AX95" i="19"/>
  <c r="BV95" i="19" s="1"/>
  <c r="AW95" i="19"/>
  <c r="AV95" i="19"/>
  <c r="BT95" i="19" s="1"/>
  <c r="AU95" i="19"/>
  <c r="BS95" i="19" s="1"/>
  <c r="AT95" i="19"/>
  <c r="BR95" i="19" s="1"/>
  <c r="AS95" i="19"/>
  <c r="BQ95" i="19" s="1"/>
  <c r="AR95" i="19"/>
  <c r="BP95" i="19" s="1"/>
  <c r="AQ95" i="19"/>
  <c r="BO95" i="19" s="1"/>
  <c r="AP95" i="19"/>
  <c r="BN95" i="19" s="1"/>
  <c r="AO95" i="19"/>
  <c r="A95" i="19"/>
  <c r="CA94" i="19"/>
  <c r="BZ94" i="19"/>
  <c r="BY94" i="19"/>
  <c r="BX94" i="19"/>
  <c r="BS94" i="19"/>
  <c r="BP94" i="19"/>
  <c r="BM94" i="19"/>
  <c r="AZ94" i="19"/>
  <c r="AY94" i="19"/>
  <c r="BW94" i="19" s="1"/>
  <c r="AX94" i="19"/>
  <c r="BV94" i="19" s="1"/>
  <c r="AW94" i="19"/>
  <c r="BU94" i="19" s="1"/>
  <c r="AV94" i="19"/>
  <c r="BT94" i="19" s="1"/>
  <c r="AU94" i="19"/>
  <c r="AT94" i="19"/>
  <c r="BR94" i="19" s="1"/>
  <c r="AS94" i="19"/>
  <c r="BQ94" i="19" s="1"/>
  <c r="AR94" i="19"/>
  <c r="AQ94" i="19"/>
  <c r="BO94" i="19" s="1"/>
  <c r="AP94" i="19"/>
  <c r="BN94" i="19" s="1"/>
  <c r="AO94" i="19"/>
  <c r="A94" i="19"/>
  <c r="CA93" i="19"/>
  <c r="BZ93" i="19"/>
  <c r="BY93" i="19"/>
  <c r="BW93" i="19"/>
  <c r="BR93" i="19"/>
  <c r="AZ93" i="19"/>
  <c r="BX93" i="19" s="1"/>
  <c r="AY93" i="19"/>
  <c r="AX93" i="19"/>
  <c r="BV93" i="19" s="1"/>
  <c r="AW93" i="19"/>
  <c r="BU93" i="19" s="1"/>
  <c r="AV93" i="19"/>
  <c r="BT93" i="19" s="1"/>
  <c r="AU93" i="19"/>
  <c r="BS93" i="19" s="1"/>
  <c r="AT93" i="19"/>
  <c r="AS93" i="19"/>
  <c r="BQ93" i="19" s="1"/>
  <c r="AR93" i="19"/>
  <c r="BP93" i="19" s="1"/>
  <c r="AQ93" i="19"/>
  <c r="BO93" i="19" s="1"/>
  <c r="AP93" i="19"/>
  <c r="BN93" i="19" s="1"/>
  <c r="AO93" i="19"/>
  <c r="BM93" i="19" s="1"/>
  <c r="A93" i="19"/>
  <c r="CA92" i="19"/>
  <c r="BZ92" i="19"/>
  <c r="BY92" i="19"/>
  <c r="BU92" i="19"/>
  <c r="BM92" i="19"/>
  <c r="AZ92" i="19"/>
  <c r="BX92" i="19" s="1"/>
  <c r="AY92" i="19"/>
  <c r="BW92" i="19" s="1"/>
  <c r="AX92" i="19"/>
  <c r="BV92" i="19" s="1"/>
  <c r="AW92" i="19"/>
  <c r="AV92" i="19"/>
  <c r="BT92" i="19" s="1"/>
  <c r="AU92" i="19"/>
  <c r="BS92" i="19" s="1"/>
  <c r="AT92" i="19"/>
  <c r="BR92" i="19" s="1"/>
  <c r="AS92" i="19"/>
  <c r="BQ92" i="19" s="1"/>
  <c r="AR92" i="19"/>
  <c r="BP92" i="19" s="1"/>
  <c r="AQ92" i="19"/>
  <c r="BO92" i="19" s="1"/>
  <c r="AP92" i="19"/>
  <c r="BN92" i="19" s="1"/>
  <c r="AO92" i="19"/>
  <c r="A92" i="19"/>
  <c r="CA91" i="19"/>
  <c r="BZ91" i="19"/>
  <c r="BY91" i="19"/>
  <c r="BR91" i="19"/>
  <c r="BO91" i="19"/>
  <c r="AZ91" i="19"/>
  <c r="BX91" i="19" s="1"/>
  <c r="AY91" i="19"/>
  <c r="BW91" i="19" s="1"/>
  <c r="AX91" i="19"/>
  <c r="BV91" i="19" s="1"/>
  <c r="AW91" i="19"/>
  <c r="BU91" i="19" s="1"/>
  <c r="AV91" i="19"/>
  <c r="BT91" i="19" s="1"/>
  <c r="AU91" i="19"/>
  <c r="BS91" i="19" s="1"/>
  <c r="AT91" i="19"/>
  <c r="AS91" i="19"/>
  <c r="BQ91" i="19" s="1"/>
  <c r="AR91" i="19"/>
  <c r="BP91" i="19" s="1"/>
  <c r="AQ91" i="19"/>
  <c r="AP91" i="19"/>
  <c r="BN91" i="19" s="1"/>
  <c r="AO91" i="19"/>
  <c r="BM91" i="19" s="1"/>
  <c r="A91" i="19"/>
  <c r="CA90" i="19"/>
  <c r="BZ90" i="19"/>
  <c r="BY90" i="19"/>
  <c r="BW90" i="19"/>
  <c r="BT90" i="19"/>
  <c r="BO90" i="19"/>
  <c r="AZ90" i="19"/>
  <c r="BX90" i="19" s="1"/>
  <c r="AY90" i="19"/>
  <c r="AX90" i="19"/>
  <c r="BV90" i="19" s="1"/>
  <c r="AW90" i="19"/>
  <c r="BU90" i="19" s="1"/>
  <c r="AV90" i="19"/>
  <c r="AU90" i="19"/>
  <c r="BS90" i="19" s="1"/>
  <c r="AT90" i="19"/>
  <c r="BR90" i="19" s="1"/>
  <c r="AS90" i="19"/>
  <c r="BQ90" i="19" s="1"/>
  <c r="AR90" i="19"/>
  <c r="BP90" i="19" s="1"/>
  <c r="AQ90" i="19"/>
  <c r="AP90" i="19"/>
  <c r="BN90" i="19" s="1"/>
  <c r="AO90" i="19"/>
  <c r="BM90" i="19" s="1"/>
  <c r="A90" i="19"/>
  <c r="CA89" i="19"/>
  <c r="BZ89" i="19"/>
  <c r="BY89" i="19"/>
  <c r="BT89" i="19"/>
  <c r="AZ89" i="19"/>
  <c r="BX89" i="19" s="1"/>
  <c r="AY89" i="19"/>
  <c r="BW89" i="19" s="1"/>
  <c r="AX89" i="19"/>
  <c r="BV89" i="19" s="1"/>
  <c r="AW89" i="19"/>
  <c r="BU89" i="19" s="1"/>
  <c r="AV89" i="19"/>
  <c r="AU89" i="19"/>
  <c r="BS89" i="19" s="1"/>
  <c r="AT89" i="19"/>
  <c r="BR89" i="19" s="1"/>
  <c r="AS89" i="19"/>
  <c r="BQ89" i="19" s="1"/>
  <c r="AR89" i="19"/>
  <c r="BP89" i="19" s="1"/>
  <c r="AQ89" i="19"/>
  <c r="BO89" i="19" s="1"/>
  <c r="AP89" i="19"/>
  <c r="BN89" i="19" s="1"/>
  <c r="AO89" i="19"/>
  <c r="BM89" i="19" s="1"/>
  <c r="A89" i="19"/>
  <c r="CA88" i="19"/>
  <c r="BZ88" i="19"/>
  <c r="BY88" i="19"/>
  <c r="BX88" i="19"/>
  <c r="BQ88" i="19"/>
  <c r="BP88" i="19"/>
  <c r="AZ88" i="19"/>
  <c r="AY88" i="19"/>
  <c r="BW88" i="19" s="1"/>
  <c r="AX88" i="19"/>
  <c r="BV88" i="19" s="1"/>
  <c r="AW88" i="19"/>
  <c r="BU88" i="19" s="1"/>
  <c r="AV88" i="19"/>
  <c r="BT88" i="19" s="1"/>
  <c r="AU88" i="19"/>
  <c r="BS88" i="19" s="1"/>
  <c r="AT88" i="19"/>
  <c r="BR88" i="19" s="1"/>
  <c r="AS88" i="19"/>
  <c r="AR88" i="19"/>
  <c r="AQ88" i="19"/>
  <c r="BO88" i="19" s="1"/>
  <c r="AP88" i="19"/>
  <c r="BN88" i="19" s="1"/>
  <c r="AO88" i="19"/>
  <c r="BM88" i="19" s="1"/>
  <c r="A88" i="19"/>
  <c r="CA87" i="19"/>
  <c r="BZ87" i="19"/>
  <c r="BY87" i="19"/>
  <c r="BV87" i="19"/>
  <c r="BN87" i="19"/>
  <c r="AZ87" i="19"/>
  <c r="BX87" i="19" s="1"/>
  <c r="AY87" i="19"/>
  <c r="BW87" i="19" s="1"/>
  <c r="AX87" i="19"/>
  <c r="AW87" i="19"/>
  <c r="BU87" i="19" s="1"/>
  <c r="AV87" i="19"/>
  <c r="BT87" i="19" s="1"/>
  <c r="AU87" i="19"/>
  <c r="BS87" i="19" s="1"/>
  <c r="AT87" i="19"/>
  <c r="BR87" i="19" s="1"/>
  <c r="AS87" i="19"/>
  <c r="BQ87" i="19" s="1"/>
  <c r="AR87" i="19"/>
  <c r="BP87" i="19" s="1"/>
  <c r="AQ87" i="19"/>
  <c r="BO87" i="19" s="1"/>
  <c r="AP87" i="19"/>
  <c r="AO87" i="19"/>
  <c r="BM87" i="19" s="1"/>
  <c r="A87" i="19"/>
  <c r="CA86" i="19"/>
  <c r="BZ86" i="19"/>
  <c r="BY86" i="19"/>
  <c r="BR86" i="19"/>
  <c r="AZ86" i="19"/>
  <c r="BX86" i="19" s="1"/>
  <c r="AY86" i="19"/>
  <c r="BW86" i="19" s="1"/>
  <c r="AX86" i="19"/>
  <c r="BV86" i="19" s="1"/>
  <c r="AW86" i="19"/>
  <c r="BU86" i="19" s="1"/>
  <c r="AV86" i="19"/>
  <c r="BT86" i="19" s="1"/>
  <c r="AU86" i="19"/>
  <c r="BS86" i="19" s="1"/>
  <c r="AT86" i="19"/>
  <c r="AS86" i="19"/>
  <c r="BQ86" i="19" s="1"/>
  <c r="AR86" i="19"/>
  <c r="BP86" i="19" s="1"/>
  <c r="AQ86" i="19"/>
  <c r="BO86" i="19" s="1"/>
  <c r="AP86" i="19"/>
  <c r="BN86" i="19" s="1"/>
  <c r="AO86" i="19"/>
  <c r="BM86" i="19" s="1"/>
  <c r="A86" i="19"/>
  <c r="CA85" i="19"/>
  <c r="BZ85" i="19"/>
  <c r="BY85" i="19"/>
  <c r="BX85" i="19"/>
  <c r="BR85" i="19"/>
  <c r="AZ85" i="19"/>
  <c r="AY85" i="19"/>
  <c r="BW85" i="19" s="1"/>
  <c r="AX85" i="19"/>
  <c r="BV85" i="19" s="1"/>
  <c r="AW85" i="19"/>
  <c r="BU85" i="19" s="1"/>
  <c r="AV85" i="19"/>
  <c r="BT85" i="19" s="1"/>
  <c r="AU85" i="19"/>
  <c r="BS85" i="19" s="1"/>
  <c r="AT85" i="19"/>
  <c r="AS85" i="19"/>
  <c r="BQ85" i="19" s="1"/>
  <c r="AR85" i="19"/>
  <c r="BP85" i="19" s="1"/>
  <c r="AQ85" i="19"/>
  <c r="BO85" i="19" s="1"/>
  <c r="AP85" i="19"/>
  <c r="BN85" i="19" s="1"/>
  <c r="AO85" i="19"/>
  <c r="BM85" i="19" s="1"/>
  <c r="A85" i="19"/>
  <c r="CA84" i="19"/>
  <c r="BZ84" i="19"/>
  <c r="BY84" i="19"/>
  <c r="BW84" i="19"/>
  <c r="BO84" i="19"/>
  <c r="AZ84" i="19"/>
  <c r="BX84" i="19" s="1"/>
  <c r="AY84" i="19"/>
  <c r="AX84" i="19"/>
  <c r="BV84" i="19" s="1"/>
  <c r="AW84" i="19"/>
  <c r="BU84" i="19" s="1"/>
  <c r="AV84" i="19"/>
  <c r="BT84" i="19" s="1"/>
  <c r="AU84" i="19"/>
  <c r="BS84" i="19" s="1"/>
  <c r="AT84" i="19"/>
  <c r="BR84" i="19" s="1"/>
  <c r="AS84" i="19"/>
  <c r="BQ84" i="19" s="1"/>
  <c r="AR84" i="19"/>
  <c r="BP84" i="19" s="1"/>
  <c r="AQ84" i="19"/>
  <c r="AP84" i="19"/>
  <c r="BN84" i="19" s="1"/>
  <c r="AO84" i="19"/>
  <c r="BM84" i="19" s="1"/>
  <c r="A84" i="19"/>
  <c r="CA83" i="19"/>
  <c r="BZ83" i="19"/>
  <c r="BY83" i="19"/>
  <c r="BQ83" i="19"/>
  <c r="AZ83" i="19"/>
  <c r="BX83" i="19" s="1"/>
  <c r="AY83" i="19"/>
  <c r="BW83" i="19" s="1"/>
  <c r="AX83" i="19"/>
  <c r="BV83" i="19" s="1"/>
  <c r="AW83" i="19"/>
  <c r="BU83" i="19" s="1"/>
  <c r="AV83" i="19"/>
  <c r="BT83" i="19" s="1"/>
  <c r="AU83" i="19"/>
  <c r="BS83" i="19" s="1"/>
  <c r="AT83" i="19"/>
  <c r="BR83" i="19" s="1"/>
  <c r="AS83" i="19"/>
  <c r="AR83" i="19"/>
  <c r="BP83" i="19" s="1"/>
  <c r="AQ83" i="19"/>
  <c r="BO83" i="19" s="1"/>
  <c r="AP83" i="19"/>
  <c r="BN83" i="19" s="1"/>
  <c r="AO83" i="19"/>
  <c r="BM83" i="19" s="1"/>
  <c r="A83" i="19"/>
  <c r="CA82" i="19"/>
  <c r="BZ82" i="19"/>
  <c r="BY82" i="19"/>
  <c r="BV82" i="19"/>
  <c r="BN82" i="19"/>
  <c r="AZ82" i="19"/>
  <c r="BX82" i="19" s="1"/>
  <c r="AY82" i="19"/>
  <c r="BW82" i="19" s="1"/>
  <c r="AX82" i="19"/>
  <c r="AW82" i="19"/>
  <c r="BU82" i="19" s="1"/>
  <c r="AV82" i="19"/>
  <c r="BT82" i="19" s="1"/>
  <c r="AU82" i="19"/>
  <c r="BS82" i="19" s="1"/>
  <c r="AT82" i="19"/>
  <c r="BR82" i="19" s="1"/>
  <c r="AS82" i="19"/>
  <c r="BQ82" i="19" s="1"/>
  <c r="AR82" i="19"/>
  <c r="BP82" i="19" s="1"/>
  <c r="AQ82" i="19"/>
  <c r="BO82" i="19" s="1"/>
  <c r="AP82" i="19"/>
  <c r="AO82" i="19"/>
  <c r="BM82" i="19" s="1"/>
  <c r="A82" i="19"/>
  <c r="CA81" i="19"/>
  <c r="BZ81" i="19"/>
  <c r="BY81" i="19"/>
  <c r="BT81" i="19"/>
  <c r="BS81" i="19"/>
  <c r="AZ81" i="19"/>
  <c r="BX81" i="19" s="1"/>
  <c r="AY81" i="19"/>
  <c r="BW81" i="19" s="1"/>
  <c r="AX81" i="19"/>
  <c r="BV81" i="19" s="1"/>
  <c r="AW81" i="19"/>
  <c r="BU81" i="19" s="1"/>
  <c r="AV81" i="19"/>
  <c r="AU81" i="19"/>
  <c r="AT81" i="19"/>
  <c r="BR81" i="19" s="1"/>
  <c r="AS81" i="19"/>
  <c r="BQ81" i="19" s="1"/>
  <c r="AR81" i="19"/>
  <c r="BP81" i="19" s="1"/>
  <c r="AQ81" i="19"/>
  <c r="BO81" i="19" s="1"/>
  <c r="AP81" i="19"/>
  <c r="BN81" i="19" s="1"/>
  <c r="AO81" i="19"/>
  <c r="BM81" i="19" s="1"/>
  <c r="A81" i="19"/>
  <c r="CA80" i="19"/>
  <c r="BZ80" i="19"/>
  <c r="BY80" i="19"/>
  <c r="BV80" i="19"/>
  <c r="BN80" i="19"/>
  <c r="AZ80" i="19"/>
  <c r="BX80" i="19" s="1"/>
  <c r="AY80" i="19"/>
  <c r="BW80" i="19" s="1"/>
  <c r="AX80" i="19"/>
  <c r="AW80" i="19"/>
  <c r="BU80" i="19" s="1"/>
  <c r="AV80" i="19"/>
  <c r="BT80" i="19" s="1"/>
  <c r="AU80" i="19"/>
  <c r="BS80" i="19" s="1"/>
  <c r="AT80" i="19"/>
  <c r="BR80" i="19" s="1"/>
  <c r="AS80" i="19"/>
  <c r="BQ80" i="19" s="1"/>
  <c r="AR80" i="19"/>
  <c r="BP80" i="19" s="1"/>
  <c r="AQ80" i="19"/>
  <c r="BO80" i="19" s="1"/>
  <c r="AP80" i="19"/>
  <c r="AO80" i="19"/>
  <c r="BM80" i="19" s="1"/>
  <c r="A80" i="19"/>
  <c r="CA79" i="19"/>
  <c r="BZ79" i="19"/>
  <c r="BY79" i="19"/>
  <c r="BV79" i="19"/>
  <c r="BU79" i="19"/>
  <c r="BN79" i="19"/>
  <c r="BM79" i="19"/>
  <c r="AZ79" i="19"/>
  <c r="BX79" i="19" s="1"/>
  <c r="AY79" i="19"/>
  <c r="BW79" i="19" s="1"/>
  <c r="AX79" i="19"/>
  <c r="AW79" i="19"/>
  <c r="AV79" i="19"/>
  <c r="BT79" i="19" s="1"/>
  <c r="AU79" i="19"/>
  <c r="BS79" i="19" s="1"/>
  <c r="AT79" i="19"/>
  <c r="BR79" i="19" s="1"/>
  <c r="AS79" i="19"/>
  <c r="BQ79" i="19" s="1"/>
  <c r="AR79" i="19"/>
  <c r="BP79" i="19" s="1"/>
  <c r="AQ79" i="19"/>
  <c r="BO79" i="19" s="1"/>
  <c r="AP79" i="19"/>
  <c r="AO79" i="19"/>
  <c r="A79" i="19"/>
  <c r="CA78" i="19"/>
  <c r="BZ78" i="19"/>
  <c r="BY78" i="19"/>
  <c r="BP78" i="19"/>
  <c r="AZ78" i="19"/>
  <c r="BX78" i="19" s="1"/>
  <c r="AY78" i="19"/>
  <c r="BW78" i="19" s="1"/>
  <c r="AX78" i="19"/>
  <c r="BV78" i="19" s="1"/>
  <c r="AW78" i="19"/>
  <c r="BU78" i="19" s="1"/>
  <c r="AV78" i="19"/>
  <c r="BT78" i="19" s="1"/>
  <c r="AU78" i="19"/>
  <c r="BS78" i="19" s="1"/>
  <c r="AT78" i="19"/>
  <c r="BR78" i="19" s="1"/>
  <c r="AS78" i="19"/>
  <c r="BQ78" i="19" s="1"/>
  <c r="AR78" i="19"/>
  <c r="AQ78" i="19"/>
  <c r="BO78" i="19" s="1"/>
  <c r="AP78" i="19"/>
  <c r="BN78" i="19" s="1"/>
  <c r="AO78" i="19"/>
  <c r="BM78" i="19" s="1"/>
  <c r="A78" i="19"/>
  <c r="CA77" i="19"/>
  <c r="BZ77" i="19"/>
  <c r="BY77" i="19"/>
  <c r="BX77" i="19"/>
  <c r="BW77" i="19"/>
  <c r="BP77" i="19"/>
  <c r="BO77" i="19"/>
  <c r="BM77" i="19"/>
  <c r="AZ77" i="19"/>
  <c r="AY77" i="19"/>
  <c r="AX77" i="19"/>
  <c r="BV77" i="19" s="1"/>
  <c r="AW77" i="19"/>
  <c r="BU77" i="19" s="1"/>
  <c r="AV77" i="19"/>
  <c r="BT77" i="19" s="1"/>
  <c r="AU77" i="19"/>
  <c r="BS77" i="19" s="1"/>
  <c r="AT77" i="19"/>
  <c r="BR77" i="19" s="1"/>
  <c r="AS77" i="19"/>
  <c r="BQ77" i="19" s="1"/>
  <c r="AR77" i="19"/>
  <c r="AQ77" i="19"/>
  <c r="AP77" i="19"/>
  <c r="BN77" i="19" s="1"/>
  <c r="AO77" i="19"/>
  <c r="A77" i="19"/>
  <c r="CA76" i="19"/>
  <c r="BZ76" i="19"/>
  <c r="BY76" i="19"/>
  <c r="BT76" i="19"/>
  <c r="AZ76" i="19"/>
  <c r="BX76" i="19" s="1"/>
  <c r="AY76" i="19"/>
  <c r="BW76" i="19" s="1"/>
  <c r="AX76" i="19"/>
  <c r="BV76" i="19" s="1"/>
  <c r="AW76" i="19"/>
  <c r="BU76" i="19" s="1"/>
  <c r="AV76" i="19"/>
  <c r="AU76" i="19"/>
  <c r="BS76" i="19" s="1"/>
  <c r="AT76" i="19"/>
  <c r="BR76" i="19" s="1"/>
  <c r="AS76" i="19"/>
  <c r="BQ76" i="19" s="1"/>
  <c r="AR76" i="19"/>
  <c r="BP76" i="19" s="1"/>
  <c r="AQ76" i="19"/>
  <c r="BO76" i="19" s="1"/>
  <c r="AP76" i="19"/>
  <c r="BN76" i="19" s="1"/>
  <c r="AO76" i="19"/>
  <c r="BM76" i="19" s="1"/>
  <c r="A76" i="19"/>
  <c r="CA75" i="19"/>
  <c r="BZ75" i="19"/>
  <c r="BY75" i="19"/>
  <c r="BO75" i="19"/>
  <c r="AZ75" i="19"/>
  <c r="BX75" i="19" s="1"/>
  <c r="AY75" i="19"/>
  <c r="BW75" i="19" s="1"/>
  <c r="AX75" i="19"/>
  <c r="BV75" i="19" s="1"/>
  <c r="AW75" i="19"/>
  <c r="BU75" i="19" s="1"/>
  <c r="AV75" i="19"/>
  <c r="BT75" i="19" s="1"/>
  <c r="AU75" i="19"/>
  <c r="BS75" i="19" s="1"/>
  <c r="AT75" i="19"/>
  <c r="BR75" i="19" s="1"/>
  <c r="AS75" i="19"/>
  <c r="BQ75" i="19" s="1"/>
  <c r="AR75" i="19"/>
  <c r="BP75" i="19" s="1"/>
  <c r="AQ75" i="19"/>
  <c r="AP75" i="19"/>
  <c r="BN75" i="19" s="1"/>
  <c r="AO75" i="19"/>
  <c r="BM75" i="19" s="1"/>
  <c r="A75" i="19"/>
  <c r="CA74" i="19"/>
  <c r="BZ74" i="19"/>
  <c r="BY74" i="19"/>
  <c r="AZ74" i="19"/>
  <c r="BX74" i="19" s="1"/>
  <c r="AY74" i="19"/>
  <c r="BW74" i="19" s="1"/>
  <c r="AX74" i="19"/>
  <c r="BV74" i="19" s="1"/>
  <c r="AW74" i="19"/>
  <c r="BU74" i="19" s="1"/>
  <c r="AV74" i="19"/>
  <c r="BT74" i="19" s="1"/>
  <c r="AU74" i="19"/>
  <c r="BS74" i="19" s="1"/>
  <c r="AT74" i="19"/>
  <c r="BR74" i="19" s="1"/>
  <c r="AS74" i="19"/>
  <c r="BQ74" i="19" s="1"/>
  <c r="AR74" i="19"/>
  <c r="BP74" i="19" s="1"/>
  <c r="AQ74" i="19"/>
  <c r="BO74" i="19" s="1"/>
  <c r="AP74" i="19"/>
  <c r="BN74" i="19" s="1"/>
  <c r="AO74" i="19"/>
  <c r="BM74" i="19" s="1"/>
  <c r="A74" i="19"/>
  <c r="CA73" i="19"/>
  <c r="BZ73" i="19"/>
  <c r="BY73" i="19"/>
  <c r="BT73" i="19"/>
  <c r="AZ73" i="19"/>
  <c r="BX73" i="19" s="1"/>
  <c r="AY73" i="19"/>
  <c r="BW73" i="19" s="1"/>
  <c r="AX73" i="19"/>
  <c r="BV73" i="19" s="1"/>
  <c r="AW73" i="19"/>
  <c r="BU73" i="19" s="1"/>
  <c r="AV73" i="19"/>
  <c r="AU73" i="19"/>
  <c r="BS73" i="19" s="1"/>
  <c r="AT73" i="19"/>
  <c r="BR73" i="19" s="1"/>
  <c r="AS73" i="19"/>
  <c r="BQ73" i="19" s="1"/>
  <c r="AR73" i="19"/>
  <c r="BP73" i="19" s="1"/>
  <c r="AQ73" i="19"/>
  <c r="BO73" i="19" s="1"/>
  <c r="AP73" i="19"/>
  <c r="BN73" i="19" s="1"/>
  <c r="AO73" i="19"/>
  <c r="BM73" i="19" s="1"/>
  <c r="A73" i="19"/>
  <c r="CA72" i="19"/>
  <c r="BZ72" i="19"/>
  <c r="BY72" i="19"/>
  <c r="BN72" i="19"/>
  <c r="AZ72" i="19"/>
  <c r="BX72" i="19" s="1"/>
  <c r="AY72" i="19"/>
  <c r="BW72" i="19" s="1"/>
  <c r="AX72" i="19"/>
  <c r="BV72" i="19" s="1"/>
  <c r="AW72" i="19"/>
  <c r="BU72" i="19" s="1"/>
  <c r="AV72" i="19"/>
  <c r="BT72" i="19" s="1"/>
  <c r="AU72" i="19"/>
  <c r="BS72" i="19" s="1"/>
  <c r="AT72" i="19"/>
  <c r="BR72" i="19" s="1"/>
  <c r="AS72" i="19"/>
  <c r="BQ72" i="19" s="1"/>
  <c r="AR72" i="19"/>
  <c r="BP72" i="19" s="1"/>
  <c r="AQ72" i="19"/>
  <c r="BO72" i="19" s="1"/>
  <c r="AP72" i="19"/>
  <c r="AO72" i="19"/>
  <c r="BM72" i="19" s="1"/>
  <c r="A72" i="19"/>
  <c r="CA71" i="19"/>
  <c r="BZ71" i="19"/>
  <c r="BY71" i="19"/>
  <c r="BV71" i="19"/>
  <c r="BN71" i="19"/>
  <c r="AZ71" i="19"/>
  <c r="BX71" i="19" s="1"/>
  <c r="AY71" i="19"/>
  <c r="BW71" i="19" s="1"/>
  <c r="AX71" i="19"/>
  <c r="AW71" i="19"/>
  <c r="BU71" i="19" s="1"/>
  <c r="AV71" i="19"/>
  <c r="BT71" i="19" s="1"/>
  <c r="AU71" i="19"/>
  <c r="BS71" i="19" s="1"/>
  <c r="AT71" i="19"/>
  <c r="BR71" i="19" s="1"/>
  <c r="AS71" i="19"/>
  <c r="BQ71" i="19" s="1"/>
  <c r="AR71" i="19"/>
  <c r="BP71" i="19" s="1"/>
  <c r="AQ71" i="19"/>
  <c r="BO71" i="19" s="1"/>
  <c r="AP71" i="19"/>
  <c r="AO71" i="19"/>
  <c r="BM71" i="19" s="1"/>
  <c r="A71" i="19"/>
  <c r="CA70" i="19"/>
  <c r="BZ70" i="19"/>
  <c r="BY70" i="19"/>
  <c r="BR70" i="19"/>
  <c r="BM70" i="19"/>
  <c r="AZ70" i="19"/>
  <c r="BX70" i="19" s="1"/>
  <c r="AY70" i="19"/>
  <c r="BW70" i="19" s="1"/>
  <c r="AX70" i="19"/>
  <c r="BV70" i="19" s="1"/>
  <c r="AW70" i="19"/>
  <c r="BU70" i="19" s="1"/>
  <c r="AV70" i="19"/>
  <c r="BT70" i="19" s="1"/>
  <c r="AU70" i="19"/>
  <c r="BS70" i="19" s="1"/>
  <c r="AT70" i="19"/>
  <c r="AS70" i="19"/>
  <c r="BQ70" i="19" s="1"/>
  <c r="AR70" i="19"/>
  <c r="BP70" i="19" s="1"/>
  <c r="AQ70" i="19"/>
  <c r="BO70" i="19" s="1"/>
  <c r="AP70" i="19"/>
  <c r="BN70" i="19" s="1"/>
  <c r="AO70" i="19"/>
  <c r="A70" i="19"/>
  <c r="CA69" i="19"/>
  <c r="BZ69" i="19"/>
  <c r="BY69" i="19"/>
  <c r="BX69" i="19"/>
  <c r="BP69" i="19"/>
  <c r="BO69" i="19"/>
  <c r="AZ69" i="19"/>
  <c r="AY69" i="19"/>
  <c r="BW69" i="19" s="1"/>
  <c r="AX69" i="19"/>
  <c r="BV69" i="19" s="1"/>
  <c r="AW69" i="19"/>
  <c r="BU69" i="19" s="1"/>
  <c r="AV69" i="19"/>
  <c r="BT69" i="19" s="1"/>
  <c r="AU69" i="19"/>
  <c r="BS69" i="19" s="1"/>
  <c r="AT69" i="19"/>
  <c r="BR69" i="19" s="1"/>
  <c r="AS69" i="19"/>
  <c r="BQ69" i="19" s="1"/>
  <c r="AR69" i="19"/>
  <c r="AQ69" i="19"/>
  <c r="AP69" i="19"/>
  <c r="BN69" i="19" s="1"/>
  <c r="AO69" i="19"/>
  <c r="BM69" i="19" s="1"/>
  <c r="A69" i="19"/>
  <c r="CA68" i="19"/>
  <c r="BZ68" i="19"/>
  <c r="BY68" i="19"/>
  <c r="BU68" i="19"/>
  <c r="BT68" i="19"/>
  <c r="AZ68" i="19"/>
  <c r="BX68" i="19" s="1"/>
  <c r="AY68" i="19"/>
  <c r="BW68" i="19" s="1"/>
  <c r="AX68" i="19"/>
  <c r="BV68" i="19" s="1"/>
  <c r="AW68" i="19"/>
  <c r="AV68" i="19"/>
  <c r="AU68" i="19"/>
  <c r="BS68" i="19" s="1"/>
  <c r="AT68" i="19"/>
  <c r="BR68" i="19" s="1"/>
  <c r="AS68" i="19"/>
  <c r="BQ68" i="19" s="1"/>
  <c r="AR68" i="19"/>
  <c r="BP68" i="19" s="1"/>
  <c r="AQ68" i="19"/>
  <c r="BO68" i="19" s="1"/>
  <c r="AP68" i="19"/>
  <c r="BN68" i="19" s="1"/>
  <c r="AO68" i="19"/>
  <c r="BM68" i="19" s="1"/>
  <c r="A68" i="19"/>
  <c r="CA67" i="19"/>
  <c r="BZ67" i="19"/>
  <c r="BY67" i="19"/>
  <c r="BQ67" i="19"/>
  <c r="AZ67" i="19"/>
  <c r="BX67" i="19" s="1"/>
  <c r="AY67" i="19"/>
  <c r="BW67" i="19" s="1"/>
  <c r="AX67" i="19"/>
  <c r="BV67" i="19" s="1"/>
  <c r="AW67" i="19"/>
  <c r="BU67" i="19" s="1"/>
  <c r="AV67" i="19"/>
  <c r="BT67" i="19" s="1"/>
  <c r="AU67" i="19"/>
  <c r="BS67" i="19" s="1"/>
  <c r="AT67" i="19"/>
  <c r="BR67" i="19" s="1"/>
  <c r="AS67" i="19"/>
  <c r="AR67" i="19"/>
  <c r="BP67" i="19" s="1"/>
  <c r="AQ67" i="19"/>
  <c r="BO67" i="19" s="1"/>
  <c r="AP67" i="19"/>
  <c r="BN67" i="19" s="1"/>
  <c r="AO67" i="19"/>
  <c r="BM67" i="19" s="1"/>
  <c r="A67" i="19"/>
  <c r="CA66" i="19"/>
  <c r="BZ66" i="19"/>
  <c r="BY66" i="19"/>
  <c r="BV66" i="19"/>
  <c r="BN66" i="19"/>
  <c r="AZ66" i="19"/>
  <c r="BX66" i="19" s="1"/>
  <c r="AY66" i="19"/>
  <c r="BW66" i="19" s="1"/>
  <c r="AX66" i="19"/>
  <c r="AW66" i="19"/>
  <c r="BU66" i="19" s="1"/>
  <c r="AV66" i="19"/>
  <c r="BT66" i="19" s="1"/>
  <c r="AU66" i="19"/>
  <c r="BS66" i="19" s="1"/>
  <c r="AT66" i="19"/>
  <c r="BR66" i="19" s="1"/>
  <c r="AS66" i="19"/>
  <c r="BQ66" i="19" s="1"/>
  <c r="AR66" i="19"/>
  <c r="BP66" i="19" s="1"/>
  <c r="AQ66" i="19"/>
  <c r="BO66" i="19" s="1"/>
  <c r="AP66" i="19"/>
  <c r="AO66" i="19"/>
  <c r="BM66" i="19" s="1"/>
  <c r="A66" i="19"/>
  <c r="CA65" i="19"/>
  <c r="BZ65" i="19"/>
  <c r="BY65" i="19"/>
  <c r="BT65" i="19"/>
  <c r="BS65" i="19"/>
  <c r="AZ65" i="19"/>
  <c r="BX65" i="19" s="1"/>
  <c r="AY65" i="19"/>
  <c r="BW65" i="19" s="1"/>
  <c r="AX65" i="19"/>
  <c r="BV65" i="19" s="1"/>
  <c r="AW65" i="19"/>
  <c r="BU65" i="19" s="1"/>
  <c r="AV65" i="19"/>
  <c r="AU65" i="19"/>
  <c r="AT65" i="19"/>
  <c r="BR65" i="19" s="1"/>
  <c r="AS65" i="19"/>
  <c r="BQ65" i="19" s="1"/>
  <c r="AR65" i="19"/>
  <c r="BP65" i="19" s="1"/>
  <c r="AQ65" i="19"/>
  <c r="BO65" i="19" s="1"/>
  <c r="AP65" i="19"/>
  <c r="BN65" i="19" s="1"/>
  <c r="AO65" i="19"/>
  <c r="BM65" i="19" s="1"/>
  <c r="A65" i="19"/>
  <c r="CA64" i="19"/>
  <c r="BZ64" i="19"/>
  <c r="BY64" i="19"/>
  <c r="BV64" i="19"/>
  <c r="BN64" i="19"/>
  <c r="AZ64" i="19"/>
  <c r="BX64" i="19" s="1"/>
  <c r="AY64" i="19"/>
  <c r="BW64" i="19" s="1"/>
  <c r="AX64" i="19"/>
  <c r="AW64" i="19"/>
  <c r="BU64" i="19" s="1"/>
  <c r="AV64" i="19"/>
  <c r="BT64" i="19" s="1"/>
  <c r="AU64" i="19"/>
  <c r="BS64" i="19" s="1"/>
  <c r="AT64" i="19"/>
  <c r="BR64" i="19" s="1"/>
  <c r="AS64" i="19"/>
  <c r="BQ64" i="19" s="1"/>
  <c r="AR64" i="19"/>
  <c r="BP64" i="19" s="1"/>
  <c r="AQ64" i="19"/>
  <c r="BO64" i="19" s="1"/>
  <c r="AP64" i="19"/>
  <c r="AO64" i="19"/>
  <c r="BM64" i="19" s="1"/>
  <c r="A64" i="19"/>
  <c r="CA63" i="19"/>
  <c r="BZ63" i="19"/>
  <c r="BY63" i="19"/>
  <c r="BV63" i="19"/>
  <c r="BU63" i="19"/>
  <c r="BN63" i="19"/>
  <c r="AZ63" i="19"/>
  <c r="BX63" i="19" s="1"/>
  <c r="AY63" i="19"/>
  <c r="BW63" i="19" s="1"/>
  <c r="AX63" i="19"/>
  <c r="AW63" i="19"/>
  <c r="AV63" i="19"/>
  <c r="BT63" i="19" s="1"/>
  <c r="AU63" i="19"/>
  <c r="BS63" i="19" s="1"/>
  <c r="AT63" i="19"/>
  <c r="BR63" i="19" s="1"/>
  <c r="AS63" i="19"/>
  <c r="BQ63" i="19" s="1"/>
  <c r="AR63" i="19"/>
  <c r="BP63" i="19" s="1"/>
  <c r="AQ63" i="19"/>
  <c r="BO63" i="19" s="1"/>
  <c r="AP63" i="19"/>
  <c r="AO63" i="19"/>
  <c r="BM63" i="19" s="1"/>
  <c r="A63" i="19"/>
  <c r="CA62" i="19"/>
  <c r="BZ62" i="19"/>
  <c r="BY62" i="19"/>
  <c r="BP62" i="19"/>
  <c r="BM62" i="19"/>
  <c r="AZ62" i="19"/>
  <c r="BX62" i="19" s="1"/>
  <c r="AY62" i="19"/>
  <c r="BW62" i="19" s="1"/>
  <c r="AX62" i="19"/>
  <c r="BV62" i="19" s="1"/>
  <c r="AW62" i="19"/>
  <c r="BU62" i="19" s="1"/>
  <c r="AV62" i="19"/>
  <c r="BT62" i="19" s="1"/>
  <c r="AU62" i="19"/>
  <c r="BS62" i="19" s="1"/>
  <c r="AT62" i="19"/>
  <c r="BR62" i="19" s="1"/>
  <c r="AS62" i="19"/>
  <c r="BQ62" i="19" s="1"/>
  <c r="AR62" i="19"/>
  <c r="AQ62" i="19"/>
  <c r="BO62" i="19" s="1"/>
  <c r="AP62" i="19"/>
  <c r="BN62" i="19" s="1"/>
  <c r="AO62" i="19"/>
  <c r="A62" i="19"/>
  <c r="CA61" i="19"/>
  <c r="BZ61" i="19"/>
  <c r="BY61" i="19"/>
  <c r="BW61" i="19"/>
  <c r="BO61" i="19"/>
  <c r="BM61" i="19"/>
  <c r="AZ61" i="19"/>
  <c r="BX61" i="19" s="1"/>
  <c r="AY61" i="19"/>
  <c r="AX61" i="19"/>
  <c r="BV61" i="19" s="1"/>
  <c r="AW61" i="19"/>
  <c r="BU61" i="19" s="1"/>
  <c r="AV61" i="19"/>
  <c r="BT61" i="19" s="1"/>
  <c r="AU61" i="19"/>
  <c r="BS61" i="19" s="1"/>
  <c r="AT61" i="19"/>
  <c r="BR61" i="19" s="1"/>
  <c r="AS61" i="19"/>
  <c r="BQ61" i="19" s="1"/>
  <c r="AR61" i="19"/>
  <c r="BP61" i="19" s="1"/>
  <c r="AQ61" i="19"/>
  <c r="AP61" i="19"/>
  <c r="BN61" i="19" s="1"/>
  <c r="AO61" i="19"/>
  <c r="A61" i="19"/>
  <c r="CA60" i="19"/>
  <c r="BZ60" i="19"/>
  <c r="BY60" i="19"/>
  <c r="AZ60" i="19"/>
  <c r="BX60" i="19" s="1"/>
  <c r="AY60" i="19"/>
  <c r="BW60" i="19" s="1"/>
  <c r="AX60" i="19"/>
  <c r="BV60" i="19" s="1"/>
  <c r="AW60" i="19"/>
  <c r="BU60" i="19" s="1"/>
  <c r="AV60" i="19"/>
  <c r="BT60" i="19" s="1"/>
  <c r="AU60" i="19"/>
  <c r="BS60" i="19" s="1"/>
  <c r="AT60" i="19"/>
  <c r="BR60" i="19" s="1"/>
  <c r="AS60" i="19"/>
  <c r="BQ60" i="19" s="1"/>
  <c r="AR60" i="19"/>
  <c r="BP60" i="19" s="1"/>
  <c r="AQ60" i="19"/>
  <c r="BO60" i="19" s="1"/>
  <c r="AP60" i="19"/>
  <c r="BN60" i="19" s="1"/>
  <c r="AO60" i="19"/>
  <c r="BM60" i="19" s="1"/>
  <c r="A60" i="19"/>
  <c r="CA59" i="19"/>
  <c r="BZ59" i="19"/>
  <c r="BY59" i="19"/>
  <c r="BO59" i="19"/>
  <c r="AZ59" i="19"/>
  <c r="BX59" i="19" s="1"/>
  <c r="AY59" i="19"/>
  <c r="BW59" i="19" s="1"/>
  <c r="AX59" i="19"/>
  <c r="BV59" i="19" s="1"/>
  <c r="AW59" i="19"/>
  <c r="BU59" i="19" s="1"/>
  <c r="AV59" i="19"/>
  <c r="BT59" i="19" s="1"/>
  <c r="AU59" i="19"/>
  <c r="BS59" i="19" s="1"/>
  <c r="AT59" i="19"/>
  <c r="BR59" i="19" s="1"/>
  <c r="AS59" i="19"/>
  <c r="BQ59" i="19" s="1"/>
  <c r="AR59" i="19"/>
  <c r="BP59" i="19" s="1"/>
  <c r="AQ59" i="19"/>
  <c r="AP59" i="19"/>
  <c r="BN59" i="19" s="1"/>
  <c r="AO59" i="19"/>
  <c r="BM59" i="19" s="1"/>
  <c r="A59" i="19"/>
  <c r="CA58" i="19"/>
  <c r="BZ58" i="19"/>
  <c r="BY58" i="19"/>
  <c r="AZ58" i="19"/>
  <c r="BX58" i="19" s="1"/>
  <c r="AY58" i="19"/>
  <c r="BW58" i="19" s="1"/>
  <c r="AX58" i="19"/>
  <c r="BV58" i="19" s="1"/>
  <c r="AW58" i="19"/>
  <c r="BU58" i="19" s="1"/>
  <c r="AV58" i="19"/>
  <c r="BT58" i="19" s="1"/>
  <c r="AU58" i="19"/>
  <c r="BS58" i="19" s="1"/>
  <c r="AT58" i="19"/>
  <c r="BR58" i="19" s="1"/>
  <c r="AS58" i="19"/>
  <c r="BQ58" i="19" s="1"/>
  <c r="AR58" i="19"/>
  <c r="BP58" i="19" s="1"/>
  <c r="AQ58" i="19"/>
  <c r="BO58" i="19" s="1"/>
  <c r="AP58" i="19"/>
  <c r="BN58" i="19" s="1"/>
  <c r="AO58" i="19"/>
  <c r="BM58" i="19" s="1"/>
  <c r="A58" i="19"/>
  <c r="CA57" i="19"/>
  <c r="BZ57" i="19"/>
  <c r="BY57" i="19"/>
  <c r="BS57" i="19"/>
  <c r="AZ57" i="19"/>
  <c r="BX57" i="19" s="1"/>
  <c r="AY57" i="19"/>
  <c r="BW57" i="19" s="1"/>
  <c r="AX57" i="19"/>
  <c r="BV57" i="19" s="1"/>
  <c r="AW57" i="19"/>
  <c r="BU57" i="19" s="1"/>
  <c r="AV57" i="19"/>
  <c r="BT57" i="19" s="1"/>
  <c r="AU57" i="19"/>
  <c r="AT57" i="19"/>
  <c r="BR57" i="19" s="1"/>
  <c r="AS57" i="19"/>
  <c r="BQ57" i="19" s="1"/>
  <c r="AR57" i="19"/>
  <c r="BP57" i="19" s="1"/>
  <c r="AQ57" i="19"/>
  <c r="BO57" i="19" s="1"/>
  <c r="AP57" i="19"/>
  <c r="BN57" i="19" s="1"/>
  <c r="AO57" i="19"/>
  <c r="BM57" i="19" s="1"/>
  <c r="A57" i="19"/>
  <c r="CA56" i="19"/>
  <c r="BZ56" i="19"/>
  <c r="BY56" i="19"/>
  <c r="BV56" i="19"/>
  <c r="AZ56" i="19"/>
  <c r="BX56" i="19" s="1"/>
  <c r="AY56" i="19"/>
  <c r="BW56" i="19" s="1"/>
  <c r="AX56" i="19"/>
  <c r="AW56" i="19"/>
  <c r="BU56" i="19" s="1"/>
  <c r="AV56" i="19"/>
  <c r="BT56" i="19" s="1"/>
  <c r="AU56" i="19"/>
  <c r="BS56" i="19" s="1"/>
  <c r="AT56" i="19"/>
  <c r="BR56" i="19" s="1"/>
  <c r="AS56" i="19"/>
  <c r="BQ56" i="19" s="1"/>
  <c r="AR56" i="19"/>
  <c r="BP56" i="19" s="1"/>
  <c r="AQ56" i="19"/>
  <c r="BO56" i="19" s="1"/>
  <c r="AP56" i="19"/>
  <c r="BN56" i="19" s="1"/>
  <c r="AO56" i="19"/>
  <c r="BM56" i="19" s="1"/>
  <c r="A56" i="19"/>
  <c r="CA55" i="19"/>
  <c r="BZ55" i="19"/>
  <c r="BY55" i="19"/>
  <c r="BX55" i="19"/>
  <c r="BU55" i="19"/>
  <c r="BP55" i="19"/>
  <c r="AZ55" i="19"/>
  <c r="AY55" i="19"/>
  <c r="BW55" i="19" s="1"/>
  <c r="AX55" i="19"/>
  <c r="BV55" i="19" s="1"/>
  <c r="AW55" i="19"/>
  <c r="AV55" i="19"/>
  <c r="BT55" i="19" s="1"/>
  <c r="AU55" i="19"/>
  <c r="BS55" i="19" s="1"/>
  <c r="AT55" i="19"/>
  <c r="BR55" i="19" s="1"/>
  <c r="AS55" i="19"/>
  <c r="BQ55" i="19" s="1"/>
  <c r="AR55" i="19"/>
  <c r="AQ55" i="19"/>
  <c r="BO55" i="19" s="1"/>
  <c r="AP55" i="19"/>
  <c r="BN55" i="19" s="1"/>
  <c r="AO55" i="19"/>
  <c r="BM55" i="19" s="1"/>
  <c r="A55" i="19"/>
  <c r="CA54" i="19"/>
  <c r="BZ54" i="19"/>
  <c r="BY54" i="19"/>
  <c r="BR54" i="19"/>
  <c r="BM54" i="19"/>
  <c r="AZ54" i="19"/>
  <c r="BX54" i="19" s="1"/>
  <c r="AY54" i="19"/>
  <c r="BW54" i="19" s="1"/>
  <c r="AX54" i="19"/>
  <c r="BV54" i="19" s="1"/>
  <c r="AW54" i="19"/>
  <c r="BU54" i="19" s="1"/>
  <c r="AV54" i="19"/>
  <c r="BT54" i="19" s="1"/>
  <c r="AU54" i="19"/>
  <c r="BS54" i="19" s="1"/>
  <c r="AT54" i="19"/>
  <c r="AS54" i="19"/>
  <c r="BQ54" i="19" s="1"/>
  <c r="AR54" i="19"/>
  <c r="BP54" i="19" s="1"/>
  <c r="AQ54" i="19"/>
  <c r="BO54" i="19" s="1"/>
  <c r="AP54" i="19"/>
  <c r="BN54" i="19" s="1"/>
  <c r="AO54" i="19"/>
  <c r="A54" i="19"/>
  <c r="CA53" i="19"/>
  <c r="BZ53" i="19"/>
  <c r="BY53" i="19"/>
  <c r="BX53" i="19"/>
  <c r="BP53" i="19"/>
  <c r="BO53" i="19"/>
  <c r="AZ53" i="19"/>
  <c r="AY53" i="19"/>
  <c r="BW53" i="19" s="1"/>
  <c r="AX53" i="19"/>
  <c r="BV53" i="19" s="1"/>
  <c r="AW53" i="19"/>
  <c r="BU53" i="19" s="1"/>
  <c r="AV53" i="19"/>
  <c r="BT53" i="19" s="1"/>
  <c r="AU53" i="19"/>
  <c r="BS53" i="19" s="1"/>
  <c r="AT53" i="19"/>
  <c r="BR53" i="19" s="1"/>
  <c r="AS53" i="19"/>
  <c r="BQ53" i="19" s="1"/>
  <c r="AR53" i="19"/>
  <c r="AQ53" i="19"/>
  <c r="AP53" i="19"/>
  <c r="BN53" i="19" s="1"/>
  <c r="AO53" i="19"/>
  <c r="BM53" i="19" s="1"/>
  <c r="A53" i="19"/>
  <c r="CA52" i="19"/>
  <c r="BZ52" i="19"/>
  <c r="BY52" i="19"/>
  <c r="BW52" i="19"/>
  <c r="BO52" i="19"/>
  <c r="AZ52" i="19"/>
  <c r="BX52" i="19" s="1"/>
  <c r="AY52" i="19"/>
  <c r="AX52" i="19"/>
  <c r="BV52" i="19" s="1"/>
  <c r="AW52" i="19"/>
  <c r="BU52" i="19" s="1"/>
  <c r="AV52" i="19"/>
  <c r="BT52" i="19" s="1"/>
  <c r="AU52" i="19"/>
  <c r="BS52" i="19" s="1"/>
  <c r="AT52" i="19"/>
  <c r="BR52" i="19" s="1"/>
  <c r="AS52" i="19"/>
  <c r="BQ52" i="19" s="1"/>
  <c r="AR52" i="19"/>
  <c r="BP52" i="19" s="1"/>
  <c r="AQ52" i="19"/>
  <c r="AP52" i="19"/>
  <c r="BN52" i="19" s="1"/>
  <c r="AO52" i="19"/>
  <c r="BM52" i="19" s="1"/>
  <c r="A52" i="19"/>
  <c r="CA51" i="19"/>
  <c r="BZ51" i="19"/>
  <c r="BY51" i="19"/>
  <c r="BW51" i="19"/>
  <c r="BQ51" i="19"/>
  <c r="AZ51" i="19"/>
  <c r="BX51" i="19" s="1"/>
  <c r="AY51" i="19"/>
  <c r="AX51" i="19"/>
  <c r="BV51" i="19" s="1"/>
  <c r="AW51" i="19"/>
  <c r="BU51" i="19" s="1"/>
  <c r="AV51" i="19"/>
  <c r="BT51" i="19" s="1"/>
  <c r="AU51" i="19"/>
  <c r="BS51" i="19" s="1"/>
  <c r="AT51" i="19"/>
  <c r="BR51" i="19" s="1"/>
  <c r="AS51" i="19"/>
  <c r="AR51" i="19"/>
  <c r="BP51" i="19" s="1"/>
  <c r="AQ51" i="19"/>
  <c r="BO51" i="19" s="1"/>
  <c r="AP51" i="19"/>
  <c r="BN51" i="19" s="1"/>
  <c r="AO51" i="19"/>
  <c r="BM51" i="19" s="1"/>
  <c r="A51" i="19"/>
  <c r="CA50" i="19"/>
  <c r="BZ50" i="19"/>
  <c r="BY50" i="19"/>
  <c r="BW50" i="19"/>
  <c r="BV50" i="19"/>
  <c r="BT50" i="19"/>
  <c r="BQ50" i="19"/>
  <c r="BN50" i="19"/>
  <c r="AZ50" i="19"/>
  <c r="BX50" i="19" s="1"/>
  <c r="AY50" i="19"/>
  <c r="AX50" i="19"/>
  <c r="AW50" i="19"/>
  <c r="BU50" i="19" s="1"/>
  <c r="AV50" i="19"/>
  <c r="AU50" i="19"/>
  <c r="BS50" i="19" s="1"/>
  <c r="AT50" i="19"/>
  <c r="BR50" i="19" s="1"/>
  <c r="AS50" i="19"/>
  <c r="AR50" i="19"/>
  <c r="BP50" i="19" s="1"/>
  <c r="AQ50" i="19"/>
  <c r="BO50" i="19" s="1"/>
  <c r="AP50" i="19"/>
  <c r="AO50" i="19"/>
  <c r="BM50" i="19" s="1"/>
  <c r="A50" i="19"/>
  <c r="CA49" i="19"/>
  <c r="BZ49" i="19"/>
  <c r="BY49" i="19"/>
  <c r="BV49" i="19"/>
  <c r="BN49" i="19"/>
  <c r="AZ49" i="19"/>
  <c r="BX49" i="19" s="1"/>
  <c r="AY49" i="19"/>
  <c r="BW49" i="19" s="1"/>
  <c r="AX49" i="19"/>
  <c r="AW49" i="19"/>
  <c r="BU49" i="19" s="1"/>
  <c r="AV49" i="19"/>
  <c r="BT49" i="19" s="1"/>
  <c r="AU49" i="19"/>
  <c r="BS49" i="19" s="1"/>
  <c r="AT49" i="19"/>
  <c r="BR49" i="19" s="1"/>
  <c r="AS49" i="19"/>
  <c r="BQ49" i="19" s="1"/>
  <c r="AR49" i="19"/>
  <c r="BP49" i="19" s="1"/>
  <c r="AQ49" i="19"/>
  <c r="BO49" i="19" s="1"/>
  <c r="AP49" i="19"/>
  <c r="AO49" i="19"/>
  <c r="BM49" i="19" s="1"/>
  <c r="A49" i="19"/>
  <c r="CA48" i="19"/>
  <c r="BZ48" i="19"/>
  <c r="BY48" i="19"/>
  <c r="BX48" i="19"/>
  <c r="BQ48" i="19"/>
  <c r="AZ48" i="19"/>
  <c r="AY48" i="19"/>
  <c r="BW48" i="19" s="1"/>
  <c r="AX48" i="19"/>
  <c r="BV48" i="19" s="1"/>
  <c r="AW48" i="19"/>
  <c r="BU48" i="19" s="1"/>
  <c r="AV48" i="19"/>
  <c r="BT48" i="19" s="1"/>
  <c r="AU48" i="19"/>
  <c r="BS48" i="19" s="1"/>
  <c r="AT48" i="19"/>
  <c r="BR48" i="19" s="1"/>
  <c r="AS48" i="19"/>
  <c r="AR48" i="19"/>
  <c r="BP48" i="19" s="1"/>
  <c r="AQ48" i="19"/>
  <c r="BO48" i="19" s="1"/>
  <c r="AP48" i="19"/>
  <c r="BN48" i="19" s="1"/>
  <c r="AO48" i="19"/>
  <c r="BM48" i="19" s="1"/>
  <c r="A48" i="19"/>
  <c r="CA47" i="19"/>
  <c r="BZ47" i="19"/>
  <c r="BY47" i="19"/>
  <c r="BV47" i="19"/>
  <c r="BU47" i="19"/>
  <c r="BP47" i="19"/>
  <c r="AZ47" i="19"/>
  <c r="BX47" i="19" s="1"/>
  <c r="AY47" i="19"/>
  <c r="BW47" i="19" s="1"/>
  <c r="AX47" i="19"/>
  <c r="AW47" i="19"/>
  <c r="AV47" i="19"/>
  <c r="BT47" i="19" s="1"/>
  <c r="AU47" i="19"/>
  <c r="BS47" i="19" s="1"/>
  <c r="AT47" i="19"/>
  <c r="BR47" i="19" s="1"/>
  <c r="AS47" i="19"/>
  <c r="BQ47" i="19" s="1"/>
  <c r="AR47" i="19"/>
  <c r="AQ47" i="19"/>
  <c r="BO47" i="19" s="1"/>
  <c r="AP47" i="19"/>
  <c r="BN47" i="19" s="1"/>
  <c r="AO47" i="19"/>
  <c r="BM47" i="19" s="1"/>
  <c r="A47" i="19"/>
  <c r="CA46" i="19"/>
  <c r="BZ46" i="19"/>
  <c r="BY46" i="19"/>
  <c r="BR46" i="19"/>
  <c r="BM46" i="19"/>
  <c r="AZ46" i="19"/>
  <c r="BX46" i="19" s="1"/>
  <c r="AY46" i="19"/>
  <c r="BW46" i="19" s="1"/>
  <c r="AX46" i="19"/>
  <c r="BV46" i="19" s="1"/>
  <c r="AW46" i="19"/>
  <c r="BU46" i="19" s="1"/>
  <c r="AV46" i="19"/>
  <c r="BT46" i="19" s="1"/>
  <c r="AU46" i="19"/>
  <c r="BS46" i="19" s="1"/>
  <c r="AT46" i="19"/>
  <c r="AS46" i="19"/>
  <c r="BQ46" i="19" s="1"/>
  <c r="AR46" i="19"/>
  <c r="BP46" i="19" s="1"/>
  <c r="AQ46" i="19"/>
  <c r="BO46" i="19" s="1"/>
  <c r="AP46" i="19"/>
  <c r="BN46" i="19" s="1"/>
  <c r="AO46" i="19"/>
  <c r="A46" i="19"/>
  <c r="CA45" i="19"/>
  <c r="BZ45" i="19"/>
  <c r="BY45" i="19"/>
  <c r="BO45" i="19"/>
  <c r="AZ45" i="19"/>
  <c r="BX45" i="19" s="1"/>
  <c r="AY45" i="19"/>
  <c r="BW45" i="19" s="1"/>
  <c r="AX45" i="19"/>
  <c r="BV45" i="19" s="1"/>
  <c r="AW45" i="19"/>
  <c r="BU45" i="19" s="1"/>
  <c r="AV45" i="19"/>
  <c r="BT45" i="19" s="1"/>
  <c r="AU45" i="19"/>
  <c r="BS45" i="19" s="1"/>
  <c r="AT45" i="19"/>
  <c r="BR45" i="19" s="1"/>
  <c r="AS45" i="19"/>
  <c r="BQ45" i="19" s="1"/>
  <c r="AR45" i="19"/>
  <c r="BP45" i="19" s="1"/>
  <c r="AQ45" i="19"/>
  <c r="AP45" i="19"/>
  <c r="BN45" i="19" s="1"/>
  <c r="AO45" i="19"/>
  <c r="BM45" i="19" s="1"/>
  <c r="A45" i="19"/>
  <c r="CA44" i="19"/>
  <c r="BZ44" i="19"/>
  <c r="BY44" i="19"/>
  <c r="BW44" i="19"/>
  <c r="BR44" i="19"/>
  <c r="BO44" i="19"/>
  <c r="AZ44" i="19"/>
  <c r="BX44" i="19" s="1"/>
  <c r="AY44" i="19"/>
  <c r="AX44" i="19"/>
  <c r="BV44" i="19" s="1"/>
  <c r="AW44" i="19"/>
  <c r="BU44" i="19" s="1"/>
  <c r="AV44" i="19"/>
  <c r="BT44" i="19" s="1"/>
  <c r="AU44" i="19"/>
  <c r="BS44" i="19" s="1"/>
  <c r="AT44" i="19"/>
  <c r="AS44" i="19"/>
  <c r="BQ44" i="19" s="1"/>
  <c r="AR44" i="19"/>
  <c r="BP44" i="19" s="1"/>
  <c r="AQ44" i="19"/>
  <c r="AP44" i="19"/>
  <c r="BN44" i="19" s="1"/>
  <c r="AO44" i="19"/>
  <c r="BM44" i="19" s="1"/>
  <c r="A44" i="19"/>
  <c r="CA43" i="19"/>
  <c r="BZ43" i="19"/>
  <c r="BY43" i="19"/>
  <c r="BW43" i="19"/>
  <c r="BQ43" i="19"/>
  <c r="AZ43" i="19"/>
  <c r="BX43" i="19" s="1"/>
  <c r="AY43" i="19"/>
  <c r="AX43" i="19"/>
  <c r="BV43" i="19" s="1"/>
  <c r="AW43" i="19"/>
  <c r="BU43" i="19" s="1"/>
  <c r="AV43" i="19"/>
  <c r="BT43" i="19" s="1"/>
  <c r="AU43" i="19"/>
  <c r="BS43" i="19" s="1"/>
  <c r="AT43" i="19"/>
  <c r="BR43" i="19" s="1"/>
  <c r="AS43" i="19"/>
  <c r="AR43" i="19"/>
  <c r="BP43" i="19" s="1"/>
  <c r="AQ43" i="19"/>
  <c r="BO43" i="19" s="1"/>
  <c r="AP43" i="19"/>
  <c r="BN43" i="19" s="1"/>
  <c r="AO43" i="19"/>
  <c r="BM43" i="19" s="1"/>
  <c r="A43" i="19"/>
  <c r="CA42" i="19"/>
  <c r="BZ42" i="19"/>
  <c r="BY42" i="19"/>
  <c r="BW42" i="19"/>
  <c r="BN42" i="19"/>
  <c r="AZ42" i="19"/>
  <c r="BX42" i="19" s="1"/>
  <c r="AY42" i="19"/>
  <c r="AX42" i="19"/>
  <c r="BV42" i="19" s="1"/>
  <c r="AW42" i="19"/>
  <c r="BU42" i="19" s="1"/>
  <c r="AV42" i="19"/>
  <c r="BT42" i="19" s="1"/>
  <c r="AU42" i="19"/>
  <c r="BS42" i="19" s="1"/>
  <c r="AT42" i="19"/>
  <c r="BR42" i="19" s="1"/>
  <c r="AS42" i="19"/>
  <c r="BQ42" i="19" s="1"/>
  <c r="AR42" i="19"/>
  <c r="BP42" i="19" s="1"/>
  <c r="AQ42" i="19"/>
  <c r="BO42" i="19" s="1"/>
  <c r="AP42" i="19"/>
  <c r="AO42" i="19"/>
  <c r="BM42" i="19" s="1"/>
  <c r="A42" i="19"/>
  <c r="CA41" i="19"/>
  <c r="BZ41" i="19"/>
  <c r="BY41" i="19"/>
  <c r="BV41" i="19"/>
  <c r="BN41" i="19"/>
  <c r="AZ41" i="19"/>
  <c r="BX41" i="19" s="1"/>
  <c r="AY41" i="19"/>
  <c r="BW41" i="19" s="1"/>
  <c r="AX41" i="19"/>
  <c r="AW41" i="19"/>
  <c r="BU41" i="19" s="1"/>
  <c r="AV41" i="19"/>
  <c r="BT41" i="19" s="1"/>
  <c r="AU41" i="19"/>
  <c r="BS41" i="19" s="1"/>
  <c r="AT41" i="19"/>
  <c r="BR41" i="19" s="1"/>
  <c r="AS41" i="19"/>
  <c r="BQ41" i="19" s="1"/>
  <c r="AR41" i="19"/>
  <c r="BP41" i="19" s="1"/>
  <c r="AQ41" i="19"/>
  <c r="BO41" i="19" s="1"/>
  <c r="AP41" i="19"/>
  <c r="AO41" i="19"/>
  <c r="BM41" i="19" s="1"/>
  <c r="A41" i="19"/>
  <c r="CA40" i="19"/>
  <c r="BZ40" i="19"/>
  <c r="BY40" i="19"/>
  <c r="BX40" i="19"/>
  <c r="BQ40" i="19"/>
  <c r="AZ40" i="19"/>
  <c r="AY40" i="19"/>
  <c r="BW40" i="19" s="1"/>
  <c r="AX40" i="19"/>
  <c r="BV40" i="19" s="1"/>
  <c r="AW40" i="19"/>
  <c r="BU40" i="19" s="1"/>
  <c r="AV40" i="19"/>
  <c r="BT40" i="19" s="1"/>
  <c r="AU40" i="19"/>
  <c r="BS40" i="19" s="1"/>
  <c r="AT40" i="19"/>
  <c r="BR40" i="19" s="1"/>
  <c r="AS40" i="19"/>
  <c r="AR40" i="19"/>
  <c r="BP40" i="19" s="1"/>
  <c r="AQ40" i="19"/>
  <c r="BO40" i="19" s="1"/>
  <c r="AP40" i="19"/>
  <c r="BN40" i="19" s="1"/>
  <c r="AO40" i="19"/>
  <c r="BM40" i="19" s="1"/>
  <c r="A40" i="19"/>
  <c r="CA39" i="19"/>
  <c r="BZ39" i="19"/>
  <c r="BY39" i="19"/>
  <c r="BV39" i="19"/>
  <c r="BU39" i="19"/>
  <c r="BN39" i="19"/>
  <c r="AZ39" i="19"/>
  <c r="BX39" i="19" s="1"/>
  <c r="AY39" i="19"/>
  <c r="BW39" i="19" s="1"/>
  <c r="AX39" i="19"/>
  <c r="AW39" i="19"/>
  <c r="AV39" i="19"/>
  <c r="BT39" i="19" s="1"/>
  <c r="AU39" i="19"/>
  <c r="BS39" i="19" s="1"/>
  <c r="AT39" i="19"/>
  <c r="BR39" i="19" s="1"/>
  <c r="AS39" i="19"/>
  <c r="BQ39" i="19" s="1"/>
  <c r="AR39" i="19"/>
  <c r="BP39" i="19" s="1"/>
  <c r="AQ39" i="19"/>
  <c r="BO39" i="19" s="1"/>
  <c r="AP39" i="19"/>
  <c r="AO39" i="19"/>
  <c r="BM39" i="19" s="1"/>
  <c r="A39" i="19"/>
  <c r="CA38" i="19"/>
  <c r="BZ38" i="19"/>
  <c r="BY38" i="19"/>
  <c r="BR38" i="19"/>
  <c r="AZ38" i="19"/>
  <c r="BX38" i="19" s="1"/>
  <c r="AY38" i="19"/>
  <c r="BW38" i="19" s="1"/>
  <c r="AX38" i="19"/>
  <c r="BV38" i="19" s="1"/>
  <c r="AW38" i="19"/>
  <c r="BU38" i="19" s="1"/>
  <c r="AV38" i="19"/>
  <c r="BT38" i="19" s="1"/>
  <c r="AU38" i="19"/>
  <c r="BS38" i="19" s="1"/>
  <c r="AT38" i="19"/>
  <c r="AS38" i="19"/>
  <c r="BQ38" i="19" s="1"/>
  <c r="AR38" i="19"/>
  <c r="BP38" i="19" s="1"/>
  <c r="AQ38" i="19"/>
  <c r="BO38" i="19" s="1"/>
  <c r="AP38" i="19"/>
  <c r="BN38" i="19" s="1"/>
  <c r="AO38" i="19"/>
  <c r="BM38" i="19" s="1"/>
  <c r="A38" i="19"/>
  <c r="CA37" i="19"/>
  <c r="BZ37" i="19"/>
  <c r="BY37" i="19"/>
  <c r="BX37" i="19"/>
  <c r="BW37" i="19"/>
  <c r="BP37" i="19"/>
  <c r="AZ37" i="19"/>
  <c r="AY37" i="19"/>
  <c r="AX37" i="19"/>
  <c r="BV37" i="19" s="1"/>
  <c r="AW37" i="19"/>
  <c r="BU37" i="19" s="1"/>
  <c r="AV37" i="19"/>
  <c r="BT37" i="19" s="1"/>
  <c r="AU37" i="19"/>
  <c r="BS37" i="19" s="1"/>
  <c r="AT37" i="19"/>
  <c r="BR37" i="19" s="1"/>
  <c r="AS37" i="19"/>
  <c r="BQ37" i="19" s="1"/>
  <c r="AR37" i="19"/>
  <c r="AQ37" i="19"/>
  <c r="BO37" i="19" s="1"/>
  <c r="AP37" i="19"/>
  <c r="BN37" i="19" s="1"/>
  <c r="AO37" i="19"/>
  <c r="BM37" i="19" s="1"/>
  <c r="A37" i="19"/>
  <c r="CA36" i="19"/>
  <c r="BZ36" i="19"/>
  <c r="BY36" i="19"/>
  <c r="BW36" i="19"/>
  <c r="BO36" i="19"/>
  <c r="AZ36" i="19"/>
  <c r="BX36" i="19" s="1"/>
  <c r="AY36" i="19"/>
  <c r="AX36" i="19"/>
  <c r="BV36" i="19" s="1"/>
  <c r="AW36" i="19"/>
  <c r="BU36" i="19" s="1"/>
  <c r="AV36" i="19"/>
  <c r="BT36" i="19" s="1"/>
  <c r="AU36" i="19"/>
  <c r="BS36" i="19" s="1"/>
  <c r="AT36" i="19"/>
  <c r="BR36" i="19" s="1"/>
  <c r="AS36" i="19"/>
  <c r="BQ36" i="19" s="1"/>
  <c r="AR36" i="19"/>
  <c r="BP36" i="19" s="1"/>
  <c r="AQ36" i="19"/>
  <c r="AP36" i="19"/>
  <c r="BN36" i="19" s="1"/>
  <c r="AO36" i="19"/>
  <c r="BM36" i="19" s="1"/>
  <c r="A36" i="19"/>
  <c r="CA35" i="19"/>
  <c r="BZ35" i="19"/>
  <c r="BY35" i="19"/>
  <c r="BW35" i="19"/>
  <c r="BO35" i="19"/>
  <c r="AZ35" i="19"/>
  <c r="BX35" i="19" s="1"/>
  <c r="AY35" i="19"/>
  <c r="AX35" i="19"/>
  <c r="BV35" i="19" s="1"/>
  <c r="AW35" i="19"/>
  <c r="BU35" i="19" s="1"/>
  <c r="AV35" i="19"/>
  <c r="BT35" i="19" s="1"/>
  <c r="AU35" i="19"/>
  <c r="BS35" i="19" s="1"/>
  <c r="AT35" i="19"/>
  <c r="BR35" i="19" s="1"/>
  <c r="AS35" i="19"/>
  <c r="BQ35" i="19" s="1"/>
  <c r="AR35" i="19"/>
  <c r="BP35" i="19" s="1"/>
  <c r="AQ35" i="19"/>
  <c r="AP35" i="19"/>
  <c r="BN35" i="19" s="1"/>
  <c r="AO35" i="19"/>
  <c r="BM35" i="19" s="1"/>
  <c r="A35" i="19"/>
  <c r="CA34" i="19"/>
  <c r="BZ34" i="19"/>
  <c r="BY34" i="19"/>
  <c r="BV34" i="19"/>
  <c r="BQ34" i="19"/>
  <c r="AZ34" i="19"/>
  <c r="BX34" i="19" s="1"/>
  <c r="AY34" i="19"/>
  <c r="BW34" i="19" s="1"/>
  <c r="AX34" i="19"/>
  <c r="AW34" i="19"/>
  <c r="BU34" i="19" s="1"/>
  <c r="AV34" i="19"/>
  <c r="BT34" i="19" s="1"/>
  <c r="AU34" i="19"/>
  <c r="BS34" i="19" s="1"/>
  <c r="AT34" i="19"/>
  <c r="BR34" i="19" s="1"/>
  <c r="AS34" i="19"/>
  <c r="AR34" i="19"/>
  <c r="BP34" i="19" s="1"/>
  <c r="AQ34" i="19"/>
  <c r="BO34" i="19" s="1"/>
  <c r="AP34" i="19"/>
  <c r="BN34" i="19" s="1"/>
  <c r="AO34" i="19"/>
  <c r="BM34" i="19" s="1"/>
  <c r="A34" i="19"/>
  <c r="CA33" i="19"/>
  <c r="BZ33" i="19"/>
  <c r="BY33" i="19"/>
  <c r="BV33" i="19"/>
  <c r="BT33" i="19"/>
  <c r="BQ33" i="19"/>
  <c r="BN33" i="19"/>
  <c r="AZ33" i="19"/>
  <c r="BX33" i="19" s="1"/>
  <c r="AY33" i="19"/>
  <c r="BW33" i="19" s="1"/>
  <c r="AX33" i="19"/>
  <c r="AW33" i="19"/>
  <c r="BU33" i="19" s="1"/>
  <c r="AV33" i="19"/>
  <c r="AU33" i="19"/>
  <c r="BS33" i="19" s="1"/>
  <c r="AT33" i="19"/>
  <c r="BR33" i="19" s="1"/>
  <c r="AS33" i="19"/>
  <c r="AR33" i="19"/>
  <c r="BP33" i="19" s="1"/>
  <c r="AQ33" i="19"/>
  <c r="BO33" i="19" s="1"/>
  <c r="AP33" i="19"/>
  <c r="AO33" i="19"/>
  <c r="BM33" i="19" s="1"/>
  <c r="A33" i="19"/>
  <c r="CA32" i="19"/>
  <c r="BZ32" i="19"/>
  <c r="BY32" i="19"/>
  <c r="BX32" i="19"/>
  <c r="BQ32" i="19"/>
  <c r="BP32" i="19"/>
  <c r="AZ32" i="19"/>
  <c r="AY32" i="19"/>
  <c r="BW32" i="19" s="1"/>
  <c r="AX32" i="19"/>
  <c r="BV32" i="19" s="1"/>
  <c r="AW32" i="19"/>
  <c r="BU32" i="19" s="1"/>
  <c r="AV32" i="19"/>
  <c r="BT32" i="19" s="1"/>
  <c r="AU32" i="19"/>
  <c r="BS32" i="19" s="1"/>
  <c r="AT32" i="19"/>
  <c r="BR32" i="19" s="1"/>
  <c r="AS32" i="19"/>
  <c r="AR32" i="19"/>
  <c r="AQ32" i="19"/>
  <c r="BO32" i="19" s="1"/>
  <c r="AP32" i="19"/>
  <c r="BN32" i="19" s="1"/>
  <c r="AO32" i="19"/>
  <c r="BM32" i="19" s="1"/>
  <c r="A32" i="19"/>
  <c r="CA31" i="19"/>
  <c r="BZ31" i="19"/>
  <c r="BY31" i="19"/>
  <c r="BX31" i="19"/>
  <c r="BN31" i="19"/>
  <c r="BM31" i="19"/>
  <c r="AZ31" i="19"/>
  <c r="AY31" i="19"/>
  <c r="BW31" i="19" s="1"/>
  <c r="AX31" i="19"/>
  <c r="BV31" i="19" s="1"/>
  <c r="AW31" i="19"/>
  <c r="BU31" i="19" s="1"/>
  <c r="AV31" i="19"/>
  <c r="BT31" i="19" s="1"/>
  <c r="AU31" i="19"/>
  <c r="BS31" i="19" s="1"/>
  <c r="AT31" i="19"/>
  <c r="BR31" i="19" s="1"/>
  <c r="AS31" i="19"/>
  <c r="BQ31" i="19" s="1"/>
  <c r="AR31" i="19"/>
  <c r="BP31" i="19" s="1"/>
  <c r="AQ31" i="19"/>
  <c r="BO31" i="19" s="1"/>
  <c r="AP31" i="19"/>
  <c r="AO31" i="19"/>
  <c r="A31" i="19"/>
  <c r="CA30" i="19"/>
  <c r="BZ30" i="19"/>
  <c r="BY30" i="19"/>
  <c r="BR30" i="19"/>
  <c r="AZ30" i="19"/>
  <c r="BX30" i="19" s="1"/>
  <c r="AY30" i="19"/>
  <c r="BW30" i="19" s="1"/>
  <c r="AX30" i="19"/>
  <c r="BV30" i="19" s="1"/>
  <c r="AW30" i="19"/>
  <c r="BU30" i="19" s="1"/>
  <c r="AV30" i="19"/>
  <c r="BT30" i="19" s="1"/>
  <c r="AU30" i="19"/>
  <c r="BS30" i="19" s="1"/>
  <c r="AT30" i="19"/>
  <c r="AS30" i="19"/>
  <c r="BQ30" i="19" s="1"/>
  <c r="AR30" i="19"/>
  <c r="BP30" i="19" s="1"/>
  <c r="AQ30" i="19"/>
  <c r="BO30" i="19" s="1"/>
  <c r="AP30" i="19"/>
  <c r="BN30" i="19" s="1"/>
  <c r="AO30" i="19"/>
  <c r="BM30" i="19" s="1"/>
  <c r="A30" i="19"/>
  <c r="CA29" i="19"/>
  <c r="BZ29" i="19"/>
  <c r="BY29" i="19"/>
  <c r="BX29" i="19"/>
  <c r="BW29" i="19"/>
  <c r="AZ29" i="19"/>
  <c r="AY29" i="19"/>
  <c r="AX29" i="19"/>
  <c r="BV29" i="19" s="1"/>
  <c r="AW29" i="19"/>
  <c r="BU29" i="19" s="1"/>
  <c r="AV29" i="19"/>
  <c r="BT29" i="19" s="1"/>
  <c r="AU29" i="19"/>
  <c r="BS29" i="19" s="1"/>
  <c r="AT29" i="19"/>
  <c r="BR29" i="19" s="1"/>
  <c r="AS29" i="19"/>
  <c r="BQ29" i="19" s="1"/>
  <c r="AR29" i="19"/>
  <c r="BP29" i="19" s="1"/>
  <c r="AQ29" i="19"/>
  <c r="BO29" i="19" s="1"/>
  <c r="AP29" i="19"/>
  <c r="BN29" i="19" s="1"/>
  <c r="AO29" i="19"/>
  <c r="BM29" i="19" s="1"/>
  <c r="A29" i="19"/>
  <c r="CA28" i="19"/>
  <c r="BZ28" i="19"/>
  <c r="BY28" i="19"/>
  <c r="BW28" i="19"/>
  <c r="BT28" i="19"/>
  <c r="BO28" i="19"/>
  <c r="AZ28" i="19"/>
  <c r="BX28" i="19" s="1"/>
  <c r="AY28" i="19"/>
  <c r="AX28" i="19"/>
  <c r="BV28" i="19" s="1"/>
  <c r="AW28" i="19"/>
  <c r="BU28" i="19" s="1"/>
  <c r="AV28" i="19"/>
  <c r="AU28" i="19"/>
  <c r="BS28" i="19" s="1"/>
  <c r="AT28" i="19"/>
  <c r="BR28" i="19" s="1"/>
  <c r="AS28" i="19"/>
  <c r="BQ28" i="19" s="1"/>
  <c r="AR28" i="19"/>
  <c r="BP28" i="19" s="1"/>
  <c r="AQ28" i="19"/>
  <c r="AP28" i="19"/>
  <c r="BN28" i="19" s="1"/>
  <c r="AO28" i="19"/>
  <c r="BM28" i="19" s="1"/>
  <c r="A28" i="19"/>
  <c r="CA27" i="19"/>
  <c r="BZ27" i="19"/>
  <c r="AQ335" i="3" s="1"/>
  <c r="BY27" i="19"/>
  <c r="BW27" i="19"/>
  <c r="BO27" i="19"/>
  <c r="AZ27" i="19"/>
  <c r="BX27" i="19" s="1"/>
  <c r="AY27" i="19"/>
  <c r="AX27" i="19"/>
  <c r="BV27" i="19" s="1"/>
  <c r="AW27" i="19"/>
  <c r="BU27" i="19" s="1"/>
  <c r="AV27" i="19"/>
  <c r="BT27" i="19" s="1"/>
  <c r="AU27" i="19"/>
  <c r="BS27" i="19" s="1"/>
  <c r="AT27" i="19"/>
  <c r="BR27" i="19" s="1"/>
  <c r="AS27" i="19"/>
  <c r="BQ27" i="19" s="1"/>
  <c r="AR27" i="19"/>
  <c r="BP27" i="19" s="1"/>
  <c r="AQ27" i="19"/>
  <c r="AP27" i="19"/>
  <c r="BN27" i="19" s="1"/>
  <c r="AO27" i="19"/>
  <c r="BM27" i="19" s="1"/>
  <c r="A27" i="19"/>
  <c r="AP331" i="3" s="1"/>
  <c r="CA26" i="19"/>
  <c r="BZ26" i="19"/>
  <c r="BY26" i="19"/>
  <c r="BV26" i="19"/>
  <c r="BQ26" i="19"/>
  <c r="AZ26" i="19"/>
  <c r="BX26" i="19" s="1"/>
  <c r="AY26" i="19"/>
  <c r="BW26" i="19" s="1"/>
  <c r="AX26" i="19"/>
  <c r="AW26" i="19"/>
  <c r="BU26" i="19" s="1"/>
  <c r="AV26" i="19"/>
  <c r="BT26" i="19" s="1"/>
  <c r="AU26" i="19"/>
  <c r="BS26" i="19" s="1"/>
  <c r="AT26" i="19"/>
  <c r="BR26" i="19" s="1"/>
  <c r="AS26" i="19"/>
  <c r="AR26" i="19"/>
  <c r="BP26" i="19" s="1"/>
  <c r="AQ26" i="19"/>
  <c r="BO26" i="19" s="1"/>
  <c r="AP26" i="19"/>
  <c r="BN26" i="19" s="1"/>
  <c r="AO26" i="19"/>
  <c r="BM26" i="19" s="1"/>
  <c r="A26" i="19"/>
  <c r="CA25" i="19"/>
  <c r="BZ25" i="19"/>
  <c r="BY25" i="19"/>
  <c r="BV25" i="19"/>
  <c r="BQ25" i="19"/>
  <c r="AZ25" i="19"/>
  <c r="BX25" i="19" s="1"/>
  <c r="AY25" i="19"/>
  <c r="BW25" i="19" s="1"/>
  <c r="AX25" i="19"/>
  <c r="AW25" i="19"/>
  <c r="BU25" i="19" s="1"/>
  <c r="AV25" i="19"/>
  <c r="BT25" i="19" s="1"/>
  <c r="AU25" i="19"/>
  <c r="BS25" i="19" s="1"/>
  <c r="AT25" i="19"/>
  <c r="BR25" i="19" s="1"/>
  <c r="AS25" i="19"/>
  <c r="AR25" i="19"/>
  <c r="BP25" i="19" s="1"/>
  <c r="AQ25" i="19"/>
  <c r="BO25" i="19" s="1"/>
  <c r="AP25" i="19"/>
  <c r="BN25" i="19" s="1"/>
  <c r="AO25" i="19"/>
  <c r="BM25" i="19" s="1"/>
  <c r="A25" i="19"/>
  <c r="CA24" i="19"/>
  <c r="BZ24" i="19"/>
  <c r="BY24" i="19"/>
  <c r="BX24" i="19"/>
  <c r="BQ24" i="19"/>
  <c r="BP24" i="19"/>
  <c r="AZ24" i="19"/>
  <c r="AY24" i="19"/>
  <c r="BW24" i="19" s="1"/>
  <c r="AX24" i="19"/>
  <c r="BV24" i="19" s="1"/>
  <c r="AW24" i="19"/>
  <c r="BU24" i="19" s="1"/>
  <c r="AV24" i="19"/>
  <c r="BT24" i="19" s="1"/>
  <c r="AU24" i="19"/>
  <c r="BS24" i="19" s="1"/>
  <c r="AT24" i="19"/>
  <c r="BR24" i="19" s="1"/>
  <c r="AS24" i="19"/>
  <c r="AR24" i="19"/>
  <c r="AQ24" i="19"/>
  <c r="BO24" i="19" s="1"/>
  <c r="AP24" i="19"/>
  <c r="BN24" i="19" s="1"/>
  <c r="AO24" i="19"/>
  <c r="BM24" i="19" s="1"/>
  <c r="A24" i="19"/>
  <c r="CA23" i="19"/>
  <c r="AR5" i="3" s="1"/>
  <c r="BZ23" i="19"/>
  <c r="BY23" i="19"/>
  <c r="BN23" i="19"/>
  <c r="BM23" i="19"/>
  <c r="AZ23" i="19"/>
  <c r="BX23" i="19" s="1"/>
  <c r="AY23" i="19"/>
  <c r="BW23" i="19" s="1"/>
  <c r="AX23" i="19"/>
  <c r="BV23" i="19" s="1"/>
  <c r="AW23" i="19"/>
  <c r="BU23" i="19" s="1"/>
  <c r="AV23" i="19"/>
  <c r="BT23" i="19" s="1"/>
  <c r="AU23" i="19"/>
  <c r="BS23" i="19" s="1"/>
  <c r="AT23" i="19"/>
  <c r="BR23" i="19" s="1"/>
  <c r="AS23" i="19"/>
  <c r="BQ23" i="19" s="1"/>
  <c r="AR23" i="19"/>
  <c r="BP23" i="19" s="1"/>
  <c r="AQ23" i="19"/>
  <c r="BO23" i="19" s="1"/>
  <c r="AP23" i="19"/>
  <c r="AO23" i="19"/>
  <c r="A23" i="19"/>
  <c r="CA22" i="19"/>
  <c r="BZ22" i="19"/>
  <c r="BY22" i="19"/>
  <c r="BR22" i="19"/>
  <c r="AZ22" i="19"/>
  <c r="BX22" i="19" s="1"/>
  <c r="AY22" i="19"/>
  <c r="BW22" i="19" s="1"/>
  <c r="AX22" i="19"/>
  <c r="BV22" i="19" s="1"/>
  <c r="AW22" i="19"/>
  <c r="BU22" i="19" s="1"/>
  <c r="AV22" i="19"/>
  <c r="BT22" i="19" s="1"/>
  <c r="AU22" i="19"/>
  <c r="BS22" i="19" s="1"/>
  <c r="AT22" i="19"/>
  <c r="AS22" i="19"/>
  <c r="BQ22" i="19" s="1"/>
  <c r="AR22" i="19"/>
  <c r="BP22" i="19" s="1"/>
  <c r="AQ22" i="19"/>
  <c r="BO22" i="19" s="1"/>
  <c r="AP22" i="19"/>
  <c r="BN22" i="19" s="1"/>
  <c r="AO22" i="19"/>
  <c r="BM22" i="19" s="1"/>
  <c r="A22" i="19"/>
  <c r="CA21" i="19"/>
  <c r="BZ21" i="19"/>
  <c r="BY21" i="19"/>
  <c r="BX21" i="19"/>
  <c r="BW21" i="19"/>
  <c r="AZ21" i="19"/>
  <c r="AY21" i="19"/>
  <c r="AX21" i="19"/>
  <c r="BV21" i="19" s="1"/>
  <c r="AW21" i="19"/>
  <c r="BU21" i="19" s="1"/>
  <c r="AV21" i="19"/>
  <c r="BT21" i="19" s="1"/>
  <c r="AU21" i="19"/>
  <c r="BS21" i="19" s="1"/>
  <c r="AT21" i="19"/>
  <c r="BR21" i="19" s="1"/>
  <c r="AS21" i="19"/>
  <c r="BQ21" i="19" s="1"/>
  <c r="AR21" i="19"/>
  <c r="BP21" i="19" s="1"/>
  <c r="AQ21" i="19"/>
  <c r="BO21" i="19" s="1"/>
  <c r="AP21" i="19"/>
  <c r="BN21" i="19" s="1"/>
  <c r="AO21" i="19"/>
  <c r="BM21" i="19" s="1"/>
  <c r="A21" i="19"/>
  <c r="CA20" i="19"/>
  <c r="BZ20" i="19"/>
  <c r="BY20" i="19"/>
  <c r="BW20" i="19"/>
  <c r="BR20" i="19"/>
  <c r="BO20" i="19"/>
  <c r="AZ20" i="19"/>
  <c r="BX20" i="19" s="1"/>
  <c r="AY20" i="19"/>
  <c r="AX20" i="19"/>
  <c r="BV20" i="19" s="1"/>
  <c r="AW20" i="19"/>
  <c r="BU20" i="19" s="1"/>
  <c r="AV20" i="19"/>
  <c r="BT20" i="19" s="1"/>
  <c r="AU20" i="19"/>
  <c r="BS20" i="19" s="1"/>
  <c r="AT20" i="19"/>
  <c r="AS20" i="19"/>
  <c r="BQ20" i="19" s="1"/>
  <c r="AR20" i="19"/>
  <c r="BP20" i="19" s="1"/>
  <c r="AQ20" i="19"/>
  <c r="AP20" i="19"/>
  <c r="BN20" i="19" s="1"/>
  <c r="AO20" i="19"/>
  <c r="BM20" i="19" s="1"/>
  <c r="A20" i="19"/>
  <c r="CA19" i="19"/>
  <c r="AR21" i="3" s="1"/>
  <c r="BZ19" i="19"/>
  <c r="BY19" i="19"/>
  <c r="BW19" i="19"/>
  <c r="BO19" i="19"/>
  <c r="AZ19" i="19"/>
  <c r="BX19" i="19" s="1"/>
  <c r="AY19" i="19"/>
  <c r="AX19" i="19"/>
  <c r="BV19" i="19" s="1"/>
  <c r="AW19" i="19"/>
  <c r="BU19" i="19" s="1"/>
  <c r="AV19" i="19"/>
  <c r="BT19" i="19" s="1"/>
  <c r="AU19" i="19"/>
  <c r="BS19" i="19" s="1"/>
  <c r="AT19" i="19"/>
  <c r="BR19" i="19" s="1"/>
  <c r="CB19" i="19" s="1"/>
  <c r="AS19" i="19"/>
  <c r="BQ19" i="19" s="1"/>
  <c r="AR19" i="19"/>
  <c r="BP19" i="19" s="1"/>
  <c r="AQ19" i="19"/>
  <c r="AP19" i="19"/>
  <c r="BN19" i="19" s="1"/>
  <c r="AO19" i="19"/>
  <c r="BM19" i="19" s="1"/>
  <c r="A19" i="19"/>
  <c r="CA18" i="19"/>
  <c r="BZ18" i="19"/>
  <c r="BY18" i="19"/>
  <c r="BQ18" i="19"/>
  <c r="BN18" i="19"/>
  <c r="AZ18" i="19"/>
  <c r="BX18" i="19" s="1"/>
  <c r="AY18" i="19"/>
  <c r="BW18" i="19" s="1"/>
  <c r="AX18" i="19"/>
  <c r="BV18" i="19" s="1"/>
  <c r="AW18" i="19"/>
  <c r="BU18" i="19" s="1"/>
  <c r="AV18" i="19"/>
  <c r="BT18" i="19" s="1"/>
  <c r="AU18" i="19"/>
  <c r="BS18" i="19" s="1"/>
  <c r="AT18" i="19"/>
  <c r="BR18" i="19" s="1"/>
  <c r="AS18" i="19"/>
  <c r="AR18" i="19"/>
  <c r="BP18" i="19" s="1"/>
  <c r="AQ18" i="19"/>
  <c r="BO18" i="19" s="1"/>
  <c r="AP18" i="19"/>
  <c r="AO18" i="19"/>
  <c r="BM18" i="19" s="1"/>
  <c r="A18" i="19"/>
  <c r="CA17" i="19"/>
  <c r="BZ17" i="19"/>
  <c r="BY17" i="19"/>
  <c r="BV17" i="19"/>
  <c r="AZ17" i="19"/>
  <c r="BX17" i="19" s="1"/>
  <c r="AY17" i="19"/>
  <c r="BW17" i="19" s="1"/>
  <c r="AX17" i="19"/>
  <c r="AW17" i="19"/>
  <c r="BU17" i="19" s="1"/>
  <c r="AV17" i="19"/>
  <c r="BT17" i="19" s="1"/>
  <c r="AU17" i="19"/>
  <c r="BS17" i="19" s="1"/>
  <c r="AT17" i="19"/>
  <c r="BR17" i="19" s="1"/>
  <c r="AS17" i="19"/>
  <c r="BQ17" i="19" s="1"/>
  <c r="AR17" i="19"/>
  <c r="BP17" i="19" s="1"/>
  <c r="AQ17" i="19"/>
  <c r="BO17" i="19" s="1"/>
  <c r="AP17" i="19"/>
  <c r="BN17" i="19" s="1"/>
  <c r="AO17" i="19"/>
  <c r="BM17" i="19" s="1"/>
  <c r="A17" i="19"/>
  <c r="CA16" i="19"/>
  <c r="BZ16" i="19"/>
  <c r="BY16" i="19"/>
  <c r="BX16" i="19"/>
  <c r="BQ16" i="19"/>
  <c r="BP16" i="19"/>
  <c r="AZ16" i="19"/>
  <c r="AY16" i="19"/>
  <c r="BW16" i="19" s="1"/>
  <c r="AX16" i="19"/>
  <c r="BV16" i="19" s="1"/>
  <c r="AW16" i="19"/>
  <c r="BU16" i="19" s="1"/>
  <c r="AV16" i="19"/>
  <c r="BT16" i="19" s="1"/>
  <c r="AU16" i="19"/>
  <c r="BS16" i="19" s="1"/>
  <c r="AT16" i="19"/>
  <c r="BR16" i="19" s="1"/>
  <c r="AS16" i="19"/>
  <c r="AR16" i="19"/>
  <c r="AQ16" i="19"/>
  <c r="BO16" i="19" s="1"/>
  <c r="AP16" i="19"/>
  <c r="BN16" i="19" s="1"/>
  <c r="AO16" i="19"/>
  <c r="BM16" i="19" s="1"/>
  <c r="A16" i="19"/>
  <c r="CA15" i="19"/>
  <c r="AR196" i="3" s="1"/>
  <c r="BZ15" i="19"/>
  <c r="BY15" i="19"/>
  <c r="BN15" i="19"/>
  <c r="BM15" i="19"/>
  <c r="AZ15" i="19"/>
  <c r="BX15" i="19" s="1"/>
  <c r="AY15" i="19"/>
  <c r="BW15" i="19" s="1"/>
  <c r="AX15" i="19"/>
  <c r="BV15" i="19" s="1"/>
  <c r="AW15" i="19"/>
  <c r="BU15" i="19" s="1"/>
  <c r="AV15" i="19"/>
  <c r="BT15" i="19" s="1"/>
  <c r="AU15" i="19"/>
  <c r="BS15" i="19" s="1"/>
  <c r="AT15" i="19"/>
  <c r="BR15" i="19" s="1"/>
  <c r="AS15" i="19"/>
  <c r="BQ15" i="19" s="1"/>
  <c r="AR15" i="19"/>
  <c r="BP15" i="19" s="1"/>
  <c r="AQ15" i="19"/>
  <c r="BO15" i="19" s="1"/>
  <c r="AP15" i="19"/>
  <c r="AO15" i="19"/>
  <c r="A15" i="19"/>
  <c r="CA14" i="19"/>
  <c r="BZ14" i="19"/>
  <c r="BY14" i="19"/>
  <c r="BR14" i="19"/>
  <c r="BM14" i="19"/>
  <c r="AZ14" i="19"/>
  <c r="BX14" i="19" s="1"/>
  <c r="AY14" i="19"/>
  <c r="BW14" i="19" s="1"/>
  <c r="AX14" i="19"/>
  <c r="BV14" i="19" s="1"/>
  <c r="AW14" i="19"/>
  <c r="BU14" i="19" s="1"/>
  <c r="AV14" i="19"/>
  <c r="BT14" i="19" s="1"/>
  <c r="AU14" i="19"/>
  <c r="BS14" i="19" s="1"/>
  <c r="AT14" i="19"/>
  <c r="AS14" i="19"/>
  <c r="BQ14" i="19" s="1"/>
  <c r="AR14" i="19"/>
  <c r="BP14" i="19" s="1"/>
  <c r="AQ14" i="19"/>
  <c r="BO14" i="19" s="1"/>
  <c r="AP14" i="19"/>
  <c r="BN14" i="19" s="1"/>
  <c r="AO14" i="19"/>
  <c r="A14" i="19"/>
  <c r="CA13" i="19"/>
  <c r="BZ13" i="19"/>
  <c r="BY13" i="19"/>
  <c r="BX13" i="19"/>
  <c r="BW13" i="19"/>
  <c r="AZ13" i="19"/>
  <c r="AY13" i="19"/>
  <c r="AX13" i="19"/>
  <c r="BV13" i="19" s="1"/>
  <c r="AW13" i="19"/>
  <c r="BU13" i="19" s="1"/>
  <c r="AV13" i="19"/>
  <c r="BT13" i="19" s="1"/>
  <c r="AU13" i="19"/>
  <c r="BS13" i="19" s="1"/>
  <c r="AT13" i="19"/>
  <c r="BR13" i="19" s="1"/>
  <c r="AS13" i="19"/>
  <c r="BQ13" i="19" s="1"/>
  <c r="AR13" i="19"/>
  <c r="BP13" i="19" s="1"/>
  <c r="AQ13" i="19"/>
  <c r="BO13" i="19" s="1"/>
  <c r="AP13" i="19"/>
  <c r="BN13" i="19" s="1"/>
  <c r="AO13" i="19"/>
  <c r="BM13" i="19" s="1"/>
  <c r="A13" i="19"/>
  <c r="CA12" i="19"/>
  <c r="BZ12" i="19"/>
  <c r="BY12" i="19"/>
  <c r="AP192" i="3" s="1"/>
  <c r="BW12" i="19"/>
  <c r="BR12" i="19"/>
  <c r="AZ12" i="19"/>
  <c r="BX12" i="19" s="1"/>
  <c r="AY12" i="19"/>
  <c r="AX12" i="19"/>
  <c r="BV12" i="19" s="1"/>
  <c r="AW12" i="19"/>
  <c r="BU12" i="19" s="1"/>
  <c r="AV12" i="19"/>
  <c r="BT12" i="19" s="1"/>
  <c r="AU12" i="19"/>
  <c r="BS12" i="19" s="1"/>
  <c r="AT12" i="19"/>
  <c r="AS12" i="19"/>
  <c r="BQ12" i="19" s="1"/>
  <c r="AR12" i="19"/>
  <c r="BP12" i="19" s="1"/>
  <c r="AQ12" i="19"/>
  <c r="BO12" i="19" s="1"/>
  <c r="AP12" i="19"/>
  <c r="BN12" i="19" s="1"/>
  <c r="AO12" i="19"/>
  <c r="BM12" i="19" s="1"/>
  <c r="A12" i="19"/>
  <c r="CA11" i="19"/>
  <c r="AR191" i="3" s="1"/>
  <c r="BZ11" i="19"/>
  <c r="BY11" i="19"/>
  <c r="BW11" i="19"/>
  <c r="BO11" i="19"/>
  <c r="AZ11" i="19"/>
  <c r="BX11" i="19" s="1"/>
  <c r="AY11" i="19"/>
  <c r="AX11" i="19"/>
  <c r="BV11" i="19" s="1"/>
  <c r="AW11" i="19"/>
  <c r="BU11" i="19" s="1"/>
  <c r="AV11" i="19"/>
  <c r="BT11" i="19" s="1"/>
  <c r="AU11" i="19"/>
  <c r="BS11" i="19" s="1"/>
  <c r="AT11" i="19"/>
  <c r="BR11" i="19" s="1"/>
  <c r="AS11" i="19"/>
  <c r="BQ11" i="19" s="1"/>
  <c r="AR11" i="19"/>
  <c r="BP11" i="19" s="1"/>
  <c r="AQ11" i="19"/>
  <c r="AP11" i="19"/>
  <c r="BN11" i="19" s="1"/>
  <c r="AO11" i="19"/>
  <c r="BM11" i="19" s="1"/>
  <c r="A11" i="19"/>
  <c r="CA10" i="19"/>
  <c r="BZ10" i="19"/>
  <c r="BY10" i="19"/>
  <c r="BQ10" i="19"/>
  <c r="BN10" i="19"/>
  <c r="AZ10" i="19"/>
  <c r="BX10" i="19" s="1"/>
  <c r="AY10" i="19"/>
  <c r="BW10" i="19" s="1"/>
  <c r="AX10" i="19"/>
  <c r="BV10" i="19" s="1"/>
  <c r="AW10" i="19"/>
  <c r="BU10" i="19" s="1"/>
  <c r="AV10" i="19"/>
  <c r="BT10" i="19" s="1"/>
  <c r="AU10" i="19"/>
  <c r="BS10" i="19" s="1"/>
  <c r="AT10" i="19"/>
  <c r="BR10" i="19" s="1"/>
  <c r="AS10" i="19"/>
  <c r="AR10" i="19"/>
  <c r="BP10" i="19" s="1"/>
  <c r="AQ10" i="19"/>
  <c r="BO10" i="19" s="1"/>
  <c r="AP10" i="19"/>
  <c r="AO10" i="19"/>
  <c r="BM10" i="19" s="1"/>
  <c r="A10" i="19"/>
  <c r="CA9" i="19"/>
  <c r="BZ9" i="19"/>
  <c r="BY9" i="19"/>
  <c r="BV9" i="19"/>
  <c r="AZ9" i="19"/>
  <c r="BX9" i="19" s="1"/>
  <c r="AY9" i="19"/>
  <c r="BW9" i="19" s="1"/>
  <c r="AX9" i="19"/>
  <c r="AW9" i="19"/>
  <c r="BU9" i="19" s="1"/>
  <c r="AV9" i="19"/>
  <c r="BT9" i="19" s="1"/>
  <c r="AU9" i="19"/>
  <c r="BS9" i="19" s="1"/>
  <c r="AT9" i="19"/>
  <c r="BR9" i="19" s="1"/>
  <c r="AS9" i="19"/>
  <c r="BQ9" i="19" s="1"/>
  <c r="AR9" i="19"/>
  <c r="BP9" i="19" s="1"/>
  <c r="AQ9" i="19"/>
  <c r="BO9" i="19" s="1"/>
  <c r="AP9" i="19"/>
  <c r="BN9" i="19" s="1"/>
  <c r="AO9" i="19"/>
  <c r="BM9" i="19" s="1"/>
  <c r="A9" i="19"/>
  <c r="CA8" i="19"/>
  <c r="BZ8" i="19"/>
  <c r="BY8" i="19"/>
  <c r="BX8" i="19"/>
  <c r="BP8" i="19"/>
  <c r="BN8" i="19"/>
  <c r="AZ8" i="19"/>
  <c r="AY8" i="19"/>
  <c r="BW8" i="19" s="1"/>
  <c r="AX8" i="19"/>
  <c r="BV8" i="19" s="1"/>
  <c r="AW8" i="19"/>
  <c r="BU8" i="19" s="1"/>
  <c r="AV8" i="19"/>
  <c r="BT8" i="19" s="1"/>
  <c r="AU8" i="19"/>
  <c r="BS8" i="19" s="1"/>
  <c r="AT8" i="19"/>
  <c r="BR8" i="19" s="1"/>
  <c r="AS8" i="19"/>
  <c r="BQ8" i="19" s="1"/>
  <c r="AR8" i="19"/>
  <c r="AQ8" i="19"/>
  <c r="BO8" i="19" s="1"/>
  <c r="AP8" i="19"/>
  <c r="AO8" i="19"/>
  <c r="BM8" i="19" s="1"/>
  <c r="A8" i="19"/>
  <c r="CA7" i="19"/>
  <c r="AR186" i="3" s="1"/>
  <c r="BZ7" i="19"/>
  <c r="BY7" i="19"/>
  <c r="BO7" i="19"/>
  <c r="BM7" i="19"/>
  <c r="AZ7" i="19"/>
  <c r="BX7" i="19" s="1"/>
  <c r="AY7" i="19"/>
  <c r="BW7" i="19" s="1"/>
  <c r="AX7" i="19"/>
  <c r="BV7" i="19" s="1"/>
  <c r="AW7" i="19"/>
  <c r="BU7" i="19" s="1"/>
  <c r="AV7" i="19"/>
  <c r="BT7" i="19" s="1"/>
  <c r="AU7" i="19"/>
  <c r="BS7" i="19" s="1"/>
  <c r="AT7" i="19"/>
  <c r="BR7" i="19" s="1"/>
  <c r="AS7" i="19"/>
  <c r="BQ7" i="19" s="1"/>
  <c r="AR7" i="19"/>
  <c r="BP7" i="19" s="1"/>
  <c r="AQ7" i="19"/>
  <c r="AP7" i="19"/>
  <c r="BN7" i="19" s="1"/>
  <c r="AO7" i="19"/>
  <c r="A7" i="19"/>
  <c r="CA6" i="19"/>
  <c r="BZ6" i="19"/>
  <c r="BY6" i="19"/>
  <c r="BW6" i="19"/>
  <c r="AZ6" i="19"/>
  <c r="BX6" i="19" s="1"/>
  <c r="AY6" i="19"/>
  <c r="AX6" i="19"/>
  <c r="BV6" i="19" s="1"/>
  <c r="AW6" i="19"/>
  <c r="BU6" i="19" s="1"/>
  <c r="AV6" i="19"/>
  <c r="BT6" i="19" s="1"/>
  <c r="AU6" i="19"/>
  <c r="BS6" i="19" s="1"/>
  <c r="AT6" i="19"/>
  <c r="BR6" i="19" s="1"/>
  <c r="AS6" i="19"/>
  <c r="BQ6" i="19" s="1"/>
  <c r="AR6" i="19"/>
  <c r="BP6" i="19" s="1"/>
  <c r="AQ6" i="19"/>
  <c r="BO6" i="19" s="1"/>
  <c r="AP6" i="19"/>
  <c r="BN6" i="19" s="1"/>
  <c r="AO6" i="19"/>
  <c r="BM6" i="19" s="1"/>
  <c r="A6" i="19"/>
  <c r="AS229" i="3" s="1"/>
  <c r="CA5" i="19"/>
  <c r="BZ5" i="19"/>
  <c r="BY5" i="19"/>
  <c r="BW5" i="19"/>
  <c r="BR5" i="19"/>
  <c r="BQ5" i="19"/>
  <c r="AZ5" i="19"/>
  <c r="BX5" i="19" s="1"/>
  <c r="AY5" i="19"/>
  <c r="AX5" i="19"/>
  <c r="BV5" i="19" s="1"/>
  <c r="AW5" i="19"/>
  <c r="BU5" i="19" s="1"/>
  <c r="AV5" i="19"/>
  <c r="BT5" i="19" s="1"/>
  <c r="AU5" i="19"/>
  <c r="BS5" i="19" s="1"/>
  <c r="AT5" i="19"/>
  <c r="AS5" i="19"/>
  <c r="AR5" i="19"/>
  <c r="BP5" i="19" s="1"/>
  <c r="AQ5" i="19"/>
  <c r="BO5" i="19" s="1"/>
  <c r="AP5" i="19"/>
  <c r="BN5" i="19" s="1"/>
  <c r="AO5" i="19"/>
  <c r="A5" i="19"/>
  <c r="AS185" i="3" s="1"/>
  <c r="AA3" i="19"/>
  <c r="O3" i="19"/>
  <c r="AP7" i="3" l="1"/>
  <c r="AP321" i="3"/>
  <c r="AP117" i="3"/>
  <c r="AP118" i="3" s="1"/>
  <c r="AP121" i="3"/>
  <c r="AR161" i="3"/>
  <c r="AP112" i="3"/>
  <c r="AQ156" i="3"/>
  <c r="AQ158" i="3" s="1"/>
  <c r="AQ291" i="3"/>
  <c r="AQ292" i="3" s="1"/>
  <c r="AP349" i="3"/>
  <c r="AQ97" i="3"/>
  <c r="AQ62" i="3"/>
  <c r="AQ63" i="3" s="1"/>
  <c r="AR41" i="3"/>
  <c r="AS132" i="3"/>
  <c r="AR45" i="3"/>
  <c r="AS69" i="3"/>
  <c r="AS172" i="3"/>
  <c r="AS178" i="3" s="1"/>
  <c r="AS293" i="3"/>
  <c r="AS294" i="3" s="1"/>
  <c r="AQ165" i="3"/>
  <c r="AR215" i="3"/>
  <c r="AQ119" i="3"/>
  <c r="AQ159" i="3"/>
  <c r="AP122" i="3"/>
  <c r="AQ82" i="3"/>
  <c r="AR86" i="3"/>
  <c r="AR88" i="3"/>
  <c r="AQ350" i="3"/>
  <c r="AR322" i="3"/>
  <c r="AR233" i="3"/>
  <c r="AR234" i="3" s="1"/>
  <c r="AQ323" i="3"/>
  <c r="AP208" i="3"/>
  <c r="AS64" i="3"/>
  <c r="AS65" i="3" s="1"/>
  <c r="AS265" i="3"/>
  <c r="AS46" i="3"/>
  <c r="AQ71" i="3"/>
  <c r="AS174" i="3"/>
  <c r="AS295" i="3"/>
  <c r="AP333" i="3"/>
  <c r="AQ183" i="3"/>
  <c r="AR188" i="3"/>
  <c r="AP189" i="3"/>
  <c r="AR194" i="3"/>
  <c r="AP195" i="3"/>
  <c r="AP23" i="3"/>
  <c r="AP151" i="3"/>
  <c r="AQ301" i="3"/>
  <c r="AR336" i="3"/>
  <c r="AP318" i="3"/>
  <c r="AQ8" i="3"/>
  <c r="AQ142" i="3"/>
  <c r="AQ143" i="3" s="1"/>
  <c r="AP54" i="3"/>
  <c r="AR75" i="3"/>
  <c r="AP303" i="3"/>
  <c r="AR304" i="3"/>
  <c r="AR80" i="3"/>
  <c r="AQ278" i="3"/>
  <c r="AR181" i="3"/>
  <c r="AS102" i="3"/>
  <c r="AQ180" i="3"/>
  <c r="AS100" i="3"/>
  <c r="AS358" i="3"/>
  <c r="AS359" i="3" s="1"/>
  <c r="AP184" i="3"/>
  <c r="AR20" i="3"/>
  <c r="AQ12" i="3"/>
  <c r="AQ13" i="3" s="1"/>
  <c r="AP9" i="3"/>
  <c r="AQ106" i="3"/>
  <c r="AR138" i="3"/>
  <c r="AR139" i="3" s="1"/>
  <c r="AS227" i="3"/>
  <c r="AR184" i="3"/>
  <c r="AP191" i="3"/>
  <c r="AR195" i="3"/>
  <c r="AP196" i="3"/>
  <c r="AP21" i="3"/>
  <c r="AR151" i="3"/>
  <c r="AP5" i="3"/>
  <c r="AQ317" i="3"/>
  <c r="AR318" i="3"/>
  <c r="AQ319" i="3"/>
  <c r="AQ302" i="3"/>
  <c r="AR54" i="3"/>
  <c r="AP215" i="3"/>
  <c r="AR303" i="3"/>
  <c r="AQ147" i="3"/>
  <c r="AQ148" i="3" s="1"/>
  <c r="AP161" i="3"/>
  <c r="AQ78" i="3"/>
  <c r="AR140" i="3"/>
  <c r="AR141" i="3" s="1"/>
  <c r="AR51" i="3"/>
  <c r="AR52" i="3" s="1"/>
  <c r="AQ362" i="3"/>
  <c r="AQ363" i="3" s="1"/>
  <c r="AQ149" i="3"/>
  <c r="AQ150" i="3" s="1"/>
  <c r="AQ157" i="3"/>
  <c r="AR91" i="3"/>
  <c r="AP86" i="3"/>
  <c r="AQ93" i="3"/>
  <c r="AP88" i="3"/>
  <c r="AP322" i="3"/>
  <c r="AQ95" i="3"/>
  <c r="AQ96" i="3" s="1"/>
  <c r="AR206" i="3"/>
  <c r="AR207" i="3" s="1"/>
  <c r="AP233" i="3"/>
  <c r="AP234" i="3" s="1"/>
  <c r="AR307" i="3"/>
  <c r="AQ324" i="3"/>
  <c r="AR10" i="3"/>
  <c r="AR107" i="3"/>
  <c r="AS111" i="3"/>
  <c r="AS79" i="3"/>
  <c r="AS193" i="3"/>
  <c r="AS355" i="3"/>
  <c r="AS241" i="3"/>
  <c r="AS221" i="3"/>
  <c r="AS169" i="3"/>
  <c r="AS164" i="3"/>
  <c r="AR129" i="3"/>
  <c r="AQ120" i="3"/>
  <c r="AS73" i="3"/>
  <c r="AR68" i="3"/>
  <c r="AS56" i="3"/>
  <c r="AR49" i="3"/>
  <c r="AQ44" i="3"/>
  <c r="AQ114" i="3"/>
  <c r="AP14" i="3"/>
  <c r="AP15" i="3" s="1"/>
  <c r="AQ185" i="3"/>
  <c r="AQ202" i="3"/>
  <c r="AQ203" i="3" s="1"/>
  <c r="AQ176" i="3"/>
  <c r="AQ134" i="3"/>
  <c r="AR125" i="3"/>
  <c r="AQ59" i="3"/>
  <c r="AS71" i="3"/>
  <c r="AR66" i="3"/>
  <c r="AQ108" i="3"/>
  <c r="AR47" i="3"/>
  <c r="AQ42" i="3"/>
  <c r="AQ353" i="3"/>
  <c r="AS278" i="3"/>
  <c r="AQ238" i="3"/>
  <c r="AP19" i="3"/>
  <c r="AP186" i="3"/>
  <c r="AR189" i="3"/>
  <c r="AR23" i="3"/>
  <c r="AQ26" i="3"/>
  <c r="AR115" i="3"/>
  <c r="AS130" i="3"/>
  <c r="AS145" i="3"/>
  <c r="AQ186" i="3"/>
  <c r="AQ191" i="3"/>
  <c r="AQ196" i="3"/>
  <c r="AQ21" i="3"/>
  <c r="AQ5" i="3"/>
  <c r="AR317" i="3"/>
  <c r="AP335" i="3"/>
  <c r="AR319" i="3"/>
  <c r="AP165" i="3"/>
  <c r="AR302" i="3"/>
  <c r="AQ215" i="3"/>
  <c r="AP119" i="3"/>
  <c r="AR147" i="3"/>
  <c r="AR148" i="3" s="1"/>
  <c r="AP159" i="3"/>
  <c r="AQ161" i="3"/>
  <c r="AR78" i="3"/>
  <c r="AP82" i="3"/>
  <c r="AR362" i="3"/>
  <c r="AR363" i="3" s="1"/>
  <c r="AR149" i="3"/>
  <c r="AR150" i="3" s="1"/>
  <c r="AR157" i="3"/>
  <c r="AR158" i="3" s="1"/>
  <c r="AP156" i="3"/>
  <c r="AQ86" i="3"/>
  <c r="AR93" i="3"/>
  <c r="AQ88" i="3"/>
  <c r="AP291" i="3"/>
  <c r="AP292" i="3" s="1"/>
  <c r="AP350" i="3"/>
  <c r="AQ322" i="3"/>
  <c r="AP97" i="3"/>
  <c r="AR95" i="3"/>
  <c r="AR96" i="3" s="1"/>
  <c r="AP62" i="3"/>
  <c r="AP63" i="3" s="1"/>
  <c r="AQ233" i="3"/>
  <c r="AQ234" i="3" s="1"/>
  <c r="AP323" i="3"/>
  <c r="AR324" i="3"/>
  <c r="AQ152" i="3"/>
  <c r="AP218" i="3"/>
  <c r="AP219" i="3" s="1"/>
  <c r="AP299" i="3"/>
  <c r="AP300" i="3" s="1"/>
  <c r="AR223" i="3"/>
  <c r="AQ28" i="3"/>
  <c r="AQ251" i="3"/>
  <c r="AQ252" i="3" s="1"/>
  <c r="AP204" i="3"/>
  <c r="AP205" i="3" s="1"/>
  <c r="AQ244" i="3"/>
  <c r="AR327" i="3"/>
  <c r="AP76" i="3"/>
  <c r="AP77" i="3" s="1"/>
  <c r="AP259" i="3"/>
  <c r="AP257" i="3"/>
  <c r="AR33" i="3"/>
  <c r="AQ34" i="3"/>
  <c r="AR268" i="3"/>
  <c r="AR267" i="3"/>
  <c r="AQ329" i="3"/>
  <c r="AQ249" i="3"/>
  <c r="AR248" i="3"/>
  <c r="AR154" i="3"/>
  <c r="AP309" i="3"/>
  <c r="AQ313" i="3"/>
  <c r="AQ312" i="3"/>
  <c r="AR315" i="3"/>
  <c r="AR330" i="3"/>
  <c r="AP36" i="3"/>
  <c r="AP275" i="3"/>
  <c r="AQ341" i="3"/>
  <c r="AQ104" i="3"/>
  <c r="AR17" i="3"/>
  <c r="AR338" i="3"/>
  <c r="AQ284" i="3"/>
  <c r="AS9" i="3"/>
  <c r="AS26" i="3"/>
  <c r="AQ46" i="3"/>
  <c r="AR277" i="3"/>
  <c r="AS106" i="3"/>
  <c r="AQ64" i="3"/>
  <c r="AQ65" i="3" s="1"/>
  <c r="AR70" i="3"/>
  <c r="AS180" i="3"/>
  <c r="AQ111" i="3"/>
  <c r="AQ132" i="3"/>
  <c r="AQ174" i="3"/>
  <c r="AQ102" i="3"/>
  <c r="AQ229" i="3"/>
  <c r="AQ265" i="3"/>
  <c r="AQ295" i="3"/>
  <c r="AP187" i="3"/>
  <c r="AQ192" i="3"/>
  <c r="AR165" i="3"/>
  <c r="AQ321" i="3"/>
  <c r="AR119" i="3"/>
  <c r="AP160" i="3"/>
  <c r="AQ122" i="3"/>
  <c r="AQ112" i="3"/>
  <c r="AP167" i="3"/>
  <c r="AP168" i="3" s="1"/>
  <c r="AP92" i="3"/>
  <c r="AR350" i="3"/>
  <c r="AR351" i="3" s="1"/>
  <c r="AR62" i="3"/>
  <c r="AR63" i="3" s="1"/>
  <c r="AP306" i="3"/>
  <c r="AP225" i="3"/>
  <c r="AP226" i="3" s="1"/>
  <c r="AR76" i="3"/>
  <c r="AR257" i="3"/>
  <c r="AP216" i="3"/>
  <c r="AP37" i="3"/>
  <c r="AP197" i="3"/>
  <c r="AR335" i="3"/>
  <c r="AP320" i="3"/>
  <c r="AP53" i="3"/>
  <c r="AQ117" i="3"/>
  <c r="AQ118" i="3" s="1"/>
  <c r="AR82" i="3"/>
  <c r="AQ349" i="3"/>
  <c r="AP260" i="3"/>
  <c r="AP242" i="3"/>
  <c r="AR323" i="3"/>
  <c r="AR218" i="3"/>
  <c r="AR219" i="3" s="1"/>
  <c r="AQ222" i="3"/>
  <c r="AQ272" i="3"/>
  <c r="AQ273" i="3" s="1"/>
  <c r="AR204" i="3"/>
  <c r="AR205" i="3" s="1"/>
  <c r="AP253" i="3"/>
  <c r="AP254" i="3" s="1"/>
  <c r="AP29" i="3"/>
  <c r="AQ258" i="3"/>
  <c r="AR259" i="3"/>
  <c r="AQ35" i="3"/>
  <c r="AQ328" i="3"/>
  <c r="AQ282" i="3"/>
  <c r="AP246" i="3"/>
  <c r="AP342" i="3"/>
  <c r="AP17" i="3"/>
  <c r="AP338" i="3"/>
  <c r="AQ187" i="3"/>
  <c r="AP188" i="3"/>
  <c r="AR192" i="3"/>
  <c r="AP194" i="3"/>
  <c r="AQ197" i="3"/>
  <c r="AP20" i="3"/>
  <c r="AQ27" i="3"/>
  <c r="AQ25" i="3"/>
  <c r="AP336" i="3"/>
  <c r="AR7" i="3"/>
  <c r="AQ320" i="3"/>
  <c r="AR321" i="3"/>
  <c r="AQ53" i="3"/>
  <c r="AR117" i="3"/>
  <c r="AR118" i="3" s="1"/>
  <c r="AP75" i="3"/>
  <c r="AR121" i="3"/>
  <c r="AP304" i="3"/>
  <c r="AQ160" i="3"/>
  <c r="AR122" i="3"/>
  <c r="AP80" i="3"/>
  <c r="AP81" i="3"/>
  <c r="AR112" i="3"/>
  <c r="AP127" i="3"/>
  <c r="AQ167" i="3"/>
  <c r="AQ168" i="3" s="1"/>
  <c r="AQ92" i="3"/>
  <c r="AR349" i="3"/>
  <c r="AQ260" i="3"/>
  <c r="AQ242" i="3"/>
  <c r="AP305" i="3"/>
  <c r="AQ306" i="3"/>
  <c r="AR208" i="3"/>
  <c r="AP211" i="3"/>
  <c r="AP212" i="3" s="1"/>
  <c r="AS19" i="3"/>
  <c r="AS42" i="3"/>
  <c r="AQ48" i="3"/>
  <c r="AR84" i="3"/>
  <c r="AR85" i="3" s="1"/>
  <c r="AS108" i="3"/>
  <c r="AQ67" i="3"/>
  <c r="AR72" i="3"/>
  <c r="AS59" i="3"/>
  <c r="AS61" i="3" s="1"/>
  <c r="AQ128" i="3"/>
  <c r="AS134" i="3"/>
  <c r="AS176" i="3"/>
  <c r="AS202" i="3"/>
  <c r="AS203" i="3" s="1"/>
  <c r="AS238" i="3"/>
  <c r="AS353" i="3"/>
  <c r="AP27" i="3"/>
  <c r="AP25" i="3"/>
  <c r="AQ7" i="3"/>
  <c r="AQ121" i="3"/>
  <c r="AR159" i="3"/>
  <c r="AR156" i="3"/>
  <c r="AR291" i="3"/>
  <c r="AR292" i="3" s="1"/>
  <c r="AR97" i="3"/>
  <c r="AQ208" i="3"/>
  <c r="AR299" i="3"/>
  <c r="AQ235" i="3"/>
  <c r="AP255" i="3"/>
  <c r="AP256" i="3" s="1"/>
  <c r="AR309" i="3"/>
  <c r="AP311" i="3"/>
  <c r="AR36" i="3"/>
  <c r="AR103" i="3"/>
  <c r="AR339" i="3"/>
  <c r="AQ274" i="3"/>
  <c r="AQ276" i="3" s="1"/>
  <c r="AR283" i="3"/>
  <c r="AS270" i="3"/>
  <c r="AS271" i="3" s="1"/>
  <c r="AQ331" i="3"/>
  <c r="AS345" i="3"/>
  <c r="AQ333" i="3"/>
  <c r="AS334" i="3"/>
  <c r="AP358" i="3"/>
  <c r="AP359" i="3" s="1"/>
  <c r="AP193" i="3"/>
  <c r="AP185" i="3"/>
  <c r="AP295" i="3"/>
  <c r="AP293" i="3"/>
  <c r="AP294" i="3" s="1"/>
  <c r="AP355" i="3"/>
  <c r="AP353" i="3"/>
  <c r="AP265" i="3"/>
  <c r="AP145" i="3"/>
  <c r="AP241" i="3"/>
  <c r="AP238" i="3"/>
  <c r="AP229" i="3"/>
  <c r="AP227" i="3"/>
  <c r="AP221" i="3"/>
  <c r="AP202" i="3"/>
  <c r="AP203" i="3" s="1"/>
  <c r="AP102" i="3"/>
  <c r="AP100" i="3"/>
  <c r="AP169" i="3"/>
  <c r="AP176" i="3"/>
  <c r="AP174" i="3"/>
  <c r="AP172" i="3"/>
  <c r="AP164" i="3"/>
  <c r="AP134" i="3"/>
  <c r="AP132" i="3"/>
  <c r="AP130" i="3"/>
  <c r="AP128" i="3"/>
  <c r="AP111" i="3"/>
  <c r="AP113" i="3" s="1"/>
  <c r="AP120" i="3"/>
  <c r="AP59" i="3"/>
  <c r="AP180" i="3"/>
  <c r="AP73" i="3"/>
  <c r="AP71" i="3"/>
  <c r="AP69" i="3"/>
  <c r="AP67" i="3"/>
  <c r="AP64" i="3"/>
  <c r="AP65" i="3" s="1"/>
  <c r="AP114" i="3"/>
  <c r="AP108" i="3"/>
  <c r="AP106" i="3"/>
  <c r="AP56" i="3"/>
  <c r="AP278" i="3"/>
  <c r="AP79" i="3"/>
  <c r="AP48" i="3"/>
  <c r="AP46" i="3"/>
  <c r="AP44" i="3"/>
  <c r="AP42" i="3"/>
  <c r="AP26" i="3"/>
  <c r="AQ22" i="3"/>
  <c r="AQ10" i="3"/>
  <c r="AQ39" i="3"/>
  <c r="AQ40" i="3" s="1"/>
  <c r="AP286" i="3"/>
  <c r="AR331" i="3"/>
  <c r="AP348" i="3"/>
  <c r="AR333" i="3"/>
  <c r="AS198" i="3"/>
  <c r="AS190" i="3"/>
  <c r="AS296" i="3"/>
  <c r="AS297" i="3" s="1"/>
  <c r="AS314" i="3"/>
  <c r="AS356" i="3"/>
  <c r="AS354" i="3"/>
  <c r="AS352" i="3"/>
  <c r="AS264" i="3"/>
  <c r="AS144" i="3"/>
  <c r="AS239" i="3"/>
  <c r="AS231" i="3"/>
  <c r="AS232" i="3" s="1"/>
  <c r="AS228" i="3"/>
  <c r="AS298" i="3"/>
  <c r="AS213" i="3"/>
  <c r="AS214" i="3" s="1"/>
  <c r="AS209" i="3"/>
  <c r="AS101" i="3"/>
  <c r="AS170" i="3"/>
  <c r="AS177" i="3"/>
  <c r="AS175" i="3"/>
  <c r="AS173" i="3"/>
  <c r="AS89" i="3"/>
  <c r="AS163" i="3"/>
  <c r="AS133" i="3"/>
  <c r="AS131" i="3"/>
  <c r="AS129" i="3"/>
  <c r="AS125" i="3"/>
  <c r="AS138" i="3"/>
  <c r="AS139" i="3" s="1"/>
  <c r="AS60" i="3"/>
  <c r="AS181" i="3"/>
  <c r="AS179" i="3"/>
  <c r="AS72" i="3"/>
  <c r="AS70" i="3"/>
  <c r="AS68" i="3"/>
  <c r="AS66" i="3"/>
  <c r="AS115" i="3"/>
  <c r="AS109" i="3"/>
  <c r="AS107" i="3"/>
  <c r="AS57" i="3"/>
  <c r="AS58" i="3" s="1"/>
  <c r="AS84" i="3"/>
  <c r="AS85" i="3" s="1"/>
  <c r="AS277" i="3"/>
  <c r="AS49" i="3"/>
  <c r="AS47" i="3"/>
  <c r="AS45" i="3"/>
  <c r="AS43" i="3"/>
  <c r="AS41" i="3"/>
  <c r="AQ16" i="3"/>
  <c r="AP22" i="3"/>
  <c r="AP10" i="3"/>
  <c r="AP39" i="3"/>
  <c r="AP40" i="3" s="1"/>
  <c r="AQ286" i="3"/>
  <c r="AS331" i="3"/>
  <c r="AQ348" i="3"/>
  <c r="AS333" i="3"/>
  <c r="AR198" i="3"/>
  <c r="AR190" i="3"/>
  <c r="AR296" i="3"/>
  <c r="AR314" i="3"/>
  <c r="AR356" i="3"/>
  <c r="AR354" i="3"/>
  <c r="AR352" i="3"/>
  <c r="AR264" i="3"/>
  <c r="AR144" i="3"/>
  <c r="AR239" i="3"/>
  <c r="AR231" i="3"/>
  <c r="AR232" i="3" s="1"/>
  <c r="AR228" i="3"/>
  <c r="AR298" i="3"/>
  <c r="AR213" i="3"/>
  <c r="AR214" i="3" s="1"/>
  <c r="AR209" i="3"/>
  <c r="AR101" i="3"/>
  <c r="AR170" i="3"/>
  <c r="AR177" i="3"/>
  <c r="AR175" i="3"/>
  <c r="AR173" i="3"/>
  <c r="AR89" i="3"/>
  <c r="AR163" i="3"/>
  <c r="AR133" i="3"/>
  <c r="AR131" i="3"/>
  <c r="AR286" i="3"/>
  <c r="AP289" i="3"/>
  <c r="AP290" i="3" s="1"/>
  <c r="AP346" i="3"/>
  <c r="AR348" i="3"/>
  <c r="AQ198" i="3"/>
  <c r="AQ190" i="3"/>
  <c r="AQ296" i="3"/>
  <c r="AQ297" i="3" s="1"/>
  <c r="AQ314" i="3"/>
  <c r="AQ356" i="3"/>
  <c r="AQ354" i="3"/>
  <c r="AQ352" i="3"/>
  <c r="AQ264" i="3"/>
  <c r="AQ144" i="3"/>
  <c r="AQ239" i="3"/>
  <c r="AQ231" i="3"/>
  <c r="AQ232" i="3" s="1"/>
  <c r="AQ228" i="3"/>
  <c r="AQ230" i="3" s="1"/>
  <c r="AQ298" i="3"/>
  <c r="AQ213" i="3"/>
  <c r="AQ214" i="3" s="1"/>
  <c r="AQ209" i="3"/>
  <c r="AQ101" i="3"/>
  <c r="AQ170" i="3"/>
  <c r="AQ177" i="3"/>
  <c r="AQ175" i="3"/>
  <c r="AQ173" i="3"/>
  <c r="AQ89" i="3"/>
  <c r="AQ163" i="3"/>
  <c r="AQ133" i="3"/>
  <c r="AQ131" i="3"/>
  <c r="AQ129" i="3"/>
  <c r="AQ125" i="3"/>
  <c r="AQ138" i="3"/>
  <c r="AQ139" i="3" s="1"/>
  <c r="AQ60" i="3"/>
  <c r="AQ61" i="3" s="1"/>
  <c r="AQ181" i="3"/>
  <c r="AQ179" i="3"/>
  <c r="AQ72" i="3"/>
  <c r="AQ70" i="3"/>
  <c r="AQ68" i="3"/>
  <c r="AQ66" i="3"/>
  <c r="AQ115" i="3"/>
  <c r="AQ109" i="3"/>
  <c r="AQ107" i="3"/>
  <c r="AQ57" i="3"/>
  <c r="AQ84" i="3"/>
  <c r="AQ85" i="3" s="1"/>
  <c r="AQ277" i="3"/>
  <c r="AQ49" i="3"/>
  <c r="AQ47" i="3"/>
  <c r="AQ45" i="3"/>
  <c r="AQ43" i="3"/>
  <c r="AQ41" i="3"/>
  <c r="AR14" i="3"/>
  <c r="AR15" i="3" s="1"/>
  <c r="AR19" i="3"/>
  <c r="AR9" i="3"/>
  <c r="AS286" i="3"/>
  <c r="AQ289" i="3"/>
  <c r="AQ290" i="3" s="1"/>
  <c r="AQ346" i="3"/>
  <c r="AS348" i="3"/>
  <c r="AP198" i="3"/>
  <c r="AP190" i="3"/>
  <c r="AP296" i="3"/>
  <c r="AP314" i="3"/>
  <c r="AP356" i="3"/>
  <c r="AP354" i="3"/>
  <c r="AP352" i="3"/>
  <c r="AP264" i="3"/>
  <c r="AP144" i="3"/>
  <c r="AP146" i="3" s="1"/>
  <c r="AP239" i="3"/>
  <c r="AP231" i="3"/>
  <c r="AP232" i="3" s="1"/>
  <c r="AP228" i="3"/>
  <c r="AP298" i="3"/>
  <c r="AP213" i="3"/>
  <c r="AP214" i="3" s="1"/>
  <c r="AP209" i="3"/>
  <c r="AP101" i="3"/>
  <c r="AP170" i="3"/>
  <c r="AP177" i="3"/>
  <c r="AP175" i="3"/>
  <c r="AP173" i="3"/>
  <c r="AP89" i="3"/>
  <c r="AP163" i="3"/>
  <c r="AP166" i="3" s="1"/>
  <c r="AP133" i="3"/>
  <c r="AP131" i="3"/>
  <c r="AP129" i="3"/>
  <c r="AP125" i="3"/>
  <c r="AP138" i="3"/>
  <c r="AP139" i="3" s="1"/>
  <c r="AP60" i="3"/>
  <c r="AP181" i="3"/>
  <c r="AP179" i="3"/>
  <c r="AP182" i="3" s="1"/>
  <c r="AP72" i="3"/>
  <c r="AP70" i="3"/>
  <c r="AP68" i="3"/>
  <c r="AP66" i="3"/>
  <c r="AP115" i="3"/>
  <c r="AP109" i="3"/>
  <c r="AP107" i="3"/>
  <c r="AP57" i="3"/>
  <c r="AP84" i="3"/>
  <c r="AP85" i="3" s="1"/>
  <c r="AP277" i="3"/>
  <c r="AP49" i="3"/>
  <c r="AP47" i="3"/>
  <c r="AP45" i="3"/>
  <c r="AP43" i="3"/>
  <c r="AP41" i="3"/>
  <c r="AQ14" i="3"/>
  <c r="AQ15" i="3" s="1"/>
  <c r="AQ19" i="3"/>
  <c r="AQ9" i="3"/>
  <c r="AP270" i="3"/>
  <c r="AP271" i="3" s="1"/>
  <c r="AR289" i="3"/>
  <c r="AR290" i="3" s="1"/>
  <c r="AP345" i="3"/>
  <c r="AR346" i="3"/>
  <c r="AP334" i="3"/>
  <c r="AQ270" i="3"/>
  <c r="AQ271" i="3" s="1"/>
  <c r="AS289" i="3"/>
  <c r="AS290" i="3" s="1"/>
  <c r="AQ345" i="3"/>
  <c r="AY345" i="3" s="1"/>
  <c r="AS346" i="3"/>
  <c r="BA346" i="3" s="1"/>
  <c r="AQ334" i="3"/>
  <c r="AR358" i="3"/>
  <c r="AR359" i="3" s="1"/>
  <c r="AR193" i="3"/>
  <c r="AR185" i="3"/>
  <c r="AR295" i="3"/>
  <c r="AR293" i="3"/>
  <c r="AR294" i="3" s="1"/>
  <c r="AR355" i="3"/>
  <c r="AR353" i="3"/>
  <c r="AR265" i="3"/>
  <c r="AR145" i="3"/>
  <c r="AR241" i="3"/>
  <c r="AR238" i="3"/>
  <c r="AR229" i="3"/>
  <c r="AR227" i="3"/>
  <c r="AR221" i="3"/>
  <c r="AR202" i="3"/>
  <c r="AR203" i="3" s="1"/>
  <c r="AR102" i="3"/>
  <c r="AR100" i="3"/>
  <c r="AR169" i="3"/>
  <c r="AR176" i="3"/>
  <c r="AR174" i="3"/>
  <c r="AR172" i="3"/>
  <c r="AR164" i="3"/>
  <c r="AR134" i="3"/>
  <c r="AR132" i="3"/>
  <c r="AR130" i="3"/>
  <c r="AR128" i="3"/>
  <c r="AR111" i="3"/>
  <c r="AR120" i="3"/>
  <c r="AR59" i="3"/>
  <c r="AR180" i="3"/>
  <c r="AR73" i="3"/>
  <c r="AR71" i="3"/>
  <c r="AR69" i="3"/>
  <c r="AR67" i="3"/>
  <c r="AR64" i="3"/>
  <c r="AR65" i="3" s="1"/>
  <c r="AR114" i="3"/>
  <c r="AR116" i="3" s="1"/>
  <c r="AR108" i="3"/>
  <c r="AR106" i="3"/>
  <c r="AR56" i="3"/>
  <c r="AR278" i="3"/>
  <c r="AR79" i="3"/>
  <c r="AR48" i="3"/>
  <c r="AR46" i="3"/>
  <c r="AR44" i="3"/>
  <c r="AR42" i="3"/>
  <c r="AR26" i="3"/>
  <c r="AS22" i="3"/>
  <c r="AS10" i="3"/>
  <c r="AS39" i="3"/>
  <c r="AS40" i="3" s="1"/>
  <c r="AP183" i="3"/>
  <c r="AR187" i="3"/>
  <c r="AQ188" i="3"/>
  <c r="AQ194" i="3"/>
  <c r="AR197" i="3"/>
  <c r="AQ20" i="3"/>
  <c r="AR27" i="3"/>
  <c r="AP12" i="3"/>
  <c r="AP13" i="3" s="1"/>
  <c r="AR25" i="3"/>
  <c r="AP301" i="3"/>
  <c r="AQ336" i="3"/>
  <c r="AP8" i="3"/>
  <c r="AR320" i="3"/>
  <c r="AP142" i="3"/>
  <c r="AP143" i="3" s="1"/>
  <c r="AR53" i="3"/>
  <c r="AQ75" i="3"/>
  <c r="AQ304" i="3"/>
  <c r="AR160" i="3"/>
  <c r="AQ80" i="3"/>
  <c r="AQ81" i="3"/>
  <c r="AP136" i="3"/>
  <c r="AP137" i="3" s="1"/>
  <c r="AQ127" i="3"/>
  <c r="AR167" i="3"/>
  <c r="AR168" i="3" s="1"/>
  <c r="AP126" i="3"/>
  <c r="AR92" i="3"/>
  <c r="AR94" i="3" s="1"/>
  <c r="AP87" i="3"/>
  <c r="AR260" i="3"/>
  <c r="AP98" i="3"/>
  <c r="AR242" i="3"/>
  <c r="AQ305" i="3"/>
  <c r="AR306" i="3"/>
  <c r="AQ211" i="3"/>
  <c r="AQ212" i="3" s="1"/>
  <c r="AR22" i="3"/>
  <c r="AR43" i="3"/>
  <c r="AS48" i="3"/>
  <c r="AQ56" i="3"/>
  <c r="AR109" i="3"/>
  <c r="AS67" i="3"/>
  <c r="AQ73" i="3"/>
  <c r="AR60" i="3"/>
  <c r="AS128" i="3"/>
  <c r="AQ164" i="3"/>
  <c r="AQ166" i="3" s="1"/>
  <c r="AQ169" i="3"/>
  <c r="AQ171" i="3" s="1"/>
  <c r="AQ221" i="3"/>
  <c r="AQ241" i="3"/>
  <c r="AQ245" i="3" s="1"/>
  <c r="AQ355" i="3"/>
  <c r="AQ357" i="3" s="1"/>
  <c r="AQ193" i="3"/>
  <c r="AR334" i="3"/>
  <c r="AR270" i="3"/>
  <c r="AR271" i="3" s="1"/>
  <c r="AR81" i="3"/>
  <c r="AP51" i="3"/>
  <c r="AP52" i="3" s="1"/>
  <c r="AQ126" i="3"/>
  <c r="AQ87" i="3"/>
  <c r="AQ98" i="3"/>
  <c r="AQ99" i="3" s="1"/>
  <c r="AP206" i="3"/>
  <c r="AP207" i="3" s="1"/>
  <c r="AQ220" i="3"/>
  <c r="AP237" i="3"/>
  <c r="AQ200" i="3"/>
  <c r="AQ201" i="3" s="1"/>
  <c r="AP30" i="3"/>
  <c r="AP261" i="3"/>
  <c r="AQ32" i="3"/>
  <c r="AP280" i="3"/>
  <c r="AP281" i="3" s="1"/>
  <c r="AR360" i="3"/>
  <c r="AR361" i="3" s="1"/>
  <c r="AR308" i="3"/>
  <c r="AQ136" i="3"/>
  <c r="AQ137" i="3" s="1"/>
  <c r="AP140" i="3"/>
  <c r="AP141" i="3" s="1"/>
  <c r="AR127" i="3"/>
  <c r="AP91" i="3"/>
  <c r="AR305" i="3"/>
  <c r="AP307" i="3"/>
  <c r="AR211" i="3"/>
  <c r="AR212" i="3" s="1"/>
  <c r="AP325" i="3"/>
  <c r="AR153" i="3"/>
  <c r="AP326" i="3"/>
  <c r="AP337" i="3"/>
  <c r="AQ236" i="3"/>
  <c r="AR243" i="3"/>
  <c r="AP123" i="3"/>
  <c r="AP124" i="3" s="1"/>
  <c r="AR262" i="3"/>
  <c r="AR31" i="3"/>
  <c r="AR266" i="3"/>
  <c r="AQ287" i="3"/>
  <c r="AR247" i="3"/>
  <c r="AR343" i="3"/>
  <c r="AP340" i="3"/>
  <c r="AR183" i="3"/>
  <c r="AQ184" i="3"/>
  <c r="AQ189" i="3"/>
  <c r="AQ195" i="3"/>
  <c r="AQ23" i="3"/>
  <c r="AS21" i="3"/>
  <c r="AR12" i="3"/>
  <c r="AR13" i="3" s="1"/>
  <c r="AQ151" i="3"/>
  <c r="AR301" i="3"/>
  <c r="AP317" i="3"/>
  <c r="AQ318" i="3"/>
  <c r="AP319" i="3"/>
  <c r="AR8" i="3"/>
  <c r="AR142" i="3"/>
  <c r="AR143" i="3" s="1"/>
  <c r="AP302" i="3"/>
  <c r="AQ54" i="3"/>
  <c r="AQ303" i="3"/>
  <c r="AP147" i="3"/>
  <c r="AP148" i="3" s="1"/>
  <c r="AP78" i="3"/>
  <c r="AR136" i="3"/>
  <c r="AR137" i="3" s="1"/>
  <c r="AQ140" i="3"/>
  <c r="AQ141" i="3" s="1"/>
  <c r="AQ51" i="3"/>
  <c r="AQ52" i="3" s="1"/>
  <c r="AP362" i="3"/>
  <c r="AP363" i="3" s="1"/>
  <c r="AP149" i="3"/>
  <c r="AP150" i="3" s="1"/>
  <c r="AP157" i="3"/>
  <c r="AP158" i="3" s="1"/>
  <c r="AR126" i="3"/>
  <c r="AQ91" i="3"/>
  <c r="AR87" i="3"/>
  <c r="AP93" i="3"/>
  <c r="AR98" i="3"/>
  <c r="AP95" i="3"/>
  <c r="AP96" i="3" s="1"/>
  <c r="AQ206" i="3"/>
  <c r="AQ207" i="3" s="1"/>
  <c r="AQ307" i="3"/>
  <c r="AP324" i="3"/>
  <c r="AR39" i="3"/>
  <c r="AR40" i="3" s="1"/>
  <c r="AS14" i="3"/>
  <c r="AS15" i="3" s="1"/>
  <c r="AS44" i="3"/>
  <c r="AQ79" i="3"/>
  <c r="AR57" i="3"/>
  <c r="AS114" i="3"/>
  <c r="AQ69" i="3"/>
  <c r="AR179" i="3"/>
  <c r="AS120" i="3"/>
  <c r="AQ130" i="3"/>
  <c r="AQ172" i="3"/>
  <c r="AQ100" i="3"/>
  <c r="AQ227" i="3"/>
  <c r="AQ145" i="3"/>
  <c r="AQ146" i="3" s="1"/>
  <c r="AQ293" i="3"/>
  <c r="AQ294" i="3" s="1"/>
  <c r="AQ358" i="3"/>
  <c r="AQ359" i="3" s="1"/>
  <c r="AR345" i="3"/>
  <c r="AZ345" i="3" s="1"/>
  <c r="AR152" i="3"/>
  <c r="AR155" i="3" s="1"/>
  <c r="AQ218" i="3"/>
  <c r="AQ219" i="3" s="1"/>
  <c r="AQ299" i="3"/>
  <c r="AP222" i="3"/>
  <c r="AP272" i="3"/>
  <c r="AP273" i="3" s="1"/>
  <c r="AP235" i="3"/>
  <c r="AR28" i="3"/>
  <c r="AR251" i="3"/>
  <c r="AR252" i="3" s="1"/>
  <c r="AQ204" i="3"/>
  <c r="AQ205" i="3" s="1"/>
  <c r="AR244" i="3"/>
  <c r="AQ76" i="3"/>
  <c r="AP258" i="3"/>
  <c r="AQ259" i="3"/>
  <c r="AQ257" i="3"/>
  <c r="AR34" i="3"/>
  <c r="AP35" i="3"/>
  <c r="AP328" i="3"/>
  <c r="AP282" i="3"/>
  <c r="AR329" i="3"/>
  <c r="AR249" i="3"/>
  <c r="AQ309" i="3"/>
  <c r="AR313" i="3"/>
  <c r="AR312" i="3"/>
  <c r="AQ36" i="3"/>
  <c r="AP341" i="3"/>
  <c r="AP104" i="3"/>
  <c r="AQ17" i="3"/>
  <c r="AQ338" i="3"/>
  <c r="AR274" i="3"/>
  <c r="AP284" i="3"/>
  <c r="AX284" i="3" s="1"/>
  <c r="AP153" i="3"/>
  <c r="AQ225" i="3"/>
  <c r="AQ226" i="3" s="1"/>
  <c r="AR222" i="3"/>
  <c r="AR272" i="3"/>
  <c r="AR273" i="3" s="1"/>
  <c r="AR235" i="3"/>
  <c r="AQ253" i="3"/>
  <c r="AQ254" i="3" s="1"/>
  <c r="AP243" i="3"/>
  <c r="AQ29" i="3"/>
  <c r="AQ255" i="3"/>
  <c r="AQ256" i="3" s="1"/>
  <c r="AR258" i="3"/>
  <c r="AP262" i="3"/>
  <c r="AP31" i="3"/>
  <c r="AP266" i="3"/>
  <c r="AR35" i="3"/>
  <c r="AR328" i="3"/>
  <c r="AQ216" i="3"/>
  <c r="AR282" i="3"/>
  <c r="AP247" i="3"/>
  <c r="AQ246" i="3"/>
  <c r="AQ342" i="3"/>
  <c r="AP343" i="3"/>
  <c r="AQ311" i="3"/>
  <c r="AQ37" i="3"/>
  <c r="AP360" i="3"/>
  <c r="AP361" i="3" s="1"/>
  <c r="AR340" i="3"/>
  <c r="AQ103" i="3"/>
  <c r="AQ339" i="3"/>
  <c r="AP274" i="3"/>
  <c r="AQ283" i="3"/>
  <c r="AQ285" i="3" s="1"/>
  <c r="AQ153" i="3"/>
  <c r="AR225" i="3"/>
  <c r="AR226" i="3" s="1"/>
  <c r="AP220" i="3"/>
  <c r="AP236" i="3"/>
  <c r="AP200" i="3"/>
  <c r="AP201" i="3" s="1"/>
  <c r="AR253" i="3"/>
  <c r="AR254" i="3" s="1"/>
  <c r="AQ243" i="3"/>
  <c r="AR29" i="3"/>
  <c r="AR255" i="3"/>
  <c r="AR256" i="3" s="1"/>
  <c r="AQ262" i="3"/>
  <c r="AQ31" i="3"/>
  <c r="AP32" i="3"/>
  <c r="AQ266" i="3"/>
  <c r="AR216" i="3"/>
  <c r="AR217" i="3" s="1"/>
  <c r="AP287" i="3"/>
  <c r="AQ247" i="3"/>
  <c r="AR246" i="3"/>
  <c r="AR342" i="3"/>
  <c r="AQ343" i="3"/>
  <c r="AR311" i="3"/>
  <c r="AR37" i="3"/>
  <c r="AQ360" i="3"/>
  <c r="AQ361" i="3" s="1"/>
  <c r="AQ340" i="3"/>
  <c r="AP103" i="3"/>
  <c r="AR16" i="3"/>
  <c r="AR18" i="3" s="1"/>
  <c r="AP339" i="3"/>
  <c r="AP283" i="3"/>
  <c r="AP285" i="3" s="1"/>
  <c r="AQ325" i="3"/>
  <c r="AQ326" i="3"/>
  <c r="AR220" i="3"/>
  <c r="AP223" i="3"/>
  <c r="AQ337" i="3"/>
  <c r="AQ237" i="3"/>
  <c r="AR236" i="3"/>
  <c r="AR200" i="3"/>
  <c r="AR201" i="3" s="1"/>
  <c r="AQ30" i="3"/>
  <c r="AQ123" i="3"/>
  <c r="AP327" i="3"/>
  <c r="AQ261" i="3"/>
  <c r="AR32" i="3"/>
  <c r="AP33" i="3"/>
  <c r="AP268" i="3"/>
  <c r="AP267" i="3"/>
  <c r="AX267" i="3" s="1"/>
  <c r="AR287" i="3"/>
  <c r="AQ280" i="3"/>
  <c r="AQ281" i="3" s="1"/>
  <c r="AP248" i="3"/>
  <c r="AP154" i="3"/>
  <c r="AP315" i="3"/>
  <c r="AP330" i="3"/>
  <c r="AR275" i="3"/>
  <c r="AR276" i="3" s="1"/>
  <c r="AP16" i="3"/>
  <c r="AP18" i="3" s="1"/>
  <c r="AQ308" i="3"/>
  <c r="AR325" i="3"/>
  <c r="AP152" i="3"/>
  <c r="AR326" i="3"/>
  <c r="AQ223" i="3"/>
  <c r="AR337" i="3"/>
  <c r="AR237" i="3"/>
  <c r="AP28" i="3"/>
  <c r="AP251" i="3"/>
  <c r="AP252" i="3" s="1"/>
  <c r="AP244" i="3"/>
  <c r="AR30" i="3"/>
  <c r="AR123" i="3"/>
  <c r="AQ327" i="3"/>
  <c r="AR261" i="3"/>
  <c r="AQ33" i="3"/>
  <c r="AP34" i="3"/>
  <c r="AQ268" i="3"/>
  <c r="AQ267" i="3"/>
  <c r="AY267" i="3" s="1"/>
  <c r="AR280" i="3"/>
  <c r="AR281" i="3" s="1"/>
  <c r="AP329" i="3"/>
  <c r="AP249" i="3"/>
  <c r="AQ248" i="3"/>
  <c r="AQ154" i="3"/>
  <c r="AQ155" i="3" s="1"/>
  <c r="AP313" i="3"/>
  <c r="AP312" i="3"/>
  <c r="AQ315" i="3"/>
  <c r="AQ330" i="3"/>
  <c r="AQ275" i="3"/>
  <c r="AR341" i="3"/>
  <c r="AR104" i="3"/>
  <c r="AP308" i="3"/>
  <c r="AR284" i="3"/>
  <c r="AR285" i="3" s="1"/>
  <c r="CB107" i="19"/>
  <c r="AS200" i="3" s="1"/>
  <c r="AS201" i="3" s="1"/>
  <c r="CB76" i="19"/>
  <c r="AS260" i="3" s="1"/>
  <c r="CB25" i="19"/>
  <c r="AS301" i="3" s="1"/>
  <c r="CB12" i="19"/>
  <c r="AS192" i="3" s="1"/>
  <c r="CB9" i="19"/>
  <c r="AS188" i="3" s="1"/>
  <c r="CB60" i="19"/>
  <c r="AS149" i="3" s="1"/>
  <c r="AS150" i="3" s="1"/>
  <c r="CB149" i="19"/>
  <c r="AS341" i="3" s="1"/>
  <c r="CB16" i="19"/>
  <c r="AS197" i="3" s="1"/>
  <c r="CB141" i="19"/>
  <c r="AS274" i="3" s="1"/>
  <c r="CB17" i="19"/>
  <c r="AS20" i="3" s="1"/>
  <c r="CB27" i="19"/>
  <c r="AS335" i="3" s="1"/>
  <c r="CB35" i="19"/>
  <c r="AS142" i="3" s="1"/>
  <c r="AS143" i="3" s="1"/>
  <c r="CB11" i="19"/>
  <c r="AS191" i="3" s="1"/>
  <c r="CB33" i="19"/>
  <c r="AS165" i="3" s="1"/>
  <c r="CB10" i="19"/>
  <c r="AS189" i="3" s="1"/>
  <c r="CB20" i="19"/>
  <c r="AS27" i="3" s="1"/>
  <c r="CB28" i="19"/>
  <c r="AS336" i="3" s="1"/>
  <c r="CB43" i="19"/>
  <c r="AS303" i="3" s="1"/>
  <c r="CB46" i="19"/>
  <c r="AS304" i="3" s="1"/>
  <c r="CB106" i="19"/>
  <c r="AS236" i="3" s="1"/>
  <c r="CB130" i="19"/>
  <c r="AS268" i="3" s="1"/>
  <c r="CB155" i="19"/>
  <c r="AS248" i="3" s="1"/>
  <c r="CB73" i="19"/>
  <c r="AS291" i="3" s="1"/>
  <c r="AS292" i="3" s="1"/>
  <c r="CB51" i="19"/>
  <c r="AS122" i="3" s="1"/>
  <c r="CB57" i="19"/>
  <c r="AS140" i="3" s="1"/>
  <c r="AS141" i="3" s="1"/>
  <c r="CB67" i="19"/>
  <c r="AS91" i="3" s="1"/>
  <c r="CB125" i="19"/>
  <c r="AS31" i="3" s="1"/>
  <c r="CB65" i="19"/>
  <c r="AS167" i="3" s="1"/>
  <c r="AS168" i="3" s="1"/>
  <c r="CB59" i="19"/>
  <c r="AS362" i="3" s="1"/>
  <c r="AS363" i="3" s="1"/>
  <c r="CB91" i="19"/>
  <c r="AS211" i="3" s="1"/>
  <c r="AS212" i="3" s="1"/>
  <c r="CB102" i="19"/>
  <c r="AS272" i="3" s="1"/>
  <c r="AS273" i="3" s="1"/>
  <c r="CB110" i="19"/>
  <c r="AS204" i="3" s="1"/>
  <c r="AS205" i="3" s="1"/>
  <c r="CB117" i="19"/>
  <c r="AS123" i="3" s="1"/>
  <c r="CB133" i="19"/>
  <c r="AS328" i="3" s="1"/>
  <c r="CB82" i="19"/>
  <c r="AS242" i="3" s="1"/>
  <c r="CB84" i="19"/>
  <c r="AS206" i="3" s="1"/>
  <c r="AS207" i="3" s="1"/>
  <c r="CB100" i="19"/>
  <c r="AS223" i="3" s="1"/>
  <c r="CB109" i="19"/>
  <c r="AS251" i="3" s="1"/>
  <c r="AS252" i="3" s="1"/>
  <c r="CB111" i="19"/>
  <c r="AS253" i="3" s="1"/>
  <c r="AS254" i="3" s="1"/>
  <c r="CB127" i="19"/>
  <c r="AS33" i="3" s="1"/>
  <c r="CB135" i="19"/>
  <c r="AS287" i="3" s="1"/>
  <c r="CB153" i="19"/>
  <c r="AS249" i="3" s="1"/>
  <c r="CB144" i="19"/>
  <c r="AS16" i="3" s="1"/>
  <c r="CB40" i="19"/>
  <c r="AS215" i="3" s="1"/>
  <c r="CB152" i="19"/>
  <c r="AS329" i="3" s="1"/>
  <c r="CB112" i="19"/>
  <c r="AS243" i="3" s="1"/>
  <c r="CB120" i="19"/>
  <c r="AS258" i="3" s="1"/>
  <c r="CB128" i="19"/>
  <c r="AS34" i="3" s="1"/>
  <c r="CB136" i="19"/>
  <c r="AS280" i="3" s="1"/>
  <c r="AS281" i="3" s="1"/>
  <c r="CB161" i="19"/>
  <c r="AS312" i="3" s="1"/>
  <c r="AP116" i="3"/>
  <c r="AP162" i="3"/>
  <c r="AP210" i="3"/>
  <c r="AP230" i="3"/>
  <c r="AP297" i="3"/>
  <c r="AP61" i="3"/>
  <c r="AR210" i="3"/>
  <c r="AV116" i="3"/>
  <c r="AV61" i="3"/>
  <c r="AT116" i="3"/>
  <c r="AT61" i="3"/>
  <c r="AS146" i="3"/>
  <c r="AW74" i="3"/>
  <c r="AW90" i="3"/>
  <c r="AW178" i="3"/>
  <c r="AW146" i="3"/>
  <c r="AW357" i="3"/>
  <c r="AT171" i="3"/>
  <c r="AT230" i="3"/>
  <c r="AV171" i="3"/>
  <c r="AV230" i="3"/>
  <c r="AS279" i="3"/>
  <c r="AQ58" i="3"/>
  <c r="AU58" i="3"/>
  <c r="AU110" i="3"/>
  <c r="AU74" i="3"/>
  <c r="AU182" i="3"/>
  <c r="AU90" i="3"/>
  <c r="AU178" i="3"/>
  <c r="AU146" i="3"/>
  <c r="AU357" i="3"/>
  <c r="AW58" i="3"/>
  <c r="AW110" i="3"/>
  <c r="AW182" i="3"/>
  <c r="AR279" i="3"/>
  <c r="AR61" i="3"/>
  <c r="AR113" i="3"/>
  <c r="AV58" i="3"/>
  <c r="AV110" i="3"/>
  <c r="AV74" i="3"/>
  <c r="AV182" i="3"/>
  <c r="AV90" i="3"/>
  <c r="AV178" i="3"/>
  <c r="AV146" i="3"/>
  <c r="AV357" i="3"/>
  <c r="AM351" i="3"/>
  <c r="AE351" i="3"/>
  <c r="W351" i="3"/>
  <c r="O351" i="3"/>
  <c r="G351" i="3"/>
  <c r="AI347" i="3"/>
  <c r="AA347" i="3"/>
  <c r="S347" i="3"/>
  <c r="K347" i="3"/>
  <c r="AM332" i="3"/>
  <c r="AE332" i="3"/>
  <c r="W332" i="3"/>
  <c r="O332" i="3"/>
  <c r="AM276" i="3"/>
  <c r="AE276" i="3"/>
  <c r="W276" i="3"/>
  <c r="O276" i="3"/>
  <c r="AO285" i="3"/>
  <c r="AG285" i="3"/>
  <c r="Y285" i="3"/>
  <c r="Q285" i="3"/>
  <c r="AQ288" i="3"/>
  <c r="AI288" i="3"/>
  <c r="AA288" i="3"/>
  <c r="S288" i="3"/>
  <c r="K288" i="3"/>
  <c r="AL351" i="3"/>
  <c r="AD351" i="3"/>
  <c r="V351" i="3"/>
  <c r="N351" i="3"/>
  <c r="F351" i="3"/>
  <c r="AP347" i="3"/>
  <c r="AH347" i="3"/>
  <c r="Z347" i="3"/>
  <c r="R347" i="3"/>
  <c r="J347" i="3"/>
  <c r="AL332" i="3"/>
  <c r="AD332" i="3"/>
  <c r="V332" i="3"/>
  <c r="N332" i="3"/>
  <c r="AL276" i="3"/>
  <c r="AD276" i="3"/>
  <c r="V276" i="3"/>
  <c r="N276" i="3"/>
  <c r="AN285" i="3"/>
  <c r="AF285" i="3"/>
  <c r="X285" i="3"/>
  <c r="P285" i="3"/>
  <c r="AH288" i="3"/>
  <c r="Z288" i="3"/>
  <c r="R288" i="3"/>
  <c r="J288" i="3"/>
  <c r="AK351" i="3"/>
  <c r="AC351" i="3"/>
  <c r="U351" i="3"/>
  <c r="M351" i="3"/>
  <c r="AW347" i="3"/>
  <c r="AO347" i="3"/>
  <c r="AG347" i="3"/>
  <c r="Y347" i="3"/>
  <c r="Q347" i="3"/>
  <c r="I347" i="3"/>
  <c r="AK332" i="3"/>
  <c r="AC332" i="3"/>
  <c r="U332" i="3"/>
  <c r="M332" i="3"/>
  <c r="AK276" i="3"/>
  <c r="AC276" i="3"/>
  <c r="U276" i="3"/>
  <c r="M276" i="3"/>
  <c r="AM285" i="3"/>
  <c r="AE285" i="3"/>
  <c r="W285" i="3"/>
  <c r="O285" i="3"/>
  <c r="AO288" i="3"/>
  <c r="AG288" i="3"/>
  <c r="Y288" i="3"/>
  <c r="Q288" i="3"/>
  <c r="AQ6" i="3"/>
  <c r="AQ77" i="3"/>
  <c r="AQ210" i="3"/>
  <c r="AU116" i="3"/>
  <c r="AU61" i="3"/>
  <c r="AU171" i="3"/>
  <c r="AU230" i="3"/>
  <c r="AJ351" i="3"/>
  <c r="AB351" i="3"/>
  <c r="T351" i="3"/>
  <c r="L351" i="3"/>
  <c r="AV347" i="3"/>
  <c r="AN347" i="3"/>
  <c r="AF347" i="3"/>
  <c r="X347" i="3"/>
  <c r="P347" i="3"/>
  <c r="H347" i="3"/>
  <c r="AJ332" i="3"/>
  <c r="AB332" i="3"/>
  <c r="T332" i="3"/>
  <c r="L332" i="3"/>
  <c r="AJ276" i="3"/>
  <c r="AB276" i="3"/>
  <c r="T276" i="3"/>
  <c r="L276" i="3"/>
  <c r="AL285" i="3"/>
  <c r="AD285" i="3"/>
  <c r="V285" i="3"/>
  <c r="N285" i="3"/>
  <c r="AN288" i="3"/>
  <c r="AF288" i="3"/>
  <c r="X288" i="3"/>
  <c r="P288" i="3"/>
  <c r="AR6" i="3"/>
  <c r="AR77" i="3"/>
  <c r="AI351" i="3"/>
  <c r="AA351" i="3"/>
  <c r="S351" i="3"/>
  <c r="K351" i="3"/>
  <c r="AU347" i="3"/>
  <c r="AM347" i="3"/>
  <c r="AE347" i="3"/>
  <c r="W347" i="3"/>
  <c r="O347" i="3"/>
  <c r="G347" i="3"/>
  <c r="AI332" i="3"/>
  <c r="AA332" i="3"/>
  <c r="S332" i="3"/>
  <c r="K332" i="3"/>
  <c r="AI276" i="3"/>
  <c r="AA276" i="3"/>
  <c r="S276" i="3"/>
  <c r="K276" i="3"/>
  <c r="AK285" i="3"/>
  <c r="AC285" i="3"/>
  <c r="U285" i="3"/>
  <c r="M285" i="3"/>
  <c r="AM288" i="3"/>
  <c r="AE288" i="3"/>
  <c r="W288" i="3"/>
  <c r="O288" i="3"/>
  <c r="AS171" i="3"/>
  <c r="AS230" i="3"/>
  <c r="AW116" i="3"/>
  <c r="AW61" i="3"/>
  <c r="AW171" i="3"/>
  <c r="AW230" i="3"/>
  <c r="AP351" i="3"/>
  <c r="AH351" i="3"/>
  <c r="Z351" i="3"/>
  <c r="R351" i="3"/>
  <c r="J351" i="3"/>
  <c r="AT347" i="3"/>
  <c r="AL347" i="3"/>
  <c r="AD347" i="3"/>
  <c r="V347" i="3"/>
  <c r="N347" i="3"/>
  <c r="F347" i="3"/>
  <c r="AH332" i="3"/>
  <c r="Z332" i="3"/>
  <c r="R332" i="3"/>
  <c r="J332" i="3"/>
  <c r="AH276" i="3"/>
  <c r="Z276" i="3"/>
  <c r="R276" i="3"/>
  <c r="J276" i="3"/>
  <c r="AJ285" i="3"/>
  <c r="AB285" i="3"/>
  <c r="T285" i="3"/>
  <c r="L285" i="3"/>
  <c r="AL288" i="3"/>
  <c r="AD288" i="3"/>
  <c r="V288" i="3"/>
  <c r="N288" i="3"/>
  <c r="AP55" i="3"/>
  <c r="AT58" i="3"/>
  <c r="AT110" i="3"/>
  <c r="AT74" i="3"/>
  <c r="AT182" i="3"/>
  <c r="AT90" i="3"/>
  <c r="AT178" i="3"/>
  <c r="AT146" i="3"/>
  <c r="AT357" i="3"/>
  <c r="AO351" i="3"/>
  <c r="AG351" i="3"/>
  <c r="Y351" i="3"/>
  <c r="Q351" i="3"/>
  <c r="I351" i="3"/>
  <c r="AK347" i="3"/>
  <c r="AC347" i="3"/>
  <c r="U347" i="3"/>
  <c r="M347" i="3"/>
  <c r="AO332" i="3"/>
  <c r="AG332" i="3"/>
  <c r="Y332" i="3"/>
  <c r="Q332" i="3"/>
  <c r="AO276" i="3"/>
  <c r="AG276" i="3"/>
  <c r="Y276" i="3"/>
  <c r="Q276" i="3"/>
  <c r="AI285" i="3"/>
  <c r="AA285" i="3"/>
  <c r="S285" i="3"/>
  <c r="K285" i="3"/>
  <c r="AK288" i="3"/>
  <c r="AC288" i="3"/>
  <c r="U288" i="3"/>
  <c r="M288" i="3"/>
  <c r="AN351" i="3"/>
  <c r="AF351" i="3"/>
  <c r="X351" i="3"/>
  <c r="P351" i="3"/>
  <c r="H351" i="3"/>
  <c r="AJ347" i="3"/>
  <c r="AB347" i="3"/>
  <c r="T347" i="3"/>
  <c r="L347" i="3"/>
  <c r="AN332" i="3"/>
  <c r="AF332" i="3"/>
  <c r="X332" i="3"/>
  <c r="P332" i="3"/>
  <c r="AN276" i="3"/>
  <c r="AF276" i="3"/>
  <c r="X276" i="3"/>
  <c r="P276" i="3"/>
  <c r="AH285" i="3"/>
  <c r="Z285" i="3"/>
  <c r="R285" i="3"/>
  <c r="J285" i="3"/>
  <c r="AJ288" i="3"/>
  <c r="AB288" i="3"/>
  <c r="T288" i="3"/>
  <c r="L288" i="3"/>
  <c r="AP6" i="3"/>
  <c r="AY284" i="3"/>
  <c r="AY346" i="3"/>
  <c r="BA289" i="3"/>
  <c r="BA290" i="3" s="1"/>
  <c r="AX346" i="3"/>
  <c r="AZ289" i="3"/>
  <c r="AZ290" i="3" s="1"/>
  <c r="AX289" i="3"/>
  <c r="AX290" i="3" s="1"/>
  <c r="BA345" i="3"/>
  <c r="AZ346" i="3"/>
  <c r="AX345" i="3"/>
  <c r="CB146" i="19"/>
  <c r="AS103" i="3" s="1"/>
  <c r="CB143" i="19"/>
  <c r="AS339" i="3" s="1"/>
  <c r="CB150" i="19"/>
  <c r="AS275" i="3" s="1"/>
  <c r="AS276" i="3" s="1"/>
  <c r="CB142" i="19"/>
  <c r="AS338" i="3" s="1"/>
  <c r="CB138" i="19"/>
  <c r="AS283" i="3" s="1"/>
  <c r="CB148" i="19"/>
  <c r="AS340" i="3" s="1"/>
  <c r="CB140" i="19"/>
  <c r="AS308" i="3" s="1"/>
  <c r="CB147" i="19"/>
  <c r="AS104" i="3" s="1"/>
  <c r="CB139" i="19"/>
  <c r="AS284" i="3" s="1"/>
  <c r="BA284" i="3" s="1"/>
  <c r="CB145" i="19"/>
  <c r="AS17" i="3" s="1"/>
  <c r="AY3" i="19"/>
  <c r="CB7" i="19"/>
  <c r="AS186" i="3" s="1"/>
  <c r="CB6" i="19"/>
  <c r="AS184" i="3" s="1"/>
  <c r="CB23" i="19"/>
  <c r="AS5" i="3" s="1"/>
  <c r="AS6" i="3" s="1"/>
  <c r="CB37" i="19"/>
  <c r="AS321" i="3" s="1"/>
  <c r="CB14" i="19"/>
  <c r="AS195" i="3" s="1"/>
  <c r="CB26" i="19"/>
  <c r="AS317" i="3" s="1"/>
  <c r="CB38" i="19"/>
  <c r="AS53" i="3" s="1"/>
  <c r="CB49" i="19"/>
  <c r="AS160" i="3" s="1"/>
  <c r="CB55" i="19"/>
  <c r="AS81" i="3" s="1"/>
  <c r="CB92" i="19"/>
  <c r="AS325" i="3" s="1"/>
  <c r="BM5" i="19"/>
  <c r="CB45" i="19"/>
  <c r="AS121" i="3" s="1"/>
  <c r="CB48" i="19"/>
  <c r="AS159" i="3" s="1"/>
  <c r="CB54" i="19"/>
  <c r="AS82" i="3" s="1"/>
  <c r="CB95" i="19"/>
  <c r="AS326" i="3" s="1"/>
  <c r="CB103" i="19"/>
  <c r="AS337" i="3" s="1"/>
  <c r="CB113" i="19"/>
  <c r="AS244" i="3" s="1"/>
  <c r="CB22" i="19"/>
  <c r="AS151" i="3" s="1"/>
  <c r="CB34" i="19"/>
  <c r="AS320" i="3" s="1"/>
  <c r="CB36" i="19"/>
  <c r="AS302" i="3" s="1"/>
  <c r="CB53" i="19"/>
  <c r="AS78" i="3" s="1"/>
  <c r="CB56" i="19"/>
  <c r="AS136" i="3" s="1"/>
  <c r="AS137" i="3" s="1"/>
  <c r="CB87" i="19"/>
  <c r="AS306" i="3" s="1"/>
  <c r="CB21" i="19"/>
  <c r="AS12" i="3" s="1"/>
  <c r="AS13" i="3" s="1"/>
  <c r="CB24" i="19"/>
  <c r="AS25" i="3" s="1"/>
  <c r="CB31" i="19"/>
  <c r="AS7" i="3" s="1"/>
  <c r="CB42" i="19"/>
  <c r="AS75" i="3" s="1"/>
  <c r="CB44" i="19"/>
  <c r="AS119" i="3" s="1"/>
  <c r="CB77" i="19"/>
  <c r="AS322" i="3" s="1"/>
  <c r="CB8" i="19"/>
  <c r="AS187" i="3" s="1"/>
  <c r="CB18" i="19"/>
  <c r="AS23" i="3" s="1"/>
  <c r="CB50" i="19"/>
  <c r="AS161" i="3" s="1"/>
  <c r="CB52" i="19"/>
  <c r="AS80" i="3" s="1"/>
  <c r="CB13" i="19"/>
  <c r="AS194" i="3" s="1"/>
  <c r="CB15" i="19"/>
  <c r="AS196" i="3" s="1"/>
  <c r="CB30" i="19"/>
  <c r="AS319" i="3" s="1"/>
  <c r="CB39" i="19"/>
  <c r="AS54" i="3" s="1"/>
  <c r="CB29" i="19"/>
  <c r="AS318" i="3" s="1"/>
  <c r="CB32" i="19"/>
  <c r="AS8" i="3" s="1"/>
  <c r="CB41" i="19"/>
  <c r="AS117" i="3" s="1"/>
  <c r="AS118" i="3" s="1"/>
  <c r="CB47" i="19"/>
  <c r="AS147" i="3" s="1"/>
  <c r="AS148" i="3" s="1"/>
  <c r="CB68" i="19"/>
  <c r="AS86" i="3" s="1"/>
  <c r="CB78" i="19"/>
  <c r="AS97" i="3" s="1"/>
  <c r="CB98" i="19"/>
  <c r="AS225" i="3" s="1"/>
  <c r="AS226" i="3" s="1"/>
  <c r="CB63" i="19"/>
  <c r="AS157" i="3" s="1"/>
  <c r="CB74" i="19"/>
  <c r="AS350" i="3" s="1"/>
  <c r="CB88" i="19"/>
  <c r="AS307" i="3" s="1"/>
  <c r="CB90" i="19"/>
  <c r="AS208" i="3" s="1"/>
  <c r="AS210" i="3" s="1"/>
  <c r="CB96" i="19"/>
  <c r="AS218" i="3" s="1"/>
  <c r="AS219" i="3" s="1"/>
  <c r="CB99" i="19"/>
  <c r="AS220" i="3" s="1"/>
  <c r="CB104" i="19"/>
  <c r="AS237" i="3" s="1"/>
  <c r="CB157" i="19"/>
  <c r="AS309" i="3" s="1"/>
  <c r="CB64" i="19"/>
  <c r="AS156" i="3" s="1"/>
  <c r="AS158" i="3" s="1"/>
  <c r="CB71" i="19"/>
  <c r="AS93" i="3" s="1"/>
  <c r="CB86" i="19"/>
  <c r="AS323" i="3" s="1"/>
  <c r="CB94" i="19"/>
  <c r="AS153" i="3" s="1"/>
  <c r="CB62" i="19"/>
  <c r="AS127" i="3" s="1"/>
  <c r="CB66" i="19"/>
  <c r="AS126" i="3" s="1"/>
  <c r="CB72" i="19"/>
  <c r="AS88" i="3" s="1"/>
  <c r="CB75" i="19"/>
  <c r="AS349" i="3" s="1"/>
  <c r="CB81" i="19"/>
  <c r="AS62" i="3" s="1"/>
  <c r="AS63" i="3" s="1"/>
  <c r="CB83" i="19"/>
  <c r="AS305" i="3" s="1"/>
  <c r="CB85" i="19"/>
  <c r="AS233" i="3" s="1"/>
  <c r="AS234" i="3" s="1"/>
  <c r="CB93" i="19"/>
  <c r="AS152" i="3" s="1"/>
  <c r="CB70" i="19"/>
  <c r="AS87" i="3" s="1"/>
  <c r="CB156" i="19"/>
  <c r="AS154" i="3" s="1"/>
  <c r="CB164" i="19"/>
  <c r="AS330" i="3" s="1"/>
  <c r="CB61" i="19"/>
  <c r="AS112" i="3" s="1"/>
  <c r="AS113" i="3" s="1"/>
  <c r="CB69" i="19"/>
  <c r="AS92" i="3" s="1"/>
  <c r="CB79" i="19"/>
  <c r="AS98" i="3" s="1"/>
  <c r="CB58" i="19"/>
  <c r="AS51" i="3" s="1"/>
  <c r="AS52" i="3" s="1"/>
  <c r="CB80" i="19"/>
  <c r="AS95" i="3" s="1"/>
  <c r="AS96" i="3" s="1"/>
  <c r="CB89" i="19"/>
  <c r="AS324" i="3" s="1"/>
  <c r="CB97" i="19"/>
  <c r="AS299" i="3" s="1"/>
  <c r="CB101" i="19"/>
  <c r="AS222" i="3" s="1"/>
  <c r="CB124" i="19"/>
  <c r="AS262" i="3" s="1"/>
  <c r="CB126" i="19"/>
  <c r="AS32" i="3" s="1"/>
  <c r="CB131" i="19"/>
  <c r="AS267" i="3" s="1"/>
  <c r="BA267" i="3" s="1"/>
  <c r="CB119" i="19"/>
  <c r="AS76" i="3" s="1"/>
  <c r="CB121" i="19"/>
  <c r="AS261" i="3" s="1"/>
  <c r="CB163" i="19"/>
  <c r="AS315" i="3" s="1"/>
  <c r="CB165" i="19"/>
  <c r="AS36" i="3" s="1"/>
  <c r="CB132" i="19"/>
  <c r="AS35" i="3" s="1"/>
  <c r="CB134" i="19"/>
  <c r="AS216" i="3" s="1"/>
  <c r="CB151" i="19"/>
  <c r="AS247" i="3" s="1"/>
  <c r="CB105" i="19"/>
  <c r="AS235" i="3" s="1"/>
  <c r="CB108" i="19"/>
  <c r="AS28" i="3" s="1"/>
  <c r="CB114" i="19"/>
  <c r="AS29" i="3" s="1"/>
  <c r="CB129" i="19"/>
  <c r="AS266" i="3" s="1"/>
  <c r="CB158" i="19"/>
  <c r="AS342" i="3" s="1"/>
  <c r="CB115" i="19"/>
  <c r="AS255" i="3" s="1"/>
  <c r="AS256" i="3" s="1"/>
  <c r="CB154" i="19"/>
  <c r="AS246" i="3" s="1"/>
  <c r="CB159" i="19"/>
  <c r="AS343" i="3" s="1"/>
  <c r="CB122" i="19"/>
  <c r="AS259" i="3" s="1"/>
  <c r="CB137" i="19"/>
  <c r="AS282" i="3" s="1"/>
  <c r="CB166" i="19"/>
  <c r="AS37" i="3" s="1"/>
  <c r="CB116" i="19"/>
  <c r="AS30" i="3" s="1"/>
  <c r="CB118" i="19"/>
  <c r="AS327" i="3" s="1"/>
  <c r="CB123" i="19"/>
  <c r="AS257" i="3" s="1"/>
  <c r="CB160" i="19"/>
  <c r="AS313" i="3" s="1"/>
  <c r="CB162" i="19"/>
  <c r="AS311" i="3" s="1"/>
  <c r="CB167" i="19"/>
  <c r="AS360" i="3" s="1"/>
  <c r="AS361" i="3" s="1"/>
  <c r="AP94" i="3" l="1"/>
  <c r="AS18" i="3"/>
  <c r="AQ224" i="3"/>
  <c r="AP11" i="3"/>
  <c r="AR250" i="3"/>
  <c r="AQ344" i="3"/>
  <c r="AR178" i="3"/>
  <c r="AP357" i="3"/>
  <c r="AQ351" i="3"/>
  <c r="AP24" i="3"/>
  <c r="AQ162" i="3"/>
  <c r="AQ113" i="3"/>
  <c r="AR224" i="3"/>
  <c r="AR357" i="3"/>
  <c r="AQ316" i="3"/>
  <c r="AS50" i="3"/>
  <c r="AP171" i="3"/>
  <c r="AR124" i="3"/>
  <c r="AQ124" i="3"/>
  <c r="AR55" i="3"/>
  <c r="AQ279" i="3"/>
  <c r="AP276" i="3"/>
  <c r="AR11" i="3"/>
  <c r="AR50" i="3"/>
  <c r="AP90" i="3"/>
  <c r="AR162" i="3"/>
  <c r="AQ105" i="3"/>
  <c r="AQ94" i="3"/>
  <c r="AS245" i="3"/>
  <c r="AP316" i="3"/>
  <c r="AP38" i="3"/>
  <c r="AP224" i="3"/>
  <c r="AQ217" i="3"/>
  <c r="AR316" i="3"/>
  <c r="AQ263" i="3"/>
  <c r="AP240" i="3"/>
  <c r="AR310" i="3"/>
  <c r="AR199" i="3"/>
  <c r="AS74" i="3"/>
  <c r="AQ24" i="3"/>
  <c r="AQ364" i="3" s="1"/>
  <c r="AR58" i="3"/>
  <c r="AQ50" i="3"/>
  <c r="AQ110" i="3"/>
  <c r="AQ182" i="3"/>
  <c r="AQ300" i="3"/>
  <c r="AR288" i="3"/>
  <c r="AR171" i="3"/>
  <c r="AR146" i="3"/>
  <c r="AQ18" i="3"/>
  <c r="AS166" i="3"/>
  <c r="AP178" i="3"/>
  <c r="AQ240" i="3"/>
  <c r="AP99" i="3"/>
  <c r="AP217" i="3"/>
  <c r="AR230" i="3"/>
  <c r="AP155" i="3"/>
  <c r="AQ347" i="3"/>
  <c r="AQ269" i="3"/>
  <c r="AP250" i="3"/>
  <c r="AR344" i="3"/>
  <c r="AR110" i="3"/>
  <c r="AP245" i="3"/>
  <c r="AP74" i="3"/>
  <c r="AP135" i="3"/>
  <c r="AS182" i="3"/>
  <c r="AQ11" i="3"/>
  <c r="AR332" i="3"/>
  <c r="AP263" i="3"/>
  <c r="AR24" i="3"/>
  <c r="AR182" i="3"/>
  <c r="AR90" i="3"/>
  <c r="AS300" i="3"/>
  <c r="AQ250" i="3"/>
  <c r="AR38" i="3"/>
  <c r="AR240" i="3"/>
  <c r="AQ83" i="3"/>
  <c r="AR135" i="3"/>
  <c r="AR297" i="3"/>
  <c r="AQ74" i="3"/>
  <c r="AQ135" i="3"/>
  <c r="AQ178" i="3"/>
  <c r="AR166" i="3"/>
  <c r="AS116" i="3"/>
  <c r="AP279" i="3"/>
  <c r="AP105" i="3"/>
  <c r="AR105" i="3"/>
  <c r="AR99" i="3"/>
  <c r="AS357" i="3"/>
  <c r="AR269" i="3"/>
  <c r="AQ199" i="3"/>
  <c r="AQ116" i="3"/>
  <c r="AQ332" i="3"/>
  <c r="AP199" i="3"/>
  <c r="AQ310" i="3"/>
  <c r="AP288" i="3"/>
  <c r="AR245" i="3"/>
  <c r="AP332" i="3"/>
  <c r="AP50" i="3"/>
  <c r="AP110" i="3"/>
  <c r="AS288" i="3"/>
  <c r="AR300" i="3"/>
  <c r="AP58" i="3"/>
  <c r="AS110" i="3"/>
  <c r="AP83" i="3"/>
  <c r="AQ55" i="3"/>
  <c r="AR263" i="3"/>
  <c r="AR74" i="3"/>
  <c r="AQ90" i="3"/>
  <c r="AR83" i="3"/>
  <c r="AR347" i="3"/>
  <c r="AZ284" i="3"/>
  <c r="AZ267" i="3"/>
  <c r="AY289" i="3"/>
  <c r="AY290" i="3" s="1"/>
  <c r="AS347" i="3"/>
  <c r="AP344" i="3"/>
  <c r="AP310" i="3"/>
  <c r="AQ38" i="3"/>
  <c r="AP269" i="3"/>
  <c r="AS24" i="3"/>
  <c r="AS217" i="3"/>
  <c r="AS124" i="3"/>
  <c r="AS240" i="3"/>
  <c r="AS94" i="3"/>
  <c r="AS316" i="3"/>
  <c r="AS351" i="3"/>
  <c r="AS263" i="3"/>
  <c r="AS269" i="3"/>
  <c r="AS332" i="3"/>
  <c r="AS105" i="3"/>
  <c r="AS83" i="3"/>
  <c r="AS162" i="3"/>
  <c r="AS250" i="3"/>
  <c r="AS310" i="3"/>
  <c r="AS99" i="3"/>
  <c r="AS77" i="3"/>
  <c r="AS135" i="3"/>
  <c r="AS224" i="3"/>
  <c r="AS90" i="3"/>
  <c r="AS11" i="3"/>
  <c r="AS155" i="3"/>
  <c r="AS38" i="3"/>
  <c r="AS344" i="3"/>
  <c r="AS55" i="3"/>
  <c r="AS285" i="3"/>
  <c r="AY347" i="3"/>
  <c r="AZ347" i="3"/>
  <c r="AX347" i="3"/>
  <c r="BA347" i="3"/>
  <c r="BW3" i="19"/>
  <c r="CB5" i="19"/>
  <c r="AS183" i="3" s="1"/>
  <c r="AS199" i="3" s="1"/>
  <c r="AP364" i="3" l="1"/>
  <c r="AR364" i="3"/>
  <c r="AS364" i="3"/>
  <c r="AO134" i="18"/>
  <c r="BM134" i="18" s="1"/>
  <c r="AP134" i="18"/>
  <c r="BN134" i="18" s="1"/>
  <c r="AQ134" i="18"/>
  <c r="BO134" i="18" s="1"/>
  <c r="AR134" i="18"/>
  <c r="AS134" i="18"/>
  <c r="AT134" i="18"/>
  <c r="BR134" i="18" s="1"/>
  <c r="AU134" i="18"/>
  <c r="BS134" i="18" s="1"/>
  <c r="AV134" i="18"/>
  <c r="BT134" i="18" s="1"/>
  <c r="AW134" i="18"/>
  <c r="BU134" i="18" s="1"/>
  <c r="AX134" i="18"/>
  <c r="AY134" i="18"/>
  <c r="AZ134" i="18"/>
  <c r="BP134" i="18"/>
  <c r="BQ134" i="18"/>
  <c r="BV134" i="18"/>
  <c r="BW134" i="18"/>
  <c r="BX134" i="18"/>
  <c r="BY134" i="18"/>
  <c r="AT42" i="3" s="1"/>
  <c r="BZ134" i="18"/>
  <c r="AU42" i="3" s="1"/>
  <c r="CA134" i="18"/>
  <c r="AV42" i="3" s="1"/>
  <c r="AO135" i="18"/>
  <c r="BM135" i="18" s="1"/>
  <c r="AP135" i="18"/>
  <c r="BN135" i="18" s="1"/>
  <c r="AQ135" i="18"/>
  <c r="BO135" i="18" s="1"/>
  <c r="AR135" i="18"/>
  <c r="BP135" i="18" s="1"/>
  <c r="AS135" i="18"/>
  <c r="AT135" i="18"/>
  <c r="BR135" i="18" s="1"/>
  <c r="AU135" i="18"/>
  <c r="AV135" i="18"/>
  <c r="AW135" i="18"/>
  <c r="BU135" i="18" s="1"/>
  <c r="AX135" i="18"/>
  <c r="AY135" i="18"/>
  <c r="BW135" i="18" s="1"/>
  <c r="AZ135" i="18"/>
  <c r="BX135" i="18" s="1"/>
  <c r="BQ135" i="18"/>
  <c r="BS135" i="18"/>
  <c r="BT135" i="18"/>
  <c r="BV135" i="18"/>
  <c r="BY135" i="18"/>
  <c r="AT338" i="3" s="1"/>
  <c r="BZ135" i="18"/>
  <c r="AU338" i="3" s="1"/>
  <c r="CA135" i="18"/>
  <c r="AV338" i="3" s="1"/>
  <c r="AO136" i="18"/>
  <c r="BM136" i="18" s="1"/>
  <c r="AP136" i="18"/>
  <c r="BN136" i="18" s="1"/>
  <c r="AQ136" i="18"/>
  <c r="AR136" i="18"/>
  <c r="BP136" i="18" s="1"/>
  <c r="AS136" i="18"/>
  <c r="AT136" i="18"/>
  <c r="BR136" i="18" s="1"/>
  <c r="AU136" i="18"/>
  <c r="BS136" i="18" s="1"/>
  <c r="AV136" i="18"/>
  <c r="AW136" i="18"/>
  <c r="BU136" i="18" s="1"/>
  <c r="AX136" i="18"/>
  <c r="BV136" i="18" s="1"/>
  <c r="AY136" i="18"/>
  <c r="AZ136" i="18"/>
  <c r="BX136" i="18" s="1"/>
  <c r="BO136" i="18"/>
  <c r="BQ136" i="18"/>
  <c r="BT136" i="18"/>
  <c r="BW136" i="18"/>
  <c r="BY136" i="18"/>
  <c r="AT43" i="3" s="1"/>
  <c r="BZ136" i="18"/>
  <c r="AU43" i="3" s="1"/>
  <c r="CA136" i="18"/>
  <c r="AV43" i="3" s="1"/>
  <c r="AO137" i="18"/>
  <c r="BM137" i="18" s="1"/>
  <c r="AP137" i="18"/>
  <c r="BN137" i="18" s="1"/>
  <c r="AQ137" i="18"/>
  <c r="AR137" i="18"/>
  <c r="BP137" i="18" s="1"/>
  <c r="AS137" i="18"/>
  <c r="AT137" i="18"/>
  <c r="BR137" i="18" s="1"/>
  <c r="AU137" i="18"/>
  <c r="BS137" i="18" s="1"/>
  <c r="AV137" i="18"/>
  <c r="BT137" i="18" s="1"/>
  <c r="AW137" i="18"/>
  <c r="BU137" i="18" s="1"/>
  <c r="AX137" i="18"/>
  <c r="BV137" i="18" s="1"/>
  <c r="AY137" i="18"/>
  <c r="AZ137" i="18"/>
  <c r="BX137" i="18" s="1"/>
  <c r="BO137" i="18"/>
  <c r="BQ137" i="18"/>
  <c r="BW137" i="18"/>
  <c r="BY137" i="18"/>
  <c r="AT339" i="3" s="1"/>
  <c r="BZ137" i="18"/>
  <c r="AU339" i="3" s="1"/>
  <c r="CA137" i="18"/>
  <c r="AV339" i="3" s="1"/>
  <c r="AO138" i="18"/>
  <c r="BM138" i="18" s="1"/>
  <c r="AP138" i="18"/>
  <c r="BN138" i="18" s="1"/>
  <c r="AQ138" i="18"/>
  <c r="BO138" i="18" s="1"/>
  <c r="AR138" i="18"/>
  <c r="BP138" i="18" s="1"/>
  <c r="AS138" i="18"/>
  <c r="BQ138" i="18" s="1"/>
  <c r="AT138" i="18"/>
  <c r="AU138" i="18"/>
  <c r="AV138" i="18"/>
  <c r="AW138" i="18"/>
  <c r="AX138" i="18"/>
  <c r="BV138" i="18" s="1"/>
  <c r="AY138" i="18"/>
  <c r="BW138" i="18" s="1"/>
  <c r="AZ138" i="18"/>
  <c r="BX138" i="18" s="1"/>
  <c r="BR138" i="18"/>
  <c r="BS138" i="18"/>
  <c r="BT138" i="18"/>
  <c r="BU138" i="18"/>
  <c r="BY138" i="18"/>
  <c r="AT16" i="3" s="1"/>
  <c r="BZ138" i="18"/>
  <c r="AU16" i="3" s="1"/>
  <c r="CA138" i="18"/>
  <c r="AV16" i="3" s="1"/>
  <c r="AO139" i="18"/>
  <c r="BM139" i="18" s="1"/>
  <c r="AP139" i="18"/>
  <c r="AQ139" i="18"/>
  <c r="BO139" i="18" s="1"/>
  <c r="AR139" i="18"/>
  <c r="BP139" i="18" s="1"/>
  <c r="AS139" i="18"/>
  <c r="BQ139" i="18" s="1"/>
  <c r="AT139" i="18"/>
  <c r="BR139" i="18" s="1"/>
  <c r="AU139" i="18"/>
  <c r="BS139" i="18" s="1"/>
  <c r="AV139" i="18"/>
  <c r="BT139" i="18" s="1"/>
  <c r="AW139" i="18"/>
  <c r="AX139" i="18"/>
  <c r="AY139" i="18"/>
  <c r="AZ139" i="18"/>
  <c r="BN139" i="18"/>
  <c r="BU139" i="18"/>
  <c r="BV139" i="18"/>
  <c r="BW139" i="18"/>
  <c r="BX139" i="18"/>
  <c r="BY139" i="18"/>
  <c r="AT44" i="3" s="1"/>
  <c r="BZ139" i="18"/>
  <c r="AU44" i="3" s="1"/>
  <c r="CA139" i="18"/>
  <c r="AV44" i="3" s="1"/>
  <c r="AO140" i="18"/>
  <c r="BM140" i="18" s="1"/>
  <c r="AP140" i="18"/>
  <c r="BN140" i="18" s="1"/>
  <c r="AQ140" i="18"/>
  <c r="BO140" i="18" s="1"/>
  <c r="AR140" i="18"/>
  <c r="BP140" i="18" s="1"/>
  <c r="AS140" i="18"/>
  <c r="AT140" i="18"/>
  <c r="BR140" i="18" s="1"/>
  <c r="AU140" i="18"/>
  <c r="BS140" i="18" s="1"/>
  <c r="AV140" i="18"/>
  <c r="BT140" i="18" s="1"/>
  <c r="AW140" i="18"/>
  <c r="BU140" i="18" s="1"/>
  <c r="AX140" i="18"/>
  <c r="BV140" i="18" s="1"/>
  <c r="AY140" i="18"/>
  <c r="BW140" i="18" s="1"/>
  <c r="AZ140" i="18"/>
  <c r="BQ140" i="18"/>
  <c r="BX140" i="18"/>
  <c r="BY140" i="18"/>
  <c r="AT17" i="3" s="1"/>
  <c r="BZ140" i="18"/>
  <c r="AU17" i="3" s="1"/>
  <c r="CA140" i="18"/>
  <c r="AV17" i="3" s="1"/>
  <c r="AO141" i="18"/>
  <c r="BM141" i="18" s="1"/>
  <c r="AP141" i="18"/>
  <c r="AQ141" i="18"/>
  <c r="BO141" i="18" s="1"/>
  <c r="AR141" i="18"/>
  <c r="BP141" i="18" s="1"/>
  <c r="AS141" i="18"/>
  <c r="BQ141" i="18" s="1"/>
  <c r="AT141" i="18"/>
  <c r="BR141" i="18" s="1"/>
  <c r="AU141" i="18"/>
  <c r="BS141" i="18" s="1"/>
  <c r="AV141" i="18"/>
  <c r="AW141" i="18"/>
  <c r="BU141" i="18" s="1"/>
  <c r="AX141" i="18"/>
  <c r="BV141" i="18" s="1"/>
  <c r="AY141" i="18"/>
  <c r="BW141" i="18" s="1"/>
  <c r="AZ141" i="18"/>
  <c r="BN141" i="18"/>
  <c r="BT141" i="18"/>
  <c r="BX141" i="18"/>
  <c r="BY141" i="18"/>
  <c r="AT45" i="3" s="1"/>
  <c r="BZ141" i="18"/>
  <c r="AU45" i="3" s="1"/>
  <c r="CA141" i="18"/>
  <c r="AV45" i="3" s="1"/>
  <c r="AO142" i="18"/>
  <c r="BM142" i="18" s="1"/>
  <c r="AP142" i="18"/>
  <c r="AQ142" i="18"/>
  <c r="AR142" i="18"/>
  <c r="BP142" i="18" s="1"/>
  <c r="AS142" i="18"/>
  <c r="BQ142" i="18" s="1"/>
  <c r="AT142" i="18"/>
  <c r="BR142" i="18" s="1"/>
  <c r="AU142" i="18"/>
  <c r="BS142" i="18" s="1"/>
  <c r="AV142" i="18"/>
  <c r="BT142" i="18" s="1"/>
  <c r="AW142" i="18"/>
  <c r="BU142" i="18" s="1"/>
  <c r="AX142" i="18"/>
  <c r="AY142" i="18"/>
  <c r="AZ142" i="18"/>
  <c r="BN142" i="18"/>
  <c r="BO142" i="18"/>
  <c r="BV142" i="18"/>
  <c r="BW142" i="18"/>
  <c r="BX142" i="18"/>
  <c r="BY142" i="18"/>
  <c r="AT46" i="3" s="1"/>
  <c r="BZ142" i="18"/>
  <c r="AU46" i="3" s="1"/>
  <c r="CA142" i="18"/>
  <c r="AV46" i="3" s="1"/>
  <c r="AO143" i="18"/>
  <c r="BM143" i="18" s="1"/>
  <c r="AP143" i="18"/>
  <c r="AQ143" i="18"/>
  <c r="BO143" i="18" s="1"/>
  <c r="AR143" i="18"/>
  <c r="BP143" i="18" s="1"/>
  <c r="AS143" i="18"/>
  <c r="BQ143" i="18" s="1"/>
  <c r="AT143" i="18"/>
  <c r="BR143" i="18" s="1"/>
  <c r="AU143" i="18"/>
  <c r="AV143" i="18"/>
  <c r="AW143" i="18"/>
  <c r="BU143" i="18" s="1"/>
  <c r="AX143" i="18"/>
  <c r="AY143" i="18"/>
  <c r="BW143" i="18" s="1"/>
  <c r="AZ143" i="18"/>
  <c r="BX143" i="18" s="1"/>
  <c r="BN143" i="18"/>
  <c r="BS143" i="18"/>
  <c r="BT143" i="18"/>
  <c r="BV143" i="18"/>
  <c r="BY143" i="18"/>
  <c r="AT103" i="3" s="1"/>
  <c r="BZ143" i="18"/>
  <c r="AU103" i="3" s="1"/>
  <c r="CA143" i="18"/>
  <c r="AV103" i="3" s="1"/>
  <c r="AO144" i="18"/>
  <c r="BM144" i="18" s="1"/>
  <c r="AP144" i="18"/>
  <c r="BN144" i="18" s="1"/>
  <c r="AQ144" i="18"/>
  <c r="BO144" i="18" s="1"/>
  <c r="AR144" i="18"/>
  <c r="BP144" i="18" s="1"/>
  <c r="AS144" i="18"/>
  <c r="AT144" i="18"/>
  <c r="BR144" i="18" s="1"/>
  <c r="AU144" i="18"/>
  <c r="BS144" i="18" s="1"/>
  <c r="AV144" i="18"/>
  <c r="AW144" i="18"/>
  <c r="BU144" i="18" s="1"/>
  <c r="AX144" i="18"/>
  <c r="BV144" i="18" s="1"/>
  <c r="AY144" i="18"/>
  <c r="AZ144" i="18"/>
  <c r="BX144" i="18" s="1"/>
  <c r="BQ144" i="18"/>
  <c r="BT144" i="18"/>
  <c r="BW144" i="18"/>
  <c r="BY144" i="18"/>
  <c r="AT47" i="3" s="1"/>
  <c r="BZ144" i="18"/>
  <c r="AU47" i="3" s="1"/>
  <c r="CA144" i="18"/>
  <c r="AV47" i="3" s="1"/>
  <c r="AO145" i="18"/>
  <c r="BM145" i="18" s="1"/>
  <c r="AP145" i="18"/>
  <c r="BN145" i="18" s="1"/>
  <c r="AQ145" i="18"/>
  <c r="BO145" i="18" s="1"/>
  <c r="AR145" i="18"/>
  <c r="BP145" i="18" s="1"/>
  <c r="AS145" i="18"/>
  <c r="BQ145" i="18" s="1"/>
  <c r="AT145" i="18"/>
  <c r="BR145" i="18" s="1"/>
  <c r="AU145" i="18"/>
  <c r="BS145" i="18" s="1"/>
  <c r="AV145" i="18"/>
  <c r="AW145" i="18"/>
  <c r="BU145" i="18" s="1"/>
  <c r="AX145" i="18"/>
  <c r="BV145" i="18" s="1"/>
  <c r="AY145" i="18"/>
  <c r="AZ145" i="18"/>
  <c r="BX145" i="18" s="1"/>
  <c r="BT145" i="18"/>
  <c r="BW145" i="18"/>
  <c r="BY145" i="18"/>
  <c r="AT104" i="3" s="1"/>
  <c r="BZ145" i="18"/>
  <c r="AU104" i="3" s="1"/>
  <c r="CA145" i="18"/>
  <c r="AV104" i="3" s="1"/>
  <c r="AO146" i="18"/>
  <c r="AP146" i="18"/>
  <c r="BN146" i="18" s="1"/>
  <c r="AQ146" i="18"/>
  <c r="BO146" i="18" s="1"/>
  <c r="AR146" i="18"/>
  <c r="BP146" i="18" s="1"/>
  <c r="AS146" i="18"/>
  <c r="BQ146" i="18" s="1"/>
  <c r="AT146" i="18"/>
  <c r="AU146" i="18"/>
  <c r="BS146" i="18" s="1"/>
  <c r="AV146" i="18"/>
  <c r="BT146" i="18" s="1"/>
  <c r="AW146" i="18"/>
  <c r="AX146" i="18"/>
  <c r="BV146" i="18" s="1"/>
  <c r="AY146" i="18"/>
  <c r="AZ146" i="18"/>
  <c r="BX146" i="18" s="1"/>
  <c r="BM146" i="18"/>
  <c r="BR146" i="18"/>
  <c r="BU146" i="18"/>
  <c r="BW146" i="18"/>
  <c r="BY146" i="18"/>
  <c r="AT48" i="3" s="1"/>
  <c r="BZ146" i="18"/>
  <c r="AU48" i="3" s="1"/>
  <c r="CA146" i="18"/>
  <c r="AV48" i="3" s="1"/>
  <c r="AO147" i="18"/>
  <c r="AP147" i="18"/>
  <c r="AQ147" i="18"/>
  <c r="BO147" i="18" s="1"/>
  <c r="AR147" i="18"/>
  <c r="AS147" i="18"/>
  <c r="BQ147" i="18" s="1"/>
  <c r="AT147" i="18"/>
  <c r="BR147" i="18" s="1"/>
  <c r="AU147" i="18"/>
  <c r="BS147" i="18" s="1"/>
  <c r="AV147" i="18"/>
  <c r="BT147" i="18" s="1"/>
  <c r="AW147" i="18"/>
  <c r="BU147" i="18" s="1"/>
  <c r="AX147" i="18"/>
  <c r="AY147" i="18"/>
  <c r="BW147" i="18" s="1"/>
  <c r="AZ147" i="18"/>
  <c r="BX147" i="18" s="1"/>
  <c r="BM147" i="18"/>
  <c r="BN147" i="18"/>
  <c r="BP147" i="18"/>
  <c r="BV147" i="18"/>
  <c r="BY147" i="18"/>
  <c r="AT340" i="3" s="1"/>
  <c r="BZ147" i="18"/>
  <c r="AU340" i="3" s="1"/>
  <c r="CA147" i="18"/>
  <c r="AV340" i="3" s="1"/>
  <c r="AO148" i="18"/>
  <c r="AP148" i="18"/>
  <c r="BN148" i="18" s="1"/>
  <c r="AQ148" i="18"/>
  <c r="BO148" i="18" s="1"/>
  <c r="AR148" i="18"/>
  <c r="AS148" i="18"/>
  <c r="BQ148" i="18" s="1"/>
  <c r="AT148" i="18"/>
  <c r="BR148" i="18" s="1"/>
  <c r="AU148" i="18"/>
  <c r="BS148" i="18" s="1"/>
  <c r="AV148" i="18"/>
  <c r="BT148" i="18" s="1"/>
  <c r="AW148" i="18"/>
  <c r="AX148" i="18"/>
  <c r="BV148" i="18" s="1"/>
  <c r="AY148" i="18"/>
  <c r="BW148" i="18" s="1"/>
  <c r="AZ148" i="18"/>
  <c r="BM148" i="18"/>
  <c r="BP148" i="18"/>
  <c r="BU148" i="18"/>
  <c r="BX148" i="18"/>
  <c r="BY148" i="18"/>
  <c r="AT49" i="3" s="1"/>
  <c r="BZ148" i="18"/>
  <c r="AU49" i="3" s="1"/>
  <c r="CA148" i="18"/>
  <c r="AV49" i="3" s="1"/>
  <c r="AO149" i="18"/>
  <c r="AP149" i="18"/>
  <c r="AQ149" i="18"/>
  <c r="BO149" i="18" s="1"/>
  <c r="AR149" i="18"/>
  <c r="AS149" i="18"/>
  <c r="BQ149" i="18" s="1"/>
  <c r="AT149" i="18"/>
  <c r="BR149" i="18" s="1"/>
  <c r="AU149" i="18"/>
  <c r="BS149" i="18" s="1"/>
  <c r="AV149" i="18"/>
  <c r="BT149" i="18" s="1"/>
  <c r="AW149" i="18"/>
  <c r="AX149" i="18"/>
  <c r="AY149" i="18"/>
  <c r="BW149" i="18" s="1"/>
  <c r="AZ149" i="18"/>
  <c r="BM149" i="18"/>
  <c r="BN149" i="18"/>
  <c r="BP149" i="18"/>
  <c r="BU149" i="18"/>
  <c r="BV149" i="18"/>
  <c r="BX149" i="18"/>
  <c r="BY149" i="18"/>
  <c r="AT341" i="3" s="1"/>
  <c r="BZ149" i="18"/>
  <c r="AU341" i="3" s="1"/>
  <c r="CA149" i="18"/>
  <c r="AV341" i="3" s="1"/>
  <c r="AO150" i="18"/>
  <c r="BM150" i="18" s="1"/>
  <c r="AP150" i="18"/>
  <c r="AQ150" i="18"/>
  <c r="BO150" i="18" s="1"/>
  <c r="AR150" i="18"/>
  <c r="AS150" i="18"/>
  <c r="AT150" i="18"/>
  <c r="BR150" i="18" s="1"/>
  <c r="AU150" i="18"/>
  <c r="BS150" i="18" s="1"/>
  <c r="AV150" i="18"/>
  <c r="BT150" i="18" s="1"/>
  <c r="AW150" i="18"/>
  <c r="BU150" i="18" s="1"/>
  <c r="AX150" i="18"/>
  <c r="AY150" i="18"/>
  <c r="BW150" i="18" s="1"/>
  <c r="AZ150" i="18"/>
  <c r="BX150" i="18" s="1"/>
  <c r="BN150" i="18"/>
  <c r="BP150" i="18"/>
  <c r="BQ150" i="18"/>
  <c r="BV150" i="18"/>
  <c r="BY150" i="18"/>
  <c r="AT278" i="3" s="1"/>
  <c r="BZ150" i="18"/>
  <c r="AU278" i="3" s="1"/>
  <c r="CA150" i="18"/>
  <c r="AV278" i="3" s="1"/>
  <c r="AO151" i="18"/>
  <c r="BM151" i="18" s="1"/>
  <c r="AP151" i="18"/>
  <c r="BN151" i="18" s="1"/>
  <c r="AQ151" i="18"/>
  <c r="BO151" i="18" s="1"/>
  <c r="AR151" i="18"/>
  <c r="BP151" i="18" s="1"/>
  <c r="AS151" i="18"/>
  <c r="AT151" i="18"/>
  <c r="BR151" i="18" s="1"/>
  <c r="AU151" i="18"/>
  <c r="AV151" i="18"/>
  <c r="AW151" i="18"/>
  <c r="BU151" i="18" s="1"/>
  <c r="AX151" i="18"/>
  <c r="AY151" i="18"/>
  <c r="BW151" i="18" s="1"/>
  <c r="AZ151" i="18"/>
  <c r="BX151" i="18" s="1"/>
  <c r="BQ151" i="18"/>
  <c r="BS151" i="18"/>
  <c r="BT151" i="18"/>
  <c r="BV151" i="18"/>
  <c r="BY151" i="18"/>
  <c r="AT275" i="3" s="1"/>
  <c r="AX275" i="3" s="1"/>
  <c r="BZ151" i="18"/>
  <c r="AU275" i="3" s="1"/>
  <c r="AY275" i="3" s="1"/>
  <c r="CA151" i="18"/>
  <c r="AV275" i="3" s="1"/>
  <c r="AZ275" i="3" s="1"/>
  <c r="CA172" i="18"/>
  <c r="AV360" i="3" s="1"/>
  <c r="AV361" i="3" s="1"/>
  <c r="BZ172" i="18"/>
  <c r="AU360" i="3" s="1"/>
  <c r="AU361" i="3" s="1"/>
  <c r="BY172" i="18"/>
  <c r="AT360" i="3" s="1"/>
  <c r="AT361" i="3" s="1"/>
  <c r="AZ172" i="18"/>
  <c r="BX172" i="18" s="1"/>
  <c r="AY172" i="18"/>
  <c r="BW172" i="18" s="1"/>
  <c r="AX172" i="18"/>
  <c r="BV172" i="18" s="1"/>
  <c r="AW172" i="18"/>
  <c r="BU172" i="18" s="1"/>
  <c r="AV172" i="18"/>
  <c r="BT172" i="18" s="1"/>
  <c r="AU172" i="18"/>
  <c r="BS172" i="18" s="1"/>
  <c r="AT172" i="18"/>
  <c r="BR172" i="18" s="1"/>
  <c r="AS172" i="18"/>
  <c r="BQ172" i="18" s="1"/>
  <c r="AR172" i="18"/>
  <c r="BP172" i="18" s="1"/>
  <c r="AQ172" i="18"/>
  <c r="BO172" i="18" s="1"/>
  <c r="AP172" i="18"/>
  <c r="BN172" i="18" s="1"/>
  <c r="AO172" i="18"/>
  <c r="BM172" i="18" s="1"/>
  <c r="CA171" i="18"/>
  <c r="AV213" i="3" s="1"/>
  <c r="AV214" i="3" s="1"/>
  <c r="BZ171" i="18"/>
  <c r="AU213" i="3" s="1"/>
  <c r="AU214" i="3" s="1"/>
  <c r="BY171" i="18"/>
  <c r="AT213" i="3" s="1"/>
  <c r="AT214" i="3" s="1"/>
  <c r="AZ171" i="18"/>
  <c r="BX171" i="18" s="1"/>
  <c r="AY171" i="18"/>
  <c r="BW171" i="18" s="1"/>
  <c r="AX171" i="18"/>
  <c r="BV171" i="18" s="1"/>
  <c r="AW171" i="18"/>
  <c r="BU171" i="18" s="1"/>
  <c r="AV171" i="18"/>
  <c r="BT171" i="18" s="1"/>
  <c r="AU171" i="18"/>
  <c r="BS171" i="18" s="1"/>
  <c r="AT171" i="18"/>
  <c r="BR171" i="18" s="1"/>
  <c r="AS171" i="18"/>
  <c r="BQ171" i="18" s="1"/>
  <c r="AR171" i="18"/>
  <c r="BP171" i="18" s="1"/>
  <c r="AQ171" i="18"/>
  <c r="BO171" i="18" s="1"/>
  <c r="AP171" i="18"/>
  <c r="BN171" i="18" s="1"/>
  <c r="AO171" i="18"/>
  <c r="BM171" i="18" s="1"/>
  <c r="CA170" i="18"/>
  <c r="AV37" i="3" s="1"/>
  <c r="BZ170" i="18"/>
  <c r="AU37" i="3" s="1"/>
  <c r="BY170" i="18"/>
  <c r="AT37" i="3" s="1"/>
  <c r="BW170" i="18"/>
  <c r="BR170" i="18"/>
  <c r="AZ170" i="18"/>
  <c r="BX170" i="18" s="1"/>
  <c r="AY170" i="18"/>
  <c r="AX170" i="18"/>
  <c r="BV170" i="18" s="1"/>
  <c r="AW170" i="18"/>
  <c r="BU170" i="18" s="1"/>
  <c r="AV170" i="18"/>
  <c r="BT170" i="18" s="1"/>
  <c r="AU170" i="18"/>
  <c r="BS170" i="18" s="1"/>
  <c r="AT170" i="18"/>
  <c r="AS170" i="18"/>
  <c r="BQ170" i="18" s="1"/>
  <c r="AR170" i="18"/>
  <c r="BP170" i="18" s="1"/>
  <c r="AQ170" i="18"/>
  <c r="BO170" i="18" s="1"/>
  <c r="AP170" i="18"/>
  <c r="BN170" i="18" s="1"/>
  <c r="AO170" i="18"/>
  <c r="BM170" i="18" s="1"/>
  <c r="CA169" i="18"/>
  <c r="AV36" i="3" s="1"/>
  <c r="BZ169" i="18"/>
  <c r="AU36" i="3" s="1"/>
  <c r="BY169" i="18"/>
  <c r="AT36" i="3" s="1"/>
  <c r="BR169" i="18"/>
  <c r="AZ169" i="18"/>
  <c r="BX169" i="18" s="1"/>
  <c r="AY169" i="18"/>
  <c r="BW169" i="18" s="1"/>
  <c r="AX169" i="18"/>
  <c r="BV169" i="18" s="1"/>
  <c r="AW169" i="18"/>
  <c r="BU169" i="18" s="1"/>
  <c r="AV169" i="18"/>
  <c r="BT169" i="18" s="1"/>
  <c r="AU169" i="18"/>
  <c r="BS169" i="18" s="1"/>
  <c r="AT169" i="18"/>
  <c r="AS169" i="18"/>
  <c r="BQ169" i="18" s="1"/>
  <c r="AR169" i="18"/>
  <c r="BP169" i="18" s="1"/>
  <c r="AQ169" i="18"/>
  <c r="BO169" i="18" s="1"/>
  <c r="AP169" i="18"/>
  <c r="BN169" i="18" s="1"/>
  <c r="AO169" i="18"/>
  <c r="BM169" i="18" s="1"/>
  <c r="CA168" i="18"/>
  <c r="AV296" i="3" s="1"/>
  <c r="AV297" i="3" s="1"/>
  <c r="BZ168" i="18"/>
  <c r="AU296" i="3" s="1"/>
  <c r="AU297" i="3" s="1"/>
  <c r="BY168" i="18"/>
  <c r="AT296" i="3" s="1"/>
  <c r="AT297" i="3" s="1"/>
  <c r="BW168" i="18"/>
  <c r="BQ168" i="18"/>
  <c r="BO168" i="18"/>
  <c r="AZ168" i="18"/>
  <c r="BX168" i="18" s="1"/>
  <c r="AY168" i="18"/>
  <c r="AX168" i="18"/>
  <c r="BV168" i="18" s="1"/>
  <c r="AW168" i="18"/>
  <c r="BU168" i="18" s="1"/>
  <c r="AV168" i="18"/>
  <c r="BT168" i="18" s="1"/>
  <c r="AU168" i="18"/>
  <c r="BS168" i="18" s="1"/>
  <c r="AT168" i="18"/>
  <c r="BR168" i="18" s="1"/>
  <c r="AS168" i="18"/>
  <c r="AR168" i="18"/>
  <c r="BP168" i="18" s="1"/>
  <c r="AQ168" i="18"/>
  <c r="AP168" i="18"/>
  <c r="BN168" i="18" s="1"/>
  <c r="AO168" i="18"/>
  <c r="BM168" i="18" s="1"/>
  <c r="CA167" i="18"/>
  <c r="AV293" i="3" s="1"/>
  <c r="AV294" i="3" s="1"/>
  <c r="BZ167" i="18"/>
  <c r="AU293" i="3" s="1"/>
  <c r="AU294" i="3" s="1"/>
  <c r="BY167" i="18"/>
  <c r="AT293" i="3" s="1"/>
  <c r="AT294" i="3" s="1"/>
  <c r="BQ167" i="18"/>
  <c r="BO167" i="18"/>
  <c r="AZ167" i="18"/>
  <c r="BX167" i="18" s="1"/>
  <c r="AY167" i="18"/>
  <c r="BW167" i="18" s="1"/>
  <c r="AX167" i="18"/>
  <c r="BV167" i="18" s="1"/>
  <c r="AW167" i="18"/>
  <c r="BU167" i="18" s="1"/>
  <c r="AV167" i="18"/>
  <c r="BT167" i="18" s="1"/>
  <c r="AU167" i="18"/>
  <c r="BS167" i="18" s="1"/>
  <c r="AT167" i="18"/>
  <c r="BR167" i="18" s="1"/>
  <c r="AS167" i="18"/>
  <c r="AR167" i="18"/>
  <c r="BP167" i="18" s="1"/>
  <c r="AQ167" i="18"/>
  <c r="AP167" i="18"/>
  <c r="BN167" i="18" s="1"/>
  <c r="AO167" i="18"/>
  <c r="BM167" i="18" s="1"/>
  <c r="CA166" i="18"/>
  <c r="AV330" i="3" s="1"/>
  <c r="BZ166" i="18"/>
  <c r="AU330" i="3" s="1"/>
  <c r="BY166" i="18"/>
  <c r="AT330" i="3" s="1"/>
  <c r="BV166" i="18"/>
  <c r="AZ166" i="18"/>
  <c r="BX166" i="18" s="1"/>
  <c r="AY166" i="18"/>
  <c r="BW166" i="18" s="1"/>
  <c r="AX166" i="18"/>
  <c r="AW166" i="18"/>
  <c r="BU166" i="18" s="1"/>
  <c r="AV166" i="18"/>
  <c r="BT166" i="18" s="1"/>
  <c r="AU166" i="18"/>
  <c r="BS166" i="18" s="1"/>
  <c r="AT166" i="18"/>
  <c r="BR166" i="18" s="1"/>
  <c r="AS166" i="18"/>
  <c r="BQ166" i="18" s="1"/>
  <c r="AR166" i="18"/>
  <c r="BP166" i="18" s="1"/>
  <c r="AQ166" i="18"/>
  <c r="BO166" i="18" s="1"/>
  <c r="AP166" i="18"/>
  <c r="BN166" i="18" s="1"/>
  <c r="AO166" i="18"/>
  <c r="BM166" i="18" s="1"/>
  <c r="CA165" i="18"/>
  <c r="AV311" i="3" s="1"/>
  <c r="BZ165" i="18"/>
  <c r="AU311" i="3" s="1"/>
  <c r="BY165" i="18"/>
  <c r="AT311" i="3" s="1"/>
  <c r="BX165" i="18"/>
  <c r="BV165" i="18"/>
  <c r="BQ165" i="18"/>
  <c r="BP165" i="18"/>
  <c r="AZ165" i="18"/>
  <c r="AY165" i="18"/>
  <c r="BW165" i="18" s="1"/>
  <c r="AX165" i="18"/>
  <c r="AW165" i="18"/>
  <c r="BU165" i="18" s="1"/>
  <c r="AV165" i="18"/>
  <c r="BT165" i="18" s="1"/>
  <c r="AU165" i="18"/>
  <c r="BS165" i="18" s="1"/>
  <c r="AT165" i="18"/>
  <c r="BR165" i="18" s="1"/>
  <c r="AS165" i="18"/>
  <c r="AR165" i="18"/>
  <c r="AQ165" i="18"/>
  <c r="BO165" i="18" s="1"/>
  <c r="AP165" i="18"/>
  <c r="BN165" i="18" s="1"/>
  <c r="AO165" i="18"/>
  <c r="BM165" i="18" s="1"/>
  <c r="CA164" i="18"/>
  <c r="AV312" i="3" s="1"/>
  <c r="BZ164" i="18"/>
  <c r="AU312" i="3" s="1"/>
  <c r="BY164" i="18"/>
  <c r="AT312" i="3" s="1"/>
  <c r="BS164" i="18"/>
  <c r="BN164" i="18"/>
  <c r="AZ164" i="18"/>
  <c r="BX164" i="18" s="1"/>
  <c r="AY164" i="18"/>
  <c r="BW164" i="18" s="1"/>
  <c r="AX164" i="18"/>
  <c r="BV164" i="18" s="1"/>
  <c r="AW164" i="18"/>
  <c r="BU164" i="18" s="1"/>
  <c r="AV164" i="18"/>
  <c r="BT164" i="18" s="1"/>
  <c r="AU164" i="18"/>
  <c r="AT164" i="18"/>
  <c r="BR164" i="18" s="1"/>
  <c r="AS164" i="18"/>
  <c r="BQ164" i="18" s="1"/>
  <c r="AR164" i="18"/>
  <c r="BP164" i="18" s="1"/>
  <c r="AQ164" i="18"/>
  <c r="BO164" i="18" s="1"/>
  <c r="AP164" i="18"/>
  <c r="AO164" i="18"/>
  <c r="BM164" i="18" s="1"/>
  <c r="CA163" i="18"/>
  <c r="AV313" i="3" s="1"/>
  <c r="BZ163" i="18"/>
  <c r="AU313" i="3" s="1"/>
  <c r="BY163" i="18"/>
  <c r="AT313" i="3" s="1"/>
  <c r="BM163" i="18"/>
  <c r="AZ163" i="18"/>
  <c r="BX163" i="18" s="1"/>
  <c r="AY163" i="18"/>
  <c r="BW163" i="18" s="1"/>
  <c r="AX163" i="18"/>
  <c r="BV163" i="18" s="1"/>
  <c r="AW163" i="18"/>
  <c r="BU163" i="18" s="1"/>
  <c r="AV163" i="18"/>
  <c r="BT163" i="18" s="1"/>
  <c r="AU163" i="18"/>
  <c r="BS163" i="18" s="1"/>
  <c r="AT163" i="18"/>
  <c r="BR163" i="18" s="1"/>
  <c r="AS163" i="18"/>
  <c r="BQ163" i="18" s="1"/>
  <c r="AR163" i="18"/>
  <c r="BP163" i="18" s="1"/>
  <c r="AQ163" i="18"/>
  <c r="BO163" i="18" s="1"/>
  <c r="AP163" i="18"/>
  <c r="BN163" i="18" s="1"/>
  <c r="AO163" i="18"/>
  <c r="CA162" i="18"/>
  <c r="AV343" i="3" s="1"/>
  <c r="BZ162" i="18"/>
  <c r="AU343" i="3" s="1"/>
  <c r="BY162" i="18"/>
  <c r="AT343" i="3" s="1"/>
  <c r="BX162" i="18"/>
  <c r="BM162" i="18"/>
  <c r="AZ162" i="18"/>
  <c r="AY162" i="18"/>
  <c r="BW162" i="18" s="1"/>
  <c r="AX162" i="18"/>
  <c r="BV162" i="18" s="1"/>
  <c r="AW162" i="18"/>
  <c r="BU162" i="18" s="1"/>
  <c r="AV162" i="18"/>
  <c r="BT162" i="18" s="1"/>
  <c r="AU162" i="18"/>
  <c r="BS162" i="18" s="1"/>
  <c r="AT162" i="18"/>
  <c r="BR162" i="18" s="1"/>
  <c r="AS162" i="18"/>
  <c r="BQ162" i="18" s="1"/>
  <c r="AR162" i="18"/>
  <c r="BP162" i="18" s="1"/>
  <c r="AQ162" i="18"/>
  <c r="BO162" i="18" s="1"/>
  <c r="AP162" i="18"/>
  <c r="BN162" i="18" s="1"/>
  <c r="AO162" i="18"/>
  <c r="CA161" i="18"/>
  <c r="AV342" i="3" s="1"/>
  <c r="BZ161" i="18"/>
  <c r="AU342" i="3" s="1"/>
  <c r="BY161" i="18"/>
  <c r="AT342" i="3" s="1"/>
  <c r="BR161" i="18"/>
  <c r="AZ161" i="18"/>
  <c r="BX161" i="18" s="1"/>
  <c r="AY161" i="18"/>
  <c r="BW161" i="18" s="1"/>
  <c r="AX161" i="18"/>
  <c r="BV161" i="18" s="1"/>
  <c r="AW161" i="18"/>
  <c r="BU161" i="18" s="1"/>
  <c r="AV161" i="18"/>
  <c r="BT161" i="18" s="1"/>
  <c r="AU161" i="18"/>
  <c r="BS161" i="18" s="1"/>
  <c r="AT161" i="18"/>
  <c r="AS161" i="18"/>
  <c r="BQ161" i="18" s="1"/>
  <c r="AR161" i="18"/>
  <c r="BP161" i="18" s="1"/>
  <c r="AQ161" i="18"/>
  <c r="BO161" i="18" s="1"/>
  <c r="AP161" i="18"/>
  <c r="BN161" i="18" s="1"/>
  <c r="AO161" i="18"/>
  <c r="BM161" i="18" s="1"/>
  <c r="CA160" i="18"/>
  <c r="AV309" i="3" s="1"/>
  <c r="AZ309" i="3" s="1"/>
  <c r="BZ160" i="18"/>
  <c r="AU309" i="3" s="1"/>
  <c r="AY309" i="3" s="1"/>
  <c r="BY160" i="18"/>
  <c r="AT309" i="3" s="1"/>
  <c r="AX309" i="3" s="1"/>
  <c r="BW160" i="18"/>
  <c r="BQ160" i="18"/>
  <c r="BO160" i="18"/>
  <c r="AZ160" i="18"/>
  <c r="BX160" i="18" s="1"/>
  <c r="AY160" i="18"/>
  <c r="AX160" i="18"/>
  <c r="BV160" i="18" s="1"/>
  <c r="AW160" i="18"/>
  <c r="BU160" i="18" s="1"/>
  <c r="AV160" i="18"/>
  <c r="BT160" i="18" s="1"/>
  <c r="AU160" i="18"/>
  <c r="BS160" i="18" s="1"/>
  <c r="AT160" i="18"/>
  <c r="BR160" i="18" s="1"/>
  <c r="AS160" i="18"/>
  <c r="AR160" i="18"/>
  <c r="BP160" i="18" s="1"/>
  <c r="AQ160" i="18"/>
  <c r="AP160" i="18"/>
  <c r="BN160" i="18" s="1"/>
  <c r="AO160" i="18"/>
  <c r="BM160" i="18" s="1"/>
  <c r="CA159" i="18"/>
  <c r="AV154" i="3" s="1"/>
  <c r="BZ159" i="18"/>
  <c r="AU154" i="3" s="1"/>
  <c r="BY159" i="18"/>
  <c r="AT154" i="3" s="1"/>
  <c r="BQ159" i="18"/>
  <c r="BO159" i="18"/>
  <c r="AZ159" i="18"/>
  <c r="BX159" i="18" s="1"/>
  <c r="AY159" i="18"/>
  <c r="BW159" i="18" s="1"/>
  <c r="AX159" i="18"/>
  <c r="BV159" i="18" s="1"/>
  <c r="AW159" i="18"/>
  <c r="BU159" i="18" s="1"/>
  <c r="AV159" i="18"/>
  <c r="BT159" i="18" s="1"/>
  <c r="AU159" i="18"/>
  <c r="BS159" i="18" s="1"/>
  <c r="AT159" i="18"/>
  <c r="BR159" i="18" s="1"/>
  <c r="AS159" i="18"/>
  <c r="AR159" i="18"/>
  <c r="BP159" i="18" s="1"/>
  <c r="AQ159" i="18"/>
  <c r="AP159" i="18"/>
  <c r="BN159" i="18" s="1"/>
  <c r="AO159" i="18"/>
  <c r="BM159" i="18" s="1"/>
  <c r="CA158" i="18"/>
  <c r="AV248" i="3" s="1"/>
  <c r="BZ158" i="18"/>
  <c r="AU248" i="3" s="1"/>
  <c r="BY158" i="18"/>
  <c r="AT248" i="3" s="1"/>
  <c r="BV158" i="18"/>
  <c r="AZ158" i="18"/>
  <c r="BX158" i="18" s="1"/>
  <c r="AY158" i="18"/>
  <c r="BW158" i="18" s="1"/>
  <c r="AX158" i="18"/>
  <c r="AW158" i="18"/>
  <c r="BU158" i="18" s="1"/>
  <c r="AV158" i="18"/>
  <c r="BT158" i="18" s="1"/>
  <c r="AU158" i="18"/>
  <c r="BS158" i="18" s="1"/>
  <c r="AT158" i="18"/>
  <c r="BR158" i="18" s="1"/>
  <c r="AS158" i="18"/>
  <c r="BQ158" i="18" s="1"/>
  <c r="AR158" i="18"/>
  <c r="BP158" i="18" s="1"/>
  <c r="AQ158" i="18"/>
  <c r="BO158" i="18" s="1"/>
  <c r="AP158" i="18"/>
  <c r="BN158" i="18" s="1"/>
  <c r="AO158" i="18"/>
  <c r="BM158" i="18" s="1"/>
  <c r="CA157" i="18"/>
  <c r="AV246" i="3" s="1"/>
  <c r="BZ157" i="18"/>
  <c r="AU246" i="3" s="1"/>
  <c r="BY157" i="18"/>
  <c r="AT246" i="3" s="1"/>
  <c r="BX157" i="18"/>
  <c r="BV157" i="18"/>
  <c r="BQ157" i="18"/>
  <c r="BP157" i="18"/>
  <c r="AZ157" i="18"/>
  <c r="AY157" i="18"/>
  <c r="BW157" i="18" s="1"/>
  <c r="AX157" i="18"/>
  <c r="AW157" i="18"/>
  <c r="BU157" i="18" s="1"/>
  <c r="AV157" i="18"/>
  <c r="BT157" i="18" s="1"/>
  <c r="AU157" i="18"/>
  <c r="BS157" i="18" s="1"/>
  <c r="AT157" i="18"/>
  <c r="BR157" i="18" s="1"/>
  <c r="AS157" i="18"/>
  <c r="AR157" i="18"/>
  <c r="AQ157" i="18"/>
  <c r="BO157" i="18" s="1"/>
  <c r="AP157" i="18"/>
  <c r="BN157" i="18" s="1"/>
  <c r="AO157" i="18"/>
  <c r="BM157" i="18" s="1"/>
  <c r="CA156" i="18"/>
  <c r="AV249" i="3" s="1"/>
  <c r="BZ156" i="18"/>
  <c r="AU249" i="3" s="1"/>
  <c r="BY156" i="18"/>
  <c r="AT249" i="3" s="1"/>
  <c r="BS156" i="18"/>
  <c r="BN156" i="18"/>
  <c r="AZ156" i="18"/>
  <c r="BX156" i="18" s="1"/>
  <c r="AY156" i="18"/>
  <c r="BW156" i="18" s="1"/>
  <c r="AX156" i="18"/>
  <c r="BV156" i="18" s="1"/>
  <c r="AW156" i="18"/>
  <c r="BU156" i="18" s="1"/>
  <c r="AV156" i="18"/>
  <c r="BT156" i="18" s="1"/>
  <c r="AU156" i="18"/>
  <c r="AT156" i="18"/>
  <c r="BR156" i="18" s="1"/>
  <c r="AS156" i="18"/>
  <c r="BQ156" i="18" s="1"/>
  <c r="AR156" i="18"/>
  <c r="BP156" i="18" s="1"/>
  <c r="AQ156" i="18"/>
  <c r="BO156" i="18" s="1"/>
  <c r="AP156" i="18"/>
  <c r="AO156" i="18"/>
  <c r="BM156" i="18" s="1"/>
  <c r="CA155" i="18"/>
  <c r="AV329" i="3" s="1"/>
  <c r="BZ155" i="18"/>
  <c r="AU329" i="3" s="1"/>
  <c r="BY155" i="18"/>
  <c r="AT329" i="3" s="1"/>
  <c r="BM155" i="18"/>
  <c r="AZ155" i="18"/>
  <c r="BX155" i="18" s="1"/>
  <c r="AY155" i="18"/>
  <c r="BW155" i="18" s="1"/>
  <c r="AX155" i="18"/>
  <c r="BV155" i="18" s="1"/>
  <c r="AW155" i="18"/>
  <c r="BU155" i="18" s="1"/>
  <c r="AV155" i="18"/>
  <c r="BT155" i="18" s="1"/>
  <c r="AU155" i="18"/>
  <c r="BS155" i="18" s="1"/>
  <c r="AT155" i="18"/>
  <c r="BR155" i="18" s="1"/>
  <c r="AS155" i="18"/>
  <c r="BQ155" i="18" s="1"/>
  <c r="AR155" i="18"/>
  <c r="BP155" i="18" s="1"/>
  <c r="AQ155" i="18"/>
  <c r="BO155" i="18" s="1"/>
  <c r="AP155" i="18"/>
  <c r="BN155" i="18" s="1"/>
  <c r="AO155" i="18"/>
  <c r="CA154" i="18"/>
  <c r="AV247" i="3" s="1"/>
  <c r="BZ154" i="18"/>
  <c r="AU247" i="3" s="1"/>
  <c r="BY154" i="18"/>
  <c r="AT247" i="3" s="1"/>
  <c r="BX154" i="18"/>
  <c r="AZ154" i="18"/>
  <c r="AY154" i="18"/>
  <c r="BW154" i="18" s="1"/>
  <c r="AX154" i="18"/>
  <c r="BV154" i="18" s="1"/>
  <c r="AW154" i="18"/>
  <c r="BU154" i="18" s="1"/>
  <c r="AV154" i="18"/>
  <c r="BT154" i="18" s="1"/>
  <c r="AU154" i="18"/>
  <c r="BS154" i="18" s="1"/>
  <c r="AT154" i="18"/>
  <c r="BR154" i="18" s="1"/>
  <c r="AS154" i="18"/>
  <c r="BQ154" i="18" s="1"/>
  <c r="AR154" i="18"/>
  <c r="BP154" i="18" s="1"/>
  <c r="AQ154" i="18"/>
  <c r="BO154" i="18" s="1"/>
  <c r="AP154" i="18"/>
  <c r="BN154" i="18" s="1"/>
  <c r="AO154" i="18"/>
  <c r="BM154" i="18" s="1"/>
  <c r="CA153" i="18"/>
  <c r="AV358" i="3" s="1"/>
  <c r="AV359" i="3" s="1"/>
  <c r="BZ153" i="18"/>
  <c r="AU358" i="3" s="1"/>
  <c r="AU359" i="3" s="1"/>
  <c r="BY153" i="18"/>
  <c r="AT358" i="3" s="1"/>
  <c r="AT359" i="3" s="1"/>
  <c r="BR153" i="18"/>
  <c r="AZ153" i="18"/>
  <c r="BX153" i="18" s="1"/>
  <c r="AY153" i="18"/>
  <c r="BW153" i="18" s="1"/>
  <c r="AX153" i="18"/>
  <c r="BV153" i="18" s="1"/>
  <c r="AW153" i="18"/>
  <c r="BU153" i="18" s="1"/>
  <c r="AV153" i="18"/>
  <c r="BT153" i="18" s="1"/>
  <c r="AU153" i="18"/>
  <c r="BS153" i="18" s="1"/>
  <c r="AT153" i="18"/>
  <c r="AS153" i="18"/>
  <c r="BQ153" i="18" s="1"/>
  <c r="AR153" i="18"/>
  <c r="BP153" i="18" s="1"/>
  <c r="AQ153" i="18"/>
  <c r="BO153" i="18" s="1"/>
  <c r="AP153" i="18"/>
  <c r="BN153" i="18" s="1"/>
  <c r="AO153" i="18"/>
  <c r="BM153" i="18" s="1"/>
  <c r="CA152" i="18"/>
  <c r="AV277" i="3" s="1"/>
  <c r="AV279" i="3" s="1"/>
  <c r="BZ152" i="18"/>
  <c r="AU277" i="3" s="1"/>
  <c r="BY152" i="18"/>
  <c r="AT277" i="3" s="1"/>
  <c r="BO152" i="18"/>
  <c r="AZ152" i="18"/>
  <c r="BX152" i="18" s="1"/>
  <c r="AY152" i="18"/>
  <c r="BW152" i="18" s="1"/>
  <c r="AX152" i="18"/>
  <c r="BV152" i="18" s="1"/>
  <c r="AW152" i="18"/>
  <c r="BU152" i="18" s="1"/>
  <c r="AV152" i="18"/>
  <c r="BT152" i="18" s="1"/>
  <c r="AU152" i="18"/>
  <c r="BS152" i="18" s="1"/>
  <c r="AT152" i="18"/>
  <c r="BR152" i="18" s="1"/>
  <c r="AS152" i="18"/>
  <c r="BQ152" i="18" s="1"/>
  <c r="AR152" i="18"/>
  <c r="BP152" i="18" s="1"/>
  <c r="AQ152" i="18"/>
  <c r="AP152" i="18"/>
  <c r="BN152" i="18" s="1"/>
  <c r="AO152" i="18"/>
  <c r="BM152" i="18" s="1"/>
  <c r="CA133" i="18"/>
  <c r="AV274" i="3" s="1"/>
  <c r="BZ133" i="18"/>
  <c r="AU274" i="3" s="1"/>
  <c r="BY133" i="18"/>
  <c r="AT274" i="3" s="1"/>
  <c r="AZ133" i="18"/>
  <c r="BX133" i="18" s="1"/>
  <c r="AY133" i="18"/>
  <c r="BW133" i="18" s="1"/>
  <c r="AX133" i="18"/>
  <c r="BV133" i="18" s="1"/>
  <c r="AW133" i="18"/>
  <c r="BU133" i="18" s="1"/>
  <c r="AV133" i="18"/>
  <c r="BT133" i="18" s="1"/>
  <c r="AU133" i="18"/>
  <c r="BS133" i="18" s="1"/>
  <c r="AT133" i="18"/>
  <c r="BR133" i="18" s="1"/>
  <c r="AS133" i="18"/>
  <c r="BQ133" i="18" s="1"/>
  <c r="AR133" i="18"/>
  <c r="BP133" i="18" s="1"/>
  <c r="AQ133" i="18"/>
  <c r="BO133" i="18" s="1"/>
  <c r="AP133" i="18"/>
  <c r="BN133" i="18" s="1"/>
  <c r="AO133" i="18"/>
  <c r="BM133" i="18" s="1"/>
  <c r="CA132" i="18"/>
  <c r="AV308" i="3" s="1"/>
  <c r="AZ308" i="3" s="1"/>
  <c r="BZ132" i="18"/>
  <c r="AU308" i="3" s="1"/>
  <c r="AY308" i="3" s="1"/>
  <c r="BY132" i="18"/>
  <c r="AT308" i="3" s="1"/>
  <c r="AX308" i="3" s="1"/>
  <c r="BX132" i="18"/>
  <c r="BS132" i="18"/>
  <c r="BP132" i="18"/>
  <c r="AZ132" i="18"/>
  <c r="AY132" i="18"/>
  <c r="BW132" i="18" s="1"/>
  <c r="AX132" i="18"/>
  <c r="BV132" i="18" s="1"/>
  <c r="AW132" i="18"/>
  <c r="BU132" i="18" s="1"/>
  <c r="AV132" i="18"/>
  <c r="BT132" i="18" s="1"/>
  <c r="AU132" i="18"/>
  <c r="AT132" i="18"/>
  <c r="BR132" i="18" s="1"/>
  <c r="AS132" i="18"/>
  <c r="BQ132" i="18" s="1"/>
  <c r="AR132" i="18"/>
  <c r="AQ132" i="18"/>
  <c r="BO132" i="18" s="1"/>
  <c r="AP132" i="18"/>
  <c r="BN132" i="18" s="1"/>
  <c r="AO132" i="18"/>
  <c r="BM132" i="18" s="1"/>
  <c r="CA131" i="18"/>
  <c r="AV283" i="3" s="1"/>
  <c r="BZ131" i="18"/>
  <c r="AU283" i="3" s="1"/>
  <c r="BY131" i="18"/>
  <c r="AT283" i="3" s="1"/>
  <c r="BS131" i="18"/>
  <c r="BP131" i="18"/>
  <c r="BM131" i="18"/>
  <c r="AZ131" i="18"/>
  <c r="BX131" i="18" s="1"/>
  <c r="AY131" i="18"/>
  <c r="BW131" i="18" s="1"/>
  <c r="AX131" i="18"/>
  <c r="BV131" i="18" s="1"/>
  <c r="AW131" i="18"/>
  <c r="BU131" i="18" s="1"/>
  <c r="AV131" i="18"/>
  <c r="BT131" i="18" s="1"/>
  <c r="AU131" i="18"/>
  <c r="AT131" i="18"/>
  <c r="BR131" i="18" s="1"/>
  <c r="AS131" i="18"/>
  <c r="BQ131" i="18" s="1"/>
  <c r="AR131" i="18"/>
  <c r="AQ131" i="18"/>
  <c r="BO131" i="18" s="1"/>
  <c r="AP131" i="18"/>
  <c r="BN131" i="18" s="1"/>
  <c r="AO131" i="18"/>
  <c r="CA130" i="18"/>
  <c r="AV282" i="3" s="1"/>
  <c r="BZ130" i="18"/>
  <c r="AU282" i="3" s="1"/>
  <c r="BY130" i="18"/>
  <c r="AT282" i="3" s="1"/>
  <c r="BM130" i="18"/>
  <c r="AZ130" i="18"/>
  <c r="BX130" i="18" s="1"/>
  <c r="AY130" i="18"/>
  <c r="BW130" i="18" s="1"/>
  <c r="AX130" i="18"/>
  <c r="BV130" i="18" s="1"/>
  <c r="AW130" i="18"/>
  <c r="BU130" i="18" s="1"/>
  <c r="AV130" i="18"/>
  <c r="BT130" i="18" s="1"/>
  <c r="AU130" i="18"/>
  <c r="BS130" i="18" s="1"/>
  <c r="AT130" i="18"/>
  <c r="BR130" i="18" s="1"/>
  <c r="AS130" i="18"/>
  <c r="BQ130" i="18" s="1"/>
  <c r="AR130" i="18"/>
  <c r="BP130" i="18" s="1"/>
  <c r="AQ130" i="18"/>
  <c r="BO130" i="18" s="1"/>
  <c r="AP130" i="18"/>
  <c r="BN130" i="18" s="1"/>
  <c r="AO130" i="18"/>
  <c r="CA129" i="18"/>
  <c r="AV280" i="3" s="1"/>
  <c r="BZ129" i="18"/>
  <c r="AU280" i="3" s="1"/>
  <c r="BY129" i="18"/>
  <c r="AT280" i="3" s="1"/>
  <c r="AZ129" i="18"/>
  <c r="BX129" i="18" s="1"/>
  <c r="AY129" i="18"/>
  <c r="BW129" i="18" s="1"/>
  <c r="AX129" i="18"/>
  <c r="BV129" i="18" s="1"/>
  <c r="AW129" i="18"/>
  <c r="BU129" i="18" s="1"/>
  <c r="AV129" i="18"/>
  <c r="BT129" i="18" s="1"/>
  <c r="AU129" i="18"/>
  <c r="BS129" i="18" s="1"/>
  <c r="AT129" i="18"/>
  <c r="BR129" i="18" s="1"/>
  <c r="AS129" i="18"/>
  <c r="BQ129" i="18" s="1"/>
  <c r="AR129" i="18"/>
  <c r="BP129" i="18" s="1"/>
  <c r="AQ129" i="18"/>
  <c r="BO129" i="18" s="1"/>
  <c r="AP129" i="18"/>
  <c r="BN129" i="18" s="1"/>
  <c r="AO129" i="18"/>
  <c r="BM129" i="18" s="1"/>
  <c r="CA128" i="18"/>
  <c r="AV287" i="3" s="1"/>
  <c r="BZ128" i="18"/>
  <c r="AU287" i="3" s="1"/>
  <c r="BY128" i="18"/>
  <c r="AT287" i="3" s="1"/>
  <c r="BW128" i="18"/>
  <c r="BT128" i="18"/>
  <c r="BO128" i="18"/>
  <c r="AZ128" i="18"/>
  <c r="BX128" i="18" s="1"/>
  <c r="AY128" i="18"/>
  <c r="AX128" i="18"/>
  <c r="BV128" i="18" s="1"/>
  <c r="AW128" i="18"/>
  <c r="BU128" i="18" s="1"/>
  <c r="AV128" i="18"/>
  <c r="AU128" i="18"/>
  <c r="BS128" i="18" s="1"/>
  <c r="AT128" i="18"/>
  <c r="BR128" i="18" s="1"/>
  <c r="AS128" i="18"/>
  <c r="BQ128" i="18" s="1"/>
  <c r="AR128" i="18"/>
  <c r="BP128" i="18" s="1"/>
  <c r="AQ128" i="18"/>
  <c r="AP128" i="18"/>
  <c r="BN128" i="18" s="1"/>
  <c r="AO128" i="18"/>
  <c r="BM128" i="18" s="1"/>
  <c r="CA127" i="18"/>
  <c r="AV216" i="3" s="1"/>
  <c r="BZ127" i="18"/>
  <c r="AU216" i="3" s="1"/>
  <c r="BY127" i="18"/>
  <c r="AT216" i="3" s="1"/>
  <c r="BT127" i="18"/>
  <c r="AZ127" i="18"/>
  <c r="BX127" i="18" s="1"/>
  <c r="AY127" i="18"/>
  <c r="BW127" i="18" s="1"/>
  <c r="AX127" i="18"/>
  <c r="BV127" i="18" s="1"/>
  <c r="AW127" i="18"/>
  <c r="BU127" i="18" s="1"/>
  <c r="AV127" i="18"/>
  <c r="AU127" i="18"/>
  <c r="BS127" i="18" s="1"/>
  <c r="AT127" i="18"/>
  <c r="BR127" i="18" s="1"/>
  <c r="AS127" i="18"/>
  <c r="BQ127" i="18" s="1"/>
  <c r="AR127" i="18"/>
  <c r="BP127" i="18" s="1"/>
  <c r="AQ127" i="18"/>
  <c r="BO127" i="18" s="1"/>
  <c r="AP127" i="18"/>
  <c r="BN127" i="18" s="1"/>
  <c r="AO127" i="18"/>
  <c r="BM127" i="18" s="1"/>
  <c r="CA126" i="18"/>
  <c r="AV328" i="3" s="1"/>
  <c r="BZ126" i="18"/>
  <c r="AU328" i="3" s="1"/>
  <c r="BY126" i="18"/>
  <c r="AT328" i="3" s="1"/>
  <c r="BQ126" i="18"/>
  <c r="AZ126" i="18"/>
  <c r="BX126" i="18" s="1"/>
  <c r="AY126" i="18"/>
  <c r="BW126" i="18" s="1"/>
  <c r="AX126" i="18"/>
  <c r="BV126" i="18" s="1"/>
  <c r="AW126" i="18"/>
  <c r="BU126" i="18" s="1"/>
  <c r="AV126" i="18"/>
  <c r="BT126" i="18" s="1"/>
  <c r="AU126" i="18"/>
  <c r="BS126" i="18" s="1"/>
  <c r="AT126" i="18"/>
  <c r="BR126" i="18" s="1"/>
  <c r="AS126" i="18"/>
  <c r="AR126" i="18"/>
  <c r="BP126" i="18" s="1"/>
  <c r="AQ126" i="18"/>
  <c r="BO126" i="18" s="1"/>
  <c r="AP126" i="18"/>
  <c r="BN126" i="18" s="1"/>
  <c r="AO126" i="18"/>
  <c r="BM126" i="18" s="1"/>
  <c r="CA125" i="18"/>
  <c r="AV35" i="3" s="1"/>
  <c r="BZ125" i="18"/>
  <c r="AU35" i="3" s="1"/>
  <c r="BY125" i="18"/>
  <c r="AT35" i="3" s="1"/>
  <c r="BS125" i="18"/>
  <c r="AZ125" i="18"/>
  <c r="BX125" i="18" s="1"/>
  <c r="AY125" i="18"/>
  <c r="BW125" i="18" s="1"/>
  <c r="AX125" i="18"/>
  <c r="BV125" i="18" s="1"/>
  <c r="AW125" i="18"/>
  <c r="BU125" i="18" s="1"/>
  <c r="AV125" i="18"/>
  <c r="BT125" i="18" s="1"/>
  <c r="AU125" i="18"/>
  <c r="AT125" i="18"/>
  <c r="BR125" i="18" s="1"/>
  <c r="AS125" i="18"/>
  <c r="BQ125" i="18" s="1"/>
  <c r="AR125" i="18"/>
  <c r="BP125" i="18" s="1"/>
  <c r="AQ125" i="18"/>
  <c r="BO125" i="18" s="1"/>
  <c r="AP125" i="18"/>
  <c r="BN125" i="18" s="1"/>
  <c r="AO125" i="18"/>
  <c r="BM125" i="18" s="1"/>
  <c r="CA124" i="18"/>
  <c r="AV268" i="3" s="1"/>
  <c r="AZ268" i="3" s="1"/>
  <c r="BZ124" i="18"/>
  <c r="AU268" i="3" s="1"/>
  <c r="AY268" i="3" s="1"/>
  <c r="BY124" i="18"/>
  <c r="AT268" i="3" s="1"/>
  <c r="AX268" i="3" s="1"/>
  <c r="BS124" i="18"/>
  <c r="BP124" i="18"/>
  <c r="AZ124" i="18"/>
  <c r="BX124" i="18" s="1"/>
  <c r="AY124" i="18"/>
  <c r="BW124" i="18" s="1"/>
  <c r="AX124" i="18"/>
  <c r="BV124" i="18" s="1"/>
  <c r="AW124" i="18"/>
  <c r="BU124" i="18" s="1"/>
  <c r="AV124" i="18"/>
  <c r="BT124" i="18" s="1"/>
  <c r="AU124" i="18"/>
  <c r="AT124" i="18"/>
  <c r="BR124" i="18" s="1"/>
  <c r="AS124" i="18"/>
  <c r="BQ124" i="18" s="1"/>
  <c r="AR124" i="18"/>
  <c r="AQ124" i="18"/>
  <c r="BO124" i="18" s="1"/>
  <c r="AP124" i="18"/>
  <c r="BN124" i="18" s="1"/>
  <c r="AO124" i="18"/>
  <c r="BM124" i="18" s="1"/>
  <c r="CA123" i="18"/>
  <c r="AV266" i="3" s="1"/>
  <c r="BZ123" i="18"/>
  <c r="AU266" i="3" s="1"/>
  <c r="BY123" i="18"/>
  <c r="AT266" i="3" s="1"/>
  <c r="BM123" i="18"/>
  <c r="AZ123" i="18"/>
  <c r="BX123" i="18" s="1"/>
  <c r="AY123" i="18"/>
  <c r="BW123" i="18" s="1"/>
  <c r="AX123" i="18"/>
  <c r="BV123" i="18" s="1"/>
  <c r="AW123" i="18"/>
  <c r="BU123" i="18" s="1"/>
  <c r="AV123" i="18"/>
  <c r="BT123" i="18" s="1"/>
  <c r="AU123" i="18"/>
  <c r="BS123" i="18" s="1"/>
  <c r="AT123" i="18"/>
  <c r="BR123" i="18" s="1"/>
  <c r="AS123" i="18"/>
  <c r="BQ123" i="18" s="1"/>
  <c r="AR123" i="18"/>
  <c r="BP123" i="18" s="1"/>
  <c r="AQ123" i="18"/>
  <c r="BO123" i="18" s="1"/>
  <c r="AP123" i="18"/>
  <c r="BN123" i="18" s="1"/>
  <c r="AO123" i="18"/>
  <c r="CA122" i="18"/>
  <c r="AV34" i="3" s="1"/>
  <c r="BZ122" i="18"/>
  <c r="AU34" i="3" s="1"/>
  <c r="BY122" i="18"/>
  <c r="AT34" i="3" s="1"/>
  <c r="BU122" i="18"/>
  <c r="AZ122" i="18"/>
  <c r="BX122" i="18" s="1"/>
  <c r="AY122" i="18"/>
  <c r="BW122" i="18" s="1"/>
  <c r="AX122" i="18"/>
  <c r="BV122" i="18" s="1"/>
  <c r="AW122" i="18"/>
  <c r="AV122" i="18"/>
  <c r="BT122" i="18" s="1"/>
  <c r="AU122" i="18"/>
  <c r="BS122" i="18" s="1"/>
  <c r="AT122" i="18"/>
  <c r="BR122" i="18" s="1"/>
  <c r="AS122" i="18"/>
  <c r="BQ122" i="18" s="1"/>
  <c r="AR122" i="18"/>
  <c r="BP122" i="18" s="1"/>
  <c r="AQ122" i="18"/>
  <c r="BO122" i="18" s="1"/>
  <c r="AP122" i="18"/>
  <c r="BN122" i="18" s="1"/>
  <c r="AO122" i="18"/>
  <c r="BM122" i="18" s="1"/>
  <c r="CA121" i="18"/>
  <c r="AV259" i="3" s="1"/>
  <c r="BZ121" i="18"/>
  <c r="AU259" i="3" s="1"/>
  <c r="BY121" i="18"/>
  <c r="AT259" i="3" s="1"/>
  <c r="BU121" i="18"/>
  <c r="BM121" i="18"/>
  <c r="AZ121" i="18"/>
  <c r="BX121" i="18" s="1"/>
  <c r="AY121" i="18"/>
  <c r="BW121" i="18" s="1"/>
  <c r="AX121" i="18"/>
  <c r="BV121" i="18" s="1"/>
  <c r="AW121" i="18"/>
  <c r="AV121" i="18"/>
  <c r="BT121" i="18" s="1"/>
  <c r="AU121" i="18"/>
  <c r="BS121" i="18" s="1"/>
  <c r="AT121" i="18"/>
  <c r="BR121" i="18" s="1"/>
  <c r="AS121" i="18"/>
  <c r="BQ121" i="18" s="1"/>
  <c r="AR121" i="18"/>
  <c r="BP121" i="18" s="1"/>
  <c r="AQ121" i="18"/>
  <c r="BO121" i="18" s="1"/>
  <c r="AP121" i="18"/>
  <c r="BN121" i="18" s="1"/>
  <c r="AO121" i="18"/>
  <c r="CA120" i="18"/>
  <c r="AV258" i="3" s="1"/>
  <c r="BZ120" i="18"/>
  <c r="AU258" i="3" s="1"/>
  <c r="BY120" i="18"/>
  <c r="AT258" i="3" s="1"/>
  <c r="BW120" i="18"/>
  <c r="AZ120" i="18"/>
  <c r="BX120" i="18" s="1"/>
  <c r="AY120" i="18"/>
  <c r="AX120" i="18"/>
  <c r="BV120" i="18" s="1"/>
  <c r="AW120" i="18"/>
  <c r="BU120" i="18" s="1"/>
  <c r="AV120" i="18"/>
  <c r="BT120" i="18" s="1"/>
  <c r="AU120" i="18"/>
  <c r="BS120" i="18" s="1"/>
  <c r="AT120" i="18"/>
  <c r="BR120" i="18" s="1"/>
  <c r="AS120" i="18"/>
  <c r="BQ120" i="18" s="1"/>
  <c r="AR120" i="18"/>
  <c r="BP120" i="18" s="1"/>
  <c r="AQ120" i="18"/>
  <c r="BO120" i="18" s="1"/>
  <c r="AP120" i="18"/>
  <c r="BN120" i="18" s="1"/>
  <c r="AO120" i="18"/>
  <c r="BM120" i="18" s="1"/>
  <c r="CA119" i="18"/>
  <c r="AV76" i="3" s="1"/>
  <c r="BZ119" i="18"/>
  <c r="AU76" i="3" s="1"/>
  <c r="BY119" i="18"/>
  <c r="AT76" i="3" s="1"/>
  <c r="BT119" i="18"/>
  <c r="BQ119" i="18"/>
  <c r="AZ119" i="18"/>
  <c r="BX119" i="18" s="1"/>
  <c r="AY119" i="18"/>
  <c r="BW119" i="18" s="1"/>
  <c r="AX119" i="18"/>
  <c r="BV119" i="18" s="1"/>
  <c r="AW119" i="18"/>
  <c r="BU119" i="18" s="1"/>
  <c r="AV119" i="18"/>
  <c r="AU119" i="18"/>
  <c r="BS119" i="18" s="1"/>
  <c r="AT119" i="18"/>
  <c r="BR119" i="18" s="1"/>
  <c r="AS119" i="18"/>
  <c r="AR119" i="18"/>
  <c r="BP119" i="18" s="1"/>
  <c r="AQ119" i="18"/>
  <c r="BO119" i="18" s="1"/>
  <c r="AP119" i="18"/>
  <c r="BN119" i="18" s="1"/>
  <c r="AO119" i="18"/>
  <c r="BM119" i="18" s="1"/>
  <c r="CA118" i="18"/>
  <c r="AV327" i="3" s="1"/>
  <c r="BZ118" i="18"/>
  <c r="AU327" i="3" s="1"/>
  <c r="BY118" i="18"/>
  <c r="AT327" i="3" s="1"/>
  <c r="BV118" i="18"/>
  <c r="AZ118" i="18"/>
  <c r="BX118" i="18" s="1"/>
  <c r="AY118" i="18"/>
  <c r="BW118" i="18" s="1"/>
  <c r="AX118" i="18"/>
  <c r="AW118" i="18"/>
  <c r="BU118" i="18" s="1"/>
  <c r="AV118" i="18"/>
  <c r="BT118" i="18" s="1"/>
  <c r="AU118" i="18"/>
  <c r="BS118" i="18" s="1"/>
  <c r="AT118" i="18"/>
  <c r="BR118" i="18" s="1"/>
  <c r="AS118" i="18"/>
  <c r="BQ118" i="18" s="1"/>
  <c r="AR118" i="18"/>
  <c r="BP118" i="18" s="1"/>
  <c r="AQ118" i="18"/>
  <c r="BO118" i="18" s="1"/>
  <c r="AP118" i="18"/>
  <c r="BN118" i="18" s="1"/>
  <c r="AO118" i="18"/>
  <c r="BM118" i="18" s="1"/>
  <c r="CA117" i="18"/>
  <c r="AV123" i="3" s="1"/>
  <c r="BZ117" i="18"/>
  <c r="AU123" i="3" s="1"/>
  <c r="BY117" i="18"/>
  <c r="AT123" i="3" s="1"/>
  <c r="BS117" i="18"/>
  <c r="BN117" i="18"/>
  <c r="AZ117" i="18"/>
  <c r="BX117" i="18" s="1"/>
  <c r="AY117" i="18"/>
  <c r="BW117" i="18" s="1"/>
  <c r="AX117" i="18"/>
  <c r="BV117" i="18" s="1"/>
  <c r="AW117" i="18"/>
  <c r="BU117" i="18" s="1"/>
  <c r="AV117" i="18"/>
  <c r="BT117" i="18" s="1"/>
  <c r="AU117" i="18"/>
  <c r="AT117" i="18"/>
  <c r="BR117" i="18" s="1"/>
  <c r="AS117" i="18"/>
  <c r="BQ117" i="18" s="1"/>
  <c r="AR117" i="18"/>
  <c r="BP117" i="18" s="1"/>
  <c r="AQ117" i="18"/>
  <c r="BO117" i="18" s="1"/>
  <c r="AP117" i="18"/>
  <c r="AO117" i="18"/>
  <c r="BM117" i="18" s="1"/>
  <c r="CA116" i="18"/>
  <c r="AV30" i="3" s="1"/>
  <c r="BZ116" i="18"/>
  <c r="AU30" i="3" s="1"/>
  <c r="BY116" i="18"/>
  <c r="AT30" i="3" s="1"/>
  <c r="BX116" i="18"/>
  <c r="AZ116" i="18"/>
  <c r="AY116" i="18"/>
  <c r="BW116" i="18" s="1"/>
  <c r="AX116" i="18"/>
  <c r="BV116" i="18" s="1"/>
  <c r="AW116" i="18"/>
  <c r="BU116" i="18" s="1"/>
  <c r="AV116" i="18"/>
  <c r="BT116" i="18" s="1"/>
  <c r="AU116" i="18"/>
  <c r="BS116" i="18" s="1"/>
  <c r="AT116" i="18"/>
  <c r="BR116" i="18" s="1"/>
  <c r="AS116" i="18"/>
  <c r="BQ116" i="18" s="1"/>
  <c r="AR116" i="18"/>
  <c r="BP116" i="18" s="1"/>
  <c r="AQ116" i="18"/>
  <c r="BO116" i="18" s="1"/>
  <c r="AP116" i="18"/>
  <c r="BN116" i="18" s="1"/>
  <c r="AO116" i="18"/>
  <c r="BM116" i="18" s="1"/>
  <c r="CA115" i="18"/>
  <c r="AV255" i="3" s="1"/>
  <c r="AV256" i="3" s="1"/>
  <c r="BZ115" i="18"/>
  <c r="AU255" i="3" s="1"/>
  <c r="AU256" i="3" s="1"/>
  <c r="BY115" i="18"/>
  <c r="AT255" i="3" s="1"/>
  <c r="AT256" i="3" s="1"/>
  <c r="BU115" i="18"/>
  <c r="BP115" i="18"/>
  <c r="BM115" i="18"/>
  <c r="AZ115" i="18"/>
  <c r="BX115" i="18" s="1"/>
  <c r="AY115" i="18"/>
  <c r="BW115" i="18" s="1"/>
  <c r="AX115" i="18"/>
  <c r="BV115" i="18" s="1"/>
  <c r="AW115" i="18"/>
  <c r="AV115" i="18"/>
  <c r="BT115" i="18" s="1"/>
  <c r="AU115" i="18"/>
  <c r="BS115" i="18" s="1"/>
  <c r="AT115" i="18"/>
  <c r="BR115" i="18" s="1"/>
  <c r="AS115" i="18"/>
  <c r="BQ115" i="18" s="1"/>
  <c r="AR115" i="18"/>
  <c r="AQ115" i="18"/>
  <c r="BO115" i="18" s="1"/>
  <c r="AP115" i="18"/>
  <c r="BN115" i="18" s="1"/>
  <c r="AO115" i="18"/>
  <c r="CA114" i="18"/>
  <c r="AV29" i="3" s="1"/>
  <c r="BZ114" i="18"/>
  <c r="AU29" i="3" s="1"/>
  <c r="BY114" i="18"/>
  <c r="AT29" i="3" s="1"/>
  <c r="AZ114" i="18"/>
  <c r="BX114" i="18" s="1"/>
  <c r="AY114" i="18"/>
  <c r="BW114" i="18" s="1"/>
  <c r="AX114" i="18"/>
  <c r="BV114" i="18" s="1"/>
  <c r="AW114" i="18"/>
  <c r="BU114" i="18" s="1"/>
  <c r="AV114" i="18"/>
  <c r="BT114" i="18" s="1"/>
  <c r="AU114" i="18"/>
  <c r="BS114" i="18" s="1"/>
  <c r="AT114" i="18"/>
  <c r="BR114" i="18" s="1"/>
  <c r="AS114" i="18"/>
  <c r="BQ114" i="18" s="1"/>
  <c r="AR114" i="18"/>
  <c r="BP114" i="18" s="1"/>
  <c r="AQ114" i="18"/>
  <c r="BO114" i="18" s="1"/>
  <c r="AP114" i="18"/>
  <c r="BN114" i="18" s="1"/>
  <c r="AO114" i="18"/>
  <c r="BM114" i="18" s="1"/>
  <c r="CA113" i="18"/>
  <c r="AV244" i="3" s="1"/>
  <c r="BZ113" i="18"/>
  <c r="AU244" i="3" s="1"/>
  <c r="BY113" i="18"/>
  <c r="AT244" i="3" s="1"/>
  <c r="BO113" i="18"/>
  <c r="AZ113" i="18"/>
  <c r="BX113" i="18" s="1"/>
  <c r="AY113" i="18"/>
  <c r="BW113" i="18" s="1"/>
  <c r="AX113" i="18"/>
  <c r="BV113" i="18" s="1"/>
  <c r="AW113" i="18"/>
  <c r="BU113" i="18" s="1"/>
  <c r="AV113" i="18"/>
  <c r="BT113" i="18" s="1"/>
  <c r="AU113" i="18"/>
  <c r="BS113" i="18" s="1"/>
  <c r="AT113" i="18"/>
  <c r="BR113" i="18" s="1"/>
  <c r="AS113" i="18"/>
  <c r="BQ113" i="18" s="1"/>
  <c r="AR113" i="18"/>
  <c r="BP113" i="18" s="1"/>
  <c r="AQ113" i="18"/>
  <c r="AP113" i="18"/>
  <c r="BN113" i="18" s="1"/>
  <c r="AO113" i="18"/>
  <c r="BM113" i="18" s="1"/>
  <c r="CA112" i="18"/>
  <c r="AV243" i="3" s="1"/>
  <c r="BZ112" i="18"/>
  <c r="AU243" i="3" s="1"/>
  <c r="BY112" i="18"/>
  <c r="AT243" i="3" s="1"/>
  <c r="AT245" i="3" s="1"/>
  <c r="BW112" i="18"/>
  <c r="BO112" i="18"/>
  <c r="AZ112" i="18"/>
  <c r="BX112" i="18" s="1"/>
  <c r="AY112" i="18"/>
  <c r="AX112" i="18"/>
  <c r="BV112" i="18" s="1"/>
  <c r="AW112" i="18"/>
  <c r="BU112" i="18" s="1"/>
  <c r="AV112" i="18"/>
  <c r="BT112" i="18" s="1"/>
  <c r="AU112" i="18"/>
  <c r="BS112" i="18" s="1"/>
  <c r="AT112" i="18"/>
  <c r="BR112" i="18" s="1"/>
  <c r="AS112" i="18"/>
  <c r="BQ112" i="18" s="1"/>
  <c r="AR112" i="18"/>
  <c r="BP112" i="18" s="1"/>
  <c r="AQ112" i="18"/>
  <c r="AP112" i="18"/>
  <c r="BN112" i="18" s="1"/>
  <c r="AO112" i="18"/>
  <c r="BM112" i="18" s="1"/>
  <c r="CA111" i="18"/>
  <c r="AV253" i="3" s="1"/>
  <c r="AV254" i="3" s="1"/>
  <c r="BZ111" i="18"/>
  <c r="AU253" i="3" s="1"/>
  <c r="AU254" i="3" s="1"/>
  <c r="BY111" i="18"/>
  <c r="AT253" i="3" s="1"/>
  <c r="AT254" i="3" s="1"/>
  <c r="BT111" i="18"/>
  <c r="AZ111" i="18"/>
  <c r="BX111" i="18" s="1"/>
  <c r="AY111" i="18"/>
  <c r="BW111" i="18" s="1"/>
  <c r="AX111" i="18"/>
  <c r="BV111" i="18" s="1"/>
  <c r="AW111" i="18"/>
  <c r="BU111" i="18" s="1"/>
  <c r="AV111" i="18"/>
  <c r="AU111" i="18"/>
  <c r="BS111" i="18" s="1"/>
  <c r="AT111" i="18"/>
  <c r="BR111" i="18" s="1"/>
  <c r="AS111" i="18"/>
  <c r="BQ111" i="18" s="1"/>
  <c r="AR111" i="18"/>
  <c r="BP111" i="18" s="1"/>
  <c r="AQ111" i="18"/>
  <c r="BO111" i="18" s="1"/>
  <c r="AP111" i="18"/>
  <c r="BN111" i="18" s="1"/>
  <c r="AO111" i="18"/>
  <c r="BM111" i="18" s="1"/>
  <c r="CA110" i="18"/>
  <c r="AV204" i="3" s="1"/>
  <c r="AV205" i="3" s="1"/>
  <c r="BZ110" i="18"/>
  <c r="AU204" i="3" s="1"/>
  <c r="AU205" i="3" s="1"/>
  <c r="BY110" i="18"/>
  <c r="AT204" i="3" s="1"/>
  <c r="AT205" i="3" s="1"/>
  <c r="BV110" i="18"/>
  <c r="BN110" i="18"/>
  <c r="AZ110" i="18"/>
  <c r="BX110" i="18" s="1"/>
  <c r="AY110" i="18"/>
  <c r="BW110" i="18" s="1"/>
  <c r="AX110" i="18"/>
  <c r="AW110" i="18"/>
  <c r="BU110" i="18" s="1"/>
  <c r="AV110" i="18"/>
  <c r="BT110" i="18" s="1"/>
  <c r="AU110" i="18"/>
  <c r="BS110" i="18" s="1"/>
  <c r="AT110" i="18"/>
  <c r="BR110" i="18" s="1"/>
  <c r="AS110" i="18"/>
  <c r="BQ110" i="18" s="1"/>
  <c r="AR110" i="18"/>
  <c r="BP110" i="18" s="1"/>
  <c r="AQ110" i="18"/>
  <c r="BO110" i="18" s="1"/>
  <c r="AP110" i="18"/>
  <c r="AO110" i="18"/>
  <c r="BM110" i="18" s="1"/>
  <c r="CA109" i="18"/>
  <c r="AV251" i="3" s="1"/>
  <c r="AV252" i="3" s="1"/>
  <c r="BZ109" i="18"/>
  <c r="AU251" i="3" s="1"/>
  <c r="AU252" i="3" s="1"/>
  <c r="BY109" i="18"/>
  <c r="AT251" i="3" s="1"/>
  <c r="AT252" i="3" s="1"/>
  <c r="AZ109" i="18"/>
  <c r="BX109" i="18" s="1"/>
  <c r="AY109" i="18"/>
  <c r="BW109" i="18" s="1"/>
  <c r="AX109" i="18"/>
  <c r="BV109" i="18" s="1"/>
  <c r="AW109" i="18"/>
  <c r="BU109" i="18" s="1"/>
  <c r="AV109" i="18"/>
  <c r="BT109" i="18" s="1"/>
  <c r="AU109" i="18"/>
  <c r="BS109" i="18" s="1"/>
  <c r="AT109" i="18"/>
  <c r="BR109" i="18" s="1"/>
  <c r="AS109" i="18"/>
  <c r="BQ109" i="18" s="1"/>
  <c r="AR109" i="18"/>
  <c r="BP109" i="18" s="1"/>
  <c r="AQ109" i="18"/>
  <c r="BO109" i="18" s="1"/>
  <c r="AP109" i="18"/>
  <c r="BN109" i="18" s="1"/>
  <c r="AO109" i="18"/>
  <c r="BM109" i="18" s="1"/>
  <c r="CA108" i="18"/>
  <c r="AV28" i="3" s="1"/>
  <c r="BZ108" i="18"/>
  <c r="AU28" i="3" s="1"/>
  <c r="BY108" i="18"/>
  <c r="AT28" i="3" s="1"/>
  <c r="BX108" i="18"/>
  <c r="BP108" i="18"/>
  <c r="AZ108" i="18"/>
  <c r="AY108" i="18"/>
  <c r="BW108" i="18" s="1"/>
  <c r="AX108" i="18"/>
  <c r="BV108" i="18" s="1"/>
  <c r="AW108" i="18"/>
  <c r="BU108" i="18" s="1"/>
  <c r="AV108" i="18"/>
  <c r="BT108" i="18" s="1"/>
  <c r="AU108" i="18"/>
  <c r="BS108" i="18" s="1"/>
  <c r="AT108" i="18"/>
  <c r="BR108" i="18" s="1"/>
  <c r="AS108" i="18"/>
  <c r="BQ108" i="18" s="1"/>
  <c r="AR108" i="18"/>
  <c r="AQ108" i="18"/>
  <c r="BO108" i="18" s="1"/>
  <c r="AP108" i="18"/>
  <c r="BN108" i="18" s="1"/>
  <c r="AO108" i="18"/>
  <c r="BM108" i="18" s="1"/>
  <c r="CA107" i="18"/>
  <c r="AV200" i="3" s="1"/>
  <c r="AV201" i="3" s="1"/>
  <c r="BZ107" i="18"/>
  <c r="AU200" i="3" s="1"/>
  <c r="AU201" i="3" s="1"/>
  <c r="BY107" i="18"/>
  <c r="AT200" i="3" s="1"/>
  <c r="AT201" i="3" s="1"/>
  <c r="BU107" i="18"/>
  <c r="BO107" i="18"/>
  <c r="BM107" i="18"/>
  <c r="AZ107" i="18"/>
  <c r="BX107" i="18" s="1"/>
  <c r="AY107" i="18"/>
  <c r="BW107" i="18" s="1"/>
  <c r="AX107" i="18"/>
  <c r="BV107" i="18" s="1"/>
  <c r="AW107" i="18"/>
  <c r="AV107" i="18"/>
  <c r="BT107" i="18" s="1"/>
  <c r="AU107" i="18"/>
  <c r="BS107" i="18" s="1"/>
  <c r="AT107" i="18"/>
  <c r="BR107" i="18" s="1"/>
  <c r="AS107" i="18"/>
  <c r="BQ107" i="18" s="1"/>
  <c r="AR107" i="18"/>
  <c r="BP107" i="18" s="1"/>
  <c r="AQ107" i="18"/>
  <c r="AP107" i="18"/>
  <c r="BN107" i="18" s="1"/>
  <c r="AO107" i="18"/>
  <c r="CA106" i="18"/>
  <c r="AV238" i="3" s="1"/>
  <c r="BZ106" i="18"/>
  <c r="AU238" i="3" s="1"/>
  <c r="BY106" i="18"/>
  <c r="AT238" i="3" s="1"/>
  <c r="BU106" i="18"/>
  <c r="BT106" i="18"/>
  <c r="AZ106" i="18"/>
  <c r="BX106" i="18" s="1"/>
  <c r="AY106" i="18"/>
  <c r="BW106" i="18" s="1"/>
  <c r="AX106" i="18"/>
  <c r="BV106" i="18" s="1"/>
  <c r="AW106" i="18"/>
  <c r="AV106" i="18"/>
  <c r="AU106" i="18"/>
  <c r="BS106" i="18" s="1"/>
  <c r="AT106" i="18"/>
  <c r="BR106" i="18" s="1"/>
  <c r="AS106" i="18"/>
  <c r="BQ106" i="18" s="1"/>
  <c r="AR106" i="18"/>
  <c r="BP106" i="18" s="1"/>
  <c r="AQ106" i="18"/>
  <c r="BO106" i="18" s="1"/>
  <c r="AP106" i="18"/>
  <c r="BN106" i="18" s="1"/>
  <c r="AO106" i="18"/>
  <c r="BM106" i="18" s="1"/>
  <c r="CA105" i="18"/>
  <c r="AV236" i="3" s="1"/>
  <c r="BZ105" i="18"/>
  <c r="AU236" i="3" s="1"/>
  <c r="BY105" i="18"/>
  <c r="AT236" i="3" s="1"/>
  <c r="BO105" i="18"/>
  <c r="AZ105" i="18"/>
  <c r="BX105" i="18" s="1"/>
  <c r="AY105" i="18"/>
  <c r="BW105" i="18" s="1"/>
  <c r="AX105" i="18"/>
  <c r="BV105" i="18" s="1"/>
  <c r="AW105" i="18"/>
  <c r="BU105" i="18" s="1"/>
  <c r="AV105" i="18"/>
  <c r="BT105" i="18" s="1"/>
  <c r="AU105" i="18"/>
  <c r="BS105" i="18" s="1"/>
  <c r="AT105" i="18"/>
  <c r="BR105" i="18" s="1"/>
  <c r="AS105" i="18"/>
  <c r="BQ105" i="18" s="1"/>
  <c r="AR105" i="18"/>
  <c r="BP105" i="18" s="1"/>
  <c r="AQ105" i="18"/>
  <c r="AP105" i="18"/>
  <c r="BN105" i="18" s="1"/>
  <c r="AO105" i="18"/>
  <c r="BM105" i="18" s="1"/>
  <c r="CA104" i="18"/>
  <c r="AV235" i="3" s="1"/>
  <c r="BZ104" i="18"/>
  <c r="AU235" i="3" s="1"/>
  <c r="BY104" i="18"/>
  <c r="AT235" i="3" s="1"/>
  <c r="BW104" i="18"/>
  <c r="BO104" i="18"/>
  <c r="AZ104" i="18"/>
  <c r="BX104" i="18" s="1"/>
  <c r="AY104" i="18"/>
  <c r="AX104" i="18"/>
  <c r="BV104" i="18" s="1"/>
  <c r="AW104" i="18"/>
  <c r="BU104" i="18" s="1"/>
  <c r="AV104" i="18"/>
  <c r="BT104" i="18" s="1"/>
  <c r="AU104" i="18"/>
  <c r="BS104" i="18" s="1"/>
  <c r="AT104" i="18"/>
  <c r="BR104" i="18" s="1"/>
  <c r="AS104" i="18"/>
  <c r="BQ104" i="18" s="1"/>
  <c r="AR104" i="18"/>
  <c r="BP104" i="18" s="1"/>
  <c r="AQ104" i="18"/>
  <c r="AP104" i="18"/>
  <c r="BN104" i="18" s="1"/>
  <c r="AO104" i="18"/>
  <c r="BM104" i="18" s="1"/>
  <c r="CA103" i="18"/>
  <c r="AV237" i="3" s="1"/>
  <c r="BZ103" i="18"/>
  <c r="AU237" i="3" s="1"/>
  <c r="BY103" i="18"/>
  <c r="AT237" i="3" s="1"/>
  <c r="BW103" i="18"/>
  <c r="AZ103" i="18"/>
  <c r="BX103" i="18" s="1"/>
  <c r="AY103" i="18"/>
  <c r="AX103" i="18"/>
  <c r="BV103" i="18" s="1"/>
  <c r="AW103" i="18"/>
  <c r="BU103" i="18" s="1"/>
  <c r="AV103" i="18"/>
  <c r="BT103" i="18" s="1"/>
  <c r="AU103" i="18"/>
  <c r="BS103" i="18" s="1"/>
  <c r="AT103" i="18"/>
  <c r="BR103" i="18" s="1"/>
  <c r="AS103" i="18"/>
  <c r="BQ103" i="18" s="1"/>
  <c r="AR103" i="18"/>
  <c r="BP103" i="18" s="1"/>
  <c r="AQ103" i="18"/>
  <c r="BO103" i="18" s="1"/>
  <c r="AP103" i="18"/>
  <c r="BN103" i="18" s="1"/>
  <c r="AO103" i="18"/>
  <c r="BM103" i="18" s="1"/>
  <c r="CA102" i="18"/>
  <c r="AV337" i="3" s="1"/>
  <c r="BZ102" i="18"/>
  <c r="AU337" i="3" s="1"/>
  <c r="BY102" i="18"/>
  <c r="AT337" i="3" s="1"/>
  <c r="BW102" i="18"/>
  <c r="BO102" i="18"/>
  <c r="AZ102" i="18"/>
  <c r="BX102" i="18" s="1"/>
  <c r="AY102" i="18"/>
  <c r="AX102" i="18"/>
  <c r="BV102" i="18" s="1"/>
  <c r="AW102" i="18"/>
  <c r="BU102" i="18" s="1"/>
  <c r="AV102" i="18"/>
  <c r="BT102" i="18" s="1"/>
  <c r="AU102" i="18"/>
  <c r="BS102" i="18" s="1"/>
  <c r="AT102" i="18"/>
  <c r="BR102" i="18" s="1"/>
  <c r="AS102" i="18"/>
  <c r="BQ102" i="18" s="1"/>
  <c r="AR102" i="18"/>
  <c r="BP102" i="18" s="1"/>
  <c r="AQ102" i="18"/>
  <c r="AP102" i="18"/>
  <c r="BN102" i="18" s="1"/>
  <c r="AO102" i="18"/>
  <c r="BM102" i="18" s="1"/>
  <c r="CA101" i="18"/>
  <c r="AV272" i="3" s="1"/>
  <c r="BZ101" i="18"/>
  <c r="AU272" i="3" s="1"/>
  <c r="BY101" i="18"/>
  <c r="AT272" i="3" s="1"/>
  <c r="AZ101" i="18"/>
  <c r="BX101" i="18" s="1"/>
  <c r="AY101" i="18"/>
  <c r="BW101" i="18" s="1"/>
  <c r="AX101" i="18"/>
  <c r="BV101" i="18" s="1"/>
  <c r="AW101" i="18"/>
  <c r="BU101" i="18" s="1"/>
  <c r="AV101" i="18"/>
  <c r="BT101" i="18" s="1"/>
  <c r="AU101" i="18"/>
  <c r="BS101" i="18" s="1"/>
  <c r="AT101" i="18"/>
  <c r="BR101" i="18" s="1"/>
  <c r="AS101" i="18"/>
  <c r="BQ101" i="18" s="1"/>
  <c r="AR101" i="18"/>
  <c r="BP101" i="18" s="1"/>
  <c r="AQ101" i="18"/>
  <c r="BO101" i="18" s="1"/>
  <c r="AP101" i="18"/>
  <c r="BN101" i="18" s="1"/>
  <c r="AO101" i="18"/>
  <c r="BM101" i="18" s="1"/>
  <c r="CA100" i="18"/>
  <c r="AV221" i="3" s="1"/>
  <c r="AV224" i="3" s="1"/>
  <c r="BZ100" i="18"/>
  <c r="AU221" i="3" s="1"/>
  <c r="AU224" i="3" s="1"/>
  <c r="BY100" i="18"/>
  <c r="AT221" i="3" s="1"/>
  <c r="AT224" i="3" s="1"/>
  <c r="BU100" i="18"/>
  <c r="AZ100" i="18"/>
  <c r="BX100" i="18" s="1"/>
  <c r="AY100" i="18"/>
  <c r="BW100" i="18" s="1"/>
  <c r="AX100" i="18"/>
  <c r="BV100" i="18" s="1"/>
  <c r="AW100" i="18"/>
  <c r="AV100" i="18"/>
  <c r="BT100" i="18" s="1"/>
  <c r="AU100" i="18"/>
  <c r="BS100" i="18" s="1"/>
  <c r="AT100" i="18"/>
  <c r="BR100" i="18" s="1"/>
  <c r="AS100" i="18"/>
  <c r="BQ100" i="18" s="1"/>
  <c r="AR100" i="18"/>
  <c r="BP100" i="18" s="1"/>
  <c r="AQ100" i="18"/>
  <c r="BO100" i="18" s="1"/>
  <c r="AP100" i="18"/>
  <c r="BN100" i="18" s="1"/>
  <c r="AO100" i="18"/>
  <c r="BM100" i="18" s="1"/>
  <c r="CA99" i="18"/>
  <c r="AV225" i="3" s="1"/>
  <c r="AV226" i="3" s="1"/>
  <c r="BZ99" i="18"/>
  <c r="AU225" i="3" s="1"/>
  <c r="AU226" i="3" s="1"/>
  <c r="BY99" i="18"/>
  <c r="AT225" i="3" s="1"/>
  <c r="AT226" i="3" s="1"/>
  <c r="BX99" i="18"/>
  <c r="BP99" i="18"/>
  <c r="AZ99" i="18"/>
  <c r="AY99" i="18"/>
  <c r="BW99" i="18" s="1"/>
  <c r="AX99" i="18"/>
  <c r="BV99" i="18" s="1"/>
  <c r="AW99" i="18"/>
  <c r="BU99" i="18" s="1"/>
  <c r="AV99" i="18"/>
  <c r="BT99" i="18" s="1"/>
  <c r="AU99" i="18"/>
  <c r="BS99" i="18" s="1"/>
  <c r="AT99" i="18"/>
  <c r="BR99" i="18" s="1"/>
  <c r="AS99" i="18"/>
  <c r="BQ99" i="18" s="1"/>
  <c r="AR99" i="18"/>
  <c r="AQ99" i="18"/>
  <c r="BO99" i="18" s="1"/>
  <c r="AP99" i="18"/>
  <c r="BN99" i="18" s="1"/>
  <c r="AO99" i="18"/>
  <c r="BM99" i="18" s="1"/>
  <c r="CA98" i="18"/>
  <c r="AV299" i="3" s="1"/>
  <c r="AV300" i="3" s="1"/>
  <c r="BZ98" i="18"/>
  <c r="AU299" i="3" s="1"/>
  <c r="AU300" i="3" s="1"/>
  <c r="BY98" i="18"/>
  <c r="AT299" i="3" s="1"/>
  <c r="AT300" i="3" s="1"/>
  <c r="BU98" i="18"/>
  <c r="BP98" i="18"/>
  <c r="BM98" i="18"/>
  <c r="AZ98" i="18"/>
  <c r="BX98" i="18" s="1"/>
  <c r="AY98" i="18"/>
  <c r="BW98" i="18" s="1"/>
  <c r="AX98" i="18"/>
  <c r="BV98" i="18" s="1"/>
  <c r="AW98" i="18"/>
  <c r="AV98" i="18"/>
  <c r="BT98" i="18" s="1"/>
  <c r="AU98" i="18"/>
  <c r="BS98" i="18" s="1"/>
  <c r="AT98" i="18"/>
  <c r="BR98" i="18" s="1"/>
  <c r="AS98" i="18"/>
  <c r="BQ98" i="18" s="1"/>
  <c r="AR98" i="18"/>
  <c r="AQ98" i="18"/>
  <c r="BO98" i="18" s="1"/>
  <c r="AP98" i="18"/>
  <c r="BN98" i="18" s="1"/>
  <c r="AO98" i="18"/>
  <c r="CA97" i="18"/>
  <c r="AV218" i="3" s="1"/>
  <c r="AV219" i="3" s="1"/>
  <c r="BZ97" i="18"/>
  <c r="AU218" i="3" s="1"/>
  <c r="AU219" i="3" s="1"/>
  <c r="BY97" i="18"/>
  <c r="AT218" i="3" s="1"/>
  <c r="AT219" i="3" s="1"/>
  <c r="BU97" i="18"/>
  <c r="BR97" i="18"/>
  <c r="AZ97" i="18"/>
  <c r="BX97" i="18" s="1"/>
  <c r="AY97" i="18"/>
  <c r="BW97" i="18" s="1"/>
  <c r="AX97" i="18"/>
  <c r="BV97" i="18" s="1"/>
  <c r="AW97" i="18"/>
  <c r="AV97" i="18"/>
  <c r="BT97" i="18" s="1"/>
  <c r="AU97" i="18"/>
  <c r="BS97" i="18" s="1"/>
  <c r="AT97" i="18"/>
  <c r="AS97" i="18"/>
  <c r="BQ97" i="18" s="1"/>
  <c r="AR97" i="18"/>
  <c r="BP97" i="18" s="1"/>
  <c r="AQ97" i="18"/>
  <c r="BO97" i="18" s="1"/>
  <c r="AP97" i="18"/>
  <c r="BN97" i="18" s="1"/>
  <c r="AO97" i="18"/>
  <c r="BM97" i="18" s="1"/>
  <c r="CA96" i="18"/>
  <c r="AV326" i="3" s="1"/>
  <c r="AZ326" i="3" s="1"/>
  <c r="BZ96" i="18"/>
  <c r="AU326" i="3" s="1"/>
  <c r="AY326" i="3" s="1"/>
  <c r="BY96" i="18"/>
  <c r="AT326" i="3" s="1"/>
  <c r="AX326" i="3" s="1"/>
  <c r="BT96" i="18"/>
  <c r="AZ96" i="18"/>
  <c r="BX96" i="18" s="1"/>
  <c r="AY96" i="18"/>
  <c r="BW96" i="18" s="1"/>
  <c r="AX96" i="18"/>
  <c r="BV96" i="18" s="1"/>
  <c r="AW96" i="18"/>
  <c r="BU96" i="18" s="1"/>
  <c r="AV96" i="18"/>
  <c r="AU96" i="18"/>
  <c r="BS96" i="18" s="1"/>
  <c r="AT96" i="18"/>
  <c r="BR96" i="18" s="1"/>
  <c r="AS96" i="18"/>
  <c r="BQ96" i="18" s="1"/>
  <c r="AR96" i="18"/>
  <c r="BP96" i="18" s="1"/>
  <c r="AQ96" i="18"/>
  <c r="BO96" i="18" s="1"/>
  <c r="AP96" i="18"/>
  <c r="BN96" i="18" s="1"/>
  <c r="AO96" i="18"/>
  <c r="BM96" i="18" s="1"/>
  <c r="CA95" i="18"/>
  <c r="AV153" i="3" s="1"/>
  <c r="BZ95" i="18"/>
  <c r="AU153" i="3" s="1"/>
  <c r="BY95" i="18"/>
  <c r="AT153" i="3" s="1"/>
  <c r="BT95" i="18"/>
  <c r="AZ95" i="18"/>
  <c r="BX95" i="18" s="1"/>
  <c r="AY95" i="18"/>
  <c r="BW95" i="18" s="1"/>
  <c r="AX95" i="18"/>
  <c r="BV95" i="18" s="1"/>
  <c r="AW95" i="18"/>
  <c r="BU95" i="18" s="1"/>
  <c r="AV95" i="18"/>
  <c r="AU95" i="18"/>
  <c r="BS95" i="18" s="1"/>
  <c r="AT95" i="18"/>
  <c r="BR95" i="18" s="1"/>
  <c r="AS95" i="18"/>
  <c r="BQ95" i="18" s="1"/>
  <c r="AR95" i="18"/>
  <c r="BP95" i="18" s="1"/>
  <c r="AQ95" i="18"/>
  <c r="BO95" i="18" s="1"/>
  <c r="AP95" i="18"/>
  <c r="BN95" i="18" s="1"/>
  <c r="AO95" i="18"/>
  <c r="BM95" i="18" s="1"/>
  <c r="CA94" i="18"/>
  <c r="AV152" i="3" s="1"/>
  <c r="BZ94" i="18"/>
  <c r="AU152" i="3" s="1"/>
  <c r="BY94" i="18"/>
  <c r="AT152" i="3" s="1"/>
  <c r="BV94" i="18"/>
  <c r="BT94" i="18"/>
  <c r="BN94" i="18"/>
  <c r="AZ94" i="18"/>
  <c r="BX94" i="18" s="1"/>
  <c r="AY94" i="18"/>
  <c r="BW94" i="18" s="1"/>
  <c r="AX94" i="18"/>
  <c r="AW94" i="18"/>
  <c r="BU94" i="18" s="1"/>
  <c r="AV94" i="18"/>
  <c r="AU94" i="18"/>
  <c r="BS94" i="18" s="1"/>
  <c r="AT94" i="18"/>
  <c r="BR94" i="18" s="1"/>
  <c r="AS94" i="18"/>
  <c r="BQ94" i="18" s="1"/>
  <c r="AR94" i="18"/>
  <c r="BP94" i="18" s="1"/>
  <c r="AQ94" i="18"/>
  <c r="BO94" i="18" s="1"/>
  <c r="AP94" i="18"/>
  <c r="AO94" i="18"/>
  <c r="BM94" i="18" s="1"/>
  <c r="CA93" i="18"/>
  <c r="AV325" i="3" s="1"/>
  <c r="BZ93" i="18"/>
  <c r="AU325" i="3" s="1"/>
  <c r="BY93" i="18"/>
  <c r="AT325" i="3" s="1"/>
  <c r="AZ93" i="18"/>
  <c r="BX93" i="18" s="1"/>
  <c r="AY93" i="18"/>
  <c r="BW93" i="18" s="1"/>
  <c r="AX93" i="18"/>
  <c r="BV93" i="18" s="1"/>
  <c r="AW93" i="18"/>
  <c r="BU93" i="18" s="1"/>
  <c r="AV93" i="18"/>
  <c r="BT93" i="18" s="1"/>
  <c r="AU93" i="18"/>
  <c r="BS93" i="18" s="1"/>
  <c r="AT93" i="18"/>
  <c r="BR93" i="18" s="1"/>
  <c r="AS93" i="18"/>
  <c r="BQ93" i="18" s="1"/>
  <c r="AR93" i="18"/>
  <c r="BP93" i="18" s="1"/>
  <c r="AQ93" i="18"/>
  <c r="BO93" i="18" s="1"/>
  <c r="AP93" i="18"/>
  <c r="BN93" i="18" s="1"/>
  <c r="AO93" i="18"/>
  <c r="BM93" i="18" s="1"/>
  <c r="CA92" i="18"/>
  <c r="AV211" i="3" s="1"/>
  <c r="AV212" i="3" s="1"/>
  <c r="BZ92" i="18"/>
  <c r="AU211" i="3" s="1"/>
  <c r="AU212" i="3" s="1"/>
  <c r="BY92" i="18"/>
  <c r="AT211" i="3" s="1"/>
  <c r="AT212" i="3" s="1"/>
  <c r="BX92" i="18"/>
  <c r="BS92" i="18"/>
  <c r="BP92" i="18"/>
  <c r="AZ92" i="18"/>
  <c r="AY92" i="18"/>
  <c r="BW92" i="18" s="1"/>
  <c r="AX92" i="18"/>
  <c r="BV92" i="18" s="1"/>
  <c r="AW92" i="18"/>
  <c r="BU92" i="18" s="1"/>
  <c r="AV92" i="18"/>
  <c r="BT92" i="18" s="1"/>
  <c r="AU92" i="18"/>
  <c r="AT92" i="18"/>
  <c r="BR92" i="18" s="1"/>
  <c r="AS92" i="18"/>
  <c r="BQ92" i="18" s="1"/>
  <c r="AR92" i="18"/>
  <c r="AQ92" i="18"/>
  <c r="BO92" i="18" s="1"/>
  <c r="AP92" i="18"/>
  <c r="BN92" i="18" s="1"/>
  <c r="AO92" i="18"/>
  <c r="BM92" i="18" s="1"/>
  <c r="CA91" i="18"/>
  <c r="AV209" i="3" s="1"/>
  <c r="BZ91" i="18"/>
  <c r="AU209" i="3" s="1"/>
  <c r="BY91" i="18"/>
  <c r="AT209" i="3" s="1"/>
  <c r="BS91" i="18"/>
  <c r="BM91" i="18"/>
  <c r="AZ91" i="18"/>
  <c r="BX91" i="18" s="1"/>
  <c r="AY91" i="18"/>
  <c r="BW91" i="18" s="1"/>
  <c r="AX91" i="18"/>
  <c r="BV91" i="18" s="1"/>
  <c r="AW91" i="18"/>
  <c r="BU91" i="18" s="1"/>
  <c r="AV91" i="18"/>
  <c r="BT91" i="18" s="1"/>
  <c r="AU91" i="18"/>
  <c r="AT91" i="18"/>
  <c r="BR91" i="18" s="1"/>
  <c r="AS91" i="18"/>
  <c r="BQ91" i="18" s="1"/>
  <c r="AR91" i="18"/>
  <c r="BP91" i="18" s="1"/>
  <c r="AQ91" i="18"/>
  <c r="BO91" i="18" s="1"/>
  <c r="AP91" i="18"/>
  <c r="BN91" i="18" s="1"/>
  <c r="AO91" i="18"/>
  <c r="CA90" i="18"/>
  <c r="AV208" i="3" s="1"/>
  <c r="BZ90" i="18"/>
  <c r="AU208" i="3" s="1"/>
  <c r="BY90" i="18"/>
  <c r="AT208" i="3" s="1"/>
  <c r="BX90" i="18"/>
  <c r="AZ90" i="18"/>
  <c r="AY90" i="18"/>
  <c r="BW90" i="18" s="1"/>
  <c r="AX90" i="18"/>
  <c r="BV90" i="18" s="1"/>
  <c r="AW90" i="18"/>
  <c r="BU90" i="18" s="1"/>
  <c r="AV90" i="18"/>
  <c r="BT90" i="18" s="1"/>
  <c r="AU90" i="18"/>
  <c r="BS90" i="18" s="1"/>
  <c r="AT90" i="18"/>
  <c r="BR90" i="18" s="1"/>
  <c r="AS90" i="18"/>
  <c r="BQ90" i="18" s="1"/>
  <c r="AR90" i="18"/>
  <c r="BP90" i="18" s="1"/>
  <c r="AQ90" i="18"/>
  <c r="BO90" i="18" s="1"/>
  <c r="AP90" i="18"/>
  <c r="BN90" i="18" s="1"/>
  <c r="AO90" i="18"/>
  <c r="BM90" i="18" s="1"/>
  <c r="CA89" i="18"/>
  <c r="AV324" i="3" s="1"/>
  <c r="BZ89" i="18"/>
  <c r="AU324" i="3" s="1"/>
  <c r="BY89" i="18"/>
  <c r="AT324" i="3" s="1"/>
  <c r="BW89" i="18"/>
  <c r="BO89" i="18"/>
  <c r="AZ89" i="18"/>
  <c r="BX89" i="18" s="1"/>
  <c r="AY89" i="18"/>
  <c r="AX89" i="18"/>
  <c r="BV89" i="18" s="1"/>
  <c r="AW89" i="18"/>
  <c r="BU89" i="18" s="1"/>
  <c r="AV89" i="18"/>
  <c r="BT89" i="18" s="1"/>
  <c r="AU89" i="18"/>
  <c r="BS89" i="18" s="1"/>
  <c r="AT89" i="18"/>
  <c r="BR89" i="18" s="1"/>
  <c r="AS89" i="18"/>
  <c r="BQ89" i="18" s="1"/>
  <c r="AR89" i="18"/>
  <c r="BP89" i="18" s="1"/>
  <c r="AQ89" i="18"/>
  <c r="AP89" i="18"/>
  <c r="BN89" i="18" s="1"/>
  <c r="AO89" i="18"/>
  <c r="BM89" i="18" s="1"/>
  <c r="CA88" i="18"/>
  <c r="AV307" i="3" s="1"/>
  <c r="BZ88" i="18"/>
  <c r="AU307" i="3" s="1"/>
  <c r="BY88" i="18"/>
  <c r="AT307" i="3" s="1"/>
  <c r="BT88" i="18"/>
  <c r="AZ88" i="18"/>
  <c r="BX88" i="18" s="1"/>
  <c r="AY88" i="18"/>
  <c r="BW88" i="18" s="1"/>
  <c r="AX88" i="18"/>
  <c r="BV88" i="18" s="1"/>
  <c r="AW88" i="18"/>
  <c r="BU88" i="18" s="1"/>
  <c r="AV88" i="18"/>
  <c r="AU88" i="18"/>
  <c r="BS88" i="18" s="1"/>
  <c r="AT88" i="18"/>
  <c r="BR88" i="18" s="1"/>
  <c r="AS88" i="18"/>
  <c r="BQ88" i="18" s="1"/>
  <c r="AR88" i="18"/>
  <c r="BP88" i="18" s="1"/>
  <c r="AQ88" i="18"/>
  <c r="BO88" i="18" s="1"/>
  <c r="AP88" i="18"/>
  <c r="BN88" i="18" s="1"/>
  <c r="AO88" i="18"/>
  <c r="BM88" i="18" s="1"/>
  <c r="CA87" i="18"/>
  <c r="AV306" i="3" s="1"/>
  <c r="BZ87" i="18"/>
  <c r="AU306" i="3" s="1"/>
  <c r="BY87" i="18"/>
  <c r="AT306" i="3" s="1"/>
  <c r="BW87" i="18"/>
  <c r="BT87" i="18"/>
  <c r="BQ87" i="18"/>
  <c r="AZ87" i="18"/>
  <c r="BX87" i="18" s="1"/>
  <c r="AY87" i="18"/>
  <c r="AX87" i="18"/>
  <c r="BV87" i="18" s="1"/>
  <c r="AW87" i="18"/>
  <c r="BU87" i="18" s="1"/>
  <c r="AV87" i="18"/>
  <c r="AU87" i="18"/>
  <c r="BS87" i="18" s="1"/>
  <c r="AT87" i="18"/>
  <c r="BR87" i="18" s="1"/>
  <c r="AS87" i="18"/>
  <c r="AR87" i="18"/>
  <c r="BP87" i="18" s="1"/>
  <c r="AQ87" i="18"/>
  <c r="BO87" i="18" s="1"/>
  <c r="AP87" i="18"/>
  <c r="BN87" i="18" s="1"/>
  <c r="AO87" i="18"/>
  <c r="BM87" i="18" s="1"/>
  <c r="CA86" i="18"/>
  <c r="AV323" i="3" s="1"/>
  <c r="BZ86" i="18"/>
  <c r="AU323" i="3" s="1"/>
  <c r="BY86" i="18"/>
  <c r="AT323" i="3" s="1"/>
  <c r="BT86" i="18"/>
  <c r="BQ86" i="18"/>
  <c r="AZ86" i="18"/>
  <c r="BX86" i="18" s="1"/>
  <c r="AY86" i="18"/>
  <c r="BW86" i="18" s="1"/>
  <c r="AX86" i="18"/>
  <c r="BV86" i="18" s="1"/>
  <c r="AW86" i="18"/>
  <c r="BU86" i="18" s="1"/>
  <c r="AV86" i="18"/>
  <c r="AU86" i="18"/>
  <c r="BS86" i="18" s="1"/>
  <c r="AT86" i="18"/>
  <c r="BR86" i="18" s="1"/>
  <c r="AS86" i="18"/>
  <c r="AR86" i="18"/>
  <c r="BP86" i="18" s="1"/>
  <c r="AQ86" i="18"/>
  <c r="BO86" i="18" s="1"/>
  <c r="AP86" i="18"/>
  <c r="BN86" i="18" s="1"/>
  <c r="AO86" i="18"/>
  <c r="BM86" i="18" s="1"/>
  <c r="CA85" i="18"/>
  <c r="AV233" i="3" s="1"/>
  <c r="AV234" i="3" s="1"/>
  <c r="BZ85" i="18"/>
  <c r="AU233" i="3" s="1"/>
  <c r="AU234" i="3" s="1"/>
  <c r="BY85" i="18"/>
  <c r="AT233" i="3" s="1"/>
  <c r="AT234" i="3" s="1"/>
  <c r="BQ85" i="18"/>
  <c r="AZ85" i="18"/>
  <c r="BX85" i="18" s="1"/>
  <c r="AY85" i="18"/>
  <c r="BW85" i="18" s="1"/>
  <c r="AX85" i="18"/>
  <c r="BV85" i="18" s="1"/>
  <c r="AW85" i="18"/>
  <c r="BU85" i="18" s="1"/>
  <c r="AV85" i="18"/>
  <c r="BT85" i="18" s="1"/>
  <c r="AU85" i="18"/>
  <c r="BS85" i="18" s="1"/>
  <c r="AT85" i="18"/>
  <c r="BR85" i="18" s="1"/>
  <c r="AS85" i="18"/>
  <c r="AR85" i="18"/>
  <c r="BP85" i="18" s="1"/>
  <c r="AQ85" i="18"/>
  <c r="BO85" i="18" s="1"/>
  <c r="AP85" i="18"/>
  <c r="BN85" i="18" s="1"/>
  <c r="AO85" i="18"/>
  <c r="BM85" i="18" s="1"/>
  <c r="CA84" i="18"/>
  <c r="AV206" i="3" s="1"/>
  <c r="AV207" i="3" s="1"/>
  <c r="BZ84" i="18"/>
  <c r="AU206" i="3" s="1"/>
  <c r="AU207" i="3" s="1"/>
  <c r="BY84" i="18"/>
  <c r="AT206" i="3" s="1"/>
  <c r="AT207" i="3" s="1"/>
  <c r="BS84" i="18"/>
  <c r="BP84" i="18"/>
  <c r="BN84" i="18"/>
  <c r="BM84" i="18"/>
  <c r="AZ84" i="18"/>
  <c r="BX84" i="18" s="1"/>
  <c r="AY84" i="18"/>
  <c r="BW84" i="18" s="1"/>
  <c r="AX84" i="18"/>
  <c r="BV84" i="18" s="1"/>
  <c r="AW84" i="18"/>
  <c r="BU84" i="18" s="1"/>
  <c r="AV84" i="18"/>
  <c r="BT84" i="18" s="1"/>
  <c r="AU84" i="18"/>
  <c r="AT84" i="18"/>
  <c r="BR84" i="18" s="1"/>
  <c r="AS84" i="18"/>
  <c r="BQ84" i="18" s="1"/>
  <c r="AR84" i="18"/>
  <c r="AQ84" i="18"/>
  <c r="BO84" i="18" s="1"/>
  <c r="AP84" i="18"/>
  <c r="AO84" i="18"/>
  <c r="CA83" i="18"/>
  <c r="AV305" i="3" s="1"/>
  <c r="AZ305" i="3" s="1"/>
  <c r="BZ83" i="18"/>
  <c r="AU305" i="3" s="1"/>
  <c r="AY305" i="3" s="1"/>
  <c r="BY83" i="18"/>
  <c r="AT305" i="3" s="1"/>
  <c r="AX305" i="3" s="1"/>
  <c r="BR83" i="18"/>
  <c r="BM83" i="18"/>
  <c r="AZ83" i="18"/>
  <c r="BX83" i="18" s="1"/>
  <c r="AY83" i="18"/>
  <c r="BW83" i="18" s="1"/>
  <c r="AX83" i="18"/>
  <c r="BV83" i="18" s="1"/>
  <c r="AW83" i="18"/>
  <c r="BU83" i="18" s="1"/>
  <c r="AV83" i="18"/>
  <c r="BT83" i="18" s="1"/>
  <c r="AU83" i="18"/>
  <c r="BS83" i="18" s="1"/>
  <c r="AT83" i="18"/>
  <c r="AS83" i="18"/>
  <c r="BQ83" i="18" s="1"/>
  <c r="AR83" i="18"/>
  <c r="BP83" i="18" s="1"/>
  <c r="AQ83" i="18"/>
  <c r="BO83" i="18" s="1"/>
  <c r="AP83" i="18"/>
  <c r="BN83" i="18" s="1"/>
  <c r="AO83" i="18"/>
  <c r="CA82" i="18"/>
  <c r="AV62" i="3" s="1"/>
  <c r="AV63" i="3" s="1"/>
  <c r="BZ82" i="18"/>
  <c r="AU62" i="3" s="1"/>
  <c r="AU63" i="3" s="1"/>
  <c r="BY82" i="18"/>
  <c r="AT62" i="3" s="1"/>
  <c r="AT63" i="3" s="1"/>
  <c r="BX82" i="18"/>
  <c r="BW82" i="18"/>
  <c r="BO82" i="18"/>
  <c r="BM82" i="18"/>
  <c r="AZ82" i="18"/>
  <c r="AY82" i="18"/>
  <c r="AX82" i="18"/>
  <c r="BV82" i="18" s="1"/>
  <c r="AW82" i="18"/>
  <c r="BU82" i="18" s="1"/>
  <c r="AV82" i="18"/>
  <c r="BT82" i="18" s="1"/>
  <c r="AU82" i="18"/>
  <c r="BS82" i="18" s="1"/>
  <c r="AT82" i="18"/>
  <c r="BR82" i="18" s="1"/>
  <c r="AS82" i="18"/>
  <c r="BQ82" i="18" s="1"/>
  <c r="AR82" i="18"/>
  <c r="BP82" i="18" s="1"/>
  <c r="AQ82" i="18"/>
  <c r="AP82" i="18"/>
  <c r="BN82" i="18" s="1"/>
  <c r="AO82" i="18"/>
  <c r="CA81" i="18"/>
  <c r="AV95" i="3" s="1"/>
  <c r="AV96" i="3" s="1"/>
  <c r="BZ81" i="18"/>
  <c r="AU95" i="3" s="1"/>
  <c r="AU96" i="3" s="1"/>
  <c r="BY81" i="18"/>
  <c r="AT95" i="3" s="1"/>
  <c r="AT96" i="3" s="1"/>
  <c r="BR81" i="18"/>
  <c r="AZ81" i="18"/>
  <c r="BX81" i="18" s="1"/>
  <c r="AY81" i="18"/>
  <c r="BW81" i="18" s="1"/>
  <c r="AX81" i="18"/>
  <c r="BV81" i="18" s="1"/>
  <c r="AW81" i="18"/>
  <c r="BU81" i="18" s="1"/>
  <c r="AV81" i="18"/>
  <c r="BT81" i="18" s="1"/>
  <c r="AU81" i="18"/>
  <c r="BS81" i="18" s="1"/>
  <c r="AT81" i="18"/>
  <c r="AS81" i="18"/>
  <c r="BQ81" i="18" s="1"/>
  <c r="AR81" i="18"/>
  <c r="BP81" i="18" s="1"/>
  <c r="AQ81" i="18"/>
  <c r="BO81" i="18" s="1"/>
  <c r="AP81" i="18"/>
  <c r="BN81" i="18" s="1"/>
  <c r="AO81" i="18"/>
  <c r="BM81" i="18" s="1"/>
  <c r="CA80" i="18"/>
  <c r="AV98" i="3" s="1"/>
  <c r="BZ80" i="18"/>
  <c r="AU98" i="3" s="1"/>
  <c r="BY80" i="18"/>
  <c r="AT98" i="3" s="1"/>
  <c r="BW80" i="18"/>
  <c r="BO80" i="18"/>
  <c r="AZ80" i="18"/>
  <c r="BX80" i="18" s="1"/>
  <c r="AY80" i="18"/>
  <c r="AX80" i="18"/>
  <c r="BV80" i="18" s="1"/>
  <c r="AW80" i="18"/>
  <c r="BU80" i="18" s="1"/>
  <c r="AV80" i="18"/>
  <c r="BT80" i="18" s="1"/>
  <c r="AU80" i="18"/>
  <c r="BS80" i="18" s="1"/>
  <c r="AT80" i="18"/>
  <c r="BR80" i="18" s="1"/>
  <c r="AS80" i="18"/>
  <c r="BQ80" i="18" s="1"/>
  <c r="AR80" i="18"/>
  <c r="BP80" i="18" s="1"/>
  <c r="AQ80" i="18"/>
  <c r="AP80" i="18"/>
  <c r="BN80" i="18" s="1"/>
  <c r="AO80" i="18"/>
  <c r="BM80" i="18" s="1"/>
  <c r="CA79" i="18"/>
  <c r="AV97" i="3" s="1"/>
  <c r="BZ79" i="18"/>
  <c r="AU97" i="3" s="1"/>
  <c r="BY79" i="18"/>
  <c r="AT97" i="3" s="1"/>
  <c r="AZ79" i="18"/>
  <c r="BX79" i="18" s="1"/>
  <c r="AY79" i="18"/>
  <c r="BW79" i="18" s="1"/>
  <c r="AX79" i="18"/>
  <c r="BV79" i="18" s="1"/>
  <c r="AW79" i="18"/>
  <c r="BU79" i="18" s="1"/>
  <c r="AV79" i="18"/>
  <c r="BT79" i="18" s="1"/>
  <c r="AU79" i="18"/>
  <c r="BS79" i="18" s="1"/>
  <c r="AT79" i="18"/>
  <c r="BR79" i="18" s="1"/>
  <c r="AS79" i="18"/>
  <c r="BQ79" i="18" s="1"/>
  <c r="AR79" i="18"/>
  <c r="BP79" i="18" s="1"/>
  <c r="AQ79" i="18"/>
  <c r="BO79" i="18" s="1"/>
  <c r="AP79" i="18"/>
  <c r="BN79" i="18" s="1"/>
  <c r="AO79" i="18"/>
  <c r="BM79" i="18" s="1"/>
  <c r="CA78" i="18"/>
  <c r="AV322" i="3" s="1"/>
  <c r="BZ78" i="18"/>
  <c r="AU322" i="3" s="1"/>
  <c r="BY78" i="18"/>
  <c r="AT322" i="3" s="1"/>
  <c r="BV78" i="18"/>
  <c r="BT78" i="18"/>
  <c r="BN78" i="18"/>
  <c r="AZ78" i="18"/>
  <c r="BX78" i="18" s="1"/>
  <c r="AY78" i="18"/>
  <c r="BW78" i="18" s="1"/>
  <c r="AX78" i="18"/>
  <c r="AW78" i="18"/>
  <c r="BU78" i="18" s="1"/>
  <c r="AV78" i="18"/>
  <c r="AU78" i="18"/>
  <c r="BS78" i="18" s="1"/>
  <c r="AT78" i="18"/>
  <c r="BR78" i="18" s="1"/>
  <c r="AS78" i="18"/>
  <c r="BQ78" i="18" s="1"/>
  <c r="AR78" i="18"/>
  <c r="BP78" i="18" s="1"/>
  <c r="AQ78" i="18"/>
  <c r="BO78" i="18" s="1"/>
  <c r="AP78" i="18"/>
  <c r="AO78" i="18"/>
  <c r="BM78" i="18" s="1"/>
  <c r="CA77" i="18"/>
  <c r="AV260" i="3" s="1"/>
  <c r="BZ77" i="18"/>
  <c r="AU260" i="3" s="1"/>
  <c r="BY77" i="18"/>
  <c r="AT260" i="3" s="1"/>
  <c r="BV77" i="18"/>
  <c r="AZ77" i="18"/>
  <c r="BX77" i="18" s="1"/>
  <c r="AY77" i="18"/>
  <c r="BW77" i="18" s="1"/>
  <c r="AX77" i="18"/>
  <c r="AW77" i="18"/>
  <c r="BU77" i="18" s="1"/>
  <c r="AV77" i="18"/>
  <c r="BT77" i="18" s="1"/>
  <c r="AU77" i="18"/>
  <c r="BS77" i="18" s="1"/>
  <c r="AT77" i="18"/>
  <c r="BR77" i="18" s="1"/>
  <c r="AS77" i="18"/>
  <c r="BQ77" i="18" s="1"/>
  <c r="AR77" i="18"/>
  <c r="BP77" i="18" s="1"/>
  <c r="AQ77" i="18"/>
  <c r="BO77" i="18" s="1"/>
  <c r="AP77" i="18"/>
  <c r="BN77" i="18" s="1"/>
  <c r="AO77" i="18"/>
  <c r="BM77" i="18" s="1"/>
  <c r="CA76" i="18"/>
  <c r="AV349" i="3" s="1"/>
  <c r="AZ349" i="3" s="1"/>
  <c r="BZ76" i="18"/>
  <c r="AU349" i="3" s="1"/>
  <c r="AY349" i="3" s="1"/>
  <c r="BY76" i="18"/>
  <c r="AT349" i="3" s="1"/>
  <c r="AX349" i="3" s="1"/>
  <c r="BX76" i="18"/>
  <c r="BV76" i="18"/>
  <c r="BP76" i="18"/>
  <c r="BN76" i="18"/>
  <c r="AZ76" i="18"/>
  <c r="AY76" i="18"/>
  <c r="BW76" i="18" s="1"/>
  <c r="AX76" i="18"/>
  <c r="AW76" i="18"/>
  <c r="BU76" i="18" s="1"/>
  <c r="AV76" i="18"/>
  <c r="BT76" i="18" s="1"/>
  <c r="AU76" i="18"/>
  <c r="BS76" i="18" s="1"/>
  <c r="AT76" i="18"/>
  <c r="BR76" i="18" s="1"/>
  <c r="AS76" i="18"/>
  <c r="BQ76" i="18" s="1"/>
  <c r="AR76" i="18"/>
  <c r="AQ76" i="18"/>
  <c r="BO76" i="18" s="1"/>
  <c r="AP76" i="18"/>
  <c r="AO76" i="18"/>
  <c r="BM76" i="18" s="1"/>
  <c r="CA75" i="18"/>
  <c r="AV348" i="3" s="1"/>
  <c r="BZ75" i="18"/>
  <c r="AU348" i="3" s="1"/>
  <c r="BY75" i="18"/>
  <c r="AT348" i="3" s="1"/>
  <c r="BM75" i="18"/>
  <c r="AZ75" i="18"/>
  <c r="BX75" i="18" s="1"/>
  <c r="AY75" i="18"/>
  <c r="BW75" i="18" s="1"/>
  <c r="AX75" i="18"/>
  <c r="BV75" i="18" s="1"/>
  <c r="AW75" i="18"/>
  <c r="BU75" i="18" s="1"/>
  <c r="AV75" i="18"/>
  <c r="BT75" i="18" s="1"/>
  <c r="AU75" i="18"/>
  <c r="BS75" i="18" s="1"/>
  <c r="AT75" i="18"/>
  <c r="BR75" i="18" s="1"/>
  <c r="AS75" i="18"/>
  <c r="BQ75" i="18" s="1"/>
  <c r="AR75" i="18"/>
  <c r="BP75" i="18" s="1"/>
  <c r="AQ75" i="18"/>
  <c r="BO75" i="18" s="1"/>
  <c r="AP75" i="18"/>
  <c r="BN75" i="18" s="1"/>
  <c r="AO75" i="18"/>
  <c r="CA74" i="18"/>
  <c r="AV350" i="3" s="1"/>
  <c r="AZ350" i="3" s="1"/>
  <c r="BZ74" i="18"/>
  <c r="AU350" i="3" s="1"/>
  <c r="AY350" i="3" s="1"/>
  <c r="BY74" i="18"/>
  <c r="AT350" i="3" s="1"/>
  <c r="AX350" i="3" s="1"/>
  <c r="BX74" i="18"/>
  <c r="BR74" i="18"/>
  <c r="AZ74" i="18"/>
  <c r="AY74" i="18"/>
  <c r="BW74" i="18" s="1"/>
  <c r="AX74" i="18"/>
  <c r="BV74" i="18" s="1"/>
  <c r="AW74" i="18"/>
  <c r="BU74" i="18" s="1"/>
  <c r="AV74" i="18"/>
  <c r="BT74" i="18" s="1"/>
  <c r="AU74" i="18"/>
  <c r="BS74" i="18" s="1"/>
  <c r="AT74" i="18"/>
  <c r="AS74" i="18"/>
  <c r="BQ74" i="18" s="1"/>
  <c r="AR74" i="18"/>
  <c r="BP74" i="18" s="1"/>
  <c r="AQ74" i="18"/>
  <c r="BO74" i="18" s="1"/>
  <c r="AP74" i="18"/>
  <c r="BN74" i="18" s="1"/>
  <c r="AO74" i="18"/>
  <c r="BM74" i="18" s="1"/>
  <c r="CA73" i="18"/>
  <c r="AV93" i="3" s="1"/>
  <c r="BZ73" i="18"/>
  <c r="AU93" i="3" s="1"/>
  <c r="BY73" i="18"/>
  <c r="AT93" i="3" s="1"/>
  <c r="BW73" i="18"/>
  <c r="BO73" i="18"/>
  <c r="BM73" i="18"/>
  <c r="AZ73" i="18"/>
  <c r="BX73" i="18" s="1"/>
  <c r="AY73" i="18"/>
  <c r="AX73" i="18"/>
  <c r="BV73" i="18" s="1"/>
  <c r="AW73" i="18"/>
  <c r="BU73" i="18" s="1"/>
  <c r="AV73" i="18"/>
  <c r="BT73" i="18" s="1"/>
  <c r="AU73" i="18"/>
  <c r="BS73" i="18" s="1"/>
  <c r="AT73" i="18"/>
  <c r="BR73" i="18" s="1"/>
  <c r="AS73" i="18"/>
  <c r="BQ73" i="18" s="1"/>
  <c r="AR73" i="18"/>
  <c r="BP73" i="18" s="1"/>
  <c r="AQ73" i="18"/>
  <c r="AP73" i="18"/>
  <c r="BN73" i="18" s="1"/>
  <c r="AO73" i="18"/>
  <c r="CA72" i="18"/>
  <c r="AV92" i="3" s="1"/>
  <c r="BZ72" i="18"/>
  <c r="AU92" i="3" s="1"/>
  <c r="BY72" i="18"/>
  <c r="AT92" i="3" s="1"/>
  <c r="BW72" i="18"/>
  <c r="BO72" i="18"/>
  <c r="AZ72" i="18"/>
  <c r="BX72" i="18" s="1"/>
  <c r="AY72" i="18"/>
  <c r="AX72" i="18"/>
  <c r="BV72" i="18" s="1"/>
  <c r="AW72" i="18"/>
  <c r="BU72" i="18" s="1"/>
  <c r="AV72" i="18"/>
  <c r="BT72" i="18" s="1"/>
  <c r="AU72" i="18"/>
  <c r="BS72" i="18" s="1"/>
  <c r="AT72" i="18"/>
  <c r="BR72" i="18" s="1"/>
  <c r="AS72" i="18"/>
  <c r="BQ72" i="18" s="1"/>
  <c r="AR72" i="18"/>
  <c r="BP72" i="18" s="1"/>
  <c r="AQ72" i="18"/>
  <c r="AP72" i="18"/>
  <c r="BN72" i="18" s="1"/>
  <c r="AO72" i="18"/>
  <c r="BM72" i="18" s="1"/>
  <c r="CA71" i="18"/>
  <c r="AV91" i="3" s="1"/>
  <c r="BZ71" i="18"/>
  <c r="AU91" i="3" s="1"/>
  <c r="BY71" i="18"/>
  <c r="AT91" i="3" s="1"/>
  <c r="BQ71" i="18"/>
  <c r="AZ71" i="18"/>
  <c r="BX71" i="18" s="1"/>
  <c r="AY71" i="18"/>
  <c r="BW71" i="18" s="1"/>
  <c r="AX71" i="18"/>
  <c r="BV71" i="18" s="1"/>
  <c r="AW71" i="18"/>
  <c r="BU71" i="18" s="1"/>
  <c r="AV71" i="18"/>
  <c r="BT71" i="18" s="1"/>
  <c r="AU71" i="18"/>
  <c r="BS71" i="18" s="1"/>
  <c r="AT71" i="18"/>
  <c r="BR71" i="18" s="1"/>
  <c r="AS71" i="18"/>
  <c r="AR71" i="18"/>
  <c r="BP71" i="18" s="1"/>
  <c r="AQ71" i="18"/>
  <c r="BO71" i="18" s="1"/>
  <c r="AP71" i="18"/>
  <c r="BN71" i="18" s="1"/>
  <c r="AO71" i="18"/>
  <c r="BM71" i="18" s="1"/>
  <c r="CA70" i="18"/>
  <c r="AV126" i="3" s="1"/>
  <c r="BZ70" i="18"/>
  <c r="AU126" i="3" s="1"/>
  <c r="BY70" i="18"/>
  <c r="AT126" i="3" s="1"/>
  <c r="BT70" i="18"/>
  <c r="BO70" i="18"/>
  <c r="AZ70" i="18"/>
  <c r="BX70" i="18" s="1"/>
  <c r="AY70" i="18"/>
  <c r="BW70" i="18" s="1"/>
  <c r="AX70" i="18"/>
  <c r="BV70" i="18" s="1"/>
  <c r="AW70" i="18"/>
  <c r="BU70" i="18" s="1"/>
  <c r="AV70" i="18"/>
  <c r="AU70" i="18"/>
  <c r="BS70" i="18" s="1"/>
  <c r="AT70" i="18"/>
  <c r="BR70" i="18" s="1"/>
  <c r="AS70" i="18"/>
  <c r="BQ70" i="18" s="1"/>
  <c r="AR70" i="18"/>
  <c r="BP70" i="18" s="1"/>
  <c r="AQ70" i="18"/>
  <c r="AP70" i="18"/>
  <c r="BN70" i="18" s="1"/>
  <c r="AO70" i="18"/>
  <c r="BM70" i="18" s="1"/>
  <c r="CA69" i="18"/>
  <c r="AV167" i="3" s="1"/>
  <c r="AV168" i="3" s="1"/>
  <c r="BZ69" i="18"/>
  <c r="AU167" i="3" s="1"/>
  <c r="AU168" i="3" s="1"/>
  <c r="BY69" i="18"/>
  <c r="AT167" i="3" s="1"/>
  <c r="AT168" i="3" s="1"/>
  <c r="AZ69" i="18"/>
  <c r="BX69" i="18" s="1"/>
  <c r="AY69" i="18"/>
  <c r="BW69" i="18" s="1"/>
  <c r="AX69" i="18"/>
  <c r="BV69" i="18" s="1"/>
  <c r="AW69" i="18"/>
  <c r="BU69" i="18" s="1"/>
  <c r="AV69" i="18"/>
  <c r="BT69" i="18" s="1"/>
  <c r="AU69" i="18"/>
  <c r="BS69" i="18" s="1"/>
  <c r="AT69" i="18"/>
  <c r="BR69" i="18" s="1"/>
  <c r="AS69" i="18"/>
  <c r="BQ69" i="18" s="1"/>
  <c r="AR69" i="18"/>
  <c r="BP69" i="18" s="1"/>
  <c r="AQ69" i="18"/>
  <c r="BO69" i="18" s="1"/>
  <c r="AP69" i="18"/>
  <c r="BN69" i="18" s="1"/>
  <c r="AO69" i="18"/>
  <c r="BM69" i="18" s="1"/>
  <c r="CA68" i="18"/>
  <c r="AV156" i="3" s="1"/>
  <c r="BZ68" i="18"/>
  <c r="AU156" i="3" s="1"/>
  <c r="BY68" i="18"/>
  <c r="AT156" i="3" s="1"/>
  <c r="AZ68" i="18"/>
  <c r="BX68" i="18" s="1"/>
  <c r="AY68" i="18"/>
  <c r="BW68" i="18" s="1"/>
  <c r="AX68" i="18"/>
  <c r="BV68" i="18" s="1"/>
  <c r="AW68" i="18"/>
  <c r="BU68" i="18" s="1"/>
  <c r="AV68" i="18"/>
  <c r="BT68" i="18" s="1"/>
  <c r="AU68" i="18"/>
  <c r="BS68" i="18" s="1"/>
  <c r="AT68" i="18"/>
  <c r="BR68" i="18" s="1"/>
  <c r="AS68" i="18"/>
  <c r="BQ68" i="18" s="1"/>
  <c r="AR68" i="18"/>
  <c r="BP68" i="18" s="1"/>
  <c r="AQ68" i="18"/>
  <c r="BO68" i="18" s="1"/>
  <c r="AP68" i="18"/>
  <c r="BN68" i="18" s="1"/>
  <c r="AO68" i="18"/>
  <c r="BM68" i="18" s="1"/>
  <c r="CA67" i="18"/>
  <c r="AV157" i="3" s="1"/>
  <c r="BZ67" i="18"/>
  <c r="AU157" i="3" s="1"/>
  <c r="BY67" i="18"/>
  <c r="AT157" i="3" s="1"/>
  <c r="BV67" i="18"/>
  <c r="BN67" i="18"/>
  <c r="BM67" i="18"/>
  <c r="AZ67" i="18"/>
  <c r="BX67" i="18" s="1"/>
  <c r="AY67" i="18"/>
  <c r="BW67" i="18" s="1"/>
  <c r="AX67" i="18"/>
  <c r="AW67" i="18"/>
  <c r="BU67" i="18" s="1"/>
  <c r="AV67" i="18"/>
  <c r="BT67" i="18" s="1"/>
  <c r="AU67" i="18"/>
  <c r="BS67" i="18" s="1"/>
  <c r="AT67" i="18"/>
  <c r="BR67" i="18" s="1"/>
  <c r="AS67" i="18"/>
  <c r="BQ67" i="18" s="1"/>
  <c r="AR67" i="18"/>
  <c r="BP67" i="18" s="1"/>
  <c r="AQ67" i="18"/>
  <c r="BO67" i="18" s="1"/>
  <c r="AP67" i="18"/>
  <c r="AO67" i="18"/>
  <c r="CA66" i="18"/>
  <c r="AV134" i="3" s="1"/>
  <c r="BZ66" i="18"/>
  <c r="AU134" i="3" s="1"/>
  <c r="BY66" i="18"/>
  <c r="AT134" i="3" s="1"/>
  <c r="BN66" i="18"/>
  <c r="BM66" i="18"/>
  <c r="AZ66" i="18"/>
  <c r="BX66" i="18" s="1"/>
  <c r="AY66" i="18"/>
  <c r="BW66" i="18" s="1"/>
  <c r="AX66" i="18"/>
  <c r="BV66" i="18" s="1"/>
  <c r="AW66" i="18"/>
  <c r="BU66" i="18" s="1"/>
  <c r="AV66" i="18"/>
  <c r="BT66" i="18" s="1"/>
  <c r="AU66" i="18"/>
  <c r="BS66" i="18" s="1"/>
  <c r="AT66" i="18"/>
  <c r="BR66" i="18" s="1"/>
  <c r="AS66" i="18"/>
  <c r="BQ66" i="18" s="1"/>
  <c r="AR66" i="18"/>
  <c r="BP66" i="18" s="1"/>
  <c r="AQ66" i="18"/>
  <c r="BO66" i="18" s="1"/>
  <c r="AP66" i="18"/>
  <c r="AO66" i="18"/>
  <c r="CA65" i="18"/>
  <c r="AV125" i="3" s="1"/>
  <c r="BZ65" i="18"/>
  <c r="AU125" i="3" s="1"/>
  <c r="BY65" i="18"/>
  <c r="AT125" i="3" s="1"/>
  <c r="BX65" i="18"/>
  <c r="BR65" i="18"/>
  <c r="BP65" i="18"/>
  <c r="BM65" i="18"/>
  <c r="AZ65" i="18"/>
  <c r="AY65" i="18"/>
  <c r="BW65" i="18" s="1"/>
  <c r="AX65" i="18"/>
  <c r="BV65" i="18" s="1"/>
  <c r="AW65" i="18"/>
  <c r="BU65" i="18" s="1"/>
  <c r="AV65" i="18"/>
  <c r="BT65" i="18" s="1"/>
  <c r="AU65" i="18"/>
  <c r="BS65" i="18" s="1"/>
  <c r="AT65" i="18"/>
  <c r="AS65" i="18"/>
  <c r="BQ65" i="18" s="1"/>
  <c r="AR65" i="18"/>
  <c r="AQ65" i="18"/>
  <c r="BO65" i="18" s="1"/>
  <c r="AP65" i="18"/>
  <c r="BN65" i="18" s="1"/>
  <c r="AO65" i="18"/>
  <c r="CA64" i="18"/>
  <c r="AV127" i="3" s="1"/>
  <c r="BZ64" i="18"/>
  <c r="AU127" i="3" s="1"/>
  <c r="BY64" i="18"/>
  <c r="AT127" i="3" s="1"/>
  <c r="BR64" i="18"/>
  <c r="AZ64" i="18"/>
  <c r="BX64" i="18" s="1"/>
  <c r="AY64" i="18"/>
  <c r="BW64" i="18" s="1"/>
  <c r="AX64" i="18"/>
  <c r="BV64" i="18" s="1"/>
  <c r="AW64" i="18"/>
  <c r="BU64" i="18" s="1"/>
  <c r="AV64" i="18"/>
  <c r="BT64" i="18" s="1"/>
  <c r="AU64" i="18"/>
  <c r="BS64" i="18" s="1"/>
  <c r="AT64" i="18"/>
  <c r="AS64" i="18"/>
  <c r="BQ64" i="18" s="1"/>
  <c r="AR64" i="18"/>
  <c r="BP64" i="18" s="1"/>
  <c r="AQ64" i="18"/>
  <c r="BO64" i="18" s="1"/>
  <c r="AP64" i="18"/>
  <c r="BN64" i="18" s="1"/>
  <c r="AO64" i="18"/>
  <c r="BM64" i="18" s="1"/>
  <c r="CA63" i="18"/>
  <c r="AV112" i="3" s="1"/>
  <c r="BZ63" i="18"/>
  <c r="AU112" i="3" s="1"/>
  <c r="BY63" i="18"/>
  <c r="AT112" i="3" s="1"/>
  <c r="BR63" i="18"/>
  <c r="BQ63" i="18"/>
  <c r="BO63" i="18"/>
  <c r="BM63" i="18"/>
  <c r="AZ63" i="18"/>
  <c r="BX63" i="18" s="1"/>
  <c r="AY63" i="18"/>
  <c r="BW63" i="18" s="1"/>
  <c r="AX63" i="18"/>
  <c r="BV63" i="18" s="1"/>
  <c r="AW63" i="18"/>
  <c r="BU63" i="18" s="1"/>
  <c r="AV63" i="18"/>
  <c r="BT63" i="18" s="1"/>
  <c r="AU63" i="18"/>
  <c r="BS63" i="18" s="1"/>
  <c r="AT63" i="18"/>
  <c r="AS63" i="18"/>
  <c r="AR63" i="18"/>
  <c r="BP63" i="18" s="1"/>
  <c r="AQ63" i="18"/>
  <c r="AP63" i="18"/>
  <c r="BN63" i="18" s="1"/>
  <c r="AO63" i="18"/>
  <c r="CA62" i="18"/>
  <c r="AV149" i="3" s="1"/>
  <c r="AV150" i="3" s="1"/>
  <c r="BZ62" i="18"/>
  <c r="AU149" i="3" s="1"/>
  <c r="AU150" i="3" s="1"/>
  <c r="BY62" i="18"/>
  <c r="AT149" i="3" s="1"/>
  <c r="AT150" i="3" s="1"/>
  <c r="BV62" i="18"/>
  <c r="BN62" i="18"/>
  <c r="BM62" i="18"/>
  <c r="AZ62" i="18"/>
  <c r="BX62" i="18" s="1"/>
  <c r="AY62" i="18"/>
  <c r="BW62" i="18" s="1"/>
  <c r="AX62" i="18"/>
  <c r="AW62" i="18"/>
  <c r="BU62" i="18" s="1"/>
  <c r="AV62" i="18"/>
  <c r="BT62" i="18" s="1"/>
  <c r="AU62" i="18"/>
  <c r="BS62" i="18" s="1"/>
  <c r="AT62" i="18"/>
  <c r="BR62" i="18" s="1"/>
  <c r="AS62" i="18"/>
  <c r="BQ62" i="18" s="1"/>
  <c r="AR62" i="18"/>
  <c r="BP62" i="18" s="1"/>
  <c r="AQ62" i="18"/>
  <c r="BO62" i="18" s="1"/>
  <c r="AP62" i="18"/>
  <c r="AO62" i="18"/>
  <c r="CA61" i="18"/>
  <c r="AV362" i="3" s="1"/>
  <c r="AV363" i="3" s="1"/>
  <c r="BZ61" i="18"/>
  <c r="AU362" i="3" s="1"/>
  <c r="AU363" i="3" s="1"/>
  <c r="BY61" i="18"/>
  <c r="AT362" i="3" s="1"/>
  <c r="AT363" i="3" s="1"/>
  <c r="BW61" i="18"/>
  <c r="AZ61" i="18"/>
  <c r="BX61" i="18" s="1"/>
  <c r="AY61" i="18"/>
  <c r="AX61" i="18"/>
  <c r="BV61" i="18" s="1"/>
  <c r="AW61" i="18"/>
  <c r="BU61" i="18" s="1"/>
  <c r="AV61" i="18"/>
  <c r="BT61" i="18" s="1"/>
  <c r="AU61" i="18"/>
  <c r="BS61" i="18" s="1"/>
  <c r="AT61" i="18"/>
  <c r="BR61" i="18" s="1"/>
  <c r="AS61" i="18"/>
  <c r="BQ61" i="18" s="1"/>
  <c r="AR61" i="18"/>
  <c r="BP61" i="18" s="1"/>
  <c r="AQ61" i="18"/>
  <c r="BO61" i="18" s="1"/>
  <c r="AP61" i="18"/>
  <c r="BN61" i="18" s="1"/>
  <c r="AO61" i="18"/>
  <c r="BM61" i="18" s="1"/>
  <c r="CA60" i="18"/>
  <c r="AV51" i="3" s="1"/>
  <c r="AV52" i="3" s="1"/>
  <c r="BZ60" i="18"/>
  <c r="AU51" i="3" s="1"/>
  <c r="AU52" i="3" s="1"/>
  <c r="BY60" i="18"/>
  <c r="AT51" i="3" s="1"/>
  <c r="AT52" i="3" s="1"/>
  <c r="AZ60" i="18"/>
  <c r="BX60" i="18" s="1"/>
  <c r="AY60" i="18"/>
  <c r="BW60" i="18" s="1"/>
  <c r="AX60" i="18"/>
  <c r="BV60" i="18" s="1"/>
  <c r="AW60" i="18"/>
  <c r="BU60" i="18" s="1"/>
  <c r="AV60" i="18"/>
  <c r="BT60" i="18" s="1"/>
  <c r="AU60" i="18"/>
  <c r="BS60" i="18" s="1"/>
  <c r="AT60" i="18"/>
  <c r="BR60" i="18" s="1"/>
  <c r="AS60" i="18"/>
  <c r="BQ60" i="18" s="1"/>
  <c r="AR60" i="18"/>
  <c r="BP60" i="18" s="1"/>
  <c r="AQ60" i="18"/>
  <c r="BO60" i="18" s="1"/>
  <c r="AP60" i="18"/>
  <c r="BN60" i="18" s="1"/>
  <c r="AO60" i="18"/>
  <c r="BM60" i="18" s="1"/>
  <c r="CA59" i="18"/>
  <c r="AV140" i="3" s="1"/>
  <c r="AV141" i="3" s="1"/>
  <c r="BZ59" i="18"/>
  <c r="AU140" i="3" s="1"/>
  <c r="AU141" i="3" s="1"/>
  <c r="BY59" i="18"/>
  <c r="AT140" i="3" s="1"/>
  <c r="AT141" i="3" s="1"/>
  <c r="BV59" i="18"/>
  <c r="BS59" i="18"/>
  <c r="BN59" i="18"/>
  <c r="AZ59" i="18"/>
  <c r="BX59" i="18" s="1"/>
  <c r="AY59" i="18"/>
  <c r="BW59" i="18" s="1"/>
  <c r="AX59" i="18"/>
  <c r="AW59" i="18"/>
  <c r="BU59" i="18" s="1"/>
  <c r="AV59" i="18"/>
  <c r="BT59" i="18" s="1"/>
  <c r="AU59" i="18"/>
  <c r="AT59" i="18"/>
  <c r="BR59" i="18" s="1"/>
  <c r="AS59" i="18"/>
  <c r="BQ59" i="18" s="1"/>
  <c r="AR59" i="18"/>
  <c r="BP59" i="18" s="1"/>
  <c r="AQ59" i="18"/>
  <c r="BO59" i="18" s="1"/>
  <c r="AP59" i="18"/>
  <c r="AO59" i="18"/>
  <c r="BM59" i="18" s="1"/>
  <c r="CA58" i="18"/>
  <c r="AV136" i="3" s="1"/>
  <c r="AV137" i="3" s="1"/>
  <c r="BZ58" i="18"/>
  <c r="AU136" i="3" s="1"/>
  <c r="AU137" i="3" s="1"/>
  <c r="BY58" i="18"/>
  <c r="AT136" i="3" s="1"/>
  <c r="AT137" i="3" s="1"/>
  <c r="BV58" i="18"/>
  <c r="AZ58" i="18"/>
  <c r="BX58" i="18" s="1"/>
  <c r="AY58" i="18"/>
  <c r="BW58" i="18" s="1"/>
  <c r="AX58" i="18"/>
  <c r="AW58" i="18"/>
  <c r="BU58" i="18" s="1"/>
  <c r="AV58" i="18"/>
  <c r="BT58" i="18" s="1"/>
  <c r="AU58" i="18"/>
  <c r="BS58" i="18" s="1"/>
  <c r="AT58" i="18"/>
  <c r="BR58" i="18" s="1"/>
  <c r="AS58" i="18"/>
  <c r="BQ58" i="18" s="1"/>
  <c r="AR58" i="18"/>
  <c r="BP58" i="18" s="1"/>
  <c r="AQ58" i="18"/>
  <c r="BO58" i="18" s="1"/>
  <c r="AP58" i="18"/>
  <c r="BN58" i="18" s="1"/>
  <c r="AO58" i="18"/>
  <c r="BM58" i="18" s="1"/>
  <c r="CA57" i="18"/>
  <c r="AV81" i="3" s="1"/>
  <c r="BZ57" i="18"/>
  <c r="AU81" i="3" s="1"/>
  <c r="BY57" i="18"/>
  <c r="AT81" i="3" s="1"/>
  <c r="BP57" i="18"/>
  <c r="BM57" i="18"/>
  <c r="AZ57" i="18"/>
  <c r="BX57" i="18" s="1"/>
  <c r="AY57" i="18"/>
  <c r="BW57" i="18" s="1"/>
  <c r="AX57" i="18"/>
  <c r="BV57" i="18" s="1"/>
  <c r="AW57" i="18"/>
  <c r="BU57" i="18" s="1"/>
  <c r="AV57" i="18"/>
  <c r="BT57" i="18" s="1"/>
  <c r="AU57" i="18"/>
  <c r="BS57" i="18" s="1"/>
  <c r="AT57" i="18"/>
  <c r="BR57" i="18" s="1"/>
  <c r="AS57" i="18"/>
  <c r="BQ57" i="18" s="1"/>
  <c r="AR57" i="18"/>
  <c r="AQ57" i="18"/>
  <c r="BO57" i="18" s="1"/>
  <c r="AP57" i="18"/>
  <c r="BN57" i="18" s="1"/>
  <c r="AO57" i="18"/>
  <c r="CA56" i="18"/>
  <c r="AV79" i="3" s="1"/>
  <c r="BZ56" i="18"/>
  <c r="AU79" i="3" s="1"/>
  <c r="BY56" i="18"/>
  <c r="AT79" i="3" s="1"/>
  <c r="BX56" i="18"/>
  <c r="BP56" i="18"/>
  <c r="AZ56" i="18"/>
  <c r="AY56" i="18"/>
  <c r="BW56" i="18" s="1"/>
  <c r="AX56" i="18"/>
  <c r="BV56" i="18" s="1"/>
  <c r="AW56" i="18"/>
  <c r="BU56" i="18" s="1"/>
  <c r="AV56" i="18"/>
  <c r="BT56" i="18" s="1"/>
  <c r="AU56" i="18"/>
  <c r="BS56" i="18" s="1"/>
  <c r="AT56" i="18"/>
  <c r="BR56" i="18" s="1"/>
  <c r="AS56" i="18"/>
  <c r="BQ56" i="18" s="1"/>
  <c r="AR56" i="18"/>
  <c r="AQ56" i="18"/>
  <c r="BO56" i="18" s="1"/>
  <c r="AP56" i="18"/>
  <c r="BN56" i="18" s="1"/>
  <c r="AO56" i="18"/>
  <c r="BM56" i="18" s="1"/>
  <c r="CA55" i="18"/>
  <c r="AV82" i="3" s="1"/>
  <c r="BZ55" i="18"/>
  <c r="AU82" i="3" s="1"/>
  <c r="BY55" i="18"/>
  <c r="AT82" i="3" s="1"/>
  <c r="BO55" i="18"/>
  <c r="BM55" i="18"/>
  <c r="AZ55" i="18"/>
  <c r="BX55" i="18" s="1"/>
  <c r="AY55" i="18"/>
  <c r="BW55" i="18" s="1"/>
  <c r="AX55" i="18"/>
  <c r="BV55" i="18" s="1"/>
  <c r="AW55" i="18"/>
  <c r="BU55" i="18" s="1"/>
  <c r="AV55" i="18"/>
  <c r="BT55" i="18" s="1"/>
  <c r="AU55" i="18"/>
  <c r="BS55" i="18" s="1"/>
  <c r="AT55" i="18"/>
  <c r="BR55" i="18" s="1"/>
  <c r="AS55" i="18"/>
  <c r="BQ55" i="18" s="1"/>
  <c r="AR55" i="18"/>
  <c r="BP55" i="18" s="1"/>
  <c r="AQ55" i="18"/>
  <c r="AP55" i="18"/>
  <c r="BN55" i="18" s="1"/>
  <c r="AO55" i="18"/>
  <c r="CA54" i="18"/>
  <c r="AV78" i="3" s="1"/>
  <c r="BZ54" i="18"/>
  <c r="AU78" i="3" s="1"/>
  <c r="BY54" i="18"/>
  <c r="AT78" i="3" s="1"/>
  <c r="BW54" i="18"/>
  <c r="AZ54" i="18"/>
  <c r="BX54" i="18" s="1"/>
  <c r="AY54" i="18"/>
  <c r="AX54" i="18"/>
  <c r="BV54" i="18" s="1"/>
  <c r="AW54" i="18"/>
  <c r="BU54" i="18" s="1"/>
  <c r="AV54" i="18"/>
  <c r="BT54" i="18" s="1"/>
  <c r="AU54" i="18"/>
  <c r="BS54" i="18" s="1"/>
  <c r="AT54" i="18"/>
  <c r="BR54" i="18" s="1"/>
  <c r="AS54" i="18"/>
  <c r="BQ54" i="18" s="1"/>
  <c r="AR54" i="18"/>
  <c r="BP54" i="18" s="1"/>
  <c r="AQ54" i="18"/>
  <c r="BO54" i="18" s="1"/>
  <c r="AP54" i="18"/>
  <c r="BN54" i="18" s="1"/>
  <c r="AO54" i="18"/>
  <c r="BM54" i="18" s="1"/>
  <c r="CA53" i="18"/>
  <c r="AV80" i="3" s="1"/>
  <c r="BZ53" i="18"/>
  <c r="AU80" i="3" s="1"/>
  <c r="BY53" i="18"/>
  <c r="AT80" i="3" s="1"/>
  <c r="BT53" i="18"/>
  <c r="AZ53" i="18"/>
  <c r="BX53" i="18" s="1"/>
  <c r="AY53" i="18"/>
  <c r="BW53" i="18" s="1"/>
  <c r="AX53" i="18"/>
  <c r="BV53" i="18" s="1"/>
  <c r="AW53" i="18"/>
  <c r="BU53" i="18" s="1"/>
  <c r="AV53" i="18"/>
  <c r="AU53" i="18"/>
  <c r="BS53" i="18" s="1"/>
  <c r="AT53" i="18"/>
  <c r="BR53" i="18" s="1"/>
  <c r="AS53" i="18"/>
  <c r="BQ53" i="18" s="1"/>
  <c r="AR53" i="18"/>
  <c r="BP53" i="18" s="1"/>
  <c r="AQ53" i="18"/>
  <c r="BO53" i="18" s="1"/>
  <c r="AP53" i="18"/>
  <c r="BN53" i="18" s="1"/>
  <c r="AO53" i="18"/>
  <c r="BM53" i="18" s="1"/>
  <c r="CA52" i="18"/>
  <c r="AV122" i="3" s="1"/>
  <c r="AV124" i="3" s="1"/>
  <c r="BZ52" i="18"/>
  <c r="AU122" i="3" s="1"/>
  <c r="BY52" i="18"/>
  <c r="AT122" i="3" s="1"/>
  <c r="BV52" i="18"/>
  <c r="BT52" i="18"/>
  <c r="BS52" i="18"/>
  <c r="BQ52" i="18"/>
  <c r="AZ52" i="18"/>
  <c r="BX52" i="18" s="1"/>
  <c r="AY52" i="18"/>
  <c r="BW52" i="18" s="1"/>
  <c r="AX52" i="18"/>
  <c r="AW52" i="18"/>
  <c r="BU52" i="18" s="1"/>
  <c r="AV52" i="18"/>
  <c r="AU52" i="18"/>
  <c r="AT52" i="18"/>
  <c r="BR52" i="18" s="1"/>
  <c r="AS52" i="18"/>
  <c r="AR52" i="18"/>
  <c r="BP52" i="18" s="1"/>
  <c r="AQ52" i="18"/>
  <c r="BO52" i="18" s="1"/>
  <c r="AP52" i="18"/>
  <c r="BN52" i="18" s="1"/>
  <c r="AO52" i="18"/>
  <c r="BM52" i="18" s="1"/>
  <c r="CA51" i="18"/>
  <c r="AV161" i="3" s="1"/>
  <c r="BZ51" i="18"/>
  <c r="AU161" i="3" s="1"/>
  <c r="BY51" i="18"/>
  <c r="AT161" i="3" s="1"/>
  <c r="BX51" i="18"/>
  <c r="BP51" i="18"/>
  <c r="BN51" i="18"/>
  <c r="AZ51" i="18"/>
  <c r="AY51" i="18"/>
  <c r="BW51" i="18" s="1"/>
  <c r="AX51" i="18"/>
  <c r="BV51" i="18" s="1"/>
  <c r="AW51" i="18"/>
  <c r="BU51" i="18" s="1"/>
  <c r="AV51" i="18"/>
  <c r="BT51" i="18" s="1"/>
  <c r="AU51" i="18"/>
  <c r="BS51" i="18" s="1"/>
  <c r="AT51" i="18"/>
  <c r="BR51" i="18" s="1"/>
  <c r="AS51" i="18"/>
  <c r="BQ51" i="18" s="1"/>
  <c r="AR51" i="18"/>
  <c r="AQ51" i="18"/>
  <c r="BO51" i="18" s="1"/>
  <c r="AP51" i="18"/>
  <c r="AO51" i="18"/>
  <c r="BM51" i="18" s="1"/>
  <c r="CA50" i="18"/>
  <c r="AV160" i="3" s="1"/>
  <c r="BZ50" i="18"/>
  <c r="AU160" i="3" s="1"/>
  <c r="BY50" i="18"/>
  <c r="AT160" i="3" s="1"/>
  <c r="BP50" i="18"/>
  <c r="BN50" i="18"/>
  <c r="AZ50" i="18"/>
  <c r="BX50" i="18" s="1"/>
  <c r="AY50" i="18"/>
  <c r="BW50" i="18" s="1"/>
  <c r="AX50" i="18"/>
  <c r="BV50" i="18" s="1"/>
  <c r="AW50" i="18"/>
  <c r="BU50" i="18" s="1"/>
  <c r="AV50" i="18"/>
  <c r="BT50" i="18" s="1"/>
  <c r="AU50" i="18"/>
  <c r="BS50" i="18" s="1"/>
  <c r="AT50" i="18"/>
  <c r="BR50" i="18" s="1"/>
  <c r="AS50" i="18"/>
  <c r="BQ50" i="18" s="1"/>
  <c r="AR50" i="18"/>
  <c r="AQ50" i="18"/>
  <c r="BO50" i="18" s="1"/>
  <c r="AP50" i="18"/>
  <c r="AO50" i="18"/>
  <c r="BM50" i="18" s="1"/>
  <c r="CA49" i="18"/>
  <c r="AV159" i="3" s="1"/>
  <c r="BZ49" i="18"/>
  <c r="AU159" i="3" s="1"/>
  <c r="BY49" i="18"/>
  <c r="AT159" i="3" s="1"/>
  <c r="BU49" i="18"/>
  <c r="BR49" i="18"/>
  <c r="BP49" i="18"/>
  <c r="BM49" i="18"/>
  <c r="AZ49" i="18"/>
  <c r="BX49" i="18" s="1"/>
  <c r="AY49" i="18"/>
  <c r="BW49" i="18" s="1"/>
  <c r="AX49" i="18"/>
  <c r="BV49" i="18" s="1"/>
  <c r="AW49" i="18"/>
  <c r="AV49" i="18"/>
  <c r="BT49" i="18" s="1"/>
  <c r="AU49" i="18"/>
  <c r="BS49" i="18" s="1"/>
  <c r="AT49" i="18"/>
  <c r="AS49" i="18"/>
  <c r="BQ49" i="18" s="1"/>
  <c r="AR49" i="18"/>
  <c r="AQ49" i="18"/>
  <c r="BO49" i="18" s="1"/>
  <c r="AP49" i="18"/>
  <c r="BN49" i="18" s="1"/>
  <c r="AO49" i="18"/>
  <c r="CA48" i="18"/>
  <c r="AV147" i="3" s="1"/>
  <c r="AV148" i="3" s="1"/>
  <c r="BZ48" i="18"/>
  <c r="AU147" i="3" s="1"/>
  <c r="AU148" i="3" s="1"/>
  <c r="BY48" i="18"/>
  <c r="AT147" i="3" s="1"/>
  <c r="AT148" i="3" s="1"/>
  <c r="BW48" i="18"/>
  <c r="BO48" i="18"/>
  <c r="BM48" i="18"/>
  <c r="AZ48" i="18"/>
  <c r="BX48" i="18" s="1"/>
  <c r="AY48" i="18"/>
  <c r="AX48" i="18"/>
  <c r="BV48" i="18" s="1"/>
  <c r="AW48" i="18"/>
  <c r="BU48" i="18" s="1"/>
  <c r="AV48" i="18"/>
  <c r="BT48" i="18" s="1"/>
  <c r="AU48" i="18"/>
  <c r="BS48" i="18" s="1"/>
  <c r="AT48" i="18"/>
  <c r="BR48" i="18" s="1"/>
  <c r="AS48" i="18"/>
  <c r="BQ48" i="18" s="1"/>
  <c r="AR48" i="18"/>
  <c r="BP48" i="18" s="1"/>
  <c r="AQ48" i="18"/>
  <c r="AP48" i="18"/>
  <c r="BN48" i="18" s="1"/>
  <c r="AO48" i="18"/>
  <c r="CA47" i="18"/>
  <c r="AV304" i="3" s="1"/>
  <c r="BZ47" i="18"/>
  <c r="AU304" i="3" s="1"/>
  <c r="BY47" i="18"/>
  <c r="AT304" i="3" s="1"/>
  <c r="BR47" i="18"/>
  <c r="AZ47" i="18"/>
  <c r="BX47" i="18" s="1"/>
  <c r="AY47" i="18"/>
  <c r="BW47" i="18" s="1"/>
  <c r="AX47" i="18"/>
  <c r="BV47" i="18" s="1"/>
  <c r="AW47" i="18"/>
  <c r="BU47" i="18" s="1"/>
  <c r="AV47" i="18"/>
  <c r="BT47" i="18" s="1"/>
  <c r="AU47" i="18"/>
  <c r="BS47" i="18" s="1"/>
  <c r="AT47" i="18"/>
  <c r="AS47" i="18"/>
  <c r="BQ47" i="18" s="1"/>
  <c r="AR47" i="18"/>
  <c r="BP47" i="18" s="1"/>
  <c r="AQ47" i="18"/>
  <c r="BO47" i="18" s="1"/>
  <c r="AP47" i="18"/>
  <c r="BN47" i="18" s="1"/>
  <c r="AO47" i="18"/>
  <c r="BM47" i="18" s="1"/>
  <c r="CA46" i="18"/>
  <c r="AV303" i="3" s="1"/>
  <c r="BZ46" i="18"/>
  <c r="AU303" i="3" s="1"/>
  <c r="BY46" i="18"/>
  <c r="AT303" i="3" s="1"/>
  <c r="BW46" i="18"/>
  <c r="BR46" i="18"/>
  <c r="BO46" i="18"/>
  <c r="AZ46" i="18"/>
  <c r="BX46" i="18" s="1"/>
  <c r="AY46" i="18"/>
  <c r="AX46" i="18"/>
  <c r="BV46" i="18" s="1"/>
  <c r="AW46" i="18"/>
  <c r="BU46" i="18" s="1"/>
  <c r="AV46" i="18"/>
  <c r="BT46" i="18" s="1"/>
  <c r="AU46" i="18"/>
  <c r="BS46" i="18" s="1"/>
  <c r="AT46" i="18"/>
  <c r="AS46" i="18"/>
  <c r="BQ46" i="18" s="1"/>
  <c r="AR46" i="18"/>
  <c r="BP46" i="18" s="1"/>
  <c r="AQ46" i="18"/>
  <c r="AP46" i="18"/>
  <c r="BN46" i="18" s="1"/>
  <c r="AO46" i="18"/>
  <c r="BM46" i="18" s="1"/>
  <c r="CA45" i="18"/>
  <c r="AV75" i="3" s="1"/>
  <c r="AV77" i="3" s="1"/>
  <c r="BZ45" i="18"/>
  <c r="AU75" i="3" s="1"/>
  <c r="AU77" i="3" s="1"/>
  <c r="BY45" i="18"/>
  <c r="AT75" i="3" s="1"/>
  <c r="AT77" i="3" s="1"/>
  <c r="BO45" i="18"/>
  <c r="BN45" i="18"/>
  <c r="AZ45" i="18"/>
  <c r="BX45" i="18" s="1"/>
  <c r="AY45" i="18"/>
  <c r="BW45" i="18" s="1"/>
  <c r="AX45" i="18"/>
  <c r="BV45" i="18" s="1"/>
  <c r="AW45" i="18"/>
  <c r="BU45" i="18" s="1"/>
  <c r="AV45" i="18"/>
  <c r="BT45" i="18" s="1"/>
  <c r="AU45" i="18"/>
  <c r="BS45" i="18" s="1"/>
  <c r="AT45" i="18"/>
  <c r="BR45" i="18" s="1"/>
  <c r="AS45" i="18"/>
  <c r="BQ45" i="18" s="1"/>
  <c r="AR45" i="18"/>
  <c r="BP45" i="18" s="1"/>
  <c r="AQ45" i="18"/>
  <c r="AP45" i="18"/>
  <c r="AO45" i="18"/>
  <c r="BM45" i="18" s="1"/>
  <c r="CA44" i="18"/>
  <c r="AV117" i="3" s="1"/>
  <c r="AV118" i="3" s="1"/>
  <c r="BZ44" i="18"/>
  <c r="AU117" i="3" s="1"/>
  <c r="AU118" i="3" s="1"/>
  <c r="BY44" i="18"/>
  <c r="AT117" i="3" s="1"/>
  <c r="AT118" i="3" s="1"/>
  <c r="AZ44" i="18"/>
  <c r="BX44" i="18" s="1"/>
  <c r="AY44" i="18"/>
  <c r="BW44" i="18" s="1"/>
  <c r="AX44" i="18"/>
  <c r="BV44" i="18" s="1"/>
  <c r="AW44" i="18"/>
  <c r="BU44" i="18" s="1"/>
  <c r="AV44" i="18"/>
  <c r="BT44" i="18" s="1"/>
  <c r="AU44" i="18"/>
  <c r="BS44" i="18" s="1"/>
  <c r="AT44" i="18"/>
  <c r="BR44" i="18" s="1"/>
  <c r="AS44" i="18"/>
  <c r="BQ44" i="18" s="1"/>
  <c r="AR44" i="18"/>
  <c r="BP44" i="18" s="1"/>
  <c r="AQ44" i="18"/>
  <c r="BO44" i="18" s="1"/>
  <c r="AP44" i="18"/>
  <c r="BN44" i="18" s="1"/>
  <c r="AO44" i="18"/>
  <c r="BM44" i="18" s="1"/>
  <c r="CA43" i="18"/>
  <c r="AV111" i="3" s="1"/>
  <c r="BZ43" i="18"/>
  <c r="AU111" i="3" s="1"/>
  <c r="BY43" i="18"/>
  <c r="AT111" i="3" s="1"/>
  <c r="BV43" i="18"/>
  <c r="BN43" i="18"/>
  <c r="AZ43" i="18"/>
  <c r="BX43" i="18" s="1"/>
  <c r="AY43" i="18"/>
  <c r="BW43" i="18" s="1"/>
  <c r="AX43" i="18"/>
  <c r="AW43" i="18"/>
  <c r="BU43" i="18" s="1"/>
  <c r="AV43" i="18"/>
  <c r="BT43" i="18" s="1"/>
  <c r="AU43" i="18"/>
  <c r="BS43" i="18" s="1"/>
  <c r="AT43" i="18"/>
  <c r="BR43" i="18" s="1"/>
  <c r="AS43" i="18"/>
  <c r="BQ43" i="18" s="1"/>
  <c r="AR43" i="18"/>
  <c r="BP43" i="18" s="1"/>
  <c r="AQ43" i="18"/>
  <c r="BO43" i="18" s="1"/>
  <c r="AP43" i="18"/>
  <c r="AO43" i="18"/>
  <c r="BM43" i="18" s="1"/>
  <c r="CA42" i="18"/>
  <c r="AV215" i="3" s="1"/>
  <c r="BZ42" i="18"/>
  <c r="AU215" i="3" s="1"/>
  <c r="AU217" i="3" s="1"/>
  <c r="BY42" i="18"/>
  <c r="AT215" i="3" s="1"/>
  <c r="AT217" i="3" s="1"/>
  <c r="BQ42" i="18"/>
  <c r="BP42" i="18"/>
  <c r="BN42" i="18"/>
  <c r="AZ42" i="18"/>
  <c r="BX42" i="18" s="1"/>
  <c r="AY42" i="18"/>
  <c r="BW42" i="18" s="1"/>
  <c r="AX42" i="18"/>
  <c r="BV42" i="18" s="1"/>
  <c r="AW42" i="18"/>
  <c r="BU42" i="18" s="1"/>
  <c r="AV42" i="18"/>
  <c r="BT42" i="18" s="1"/>
  <c r="AU42" i="18"/>
  <c r="BS42" i="18" s="1"/>
  <c r="AT42" i="18"/>
  <c r="BR42" i="18" s="1"/>
  <c r="AS42" i="18"/>
  <c r="AR42" i="18"/>
  <c r="AQ42" i="18"/>
  <c r="BO42" i="18" s="1"/>
  <c r="AP42" i="18"/>
  <c r="AO42" i="18"/>
  <c r="BM42" i="18" s="1"/>
  <c r="CA41" i="18"/>
  <c r="AV54" i="3" s="1"/>
  <c r="BZ41" i="18"/>
  <c r="AU54" i="3" s="1"/>
  <c r="BY41" i="18"/>
  <c r="AT54" i="3" s="1"/>
  <c r="BM41" i="18"/>
  <c r="AZ41" i="18"/>
  <c r="BX41" i="18" s="1"/>
  <c r="AY41" i="18"/>
  <c r="BW41" i="18" s="1"/>
  <c r="AX41" i="18"/>
  <c r="BV41" i="18" s="1"/>
  <c r="AW41" i="18"/>
  <c r="BU41" i="18" s="1"/>
  <c r="AV41" i="18"/>
  <c r="BT41" i="18" s="1"/>
  <c r="AU41" i="18"/>
  <c r="BS41" i="18" s="1"/>
  <c r="AT41" i="18"/>
  <c r="BR41" i="18" s="1"/>
  <c r="AS41" i="18"/>
  <c r="BQ41" i="18" s="1"/>
  <c r="AR41" i="18"/>
  <c r="BP41" i="18" s="1"/>
  <c r="AQ41" i="18"/>
  <c r="BO41" i="18" s="1"/>
  <c r="AP41" i="18"/>
  <c r="BN41" i="18" s="1"/>
  <c r="AO41" i="18"/>
  <c r="CA40" i="18"/>
  <c r="AV53" i="3" s="1"/>
  <c r="BZ40" i="18"/>
  <c r="AU53" i="3" s="1"/>
  <c r="BY40" i="18"/>
  <c r="AT53" i="3" s="1"/>
  <c r="AT55" i="3" s="1"/>
  <c r="BX40" i="18"/>
  <c r="BR40" i="18"/>
  <c r="BP40" i="18"/>
  <c r="AZ40" i="18"/>
  <c r="AY40" i="18"/>
  <c r="BW40" i="18" s="1"/>
  <c r="AX40" i="18"/>
  <c r="BV40" i="18" s="1"/>
  <c r="AW40" i="18"/>
  <c r="BU40" i="18" s="1"/>
  <c r="AV40" i="18"/>
  <c r="BT40" i="18" s="1"/>
  <c r="AU40" i="18"/>
  <c r="BS40" i="18" s="1"/>
  <c r="AT40" i="18"/>
  <c r="AS40" i="18"/>
  <c r="BQ40" i="18" s="1"/>
  <c r="AR40" i="18"/>
  <c r="AQ40" i="18"/>
  <c r="BO40" i="18" s="1"/>
  <c r="AP40" i="18"/>
  <c r="BN40" i="18" s="1"/>
  <c r="AO40" i="18"/>
  <c r="BM40" i="18" s="1"/>
  <c r="CA39" i="18"/>
  <c r="AV321" i="3" s="1"/>
  <c r="BZ39" i="18"/>
  <c r="AU321" i="3" s="1"/>
  <c r="BY39" i="18"/>
  <c r="AT321" i="3" s="1"/>
  <c r="BW39" i="18"/>
  <c r="BR39" i="18"/>
  <c r="BO39" i="18"/>
  <c r="BM39" i="18"/>
  <c r="AZ39" i="18"/>
  <c r="BX39" i="18" s="1"/>
  <c r="AY39" i="18"/>
  <c r="AX39" i="18"/>
  <c r="BV39" i="18" s="1"/>
  <c r="AW39" i="18"/>
  <c r="BU39" i="18" s="1"/>
  <c r="AV39" i="18"/>
  <c r="BT39" i="18" s="1"/>
  <c r="AU39" i="18"/>
  <c r="BS39" i="18" s="1"/>
  <c r="AT39" i="18"/>
  <c r="AS39" i="18"/>
  <c r="BQ39" i="18" s="1"/>
  <c r="AR39" i="18"/>
  <c r="BP39" i="18" s="1"/>
  <c r="AQ39" i="18"/>
  <c r="AP39" i="18"/>
  <c r="BN39" i="18" s="1"/>
  <c r="AO39" i="18"/>
  <c r="CA38" i="18"/>
  <c r="AV302" i="3" s="1"/>
  <c r="BZ38" i="18"/>
  <c r="AU302" i="3" s="1"/>
  <c r="BY38" i="18"/>
  <c r="AT302" i="3" s="1"/>
  <c r="BQ38" i="18"/>
  <c r="BO38" i="18"/>
  <c r="AZ38" i="18"/>
  <c r="BX38" i="18" s="1"/>
  <c r="AY38" i="18"/>
  <c r="BW38" i="18" s="1"/>
  <c r="AX38" i="18"/>
  <c r="BV38" i="18" s="1"/>
  <c r="AW38" i="18"/>
  <c r="BU38" i="18" s="1"/>
  <c r="AV38" i="18"/>
  <c r="BT38" i="18" s="1"/>
  <c r="AU38" i="18"/>
  <c r="BS38" i="18" s="1"/>
  <c r="AT38" i="18"/>
  <c r="BR38" i="18" s="1"/>
  <c r="AS38" i="18"/>
  <c r="AR38" i="18"/>
  <c r="BP38" i="18" s="1"/>
  <c r="AQ38" i="18"/>
  <c r="AP38" i="18"/>
  <c r="BN38" i="18" s="1"/>
  <c r="AO38" i="18"/>
  <c r="BM38" i="18" s="1"/>
  <c r="CA37" i="18"/>
  <c r="AV142" i="3" s="1"/>
  <c r="AV143" i="3" s="1"/>
  <c r="BZ37" i="18"/>
  <c r="AU142" i="3" s="1"/>
  <c r="AU143" i="3" s="1"/>
  <c r="BY37" i="18"/>
  <c r="AT142" i="3" s="1"/>
  <c r="AT143" i="3" s="1"/>
  <c r="BR37" i="18"/>
  <c r="AZ37" i="18"/>
  <c r="BX37" i="18" s="1"/>
  <c r="AY37" i="18"/>
  <c r="BW37" i="18" s="1"/>
  <c r="AX37" i="18"/>
  <c r="BV37" i="18" s="1"/>
  <c r="AW37" i="18"/>
  <c r="BU37" i="18" s="1"/>
  <c r="AV37" i="18"/>
  <c r="BT37" i="18" s="1"/>
  <c r="AU37" i="18"/>
  <c r="BS37" i="18" s="1"/>
  <c r="AT37" i="18"/>
  <c r="AS37" i="18"/>
  <c r="BQ37" i="18" s="1"/>
  <c r="AR37" i="18"/>
  <c r="BP37" i="18" s="1"/>
  <c r="AQ37" i="18"/>
  <c r="BO37" i="18" s="1"/>
  <c r="AP37" i="18"/>
  <c r="BN37" i="18" s="1"/>
  <c r="AO37" i="18"/>
  <c r="BM37" i="18" s="1"/>
  <c r="CA36" i="18"/>
  <c r="AV320" i="3" s="1"/>
  <c r="BZ36" i="18"/>
  <c r="AU320" i="3" s="1"/>
  <c r="BY36" i="18"/>
  <c r="AT320" i="3" s="1"/>
  <c r="BV36" i="18"/>
  <c r="BN36" i="18"/>
  <c r="AZ36" i="18"/>
  <c r="BX36" i="18" s="1"/>
  <c r="AY36" i="18"/>
  <c r="BW36" i="18" s="1"/>
  <c r="AX36" i="18"/>
  <c r="AW36" i="18"/>
  <c r="BU36" i="18" s="1"/>
  <c r="AV36" i="18"/>
  <c r="BT36" i="18" s="1"/>
  <c r="AU36" i="18"/>
  <c r="BS36" i="18" s="1"/>
  <c r="AT36" i="18"/>
  <c r="BR36" i="18" s="1"/>
  <c r="AS36" i="18"/>
  <c r="BQ36" i="18" s="1"/>
  <c r="AR36" i="18"/>
  <c r="BP36" i="18" s="1"/>
  <c r="AQ36" i="18"/>
  <c r="BO36" i="18" s="1"/>
  <c r="AP36" i="18"/>
  <c r="AO36" i="18"/>
  <c r="BM36" i="18" s="1"/>
  <c r="CA35" i="18"/>
  <c r="AV165" i="3" s="1"/>
  <c r="AV166" i="3" s="1"/>
  <c r="BZ35" i="18"/>
  <c r="AU165" i="3" s="1"/>
  <c r="AU166" i="3" s="1"/>
  <c r="BY35" i="18"/>
  <c r="AT165" i="3" s="1"/>
  <c r="AT166" i="3" s="1"/>
  <c r="BN35" i="18"/>
  <c r="AZ35" i="18"/>
  <c r="BX35" i="18" s="1"/>
  <c r="AY35" i="18"/>
  <c r="BW35" i="18" s="1"/>
  <c r="AX35" i="18"/>
  <c r="BV35" i="18" s="1"/>
  <c r="AW35" i="18"/>
  <c r="BU35" i="18" s="1"/>
  <c r="AV35" i="18"/>
  <c r="BT35" i="18" s="1"/>
  <c r="AU35" i="18"/>
  <c r="BS35" i="18" s="1"/>
  <c r="AT35" i="18"/>
  <c r="BR35" i="18" s="1"/>
  <c r="AS35" i="18"/>
  <c r="BQ35" i="18" s="1"/>
  <c r="AR35" i="18"/>
  <c r="BP35" i="18" s="1"/>
  <c r="AQ35" i="18"/>
  <c r="BO35" i="18" s="1"/>
  <c r="AP35" i="18"/>
  <c r="AO35" i="18"/>
  <c r="BM35" i="18" s="1"/>
  <c r="CA34" i="18"/>
  <c r="AV41" i="3" s="1"/>
  <c r="BZ34" i="18"/>
  <c r="AU41" i="3" s="1"/>
  <c r="BY34" i="18"/>
  <c r="AT41" i="3" s="1"/>
  <c r="BX34" i="18"/>
  <c r="BU34" i="18"/>
  <c r="AZ34" i="18"/>
  <c r="AY34" i="18"/>
  <c r="BW34" i="18" s="1"/>
  <c r="AX34" i="18"/>
  <c r="BV34" i="18" s="1"/>
  <c r="AW34" i="18"/>
  <c r="AV34" i="18"/>
  <c r="BT34" i="18" s="1"/>
  <c r="AU34" i="18"/>
  <c r="BS34" i="18" s="1"/>
  <c r="AT34" i="18"/>
  <c r="BR34" i="18" s="1"/>
  <c r="AS34" i="18"/>
  <c r="BQ34" i="18" s="1"/>
  <c r="AR34" i="18"/>
  <c r="BP34" i="18" s="1"/>
  <c r="AQ34" i="18"/>
  <c r="BO34" i="18" s="1"/>
  <c r="AP34" i="18"/>
  <c r="BN34" i="18" s="1"/>
  <c r="AO34" i="18"/>
  <c r="BM34" i="18" s="1"/>
  <c r="CA33" i="18"/>
  <c r="AV8" i="3" s="1"/>
  <c r="BZ33" i="18"/>
  <c r="AU8" i="3" s="1"/>
  <c r="BY33" i="18"/>
  <c r="AT8" i="3" s="1"/>
  <c r="BX33" i="18"/>
  <c r="BW33" i="18"/>
  <c r="BP33" i="18"/>
  <c r="AZ33" i="18"/>
  <c r="AY33" i="18"/>
  <c r="AX33" i="18"/>
  <c r="BV33" i="18" s="1"/>
  <c r="AW33" i="18"/>
  <c r="BU33" i="18" s="1"/>
  <c r="AV33" i="18"/>
  <c r="BT33" i="18" s="1"/>
  <c r="AU33" i="18"/>
  <c r="BS33" i="18" s="1"/>
  <c r="AT33" i="18"/>
  <c r="BR33" i="18" s="1"/>
  <c r="AS33" i="18"/>
  <c r="BQ33" i="18" s="1"/>
  <c r="AR33" i="18"/>
  <c r="AQ33" i="18"/>
  <c r="BO33" i="18" s="1"/>
  <c r="AP33" i="18"/>
  <c r="BN33" i="18" s="1"/>
  <c r="AO33" i="18"/>
  <c r="BM33" i="18" s="1"/>
  <c r="CA32" i="18"/>
  <c r="AV7" i="3" s="1"/>
  <c r="BZ32" i="18"/>
  <c r="AU7" i="3" s="1"/>
  <c r="BY32" i="18"/>
  <c r="AT7" i="3" s="1"/>
  <c r="BU32" i="18"/>
  <c r="BM32" i="18"/>
  <c r="AZ32" i="18"/>
  <c r="BX32" i="18" s="1"/>
  <c r="AY32" i="18"/>
  <c r="BW32" i="18" s="1"/>
  <c r="AX32" i="18"/>
  <c r="BV32" i="18" s="1"/>
  <c r="AW32" i="18"/>
  <c r="AV32" i="18"/>
  <c r="BT32" i="18" s="1"/>
  <c r="AU32" i="18"/>
  <c r="BS32" i="18" s="1"/>
  <c r="AT32" i="18"/>
  <c r="BR32" i="18" s="1"/>
  <c r="AS32" i="18"/>
  <c r="BQ32" i="18" s="1"/>
  <c r="AR32" i="18"/>
  <c r="BP32" i="18" s="1"/>
  <c r="AQ32" i="18"/>
  <c r="BO32" i="18" s="1"/>
  <c r="AP32" i="18"/>
  <c r="BN32" i="18" s="1"/>
  <c r="AO32" i="18"/>
  <c r="CA31" i="18"/>
  <c r="AV319" i="3" s="1"/>
  <c r="BZ31" i="18"/>
  <c r="AU319" i="3" s="1"/>
  <c r="BY31" i="18"/>
  <c r="AT319" i="3" s="1"/>
  <c r="BR31" i="18"/>
  <c r="AZ31" i="18"/>
  <c r="BX31" i="18" s="1"/>
  <c r="AY31" i="18"/>
  <c r="BW31" i="18" s="1"/>
  <c r="AX31" i="18"/>
  <c r="BV31" i="18" s="1"/>
  <c r="AW31" i="18"/>
  <c r="BU31" i="18" s="1"/>
  <c r="AV31" i="18"/>
  <c r="BT31" i="18" s="1"/>
  <c r="AU31" i="18"/>
  <c r="BS31" i="18" s="1"/>
  <c r="AT31" i="18"/>
  <c r="AS31" i="18"/>
  <c r="BQ31" i="18" s="1"/>
  <c r="AR31" i="18"/>
  <c r="BP31" i="18" s="1"/>
  <c r="AQ31" i="18"/>
  <c r="BO31" i="18" s="1"/>
  <c r="AP31" i="18"/>
  <c r="BN31" i="18" s="1"/>
  <c r="AO31" i="18"/>
  <c r="BM31" i="18" s="1"/>
  <c r="CA30" i="18"/>
  <c r="AV318" i="3" s="1"/>
  <c r="BZ30" i="18"/>
  <c r="AU318" i="3" s="1"/>
  <c r="BY30" i="18"/>
  <c r="AT318" i="3" s="1"/>
  <c r="BW30" i="18"/>
  <c r="BO30" i="18"/>
  <c r="AZ30" i="18"/>
  <c r="BX30" i="18" s="1"/>
  <c r="AY30" i="18"/>
  <c r="AX30" i="18"/>
  <c r="BV30" i="18" s="1"/>
  <c r="AW30" i="18"/>
  <c r="BU30" i="18" s="1"/>
  <c r="AV30" i="18"/>
  <c r="BT30" i="18" s="1"/>
  <c r="AU30" i="18"/>
  <c r="BS30" i="18" s="1"/>
  <c r="AT30" i="18"/>
  <c r="BR30" i="18" s="1"/>
  <c r="AS30" i="18"/>
  <c r="BQ30" i="18" s="1"/>
  <c r="AR30" i="18"/>
  <c r="BP30" i="18" s="1"/>
  <c r="AQ30" i="18"/>
  <c r="AP30" i="18"/>
  <c r="BN30" i="18" s="1"/>
  <c r="AO30" i="18"/>
  <c r="BM30" i="18" s="1"/>
  <c r="CA29" i="18"/>
  <c r="AV336" i="3" s="1"/>
  <c r="BZ29" i="18"/>
  <c r="AU336" i="3" s="1"/>
  <c r="BY29" i="18"/>
  <c r="AT336" i="3" s="1"/>
  <c r="AZ29" i="18"/>
  <c r="BX29" i="18" s="1"/>
  <c r="AY29" i="18"/>
  <c r="BW29" i="18" s="1"/>
  <c r="AX29" i="18"/>
  <c r="BV29" i="18" s="1"/>
  <c r="AW29" i="18"/>
  <c r="BU29" i="18" s="1"/>
  <c r="AV29" i="18"/>
  <c r="BT29" i="18" s="1"/>
  <c r="AU29" i="18"/>
  <c r="BS29" i="18" s="1"/>
  <c r="AT29" i="18"/>
  <c r="BR29" i="18" s="1"/>
  <c r="AS29" i="18"/>
  <c r="BQ29" i="18" s="1"/>
  <c r="AR29" i="18"/>
  <c r="BP29" i="18" s="1"/>
  <c r="AQ29" i="18"/>
  <c r="BO29" i="18" s="1"/>
  <c r="AP29" i="18"/>
  <c r="BN29" i="18" s="1"/>
  <c r="AO29" i="18"/>
  <c r="BM29" i="18" s="1"/>
  <c r="CA28" i="18"/>
  <c r="AV335" i="3" s="1"/>
  <c r="BZ28" i="18"/>
  <c r="AU335" i="3" s="1"/>
  <c r="BY28" i="18"/>
  <c r="AT335" i="3" s="1"/>
  <c r="BQ28" i="18"/>
  <c r="AZ28" i="18"/>
  <c r="BX28" i="18" s="1"/>
  <c r="AY28" i="18"/>
  <c r="BW28" i="18" s="1"/>
  <c r="AX28" i="18"/>
  <c r="BV28" i="18" s="1"/>
  <c r="AW28" i="18"/>
  <c r="BU28" i="18" s="1"/>
  <c r="AV28" i="18"/>
  <c r="BT28" i="18" s="1"/>
  <c r="AU28" i="18"/>
  <c r="BS28" i="18" s="1"/>
  <c r="AT28" i="18"/>
  <c r="BR28" i="18" s="1"/>
  <c r="AS28" i="18"/>
  <c r="AR28" i="18"/>
  <c r="BP28" i="18" s="1"/>
  <c r="AQ28" i="18"/>
  <c r="BO28" i="18" s="1"/>
  <c r="AP28" i="18"/>
  <c r="BN28" i="18" s="1"/>
  <c r="AO28" i="18"/>
  <c r="BM28" i="18" s="1"/>
  <c r="CA27" i="18"/>
  <c r="AV317" i="3" s="1"/>
  <c r="BZ27" i="18"/>
  <c r="AU317" i="3" s="1"/>
  <c r="BY27" i="18"/>
  <c r="AT317" i="3" s="1"/>
  <c r="BS27" i="18"/>
  <c r="AZ27" i="18"/>
  <c r="BX27" i="18" s="1"/>
  <c r="AY27" i="18"/>
  <c r="BW27" i="18" s="1"/>
  <c r="AX27" i="18"/>
  <c r="BV27" i="18" s="1"/>
  <c r="AW27" i="18"/>
  <c r="BU27" i="18" s="1"/>
  <c r="AV27" i="18"/>
  <c r="BT27" i="18" s="1"/>
  <c r="AU27" i="18"/>
  <c r="AT27" i="18"/>
  <c r="BR27" i="18" s="1"/>
  <c r="AS27" i="18"/>
  <c r="BQ27" i="18" s="1"/>
  <c r="AR27" i="18"/>
  <c r="BP27" i="18" s="1"/>
  <c r="AQ27" i="18"/>
  <c r="BO27" i="18" s="1"/>
  <c r="AP27" i="18"/>
  <c r="BN27" i="18" s="1"/>
  <c r="AO27" i="18"/>
  <c r="BM27" i="18" s="1"/>
  <c r="CA26" i="18"/>
  <c r="AV301" i="3" s="1"/>
  <c r="BZ26" i="18"/>
  <c r="AU301" i="3" s="1"/>
  <c r="BY26" i="18"/>
  <c r="AT301" i="3" s="1"/>
  <c r="BR26" i="18"/>
  <c r="BP26" i="18"/>
  <c r="BN26" i="18"/>
  <c r="AZ26" i="18"/>
  <c r="BX26" i="18" s="1"/>
  <c r="AY26" i="18"/>
  <c r="BW26" i="18" s="1"/>
  <c r="AX26" i="18"/>
  <c r="BV26" i="18" s="1"/>
  <c r="AW26" i="18"/>
  <c r="BU26" i="18" s="1"/>
  <c r="AV26" i="18"/>
  <c r="BT26" i="18" s="1"/>
  <c r="AU26" i="18"/>
  <c r="BS26" i="18" s="1"/>
  <c r="AT26" i="18"/>
  <c r="AS26" i="18"/>
  <c r="BQ26" i="18" s="1"/>
  <c r="AR26" i="18"/>
  <c r="AQ26" i="18"/>
  <c r="BO26" i="18" s="1"/>
  <c r="AP26" i="18"/>
  <c r="AO26" i="18"/>
  <c r="BM26" i="18" s="1"/>
  <c r="CA25" i="18"/>
  <c r="AV25" i="3" s="1"/>
  <c r="BZ25" i="18"/>
  <c r="AU25" i="3" s="1"/>
  <c r="BY25" i="18"/>
  <c r="AT25" i="3" s="1"/>
  <c r="BX25" i="18"/>
  <c r="BN25" i="18"/>
  <c r="BM25" i="18"/>
  <c r="AZ25" i="18"/>
  <c r="AY25" i="18"/>
  <c r="BW25" i="18" s="1"/>
  <c r="AX25" i="18"/>
  <c r="BV25" i="18" s="1"/>
  <c r="AW25" i="18"/>
  <c r="BU25" i="18" s="1"/>
  <c r="AV25" i="18"/>
  <c r="BT25" i="18" s="1"/>
  <c r="AU25" i="18"/>
  <c r="BS25" i="18" s="1"/>
  <c r="AT25" i="18"/>
  <c r="BR25" i="18" s="1"/>
  <c r="AS25" i="18"/>
  <c r="BQ25" i="18" s="1"/>
  <c r="AR25" i="18"/>
  <c r="BP25" i="18" s="1"/>
  <c r="AQ25" i="18"/>
  <c r="BO25" i="18" s="1"/>
  <c r="AP25" i="18"/>
  <c r="AO25" i="18"/>
  <c r="CA24" i="18"/>
  <c r="AV5" i="3" s="1"/>
  <c r="BZ24" i="18"/>
  <c r="AU5" i="3" s="1"/>
  <c r="BY24" i="18"/>
  <c r="AT5" i="3" s="1"/>
  <c r="AT6" i="3" s="1"/>
  <c r="AZ24" i="18"/>
  <c r="BX24" i="18" s="1"/>
  <c r="AY24" i="18"/>
  <c r="BW24" i="18" s="1"/>
  <c r="AX24" i="18"/>
  <c r="BV24" i="18" s="1"/>
  <c r="AW24" i="18"/>
  <c r="BU24" i="18" s="1"/>
  <c r="AV24" i="18"/>
  <c r="BT24" i="18" s="1"/>
  <c r="AU24" i="18"/>
  <c r="BS24" i="18" s="1"/>
  <c r="AT24" i="18"/>
  <c r="BR24" i="18" s="1"/>
  <c r="AS24" i="18"/>
  <c r="BQ24" i="18" s="1"/>
  <c r="AR24" i="18"/>
  <c r="BP24" i="18" s="1"/>
  <c r="AQ24" i="18"/>
  <c r="BO24" i="18" s="1"/>
  <c r="AP24" i="18"/>
  <c r="BN24" i="18" s="1"/>
  <c r="AO24" i="18"/>
  <c r="BM24" i="18" s="1"/>
  <c r="CA23" i="18"/>
  <c r="AV151" i="3" s="1"/>
  <c r="BZ23" i="18"/>
  <c r="AU151" i="3" s="1"/>
  <c r="BY23" i="18"/>
  <c r="AT151" i="3" s="1"/>
  <c r="AT155" i="3" s="1"/>
  <c r="BT23" i="18"/>
  <c r="BP23" i="18"/>
  <c r="BO23" i="18"/>
  <c r="AZ23" i="18"/>
  <c r="BX23" i="18" s="1"/>
  <c r="AY23" i="18"/>
  <c r="BW23" i="18" s="1"/>
  <c r="AX23" i="18"/>
  <c r="BV23" i="18" s="1"/>
  <c r="AW23" i="18"/>
  <c r="BU23" i="18" s="1"/>
  <c r="AV23" i="18"/>
  <c r="AU23" i="18"/>
  <c r="BS23" i="18" s="1"/>
  <c r="AT23" i="18"/>
  <c r="BR23" i="18" s="1"/>
  <c r="AS23" i="18"/>
  <c r="BQ23" i="18" s="1"/>
  <c r="AR23" i="18"/>
  <c r="AQ23" i="18"/>
  <c r="AP23" i="18"/>
  <c r="BN23" i="18" s="1"/>
  <c r="AO23" i="18"/>
  <c r="BM23" i="18" s="1"/>
  <c r="CA22" i="18"/>
  <c r="AV12" i="3" s="1"/>
  <c r="AV13" i="3" s="1"/>
  <c r="BZ22" i="18"/>
  <c r="AU12" i="3" s="1"/>
  <c r="AU13" i="3" s="1"/>
  <c r="BY22" i="18"/>
  <c r="AT12" i="3" s="1"/>
  <c r="AT13" i="3" s="1"/>
  <c r="BT22" i="18"/>
  <c r="BQ22" i="18"/>
  <c r="BO22" i="18"/>
  <c r="AZ22" i="18"/>
  <c r="BX22" i="18" s="1"/>
  <c r="AY22" i="18"/>
  <c r="BW22" i="18" s="1"/>
  <c r="AX22" i="18"/>
  <c r="BV22" i="18" s="1"/>
  <c r="AW22" i="18"/>
  <c r="BU22" i="18" s="1"/>
  <c r="AV22" i="18"/>
  <c r="AU22" i="18"/>
  <c r="BS22" i="18" s="1"/>
  <c r="AT22" i="18"/>
  <c r="BR22" i="18" s="1"/>
  <c r="AS22" i="18"/>
  <c r="AR22" i="18"/>
  <c r="BP22" i="18" s="1"/>
  <c r="AQ22" i="18"/>
  <c r="AP22" i="18"/>
  <c r="BN22" i="18" s="1"/>
  <c r="AO22" i="18"/>
  <c r="BM22" i="18" s="1"/>
  <c r="CA21" i="18"/>
  <c r="AV27" i="3" s="1"/>
  <c r="BZ21" i="18"/>
  <c r="AU27" i="3" s="1"/>
  <c r="BY21" i="18"/>
  <c r="AT27" i="3" s="1"/>
  <c r="BR21" i="18"/>
  <c r="BO21" i="18"/>
  <c r="BN21" i="18"/>
  <c r="AZ21" i="18"/>
  <c r="BX21" i="18" s="1"/>
  <c r="AY21" i="18"/>
  <c r="BW21" i="18" s="1"/>
  <c r="AX21" i="18"/>
  <c r="BV21" i="18" s="1"/>
  <c r="AW21" i="18"/>
  <c r="BU21" i="18" s="1"/>
  <c r="AV21" i="18"/>
  <c r="BT21" i="18" s="1"/>
  <c r="AU21" i="18"/>
  <c r="BS21" i="18" s="1"/>
  <c r="AT21" i="18"/>
  <c r="AS21" i="18"/>
  <c r="BQ21" i="18" s="1"/>
  <c r="AR21" i="18"/>
  <c r="BP21" i="18" s="1"/>
  <c r="AQ21" i="18"/>
  <c r="AP21" i="18"/>
  <c r="AO21" i="18"/>
  <c r="BM21" i="18" s="1"/>
  <c r="CA20" i="18"/>
  <c r="AV23" i="3" s="1"/>
  <c r="BZ20" i="18"/>
  <c r="AU23" i="3" s="1"/>
  <c r="BY20" i="18"/>
  <c r="AT23" i="3" s="1"/>
  <c r="BQ20" i="18"/>
  <c r="BP20" i="18"/>
  <c r="BO20" i="18"/>
  <c r="BN20" i="18"/>
  <c r="AZ20" i="18"/>
  <c r="BX20" i="18" s="1"/>
  <c r="AY20" i="18"/>
  <c r="BW20" i="18" s="1"/>
  <c r="AX20" i="18"/>
  <c r="BV20" i="18" s="1"/>
  <c r="AW20" i="18"/>
  <c r="BU20" i="18" s="1"/>
  <c r="AV20" i="18"/>
  <c r="BT20" i="18" s="1"/>
  <c r="AU20" i="18"/>
  <c r="BS20" i="18" s="1"/>
  <c r="AT20" i="18"/>
  <c r="BR20" i="18" s="1"/>
  <c r="AS20" i="18"/>
  <c r="AR20" i="18"/>
  <c r="AQ20" i="18"/>
  <c r="AP20" i="18"/>
  <c r="AO20" i="18"/>
  <c r="BM20" i="18" s="1"/>
  <c r="CA19" i="18"/>
  <c r="AV22" i="3" s="1"/>
  <c r="BZ19" i="18"/>
  <c r="AU22" i="3" s="1"/>
  <c r="BY19" i="18"/>
  <c r="AT22" i="3" s="1"/>
  <c r="BV19" i="18"/>
  <c r="BN19" i="18"/>
  <c r="AZ19" i="18"/>
  <c r="BX19" i="18" s="1"/>
  <c r="AY19" i="18"/>
  <c r="BW19" i="18" s="1"/>
  <c r="AX19" i="18"/>
  <c r="AW19" i="18"/>
  <c r="BU19" i="18" s="1"/>
  <c r="AV19" i="18"/>
  <c r="BT19" i="18" s="1"/>
  <c r="AU19" i="18"/>
  <c r="BS19" i="18" s="1"/>
  <c r="AT19" i="18"/>
  <c r="BR19" i="18" s="1"/>
  <c r="AS19" i="18"/>
  <c r="BQ19" i="18" s="1"/>
  <c r="AR19" i="18"/>
  <c r="BP19" i="18" s="1"/>
  <c r="AQ19" i="18"/>
  <c r="BO19" i="18" s="1"/>
  <c r="AP19" i="18"/>
  <c r="AO19" i="18"/>
  <c r="BM19" i="18" s="1"/>
  <c r="CA18" i="18"/>
  <c r="AV21" i="3" s="1"/>
  <c r="BZ18" i="18"/>
  <c r="AU21" i="3" s="1"/>
  <c r="BY18" i="18"/>
  <c r="AT21" i="3" s="1"/>
  <c r="BX18" i="18"/>
  <c r="BP18" i="18"/>
  <c r="AZ18" i="18"/>
  <c r="AY18" i="18"/>
  <c r="BW18" i="18" s="1"/>
  <c r="AX18" i="18"/>
  <c r="BV18" i="18" s="1"/>
  <c r="AW18" i="18"/>
  <c r="BU18" i="18" s="1"/>
  <c r="AV18" i="18"/>
  <c r="BT18" i="18" s="1"/>
  <c r="AU18" i="18"/>
  <c r="BS18" i="18" s="1"/>
  <c r="AT18" i="18"/>
  <c r="BR18" i="18" s="1"/>
  <c r="AS18" i="18"/>
  <c r="BQ18" i="18" s="1"/>
  <c r="AR18" i="18"/>
  <c r="AQ18" i="18"/>
  <c r="BO18" i="18" s="1"/>
  <c r="AP18" i="18"/>
  <c r="BN18" i="18" s="1"/>
  <c r="AO18" i="18"/>
  <c r="BM18" i="18" s="1"/>
  <c r="CA17" i="18"/>
  <c r="AV20" i="3" s="1"/>
  <c r="BZ17" i="18"/>
  <c r="AU20" i="3" s="1"/>
  <c r="BY17" i="18"/>
  <c r="AT20" i="3" s="1"/>
  <c r="BX17" i="18"/>
  <c r="BP17" i="18"/>
  <c r="BN17" i="18"/>
  <c r="BM17" i="18"/>
  <c r="AZ17" i="18"/>
  <c r="AY17" i="18"/>
  <c r="BW17" i="18" s="1"/>
  <c r="AX17" i="18"/>
  <c r="BV17" i="18" s="1"/>
  <c r="AW17" i="18"/>
  <c r="BU17" i="18" s="1"/>
  <c r="AV17" i="18"/>
  <c r="BT17" i="18" s="1"/>
  <c r="AU17" i="18"/>
  <c r="BS17" i="18" s="1"/>
  <c r="AT17" i="18"/>
  <c r="BR17" i="18" s="1"/>
  <c r="AS17" i="18"/>
  <c r="BQ17" i="18" s="1"/>
  <c r="AR17" i="18"/>
  <c r="AQ17" i="18"/>
  <c r="BO17" i="18" s="1"/>
  <c r="AP17" i="18"/>
  <c r="AO17" i="18"/>
  <c r="CA16" i="18"/>
  <c r="AV19" i="3" s="1"/>
  <c r="BZ16" i="18"/>
  <c r="AU19" i="3" s="1"/>
  <c r="BY16" i="18"/>
  <c r="AT19" i="3" s="1"/>
  <c r="BW16" i="18"/>
  <c r="BO16" i="18"/>
  <c r="BM16" i="18"/>
  <c r="AZ16" i="18"/>
  <c r="BX16" i="18" s="1"/>
  <c r="AY16" i="18"/>
  <c r="AX16" i="18"/>
  <c r="BV16" i="18" s="1"/>
  <c r="AW16" i="18"/>
  <c r="BU16" i="18" s="1"/>
  <c r="AV16" i="18"/>
  <c r="BT16" i="18" s="1"/>
  <c r="AU16" i="18"/>
  <c r="BS16" i="18" s="1"/>
  <c r="AT16" i="18"/>
  <c r="BR16" i="18" s="1"/>
  <c r="AS16" i="18"/>
  <c r="BQ16" i="18" s="1"/>
  <c r="AR16" i="18"/>
  <c r="BP16" i="18" s="1"/>
  <c r="AQ16" i="18"/>
  <c r="AP16" i="18"/>
  <c r="BN16" i="18" s="1"/>
  <c r="AO16" i="18"/>
  <c r="CA15" i="18"/>
  <c r="AV197" i="3" s="1"/>
  <c r="BZ15" i="18"/>
  <c r="AU197" i="3" s="1"/>
  <c r="BY15" i="18"/>
  <c r="AT197" i="3" s="1"/>
  <c r="BW15" i="18"/>
  <c r="BR15" i="18"/>
  <c r="BQ15" i="18"/>
  <c r="AZ15" i="18"/>
  <c r="BX15" i="18" s="1"/>
  <c r="AY15" i="18"/>
  <c r="AX15" i="18"/>
  <c r="BV15" i="18" s="1"/>
  <c r="AW15" i="18"/>
  <c r="BU15" i="18" s="1"/>
  <c r="AV15" i="18"/>
  <c r="BT15" i="18" s="1"/>
  <c r="AU15" i="18"/>
  <c r="BS15" i="18" s="1"/>
  <c r="AT15" i="18"/>
  <c r="AS15" i="18"/>
  <c r="AR15" i="18"/>
  <c r="BP15" i="18" s="1"/>
  <c r="AQ15" i="18"/>
  <c r="BO15" i="18" s="1"/>
  <c r="AP15" i="18"/>
  <c r="BN15" i="18" s="1"/>
  <c r="AO15" i="18"/>
  <c r="BM15" i="18" s="1"/>
  <c r="CA14" i="18"/>
  <c r="AV195" i="3" s="1"/>
  <c r="BZ14" i="18"/>
  <c r="AU195" i="3" s="1"/>
  <c r="BY14" i="18"/>
  <c r="AT195" i="3" s="1"/>
  <c r="BT14" i="18"/>
  <c r="AZ14" i="18"/>
  <c r="BX14" i="18" s="1"/>
  <c r="AY14" i="18"/>
  <c r="BW14" i="18" s="1"/>
  <c r="AX14" i="18"/>
  <c r="BV14" i="18" s="1"/>
  <c r="AW14" i="18"/>
  <c r="BU14" i="18" s="1"/>
  <c r="AV14" i="18"/>
  <c r="AU14" i="18"/>
  <c r="BS14" i="18" s="1"/>
  <c r="AT14" i="18"/>
  <c r="BR14" i="18" s="1"/>
  <c r="AS14" i="18"/>
  <c r="BQ14" i="18" s="1"/>
  <c r="AR14" i="18"/>
  <c r="BP14" i="18" s="1"/>
  <c r="AQ14" i="18"/>
  <c r="BO14" i="18" s="1"/>
  <c r="AP14" i="18"/>
  <c r="BN14" i="18" s="1"/>
  <c r="AO14" i="18"/>
  <c r="BM14" i="18" s="1"/>
  <c r="CA13" i="18"/>
  <c r="AV194" i="3" s="1"/>
  <c r="BZ13" i="18"/>
  <c r="AU194" i="3" s="1"/>
  <c r="BY13" i="18"/>
  <c r="AT194" i="3" s="1"/>
  <c r="BQ13" i="18"/>
  <c r="AZ13" i="18"/>
  <c r="BX13" i="18" s="1"/>
  <c r="AY13" i="18"/>
  <c r="BW13" i="18" s="1"/>
  <c r="AX13" i="18"/>
  <c r="BV13" i="18" s="1"/>
  <c r="AW13" i="18"/>
  <c r="BU13" i="18" s="1"/>
  <c r="AV13" i="18"/>
  <c r="BT13" i="18" s="1"/>
  <c r="AU13" i="18"/>
  <c r="BS13" i="18" s="1"/>
  <c r="AT13" i="18"/>
  <c r="BR13" i="18" s="1"/>
  <c r="AS13" i="18"/>
  <c r="AR13" i="18"/>
  <c r="BP13" i="18" s="1"/>
  <c r="AQ13" i="18"/>
  <c r="BO13" i="18" s="1"/>
  <c r="AP13" i="18"/>
  <c r="BN13" i="18" s="1"/>
  <c r="AO13" i="18"/>
  <c r="BM13" i="18" s="1"/>
  <c r="CA12" i="18"/>
  <c r="AV192" i="3" s="1"/>
  <c r="BZ12" i="18"/>
  <c r="AU192" i="3" s="1"/>
  <c r="BY12" i="18"/>
  <c r="AT192" i="3" s="1"/>
  <c r="BX12" i="18"/>
  <c r="BW12" i="18"/>
  <c r="BV12" i="18"/>
  <c r="BO12" i="18"/>
  <c r="BN12" i="18"/>
  <c r="AZ12" i="18"/>
  <c r="AY12" i="18"/>
  <c r="AX12" i="18"/>
  <c r="AW12" i="18"/>
  <c r="BU12" i="18" s="1"/>
  <c r="AV12" i="18"/>
  <c r="BT12" i="18" s="1"/>
  <c r="AU12" i="18"/>
  <c r="BS12" i="18" s="1"/>
  <c r="AT12" i="18"/>
  <c r="BR12" i="18" s="1"/>
  <c r="AS12" i="18"/>
  <c r="BQ12" i="18" s="1"/>
  <c r="AR12" i="18"/>
  <c r="BP12" i="18" s="1"/>
  <c r="AQ12" i="18"/>
  <c r="AP12" i="18"/>
  <c r="AO12" i="18"/>
  <c r="BM12" i="18" s="1"/>
  <c r="CA11" i="18"/>
  <c r="AV191" i="3" s="1"/>
  <c r="BZ11" i="18"/>
  <c r="AU191" i="3" s="1"/>
  <c r="BY11" i="18"/>
  <c r="AT191" i="3" s="1"/>
  <c r="BQ11" i="18"/>
  <c r="BN11" i="18"/>
  <c r="AZ11" i="18"/>
  <c r="BX11" i="18" s="1"/>
  <c r="AY11" i="18"/>
  <c r="BW11" i="18" s="1"/>
  <c r="AX11" i="18"/>
  <c r="BV11" i="18" s="1"/>
  <c r="AW11" i="18"/>
  <c r="BU11" i="18" s="1"/>
  <c r="AV11" i="18"/>
  <c r="BT11" i="18" s="1"/>
  <c r="AU11" i="18"/>
  <c r="BS11" i="18" s="1"/>
  <c r="AT11" i="18"/>
  <c r="BR11" i="18" s="1"/>
  <c r="AS11" i="18"/>
  <c r="AR11" i="18"/>
  <c r="BP11" i="18" s="1"/>
  <c r="AQ11" i="18"/>
  <c r="BO11" i="18" s="1"/>
  <c r="AP11" i="18"/>
  <c r="AO11" i="18"/>
  <c r="BM11" i="18" s="1"/>
  <c r="CA10" i="18"/>
  <c r="AV189" i="3" s="1"/>
  <c r="BZ10" i="18"/>
  <c r="AU189" i="3" s="1"/>
  <c r="BY10" i="18"/>
  <c r="AT189" i="3" s="1"/>
  <c r="BS10" i="18"/>
  <c r="AZ10" i="18"/>
  <c r="BX10" i="18" s="1"/>
  <c r="AY10" i="18"/>
  <c r="BW10" i="18" s="1"/>
  <c r="AX10" i="18"/>
  <c r="BV10" i="18" s="1"/>
  <c r="AW10" i="18"/>
  <c r="BU10" i="18" s="1"/>
  <c r="AV10" i="18"/>
  <c r="BT10" i="18" s="1"/>
  <c r="AU10" i="18"/>
  <c r="AT10" i="18"/>
  <c r="BR10" i="18" s="1"/>
  <c r="AS10" i="18"/>
  <c r="BQ10" i="18" s="1"/>
  <c r="AR10" i="18"/>
  <c r="BP10" i="18" s="1"/>
  <c r="AQ10" i="18"/>
  <c r="BO10" i="18" s="1"/>
  <c r="AP10" i="18"/>
  <c r="BN10" i="18" s="1"/>
  <c r="AO10" i="18"/>
  <c r="BM10" i="18" s="1"/>
  <c r="CA9" i="18"/>
  <c r="AV188" i="3" s="1"/>
  <c r="BZ9" i="18"/>
  <c r="AU188" i="3" s="1"/>
  <c r="BY9" i="18"/>
  <c r="AT188" i="3" s="1"/>
  <c r="AZ9" i="18"/>
  <c r="BX9" i="18" s="1"/>
  <c r="AY9" i="18"/>
  <c r="BW9" i="18" s="1"/>
  <c r="AX9" i="18"/>
  <c r="BV9" i="18" s="1"/>
  <c r="AW9" i="18"/>
  <c r="BU9" i="18" s="1"/>
  <c r="AV9" i="18"/>
  <c r="BT9" i="18" s="1"/>
  <c r="AU9" i="18"/>
  <c r="BS9" i="18" s="1"/>
  <c r="AT9" i="18"/>
  <c r="BR9" i="18" s="1"/>
  <c r="AS9" i="18"/>
  <c r="BQ9" i="18" s="1"/>
  <c r="AR9" i="18"/>
  <c r="BP9" i="18" s="1"/>
  <c r="AQ9" i="18"/>
  <c r="BO9" i="18" s="1"/>
  <c r="AP9" i="18"/>
  <c r="BN9" i="18" s="1"/>
  <c r="AO9" i="18"/>
  <c r="BM9" i="18" s="1"/>
  <c r="CA8" i="18"/>
  <c r="AV187" i="3" s="1"/>
  <c r="BZ8" i="18"/>
  <c r="AU187" i="3" s="1"/>
  <c r="BY8" i="18"/>
  <c r="AT187" i="3" s="1"/>
  <c r="BR8" i="18"/>
  <c r="BP8" i="18"/>
  <c r="AZ8" i="18"/>
  <c r="BX8" i="18" s="1"/>
  <c r="AY8" i="18"/>
  <c r="BW8" i="18" s="1"/>
  <c r="AX8" i="18"/>
  <c r="BV8" i="18" s="1"/>
  <c r="AW8" i="18"/>
  <c r="BU8" i="18" s="1"/>
  <c r="AV8" i="18"/>
  <c r="BT8" i="18" s="1"/>
  <c r="AU8" i="18"/>
  <c r="BS8" i="18" s="1"/>
  <c r="AT8" i="18"/>
  <c r="AS8" i="18"/>
  <c r="BQ8" i="18" s="1"/>
  <c r="AR8" i="18"/>
  <c r="AQ8" i="18"/>
  <c r="BO8" i="18" s="1"/>
  <c r="AP8" i="18"/>
  <c r="BN8" i="18" s="1"/>
  <c r="AO8" i="18"/>
  <c r="BM8" i="18" s="1"/>
  <c r="CA7" i="18"/>
  <c r="AV186" i="3" s="1"/>
  <c r="BZ7" i="18"/>
  <c r="AU186" i="3" s="1"/>
  <c r="BY7" i="18"/>
  <c r="AT186" i="3" s="1"/>
  <c r="BP7" i="18"/>
  <c r="BO7" i="18"/>
  <c r="BN7" i="18"/>
  <c r="BM7" i="18"/>
  <c r="AZ7" i="18"/>
  <c r="BX7" i="18" s="1"/>
  <c r="AY7" i="18"/>
  <c r="BW7" i="18" s="1"/>
  <c r="AX7" i="18"/>
  <c r="BV7" i="18" s="1"/>
  <c r="AW7" i="18"/>
  <c r="BU7" i="18" s="1"/>
  <c r="AV7" i="18"/>
  <c r="BT7" i="18" s="1"/>
  <c r="AU7" i="18"/>
  <c r="BS7" i="18" s="1"/>
  <c r="AT7" i="18"/>
  <c r="BR7" i="18" s="1"/>
  <c r="AS7" i="18"/>
  <c r="BQ7" i="18" s="1"/>
  <c r="AR7" i="18"/>
  <c r="AQ7" i="18"/>
  <c r="AP7" i="18"/>
  <c r="AO7" i="18"/>
  <c r="CA6" i="18"/>
  <c r="AV184" i="3" s="1"/>
  <c r="BZ6" i="18"/>
  <c r="AU184" i="3" s="1"/>
  <c r="BY6" i="18"/>
  <c r="AT184" i="3" s="1"/>
  <c r="BM6" i="18"/>
  <c r="AZ6" i="18"/>
  <c r="BX6" i="18" s="1"/>
  <c r="AY6" i="18"/>
  <c r="BW6" i="18" s="1"/>
  <c r="AX6" i="18"/>
  <c r="BV6" i="18" s="1"/>
  <c r="AW6" i="18"/>
  <c r="BU6" i="18" s="1"/>
  <c r="AV6" i="18"/>
  <c r="BT6" i="18" s="1"/>
  <c r="AU6" i="18"/>
  <c r="BS6" i="18" s="1"/>
  <c r="AT6" i="18"/>
  <c r="BR6" i="18" s="1"/>
  <c r="AS6" i="18"/>
  <c r="BQ6" i="18" s="1"/>
  <c r="AR6" i="18"/>
  <c r="BP6" i="18" s="1"/>
  <c r="AQ6" i="18"/>
  <c r="BO6" i="18" s="1"/>
  <c r="AP6" i="18"/>
  <c r="BN6" i="18" s="1"/>
  <c r="AO6" i="18"/>
  <c r="CA5" i="18"/>
  <c r="AV183" i="3" s="1"/>
  <c r="BZ5" i="18"/>
  <c r="AU183" i="3" s="1"/>
  <c r="BY5" i="18"/>
  <c r="AT183" i="3" s="1"/>
  <c r="BX5" i="18"/>
  <c r="BR5" i="18"/>
  <c r="BQ5" i="18"/>
  <c r="AZ5" i="18"/>
  <c r="AY5" i="18"/>
  <c r="BW5" i="18" s="1"/>
  <c r="AX5" i="18"/>
  <c r="BV5" i="18" s="1"/>
  <c r="AW5" i="18"/>
  <c r="BU5" i="18" s="1"/>
  <c r="AV5" i="18"/>
  <c r="BT5" i="18" s="1"/>
  <c r="AU5" i="18"/>
  <c r="BS5" i="18" s="1"/>
  <c r="AT5" i="18"/>
  <c r="AS5" i="18"/>
  <c r="AR5" i="18"/>
  <c r="BP5" i="18" s="1"/>
  <c r="AQ5" i="18"/>
  <c r="BO5" i="18" s="1"/>
  <c r="AP5" i="18"/>
  <c r="BN5" i="18" s="1"/>
  <c r="AO5" i="18"/>
  <c r="AA3" i="18"/>
  <c r="O3" i="18"/>
  <c r="B314" i="3"/>
  <c r="C314" i="3" s="1"/>
  <c r="D314" i="3"/>
  <c r="E314" i="3" s="1"/>
  <c r="F314" i="3"/>
  <c r="G314" i="3"/>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L314" i="3"/>
  <c r="AM314" i="3"/>
  <c r="AN314" i="3"/>
  <c r="AO314" i="3"/>
  <c r="B295" i="3"/>
  <c r="C295" i="3" s="1"/>
  <c r="D295" i="3"/>
  <c r="E295" i="3" s="1"/>
  <c r="F295" i="3"/>
  <c r="G295" i="3"/>
  <c r="H295" i="3"/>
  <c r="I295" i="3"/>
  <c r="J295" i="3"/>
  <c r="K295" i="3"/>
  <c r="L295" i="3"/>
  <c r="M295" i="3"/>
  <c r="N295" i="3"/>
  <c r="O295" i="3"/>
  <c r="P295" i="3"/>
  <c r="Q295" i="3"/>
  <c r="R295" i="3"/>
  <c r="S295" i="3"/>
  <c r="T295" i="3"/>
  <c r="U295" i="3"/>
  <c r="V295" i="3"/>
  <c r="W295" i="3"/>
  <c r="X295" i="3"/>
  <c r="Y295" i="3"/>
  <c r="Z295" i="3"/>
  <c r="AA295" i="3"/>
  <c r="AB295" i="3"/>
  <c r="AC295" i="3"/>
  <c r="AD295" i="3"/>
  <c r="AE295" i="3"/>
  <c r="AF295" i="3"/>
  <c r="AG295" i="3"/>
  <c r="AH295" i="3"/>
  <c r="AI295" i="3"/>
  <c r="AJ295" i="3"/>
  <c r="AK295" i="3"/>
  <c r="AL295" i="3"/>
  <c r="AM295" i="3"/>
  <c r="AN295" i="3"/>
  <c r="AO295" i="3"/>
  <c r="B296" i="3"/>
  <c r="C296" i="3" s="1"/>
  <c r="D296" i="3"/>
  <c r="E296" i="3" s="1"/>
  <c r="F296"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AL296" i="3"/>
  <c r="AM296" i="3"/>
  <c r="AN296" i="3"/>
  <c r="AO296" i="3"/>
  <c r="B183" i="3"/>
  <c r="C183" i="3" s="1"/>
  <c r="D183" i="3"/>
  <c r="E183" i="3" s="1"/>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B184" i="3"/>
  <c r="C184" i="3" s="1"/>
  <c r="D184" i="3"/>
  <c r="E184" i="3" s="1"/>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B185" i="3"/>
  <c r="C185" i="3" s="1"/>
  <c r="D185" i="3"/>
  <c r="E185" i="3" s="1"/>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B197" i="3"/>
  <c r="C197" i="3" s="1"/>
  <c r="D197" i="3"/>
  <c r="E197" i="3" s="1"/>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B198" i="3"/>
  <c r="C198" i="3" s="1"/>
  <c r="D198" i="3"/>
  <c r="E198" i="3" s="1"/>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B301" i="3"/>
  <c r="C301" i="3" s="1"/>
  <c r="D301" i="3"/>
  <c r="E301" i="3" s="1"/>
  <c r="F301" i="3"/>
  <c r="G301" i="3"/>
  <c r="H301" i="3"/>
  <c r="I301" i="3"/>
  <c r="J301" i="3"/>
  <c r="K301" i="3"/>
  <c r="L301" i="3"/>
  <c r="M301" i="3"/>
  <c r="N301" i="3"/>
  <c r="O301" i="3"/>
  <c r="P301" i="3"/>
  <c r="Q301" i="3"/>
  <c r="R301" i="3"/>
  <c r="S301" i="3"/>
  <c r="T301" i="3"/>
  <c r="U301" i="3"/>
  <c r="V301" i="3"/>
  <c r="W301" i="3"/>
  <c r="X301" i="3"/>
  <c r="Y301" i="3"/>
  <c r="Z301" i="3"/>
  <c r="AA301" i="3"/>
  <c r="AB301" i="3"/>
  <c r="AC301" i="3"/>
  <c r="AD301" i="3"/>
  <c r="AE301" i="3"/>
  <c r="AF301" i="3"/>
  <c r="AG301" i="3"/>
  <c r="AH301" i="3"/>
  <c r="AI301" i="3"/>
  <c r="AJ301" i="3"/>
  <c r="AK301" i="3"/>
  <c r="AL301" i="3"/>
  <c r="AM301" i="3"/>
  <c r="AN301" i="3"/>
  <c r="AO301" i="3"/>
  <c r="B302" i="3"/>
  <c r="C302" i="3" s="1"/>
  <c r="D302" i="3"/>
  <c r="E302" i="3" s="1"/>
  <c r="F302" i="3"/>
  <c r="G302" i="3"/>
  <c r="H302" i="3"/>
  <c r="I302" i="3"/>
  <c r="J302" i="3"/>
  <c r="K302" i="3"/>
  <c r="L302" i="3"/>
  <c r="M302" i="3"/>
  <c r="N302" i="3"/>
  <c r="O302" i="3"/>
  <c r="P302" i="3"/>
  <c r="Q302" i="3"/>
  <c r="R302" i="3"/>
  <c r="S302" i="3"/>
  <c r="T302" i="3"/>
  <c r="U302" i="3"/>
  <c r="V302" i="3"/>
  <c r="W302" i="3"/>
  <c r="X302" i="3"/>
  <c r="Y302" i="3"/>
  <c r="Z302" i="3"/>
  <c r="AA302" i="3"/>
  <c r="AB302" i="3"/>
  <c r="AC302" i="3"/>
  <c r="AD302" i="3"/>
  <c r="AE302" i="3"/>
  <c r="AF302" i="3"/>
  <c r="AG302" i="3"/>
  <c r="AH302" i="3"/>
  <c r="AI302" i="3"/>
  <c r="AJ302" i="3"/>
  <c r="AK302" i="3"/>
  <c r="AL302" i="3"/>
  <c r="AM302" i="3"/>
  <c r="AN302" i="3"/>
  <c r="AO302" i="3"/>
  <c r="B186" i="3"/>
  <c r="C186" i="3" s="1"/>
  <c r="D186" i="3"/>
  <c r="E186" i="3" s="1"/>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B187" i="3"/>
  <c r="C187" i="3" s="1"/>
  <c r="D187" i="3"/>
  <c r="E187" i="3" s="1"/>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B188" i="3"/>
  <c r="C188" i="3" s="1"/>
  <c r="D188" i="3"/>
  <c r="E188" i="3" s="1"/>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B189" i="3"/>
  <c r="C189" i="3" s="1"/>
  <c r="D189" i="3"/>
  <c r="E189" i="3" s="1"/>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B190" i="3"/>
  <c r="C190" i="3" s="1"/>
  <c r="D190" i="3"/>
  <c r="E190" i="3" s="1"/>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B191" i="3"/>
  <c r="C191" i="3" s="1"/>
  <c r="D191" i="3"/>
  <c r="E191" i="3" s="1"/>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B192" i="3"/>
  <c r="C192" i="3" s="1"/>
  <c r="D192" i="3"/>
  <c r="E192" i="3" s="1"/>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B193" i="3"/>
  <c r="C193" i="3" s="1"/>
  <c r="D193" i="3"/>
  <c r="E193" i="3" s="1"/>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B194" i="3"/>
  <c r="C194" i="3" s="1"/>
  <c r="D194" i="3"/>
  <c r="E194" i="3" s="1"/>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B195" i="3"/>
  <c r="C195" i="3" s="1"/>
  <c r="D195" i="3"/>
  <c r="E195" i="3" s="1"/>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B196" i="3"/>
  <c r="C196" i="3" s="1"/>
  <c r="D196" i="3"/>
  <c r="E196" i="3" s="1"/>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B303" i="3"/>
  <c r="C303" i="3" s="1"/>
  <c r="D303" i="3"/>
  <c r="E303" i="3" s="1"/>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AL303" i="3"/>
  <c r="AM303" i="3"/>
  <c r="AN303" i="3"/>
  <c r="AO303" i="3"/>
  <c r="B304" i="3"/>
  <c r="C304" i="3" s="1"/>
  <c r="D304" i="3"/>
  <c r="E304" i="3" s="1"/>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L304" i="3"/>
  <c r="AM304" i="3"/>
  <c r="AN304" i="3"/>
  <c r="AO304" i="3"/>
  <c r="B306" i="3"/>
  <c r="C306" i="3" s="1"/>
  <c r="D306" i="3"/>
  <c r="E306" i="3" s="1"/>
  <c r="J306" i="3"/>
  <c r="K306" i="3"/>
  <c r="L306" i="3"/>
  <c r="M306" i="3"/>
  <c r="N306" i="3"/>
  <c r="O306" i="3"/>
  <c r="P306" i="3"/>
  <c r="Q306" i="3"/>
  <c r="R306" i="3"/>
  <c r="S306" i="3"/>
  <c r="T306" i="3"/>
  <c r="U306" i="3"/>
  <c r="V306" i="3"/>
  <c r="W306" i="3"/>
  <c r="X306" i="3"/>
  <c r="Y306" i="3"/>
  <c r="Z306" i="3"/>
  <c r="AA306" i="3"/>
  <c r="AB306" i="3"/>
  <c r="AC306" i="3"/>
  <c r="AD306" i="3"/>
  <c r="AE306" i="3"/>
  <c r="AF306" i="3"/>
  <c r="AG306" i="3"/>
  <c r="AH306" i="3"/>
  <c r="AI306" i="3"/>
  <c r="AJ306" i="3"/>
  <c r="AK306" i="3"/>
  <c r="AL306" i="3"/>
  <c r="AM306" i="3"/>
  <c r="AN306" i="3"/>
  <c r="AO306" i="3"/>
  <c r="B307" i="3"/>
  <c r="C307" i="3" s="1"/>
  <c r="D307" i="3"/>
  <c r="E307" i="3" s="1"/>
  <c r="F307" i="3"/>
  <c r="G307" i="3"/>
  <c r="H307" i="3"/>
  <c r="I307" i="3"/>
  <c r="J307" i="3"/>
  <c r="K307" i="3"/>
  <c r="L307" i="3"/>
  <c r="M307" i="3"/>
  <c r="N307" i="3"/>
  <c r="O307" i="3"/>
  <c r="P307" i="3"/>
  <c r="Q307" i="3"/>
  <c r="R307" i="3"/>
  <c r="S307" i="3"/>
  <c r="T307" i="3"/>
  <c r="U307" i="3"/>
  <c r="V307" i="3"/>
  <c r="W307" i="3"/>
  <c r="X307" i="3"/>
  <c r="Y307" i="3"/>
  <c r="Z307" i="3"/>
  <c r="AA307" i="3"/>
  <c r="AB307" i="3"/>
  <c r="AC307" i="3"/>
  <c r="AD307" i="3"/>
  <c r="AE307" i="3"/>
  <c r="AF307" i="3"/>
  <c r="AG307" i="3"/>
  <c r="AH307" i="3"/>
  <c r="AI307" i="3"/>
  <c r="AJ307" i="3"/>
  <c r="AK307" i="3"/>
  <c r="AL307" i="3"/>
  <c r="AM307" i="3"/>
  <c r="AN307" i="3"/>
  <c r="AO307" i="3"/>
  <c r="AO358" i="3"/>
  <c r="AO359" i="3" s="1"/>
  <c r="AN358" i="3"/>
  <c r="AN359" i="3" s="1"/>
  <c r="AM358" i="3"/>
  <c r="AM359" i="3" s="1"/>
  <c r="AL358" i="3"/>
  <c r="AL359" i="3" s="1"/>
  <c r="AO339" i="3"/>
  <c r="AN339" i="3"/>
  <c r="AM339" i="3"/>
  <c r="AL339" i="3"/>
  <c r="AO338" i="3"/>
  <c r="AN338" i="3"/>
  <c r="AM338" i="3"/>
  <c r="AL338" i="3"/>
  <c r="AO337" i="3"/>
  <c r="AN337" i="3"/>
  <c r="AM337" i="3"/>
  <c r="AL337" i="3"/>
  <c r="AO265" i="3"/>
  <c r="AN265" i="3"/>
  <c r="AM265" i="3"/>
  <c r="AL265" i="3"/>
  <c r="AO264" i="3"/>
  <c r="AN264" i="3"/>
  <c r="AM264" i="3"/>
  <c r="AL264" i="3"/>
  <c r="AO176" i="3"/>
  <c r="AN176" i="3"/>
  <c r="AM176" i="3"/>
  <c r="AL176" i="3"/>
  <c r="AO175" i="3"/>
  <c r="AN175" i="3"/>
  <c r="AM175" i="3"/>
  <c r="AL175" i="3"/>
  <c r="AO174" i="3"/>
  <c r="AN174" i="3"/>
  <c r="AM174" i="3"/>
  <c r="AL174" i="3"/>
  <c r="AO173" i="3"/>
  <c r="AN173" i="3"/>
  <c r="AM173" i="3"/>
  <c r="AL173" i="3"/>
  <c r="AO172" i="3"/>
  <c r="AN172" i="3"/>
  <c r="AM172" i="3"/>
  <c r="AL172" i="3"/>
  <c r="AO89" i="3"/>
  <c r="AN89" i="3"/>
  <c r="AM89" i="3"/>
  <c r="AL89" i="3"/>
  <c r="AO88" i="3"/>
  <c r="AN88" i="3"/>
  <c r="AM88" i="3"/>
  <c r="AL88" i="3"/>
  <c r="AO87" i="3"/>
  <c r="AN87" i="3"/>
  <c r="AM87" i="3"/>
  <c r="AL87" i="3"/>
  <c r="AO86" i="3"/>
  <c r="AN86" i="3"/>
  <c r="AM86" i="3"/>
  <c r="AL86" i="3"/>
  <c r="AO165" i="3"/>
  <c r="AN165" i="3"/>
  <c r="AM165" i="3"/>
  <c r="AL165" i="3"/>
  <c r="AO164" i="3"/>
  <c r="AN164" i="3"/>
  <c r="AM164" i="3"/>
  <c r="AL164" i="3"/>
  <c r="AO163" i="3"/>
  <c r="AN163" i="3"/>
  <c r="AM163" i="3"/>
  <c r="AL163" i="3"/>
  <c r="AO149" i="3"/>
  <c r="AO150" i="3" s="1"/>
  <c r="AN149" i="3"/>
  <c r="AN150" i="3" s="1"/>
  <c r="AM149" i="3"/>
  <c r="AM150" i="3" s="1"/>
  <c r="AL149" i="3"/>
  <c r="AL150" i="3" s="1"/>
  <c r="AO134" i="3"/>
  <c r="AN134" i="3"/>
  <c r="AM134" i="3"/>
  <c r="AL134" i="3"/>
  <c r="AO260" i="3"/>
  <c r="AN260" i="3"/>
  <c r="AM260" i="3"/>
  <c r="AL260" i="3"/>
  <c r="AO353" i="3"/>
  <c r="AN353" i="3"/>
  <c r="AM353" i="3"/>
  <c r="AL353" i="3"/>
  <c r="AO352" i="3"/>
  <c r="AN352" i="3"/>
  <c r="AM352" i="3"/>
  <c r="AL352" i="3"/>
  <c r="AO343" i="3"/>
  <c r="AN343" i="3"/>
  <c r="AM343" i="3"/>
  <c r="AL343" i="3"/>
  <c r="AO342" i="3"/>
  <c r="AN342" i="3"/>
  <c r="AM342" i="3"/>
  <c r="AL342" i="3"/>
  <c r="AO341" i="3"/>
  <c r="AN341" i="3"/>
  <c r="AM341" i="3"/>
  <c r="AL341" i="3"/>
  <c r="AO360" i="3"/>
  <c r="AO361" i="3" s="1"/>
  <c r="AN360" i="3"/>
  <c r="AN361" i="3" s="1"/>
  <c r="AM360" i="3"/>
  <c r="AM361" i="3" s="1"/>
  <c r="AL360" i="3"/>
  <c r="AL361" i="3" s="1"/>
  <c r="AO313" i="3"/>
  <c r="AN313" i="3"/>
  <c r="AM313" i="3"/>
  <c r="AL313" i="3"/>
  <c r="AO312" i="3"/>
  <c r="AN312" i="3"/>
  <c r="AM312" i="3"/>
  <c r="AL312" i="3"/>
  <c r="AO311" i="3"/>
  <c r="AN311" i="3"/>
  <c r="AM311" i="3"/>
  <c r="AL311" i="3"/>
  <c r="AO293" i="3"/>
  <c r="AO294" i="3" s="1"/>
  <c r="AN293" i="3"/>
  <c r="AN294" i="3" s="1"/>
  <c r="AM293" i="3"/>
  <c r="AM294" i="3" s="1"/>
  <c r="AL293" i="3"/>
  <c r="AL294" i="3" s="1"/>
  <c r="AO356" i="3"/>
  <c r="AN356" i="3"/>
  <c r="AM356" i="3"/>
  <c r="AL356" i="3"/>
  <c r="AO355" i="3"/>
  <c r="AN355" i="3"/>
  <c r="AM355" i="3"/>
  <c r="AL355" i="3"/>
  <c r="AO354" i="3"/>
  <c r="AN354" i="3"/>
  <c r="AM354" i="3"/>
  <c r="AL354" i="3"/>
  <c r="AO315" i="3"/>
  <c r="AN315" i="3"/>
  <c r="AM315" i="3"/>
  <c r="AL315" i="3"/>
  <c r="AO340" i="3"/>
  <c r="AN340" i="3"/>
  <c r="AM340" i="3"/>
  <c r="AL340" i="3"/>
  <c r="AO258" i="3"/>
  <c r="AN258" i="3"/>
  <c r="AM258" i="3"/>
  <c r="AL258" i="3"/>
  <c r="AO249" i="3"/>
  <c r="AN249" i="3"/>
  <c r="AM249" i="3"/>
  <c r="AL249" i="3"/>
  <c r="AO241" i="3"/>
  <c r="AN241" i="3"/>
  <c r="AM241" i="3"/>
  <c r="AL241" i="3"/>
  <c r="AO253" i="3"/>
  <c r="AO254" i="3" s="1"/>
  <c r="AN253" i="3"/>
  <c r="AN254" i="3" s="1"/>
  <c r="AM253" i="3"/>
  <c r="AM254" i="3" s="1"/>
  <c r="AL253" i="3"/>
  <c r="AL254" i="3" s="1"/>
  <c r="AO145" i="3"/>
  <c r="AN145" i="3"/>
  <c r="AM145" i="3"/>
  <c r="AL145" i="3"/>
  <c r="AO144" i="3"/>
  <c r="AN144" i="3"/>
  <c r="AM144" i="3"/>
  <c r="AL144" i="3"/>
  <c r="AO255" i="3"/>
  <c r="AO256" i="3" s="1"/>
  <c r="AN255" i="3"/>
  <c r="AN256" i="3" s="1"/>
  <c r="AM255" i="3"/>
  <c r="AM256" i="3" s="1"/>
  <c r="AL255" i="3"/>
  <c r="AL256" i="3" s="1"/>
  <c r="AO244" i="3"/>
  <c r="AN244" i="3"/>
  <c r="AM244" i="3"/>
  <c r="AL244" i="3"/>
  <c r="AO257" i="3"/>
  <c r="AN257" i="3"/>
  <c r="AM257" i="3"/>
  <c r="AL257" i="3"/>
  <c r="AO291" i="3"/>
  <c r="AO292" i="3" s="1"/>
  <c r="AN291" i="3"/>
  <c r="AN292" i="3" s="1"/>
  <c r="AM291" i="3"/>
  <c r="AM292" i="3" s="1"/>
  <c r="AL291" i="3"/>
  <c r="AL292" i="3" s="1"/>
  <c r="AO251" i="3"/>
  <c r="AO252" i="3" s="1"/>
  <c r="AN251" i="3"/>
  <c r="AN252" i="3" s="1"/>
  <c r="AM251" i="3"/>
  <c r="AM252" i="3" s="1"/>
  <c r="AL251" i="3"/>
  <c r="AL252" i="3" s="1"/>
  <c r="AO248" i="3"/>
  <c r="AN248" i="3"/>
  <c r="AM248" i="3"/>
  <c r="AL248" i="3"/>
  <c r="AO247" i="3"/>
  <c r="AN247" i="3"/>
  <c r="AM247" i="3"/>
  <c r="AL247" i="3"/>
  <c r="AO246" i="3"/>
  <c r="AN246" i="3"/>
  <c r="AM246" i="3"/>
  <c r="AL246" i="3"/>
  <c r="AO239" i="3"/>
  <c r="AN239" i="3"/>
  <c r="AM239" i="3"/>
  <c r="AL239" i="3"/>
  <c r="AO238" i="3"/>
  <c r="AN238" i="3"/>
  <c r="AM238" i="3"/>
  <c r="AL238" i="3"/>
  <c r="AO237" i="3"/>
  <c r="AN237" i="3"/>
  <c r="AM237" i="3"/>
  <c r="AL237" i="3"/>
  <c r="AO236" i="3"/>
  <c r="AN236" i="3"/>
  <c r="AM236" i="3"/>
  <c r="AL236" i="3"/>
  <c r="AO235" i="3"/>
  <c r="AN235" i="3"/>
  <c r="AM235" i="3"/>
  <c r="AL235" i="3"/>
  <c r="AO233" i="3"/>
  <c r="AO234" i="3" s="1"/>
  <c r="AN233" i="3"/>
  <c r="AN234" i="3" s="1"/>
  <c r="AM233" i="3"/>
  <c r="AM234" i="3" s="1"/>
  <c r="AL233" i="3"/>
  <c r="AL234" i="3" s="1"/>
  <c r="AO231" i="3"/>
  <c r="AO232" i="3" s="1"/>
  <c r="AN231" i="3"/>
  <c r="AN232" i="3" s="1"/>
  <c r="AM231" i="3"/>
  <c r="AM232" i="3" s="1"/>
  <c r="AL231" i="3"/>
  <c r="AL232" i="3" s="1"/>
  <c r="AO229" i="3"/>
  <c r="AN229" i="3"/>
  <c r="AM229" i="3"/>
  <c r="AL229" i="3"/>
  <c r="AO259" i="3"/>
  <c r="AN259" i="3"/>
  <c r="AM259" i="3"/>
  <c r="AL259" i="3"/>
  <c r="AO136" i="3"/>
  <c r="AO137" i="3" s="1"/>
  <c r="AN136" i="3"/>
  <c r="AN137" i="3" s="1"/>
  <c r="AM136" i="3"/>
  <c r="AM137" i="3" s="1"/>
  <c r="AL136" i="3"/>
  <c r="AL137" i="3" s="1"/>
  <c r="AO123" i="3"/>
  <c r="AN123" i="3"/>
  <c r="AM123" i="3"/>
  <c r="AL123" i="3"/>
  <c r="AO228" i="3"/>
  <c r="AN228" i="3"/>
  <c r="AM228" i="3"/>
  <c r="AL228" i="3"/>
  <c r="AO221" i="3"/>
  <c r="AN221" i="3"/>
  <c r="AM221" i="3"/>
  <c r="AL221" i="3"/>
  <c r="AO220" i="3"/>
  <c r="AN220" i="3"/>
  <c r="AM220" i="3"/>
  <c r="AL220" i="3"/>
  <c r="AO218" i="3"/>
  <c r="AO219" i="3" s="1"/>
  <c r="AN218" i="3"/>
  <c r="AN219" i="3" s="1"/>
  <c r="AM218" i="3"/>
  <c r="AM219" i="3" s="1"/>
  <c r="AL218" i="3"/>
  <c r="AL219" i="3" s="1"/>
  <c r="AO211" i="3"/>
  <c r="AO212" i="3" s="1"/>
  <c r="AN211" i="3"/>
  <c r="AN212" i="3" s="1"/>
  <c r="AM211" i="3"/>
  <c r="AM212" i="3" s="1"/>
  <c r="AL211" i="3"/>
  <c r="AL212" i="3" s="1"/>
  <c r="AO227" i="3"/>
  <c r="AN227" i="3"/>
  <c r="AM227" i="3"/>
  <c r="AL227" i="3"/>
  <c r="AO225" i="3"/>
  <c r="AO226" i="3" s="1"/>
  <c r="AN225" i="3"/>
  <c r="AN226" i="3" s="1"/>
  <c r="AM225" i="3"/>
  <c r="AM226" i="3" s="1"/>
  <c r="AL225" i="3"/>
  <c r="AL226" i="3" s="1"/>
  <c r="AO299" i="3"/>
  <c r="AN299" i="3"/>
  <c r="AM299" i="3"/>
  <c r="AL299" i="3"/>
  <c r="AO298" i="3"/>
  <c r="AN298" i="3"/>
  <c r="AM298" i="3"/>
  <c r="AL298" i="3"/>
  <c r="AO223" i="3"/>
  <c r="AN223" i="3"/>
  <c r="AM223" i="3"/>
  <c r="AL223" i="3"/>
  <c r="AO222" i="3"/>
  <c r="AN222" i="3"/>
  <c r="AM222" i="3"/>
  <c r="AL222" i="3"/>
  <c r="AO213" i="3"/>
  <c r="AO214" i="3" s="1"/>
  <c r="AN213" i="3"/>
  <c r="AN214" i="3" s="1"/>
  <c r="AM213" i="3"/>
  <c r="AM214" i="3" s="1"/>
  <c r="AL213" i="3"/>
  <c r="AL214" i="3" s="1"/>
  <c r="AO216" i="3"/>
  <c r="AN216" i="3"/>
  <c r="AM216" i="3"/>
  <c r="AL216" i="3"/>
  <c r="AO215" i="3"/>
  <c r="AN215" i="3"/>
  <c r="AM215" i="3"/>
  <c r="AL215" i="3"/>
  <c r="AO206" i="3"/>
  <c r="AO207" i="3" s="1"/>
  <c r="AN206" i="3"/>
  <c r="AN207" i="3" s="1"/>
  <c r="AM206" i="3"/>
  <c r="AM207" i="3" s="1"/>
  <c r="AL206" i="3"/>
  <c r="AL207" i="3" s="1"/>
  <c r="AO200" i="3"/>
  <c r="AO201" i="3" s="1"/>
  <c r="AN200" i="3"/>
  <c r="AN201" i="3" s="1"/>
  <c r="AM200" i="3"/>
  <c r="AM201" i="3" s="1"/>
  <c r="AL200" i="3"/>
  <c r="AL201" i="3" s="1"/>
  <c r="AO204" i="3"/>
  <c r="AO205" i="3" s="1"/>
  <c r="AN204" i="3"/>
  <c r="AN205" i="3" s="1"/>
  <c r="AM204" i="3"/>
  <c r="AM205" i="3" s="1"/>
  <c r="AL204" i="3"/>
  <c r="AL205" i="3" s="1"/>
  <c r="AO202" i="3"/>
  <c r="AO203" i="3" s="1"/>
  <c r="AN202" i="3"/>
  <c r="AN203" i="3" s="1"/>
  <c r="AM202" i="3"/>
  <c r="AM203" i="3" s="1"/>
  <c r="AL202" i="3"/>
  <c r="AL203" i="3" s="1"/>
  <c r="AO209" i="3"/>
  <c r="AN209" i="3"/>
  <c r="AM209" i="3"/>
  <c r="AL209" i="3"/>
  <c r="AO208" i="3"/>
  <c r="AN208" i="3"/>
  <c r="AM208" i="3"/>
  <c r="AL208" i="3"/>
  <c r="AO362" i="3"/>
  <c r="AO363" i="3" s="1"/>
  <c r="AN362" i="3"/>
  <c r="AN363" i="3" s="1"/>
  <c r="AM362" i="3"/>
  <c r="AM363" i="3" s="1"/>
  <c r="AL362" i="3"/>
  <c r="AL363" i="3" s="1"/>
  <c r="AO262" i="3"/>
  <c r="AN262" i="3"/>
  <c r="AM262" i="3"/>
  <c r="AL262" i="3"/>
  <c r="AO261" i="3"/>
  <c r="AN261" i="3"/>
  <c r="AM261" i="3"/>
  <c r="AL261" i="3"/>
  <c r="AO104" i="3"/>
  <c r="AN104" i="3"/>
  <c r="AM104" i="3"/>
  <c r="AL104" i="3"/>
  <c r="AO101" i="3"/>
  <c r="AN101" i="3"/>
  <c r="AM101" i="3"/>
  <c r="AL101" i="3"/>
  <c r="AO103" i="3"/>
  <c r="AN103" i="3"/>
  <c r="AM103" i="3"/>
  <c r="AL103" i="3"/>
  <c r="AO102" i="3"/>
  <c r="AN102" i="3"/>
  <c r="AM102" i="3"/>
  <c r="AL102" i="3"/>
  <c r="AO170" i="3"/>
  <c r="AN170" i="3"/>
  <c r="AM170" i="3"/>
  <c r="AL170" i="3"/>
  <c r="AO177" i="3"/>
  <c r="AN177" i="3"/>
  <c r="AM177" i="3"/>
  <c r="AL177" i="3"/>
  <c r="AO169" i="3"/>
  <c r="AO171" i="3" s="1"/>
  <c r="AN169" i="3"/>
  <c r="AM169" i="3"/>
  <c r="AM171" i="3" s="1"/>
  <c r="AL169" i="3"/>
  <c r="AL171" i="3" s="1"/>
  <c r="AO95" i="3"/>
  <c r="AO96" i="3" s="1"/>
  <c r="AN95" i="3"/>
  <c r="AN96" i="3" s="1"/>
  <c r="AM95" i="3"/>
  <c r="AM96" i="3" s="1"/>
  <c r="AL95" i="3"/>
  <c r="AL96" i="3" s="1"/>
  <c r="AO100" i="3"/>
  <c r="AN100" i="3"/>
  <c r="AM100" i="3"/>
  <c r="AL100" i="3"/>
  <c r="AO70" i="3"/>
  <c r="AN70" i="3"/>
  <c r="AM70" i="3"/>
  <c r="AL70" i="3"/>
  <c r="AO69" i="3"/>
  <c r="AN69" i="3"/>
  <c r="AM69" i="3"/>
  <c r="AL69" i="3"/>
  <c r="AO68" i="3"/>
  <c r="AN68" i="3"/>
  <c r="AM68" i="3"/>
  <c r="AL68" i="3"/>
  <c r="AO67" i="3"/>
  <c r="AN67" i="3"/>
  <c r="AM67" i="3"/>
  <c r="AL67" i="3"/>
  <c r="AO66" i="3"/>
  <c r="AN66" i="3"/>
  <c r="AM66" i="3"/>
  <c r="AL66" i="3"/>
  <c r="AO112" i="3"/>
  <c r="AN112" i="3"/>
  <c r="AM112" i="3"/>
  <c r="AL112" i="3"/>
  <c r="AO111" i="3"/>
  <c r="AN111" i="3"/>
  <c r="AM111" i="3"/>
  <c r="AL111" i="3"/>
  <c r="AO114" i="3"/>
  <c r="AN114" i="3"/>
  <c r="AM114" i="3"/>
  <c r="AL114" i="3"/>
  <c r="AO130" i="3"/>
  <c r="AN130" i="3"/>
  <c r="AM130" i="3"/>
  <c r="AL130" i="3"/>
  <c r="AO129" i="3"/>
  <c r="AN129" i="3"/>
  <c r="AM129" i="3"/>
  <c r="AL129" i="3"/>
  <c r="AO128" i="3"/>
  <c r="AN128" i="3"/>
  <c r="AM128" i="3"/>
  <c r="AL128" i="3"/>
  <c r="AO127" i="3"/>
  <c r="AN127" i="3"/>
  <c r="AM127" i="3"/>
  <c r="AL127" i="3"/>
  <c r="AO126" i="3"/>
  <c r="AN126" i="3"/>
  <c r="AM126" i="3"/>
  <c r="AL126" i="3"/>
  <c r="AO125" i="3"/>
  <c r="AN125" i="3"/>
  <c r="AM125" i="3"/>
  <c r="AL125" i="3"/>
  <c r="AO62" i="3"/>
  <c r="AO63" i="3" s="1"/>
  <c r="AN62" i="3"/>
  <c r="AN63" i="3" s="1"/>
  <c r="AM62" i="3"/>
  <c r="AM63" i="3" s="1"/>
  <c r="AL62" i="3"/>
  <c r="AL63" i="3" s="1"/>
  <c r="AO109" i="3"/>
  <c r="AN109" i="3"/>
  <c r="AM109" i="3"/>
  <c r="AL109" i="3"/>
  <c r="AO108" i="3"/>
  <c r="AN108" i="3"/>
  <c r="AM108" i="3"/>
  <c r="AL108" i="3"/>
  <c r="AO107" i="3"/>
  <c r="AN107" i="3"/>
  <c r="AM107" i="3"/>
  <c r="AL107" i="3"/>
  <c r="AO160" i="3"/>
  <c r="AN160" i="3"/>
  <c r="AM160" i="3"/>
  <c r="AL160" i="3"/>
  <c r="AO159" i="3"/>
  <c r="AN159" i="3"/>
  <c r="AM159" i="3"/>
  <c r="AL159" i="3"/>
  <c r="AO167" i="3"/>
  <c r="AO168" i="3" s="1"/>
  <c r="AN167" i="3"/>
  <c r="AN168" i="3" s="1"/>
  <c r="AM167" i="3"/>
  <c r="AM168" i="3" s="1"/>
  <c r="AL167" i="3"/>
  <c r="AL168" i="3" s="1"/>
  <c r="AO140" i="3"/>
  <c r="AO141" i="3" s="1"/>
  <c r="AN140" i="3"/>
  <c r="AN141" i="3" s="1"/>
  <c r="AM140" i="3"/>
  <c r="AM141" i="3" s="1"/>
  <c r="AL140" i="3"/>
  <c r="AL141" i="3" s="1"/>
  <c r="AO37" i="3"/>
  <c r="AN37" i="3"/>
  <c r="AM37" i="3"/>
  <c r="AL37" i="3"/>
  <c r="AO36" i="3"/>
  <c r="AN36" i="3"/>
  <c r="AM36" i="3"/>
  <c r="AL36" i="3"/>
  <c r="AO35" i="3"/>
  <c r="AN35" i="3"/>
  <c r="AM35" i="3"/>
  <c r="AL35" i="3"/>
  <c r="AO34" i="3"/>
  <c r="AN34" i="3"/>
  <c r="AM34" i="3"/>
  <c r="AL34" i="3"/>
  <c r="AO33" i="3"/>
  <c r="AN33" i="3"/>
  <c r="AM33" i="3"/>
  <c r="AL33" i="3"/>
  <c r="AO32" i="3"/>
  <c r="AN32" i="3"/>
  <c r="AM32" i="3"/>
  <c r="AL32" i="3"/>
  <c r="AO31" i="3"/>
  <c r="AN31" i="3"/>
  <c r="AM31" i="3"/>
  <c r="AL31" i="3"/>
  <c r="AO30" i="3"/>
  <c r="AN30" i="3"/>
  <c r="AM30" i="3"/>
  <c r="AL30" i="3"/>
  <c r="AO29" i="3"/>
  <c r="AN29" i="3"/>
  <c r="AM29" i="3"/>
  <c r="AL29" i="3"/>
  <c r="AO75" i="3"/>
  <c r="AN75" i="3"/>
  <c r="AM75" i="3"/>
  <c r="AL75" i="3"/>
  <c r="AO157" i="3"/>
  <c r="AN157" i="3"/>
  <c r="AM157" i="3"/>
  <c r="AL157" i="3"/>
  <c r="AO156" i="3"/>
  <c r="AN156" i="3"/>
  <c r="AM156" i="3"/>
  <c r="AL156" i="3"/>
  <c r="AO154" i="3"/>
  <c r="AN154" i="3"/>
  <c r="AM154" i="3"/>
  <c r="AL154" i="3"/>
  <c r="AO161" i="3"/>
  <c r="AN161" i="3"/>
  <c r="AM161" i="3"/>
  <c r="AL161" i="3"/>
  <c r="AO153" i="3"/>
  <c r="AN153" i="3"/>
  <c r="AM153" i="3"/>
  <c r="AL153" i="3"/>
  <c r="AO152" i="3"/>
  <c r="AN152" i="3"/>
  <c r="AM152" i="3"/>
  <c r="AL152" i="3"/>
  <c r="AO151" i="3"/>
  <c r="AN151" i="3"/>
  <c r="AM151" i="3"/>
  <c r="AL151" i="3"/>
  <c r="AO93" i="3"/>
  <c r="AN93" i="3"/>
  <c r="AM93" i="3"/>
  <c r="AL93" i="3"/>
  <c r="AO92" i="3"/>
  <c r="AN92" i="3"/>
  <c r="AM92" i="3"/>
  <c r="AL92" i="3"/>
  <c r="AO91" i="3"/>
  <c r="AN91" i="3"/>
  <c r="AM91" i="3"/>
  <c r="AL91" i="3"/>
  <c r="AO121" i="3"/>
  <c r="AN121" i="3"/>
  <c r="AM121" i="3"/>
  <c r="AL121" i="3"/>
  <c r="AO120" i="3"/>
  <c r="AN120" i="3"/>
  <c r="AM120" i="3"/>
  <c r="AL120" i="3"/>
  <c r="AO119" i="3"/>
  <c r="AN119" i="3"/>
  <c r="AM119" i="3"/>
  <c r="AL119" i="3"/>
  <c r="AO147" i="3"/>
  <c r="AO148" i="3" s="1"/>
  <c r="AN147" i="3"/>
  <c r="AN148" i="3" s="1"/>
  <c r="AM147" i="3"/>
  <c r="AM148" i="3" s="1"/>
  <c r="AL147" i="3"/>
  <c r="AL148" i="3" s="1"/>
  <c r="AO98" i="3"/>
  <c r="AN98" i="3"/>
  <c r="AM98" i="3"/>
  <c r="AL98" i="3"/>
  <c r="AO97" i="3"/>
  <c r="AN97" i="3"/>
  <c r="AM97" i="3"/>
  <c r="AL97" i="3"/>
  <c r="AO60" i="3"/>
  <c r="AN60" i="3"/>
  <c r="AM60" i="3"/>
  <c r="AL60" i="3"/>
  <c r="AO59" i="3"/>
  <c r="AN59" i="3"/>
  <c r="AM59" i="3"/>
  <c r="AL59" i="3"/>
  <c r="AO43" i="3"/>
  <c r="AN43" i="3"/>
  <c r="AM43" i="3"/>
  <c r="AL43" i="3"/>
  <c r="AO42" i="3"/>
  <c r="AN42" i="3"/>
  <c r="AM42" i="3"/>
  <c r="AL42" i="3"/>
  <c r="AO41" i="3"/>
  <c r="AN41" i="3"/>
  <c r="AM41" i="3"/>
  <c r="AL41" i="3"/>
  <c r="AO26" i="3"/>
  <c r="AN26" i="3"/>
  <c r="AM26" i="3"/>
  <c r="AL26" i="3"/>
  <c r="AO17" i="3"/>
  <c r="AN17" i="3"/>
  <c r="AM17" i="3"/>
  <c r="AL17" i="3"/>
  <c r="AO16" i="3"/>
  <c r="AN16" i="3"/>
  <c r="AM16" i="3"/>
  <c r="AL16" i="3"/>
  <c r="AO14" i="3"/>
  <c r="AO15" i="3" s="1"/>
  <c r="AN14" i="3"/>
  <c r="AN15" i="3" s="1"/>
  <c r="AM14" i="3"/>
  <c r="AM15" i="3" s="1"/>
  <c r="AL14" i="3"/>
  <c r="AL15" i="3" s="1"/>
  <c r="AO28" i="3"/>
  <c r="AN28" i="3"/>
  <c r="AM28" i="3"/>
  <c r="AL28" i="3"/>
  <c r="AO23" i="3"/>
  <c r="AN23" i="3"/>
  <c r="AM23" i="3"/>
  <c r="AL23" i="3"/>
  <c r="AO138" i="3"/>
  <c r="AO139" i="3" s="1"/>
  <c r="AN138" i="3"/>
  <c r="AN139" i="3" s="1"/>
  <c r="AM138" i="3"/>
  <c r="AM139" i="3" s="1"/>
  <c r="AL138" i="3"/>
  <c r="AL139" i="3" s="1"/>
  <c r="AO64" i="3"/>
  <c r="AO65" i="3" s="1"/>
  <c r="AN64" i="3"/>
  <c r="AN65" i="3" s="1"/>
  <c r="AM64" i="3"/>
  <c r="AM65" i="3" s="1"/>
  <c r="AL64" i="3"/>
  <c r="AL65" i="3" s="1"/>
  <c r="AO115" i="3"/>
  <c r="AN115" i="3"/>
  <c r="AM115" i="3"/>
  <c r="AL115" i="3"/>
  <c r="AO142" i="3"/>
  <c r="AO143" i="3" s="1"/>
  <c r="AN142" i="3"/>
  <c r="AN143" i="3" s="1"/>
  <c r="AM142" i="3"/>
  <c r="AM143" i="3" s="1"/>
  <c r="AL142" i="3"/>
  <c r="AL143" i="3" s="1"/>
  <c r="AO51" i="3"/>
  <c r="AO52" i="3" s="1"/>
  <c r="AN51" i="3"/>
  <c r="AN52" i="3" s="1"/>
  <c r="AM51" i="3"/>
  <c r="AM52" i="3" s="1"/>
  <c r="AL51" i="3"/>
  <c r="AL52" i="3" s="1"/>
  <c r="AO133" i="3"/>
  <c r="AN133" i="3"/>
  <c r="AM133" i="3"/>
  <c r="AL133" i="3"/>
  <c r="AO132" i="3"/>
  <c r="AN132" i="3"/>
  <c r="AM132" i="3"/>
  <c r="AL132" i="3"/>
  <c r="AO131" i="3"/>
  <c r="AN131" i="3"/>
  <c r="AM131" i="3"/>
  <c r="AL131" i="3"/>
  <c r="AO56" i="3"/>
  <c r="AN56" i="3"/>
  <c r="AM56" i="3"/>
  <c r="AL56" i="3"/>
  <c r="AO181" i="3"/>
  <c r="AN181" i="3"/>
  <c r="AM181" i="3"/>
  <c r="AL181" i="3"/>
  <c r="AO84" i="3"/>
  <c r="AO85" i="3" s="1"/>
  <c r="AN84" i="3"/>
  <c r="AN85" i="3" s="1"/>
  <c r="AM84" i="3"/>
  <c r="AM85" i="3" s="1"/>
  <c r="AL84" i="3"/>
  <c r="AL85" i="3" s="1"/>
  <c r="AO278" i="3"/>
  <c r="AN278" i="3"/>
  <c r="AM278" i="3"/>
  <c r="AL278" i="3"/>
  <c r="AO277" i="3"/>
  <c r="AN277" i="3"/>
  <c r="AM277" i="3"/>
  <c r="AL277" i="3"/>
  <c r="AO82" i="3"/>
  <c r="AN82" i="3"/>
  <c r="AM82" i="3"/>
  <c r="AL82" i="3"/>
  <c r="AO81" i="3"/>
  <c r="AN81" i="3"/>
  <c r="AM81" i="3"/>
  <c r="AL81" i="3"/>
  <c r="AO80" i="3"/>
  <c r="AN80" i="3"/>
  <c r="AM80" i="3"/>
  <c r="AL80" i="3"/>
  <c r="AO79" i="3"/>
  <c r="AN79" i="3"/>
  <c r="AM79" i="3"/>
  <c r="AL79" i="3"/>
  <c r="AO78" i="3"/>
  <c r="AN78" i="3"/>
  <c r="AM78" i="3"/>
  <c r="AL78" i="3"/>
  <c r="AO54" i="3"/>
  <c r="AN54" i="3"/>
  <c r="AM54" i="3"/>
  <c r="AL54" i="3"/>
  <c r="AO180" i="3"/>
  <c r="AN180" i="3"/>
  <c r="AM180" i="3"/>
  <c r="AL180" i="3"/>
  <c r="AO179" i="3"/>
  <c r="AN179" i="3"/>
  <c r="AM179" i="3"/>
  <c r="AL179" i="3"/>
  <c r="AO53" i="3"/>
  <c r="AN53" i="3"/>
  <c r="AM53" i="3"/>
  <c r="AL53" i="3"/>
  <c r="AO117" i="3"/>
  <c r="AO118" i="3" s="1"/>
  <c r="AN117" i="3"/>
  <c r="AN118" i="3" s="1"/>
  <c r="AM117" i="3"/>
  <c r="AM118" i="3" s="1"/>
  <c r="AL117" i="3"/>
  <c r="AL118" i="3" s="1"/>
  <c r="AO73" i="3"/>
  <c r="AN73" i="3"/>
  <c r="AM73" i="3"/>
  <c r="AL73" i="3"/>
  <c r="AO72" i="3"/>
  <c r="AN72" i="3"/>
  <c r="AM72" i="3"/>
  <c r="AL72" i="3"/>
  <c r="AO71" i="3"/>
  <c r="AN71" i="3"/>
  <c r="AM71" i="3"/>
  <c r="AL71" i="3"/>
  <c r="AO49" i="3"/>
  <c r="AN49" i="3"/>
  <c r="AM49" i="3"/>
  <c r="AL49" i="3"/>
  <c r="AO48" i="3"/>
  <c r="AN48" i="3"/>
  <c r="AM48" i="3"/>
  <c r="AL48" i="3"/>
  <c r="AO106" i="3"/>
  <c r="AN106" i="3"/>
  <c r="AM106" i="3"/>
  <c r="AL106" i="3"/>
  <c r="AO243" i="3"/>
  <c r="AN243" i="3"/>
  <c r="AM243" i="3"/>
  <c r="AL243" i="3"/>
  <c r="AO242" i="3"/>
  <c r="AN242" i="3"/>
  <c r="AM242" i="3"/>
  <c r="AL242" i="3"/>
  <c r="AO47" i="3"/>
  <c r="AN47" i="3"/>
  <c r="AM47" i="3"/>
  <c r="AL47" i="3"/>
  <c r="AO46" i="3"/>
  <c r="AN46" i="3"/>
  <c r="AM46" i="3"/>
  <c r="AL46" i="3"/>
  <c r="AO122" i="3"/>
  <c r="AN122" i="3"/>
  <c r="AM122" i="3"/>
  <c r="AL122" i="3"/>
  <c r="AO45" i="3"/>
  <c r="AN45" i="3"/>
  <c r="AM45" i="3"/>
  <c r="AL45" i="3"/>
  <c r="AO21" i="3"/>
  <c r="AN21" i="3"/>
  <c r="AM21" i="3"/>
  <c r="AL21" i="3"/>
  <c r="AO27" i="3"/>
  <c r="AN27" i="3"/>
  <c r="AM27" i="3"/>
  <c r="AL27" i="3"/>
  <c r="AO25" i="3"/>
  <c r="AN25" i="3"/>
  <c r="AM25" i="3"/>
  <c r="AL25" i="3"/>
  <c r="AO10" i="3"/>
  <c r="AN10" i="3"/>
  <c r="AM10" i="3"/>
  <c r="AL10" i="3"/>
  <c r="AO22" i="3"/>
  <c r="AN22" i="3"/>
  <c r="AM22" i="3"/>
  <c r="AL22" i="3"/>
  <c r="AO20" i="3"/>
  <c r="AN20" i="3"/>
  <c r="AM20" i="3"/>
  <c r="AL20" i="3"/>
  <c r="AO19" i="3"/>
  <c r="AN19" i="3"/>
  <c r="AM19" i="3"/>
  <c r="AL19" i="3"/>
  <c r="AO12" i="3"/>
  <c r="AO13" i="3" s="1"/>
  <c r="AN12" i="3"/>
  <c r="AN13" i="3" s="1"/>
  <c r="AM12" i="3"/>
  <c r="AM13" i="3" s="1"/>
  <c r="AL12" i="3"/>
  <c r="AL13" i="3" s="1"/>
  <c r="AO9" i="3"/>
  <c r="AN9" i="3"/>
  <c r="AM9" i="3"/>
  <c r="AL9" i="3"/>
  <c r="AO5" i="3"/>
  <c r="AN5" i="3"/>
  <c r="AM5" i="3"/>
  <c r="AL5" i="3"/>
  <c r="AO8" i="3"/>
  <c r="AN8" i="3"/>
  <c r="AM8" i="3"/>
  <c r="AL8" i="3"/>
  <c r="AO76" i="3"/>
  <c r="AN76" i="3"/>
  <c r="AM76" i="3"/>
  <c r="AL76" i="3"/>
  <c r="AO7" i="3"/>
  <c r="AN7" i="3"/>
  <c r="AM7" i="3"/>
  <c r="AL7" i="3"/>
  <c r="AO39" i="3"/>
  <c r="AO40" i="3" s="1"/>
  <c r="AN39" i="3"/>
  <c r="AN40" i="3" s="1"/>
  <c r="AM39" i="3"/>
  <c r="AM40" i="3" s="1"/>
  <c r="AL39" i="3"/>
  <c r="AL40" i="3" s="1"/>
  <c r="AO44" i="3"/>
  <c r="AN44" i="3"/>
  <c r="AM44" i="3"/>
  <c r="AL44" i="3"/>
  <c r="AO57" i="3"/>
  <c r="AN57" i="3"/>
  <c r="AM57" i="3"/>
  <c r="AL57" i="3"/>
  <c r="A124" i="17"/>
  <c r="AO124" i="17"/>
  <c r="AP124" i="17"/>
  <c r="AQ124" i="17"/>
  <c r="AR124" i="17"/>
  <c r="AS124" i="17"/>
  <c r="AT124" i="17"/>
  <c r="AU124" i="17"/>
  <c r="AV124" i="17"/>
  <c r="AW124" i="17"/>
  <c r="AX124" i="17"/>
  <c r="AY124" i="17"/>
  <c r="AZ124" i="17"/>
  <c r="BM124" i="17"/>
  <c r="BN124" i="17"/>
  <c r="BO124" i="17"/>
  <c r="BP124" i="17"/>
  <c r="BQ124" i="17"/>
  <c r="BR124" i="17"/>
  <c r="BS124" i="17"/>
  <c r="BT124" i="17"/>
  <c r="BU124" i="17"/>
  <c r="BV124" i="17"/>
  <c r="BW124" i="17"/>
  <c r="BX124" i="17"/>
  <c r="BY124" i="17"/>
  <c r="BZ124" i="17"/>
  <c r="CA124" i="17"/>
  <c r="A125" i="17"/>
  <c r="AO125" i="17"/>
  <c r="AP125" i="17"/>
  <c r="AQ125" i="17"/>
  <c r="AR125" i="17"/>
  <c r="AS125" i="17"/>
  <c r="AT125" i="17"/>
  <c r="AU125" i="17"/>
  <c r="AV125" i="17"/>
  <c r="AW125" i="17"/>
  <c r="AX125" i="17"/>
  <c r="AY125" i="17"/>
  <c r="AZ125" i="17"/>
  <c r="BM125" i="17"/>
  <c r="BN125" i="17"/>
  <c r="BO125" i="17"/>
  <c r="BP125" i="17"/>
  <c r="BQ125" i="17"/>
  <c r="BR125" i="17"/>
  <c r="BS125" i="17"/>
  <c r="BT125" i="17"/>
  <c r="BU125" i="17"/>
  <c r="BV125" i="17"/>
  <c r="BW125" i="17"/>
  <c r="BX125" i="17"/>
  <c r="BY125" i="17"/>
  <c r="BZ125" i="17"/>
  <c r="CA125" i="17"/>
  <c r="A126" i="17"/>
  <c r="AO126" i="17"/>
  <c r="AP126" i="17"/>
  <c r="AQ126" i="17"/>
  <c r="AR126" i="17"/>
  <c r="AS126" i="17"/>
  <c r="AT126" i="17"/>
  <c r="AU126" i="17"/>
  <c r="AV126" i="17"/>
  <c r="AW126" i="17"/>
  <c r="AX126" i="17"/>
  <c r="AY126" i="17"/>
  <c r="AZ126" i="17"/>
  <c r="BM126" i="17"/>
  <c r="BN126" i="17"/>
  <c r="BO126" i="17"/>
  <c r="BP126" i="17"/>
  <c r="BQ126" i="17"/>
  <c r="BR126" i="17"/>
  <c r="BS126" i="17"/>
  <c r="BT126" i="17"/>
  <c r="BU126" i="17"/>
  <c r="BV126" i="17"/>
  <c r="BW126" i="17"/>
  <c r="BX126" i="17"/>
  <c r="BY126" i="17"/>
  <c r="BZ126" i="17"/>
  <c r="CA126" i="17"/>
  <c r="A127" i="17"/>
  <c r="AO127" i="17"/>
  <c r="AP127" i="17"/>
  <c r="AQ127" i="17"/>
  <c r="AR127" i="17"/>
  <c r="AS127" i="17"/>
  <c r="AT127" i="17"/>
  <c r="AU127" i="17"/>
  <c r="AV127" i="17"/>
  <c r="AW127" i="17"/>
  <c r="AX127" i="17"/>
  <c r="AY127" i="17"/>
  <c r="AZ127" i="17"/>
  <c r="BM127" i="17"/>
  <c r="CB127" i="17" s="1"/>
  <c r="BN127" i="17"/>
  <c r="BO127" i="17"/>
  <c r="BP127" i="17"/>
  <c r="BQ127" i="17"/>
  <c r="BR127" i="17"/>
  <c r="BS127" i="17"/>
  <c r="BT127" i="17"/>
  <c r="BU127" i="17"/>
  <c r="BV127" i="17"/>
  <c r="BW127" i="17"/>
  <c r="BX127" i="17"/>
  <c r="BY127" i="17"/>
  <c r="BZ127" i="17"/>
  <c r="CA127" i="17"/>
  <c r="A128" i="17"/>
  <c r="AO128" i="17"/>
  <c r="AP128" i="17"/>
  <c r="AQ128" i="17"/>
  <c r="AR128" i="17"/>
  <c r="AS128" i="17"/>
  <c r="AT128" i="17"/>
  <c r="AU128" i="17"/>
  <c r="AV128" i="17"/>
  <c r="AW128" i="17"/>
  <c r="AX128" i="17"/>
  <c r="AY128" i="17"/>
  <c r="AZ128" i="17"/>
  <c r="BM128" i="17"/>
  <c r="BN128" i="17"/>
  <c r="BO128" i="17"/>
  <c r="BP128" i="17"/>
  <c r="BQ128" i="17"/>
  <c r="BR128" i="17"/>
  <c r="BS128" i="17"/>
  <c r="BT128" i="17"/>
  <c r="BU128" i="17"/>
  <c r="BV128" i="17"/>
  <c r="BW128" i="17"/>
  <c r="BX128" i="17"/>
  <c r="BY128" i="17"/>
  <c r="BZ128" i="17"/>
  <c r="CA128" i="17"/>
  <c r="A129" i="17"/>
  <c r="AO129" i="17"/>
  <c r="AP129" i="17"/>
  <c r="AQ129" i="17"/>
  <c r="AR129" i="17"/>
  <c r="AS129" i="17"/>
  <c r="AT129" i="17"/>
  <c r="AU129" i="17"/>
  <c r="AV129" i="17"/>
  <c r="AW129" i="17"/>
  <c r="AX129" i="17"/>
  <c r="AY129" i="17"/>
  <c r="AZ129" i="17"/>
  <c r="BM129" i="17"/>
  <c r="BN129" i="17"/>
  <c r="BO129" i="17"/>
  <c r="BP129" i="17"/>
  <c r="BQ129" i="17"/>
  <c r="BR129" i="17"/>
  <c r="BS129" i="17"/>
  <c r="BT129" i="17"/>
  <c r="BU129" i="17"/>
  <c r="BV129" i="17"/>
  <c r="BW129" i="17"/>
  <c r="BX129" i="17"/>
  <c r="BY129" i="17"/>
  <c r="BZ129" i="17"/>
  <c r="CA129" i="17"/>
  <c r="A130" i="17"/>
  <c r="AO130" i="17"/>
  <c r="AP130" i="17"/>
  <c r="AQ130" i="17"/>
  <c r="AR130" i="17"/>
  <c r="AS130" i="17"/>
  <c r="AT130" i="17"/>
  <c r="AU130" i="17"/>
  <c r="AV130" i="17"/>
  <c r="AW130" i="17"/>
  <c r="AX130" i="17"/>
  <c r="AY130" i="17"/>
  <c r="AZ130" i="17"/>
  <c r="BM130" i="17"/>
  <c r="BN130" i="17"/>
  <c r="BO130" i="17"/>
  <c r="BP130" i="17"/>
  <c r="BQ130" i="17"/>
  <c r="BR130" i="17"/>
  <c r="BS130" i="17"/>
  <c r="BT130" i="17"/>
  <c r="BU130" i="17"/>
  <c r="BV130" i="17"/>
  <c r="BW130" i="17"/>
  <c r="BX130" i="17"/>
  <c r="BY130" i="17"/>
  <c r="BZ130" i="17"/>
  <c r="CA130" i="17"/>
  <c r="A131" i="17"/>
  <c r="AO131" i="17"/>
  <c r="AP131" i="17"/>
  <c r="AQ131" i="17"/>
  <c r="AR131" i="17"/>
  <c r="AS131" i="17"/>
  <c r="AT131" i="17"/>
  <c r="AU131" i="17"/>
  <c r="AV131" i="17"/>
  <c r="AW131" i="17"/>
  <c r="AX131" i="17"/>
  <c r="AY131" i="17"/>
  <c r="AZ131" i="17"/>
  <c r="BM131" i="17"/>
  <c r="BN131" i="17"/>
  <c r="BO131" i="17"/>
  <c r="BP131" i="17"/>
  <c r="BQ131" i="17"/>
  <c r="BR131" i="17"/>
  <c r="BS131" i="17"/>
  <c r="BT131" i="17"/>
  <c r="BU131" i="17"/>
  <c r="BV131" i="17"/>
  <c r="BW131" i="17"/>
  <c r="BX131" i="17"/>
  <c r="BY131" i="17"/>
  <c r="BZ131" i="17"/>
  <c r="CA131" i="17"/>
  <c r="CB131" i="17"/>
  <c r="A132" i="17"/>
  <c r="AO132" i="17"/>
  <c r="AP132" i="17"/>
  <c r="AQ132" i="17"/>
  <c r="AR132" i="17"/>
  <c r="AS132" i="17"/>
  <c r="AT132" i="17"/>
  <c r="AU132" i="17"/>
  <c r="AV132" i="17"/>
  <c r="AW132" i="17"/>
  <c r="AX132" i="17"/>
  <c r="AY132" i="17"/>
  <c r="AZ132" i="17"/>
  <c r="BM132" i="17"/>
  <c r="BN132" i="17"/>
  <c r="BO132" i="17"/>
  <c r="BP132" i="17"/>
  <c r="BQ132" i="17"/>
  <c r="BR132" i="17"/>
  <c r="BS132" i="17"/>
  <c r="BT132" i="17"/>
  <c r="BU132" i="17"/>
  <c r="BV132" i="17"/>
  <c r="BW132" i="17"/>
  <c r="BX132" i="17"/>
  <c r="BY132" i="17"/>
  <c r="BZ132" i="17"/>
  <c r="CA132" i="17"/>
  <c r="A133" i="17"/>
  <c r="AO133" i="17"/>
  <c r="AP133" i="17"/>
  <c r="AQ133" i="17"/>
  <c r="AR133" i="17"/>
  <c r="AS133" i="17"/>
  <c r="AT133" i="17"/>
  <c r="AU133" i="17"/>
  <c r="AV133" i="17"/>
  <c r="AW133" i="17"/>
  <c r="AX133" i="17"/>
  <c r="AY133" i="17"/>
  <c r="AZ133" i="17"/>
  <c r="BM133" i="17"/>
  <c r="BN133" i="17"/>
  <c r="BO133" i="17"/>
  <c r="BP133" i="17"/>
  <c r="BQ133" i="17"/>
  <c r="BR133" i="17"/>
  <c r="BS133" i="17"/>
  <c r="BT133" i="17"/>
  <c r="BU133" i="17"/>
  <c r="BV133" i="17"/>
  <c r="BW133" i="17"/>
  <c r="BX133" i="17"/>
  <c r="BY133" i="17"/>
  <c r="BZ133" i="17"/>
  <c r="CA133" i="17"/>
  <c r="A134" i="17"/>
  <c r="AO134" i="17"/>
  <c r="AP134" i="17"/>
  <c r="AQ134" i="17"/>
  <c r="AR134" i="17"/>
  <c r="AS134" i="17"/>
  <c r="AT134" i="17"/>
  <c r="AU134" i="17"/>
  <c r="AV134" i="17"/>
  <c r="AW134" i="17"/>
  <c r="AX134" i="17"/>
  <c r="AY134" i="17"/>
  <c r="AZ134" i="17"/>
  <c r="BM134" i="17"/>
  <c r="BN134" i="17"/>
  <c r="BO134" i="17"/>
  <c r="BP134" i="17"/>
  <c r="BQ134" i="17"/>
  <c r="BR134" i="17"/>
  <c r="BS134" i="17"/>
  <c r="BT134" i="17"/>
  <c r="BU134" i="17"/>
  <c r="BV134" i="17"/>
  <c r="BW134" i="17"/>
  <c r="BX134" i="17"/>
  <c r="BY134" i="17"/>
  <c r="BZ134" i="17"/>
  <c r="CA134" i="17"/>
  <c r="A135" i="17"/>
  <c r="AO135" i="17"/>
  <c r="AP135" i="17"/>
  <c r="AQ135" i="17"/>
  <c r="AR135" i="17"/>
  <c r="AS135" i="17"/>
  <c r="AT135" i="17"/>
  <c r="AU135" i="17"/>
  <c r="AV135" i="17"/>
  <c r="AW135" i="17"/>
  <c r="AX135" i="17"/>
  <c r="AY135" i="17"/>
  <c r="AZ135" i="17"/>
  <c r="BM135" i="17"/>
  <c r="CB135" i="17" s="1"/>
  <c r="BN135" i="17"/>
  <c r="BO135" i="17"/>
  <c r="BP135" i="17"/>
  <c r="BQ135" i="17"/>
  <c r="BR135" i="17"/>
  <c r="BS135" i="17"/>
  <c r="BT135" i="17"/>
  <c r="BU135" i="17"/>
  <c r="BV135" i="17"/>
  <c r="BW135" i="17"/>
  <c r="BX135" i="17"/>
  <c r="BY135" i="17"/>
  <c r="BZ135" i="17"/>
  <c r="CA135" i="17"/>
  <c r="A136" i="17"/>
  <c r="AO136" i="17"/>
  <c r="AP136" i="17"/>
  <c r="AQ136" i="17"/>
  <c r="AR136" i="17"/>
  <c r="AS136" i="17"/>
  <c r="AT136" i="17"/>
  <c r="AU136" i="17"/>
  <c r="AV136" i="17"/>
  <c r="AW136" i="17"/>
  <c r="AX136" i="17"/>
  <c r="AY136" i="17"/>
  <c r="AZ136" i="17"/>
  <c r="BM136" i="17"/>
  <c r="BN136" i="17"/>
  <c r="BO136" i="17"/>
  <c r="BP136" i="17"/>
  <c r="BQ136" i="17"/>
  <c r="BR136" i="17"/>
  <c r="BS136" i="17"/>
  <c r="BT136" i="17"/>
  <c r="BU136" i="17"/>
  <c r="BV136" i="17"/>
  <c r="BW136" i="17"/>
  <c r="BX136" i="17"/>
  <c r="BY136" i="17"/>
  <c r="BZ136" i="17"/>
  <c r="CA136" i="17"/>
  <c r="A137" i="17"/>
  <c r="AO137" i="17"/>
  <c r="AP137" i="17"/>
  <c r="AQ137" i="17"/>
  <c r="AR137" i="17"/>
  <c r="AS137" i="17"/>
  <c r="AT137" i="17"/>
  <c r="AU137" i="17"/>
  <c r="AV137" i="17"/>
  <c r="AW137" i="17"/>
  <c r="AX137" i="17"/>
  <c r="AY137" i="17"/>
  <c r="AZ137" i="17"/>
  <c r="BM137" i="17"/>
  <c r="BN137" i="17"/>
  <c r="BO137" i="17"/>
  <c r="BP137" i="17"/>
  <c r="BQ137" i="17"/>
  <c r="BR137" i="17"/>
  <c r="BS137" i="17"/>
  <c r="BT137" i="17"/>
  <c r="BU137" i="17"/>
  <c r="BV137" i="17"/>
  <c r="BW137" i="17"/>
  <c r="BX137" i="17"/>
  <c r="BY137" i="17"/>
  <c r="BZ137" i="17"/>
  <c r="CA137" i="17"/>
  <c r="A138" i="17"/>
  <c r="AO138" i="17"/>
  <c r="AP138" i="17"/>
  <c r="AQ138" i="17"/>
  <c r="AR138" i="17"/>
  <c r="AS138" i="17"/>
  <c r="AT138" i="17"/>
  <c r="AU138" i="17"/>
  <c r="AV138" i="17"/>
  <c r="AW138" i="17"/>
  <c r="AX138" i="17"/>
  <c r="AY138" i="17"/>
  <c r="AZ138" i="17"/>
  <c r="BM138" i="17"/>
  <c r="BN138" i="17"/>
  <c r="BO138" i="17"/>
  <c r="BP138" i="17"/>
  <c r="BQ138" i="17"/>
  <c r="BR138" i="17"/>
  <c r="BS138" i="17"/>
  <c r="BT138" i="17"/>
  <c r="BU138" i="17"/>
  <c r="BV138" i="17"/>
  <c r="BW138" i="17"/>
  <c r="BX138" i="17"/>
  <c r="BY138" i="17"/>
  <c r="BZ138" i="17"/>
  <c r="CA138" i="17"/>
  <c r="CA155" i="17"/>
  <c r="BZ155" i="17"/>
  <c r="BY155" i="17"/>
  <c r="AZ155" i="17"/>
  <c r="BX155" i="17" s="1"/>
  <c r="AY155" i="17"/>
  <c r="BW155" i="17" s="1"/>
  <c r="AX155" i="17"/>
  <c r="BV155" i="17" s="1"/>
  <c r="AW155" i="17"/>
  <c r="BU155" i="17" s="1"/>
  <c r="AV155" i="17"/>
  <c r="BT155" i="17" s="1"/>
  <c r="AU155" i="17"/>
  <c r="BS155" i="17" s="1"/>
  <c r="AT155" i="17"/>
  <c r="BR155" i="17" s="1"/>
  <c r="AS155" i="17"/>
  <c r="BQ155" i="17" s="1"/>
  <c r="AR155" i="17"/>
  <c r="BP155" i="17" s="1"/>
  <c r="AQ155" i="17"/>
  <c r="BO155" i="17" s="1"/>
  <c r="AP155" i="17"/>
  <c r="BN155" i="17" s="1"/>
  <c r="AO155" i="17"/>
  <c r="BM155" i="17" s="1"/>
  <c r="CB155" i="17" s="1"/>
  <c r="A155" i="17"/>
  <c r="CA154" i="17"/>
  <c r="BZ154" i="17"/>
  <c r="BY154" i="17"/>
  <c r="AZ154" i="17"/>
  <c r="BX154" i="17" s="1"/>
  <c r="AY154" i="17"/>
  <c r="BW154" i="17" s="1"/>
  <c r="AX154" i="17"/>
  <c r="BV154" i="17" s="1"/>
  <c r="AW154" i="17"/>
  <c r="BU154" i="17" s="1"/>
  <c r="AV154" i="17"/>
  <c r="BT154" i="17" s="1"/>
  <c r="AU154" i="17"/>
  <c r="BS154" i="17" s="1"/>
  <c r="AT154" i="17"/>
  <c r="BR154" i="17" s="1"/>
  <c r="AS154" i="17"/>
  <c r="BQ154" i="17" s="1"/>
  <c r="AR154" i="17"/>
  <c r="BP154" i="17" s="1"/>
  <c r="AQ154" i="17"/>
  <c r="BO154" i="17" s="1"/>
  <c r="AP154" i="17"/>
  <c r="BN154" i="17" s="1"/>
  <c r="AO154" i="17"/>
  <c r="BM154" i="17" s="1"/>
  <c r="CB154" i="17" s="1"/>
  <c r="A154" i="17"/>
  <c r="CA153" i="17"/>
  <c r="BZ153" i="17"/>
  <c r="BY153" i="17"/>
  <c r="AZ153" i="17"/>
  <c r="BX153" i="17" s="1"/>
  <c r="AY153" i="17"/>
  <c r="BW153" i="17" s="1"/>
  <c r="AX153" i="17"/>
  <c r="BV153" i="17" s="1"/>
  <c r="AW153" i="17"/>
  <c r="BU153" i="17" s="1"/>
  <c r="AV153" i="17"/>
  <c r="BT153" i="17" s="1"/>
  <c r="AU153" i="17"/>
  <c r="BS153" i="17" s="1"/>
  <c r="AT153" i="17"/>
  <c r="BR153" i="17" s="1"/>
  <c r="AS153" i="17"/>
  <c r="BQ153" i="17" s="1"/>
  <c r="AR153" i="17"/>
  <c r="BP153" i="17" s="1"/>
  <c r="AQ153" i="17"/>
  <c r="BO153" i="17" s="1"/>
  <c r="AP153" i="17"/>
  <c r="BN153" i="17" s="1"/>
  <c r="AO153" i="17"/>
  <c r="BM153" i="17" s="1"/>
  <c r="CB153" i="17" s="1"/>
  <c r="A153" i="17"/>
  <c r="CA152" i="17"/>
  <c r="BZ152" i="17"/>
  <c r="BY152" i="17"/>
  <c r="AZ152" i="17"/>
  <c r="BX152" i="17" s="1"/>
  <c r="AY152" i="17"/>
  <c r="BW152" i="17" s="1"/>
  <c r="AX152" i="17"/>
  <c r="BV152" i="17" s="1"/>
  <c r="AW152" i="17"/>
  <c r="BU152" i="17" s="1"/>
  <c r="AV152" i="17"/>
  <c r="BT152" i="17" s="1"/>
  <c r="AU152" i="17"/>
  <c r="BS152" i="17" s="1"/>
  <c r="AT152" i="17"/>
  <c r="BR152" i="17" s="1"/>
  <c r="AS152" i="17"/>
  <c r="BQ152" i="17" s="1"/>
  <c r="AR152" i="17"/>
  <c r="BP152" i="17" s="1"/>
  <c r="AQ152" i="17"/>
  <c r="BO152" i="17" s="1"/>
  <c r="AP152" i="17"/>
  <c r="BN152" i="17" s="1"/>
  <c r="AO152" i="17"/>
  <c r="BM152" i="17" s="1"/>
  <c r="CB152" i="17" s="1"/>
  <c r="A152" i="17"/>
  <c r="CA151" i="17"/>
  <c r="BZ151" i="17"/>
  <c r="BY151" i="17"/>
  <c r="BS151" i="17"/>
  <c r="AZ151" i="17"/>
  <c r="BX151" i="17" s="1"/>
  <c r="AY151" i="17"/>
  <c r="BW151" i="17" s="1"/>
  <c r="AX151" i="17"/>
  <c r="BV151" i="17" s="1"/>
  <c r="AW151" i="17"/>
  <c r="BU151" i="17" s="1"/>
  <c r="AV151" i="17"/>
  <c r="BT151" i="17" s="1"/>
  <c r="AU151" i="17"/>
  <c r="AT151" i="17"/>
  <c r="BR151" i="17" s="1"/>
  <c r="AS151" i="17"/>
  <c r="BQ151" i="17" s="1"/>
  <c r="AR151" i="17"/>
  <c r="BP151" i="17" s="1"/>
  <c r="AQ151" i="17"/>
  <c r="BO151" i="17" s="1"/>
  <c r="AP151" i="17"/>
  <c r="BN151" i="17" s="1"/>
  <c r="AO151" i="17"/>
  <c r="BM151" i="17" s="1"/>
  <c r="A151" i="17"/>
  <c r="CA150" i="17"/>
  <c r="BZ150" i="17"/>
  <c r="BY150" i="17"/>
  <c r="BV150" i="17"/>
  <c r="BN150" i="17"/>
  <c r="AZ150" i="17"/>
  <c r="BX150" i="17" s="1"/>
  <c r="AY150" i="17"/>
  <c r="BW150" i="17" s="1"/>
  <c r="AX150" i="17"/>
  <c r="AW150" i="17"/>
  <c r="BU150" i="17" s="1"/>
  <c r="AV150" i="17"/>
  <c r="BT150" i="17" s="1"/>
  <c r="AU150" i="17"/>
  <c r="BS150" i="17" s="1"/>
  <c r="AT150" i="17"/>
  <c r="BR150" i="17" s="1"/>
  <c r="AS150" i="17"/>
  <c r="BQ150" i="17" s="1"/>
  <c r="AR150" i="17"/>
  <c r="BP150" i="17" s="1"/>
  <c r="AQ150" i="17"/>
  <c r="BO150" i="17" s="1"/>
  <c r="AP150" i="17"/>
  <c r="AO150" i="17"/>
  <c r="BM150" i="17" s="1"/>
  <c r="A150" i="17"/>
  <c r="CA149" i="17"/>
  <c r="BZ149" i="17"/>
  <c r="BY149" i="17"/>
  <c r="AZ149" i="17"/>
  <c r="BX149" i="17" s="1"/>
  <c r="AY149" i="17"/>
  <c r="BW149" i="17" s="1"/>
  <c r="AX149" i="17"/>
  <c r="BV149" i="17" s="1"/>
  <c r="AW149" i="17"/>
  <c r="BU149" i="17" s="1"/>
  <c r="AV149" i="17"/>
  <c r="BT149" i="17" s="1"/>
  <c r="AU149" i="17"/>
  <c r="BS149" i="17" s="1"/>
  <c r="AT149" i="17"/>
  <c r="BR149" i="17" s="1"/>
  <c r="AS149" i="17"/>
  <c r="BQ149" i="17" s="1"/>
  <c r="AR149" i="17"/>
  <c r="BP149" i="17" s="1"/>
  <c r="AQ149" i="17"/>
  <c r="BO149" i="17" s="1"/>
  <c r="AP149" i="17"/>
  <c r="BN149" i="17" s="1"/>
  <c r="AO149" i="17"/>
  <c r="BM149" i="17" s="1"/>
  <c r="A149" i="17"/>
  <c r="CA148" i="17"/>
  <c r="BZ148" i="17"/>
  <c r="BY148" i="17"/>
  <c r="AZ148" i="17"/>
  <c r="BX148" i="17" s="1"/>
  <c r="AY148" i="17"/>
  <c r="BW148" i="17" s="1"/>
  <c r="AX148" i="17"/>
  <c r="BV148" i="17" s="1"/>
  <c r="AW148" i="17"/>
  <c r="BU148" i="17" s="1"/>
  <c r="AV148" i="17"/>
  <c r="BT148" i="17" s="1"/>
  <c r="AU148" i="17"/>
  <c r="BS148" i="17" s="1"/>
  <c r="AT148" i="17"/>
  <c r="BR148" i="17" s="1"/>
  <c r="AS148" i="17"/>
  <c r="BQ148" i="17" s="1"/>
  <c r="AR148" i="17"/>
  <c r="BP148" i="17" s="1"/>
  <c r="AQ148" i="17"/>
  <c r="BO148" i="17" s="1"/>
  <c r="AP148" i="17"/>
  <c r="BN148" i="17" s="1"/>
  <c r="AO148" i="17"/>
  <c r="BM148" i="17" s="1"/>
  <c r="A148" i="17"/>
  <c r="CA147" i="17"/>
  <c r="BZ147" i="17"/>
  <c r="BY147" i="17"/>
  <c r="BS147" i="17"/>
  <c r="AZ147" i="17"/>
  <c r="BX147" i="17" s="1"/>
  <c r="AY147" i="17"/>
  <c r="BW147" i="17" s="1"/>
  <c r="AX147" i="17"/>
  <c r="BV147" i="17" s="1"/>
  <c r="AW147" i="17"/>
  <c r="BU147" i="17" s="1"/>
  <c r="AV147" i="17"/>
  <c r="BT147" i="17" s="1"/>
  <c r="AU147" i="17"/>
  <c r="AT147" i="17"/>
  <c r="BR147" i="17" s="1"/>
  <c r="AS147" i="17"/>
  <c r="BQ147" i="17" s="1"/>
  <c r="AR147" i="17"/>
  <c r="BP147" i="17" s="1"/>
  <c r="AQ147" i="17"/>
  <c r="BO147" i="17" s="1"/>
  <c r="AP147" i="17"/>
  <c r="BN147" i="17" s="1"/>
  <c r="AO147" i="17"/>
  <c r="BM147" i="17" s="1"/>
  <c r="A147" i="17"/>
  <c r="CA146" i="17"/>
  <c r="BZ146" i="17"/>
  <c r="BY146" i="17"/>
  <c r="BV146" i="17"/>
  <c r="BN146" i="17"/>
  <c r="AZ146" i="17"/>
  <c r="BX146" i="17" s="1"/>
  <c r="AY146" i="17"/>
  <c r="BW146" i="17" s="1"/>
  <c r="AX146" i="17"/>
  <c r="AW146" i="17"/>
  <c r="BU146" i="17" s="1"/>
  <c r="AV146" i="17"/>
  <c r="BT146" i="17" s="1"/>
  <c r="AU146" i="17"/>
  <c r="BS146" i="17" s="1"/>
  <c r="AT146" i="17"/>
  <c r="BR146" i="17" s="1"/>
  <c r="AS146" i="17"/>
  <c r="BQ146" i="17" s="1"/>
  <c r="AR146" i="17"/>
  <c r="BP146" i="17" s="1"/>
  <c r="AQ146" i="17"/>
  <c r="BO146" i="17" s="1"/>
  <c r="AP146" i="17"/>
  <c r="AO146" i="17"/>
  <c r="BM146" i="17" s="1"/>
  <c r="CB146" i="17" s="1"/>
  <c r="A146" i="17"/>
  <c r="CA145" i="17"/>
  <c r="BZ145" i="17"/>
  <c r="BY145" i="17"/>
  <c r="AZ145" i="17"/>
  <c r="BX145" i="17" s="1"/>
  <c r="AY145" i="17"/>
  <c r="BW145" i="17" s="1"/>
  <c r="AX145" i="17"/>
  <c r="BV145" i="17" s="1"/>
  <c r="AW145" i="17"/>
  <c r="BU145" i="17" s="1"/>
  <c r="AV145" i="17"/>
  <c r="BT145" i="17" s="1"/>
  <c r="AU145" i="17"/>
  <c r="BS145" i="17" s="1"/>
  <c r="AT145" i="17"/>
  <c r="BR145" i="17" s="1"/>
  <c r="AS145" i="17"/>
  <c r="BQ145" i="17" s="1"/>
  <c r="AR145" i="17"/>
  <c r="BP145" i="17" s="1"/>
  <c r="AQ145" i="17"/>
  <c r="BO145" i="17" s="1"/>
  <c r="AP145" i="17"/>
  <c r="BN145" i="17" s="1"/>
  <c r="AO145" i="17"/>
  <c r="BM145" i="17" s="1"/>
  <c r="CB145" i="17" s="1"/>
  <c r="A145" i="17"/>
  <c r="CA144" i="17"/>
  <c r="BZ144" i="17"/>
  <c r="BY144" i="17"/>
  <c r="AZ144" i="17"/>
  <c r="BX144" i="17" s="1"/>
  <c r="AY144" i="17"/>
  <c r="BW144" i="17" s="1"/>
  <c r="AX144" i="17"/>
  <c r="BV144" i="17" s="1"/>
  <c r="AW144" i="17"/>
  <c r="BU144" i="17" s="1"/>
  <c r="AV144" i="17"/>
  <c r="BT144" i="17" s="1"/>
  <c r="AU144" i="17"/>
  <c r="BS144" i="17" s="1"/>
  <c r="AT144" i="17"/>
  <c r="BR144" i="17" s="1"/>
  <c r="AS144" i="17"/>
  <c r="BQ144" i="17" s="1"/>
  <c r="AR144" i="17"/>
  <c r="BP144" i="17" s="1"/>
  <c r="AQ144" i="17"/>
  <c r="BO144" i="17" s="1"/>
  <c r="AP144" i="17"/>
  <c r="BN144" i="17" s="1"/>
  <c r="AO144" i="17"/>
  <c r="BM144" i="17" s="1"/>
  <c r="A144" i="17"/>
  <c r="CA143" i="17"/>
  <c r="BZ143" i="17"/>
  <c r="BY143" i="17"/>
  <c r="BS143" i="17"/>
  <c r="AZ143" i="17"/>
  <c r="BX143" i="17" s="1"/>
  <c r="AY143" i="17"/>
  <c r="BW143" i="17" s="1"/>
  <c r="AX143" i="17"/>
  <c r="BV143" i="17" s="1"/>
  <c r="AW143" i="17"/>
  <c r="BU143" i="17" s="1"/>
  <c r="AV143" i="17"/>
  <c r="BT143" i="17" s="1"/>
  <c r="AU143" i="17"/>
  <c r="AT143" i="17"/>
  <c r="BR143" i="17" s="1"/>
  <c r="AS143" i="17"/>
  <c r="BQ143" i="17" s="1"/>
  <c r="AR143" i="17"/>
  <c r="BP143" i="17" s="1"/>
  <c r="AQ143" i="17"/>
  <c r="BO143" i="17" s="1"/>
  <c r="AP143" i="17"/>
  <c r="BN143" i="17" s="1"/>
  <c r="AO143" i="17"/>
  <c r="BM143" i="17" s="1"/>
  <c r="A143" i="17"/>
  <c r="CA142" i="17"/>
  <c r="BZ142" i="17"/>
  <c r="BY142" i="17"/>
  <c r="AZ142" i="17"/>
  <c r="BX142" i="17" s="1"/>
  <c r="AY142" i="17"/>
  <c r="BW142" i="17" s="1"/>
  <c r="AX142" i="17"/>
  <c r="BV142" i="17" s="1"/>
  <c r="AW142" i="17"/>
  <c r="BU142" i="17" s="1"/>
  <c r="AV142" i="17"/>
  <c r="BT142" i="17" s="1"/>
  <c r="AU142" i="17"/>
  <c r="BS142" i="17" s="1"/>
  <c r="AT142" i="17"/>
  <c r="BR142" i="17" s="1"/>
  <c r="AS142" i="17"/>
  <c r="BQ142" i="17" s="1"/>
  <c r="AR142" i="17"/>
  <c r="BP142" i="17" s="1"/>
  <c r="AQ142" i="17"/>
  <c r="BO142" i="17" s="1"/>
  <c r="AP142" i="17"/>
  <c r="BN142" i="17" s="1"/>
  <c r="AO142" i="17"/>
  <c r="BM142" i="17" s="1"/>
  <c r="A142" i="17"/>
  <c r="CA141" i="17"/>
  <c r="BZ141" i="17"/>
  <c r="BY141" i="17"/>
  <c r="AZ141" i="17"/>
  <c r="BX141" i="17" s="1"/>
  <c r="AY141" i="17"/>
  <c r="BW141" i="17" s="1"/>
  <c r="AX141" i="17"/>
  <c r="BV141" i="17" s="1"/>
  <c r="AW141" i="17"/>
  <c r="BU141" i="17" s="1"/>
  <c r="AV141" i="17"/>
  <c r="BT141" i="17" s="1"/>
  <c r="AU141" i="17"/>
  <c r="BS141" i="17" s="1"/>
  <c r="AT141" i="17"/>
  <c r="BR141" i="17" s="1"/>
  <c r="AS141" i="17"/>
  <c r="BQ141" i="17" s="1"/>
  <c r="AR141" i="17"/>
  <c r="BP141" i="17" s="1"/>
  <c r="AQ141" i="17"/>
  <c r="BO141" i="17" s="1"/>
  <c r="AP141" i="17"/>
  <c r="BN141" i="17" s="1"/>
  <c r="AO141" i="17"/>
  <c r="BM141" i="17" s="1"/>
  <c r="A141" i="17"/>
  <c r="CA140" i="17"/>
  <c r="BZ140" i="17"/>
  <c r="BY140" i="17"/>
  <c r="AZ140" i="17"/>
  <c r="BX140" i="17" s="1"/>
  <c r="AY140" i="17"/>
  <c r="BW140" i="17" s="1"/>
  <c r="AX140" i="17"/>
  <c r="BV140" i="17" s="1"/>
  <c r="AW140" i="17"/>
  <c r="BU140" i="17" s="1"/>
  <c r="AV140" i="17"/>
  <c r="BT140" i="17" s="1"/>
  <c r="AU140" i="17"/>
  <c r="BS140" i="17" s="1"/>
  <c r="AT140" i="17"/>
  <c r="BR140" i="17" s="1"/>
  <c r="AS140" i="17"/>
  <c r="BQ140" i="17" s="1"/>
  <c r="AR140" i="17"/>
  <c r="BP140" i="17" s="1"/>
  <c r="AQ140" i="17"/>
  <c r="BO140" i="17" s="1"/>
  <c r="AP140" i="17"/>
  <c r="BN140" i="17" s="1"/>
  <c r="AO140" i="17"/>
  <c r="BM140" i="17" s="1"/>
  <c r="A140" i="17"/>
  <c r="CA139" i="17"/>
  <c r="BZ139" i="17"/>
  <c r="BY139" i="17"/>
  <c r="AZ139" i="17"/>
  <c r="BX139" i="17" s="1"/>
  <c r="AY139" i="17"/>
  <c r="BW139" i="17" s="1"/>
  <c r="AX139" i="17"/>
  <c r="BV139" i="17" s="1"/>
  <c r="AW139" i="17"/>
  <c r="BU139" i="17" s="1"/>
  <c r="AV139" i="17"/>
  <c r="BT139" i="17" s="1"/>
  <c r="AU139" i="17"/>
  <c r="BS139" i="17" s="1"/>
  <c r="AT139" i="17"/>
  <c r="BR139" i="17" s="1"/>
  <c r="AS139" i="17"/>
  <c r="BQ139" i="17" s="1"/>
  <c r="AR139" i="17"/>
  <c r="BP139" i="17" s="1"/>
  <c r="AQ139" i="17"/>
  <c r="BO139" i="17" s="1"/>
  <c r="AP139" i="17"/>
  <c r="BN139" i="17" s="1"/>
  <c r="AO139" i="17"/>
  <c r="BM139" i="17" s="1"/>
  <c r="A139" i="17"/>
  <c r="CA123" i="17"/>
  <c r="BZ123" i="17"/>
  <c r="BY123" i="17"/>
  <c r="AZ123" i="17"/>
  <c r="BX123" i="17" s="1"/>
  <c r="AY123" i="17"/>
  <c r="BW123" i="17" s="1"/>
  <c r="AX123" i="17"/>
  <c r="BV123" i="17" s="1"/>
  <c r="AW123" i="17"/>
  <c r="BU123" i="17" s="1"/>
  <c r="AV123" i="17"/>
  <c r="BT123" i="17" s="1"/>
  <c r="AU123" i="17"/>
  <c r="BS123" i="17" s="1"/>
  <c r="AT123" i="17"/>
  <c r="BR123" i="17" s="1"/>
  <c r="AS123" i="17"/>
  <c r="BQ123" i="17" s="1"/>
  <c r="AR123" i="17"/>
  <c r="BP123" i="17" s="1"/>
  <c r="AQ123" i="17"/>
  <c r="BO123" i="17" s="1"/>
  <c r="AP123" i="17"/>
  <c r="BN123" i="17" s="1"/>
  <c r="AO123" i="17"/>
  <c r="BM123" i="17" s="1"/>
  <c r="A123" i="17"/>
  <c r="CA122" i="17"/>
  <c r="BZ122" i="17"/>
  <c r="BY122" i="17"/>
  <c r="AZ122" i="17"/>
  <c r="BX122" i="17" s="1"/>
  <c r="AY122" i="17"/>
  <c r="BW122" i="17" s="1"/>
  <c r="AX122" i="17"/>
  <c r="BV122" i="17" s="1"/>
  <c r="AW122" i="17"/>
  <c r="BU122" i="17" s="1"/>
  <c r="AV122" i="17"/>
  <c r="BT122" i="17" s="1"/>
  <c r="AU122" i="17"/>
  <c r="BS122" i="17" s="1"/>
  <c r="AT122" i="17"/>
  <c r="BR122" i="17" s="1"/>
  <c r="AS122" i="17"/>
  <c r="BQ122" i="17" s="1"/>
  <c r="AR122" i="17"/>
  <c r="BP122" i="17" s="1"/>
  <c r="AQ122" i="17"/>
  <c r="BO122" i="17" s="1"/>
  <c r="AP122" i="17"/>
  <c r="BN122" i="17" s="1"/>
  <c r="AO122" i="17"/>
  <c r="BM122" i="17" s="1"/>
  <c r="A122" i="17"/>
  <c r="CA121" i="17"/>
  <c r="BZ121" i="17"/>
  <c r="BY121" i="17"/>
  <c r="AZ121" i="17"/>
  <c r="BX121" i="17" s="1"/>
  <c r="AY121" i="17"/>
  <c r="BW121" i="17" s="1"/>
  <c r="AX121" i="17"/>
  <c r="BV121" i="17" s="1"/>
  <c r="AW121" i="17"/>
  <c r="BU121" i="17" s="1"/>
  <c r="AV121" i="17"/>
  <c r="BT121" i="17" s="1"/>
  <c r="AU121" i="17"/>
  <c r="BS121" i="17" s="1"/>
  <c r="AT121" i="17"/>
  <c r="BR121" i="17" s="1"/>
  <c r="AS121" i="17"/>
  <c r="BQ121" i="17" s="1"/>
  <c r="AR121" i="17"/>
  <c r="BP121" i="17" s="1"/>
  <c r="AQ121" i="17"/>
  <c r="BO121" i="17" s="1"/>
  <c r="AP121" i="17"/>
  <c r="BN121" i="17" s="1"/>
  <c r="AO121" i="17"/>
  <c r="BM121" i="17" s="1"/>
  <c r="A121" i="17"/>
  <c r="CA120" i="17"/>
  <c r="BZ120" i="17"/>
  <c r="BY120" i="17"/>
  <c r="AZ120" i="17"/>
  <c r="BX120" i="17" s="1"/>
  <c r="AY120" i="17"/>
  <c r="BW120" i="17" s="1"/>
  <c r="AX120" i="17"/>
  <c r="BV120" i="17" s="1"/>
  <c r="AW120" i="17"/>
  <c r="BU120" i="17" s="1"/>
  <c r="AV120" i="17"/>
  <c r="BT120" i="17" s="1"/>
  <c r="AU120" i="17"/>
  <c r="BS120" i="17" s="1"/>
  <c r="AT120" i="17"/>
  <c r="BR120" i="17" s="1"/>
  <c r="AS120" i="17"/>
  <c r="BQ120" i="17" s="1"/>
  <c r="AR120" i="17"/>
  <c r="BP120" i="17" s="1"/>
  <c r="AQ120" i="17"/>
  <c r="BO120" i="17" s="1"/>
  <c r="AP120" i="17"/>
  <c r="BN120" i="17" s="1"/>
  <c r="AO120" i="17"/>
  <c r="BM120" i="17" s="1"/>
  <c r="A120" i="17"/>
  <c r="CA119" i="17"/>
  <c r="BZ119" i="17"/>
  <c r="BY119" i="17"/>
  <c r="AZ119" i="17"/>
  <c r="BX119" i="17" s="1"/>
  <c r="AY119" i="17"/>
  <c r="BW119" i="17" s="1"/>
  <c r="AX119" i="17"/>
  <c r="BV119" i="17" s="1"/>
  <c r="AW119" i="17"/>
  <c r="BU119" i="17" s="1"/>
  <c r="AV119" i="17"/>
  <c r="BT119" i="17" s="1"/>
  <c r="AU119" i="17"/>
  <c r="BS119" i="17" s="1"/>
  <c r="AT119" i="17"/>
  <c r="BR119" i="17" s="1"/>
  <c r="AS119" i="17"/>
  <c r="BQ119" i="17" s="1"/>
  <c r="AR119" i="17"/>
  <c r="BP119" i="17" s="1"/>
  <c r="AQ119" i="17"/>
  <c r="BO119" i="17" s="1"/>
  <c r="AP119" i="17"/>
  <c r="BN119" i="17" s="1"/>
  <c r="AO119" i="17"/>
  <c r="BM119" i="17" s="1"/>
  <c r="A119" i="17"/>
  <c r="CA118" i="17"/>
  <c r="BZ118" i="17"/>
  <c r="BY118" i="17"/>
  <c r="AZ118" i="17"/>
  <c r="BX118" i="17" s="1"/>
  <c r="AY118" i="17"/>
  <c r="BW118" i="17" s="1"/>
  <c r="AX118" i="17"/>
  <c r="BV118" i="17" s="1"/>
  <c r="AW118" i="17"/>
  <c r="BU118" i="17" s="1"/>
  <c r="AV118" i="17"/>
  <c r="BT118" i="17" s="1"/>
  <c r="AU118" i="17"/>
  <c r="BS118" i="17" s="1"/>
  <c r="AT118" i="17"/>
  <c r="BR118" i="17" s="1"/>
  <c r="AS118" i="17"/>
  <c r="BQ118" i="17" s="1"/>
  <c r="AR118" i="17"/>
  <c r="BP118" i="17" s="1"/>
  <c r="AQ118" i="17"/>
  <c r="BO118" i="17" s="1"/>
  <c r="AP118" i="17"/>
  <c r="BN118" i="17" s="1"/>
  <c r="AO118" i="17"/>
  <c r="BM118" i="17" s="1"/>
  <c r="A118" i="17"/>
  <c r="CA117" i="17"/>
  <c r="BZ117" i="17"/>
  <c r="BY117" i="17"/>
  <c r="AZ117" i="17"/>
  <c r="BX117" i="17" s="1"/>
  <c r="AY117" i="17"/>
  <c r="BW117" i="17" s="1"/>
  <c r="AX117" i="17"/>
  <c r="BV117" i="17" s="1"/>
  <c r="AW117" i="17"/>
  <c r="BU117" i="17" s="1"/>
  <c r="AV117" i="17"/>
  <c r="BT117" i="17" s="1"/>
  <c r="AU117" i="17"/>
  <c r="BS117" i="17" s="1"/>
  <c r="AT117" i="17"/>
  <c r="BR117" i="17" s="1"/>
  <c r="AS117" i="17"/>
  <c r="BQ117" i="17" s="1"/>
  <c r="AR117" i="17"/>
  <c r="BP117" i="17" s="1"/>
  <c r="AQ117" i="17"/>
  <c r="BO117" i="17" s="1"/>
  <c r="AP117" i="17"/>
  <c r="BN117" i="17" s="1"/>
  <c r="AO117" i="17"/>
  <c r="BM117" i="17" s="1"/>
  <c r="A117" i="17"/>
  <c r="CA116" i="17"/>
  <c r="BZ116" i="17"/>
  <c r="BY116" i="17"/>
  <c r="AZ116" i="17"/>
  <c r="BX116" i="17" s="1"/>
  <c r="AY116" i="17"/>
  <c r="BW116" i="17" s="1"/>
  <c r="AX116" i="17"/>
  <c r="BV116" i="17" s="1"/>
  <c r="AW116" i="17"/>
  <c r="BU116" i="17" s="1"/>
  <c r="AV116" i="17"/>
  <c r="BT116" i="17" s="1"/>
  <c r="AU116" i="17"/>
  <c r="BS116" i="17" s="1"/>
  <c r="AT116" i="17"/>
  <c r="BR116" i="17" s="1"/>
  <c r="AS116" i="17"/>
  <c r="BQ116" i="17" s="1"/>
  <c r="AR116" i="17"/>
  <c r="BP116" i="17" s="1"/>
  <c r="AQ116" i="17"/>
  <c r="BO116" i="17" s="1"/>
  <c r="AP116" i="17"/>
  <c r="BN116" i="17" s="1"/>
  <c r="AO116" i="17"/>
  <c r="BM116" i="17" s="1"/>
  <c r="A116" i="17"/>
  <c r="CA115" i="17"/>
  <c r="BZ115" i="17"/>
  <c r="BY115" i="17"/>
  <c r="AZ115" i="17"/>
  <c r="BX115" i="17" s="1"/>
  <c r="AY115" i="17"/>
  <c r="BW115" i="17" s="1"/>
  <c r="AX115" i="17"/>
  <c r="BV115" i="17" s="1"/>
  <c r="AW115" i="17"/>
  <c r="BU115" i="17" s="1"/>
  <c r="AV115" i="17"/>
  <c r="BT115" i="17" s="1"/>
  <c r="AU115" i="17"/>
  <c r="BS115" i="17" s="1"/>
  <c r="AT115" i="17"/>
  <c r="BR115" i="17" s="1"/>
  <c r="AS115" i="17"/>
  <c r="BQ115" i="17" s="1"/>
  <c r="AR115" i="17"/>
  <c r="BP115" i="17" s="1"/>
  <c r="AQ115" i="17"/>
  <c r="BO115" i="17" s="1"/>
  <c r="AP115" i="17"/>
  <c r="BN115" i="17" s="1"/>
  <c r="AO115" i="17"/>
  <c r="BM115" i="17" s="1"/>
  <c r="A115" i="17"/>
  <c r="CA114" i="17"/>
  <c r="BZ114" i="17"/>
  <c r="BY114" i="17"/>
  <c r="AZ114" i="17"/>
  <c r="BX114" i="17" s="1"/>
  <c r="AY114" i="17"/>
  <c r="BW114" i="17" s="1"/>
  <c r="AX114" i="17"/>
  <c r="BV114" i="17" s="1"/>
  <c r="AW114" i="17"/>
  <c r="BU114" i="17" s="1"/>
  <c r="AV114" i="17"/>
  <c r="BT114" i="17" s="1"/>
  <c r="AU114" i="17"/>
  <c r="BS114" i="17" s="1"/>
  <c r="AT114" i="17"/>
  <c r="BR114" i="17" s="1"/>
  <c r="AS114" i="17"/>
  <c r="BQ114" i="17" s="1"/>
  <c r="AR114" i="17"/>
  <c r="BP114" i="17" s="1"/>
  <c r="AQ114" i="17"/>
  <c r="BO114" i="17" s="1"/>
  <c r="AP114" i="17"/>
  <c r="BN114" i="17" s="1"/>
  <c r="AO114" i="17"/>
  <c r="BM114" i="17" s="1"/>
  <c r="A114" i="17"/>
  <c r="CA113" i="17"/>
  <c r="BZ113" i="17"/>
  <c r="BY113" i="17"/>
  <c r="AZ113" i="17"/>
  <c r="BX113" i="17" s="1"/>
  <c r="AY113" i="17"/>
  <c r="BW113" i="17" s="1"/>
  <c r="AX113" i="17"/>
  <c r="BV113" i="17" s="1"/>
  <c r="AW113" i="17"/>
  <c r="BU113" i="17" s="1"/>
  <c r="AV113" i="17"/>
  <c r="BT113" i="17" s="1"/>
  <c r="AU113" i="17"/>
  <c r="BS113" i="17" s="1"/>
  <c r="AT113" i="17"/>
  <c r="BR113" i="17" s="1"/>
  <c r="AS113" i="17"/>
  <c r="BQ113" i="17" s="1"/>
  <c r="AR113" i="17"/>
  <c r="BP113" i="17" s="1"/>
  <c r="AQ113" i="17"/>
  <c r="BO113" i="17" s="1"/>
  <c r="AP113" i="17"/>
  <c r="BN113" i="17" s="1"/>
  <c r="AO113" i="17"/>
  <c r="BM113" i="17" s="1"/>
  <c r="A113" i="17"/>
  <c r="CA112" i="17"/>
  <c r="BZ112" i="17"/>
  <c r="BY112" i="17"/>
  <c r="AZ112" i="17"/>
  <c r="BX112" i="17" s="1"/>
  <c r="AY112" i="17"/>
  <c r="BW112" i="17" s="1"/>
  <c r="AX112" i="17"/>
  <c r="BV112" i="17" s="1"/>
  <c r="AW112" i="17"/>
  <c r="BU112" i="17" s="1"/>
  <c r="AV112" i="17"/>
  <c r="BT112" i="17" s="1"/>
  <c r="AU112" i="17"/>
  <c r="BS112" i="17" s="1"/>
  <c r="AT112" i="17"/>
  <c r="BR112" i="17" s="1"/>
  <c r="AS112" i="17"/>
  <c r="BQ112" i="17" s="1"/>
  <c r="AR112" i="17"/>
  <c r="BP112" i="17" s="1"/>
  <c r="AQ112" i="17"/>
  <c r="BO112" i="17" s="1"/>
  <c r="AP112" i="17"/>
  <c r="BN112" i="17" s="1"/>
  <c r="AO112" i="17"/>
  <c r="BM112" i="17" s="1"/>
  <c r="A112" i="17"/>
  <c r="CA111" i="17"/>
  <c r="BZ111" i="17"/>
  <c r="BY111" i="17"/>
  <c r="AZ111" i="17"/>
  <c r="BX111" i="17" s="1"/>
  <c r="AY111" i="17"/>
  <c r="BW111" i="17" s="1"/>
  <c r="AX111" i="17"/>
  <c r="BV111" i="17" s="1"/>
  <c r="AW111" i="17"/>
  <c r="BU111" i="17" s="1"/>
  <c r="AV111" i="17"/>
  <c r="BT111" i="17" s="1"/>
  <c r="AU111" i="17"/>
  <c r="BS111" i="17" s="1"/>
  <c r="AT111" i="17"/>
  <c r="BR111" i="17" s="1"/>
  <c r="AS111" i="17"/>
  <c r="BQ111" i="17" s="1"/>
  <c r="AR111" i="17"/>
  <c r="BP111" i="17" s="1"/>
  <c r="AQ111" i="17"/>
  <c r="BO111" i="17" s="1"/>
  <c r="AP111" i="17"/>
  <c r="BN111" i="17" s="1"/>
  <c r="AO111" i="17"/>
  <c r="BM111" i="17" s="1"/>
  <c r="A111" i="17"/>
  <c r="CA110" i="17"/>
  <c r="BZ110" i="17"/>
  <c r="BY110" i="17"/>
  <c r="AZ110" i="17"/>
  <c r="BX110" i="17" s="1"/>
  <c r="AY110" i="17"/>
  <c r="BW110" i="17" s="1"/>
  <c r="AX110" i="17"/>
  <c r="BV110" i="17" s="1"/>
  <c r="AW110" i="17"/>
  <c r="BU110" i="17" s="1"/>
  <c r="AV110" i="17"/>
  <c r="BT110" i="17" s="1"/>
  <c r="AU110" i="17"/>
  <c r="BS110" i="17" s="1"/>
  <c r="AT110" i="17"/>
  <c r="BR110" i="17" s="1"/>
  <c r="AS110" i="17"/>
  <c r="BQ110" i="17" s="1"/>
  <c r="AR110" i="17"/>
  <c r="BP110" i="17" s="1"/>
  <c r="AQ110" i="17"/>
  <c r="BO110" i="17" s="1"/>
  <c r="AP110" i="17"/>
  <c r="BN110" i="17" s="1"/>
  <c r="AO110" i="17"/>
  <c r="BM110" i="17" s="1"/>
  <c r="A110" i="17"/>
  <c r="CA109" i="17"/>
  <c r="BZ109" i="17"/>
  <c r="BY109" i="17"/>
  <c r="AZ109" i="17"/>
  <c r="BX109" i="17" s="1"/>
  <c r="AY109" i="17"/>
  <c r="BW109" i="17" s="1"/>
  <c r="AX109" i="17"/>
  <c r="BV109" i="17" s="1"/>
  <c r="AW109" i="17"/>
  <c r="BU109" i="17" s="1"/>
  <c r="AV109" i="17"/>
  <c r="BT109" i="17" s="1"/>
  <c r="AU109" i="17"/>
  <c r="BS109" i="17" s="1"/>
  <c r="AT109" i="17"/>
  <c r="BR109" i="17" s="1"/>
  <c r="AS109" i="17"/>
  <c r="BQ109" i="17" s="1"/>
  <c r="AR109" i="17"/>
  <c r="BP109" i="17" s="1"/>
  <c r="AQ109" i="17"/>
  <c r="BO109" i="17" s="1"/>
  <c r="AP109" i="17"/>
  <c r="BN109" i="17" s="1"/>
  <c r="AO109" i="17"/>
  <c r="BM109" i="17" s="1"/>
  <c r="A109" i="17"/>
  <c r="CA108" i="17"/>
  <c r="BZ108" i="17"/>
  <c r="BY108" i="17"/>
  <c r="AZ108" i="17"/>
  <c r="BX108" i="17" s="1"/>
  <c r="AY108" i="17"/>
  <c r="BW108" i="17" s="1"/>
  <c r="AX108" i="17"/>
  <c r="BV108" i="17" s="1"/>
  <c r="AW108" i="17"/>
  <c r="BU108" i="17" s="1"/>
  <c r="AV108" i="17"/>
  <c r="BT108" i="17" s="1"/>
  <c r="AU108" i="17"/>
  <c r="BS108" i="17" s="1"/>
  <c r="AT108" i="17"/>
  <c r="BR108" i="17" s="1"/>
  <c r="AS108" i="17"/>
  <c r="BQ108" i="17" s="1"/>
  <c r="AR108" i="17"/>
  <c r="BP108" i="17" s="1"/>
  <c r="AQ108" i="17"/>
  <c r="BO108" i="17" s="1"/>
  <c r="AP108" i="17"/>
  <c r="BN108" i="17" s="1"/>
  <c r="AO108" i="17"/>
  <c r="BM108" i="17" s="1"/>
  <c r="A108" i="17"/>
  <c r="CA107" i="17"/>
  <c r="BZ107" i="17"/>
  <c r="BY107" i="17"/>
  <c r="AZ107" i="17"/>
  <c r="BX107" i="17" s="1"/>
  <c r="AY107" i="17"/>
  <c r="BW107" i="17" s="1"/>
  <c r="AX107" i="17"/>
  <c r="BV107" i="17" s="1"/>
  <c r="AW107" i="17"/>
  <c r="BU107" i="17" s="1"/>
  <c r="AV107" i="17"/>
  <c r="BT107" i="17" s="1"/>
  <c r="AU107" i="17"/>
  <c r="BS107" i="17" s="1"/>
  <c r="AT107" i="17"/>
  <c r="BR107" i="17" s="1"/>
  <c r="AS107" i="17"/>
  <c r="BQ107" i="17" s="1"/>
  <c r="AR107" i="17"/>
  <c r="BP107" i="17" s="1"/>
  <c r="AQ107" i="17"/>
  <c r="BO107" i="17" s="1"/>
  <c r="AP107" i="17"/>
  <c r="BN107" i="17" s="1"/>
  <c r="AO107" i="17"/>
  <c r="BM107" i="17" s="1"/>
  <c r="A107" i="17"/>
  <c r="CA106" i="17"/>
  <c r="BZ106" i="17"/>
  <c r="BY106" i="17"/>
  <c r="AZ106" i="17"/>
  <c r="BX106" i="17" s="1"/>
  <c r="AY106" i="17"/>
  <c r="BW106" i="17" s="1"/>
  <c r="AX106" i="17"/>
  <c r="BV106" i="17" s="1"/>
  <c r="AW106" i="17"/>
  <c r="BU106" i="17" s="1"/>
  <c r="AV106" i="17"/>
  <c r="BT106" i="17" s="1"/>
  <c r="AU106" i="17"/>
  <c r="BS106" i="17" s="1"/>
  <c r="AT106" i="17"/>
  <c r="BR106" i="17" s="1"/>
  <c r="AS106" i="17"/>
  <c r="BQ106" i="17" s="1"/>
  <c r="AR106" i="17"/>
  <c r="BP106" i="17" s="1"/>
  <c r="AQ106" i="17"/>
  <c r="BO106" i="17" s="1"/>
  <c r="AP106" i="17"/>
  <c r="BN106" i="17" s="1"/>
  <c r="AO106" i="17"/>
  <c r="BM106" i="17" s="1"/>
  <c r="A106" i="17"/>
  <c r="CA105" i="17"/>
  <c r="BZ105" i="17"/>
  <c r="BY105" i="17"/>
  <c r="AZ105" i="17"/>
  <c r="BX105" i="17" s="1"/>
  <c r="AY105" i="17"/>
  <c r="BW105" i="17" s="1"/>
  <c r="AX105" i="17"/>
  <c r="BV105" i="17" s="1"/>
  <c r="AW105" i="17"/>
  <c r="BU105" i="17" s="1"/>
  <c r="AV105" i="17"/>
  <c r="BT105" i="17" s="1"/>
  <c r="AU105" i="17"/>
  <c r="BS105" i="17" s="1"/>
  <c r="AT105" i="17"/>
  <c r="BR105" i="17" s="1"/>
  <c r="AS105" i="17"/>
  <c r="BQ105" i="17" s="1"/>
  <c r="AR105" i="17"/>
  <c r="BP105" i="17" s="1"/>
  <c r="AQ105" i="17"/>
  <c r="BO105" i="17" s="1"/>
  <c r="AP105" i="17"/>
  <c r="BN105" i="17" s="1"/>
  <c r="AO105" i="17"/>
  <c r="BM105" i="17" s="1"/>
  <c r="A105" i="17"/>
  <c r="CA104" i="17"/>
  <c r="BZ104" i="17"/>
  <c r="BY104" i="17"/>
  <c r="AZ104" i="17"/>
  <c r="BX104" i="17" s="1"/>
  <c r="AY104" i="17"/>
  <c r="BW104" i="17" s="1"/>
  <c r="AX104" i="17"/>
  <c r="BV104" i="17" s="1"/>
  <c r="AW104" i="17"/>
  <c r="BU104" i="17" s="1"/>
  <c r="AV104" i="17"/>
  <c r="BT104" i="17" s="1"/>
  <c r="AU104" i="17"/>
  <c r="BS104" i="17" s="1"/>
  <c r="AT104" i="17"/>
  <c r="BR104" i="17" s="1"/>
  <c r="AS104" i="17"/>
  <c r="BQ104" i="17" s="1"/>
  <c r="AR104" i="17"/>
  <c r="BP104" i="17" s="1"/>
  <c r="AQ104" i="17"/>
  <c r="BO104" i="17" s="1"/>
  <c r="AP104" i="17"/>
  <c r="BN104" i="17" s="1"/>
  <c r="AO104" i="17"/>
  <c r="BM104" i="17" s="1"/>
  <c r="A104" i="17"/>
  <c r="CA103" i="17"/>
  <c r="BZ103" i="17"/>
  <c r="BY103" i="17"/>
  <c r="AZ103" i="17"/>
  <c r="BX103" i="17" s="1"/>
  <c r="AY103" i="17"/>
  <c r="BW103" i="17" s="1"/>
  <c r="AX103" i="17"/>
  <c r="BV103" i="17" s="1"/>
  <c r="AW103" i="17"/>
  <c r="BU103" i="17" s="1"/>
  <c r="AV103" i="17"/>
  <c r="BT103" i="17" s="1"/>
  <c r="AU103" i="17"/>
  <c r="BS103" i="17" s="1"/>
  <c r="AT103" i="17"/>
  <c r="BR103" i="17" s="1"/>
  <c r="AS103" i="17"/>
  <c r="BQ103" i="17" s="1"/>
  <c r="AR103" i="17"/>
  <c r="BP103" i="17" s="1"/>
  <c r="AQ103" i="17"/>
  <c r="BO103" i="17" s="1"/>
  <c r="AP103" i="17"/>
  <c r="BN103" i="17" s="1"/>
  <c r="AO103" i="17"/>
  <c r="BM103" i="17" s="1"/>
  <c r="A103" i="17"/>
  <c r="CA102" i="17"/>
  <c r="BZ102" i="17"/>
  <c r="BY102" i="17"/>
  <c r="AZ102" i="17"/>
  <c r="BX102" i="17" s="1"/>
  <c r="AY102" i="17"/>
  <c r="BW102" i="17" s="1"/>
  <c r="AX102" i="17"/>
  <c r="BV102" i="17" s="1"/>
  <c r="AW102" i="17"/>
  <c r="BU102" i="17" s="1"/>
  <c r="AV102" i="17"/>
  <c r="BT102" i="17" s="1"/>
  <c r="AU102" i="17"/>
  <c r="BS102" i="17" s="1"/>
  <c r="AT102" i="17"/>
  <c r="BR102" i="17" s="1"/>
  <c r="AS102" i="17"/>
  <c r="BQ102" i="17" s="1"/>
  <c r="AR102" i="17"/>
  <c r="BP102" i="17" s="1"/>
  <c r="AQ102" i="17"/>
  <c r="BO102" i="17" s="1"/>
  <c r="AP102" i="17"/>
  <c r="BN102" i="17" s="1"/>
  <c r="AO102" i="17"/>
  <c r="BM102" i="17" s="1"/>
  <c r="A102" i="17"/>
  <c r="CA101" i="17"/>
  <c r="BZ101" i="17"/>
  <c r="BY101" i="17"/>
  <c r="AZ101" i="17"/>
  <c r="BX101" i="17" s="1"/>
  <c r="AY101" i="17"/>
  <c r="BW101" i="17" s="1"/>
  <c r="AX101" i="17"/>
  <c r="BV101" i="17" s="1"/>
  <c r="AW101" i="17"/>
  <c r="BU101" i="17" s="1"/>
  <c r="AV101" i="17"/>
  <c r="BT101" i="17" s="1"/>
  <c r="AU101" i="17"/>
  <c r="BS101" i="17" s="1"/>
  <c r="AT101" i="17"/>
  <c r="BR101" i="17" s="1"/>
  <c r="AS101" i="17"/>
  <c r="BQ101" i="17" s="1"/>
  <c r="AR101" i="17"/>
  <c r="BP101" i="17" s="1"/>
  <c r="AQ101" i="17"/>
  <c r="BO101" i="17" s="1"/>
  <c r="AP101" i="17"/>
  <c r="BN101" i="17" s="1"/>
  <c r="AO101" i="17"/>
  <c r="BM101" i="17" s="1"/>
  <c r="A101" i="17"/>
  <c r="CA100" i="17"/>
  <c r="BZ100" i="17"/>
  <c r="BY100" i="17"/>
  <c r="AZ100" i="17"/>
  <c r="BX100" i="17" s="1"/>
  <c r="AY100" i="17"/>
  <c r="BW100" i="17" s="1"/>
  <c r="AX100" i="17"/>
  <c r="BV100" i="17" s="1"/>
  <c r="AW100" i="17"/>
  <c r="BU100" i="17" s="1"/>
  <c r="AV100" i="17"/>
  <c r="BT100" i="17" s="1"/>
  <c r="AU100" i="17"/>
  <c r="BS100" i="17" s="1"/>
  <c r="AT100" i="17"/>
  <c r="BR100" i="17" s="1"/>
  <c r="AS100" i="17"/>
  <c r="BQ100" i="17" s="1"/>
  <c r="AR100" i="17"/>
  <c r="BP100" i="17" s="1"/>
  <c r="AQ100" i="17"/>
  <c r="BO100" i="17" s="1"/>
  <c r="AP100" i="17"/>
  <c r="BN100" i="17" s="1"/>
  <c r="AO100" i="17"/>
  <c r="BM100" i="17" s="1"/>
  <c r="A100" i="17"/>
  <c r="CA99" i="17"/>
  <c r="BZ99" i="17"/>
  <c r="BY99" i="17"/>
  <c r="AZ99" i="17"/>
  <c r="BX99" i="17" s="1"/>
  <c r="AY99" i="17"/>
  <c r="BW99" i="17" s="1"/>
  <c r="AX99" i="17"/>
  <c r="BV99" i="17" s="1"/>
  <c r="AW99" i="17"/>
  <c r="BU99" i="17" s="1"/>
  <c r="AV99" i="17"/>
  <c r="BT99" i="17" s="1"/>
  <c r="AU99" i="17"/>
  <c r="BS99" i="17" s="1"/>
  <c r="AT99" i="17"/>
  <c r="BR99" i="17" s="1"/>
  <c r="AS99" i="17"/>
  <c r="BQ99" i="17" s="1"/>
  <c r="AR99" i="17"/>
  <c r="BP99" i="17" s="1"/>
  <c r="AQ99" i="17"/>
  <c r="BO99" i="17" s="1"/>
  <c r="AP99" i="17"/>
  <c r="BN99" i="17" s="1"/>
  <c r="AO99" i="17"/>
  <c r="BM99" i="17" s="1"/>
  <c r="A99" i="17"/>
  <c r="CA98" i="17"/>
  <c r="BZ98" i="17"/>
  <c r="BY98" i="17"/>
  <c r="AZ98" i="17"/>
  <c r="BX98" i="17" s="1"/>
  <c r="AY98" i="17"/>
  <c r="BW98" i="17" s="1"/>
  <c r="AX98" i="17"/>
  <c r="BV98" i="17" s="1"/>
  <c r="AW98" i="17"/>
  <c r="BU98" i="17" s="1"/>
  <c r="AV98" i="17"/>
  <c r="BT98" i="17" s="1"/>
  <c r="AU98" i="17"/>
  <c r="BS98" i="17" s="1"/>
  <c r="AT98" i="17"/>
  <c r="BR98" i="17" s="1"/>
  <c r="AS98" i="17"/>
  <c r="BQ98" i="17" s="1"/>
  <c r="AR98" i="17"/>
  <c r="BP98" i="17" s="1"/>
  <c r="AQ98" i="17"/>
  <c r="BO98" i="17" s="1"/>
  <c r="AP98" i="17"/>
  <c r="BN98" i="17" s="1"/>
  <c r="AO98" i="17"/>
  <c r="BM98" i="17" s="1"/>
  <c r="A98" i="17"/>
  <c r="CA97" i="17"/>
  <c r="BZ97" i="17"/>
  <c r="BY97" i="17"/>
  <c r="AZ97" i="17"/>
  <c r="BX97" i="17" s="1"/>
  <c r="AY97" i="17"/>
  <c r="BW97" i="17" s="1"/>
  <c r="AX97" i="17"/>
  <c r="BV97" i="17" s="1"/>
  <c r="AW97" i="17"/>
  <c r="BU97" i="17" s="1"/>
  <c r="AV97" i="17"/>
  <c r="BT97" i="17" s="1"/>
  <c r="AU97" i="17"/>
  <c r="BS97" i="17" s="1"/>
  <c r="AT97" i="17"/>
  <c r="BR97" i="17" s="1"/>
  <c r="AS97" i="17"/>
  <c r="BQ97" i="17" s="1"/>
  <c r="AR97" i="17"/>
  <c r="BP97" i="17" s="1"/>
  <c r="AQ97" i="17"/>
  <c r="BO97" i="17" s="1"/>
  <c r="AP97" i="17"/>
  <c r="BN97" i="17" s="1"/>
  <c r="AO97" i="17"/>
  <c r="BM97" i="17" s="1"/>
  <c r="A97" i="17"/>
  <c r="CA96" i="17"/>
  <c r="BZ96" i="17"/>
  <c r="BY96" i="17"/>
  <c r="AZ96" i="17"/>
  <c r="BX96" i="17" s="1"/>
  <c r="AY96" i="17"/>
  <c r="BW96" i="17" s="1"/>
  <c r="AX96" i="17"/>
  <c r="BV96" i="17" s="1"/>
  <c r="AW96" i="17"/>
  <c r="BU96" i="17" s="1"/>
  <c r="AV96" i="17"/>
  <c r="BT96" i="17" s="1"/>
  <c r="AU96" i="17"/>
  <c r="BS96" i="17" s="1"/>
  <c r="AT96" i="17"/>
  <c r="BR96" i="17" s="1"/>
  <c r="AS96" i="17"/>
  <c r="BQ96" i="17" s="1"/>
  <c r="AR96" i="17"/>
  <c r="BP96" i="17" s="1"/>
  <c r="AQ96" i="17"/>
  <c r="BO96" i="17" s="1"/>
  <c r="AP96" i="17"/>
  <c r="BN96" i="17" s="1"/>
  <c r="AO96" i="17"/>
  <c r="BM96" i="17" s="1"/>
  <c r="A96" i="17"/>
  <c r="CA95" i="17"/>
  <c r="BZ95" i="17"/>
  <c r="BY95" i="17"/>
  <c r="AZ95" i="17"/>
  <c r="BX95" i="17" s="1"/>
  <c r="AY95" i="17"/>
  <c r="BW95" i="17" s="1"/>
  <c r="AX95" i="17"/>
  <c r="BV95" i="17" s="1"/>
  <c r="AW95" i="17"/>
  <c r="BU95" i="17" s="1"/>
  <c r="AV95" i="17"/>
  <c r="BT95" i="17" s="1"/>
  <c r="AU95" i="17"/>
  <c r="BS95" i="17" s="1"/>
  <c r="AT95" i="17"/>
  <c r="BR95" i="17" s="1"/>
  <c r="AS95" i="17"/>
  <c r="BQ95" i="17" s="1"/>
  <c r="AR95" i="17"/>
  <c r="BP95" i="17" s="1"/>
  <c r="AQ95" i="17"/>
  <c r="BO95" i="17" s="1"/>
  <c r="AP95" i="17"/>
  <c r="BN95" i="17" s="1"/>
  <c r="AO95" i="17"/>
  <c r="BM95" i="17" s="1"/>
  <c r="A95" i="17"/>
  <c r="CA94" i="17"/>
  <c r="BZ94" i="17"/>
  <c r="BY94" i="17"/>
  <c r="AZ94" i="17"/>
  <c r="BX94" i="17" s="1"/>
  <c r="AY94" i="17"/>
  <c r="BW94" i="17" s="1"/>
  <c r="AX94" i="17"/>
  <c r="BV94" i="17" s="1"/>
  <c r="AW94" i="17"/>
  <c r="BU94" i="17" s="1"/>
  <c r="AV94" i="17"/>
  <c r="BT94" i="17" s="1"/>
  <c r="AU94" i="17"/>
  <c r="BS94" i="17" s="1"/>
  <c r="AT94" i="17"/>
  <c r="BR94" i="17" s="1"/>
  <c r="AS94" i="17"/>
  <c r="BQ94" i="17" s="1"/>
  <c r="AR94" i="17"/>
  <c r="BP94" i="17" s="1"/>
  <c r="AQ94" i="17"/>
  <c r="BO94" i="17" s="1"/>
  <c r="AP94" i="17"/>
  <c r="BN94" i="17" s="1"/>
  <c r="AO94" i="17"/>
  <c r="BM94" i="17" s="1"/>
  <c r="A94" i="17"/>
  <c r="CA93" i="17"/>
  <c r="BZ93" i="17"/>
  <c r="BY93" i="17"/>
  <c r="AZ93" i="17"/>
  <c r="BX93" i="17" s="1"/>
  <c r="AY93" i="17"/>
  <c r="BW93" i="17" s="1"/>
  <c r="AX93" i="17"/>
  <c r="BV93" i="17" s="1"/>
  <c r="AW93" i="17"/>
  <c r="BU93" i="17" s="1"/>
  <c r="AV93" i="17"/>
  <c r="BT93" i="17" s="1"/>
  <c r="AU93" i="17"/>
  <c r="BS93" i="17" s="1"/>
  <c r="AT93" i="17"/>
  <c r="BR93" i="17" s="1"/>
  <c r="AS93" i="17"/>
  <c r="BQ93" i="17" s="1"/>
  <c r="AR93" i="17"/>
  <c r="BP93" i="17" s="1"/>
  <c r="AQ93" i="17"/>
  <c r="BO93" i="17" s="1"/>
  <c r="AP93" i="17"/>
  <c r="BN93" i="17" s="1"/>
  <c r="AO93" i="17"/>
  <c r="BM93" i="17" s="1"/>
  <c r="A93" i="17"/>
  <c r="CA92" i="17"/>
  <c r="BZ92" i="17"/>
  <c r="BY92" i="17"/>
  <c r="AZ92" i="17"/>
  <c r="BX92" i="17" s="1"/>
  <c r="AY92" i="17"/>
  <c r="BW92" i="17" s="1"/>
  <c r="AX92" i="17"/>
  <c r="BV92" i="17" s="1"/>
  <c r="AW92" i="17"/>
  <c r="BU92" i="17" s="1"/>
  <c r="AV92" i="17"/>
  <c r="BT92" i="17" s="1"/>
  <c r="AU92" i="17"/>
  <c r="BS92" i="17" s="1"/>
  <c r="AT92" i="17"/>
  <c r="BR92" i="17" s="1"/>
  <c r="AS92" i="17"/>
  <c r="BQ92" i="17" s="1"/>
  <c r="AR92" i="17"/>
  <c r="BP92" i="17" s="1"/>
  <c r="AQ92" i="17"/>
  <c r="BO92" i="17" s="1"/>
  <c r="AP92" i="17"/>
  <c r="BN92" i="17" s="1"/>
  <c r="AO92" i="17"/>
  <c r="BM92" i="17" s="1"/>
  <c r="A92" i="17"/>
  <c r="CA91" i="17"/>
  <c r="BZ91" i="17"/>
  <c r="BY91" i="17"/>
  <c r="AZ91" i="17"/>
  <c r="BX91" i="17" s="1"/>
  <c r="AY91" i="17"/>
  <c r="BW91" i="17" s="1"/>
  <c r="AX91" i="17"/>
  <c r="BV91" i="17" s="1"/>
  <c r="AW91" i="17"/>
  <c r="BU91" i="17" s="1"/>
  <c r="AV91" i="17"/>
  <c r="BT91" i="17" s="1"/>
  <c r="AU91" i="17"/>
  <c r="BS91" i="17" s="1"/>
  <c r="AT91" i="17"/>
  <c r="BR91" i="17" s="1"/>
  <c r="AS91" i="17"/>
  <c r="BQ91" i="17" s="1"/>
  <c r="AR91" i="17"/>
  <c r="BP91" i="17" s="1"/>
  <c r="AQ91" i="17"/>
  <c r="BO91" i="17" s="1"/>
  <c r="AP91" i="17"/>
  <c r="BN91" i="17" s="1"/>
  <c r="AO91" i="17"/>
  <c r="BM91" i="17" s="1"/>
  <c r="A91" i="17"/>
  <c r="CA90" i="17"/>
  <c r="BZ90" i="17"/>
  <c r="BY90" i="17"/>
  <c r="AZ90" i="17"/>
  <c r="BX90" i="17" s="1"/>
  <c r="AY90" i="17"/>
  <c r="BW90" i="17" s="1"/>
  <c r="AX90" i="17"/>
  <c r="BV90" i="17" s="1"/>
  <c r="AW90" i="17"/>
  <c r="BU90" i="17" s="1"/>
  <c r="AV90" i="17"/>
  <c r="BT90" i="17" s="1"/>
  <c r="AU90" i="17"/>
  <c r="BS90" i="17" s="1"/>
  <c r="AT90" i="17"/>
  <c r="BR90" i="17" s="1"/>
  <c r="AS90" i="17"/>
  <c r="BQ90" i="17" s="1"/>
  <c r="AR90" i="17"/>
  <c r="BP90" i="17" s="1"/>
  <c r="AQ90" i="17"/>
  <c r="BO90" i="17" s="1"/>
  <c r="AP90" i="17"/>
  <c r="BN90" i="17" s="1"/>
  <c r="AO90" i="17"/>
  <c r="BM90" i="17" s="1"/>
  <c r="A90" i="17"/>
  <c r="CA89" i="17"/>
  <c r="BZ89" i="17"/>
  <c r="BY89" i="17"/>
  <c r="AZ89" i="17"/>
  <c r="BX89" i="17" s="1"/>
  <c r="AY89" i="17"/>
  <c r="BW89" i="17" s="1"/>
  <c r="AX89" i="17"/>
  <c r="BV89" i="17" s="1"/>
  <c r="AW89" i="17"/>
  <c r="BU89" i="17" s="1"/>
  <c r="AV89" i="17"/>
  <c r="BT89" i="17" s="1"/>
  <c r="AU89" i="17"/>
  <c r="BS89" i="17" s="1"/>
  <c r="AT89" i="17"/>
  <c r="BR89" i="17" s="1"/>
  <c r="AS89" i="17"/>
  <c r="BQ89" i="17" s="1"/>
  <c r="AR89" i="17"/>
  <c r="BP89" i="17" s="1"/>
  <c r="AQ89" i="17"/>
  <c r="BO89" i="17" s="1"/>
  <c r="AP89" i="17"/>
  <c r="BN89" i="17" s="1"/>
  <c r="AO89" i="17"/>
  <c r="BM89" i="17" s="1"/>
  <c r="A89" i="17"/>
  <c r="CA88" i="17"/>
  <c r="BZ88" i="17"/>
  <c r="BY88" i="17"/>
  <c r="AZ88" i="17"/>
  <c r="BX88" i="17" s="1"/>
  <c r="AY88" i="17"/>
  <c r="BW88" i="17" s="1"/>
  <c r="AX88" i="17"/>
  <c r="BV88" i="17" s="1"/>
  <c r="AW88" i="17"/>
  <c r="BU88" i="17" s="1"/>
  <c r="AV88" i="17"/>
  <c r="BT88" i="17" s="1"/>
  <c r="AU88" i="17"/>
  <c r="BS88" i="17" s="1"/>
  <c r="AT88" i="17"/>
  <c r="BR88" i="17" s="1"/>
  <c r="AS88" i="17"/>
  <c r="BQ88" i="17" s="1"/>
  <c r="AR88" i="17"/>
  <c r="BP88" i="17" s="1"/>
  <c r="AQ88" i="17"/>
  <c r="BO88" i="17" s="1"/>
  <c r="AP88" i="17"/>
  <c r="BN88" i="17" s="1"/>
  <c r="AO88" i="17"/>
  <c r="BM88" i="17" s="1"/>
  <c r="A88" i="17"/>
  <c r="CA87" i="17"/>
  <c r="BZ87" i="17"/>
  <c r="BY87" i="17"/>
  <c r="AZ87" i="17"/>
  <c r="BX87" i="17" s="1"/>
  <c r="AY87" i="17"/>
  <c r="BW87" i="17" s="1"/>
  <c r="AX87" i="17"/>
  <c r="BV87" i="17" s="1"/>
  <c r="AW87" i="17"/>
  <c r="BU87" i="17" s="1"/>
  <c r="AV87" i="17"/>
  <c r="BT87" i="17" s="1"/>
  <c r="AU87" i="17"/>
  <c r="BS87" i="17" s="1"/>
  <c r="AT87" i="17"/>
  <c r="BR87" i="17" s="1"/>
  <c r="AS87" i="17"/>
  <c r="BQ87" i="17" s="1"/>
  <c r="AR87" i="17"/>
  <c r="BP87" i="17" s="1"/>
  <c r="AQ87" i="17"/>
  <c r="BO87" i="17" s="1"/>
  <c r="AP87" i="17"/>
  <c r="BN87" i="17" s="1"/>
  <c r="AO87" i="17"/>
  <c r="BM87" i="17" s="1"/>
  <c r="A87" i="17"/>
  <c r="CA86" i="17"/>
  <c r="BZ86" i="17"/>
  <c r="BY86" i="17"/>
  <c r="AZ86" i="17"/>
  <c r="BX86" i="17" s="1"/>
  <c r="AY86" i="17"/>
  <c r="BW86" i="17" s="1"/>
  <c r="AX86" i="17"/>
  <c r="BV86" i="17" s="1"/>
  <c r="AW86" i="17"/>
  <c r="BU86" i="17" s="1"/>
  <c r="AV86" i="17"/>
  <c r="BT86" i="17" s="1"/>
  <c r="AU86" i="17"/>
  <c r="BS86" i="17" s="1"/>
  <c r="AT86" i="17"/>
  <c r="BR86" i="17" s="1"/>
  <c r="AS86" i="17"/>
  <c r="BQ86" i="17" s="1"/>
  <c r="AR86" i="17"/>
  <c r="BP86" i="17" s="1"/>
  <c r="AQ86" i="17"/>
  <c r="BO86" i="17" s="1"/>
  <c r="AP86" i="17"/>
  <c r="BN86" i="17" s="1"/>
  <c r="AO86" i="17"/>
  <c r="BM86" i="17" s="1"/>
  <c r="A86" i="17"/>
  <c r="CA85" i="17"/>
  <c r="BZ85" i="17"/>
  <c r="BY85" i="17"/>
  <c r="AZ85" i="17"/>
  <c r="BX85" i="17" s="1"/>
  <c r="AY85" i="17"/>
  <c r="BW85" i="17" s="1"/>
  <c r="AX85" i="17"/>
  <c r="BV85" i="17" s="1"/>
  <c r="AW85" i="17"/>
  <c r="BU85" i="17" s="1"/>
  <c r="AV85" i="17"/>
  <c r="BT85" i="17" s="1"/>
  <c r="AU85" i="17"/>
  <c r="BS85" i="17" s="1"/>
  <c r="AT85" i="17"/>
  <c r="BR85" i="17" s="1"/>
  <c r="AS85" i="17"/>
  <c r="BQ85" i="17" s="1"/>
  <c r="AR85" i="17"/>
  <c r="BP85" i="17" s="1"/>
  <c r="AQ85" i="17"/>
  <c r="BO85" i="17" s="1"/>
  <c r="AP85" i="17"/>
  <c r="BN85" i="17" s="1"/>
  <c r="AO85" i="17"/>
  <c r="BM85" i="17" s="1"/>
  <c r="A85" i="17"/>
  <c r="CA84" i="17"/>
  <c r="BZ84" i="17"/>
  <c r="BY84" i="17"/>
  <c r="AZ84" i="17"/>
  <c r="BX84" i="17" s="1"/>
  <c r="AY84" i="17"/>
  <c r="BW84" i="17" s="1"/>
  <c r="AX84" i="17"/>
  <c r="BV84" i="17" s="1"/>
  <c r="AW84" i="17"/>
  <c r="BU84" i="17" s="1"/>
  <c r="AV84" i="17"/>
  <c r="BT84" i="17" s="1"/>
  <c r="AU84" i="17"/>
  <c r="BS84" i="17" s="1"/>
  <c r="AT84" i="17"/>
  <c r="BR84" i="17" s="1"/>
  <c r="AS84" i="17"/>
  <c r="BQ84" i="17" s="1"/>
  <c r="AR84" i="17"/>
  <c r="BP84" i="17" s="1"/>
  <c r="AQ84" i="17"/>
  <c r="BO84" i="17" s="1"/>
  <c r="AP84" i="17"/>
  <c r="BN84" i="17" s="1"/>
  <c r="AO84" i="17"/>
  <c r="BM84" i="17" s="1"/>
  <c r="A84" i="17"/>
  <c r="CA83" i="17"/>
  <c r="BZ83" i="17"/>
  <c r="BY83" i="17"/>
  <c r="AZ83" i="17"/>
  <c r="BX83" i="17" s="1"/>
  <c r="AY83" i="17"/>
  <c r="BW83" i="17" s="1"/>
  <c r="AX83" i="17"/>
  <c r="BV83" i="17" s="1"/>
  <c r="AW83" i="17"/>
  <c r="BU83" i="17" s="1"/>
  <c r="AV83" i="17"/>
  <c r="BT83" i="17" s="1"/>
  <c r="AU83" i="17"/>
  <c r="BS83" i="17" s="1"/>
  <c r="AT83" i="17"/>
  <c r="BR83" i="17" s="1"/>
  <c r="AS83" i="17"/>
  <c r="BQ83" i="17" s="1"/>
  <c r="AR83" i="17"/>
  <c r="BP83" i="17" s="1"/>
  <c r="AQ83" i="17"/>
  <c r="BO83" i="17" s="1"/>
  <c r="AP83" i="17"/>
  <c r="BN83" i="17" s="1"/>
  <c r="AO83" i="17"/>
  <c r="BM83" i="17" s="1"/>
  <c r="A83" i="17"/>
  <c r="CA82" i="17"/>
  <c r="BZ82" i="17"/>
  <c r="BY82" i="17"/>
  <c r="AZ82" i="17"/>
  <c r="BX82" i="17" s="1"/>
  <c r="AY82" i="17"/>
  <c r="BW82" i="17" s="1"/>
  <c r="AX82" i="17"/>
  <c r="BV82" i="17" s="1"/>
  <c r="AW82" i="17"/>
  <c r="BU82" i="17" s="1"/>
  <c r="AV82" i="17"/>
  <c r="BT82" i="17" s="1"/>
  <c r="AU82" i="17"/>
  <c r="BS82" i="17" s="1"/>
  <c r="AT82" i="17"/>
  <c r="BR82" i="17" s="1"/>
  <c r="AS82" i="17"/>
  <c r="BQ82" i="17" s="1"/>
  <c r="AR82" i="17"/>
  <c r="BP82" i="17" s="1"/>
  <c r="AQ82" i="17"/>
  <c r="BO82" i="17" s="1"/>
  <c r="AP82" i="17"/>
  <c r="BN82" i="17" s="1"/>
  <c r="AO82" i="17"/>
  <c r="BM82" i="17" s="1"/>
  <c r="A82" i="17"/>
  <c r="CA81" i="17"/>
  <c r="BZ81" i="17"/>
  <c r="BY81" i="17"/>
  <c r="AZ81" i="17"/>
  <c r="BX81" i="17" s="1"/>
  <c r="AY81" i="17"/>
  <c r="BW81" i="17" s="1"/>
  <c r="AX81" i="17"/>
  <c r="BV81" i="17" s="1"/>
  <c r="AW81" i="17"/>
  <c r="BU81" i="17" s="1"/>
  <c r="AV81" i="17"/>
  <c r="BT81" i="17" s="1"/>
  <c r="AU81" i="17"/>
  <c r="BS81" i="17" s="1"/>
  <c r="AT81" i="17"/>
  <c r="BR81" i="17" s="1"/>
  <c r="AS81" i="17"/>
  <c r="BQ81" i="17" s="1"/>
  <c r="AR81" i="17"/>
  <c r="BP81" i="17" s="1"/>
  <c r="AQ81" i="17"/>
  <c r="BO81" i="17" s="1"/>
  <c r="AP81" i="17"/>
  <c r="BN81" i="17" s="1"/>
  <c r="AO81" i="17"/>
  <c r="BM81" i="17" s="1"/>
  <c r="A81" i="17"/>
  <c r="CA80" i="17"/>
  <c r="BZ80" i="17"/>
  <c r="BY80" i="17"/>
  <c r="AZ80" i="17"/>
  <c r="BX80" i="17" s="1"/>
  <c r="AY80" i="17"/>
  <c r="BW80" i="17" s="1"/>
  <c r="AX80" i="17"/>
  <c r="BV80" i="17" s="1"/>
  <c r="AW80" i="17"/>
  <c r="BU80" i="17" s="1"/>
  <c r="AV80" i="17"/>
  <c r="BT80" i="17" s="1"/>
  <c r="AU80" i="17"/>
  <c r="BS80" i="17" s="1"/>
  <c r="AT80" i="17"/>
  <c r="BR80" i="17" s="1"/>
  <c r="AS80" i="17"/>
  <c r="BQ80" i="17" s="1"/>
  <c r="AR80" i="17"/>
  <c r="BP80" i="17" s="1"/>
  <c r="AQ80" i="17"/>
  <c r="BO80" i="17" s="1"/>
  <c r="AP80" i="17"/>
  <c r="BN80" i="17" s="1"/>
  <c r="AO80" i="17"/>
  <c r="BM80" i="17" s="1"/>
  <c r="A80" i="17"/>
  <c r="CA79" i="17"/>
  <c r="BZ79" i="17"/>
  <c r="BY79" i="17"/>
  <c r="AZ79" i="17"/>
  <c r="BX79" i="17" s="1"/>
  <c r="AY79" i="17"/>
  <c r="BW79" i="17" s="1"/>
  <c r="AX79" i="17"/>
  <c r="BV79" i="17" s="1"/>
  <c r="AW79" i="17"/>
  <c r="BU79" i="17" s="1"/>
  <c r="AV79" i="17"/>
  <c r="BT79" i="17" s="1"/>
  <c r="AU79" i="17"/>
  <c r="BS79" i="17" s="1"/>
  <c r="AT79" i="17"/>
  <c r="BR79" i="17" s="1"/>
  <c r="AS79" i="17"/>
  <c r="BQ79" i="17" s="1"/>
  <c r="AR79" i="17"/>
  <c r="BP79" i="17" s="1"/>
  <c r="AQ79" i="17"/>
  <c r="BO79" i="17" s="1"/>
  <c r="AP79" i="17"/>
  <c r="BN79" i="17" s="1"/>
  <c r="AO79" i="17"/>
  <c r="BM79" i="17" s="1"/>
  <c r="A79" i="17"/>
  <c r="CA78" i="17"/>
  <c r="BZ78" i="17"/>
  <c r="BY78" i="17"/>
  <c r="AZ78" i="17"/>
  <c r="BX78" i="17" s="1"/>
  <c r="AY78" i="17"/>
  <c r="BW78" i="17" s="1"/>
  <c r="AX78" i="17"/>
  <c r="BV78" i="17" s="1"/>
  <c r="AW78" i="17"/>
  <c r="BU78" i="17" s="1"/>
  <c r="AV78" i="17"/>
  <c r="BT78" i="17" s="1"/>
  <c r="AU78" i="17"/>
  <c r="BS78" i="17" s="1"/>
  <c r="AT78" i="17"/>
  <c r="BR78" i="17" s="1"/>
  <c r="AS78" i="17"/>
  <c r="BQ78" i="17" s="1"/>
  <c r="AR78" i="17"/>
  <c r="BP78" i="17" s="1"/>
  <c r="AQ78" i="17"/>
  <c r="BO78" i="17" s="1"/>
  <c r="AP78" i="17"/>
  <c r="BN78" i="17" s="1"/>
  <c r="AO78" i="17"/>
  <c r="BM78" i="17" s="1"/>
  <c r="A78" i="17"/>
  <c r="CA77" i="17"/>
  <c r="BZ77" i="17"/>
  <c r="BY77" i="17"/>
  <c r="AZ77" i="17"/>
  <c r="BX77" i="17" s="1"/>
  <c r="AY77" i="17"/>
  <c r="BW77" i="17" s="1"/>
  <c r="AX77" i="17"/>
  <c r="BV77" i="17" s="1"/>
  <c r="AW77" i="17"/>
  <c r="BU77" i="17" s="1"/>
  <c r="AV77" i="17"/>
  <c r="BT77" i="17" s="1"/>
  <c r="AU77" i="17"/>
  <c r="BS77" i="17" s="1"/>
  <c r="AT77" i="17"/>
  <c r="BR77" i="17" s="1"/>
  <c r="AS77" i="17"/>
  <c r="BQ77" i="17" s="1"/>
  <c r="AR77" i="17"/>
  <c r="BP77" i="17" s="1"/>
  <c r="AQ77" i="17"/>
  <c r="BO77" i="17" s="1"/>
  <c r="AP77" i="17"/>
  <c r="BN77" i="17" s="1"/>
  <c r="AO77" i="17"/>
  <c r="BM77" i="17" s="1"/>
  <c r="A77" i="17"/>
  <c r="CA76" i="17"/>
  <c r="BZ76" i="17"/>
  <c r="BY76" i="17"/>
  <c r="AZ76" i="17"/>
  <c r="BX76" i="17" s="1"/>
  <c r="AY76" i="17"/>
  <c r="BW76" i="17" s="1"/>
  <c r="AX76" i="17"/>
  <c r="BV76" i="17" s="1"/>
  <c r="AW76" i="17"/>
  <c r="BU76" i="17" s="1"/>
  <c r="AV76" i="17"/>
  <c r="BT76" i="17" s="1"/>
  <c r="AU76" i="17"/>
  <c r="BS76" i="17" s="1"/>
  <c r="AT76" i="17"/>
  <c r="BR76" i="17" s="1"/>
  <c r="AS76" i="17"/>
  <c r="BQ76" i="17" s="1"/>
  <c r="AR76" i="17"/>
  <c r="BP76" i="17" s="1"/>
  <c r="AQ76" i="17"/>
  <c r="BO76" i="17" s="1"/>
  <c r="AP76" i="17"/>
  <c r="BN76" i="17" s="1"/>
  <c r="AO76" i="17"/>
  <c r="BM76" i="17" s="1"/>
  <c r="A76" i="17"/>
  <c r="CA75" i="17"/>
  <c r="BZ75" i="17"/>
  <c r="BY75" i="17"/>
  <c r="AZ75" i="17"/>
  <c r="BX75" i="17" s="1"/>
  <c r="AY75" i="17"/>
  <c r="BW75" i="17" s="1"/>
  <c r="AX75" i="17"/>
  <c r="BV75" i="17" s="1"/>
  <c r="AW75" i="17"/>
  <c r="BU75" i="17" s="1"/>
  <c r="AV75" i="17"/>
  <c r="BT75" i="17" s="1"/>
  <c r="AU75" i="17"/>
  <c r="BS75" i="17" s="1"/>
  <c r="AT75" i="17"/>
  <c r="BR75" i="17" s="1"/>
  <c r="AS75" i="17"/>
  <c r="BQ75" i="17" s="1"/>
  <c r="AR75" i="17"/>
  <c r="BP75" i="17" s="1"/>
  <c r="AQ75" i="17"/>
  <c r="BO75" i="17" s="1"/>
  <c r="AP75" i="17"/>
  <c r="BN75" i="17" s="1"/>
  <c r="AO75" i="17"/>
  <c r="BM75" i="17" s="1"/>
  <c r="A75" i="17"/>
  <c r="CA74" i="17"/>
  <c r="BZ74" i="17"/>
  <c r="BY74" i="17"/>
  <c r="AZ74" i="17"/>
  <c r="BX74" i="17" s="1"/>
  <c r="AY74" i="17"/>
  <c r="BW74" i="17" s="1"/>
  <c r="AX74" i="17"/>
  <c r="BV74" i="17" s="1"/>
  <c r="AW74" i="17"/>
  <c r="BU74" i="17" s="1"/>
  <c r="AV74" i="17"/>
  <c r="BT74" i="17" s="1"/>
  <c r="AU74" i="17"/>
  <c r="BS74" i="17" s="1"/>
  <c r="AT74" i="17"/>
  <c r="BR74" i="17" s="1"/>
  <c r="AS74" i="17"/>
  <c r="BQ74" i="17" s="1"/>
  <c r="AR74" i="17"/>
  <c r="BP74" i="17" s="1"/>
  <c r="AQ74" i="17"/>
  <c r="BO74" i="17" s="1"/>
  <c r="AP74" i="17"/>
  <c r="BN74" i="17" s="1"/>
  <c r="AO74" i="17"/>
  <c r="BM74" i="17" s="1"/>
  <c r="A74" i="17"/>
  <c r="CA73" i="17"/>
  <c r="BZ73" i="17"/>
  <c r="BY73" i="17"/>
  <c r="AZ73" i="17"/>
  <c r="BX73" i="17" s="1"/>
  <c r="AY73" i="17"/>
  <c r="BW73" i="17" s="1"/>
  <c r="AX73" i="17"/>
  <c r="BV73" i="17" s="1"/>
  <c r="AW73" i="17"/>
  <c r="BU73" i="17" s="1"/>
  <c r="AV73" i="17"/>
  <c r="BT73" i="17" s="1"/>
  <c r="AU73" i="17"/>
  <c r="BS73" i="17" s="1"/>
  <c r="AT73" i="17"/>
  <c r="BR73" i="17" s="1"/>
  <c r="AS73" i="17"/>
  <c r="BQ73" i="17" s="1"/>
  <c r="AR73" i="17"/>
  <c r="BP73" i="17" s="1"/>
  <c r="AQ73" i="17"/>
  <c r="BO73" i="17" s="1"/>
  <c r="AP73" i="17"/>
  <c r="BN73" i="17" s="1"/>
  <c r="AO73" i="17"/>
  <c r="BM73" i="17" s="1"/>
  <c r="A73" i="17"/>
  <c r="CA72" i="17"/>
  <c r="BZ72" i="17"/>
  <c r="BY72" i="17"/>
  <c r="AZ72" i="17"/>
  <c r="BX72" i="17" s="1"/>
  <c r="AY72" i="17"/>
  <c r="BW72" i="17" s="1"/>
  <c r="AX72" i="17"/>
  <c r="BV72" i="17" s="1"/>
  <c r="AW72" i="17"/>
  <c r="BU72" i="17" s="1"/>
  <c r="AV72" i="17"/>
  <c r="BT72" i="17" s="1"/>
  <c r="AU72" i="17"/>
  <c r="BS72" i="17" s="1"/>
  <c r="AT72" i="17"/>
  <c r="BR72" i="17" s="1"/>
  <c r="AS72" i="17"/>
  <c r="BQ72" i="17" s="1"/>
  <c r="AR72" i="17"/>
  <c r="BP72" i="17" s="1"/>
  <c r="AQ72" i="17"/>
  <c r="BO72" i="17" s="1"/>
  <c r="AP72" i="17"/>
  <c r="BN72" i="17" s="1"/>
  <c r="AO72" i="17"/>
  <c r="BM72" i="17" s="1"/>
  <c r="A72" i="17"/>
  <c r="CA71" i="17"/>
  <c r="BZ71" i="17"/>
  <c r="BY71" i="17"/>
  <c r="AZ71" i="17"/>
  <c r="BX71" i="17" s="1"/>
  <c r="AY71" i="17"/>
  <c r="BW71" i="17" s="1"/>
  <c r="AX71" i="17"/>
  <c r="BV71" i="17" s="1"/>
  <c r="AW71" i="17"/>
  <c r="BU71" i="17" s="1"/>
  <c r="AV71" i="17"/>
  <c r="BT71" i="17" s="1"/>
  <c r="AU71" i="17"/>
  <c r="BS71" i="17" s="1"/>
  <c r="AT71" i="17"/>
  <c r="BR71" i="17" s="1"/>
  <c r="AS71" i="17"/>
  <c r="BQ71" i="17" s="1"/>
  <c r="AR71" i="17"/>
  <c r="BP71" i="17" s="1"/>
  <c r="AQ71" i="17"/>
  <c r="BO71" i="17" s="1"/>
  <c r="AP71" i="17"/>
  <c r="BN71" i="17" s="1"/>
  <c r="AO71" i="17"/>
  <c r="BM71" i="17" s="1"/>
  <c r="A71" i="17"/>
  <c r="CA70" i="17"/>
  <c r="BZ70" i="17"/>
  <c r="BY70" i="17"/>
  <c r="AZ70" i="17"/>
  <c r="BX70" i="17" s="1"/>
  <c r="AY70" i="17"/>
  <c r="BW70" i="17" s="1"/>
  <c r="AX70" i="17"/>
  <c r="BV70" i="17" s="1"/>
  <c r="AW70" i="17"/>
  <c r="BU70" i="17" s="1"/>
  <c r="AV70" i="17"/>
  <c r="BT70" i="17" s="1"/>
  <c r="AU70" i="17"/>
  <c r="BS70" i="17" s="1"/>
  <c r="AT70" i="17"/>
  <c r="BR70" i="17" s="1"/>
  <c r="AS70" i="17"/>
  <c r="BQ70" i="17" s="1"/>
  <c r="AR70" i="17"/>
  <c r="BP70" i="17" s="1"/>
  <c r="AQ70" i="17"/>
  <c r="BO70" i="17" s="1"/>
  <c r="AP70" i="17"/>
  <c r="BN70" i="17" s="1"/>
  <c r="AO70" i="17"/>
  <c r="BM70" i="17" s="1"/>
  <c r="A70" i="17"/>
  <c r="CA69" i="17"/>
  <c r="BZ69" i="17"/>
  <c r="BY69" i="17"/>
  <c r="AZ69" i="17"/>
  <c r="BX69" i="17" s="1"/>
  <c r="AY69" i="17"/>
  <c r="BW69" i="17" s="1"/>
  <c r="AX69" i="17"/>
  <c r="BV69" i="17" s="1"/>
  <c r="AW69" i="17"/>
  <c r="BU69" i="17" s="1"/>
  <c r="AV69" i="17"/>
  <c r="BT69" i="17" s="1"/>
  <c r="AU69" i="17"/>
  <c r="BS69" i="17" s="1"/>
  <c r="AT69" i="17"/>
  <c r="BR69" i="17" s="1"/>
  <c r="AS69" i="17"/>
  <c r="BQ69" i="17" s="1"/>
  <c r="AR69" i="17"/>
  <c r="BP69" i="17" s="1"/>
  <c r="AQ69" i="17"/>
  <c r="BO69" i="17" s="1"/>
  <c r="AP69" i="17"/>
  <c r="BN69" i="17" s="1"/>
  <c r="AO69" i="17"/>
  <c r="BM69" i="17" s="1"/>
  <c r="A69" i="17"/>
  <c r="CA68" i="17"/>
  <c r="BZ68" i="17"/>
  <c r="BY68" i="17"/>
  <c r="AZ68" i="17"/>
  <c r="BX68" i="17" s="1"/>
  <c r="AY68" i="17"/>
  <c r="BW68" i="17" s="1"/>
  <c r="AX68" i="17"/>
  <c r="BV68" i="17" s="1"/>
  <c r="AW68" i="17"/>
  <c r="BU68" i="17" s="1"/>
  <c r="AV68" i="17"/>
  <c r="BT68" i="17" s="1"/>
  <c r="AU68" i="17"/>
  <c r="BS68" i="17" s="1"/>
  <c r="AT68" i="17"/>
  <c r="BR68" i="17" s="1"/>
  <c r="AS68" i="17"/>
  <c r="BQ68" i="17" s="1"/>
  <c r="AR68" i="17"/>
  <c r="BP68" i="17" s="1"/>
  <c r="AQ68" i="17"/>
  <c r="BO68" i="17" s="1"/>
  <c r="AP68" i="17"/>
  <c r="BN68" i="17" s="1"/>
  <c r="AO68" i="17"/>
  <c r="BM68" i="17" s="1"/>
  <c r="A68" i="17"/>
  <c r="CA67" i="17"/>
  <c r="BZ67" i="17"/>
  <c r="BY67" i="17"/>
  <c r="AZ67" i="17"/>
  <c r="BX67" i="17" s="1"/>
  <c r="AY67" i="17"/>
  <c r="BW67" i="17" s="1"/>
  <c r="AX67" i="17"/>
  <c r="BV67" i="17" s="1"/>
  <c r="AW67" i="17"/>
  <c r="BU67" i="17" s="1"/>
  <c r="AV67" i="17"/>
  <c r="BT67" i="17" s="1"/>
  <c r="AU67" i="17"/>
  <c r="BS67" i="17" s="1"/>
  <c r="AT67" i="17"/>
  <c r="BR67" i="17" s="1"/>
  <c r="AS67" i="17"/>
  <c r="BQ67" i="17" s="1"/>
  <c r="AR67" i="17"/>
  <c r="BP67" i="17" s="1"/>
  <c r="AQ67" i="17"/>
  <c r="BO67" i="17" s="1"/>
  <c r="AP67" i="17"/>
  <c r="BN67" i="17" s="1"/>
  <c r="AO67" i="17"/>
  <c r="BM67" i="17" s="1"/>
  <c r="A67" i="17"/>
  <c r="CA66" i="17"/>
  <c r="BZ66" i="17"/>
  <c r="BY66" i="17"/>
  <c r="AZ66" i="17"/>
  <c r="BX66" i="17" s="1"/>
  <c r="AY66" i="17"/>
  <c r="BW66" i="17" s="1"/>
  <c r="AX66" i="17"/>
  <c r="BV66" i="17" s="1"/>
  <c r="AW66" i="17"/>
  <c r="BU66" i="17" s="1"/>
  <c r="AV66" i="17"/>
  <c r="BT66" i="17" s="1"/>
  <c r="AU66" i="17"/>
  <c r="BS66" i="17" s="1"/>
  <c r="AT66" i="17"/>
  <c r="BR66" i="17" s="1"/>
  <c r="AS66" i="17"/>
  <c r="BQ66" i="17" s="1"/>
  <c r="AR66" i="17"/>
  <c r="BP66" i="17" s="1"/>
  <c r="AQ66" i="17"/>
  <c r="BO66" i="17" s="1"/>
  <c r="AP66" i="17"/>
  <c r="BN66" i="17" s="1"/>
  <c r="AO66" i="17"/>
  <c r="BM66" i="17" s="1"/>
  <c r="A66" i="17"/>
  <c r="CA65" i="17"/>
  <c r="BZ65" i="17"/>
  <c r="BY65" i="17"/>
  <c r="AZ65" i="17"/>
  <c r="BX65" i="17" s="1"/>
  <c r="AY65" i="17"/>
  <c r="BW65" i="17" s="1"/>
  <c r="AX65" i="17"/>
  <c r="BV65" i="17" s="1"/>
  <c r="AW65" i="17"/>
  <c r="BU65" i="17" s="1"/>
  <c r="AV65" i="17"/>
  <c r="BT65" i="17" s="1"/>
  <c r="AU65" i="17"/>
  <c r="BS65" i="17" s="1"/>
  <c r="AT65" i="17"/>
  <c r="BR65" i="17" s="1"/>
  <c r="AS65" i="17"/>
  <c r="BQ65" i="17" s="1"/>
  <c r="AR65" i="17"/>
  <c r="BP65" i="17" s="1"/>
  <c r="AQ65" i="17"/>
  <c r="BO65" i="17" s="1"/>
  <c r="AP65" i="17"/>
  <c r="BN65" i="17" s="1"/>
  <c r="AO65" i="17"/>
  <c r="BM65" i="17" s="1"/>
  <c r="A65" i="17"/>
  <c r="CA64" i="17"/>
  <c r="BZ64" i="17"/>
  <c r="BY64" i="17"/>
  <c r="AZ64" i="17"/>
  <c r="BX64" i="17" s="1"/>
  <c r="AY64" i="17"/>
  <c r="BW64" i="17" s="1"/>
  <c r="AX64" i="17"/>
  <c r="BV64" i="17" s="1"/>
  <c r="AW64" i="17"/>
  <c r="BU64" i="17" s="1"/>
  <c r="AV64" i="17"/>
  <c r="BT64" i="17" s="1"/>
  <c r="AU64" i="17"/>
  <c r="BS64" i="17" s="1"/>
  <c r="AT64" i="17"/>
  <c r="BR64" i="17" s="1"/>
  <c r="AS64" i="17"/>
  <c r="BQ64" i="17" s="1"/>
  <c r="AR64" i="17"/>
  <c r="BP64" i="17" s="1"/>
  <c r="AQ64" i="17"/>
  <c r="BO64" i="17" s="1"/>
  <c r="AP64" i="17"/>
  <c r="BN64" i="17" s="1"/>
  <c r="AO64" i="17"/>
  <c r="BM64" i="17" s="1"/>
  <c r="A64" i="17"/>
  <c r="CA63" i="17"/>
  <c r="BZ63" i="17"/>
  <c r="BY63" i="17"/>
  <c r="AZ63" i="17"/>
  <c r="BX63" i="17" s="1"/>
  <c r="AY63" i="17"/>
  <c r="BW63" i="17" s="1"/>
  <c r="AX63" i="17"/>
  <c r="BV63" i="17" s="1"/>
  <c r="AW63" i="17"/>
  <c r="BU63" i="17" s="1"/>
  <c r="AV63" i="17"/>
  <c r="BT63" i="17" s="1"/>
  <c r="AU63" i="17"/>
  <c r="BS63" i="17" s="1"/>
  <c r="AT63" i="17"/>
  <c r="BR63" i="17" s="1"/>
  <c r="AS63" i="17"/>
  <c r="BQ63" i="17" s="1"/>
  <c r="AR63" i="17"/>
  <c r="BP63" i="17" s="1"/>
  <c r="AQ63" i="17"/>
  <c r="BO63" i="17" s="1"/>
  <c r="AP63" i="17"/>
  <c r="BN63" i="17" s="1"/>
  <c r="AO63" i="17"/>
  <c r="BM63" i="17" s="1"/>
  <c r="A63" i="17"/>
  <c r="CA62" i="17"/>
  <c r="BZ62" i="17"/>
  <c r="BY62" i="17"/>
  <c r="AZ62" i="17"/>
  <c r="BX62" i="17" s="1"/>
  <c r="AY62" i="17"/>
  <c r="BW62" i="17" s="1"/>
  <c r="AX62" i="17"/>
  <c r="BV62" i="17" s="1"/>
  <c r="AW62" i="17"/>
  <c r="BU62" i="17" s="1"/>
  <c r="AV62" i="17"/>
  <c r="BT62" i="17" s="1"/>
  <c r="AU62" i="17"/>
  <c r="BS62" i="17" s="1"/>
  <c r="AT62" i="17"/>
  <c r="BR62" i="17" s="1"/>
  <c r="AS62" i="17"/>
  <c r="BQ62" i="17" s="1"/>
  <c r="AR62" i="17"/>
  <c r="BP62" i="17" s="1"/>
  <c r="AQ62" i="17"/>
  <c r="BO62" i="17" s="1"/>
  <c r="AP62" i="17"/>
  <c r="BN62" i="17" s="1"/>
  <c r="AO62" i="17"/>
  <c r="BM62" i="17" s="1"/>
  <c r="A62" i="17"/>
  <c r="CA61" i="17"/>
  <c r="BZ61" i="17"/>
  <c r="BY61" i="17"/>
  <c r="AZ61" i="17"/>
  <c r="BX61" i="17" s="1"/>
  <c r="AY61" i="17"/>
  <c r="BW61" i="17" s="1"/>
  <c r="AX61" i="17"/>
  <c r="BV61" i="17" s="1"/>
  <c r="AW61" i="17"/>
  <c r="BU61" i="17" s="1"/>
  <c r="AV61" i="17"/>
  <c r="BT61" i="17" s="1"/>
  <c r="AU61" i="17"/>
  <c r="BS61" i="17" s="1"/>
  <c r="AT61" i="17"/>
  <c r="BR61" i="17" s="1"/>
  <c r="AS61" i="17"/>
  <c r="BQ61" i="17" s="1"/>
  <c r="AR61" i="17"/>
  <c r="BP61" i="17" s="1"/>
  <c r="AQ61" i="17"/>
  <c r="BO61" i="17" s="1"/>
  <c r="AP61" i="17"/>
  <c r="BN61" i="17" s="1"/>
  <c r="AO61" i="17"/>
  <c r="BM61" i="17" s="1"/>
  <c r="A61" i="17"/>
  <c r="CA60" i="17"/>
  <c r="BZ60" i="17"/>
  <c r="BY60" i="17"/>
  <c r="AZ60" i="17"/>
  <c r="BX60" i="17" s="1"/>
  <c r="AY60" i="17"/>
  <c r="BW60" i="17" s="1"/>
  <c r="AX60" i="17"/>
  <c r="BV60" i="17" s="1"/>
  <c r="AW60" i="17"/>
  <c r="BU60" i="17" s="1"/>
  <c r="AV60" i="17"/>
  <c r="BT60" i="17" s="1"/>
  <c r="AU60" i="17"/>
  <c r="BS60" i="17" s="1"/>
  <c r="AT60" i="17"/>
  <c r="BR60" i="17" s="1"/>
  <c r="AS60" i="17"/>
  <c r="BQ60" i="17" s="1"/>
  <c r="AR60" i="17"/>
  <c r="BP60" i="17" s="1"/>
  <c r="AQ60" i="17"/>
  <c r="BO60" i="17" s="1"/>
  <c r="AP60" i="17"/>
  <c r="BN60" i="17" s="1"/>
  <c r="AO60" i="17"/>
  <c r="BM60" i="17" s="1"/>
  <c r="A60" i="17"/>
  <c r="CA59" i="17"/>
  <c r="BZ59" i="17"/>
  <c r="BY59" i="17"/>
  <c r="AZ59" i="17"/>
  <c r="BX59" i="17" s="1"/>
  <c r="AY59" i="17"/>
  <c r="BW59" i="17" s="1"/>
  <c r="AX59" i="17"/>
  <c r="BV59" i="17" s="1"/>
  <c r="AW59" i="17"/>
  <c r="BU59" i="17" s="1"/>
  <c r="AV59" i="17"/>
  <c r="BT59" i="17" s="1"/>
  <c r="AU59" i="17"/>
  <c r="BS59" i="17" s="1"/>
  <c r="AT59" i="17"/>
  <c r="BR59" i="17" s="1"/>
  <c r="AS59" i="17"/>
  <c r="BQ59" i="17" s="1"/>
  <c r="AR59" i="17"/>
  <c r="BP59" i="17" s="1"/>
  <c r="AQ59" i="17"/>
  <c r="BO59" i="17" s="1"/>
  <c r="AP59" i="17"/>
  <c r="BN59" i="17" s="1"/>
  <c r="AO59" i="17"/>
  <c r="BM59" i="17" s="1"/>
  <c r="A59" i="17"/>
  <c r="CA58" i="17"/>
  <c r="BZ58" i="17"/>
  <c r="BY58" i="17"/>
  <c r="AZ58" i="17"/>
  <c r="BX58" i="17" s="1"/>
  <c r="AY58" i="17"/>
  <c r="BW58" i="17" s="1"/>
  <c r="AX58" i="17"/>
  <c r="BV58" i="17" s="1"/>
  <c r="AW58" i="17"/>
  <c r="BU58" i="17" s="1"/>
  <c r="AV58" i="17"/>
  <c r="BT58" i="17" s="1"/>
  <c r="AU58" i="17"/>
  <c r="BS58" i="17" s="1"/>
  <c r="AT58" i="17"/>
  <c r="BR58" i="17" s="1"/>
  <c r="AS58" i="17"/>
  <c r="BQ58" i="17" s="1"/>
  <c r="AR58" i="17"/>
  <c r="BP58" i="17" s="1"/>
  <c r="AQ58" i="17"/>
  <c r="BO58" i="17" s="1"/>
  <c r="AP58" i="17"/>
  <c r="BN58" i="17" s="1"/>
  <c r="AO58" i="17"/>
  <c r="BM58" i="17" s="1"/>
  <c r="A58" i="17"/>
  <c r="CA57" i="17"/>
  <c r="BZ57" i="17"/>
  <c r="BY57" i="17"/>
  <c r="AZ57" i="17"/>
  <c r="BX57" i="17" s="1"/>
  <c r="AY57" i="17"/>
  <c r="BW57" i="17" s="1"/>
  <c r="AX57" i="17"/>
  <c r="BV57" i="17" s="1"/>
  <c r="AW57" i="17"/>
  <c r="BU57" i="17" s="1"/>
  <c r="AV57" i="17"/>
  <c r="BT57" i="17" s="1"/>
  <c r="AU57" i="17"/>
  <c r="BS57" i="17" s="1"/>
  <c r="AT57" i="17"/>
  <c r="BR57" i="17" s="1"/>
  <c r="AS57" i="17"/>
  <c r="BQ57" i="17" s="1"/>
  <c r="AR57" i="17"/>
  <c r="BP57" i="17" s="1"/>
  <c r="AQ57" i="17"/>
  <c r="BO57" i="17" s="1"/>
  <c r="AP57" i="17"/>
  <c r="BN57" i="17" s="1"/>
  <c r="AO57" i="17"/>
  <c r="BM57" i="17" s="1"/>
  <c r="A57" i="17"/>
  <c r="CA56" i="17"/>
  <c r="BZ56" i="17"/>
  <c r="BY56" i="17"/>
  <c r="AZ56" i="17"/>
  <c r="BX56" i="17" s="1"/>
  <c r="AY56" i="17"/>
  <c r="BW56" i="17" s="1"/>
  <c r="AX56" i="17"/>
  <c r="BV56" i="17" s="1"/>
  <c r="AW56" i="17"/>
  <c r="BU56" i="17" s="1"/>
  <c r="AV56" i="17"/>
  <c r="BT56" i="17" s="1"/>
  <c r="AU56" i="17"/>
  <c r="BS56" i="17" s="1"/>
  <c r="AT56" i="17"/>
  <c r="BR56" i="17" s="1"/>
  <c r="AS56" i="17"/>
  <c r="BQ56" i="17" s="1"/>
  <c r="AR56" i="17"/>
  <c r="BP56" i="17" s="1"/>
  <c r="AQ56" i="17"/>
  <c r="BO56" i="17" s="1"/>
  <c r="AP56" i="17"/>
  <c r="BN56" i="17" s="1"/>
  <c r="AO56" i="17"/>
  <c r="BM56" i="17" s="1"/>
  <c r="A56" i="17"/>
  <c r="CA55" i="17"/>
  <c r="BZ55" i="17"/>
  <c r="BY55" i="17"/>
  <c r="AZ55" i="17"/>
  <c r="BX55" i="17" s="1"/>
  <c r="AY55" i="17"/>
  <c r="BW55" i="17" s="1"/>
  <c r="AX55" i="17"/>
  <c r="BV55" i="17" s="1"/>
  <c r="AW55" i="17"/>
  <c r="BU55" i="17" s="1"/>
  <c r="AV55" i="17"/>
  <c r="BT55" i="17" s="1"/>
  <c r="AU55" i="17"/>
  <c r="BS55" i="17" s="1"/>
  <c r="AT55" i="17"/>
  <c r="BR55" i="17" s="1"/>
  <c r="AS55" i="17"/>
  <c r="BQ55" i="17" s="1"/>
  <c r="AR55" i="17"/>
  <c r="BP55" i="17" s="1"/>
  <c r="AQ55" i="17"/>
  <c r="BO55" i="17" s="1"/>
  <c r="AP55" i="17"/>
  <c r="BN55" i="17" s="1"/>
  <c r="AO55" i="17"/>
  <c r="BM55" i="17" s="1"/>
  <c r="A55" i="17"/>
  <c r="CA54" i="17"/>
  <c r="BZ54" i="17"/>
  <c r="BY54" i="17"/>
  <c r="AZ54" i="17"/>
  <c r="BX54" i="17" s="1"/>
  <c r="AY54" i="17"/>
  <c r="BW54" i="17" s="1"/>
  <c r="AX54" i="17"/>
  <c r="BV54" i="17" s="1"/>
  <c r="AW54" i="17"/>
  <c r="BU54" i="17" s="1"/>
  <c r="AV54" i="17"/>
  <c r="BT54" i="17" s="1"/>
  <c r="AU54" i="17"/>
  <c r="BS54" i="17" s="1"/>
  <c r="AT54" i="17"/>
  <c r="BR54" i="17" s="1"/>
  <c r="AS54" i="17"/>
  <c r="BQ54" i="17" s="1"/>
  <c r="AR54" i="17"/>
  <c r="BP54" i="17" s="1"/>
  <c r="AQ54" i="17"/>
  <c r="BO54" i="17" s="1"/>
  <c r="AP54" i="17"/>
  <c r="BN54" i="17" s="1"/>
  <c r="AO54" i="17"/>
  <c r="BM54" i="17" s="1"/>
  <c r="A54" i="17"/>
  <c r="CA53" i="17"/>
  <c r="BZ53" i="17"/>
  <c r="BY53" i="17"/>
  <c r="AZ53" i="17"/>
  <c r="BX53" i="17" s="1"/>
  <c r="AY53" i="17"/>
  <c r="BW53" i="17" s="1"/>
  <c r="AX53" i="17"/>
  <c r="BV53" i="17" s="1"/>
  <c r="AW53" i="17"/>
  <c r="BU53" i="17" s="1"/>
  <c r="AV53" i="17"/>
  <c r="BT53" i="17" s="1"/>
  <c r="AU53" i="17"/>
  <c r="BS53" i="17" s="1"/>
  <c r="AT53" i="17"/>
  <c r="BR53" i="17" s="1"/>
  <c r="AS53" i="17"/>
  <c r="BQ53" i="17" s="1"/>
  <c r="AR53" i="17"/>
  <c r="BP53" i="17" s="1"/>
  <c r="AQ53" i="17"/>
  <c r="BO53" i="17" s="1"/>
  <c r="AP53" i="17"/>
  <c r="BN53" i="17" s="1"/>
  <c r="AO53" i="17"/>
  <c r="BM53" i="17" s="1"/>
  <c r="A53" i="17"/>
  <c r="CA52" i="17"/>
  <c r="BZ52" i="17"/>
  <c r="BY52" i="17"/>
  <c r="AZ52" i="17"/>
  <c r="BX52" i="17" s="1"/>
  <c r="AY52" i="17"/>
  <c r="BW52" i="17" s="1"/>
  <c r="AX52" i="17"/>
  <c r="BV52" i="17" s="1"/>
  <c r="AW52" i="17"/>
  <c r="BU52" i="17" s="1"/>
  <c r="AV52" i="17"/>
  <c r="BT52" i="17" s="1"/>
  <c r="AU52" i="17"/>
  <c r="BS52" i="17" s="1"/>
  <c r="AT52" i="17"/>
  <c r="BR52" i="17" s="1"/>
  <c r="AS52" i="17"/>
  <c r="BQ52" i="17" s="1"/>
  <c r="AR52" i="17"/>
  <c r="BP52" i="17" s="1"/>
  <c r="AQ52" i="17"/>
  <c r="BO52" i="17" s="1"/>
  <c r="AP52" i="17"/>
  <c r="BN52" i="17" s="1"/>
  <c r="AO52" i="17"/>
  <c r="BM52" i="17" s="1"/>
  <c r="A52" i="17"/>
  <c r="CA51" i="17"/>
  <c r="BZ51" i="17"/>
  <c r="BY51" i="17"/>
  <c r="AZ51" i="17"/>
  <c r="BX51" i="17" s="1"/>
  <c r="AY51" i="17"/>
  <c r="BW51" i="17" s="1"/>
  <c r="AX51" i="17"/>
  <c r="BV51" i="17" s="1"/>
  <c r="AW51" i="17"/>
  <c r="BU51" i="17" s="1"/>
  <c r="AV51" i="17"/>
  <c r="BT51" i="17" s="1"/>
  <c r="AU51" i="17"/>
  <c r="BS51" i="17" s="1"/>
  <c r="AT51" i="17"/>
  <c r="BR51" i="17" s="1"/>
  <c r="AS51" i="17"/>
  <c r="BQ51" i="17" s="1"/>
  <c r="AR51" i="17"/>
  <c r="BP51" i="17" s="1"/>
  <c r="AQ51" i="17"/>
  <c r="BO51" i="17" s="1"/>
  <c r="AP51" i="17"/>
  <c r="BN51" i="17" s="1"/>
  <c r="AO51" i="17"/>
  <c r="BM51" i="17" s="1"/>
  <c r="A51" i="17"/>
  <c r="CA50" i="17"/>
  <c r="BZ50" i="17"/>
  <c r="BY50" i="17"/>
  <c r="AZ50" i="17"/>
  <c r="BX50" i="17" s="1"/>
  <c r="AY50" i="17"/>
  <c r="BW50" i="17" s="1"/>
  <c r="AX50" i="17"/>
  <c r="BV50" i="17" s="1"/>
  <c r="AW50" i="17"/>
  <c r="BU50" i="17" s="1"/>
  <c r="AV50" i="17"/>
  <c r="BT50" i="17" s="1"/>
  <c r="AU50" i="17"/>
  <c r="BS50" i="17" s="1"/>
  <c r="AT50" i="17"/>
  <c r="BR50" i="17" s="1"/>
  <c r="AS50" i="17"/>
  <c r="BQ50" i="17" s="1"/>
  <c r="AR50" i="17"/>
  <c r="BP50" i="17" s="1"/>
  <c r="AQ50" i="17"/>
  <c r="BO50" i="17" s="1"/>
  <c r="AP50" i="17"/>
  <c r="BN50" i="17" s="1"/>
  <c r="AO50" i="17"/>
  <c r="BM50" i="17" s="1"/>
  <c r="A50" i="17"/>
  <c r="CA49" i="17"/>
  <c r="BZ49" i="17"/>
  <c r="BY49" i="17"/>
  <c r="AZ49" i="17"/>
  <c r="BX49" i="17" s="1"/>
  <c r="AY49" i="17"/>
  <c r="BW49" i="17" s="1"/>
  <c r="AX49" i="17"/>
  <c r="BV49" i="17" s="1"/>
  <c r="AW49" i="17"/>
  <c r="BU49" i="17" s="1"/>
  <c r="AV49" i="17"/>
  <c r="BT49" i="17" s="1"/>
  <c r="AU49" i="17"/>
  <c r="BS49" i="17" s="1"/>
  <c r="AT49" i="17"/>
  <c r="BR49" i="17" s="1"/>
  <c r="AS49" i="17"/>
  <c r="BQ49" i="17" s="1"/>
  <c r="AR49" i="17"/>
  <c r="BP49" i="17" s="1"/>
  <c r="AQ49" i="17"/>
  <c r="BO49" i="17" s="1"/>
  <c r="AP49" i="17"/>
  <c r="BN49" i="17" s="1"/>
  <c r="AO49" i="17"/>
  <c r="BM49" i="17" s="1"/>
  <c r="A49" i="17"/>
  <c r="CA48" i="17"/>
  <c r="BZ48" i="17"/>
  <c r="BY48" i="17"/>
  <c r="AZ48" i="17"/>
  <c r="BX48" i="17" s="1"/>
  <c r="AY48" i="17"/>
  <c r="BW48" i="17" s="1"/>
  <c r="AX48" i="17"/>
  <c r="BV48" i="17" s="1"/>
  <c r="AW48" i="17"/>
  <c r="BU48" i="17" s="1"/>
  <c r="AV48" i="17"/>
  <c r="BT48" i="17" s="1"/>
  <c r="AU48" i="17"/>
  <c r="BS48" i="17" s="1"/>
  <c r="AT48" i="17"/>
  <c r="BR48" i="17" s="1"/>
  <c r="AS48" i="17"/>
  <c r="BQ48" i="17" s="1"/>
  <c r="AR48" i="17"/>
  <c r="BP48" i="17" s="1"/>
  <c r="AQ48" i="17"/>
  <c r="BO48" i="17" s="1"/>
  <c r="AP48" i="17"/>
  <c r="BN48" i="17" s="1"/>
  <c r="AO48" i="17"/>
  <c r="BM48" i="17" s="1"/>
  <c r="A48" i="17"/>
  <c r="CA47" i="17"/>
  <c r="BZ47" i="17"/>
  <c r="BY47" i="17"/>
  <c r="AZ47" i="17"/>
  <c r="BX47" i="17" s="1"/>
  <c r="AY47" i="17"/>
  <c r="BW47" i="17" s="1"/>
  <c r="AX47" i="17"/>
  <c r="BV47" i="17" s="1"/>
  <c r="AW47" i="17"/>
  <c r="BU47" i="17" s="1"/>
  <c r="AV47" i="17"/>
  <c r="BT47" i="17" s="1"/>
  <c r="AU47" i="17"/>
  <c r="BS47" i="17" s="1"/>
  <c r="AT47" i="17"/>
  <c r="BR47" i="17" s="1"/>
  <c r="AS47" i="17"/>
  <c r="BQ47" i="17" s="1"/>
  <c r="AR47" i="17"/>
  <c r="BP47" i="17" s="1"/>
  <c r="AQ47" i="17"/>
  <c r="BO47" i="17" s="1"/>
  <c r="AP47" i="17"/>
  <c r="BN47" i="17" s="1"/>
  <c r="AO47" i="17"/>
  <c r="BM47" i="17" s="1"/>
  <c r="A47" i="17"/>
  <c r="CA46" i="17"/>
  <c r="BZ46" i="17"/>
  <c r="BY46" i="17"/>
  <c r="AZ46" i="17"/>
  <c r="BX46" i="17" s="1"/>
  <c r="AY46" i="17"/>
  <c r="BW46" i="17" s="1"/>
  <c r="AX46" i="17"/>
  <c r="BV46" i="17" s="1"/>
  <c r="AW46" i="17"/>
  <c r="BU46" i="17" s="1"/>
  <c r="AV46" i="17"/>
  <c r="BT46" i="17" s="1"/>
  <c r="AU46" i="17"/>
  <c r="BS46" i="17" s="1"/>
  <c r="AT46" i="17"/>
  <c r="BR46" i="17" s="1"/>
  <c r="AS46" i="17"/>
  <c r="BQ46" i="17" s="1"/>
  <c r="AR46" i="17"/>
  <c r="BP46" i="17" s="1"/>
  <c r="AQ46" i="17"/>
  <c r="BO46" i="17" s="1"/>
  <c r="AP46" i="17"/>
  <c r="BN46" i="17" s="1"/>
  <c r="AO46" i="17"/>
  <c r="BM46" i="17" s="1"/>
  <c r="A46" i="17"/>
  <c r="CA45" i="17"/>
  <c r="BZ45" i="17"/>
  <c r="BY45" i="17"/>
  <c r="AZ45" i="17"/>
  <c r="BX45" i="17" s="1"/>
  <c r="AY45" i="17"/>
  <c r="BW45" i="17" s="1"/>
  <c r="AX45" i="17"/>
  <c r="BV45" i="17" s="1"/>
  <c r="AW45" i="17"/>
  <c r="BU45" i="17" s="1"/>
  <c r="AV45" i="17"/>
  <c r="BT45" i="17" s="1"/>
  <c r="AU45" i="17"/>
  <c r="BS45" i="17" s="1"/>
  <c r="AT45" i="17"/>
  <c r="BR45" i="17" s="1"/>
  <c r="AS45" i="17"/>
  <c r="BQ45" i="17" s="1"/>
  <c r="AR45" i="17"/>
  <c r="BP45" i="17" s="1"/>
  <c r="AQ45" i="17"/>
  <c r="BO45" i="17" s="1"/>
  <c r="AP45" i="17"/>
  <c r="BN45" i="17" s="1"/>
  <c r="AO45" i="17"/>
  <c r="BM45" i="17" s="1"/>
  <c r="A45" i="17"/>
  <c r="CA44" i="17"/>
  <c r="BZ44" i="17"/>
  <c r="BY44" i="17"/>
  <c r="AZ44" i="17"/>
  <c r="BX44" i="17" s="1"/>
  <c r="AY44" i="17"/>
  <c r="BW44" i="17" s="1"/>
  <c r="AX44" i="17"/>
  <c r="BV44" i="17" s="1"/>
  <c r="AW44" i="17"/>
  <c r="BU44" i="17" s="1"/>
  <c r="AV44" i="17"/>
  <c r="BT44" i="17" s="1"/>
  <c r="AU44" i="17"/>
  <c r="BS44" i="17" s="1"/>
  <c r="AT44" i="17"/>
  <c r="BR44" i="17" s="1"/>
  <c r="AS44" i="17"/>
  <c r="BQ44" i="17" s="1"/>
  <c r="AR44" i="17"/>
  <c r="BP44" i="17" s="1"/>
  <c r="AQ44" i="17"/>
  <c r="BO44" i="17" s="1"/>
  <c r="AP44" i="17"/>
  <c r="BN44" i="17" s="1"/>
  <c r="AO44" i="17"/>
  <c r="BM44" i="17" s="1"/>
  <c r="A44" i="17"/>
  <c r="CA43" i="17"/>
  <c r="BZ43" i="17"/>
  <c r="BY43" i="17"/>
  <c r="AZ43" i="17"/>
  <c r="BX43" i="17" s="1"/>
  <c r="AY43" i="17"/>
  <c r="BW43" i="17" s="1"/>
  <c r="AX43" i="17"/>
  <c r="BV43" i="17" s="1"/>
  <c r="AW43" i="17"/>
  <c r="BU43" i="17" s="1"/>
  <c r="AV43" i="17"/>
  <c r="BT43" i="17" s="1"/>
  <c r="AU43" i="17"/>
  <c r="BS43" i="17" s="1"/>
  <c r="AT43" i="17"/>
  <c r="BR43" i="17" s="1"/>
  <c r="AS43" i="17"/>
  <c r="BQ43" i="17" s="1"/>
  <c r="AR43" i="17"/>
  <c r="BP43" i="17" s="1"/>
  <c r="AQ43" i="17"/>
  <c r="BO43" i="17" s="1"/>
  <c r="AP43" i="17"/>
  <c r="BN43" i="17" s="1"/>
  <c r="AO43" i="17"/>
  <c r="BM43" i="17" s="1"/>
  <c r="A43" i="17"/>
  <c r="CA42" i="17"/>
  <c r="BZ42" i="17"/>
  <c r="BY42" i="17"/>
  <c r="AZ42" i="17"/>
  <c r="BX42" i="17" s="1"/>
  <c r="AY42" i="17"/>
  <c r="BW42" i="17" s="1"/>
  <c r="AX42" i="17"/>
  <c r="BV42" i="17" s="1"/>
  <c r="AW42" i="17"/>
  <c r="BU42" i="17" s="1"/>
  <c r="AV42" i="17"/>
  <c r="BT42" i="17" s="1"/>
  <c r="AU42" i="17"/>
  <c r="BS42" i="17" s="1"/>
  <c r="AT42" i="17"/>
  <c r="BR42" i="17" s="1"/>
  <c r="AS42" i="17"/>
  <c r="BQ42" i="17" s="1"/>
  <c r="AR42" i="17"/>
  <c r="BP42" i="17" s="1"/>
  <c r="AQ42" i="17"/>
  <c r="BO42" i="17" s="1"/>
  <c r="AP42" i="17"/>
  <c r="BN42" i="17" s="1"/>
  <c r="AO42" i="17"/>
  <c r="BM42" i="17" s="1"/>
  <c r="A42" i="17"/>
  <c r="CA41" i="17"/>
  <c r="BZ41" i="17"/>
  <c r="BY41" i="17"/>
  <c r="AZ41" i="17"/>
  <c r="BX41" i="17" s="1"/>
  <c r="AY41" i="17"/>
  <c r="BW41" i="17" s="1"/>
  <c r="AX41" i="17"/>
  <c r="BV41" i="17" s="1"/>
  <c r="AW41" i="17"/>
  <c r="BU41" i="17" s="1"/>
  <c r="AV41" i="17"/>
  <c r="BT41" i="17" s="1"/>
  <c r="AU41" i="17"/>
  <c r="BS41" i="17" s="1"/>
  <c r="AT41" i="17"/>
  <c r="BR41" i="17" s="1"/>
  <c r="AS41" i="17"/>
  <c r="BQ41" i="17" s="1"/>
  <c r="AR41" i="17"/>
  <c r="BP41" i="17" s="1"/>
  <c r="AQ41" i="17"/>
  <c r="BO41" i="17" s="1"/>
  <c r="AP41" i="17"/>
  <c r="BN41" i="17" s="1"/>
  <c r="AO41" i="17"/>
  <c r="BM41" i="17" s="1"/>
  <c r="A41" i="17"/>
  <c r="CA40" i="17"/>
  <c r="BZ40" i="17"/>
  <c r="BY40" i="17"/>
  <c r="AZ40" i="17"/>
  <c r="BX40" i="17" s="1"/>
  <c r="AY40" i="17"/>
  <c r="BW40" i="17" s="1"/>
  <c r="AX40" i="17"/>
  <c r="BV40" i="17" s="1"/>
  <c r="AW40" i="17"/>
  <c r="BU40" i="17" s="1"/>
  <c r="AV40" i="17"/>
  <c r="BT40" i="17" s="1"/>
  <c r="AU40" i="17"/>
  <c r="BS40" i="17" s="1"/>
  <c r="AT40" i="17"/>
  <c r="BR40" i="17" s="1"/>
  <c r="AS40" i="17"/>
  <c r="BQ40" i="17" s="1"/>
  <c r="AR40" i="17"/>
  <c r="BP40" i="17" s="1"/>
  <c r="AQ40" i="17"/>
  <c r="BO40" i="17" s="1"/>
  <c r="AP40" i="17"/>
  <c r="BN40" i="17" s="1"/>
  <c r="AO40" i="17"/>
  <c r="BM40" i="17" s="1"/>
  <c r="A40" i="17"/>
  <c r="CA39" i="17"/>
  <c r="BZ39" i="17"/>
  <c r="BY39" i="17"/>
  <c r="AZ39" i="17"/>
  <c r="BX39" i="17" s="1"/>
  <c r="AY39" i="17"/>
  <c r="BW39" i="17" s="1"/>
  <c r="AX39" i="17"/>
  <c r="BV39" i="17" s="1"/>
  <c r="AW39" i="17"/>
  <c r="BU39" i="17" s="1"/>
  <c r="AV39" i="17"/>
  <c r="BT39" i="17" s="1"/>
  <c r="AU39" i="17"/>
  <c r="BS39" i="17" s="1"/>
  <c r="AT39" i="17"/>
  <c r="BR39" i="17" s="1"/>
  <c r="AS39" i="17"/>
  <c r="BQ39" i="17" s="1"/>
  <c r="AR39" i="17"/>
  <c r="BP39" i="17" s="1"/>
  <c r="AQ39" i="17"/>
  <c r="BO39" i="17" s="1"/>
  <c r="AP39" i="17"/>
  <c r="BN39" i="17" s="1"/>
  <c r="AO39" i="17"/>
  <c r="BM39" i="17" s="1"/>
  <c r="A39" i="17"/>
  <c r="CA38" i="17"/>
  <c r="BZ38" i="17"/>
  <c r="BY38" i="17"/>
  <c r="AZ38" i="17"/>
  <c r="BX38" i="17" s="1"/>
  <c r="AY38" i="17"/>
  <c r="BW38" i="17" s="1"/>
  <c r="AX38" i="17"/>
  <c r="BV38" i="17" s="1"/>
  <c r="AW38" i="17"/>
  <c r="BU38" i="17" s="1"/>
  <c r="AV38" i="17"/>
  <c r="BT38" i="17" s="1"/>
  <c r="AU38" i="17"/>
  <c r="BS38" i="17" s="1"/>
  <c r="AT38" i="17"/>
  <c r="BR38" i="17" s="1"/>
  <c r="AS38" i="17"/>
  <c r="BQ38" i="17" s="1"/>
  <c r="AR38" i="17"/>
  <c r="BP38" i="17" s="1"/>
  <c r="AQ38" i="17"/>
  <c r="BO38" i="17" s="1"/>
  <c r="AP38" i="17"/>
  <c r="BN38" i="17" s="1"/>
  <c r="AO38" i="17"/>
  <c r="BM38" i="17" s="1"/>
  <c r="A38" i="17"/>
  <c r="CA37" i="17"/>
  <c r="BZ37" i="17"/>
  <c r="BY37" i="17"/>
  <c r="AZ37" i="17"/>
  <c r="BX37" i="17" s="1"/>
  <c r="AY37" i="17"/>
  <c r="BW37" i="17" s="1"/>
  <c r="AX37" i="17"/>
  <c r="BV37" i="17" s="1"/>
  <c r="AW37" i="17"/>
  <c r="BU37" i="17" s="1"/>
  <c r="AV37" i="17"/>
  <c r="BT37" i="17" s="1"/>
  <c r="AU37" i="17"/>
  <c r="BS37" i="17" s="1"/>
  <c r="AT37" i="17"/>
  <c r="BR37" i="17" s="1"/>
  <c r="AS37" i="17"/>
  <c r="BQ37" i="17" s="1"/>
  <c r="AR37" i="17"/>
  <c r="BP37" i="17" s="1"/>
  <c r="AQ37" i="17"/>
  <c r="BO37" i="17" s="1"/>
  <c r="AP37" i="17"/>
  <c r="BN37" i="17" s="1"/>
  <c r="AO37" i="17"/>
  <c r="BM37" i="17" s="1"/>
  <c r="A37" i="17"/>
  <c r="CA36" i="17"/>
  <c r="BZ36" i="17"/>
  <c r="BY36" i="17"/>
  <c r="AZ36" i="17"/>
  <c r="BX36" i="17" s="1"/>
  <c r="AY36" i="17"/>
  <c r="BW36" i="17" s="1"/>
  <c r="AX36" i="17"/>
  <c r="BV36" i="17" s="1"/>
  <c r="AW36" i="17"/>
  <c r="BU36" i="17" s="1"/>
  <c r="AV36" i="17"/>
  <c r="BT36" i="17" s="1"/>
  <c r="AU36" i="17"/>
  <c r="BS36" i="17" s="1"/>
  <c r="AT36" i="17"/>
  <c r="BR36" i="17" s="1"/>
  <c r="AS36" i="17"/>
  <c r="BQ36" i="17" s="1"/>
  <c r="AR36" i="17"/>
  <c r="BP36" i="17" s="1"/>
  <c r="AQ36" i="17"/>
  <c r="BO36" i="17" s="1"/>
  <c r="AP36" i="17"/>
  <c r="BN36" i="17" s="1"/>
  <c r="AO36" i="17"/>
  <c r="BM36" i="17" s="1"/>
  <c r="A36" i="17"/>
  <c r="CA35" i="17"/>
  <c r="BZ35" i="17"/>
  <c r="BY35" i="17"/>
  <c r="AZ35" i="17"/>
  <c r="BX35" i="17" s="1"/>
  <c r="AY35" i="17"/>
  <c r="BW35" i="17" s="1"/>
  <c r="AX35" i="17"/>
  <c r="BV35" i="17" s="1"/>
  <c r="AW35" i="17"/>
  <c r="BU35" i="17" s="1"/>
  <c r="AV35" i="17"/>
  <c r="BT35" i="17" s="1"/>
  <c r="AU35" i="17"/>
  <c r="BS35" i="17" s="1"/>
  <c r="AT35" i="17"/>
  <c r="BR35" i="17" s="1"/>
  <c r="AS35" i="17"/>
  <c r="BQ35" i="17" s="1"/>
  <c r="AR35" i="17"/>
  <c r="BP35" i="17" s="1"/>
  <c r="AQ35" i="17"/>
  <c r="BO35" i="17" s="1"/>
  <c r="AP35" i="17"/>
  <c r="BN35" i="17" s="1"/>
  <c r="AO35" i="17"/>
  <c r="BM35" i="17" s="1"/>
  <c r="A35" i="17"/>
  <c r="CA34" i="17"/>
  <c r="BZ34" i="17"/>
  <c r="BY34" i="17"/>
  <c r="AZ34" i="17"/>
  <c r="BX34" i="17" s="1"/>
  <c r="AY34" i="17"/>
  <c r="BW34" i="17" s="1"/>
  <c r="AX34" i="17"/>
  <c r="BV34" i="17" s="1"/>
  <c r="AW34" i="17"/>
  <c r="BU34" i="17" s="1"/>
  <c r="AV34" i="17"/>
  <c r="BT34" i="17" s="1"/>
  <c r="AU34" i="17"/>
  <c r="BS34" i="17" s="1"/>
  <c r="AT34" i="17"/>
  <c r="BR34" i="17" s="1"/>
  <c r="AS34" i="17"/>
  <c r="BQ34" i="17" s="1"/>
  <c r="AR34" i="17"/>
  <c r="BP34" i="17" s="1"/>
  <c r="AQ34" i="17"/>
  <c r="BO34" i="17" s="1"/>
  <c r="AP34" i="17"/>
  <c r="BN34" i="17" s="1"/>
  <c r="AO34" i="17"/>
  <c r="BM34" i="17" s="1"/>
  <c r="A34" i="17"/>
  <c r="CA33" i="17"/>
  <c r="BZ33" i="17"/>
  <c r="BY33" i="17"/>
  <c r="AZ33" i="17"/>
  <c r="BX33" i="17" s="1"/>
  <c r="AY33" i="17"/>
  <c r="BW33" i="17" s="1"/>
  <c r="AX33" i="17"/>
  <c r="BV33" i="17" s="1"/>
  <c r="AW33" i="17"/>
  <c r="BU33" i="17" s="1"/>
  <c r="AV33" i="17"/>
  <c r="BT33" i="17" s="1"/>
  <c r="AU33" i="17"/>
  <c r="BS33" i="17" s="1"/>
  <c r="AT33" i="17"/>
  <c r="BR33" i="17" s="1"/>
  <c r="AS33" i="17"/>
  <c r="BQ33" i="17" s="1"/>
  <c r="AR33" i="17"/>
  <c r="BP33" i="17" s="1"/>
  <c r="AQ33" i="17"/>
  <c r="BO33" i="17" s="1"/>
  <c r="AP33" i="17"/>
  <c r="BN33" i="17" s="1"/>
  <c r="AO33" i="17"/>
  <c r="BM33" i="17" s="1"/>
  <c r="A33" i="17"/>
  <c r="CA32" i="17"/>
  <c r="BZ32" i="17"/>
  <c r="BY32" i="17"/>
  <c r="AZ32" i="17"/>
  <c r="BX32" i="17" s="1"/>
  <c r="AY32" i="17"/>
  <c r="BW32" i="17" s="1"/>
  <c r="AX32" i="17"/>
  <c r="BV32" i="17" s="1"/>
  <c r="AW32" i="17"/>
  <c r="BU32" i="17" s="1"/>
  <c r="AV32" i="17"/>
  <c r="BT32" i="17" s="1"/>
  <c r="AU32" i="17"/>
  <c r="BS32" i="17" s="1"/>
  <c r="AT32" i="17"/>
  <c r="BR32" i="17" s="1"/>
  <c r="AS32" i="17"/>
  <c r="BQ32" i="17" s="1"/>
  <c r="AR32" i="17"/>
  <c r="BP32" i="17" s="1"/>
  <c r="AQ32" i="17"/>
  <c r="BO32" i="17" s="1"/>
  <c r="AP32" i="17"/>
  <c r="BN32" i="17" s="1"/>
  <c r="AO32" i="17"/>
  <c r="BM32" i="17" s="1"/>
  <c r="A32" i="17"/>
  <c r="CA31" i="17"/>
  <c r="BZ31" i="17"/>
  <c r="BY31" i="17"/>
  <c r="AZ31" i="17"/>
  <c r="BX31" i="17" s="1"/>
  <c r="AY31" i="17"/>
  <c r="BW31" i="17" s="1"/>
  <c r="AX31" i="17"/>
  <c r="BV31" i="17" s="1"/>
  <c r="AW31" i="17"/>
  <c r="BU31" i="17" s="1"/>
  <c r="AV31" i="17"/>
  <c r="BT31" i="17" s="1"/>
  <c r="AU31" i="17"/>
  <c r="BS31" i="17" s="1"/>
  <c r="AT31" i="17"/>
  <c r="BR31" i="17" s="1"/>
  <c r="AS31" i="17"/>
  <c r="BQ31" i="17" s="1"/>
  <c r="AR31" i="17"/>
  <c r="BP31" i="17" s="1"/>
  <c r="AQ31" i="17"/>
  <c r="BO31" i="17" s="1"/>
  <c r="AP31" i="17"/>
  <c r="BN31" i="17" s="1"/>
  <c r="AO31" i="17"/>
  <c r="BM31" i="17" s="1"/>
  <c r="A31" i="17"/>
  <c r="CA30" i="17"/>
  <c r="BZ30" i="17"/>
  <c r="BY30" i="17"/>
  <c r="AZ30" i="17"/>
  <c r="BX30" i="17" s="1"/>
  <c r="AY30" i="17"/>
  <c r="BW30" i="17" s="1"/>
  <c r="AX30" i="17"/>
  <c r="BV30" i="17" s="1"/>
  <c r="AW30" i="17"/>
  <c r="BU30" i="17" s="1"/>
  <c r="AV30" i="17"/>
  <c r="BT30" i="17" s="1"/>
  <c r="AU30" i="17"/>
  <c r="BS30" i="17" s="1"/>
  <c r="AT30" i="17"/>
  <c r="BR30" i="17" s="1"/>
  <c r="AS30" i="17"/>
  <c r="BQ30" i="17" s="1"/>
  <c r="AR30" i="17"/>
  <c r="BP30" i="17" s="1"/>
  <c r="AQ30" i="17"/>
  <c r="BO30" i="17" s="1"/>
  <c r="AP30" i="17"/>
  <c r="BN30" i="17" s="1"/>
  <c r="AO30" i="17"/>
  <c r="BM30" i="17" s="1"/>
  <c r="A30" i="17"/>
  <c r="CA29" i="17"/>
  <c r="BZ29" i="17"/>
  <c r="BY29" i="17"/>
  <c r="AZ29" i="17"/>
  <c r="BX29" i="17" s="1"/>
  <c r="AY29" i="17"/>
  <c r="BW29" i="17" s="1"/>
  <c r="AX29" i="17"/>
  <c r="BV29" i="17" s="1"/>
  <c r="AW29" i="17"/>
  <c r="BU29" i="17" s="1"/>
  <c r="AV29" i="17"/>
  <c r="BT29" i="17" s="1"/>
  <c r="AU29" i="17"/>
  <c r="BS29" i="17" s="1"/>
  <c r="AT29" i="17"/>
  <c r="BR29" i="17" s="1"/>
  <c r="AS29" i="17"/>
  <c r="BQ29" i="17" s="1"/>
  <c r="AR29" i="17"/>
  <c r="BP29" i="17" s="1"/>
  <c r="AQ29" i="17"/>
  <c r="BO29" i="17" s="1"/>
  <c r="AP29" i="17"/>
  <c r="BN29" i="17" s="1"/>
  <c r="AO29" i="17"/>
  <c r="BM29" i="17" s="1"/>
  <c r="A29" i="17"/>
  <c r="CA28" i="17"/>
  <c r="BZ28" i="17"/>
  <c r="BY28" i="17"/>
  <c r="AZ28" i="17"/>
  <c r="BX28" i="17" s="1"/>
  <c r="AY28" i="17"/>
  <c r="BW28" i="17" s="1"/>
  <c r="AX28" i="17"/>
  <c r="BV28" i="17" s="1"/>
  <c r="AW28" i="17"/>
  <c r="BU28" i="17" s="1"/>
  <c r="AV28" i="17"/>
  <c r="BT28" i="17" s="1"/>
  <c r="AU28" i="17"/>
  <c r="BS28" i="17" s="1"/>
  <c r="AT28" i="17"/>
  <c r="BR28" i="17" s="1"/>
  <c r="AS28" i="17"/>
  <c r="BQ28" i="17" s="1"/>
  <c r="AR28" i="17"/>
  <c r="BP28" i="17" s="1"/>
  <c r="AQ28" i="17"/>
  <c r="BO28" i="17" s="1"/>
  <c r="AP28" i="17"/>
  <c r="BN28" i="17" s="1"/>
  <c r="AO28" i="17"/>
  <c r="BM28" i="17" s="1"/>
  <c r="A28" i="17"/>
  <c r="CA27" i="17"/>
  <c r="BZ27" i="17"/>
  <c r="BY27" i="17"/>
  <c r="AZ27" i="17"/>
  <c r="BX27" i="17" s="1"/>
  <c r="AY27" i="17"/>
  <c r="BW27" i="17" s="1"/>
  <c r="AX27" i="17"/>
  <c r="BV27" i="17" s="1"/>
  <c r="AW27" i="17"/>
  <c r="BU27" i="17" s="1"/>
  <c r="AV27" i="17"/>
  <c r="BT27" i="17" s="1"/>
  <c r="AU27" i="17"/>
  <c r="BS27" i="17" s="1"/>
  <c r="AT27" i="17"/>
  <c r="BR27" i="17" s="1"/>
  <c r="AS27" i="17"/>
  <c r="BQ27" i="17" s="1"/>
  <c r="AR27" i="17"/>
  <c r="BP27" i="17" s="1"/>
  <c r="AQ27" i="17"/>
  <c r="BO27" i="17" s="1"/>
  <c r="AP27" i="17"/>
  <c r="BN27" i="17" s="1"/>
  <c r="AO27" i="17"/>
  <c r="BM27" i="17" s="1"/>
  <c r="A27" i="17"/>
  <c r="CA26" i="17"/>
  <c r="BZ26" i="17"/>
  <c r="BY26" i="17"/>
  <c r="AZ26" i="17"/>
  <c r="BX26" i="17" s="1"/>
  <c r="AY26" i="17"/>
  <c r="BW26" i="17" s="1"/>
  <c r="AX26" i="17"/>
  <c r="BV26" i="17" s="1"/>
  <c r="AW26" i="17"/>
  <c r="BU26" i="17" s="1"/>
  <c r="AV26" i="17"/>
  <c r="BT26" i="17" s="1"/>
  <c r="AU26" i="17"/>
  <c r="BS26" i="17" s="1"/>
  <c r="AT26" i="17"/>
  <c r="BR26" i="17" s="1"/>
  <c r="AS26" i="17"/>
  <c r="BQ26" i="17" s="1"/>
  <c r="AR26" i="17"/>
  <c r="BP26" i="17" s="1"/>
  <c r="AQ26" i="17"/>
  <c r="BO26" i="17" s="1"/>
  <c r="AP26" i="17"/>
  <c r="BN26" i="17" s="1"/>
  <c r="CB26" i="17" s="1"/>
  <c r="AO26" i="17"/>
  <c r="BM26" i="17" s="1"/>
  <c r="A26" i="17"/>
  <c r="CA25" i="17"/>
  <c r="BZ25" i="17"/>
  <c r="BY25" i="17"/>
  <c r="AZ25" i="17"/>
  <c r="BX25" i="17" s="1"/>
  <c r="AY25" i="17"/>
  <c r="BW25" i="17" s="1"/>
  <c r="AX25" i="17"/>
  <c r="BV25" i="17" s="1"/>
  <c r="AW25" i="17"/>
  <c r="BU25" i="17" s="1"/>
  <c r="AV25" i="17"/>
  <c r="BT25" i="17" s="1"/>
  <c r="AU25" i="17"/>
  <c r="BS25" i="17" s="1"/>
  <c r="AT25" i="17"/>
  <c r="BR25" i="17" s="1"/>
  <c r="AS25" i="17"/>
  <c r="BQ25" i="17" s="1"/>
  <c r="AR25" i="17"/>
  <c r="BP25" i="17" s="1"/>
  <c r="AQ25" i="17"/>
  <c r="BO25" i="17" s="1"/>
  <c r="AP25" i="17"/>
  <c r="BN25" i="17" s="1"/>
  <c r="AO25" i="17"/>
  <c r="BM25" i="17" s="1"/>
  <c r="A25" i="17"/>
  <c r="CA24" i="17"/>
  <c r="BZ24" i="17"/>
  <c r="BY24" i="17"/>
  <c r="AZ24" i="17"/>
  <c r="BX24" i="17" s="1"/>
  <c r="AY24" i="17"/>
  <c r="BW24" i="17" s="1"/>
  <c r="AX24" i="17"/>
  <c r="BV24" i="17" s="1"/>
  <c r="AW24" i="17"/>
  <c r="BU24" i="17" s="1"/>
  <c r="AV24" i="17"/>
  <c r="BT24" i="17" s="1"/>
  <c r="AU24" i="17"/>
  <c r="BS24" i="17" s="1"/>
  <c r="AT24" i="17"/>
  <c r="BR24" i="17" s="1"/>
  <c r="AS24" i="17"/>
  <c r="BQ24" i="17" s="1"/>
  <c r="AR24" i="17"/>
  <c r="BP24" i="17" s="1"/>
  <c r="AQ24" i="17"/>
  <c r="BO24" i="17" s="1"/>
  <c r="AP24" i="17"/>
  <c r="BN24" i="17" s="1"/>
  <c r="AO24" i="17"/>
  <c r="BM24" i="17" s="1"/>
  <c r="A24" i="17"/>
  <c r="CA23" i="17"/>
  <c r="BZ23" i="17"/>
  <c r="BY23" i="17"/>
  <c r="AZ23" i="17"/>
  <c r="BX23" i="17" s="1"/>
  <c r="AY23" i="17"/>
  <c r="BW23" i="17" s="1"/>
  <c r="AX23" i="17"/>
  <c r="BV23" i="17" s="1"/>
  <c r="AW23" i="17"/>
  <c r="BU23" i="17" s="1"/>
  <c r="AV23" i="17"/>
  <c r="BT23" i="17" s="1"/>
  <c r="AU23" i="17"/>
  <c r="BS23" i="17" s="1"/>
  <c r="AT23" i="17"/>
  <c r="BR23" i="17" s="1"/>
  <c r="AS23" i="17"/>
  <c r="BQ23" i="17" s="1"/>
  <c r="AR23" i="17"/>
  <c r="BP23" i="17" s="1"/>
  <c r="AQ23" i="17"/>
  <c r="BO23" i="17" s="1"/>
  <c r="AP23" i="17"/>
  <c r="BN23" i="17" s="1"/>
  <c r="AO23" i="17"/>
  <c r="BM23" i="17" s="1"/>
  <c r="A23" i="17"/>
  <c r="CA22" i="17"/>
  <c r="BZ22" i="17"/>
  <c r="BY22" i="17"/>
  <c r="AZ22" i="17"/>
  <c r="BX22" i="17" s="1"/>
  <c r="AY22" i="17"/>
  <c r="BW22" i="17" s="1"/>
  <c r="AX22" i="17"/>
  <c r="BV22" i="17" s="1"/>
  <c r="AW22" i="17"/>
  <c r="BU22" i="17" s="1"/>
  <c r="AV22" i="17"/>
  <c r="BT22" i="17" s="1"/>
  <c r="AU22" i="17"/>
  <c r="BS22" i="17" s="1"/>
  <c r="AT22" i="17"/>
  <c r="BR22" i="17" s="1"/>
  <c r="AS22" i="17"/>
  <c r="BQ22" i="17" s="1"/>
  <c r="AR22" i="17"/>
  <c r="BP22" i="17" s="1"/>
  <c r="AQ22" i="17"/>
  <c r="BO22" i="17" s="1"/>
  <c r="AP22" i="17"/>
  <c r="BN22" i="17" s="1"/>
  <c r="AO22" i="17"/>
  <c r="BM22" i="17" s="1"/>
  <c r="A22" i="17"/>
  <c r="CA21" i="17"/>
  <c r="BZ21" i="17"/>
  <c r="BY21" i="17"/>
  <c r="AZ21" i="17"/>
  <c r="BX21" i="17" s="1"/>
  <c r="AY21" i="17"/>
  <c r="BW21" i="17" s="1"/>
  <c r="AX21" i="17"/>
  <c r="BV21" i="17" s="1"/>
  <c r="AW21" i="17"/>
  <c r="BU21" i="17" s="1"/>
  <c r="AV21" i="17"/>
  <c r="BT21" i="17" s="1"/>
  <c r="AU21" i="17"/>
  <c r="BS21" i="17" s="1"/>
  <c r="AT21" i="17"/>
  <c r="BR21" i="17" s="1"/>
  <c r="AS21" i="17"/>
  <c r="BQ21" i="17" s="1"/>
  <c r="AR21" i="17"/>
  <c r="BP21" i="17" s="1"/>
  <c r="AQ21" i="17"/>
  <c r="BO21" i="17" s="1"/>
  <c r="AP21" i="17"/>
  <c r="BN21" i="17" s="1"/>
  <c r="AO21" i="17"/>
  <c r="BM21" i="17" s="1"/>
  <c r="A21" i="17"/>
  <c r="CA20" i="17"/>
  <c r="BZ20" i="17"/>
  <c r="BY20" i="17"/>
  <c r="AZ20" i="17"/>
  <c r="BX20" i="17" s="1"/>
  <c r="AY20" i="17"/>
  <c r="BW20" i="17" s="1"/>
  <c r="AX20" i="17"/>
  <c r="BV20" i="17" s="1"/>
  <c r="AW20" i="17"/>
  <c r="BU20" i="17" s="1"/>
  <c r="AV20" i="17"/>
  <c r="BT20" i="17" s="1"/>
  <c r="AU20" i="17"/>
  <c r="BS20" i="17" s="1"/>
  <c r="AT20" i="17"/>
  <c r="BR20" i="17" s="1"/>
  <c r="AS20" i="17"/>
  <c r="BQ20" i="17" s="1"/>
  <c r="AR20" i="17"/>
  <c r="BP20" i="17" s="1"/>
  <c r="AQ20" i="17"/>
  <c r="BO20" i="17" s="1"/>
  <c r="AP20" i="17"/>
  <c r="BN20" i="17" s="1"/>
  <c r="AO20" i="17"/>
  <c r="BM20" i="17" s="1"/>
  <c r="A20" i="17"/>
  <c r="CA19" i="17"/>
  <c r="BZ19" i="17"/>
  <c r="BY19" i="17"/>
  <c r="AZ19" i="17"/>
  <c r="BX19" i="17" s="1"/>
  <c r="AY19" i="17"/>
  <c r="BW19" i="17" s="1"/>
  <c r="AX19" i="17"/>
  <c r="BV19" i="17" s="1"/>
  <c r="AW19" i="17"/>
  <c r="BU19" i="17" s="1"/>
  <c r="AV19" i="17"/>
  <c r="BT19" i="17" s="1"/>
  <c r="AU19" i="17"/>
  <c r="BS19" i="17" s="1"/>
  <c r="AT19" i="17"/>
  <c r="BR19" i="17" s="1"/>
  <c r="AS19" i="17"/>
  <c r="BQ19" i="17" s="1"/>
  <c r="AR19" i="17"/>
  <c r="BP19" i="17" s="1"/>
  <c r="AQ19" i="17"/>
  <c r="BO19" i="17" s="1"/>
  <c r="AP19" i="17"/>
  <c r="BN19" i="17" s="1"/>
  <c r="AO19" i="17"/>
  <c r="BM19" i="17" s="1"/>
  <c r="A19" i="17"/>
  <c r="CA18" i="17"/>
  <c r="BZ18" i="17"/>
  <c r="BY18" i="17"/>
  <c r="AZ18" i="17"/>
  <c r="BX18" i="17" s="1"/>
  <c r="AY18" i="17"/>
  <c r="BW18" i="17" s="1"/>
  <c r="AX18" i="17"/>
  <c r="BV18" i="17" s="1"/>
  <c r="AW18" i="17"/>
  <c r="BU18" i="17" s="1"/>
  <c r="AV18" i="17"/>
  <c r="BT18" i="17" s="1"/>
  <c r="AU18" i="17"/>
  <c r="BS18" i="17" s="1"/>
  <c r="AT18" i="17"/>
  <c r="BR18" i="17" s="1"/>
  <c r="AS18" i="17"/>
  <c r="BQ18" i="17" s="1"/>
  <c r="AR18" i="17"/>
  <c r="BP18" i="17" s="1"/>
  <c r="AQ18" i="17"/>
  <c r="BO18" i="17" s="1"/>
  <c r="AP18" i="17"/>
  <c r="BN18" i="17" s="1"/>
  <c r="AO18" i="17"/>
  <c r="BM18" i="17" s="1"/>
  <c r="A18" i="17"/>
  <c r="CA17" i="17"/>
  <c r="BZ17" i="17"/>
  <c r="BY17" i="17"/>
  <c r="AZ17" i="17"/>
  <c r="BX17" i="17" s="1"/>
  <c r="AY17" i="17"/>
  <c r="BW17" i="17" s="1"/>
  <c r="AX17" i="17"/>
  <c r="BV17" i="17" s="1"/>
  <c r="AW17" i="17"/>
  <c r="BU17" i="17" s="1"/>
  <c r="AV17" i="17"/>
  <c r="BT17" i="17" s="1"/>
  <c r="AU17" i="17"/>
  <c r="BS17" i="17" s="1"/>
  <c r="AT17" i="17"/>
  <c r="BR17" i="17" s="1"/>
  <c r="AS17" i="17"/>
  <c r="BQ17" i="17" s="1"/>
  <c r="AR17" i="17"/>
  <c r="BP17" i="17" s="1"/>
  <c r="AQ17" i="17"/>
  <c r="BO17" i="17" s="1"/>
  <c r="AP17" i="17"/>
  <c r="BN17" i="17" s="1"/>
  <c r="AO17" i="17"/>
  <c r="BM17" i="17" s="1"/>
  <c r="A17" i="17"/>
  <c r="CA16" i="17"/>
  <c r="BZ16" i="17"/>
  <c r="BY16" i="17"/>
  <c r="AZ16" i="17"/>
  <c r="BX16" i="17" s="1"/>
  <c r="AY16" i="17"/>
  <c r="BW16" i="17" s="1"/>
  <c r="AX16" i="17"/>
  <c r="BV16" i="17" s="1"/>
  <c r="AW16" i="17"/>
  <c r="BU16" i="17" s="1"/>
  <c r="AV16" i="17"/>
  <c r="BT16" i="17" s="1"/>
  <c r="AU16" i="17"/>
  <c r="BS16" i="17" s="1"/>
  <c r="AT16" i="17"/>
  <c r="BR16" i="17" s="1"/>
  <c r="AS16" i="17"/>
  <c r="BQ16" i="17" s="1"/>
  <c r="AR16" i="17"/>
  <c r="BP16" i="17" s="1"/>
  <c r="AQ16" i="17"/>
  <c r="BO16" i="17" s="1"/>
  <c r="AP16" i="17"/>
  <c r="BN16" i="17" s="1"/>
  <c r="AO16" i="17"/>
  <c r="BM16" i="17" s="1"/>
  <c r="A16" i="17"/>
  <c r="CA15" i="17"/>
  <c r="BZ15" i="17"/>
  <c r="BY15" i="17"/>
  <c r="AZ15" i="17"/>
  <c r="BX15" i="17" s="1"/>
  <c r="AY15" i="17"/>
  <c r="BW15" i="17" s="1"/>
  <c r="AX15" i="17"/>
  <c r="BV15" i="17" s="1"/>
  <c r="AW15" i="17"/>
  <c r="BU15" i="17" s="1"/>
  <c r="AV15" i="17"/>
  <c r="BT15" i="17" s="1"/>
  <c r="AU15" i="17"/>
  <c r="BS15" i="17" s="1"/>
  <c r="AT15" i="17"/>
  <c r="BR15" i="17" s="1"/>
  <c r="AS15" i="17"/>
  <c r="BQ15" i="17" s="1"/>
  <c r="AR15" i="17"/>
  <c r="BP15" i="17" s="1"/>
  <c r="AQ15" i="17"/>
  <c r="BO15" i="17" s="1"/>
  <c r="AP15" i="17"/>
  <c r="BN15" i="17" s="1"/>
  <c r="AO15" i="17"/>
  <c r="BM15" i="17" s="1"/>
  <c r="A15" i="17"/>
  <c r="CA14" i="17"/>
  <c r="BZ14" i="17"/>
  <c r="BY14" i="17"/>
  <c r="AZ14" i="17"/>
  <c r="BX14" i="17" s="1"/>
  <c r="AY14" i="17"/>
  <c r="BW14" i="17" s="1"/>
  <c r="AX14" i="17"/>
  <c r="BV14" i="17" s="1"/>
  <c r="AW14" i="17"/>
  <c r="BU14" i="17" s="1"/>
  <c r="AV14" i="17"/>
  <c r="BT14" i="17" s="1"/>
  <c r="AU14" i="17"/>
  <c r="BS14" i="17" s="1"/>
  <c r="AT14" i="17"/>
  <c r="BR14" i="17" s="1"/>
  <c r="AS14" i="17"/>
  <c r="BQ14" i="17" s="1"/>
  <c r="AR14" i="17"/>
  <c r="BP14" i="17" s="1"/>
  <c r="AQ14" i="17"/>
  <c r="BO14" i="17" s="1"/>
  <c r="AP14" i="17"/>
  <c r="BN14" i="17" s="1"/>
  <c r="AO14" i="17"/>
  <c r="BM14" i="17" s="1"/>
  <c r="A14" i="17"/>
  <c r="CA13" i="17"/>
  <c r="BZ13" i="17"/>
  <c r="BY13" i="17"/>
  <c r="AZ13" i="17"/>
  <c r="BX13" i="17" s="1"/>
  <c r="AY13" i="17"/>
  <c r="BW13" i="17" s="1"/>
  <c r="AX13" i="17"/>
  <c r="BV13" i="17" s="1"/>
  <c r="AW13" i="17"/>
  <c r="BU13" i="17" s="1"/>
  <c r="AV13" i="17"/>
  <c r="BT13" i="17" s="1"/>
  <c r="AU13" i="17"/>
  <c r="BS13" i="17" s="1"/>
  <c r="AT13" i="17"/>
  <c r="BR13" i="17" s="1"/>
  <c r="AS13" i="17"/>
  <c r="BQ13" i="17" s="1"/>
  <c r="AR13" i="17"/>
  <c r="BP13" i="17" s="1"/>
  <c r="AQ13" i="17"/>
  <c r="BO13" i="17" s="1"/>
  <c r="AP13" i="17"/>
  <c r="BN13" i="17" s="1"/>
  <c r="AO13" i="17"/>
  <c r="BM13" i="17" s="1"/>
  <c r="A13" i="17"/>
  <c r="CA12" i="17"/>
  <c r="BZ12" i="17"/>
  <c r="BY12" i="17"/>
  <c r="AZ12" i="17"/>
  <c r="BX12" i="17" s="1"/>
  <c r="AY12" i="17"/>
  <c r="BW12" i="17" s="1"/>
  <c r="AX12" i="17"/>
  <c r="BV12" i="17" s="1"/>
  <c r="AW12" i="17"/>
  <c r="BU12" i="17" s="1"/>
  <c r="AV12" i="17"/>
  <c r="BT12" i="17" s="1"/>
  <c r="AU12" i="17"/>
  <c r="BS12" i="17" s="1"/>
  <c r="AT12" i="17"/>
  <c r="BR12" i="17" s="1"/>
  <c r="AS12" i="17"/>
  <c r="BQ12" i="17" s="1"/>
  <c r="AR12" i="17"/>
  <c r="BP12" i="17" s="1"/>
  <c r="AQ12" i="17"/>
  <c r="BO12" i="17" s="1"/>
  <c r="AP12" i="17"/>
  <c r="BN12" i="17" s="1"/>
  <c r="AO12" i="17"/>
  <c r="BM12" i="17" s="1"/>
  <c r="A12" i="17"/>
  <c r="CA11" i="17"/>
  <c r="BZ11" i="17"/>
  <c r="BY11" i="17"/>
  <c r="AZ11" i="17"/>
  <c r="BX11" i="17" s="1"/>
  <c r="AY11" i="17"/>
  <c r="BW11" i="17" s="1"/>
  <c r="AX11" i="17"/>
  <c r="BV11" i="17" s="1"/>
  <c r="AW11" i="17"/>
  <c r="BU11" i="17" s="1"/>
  <c r="AV11" i="17"/>
  <c r="BT11" i="17" s="1"/>
  <c r="AU11" i="17"/>
  <c r="BS11" i="17" s="1"/>
  <c r="AT11" i="17"/>
  <c r="BR11" i="17" s="1"/>
  <c r="AS11" i="17"/>
  <c r="BQ11" i="17" s="1"/>
  <c r="AR11" i="17"/>
  <c r="BP11" i="17" s="1"/>
  <c r="AQ11" i="17"/>
  <c r="BO11" i="17" s="1"/>
  <c r="AP11" i="17"/>
  <c r="BN11" i="17" s="1"/>
  <c r="AO11" i="17"/>
  <c r="BM11" i="17" s="1"/>
  <c r="A11" i="17"/>
  <c r="CA10" i="17"/>
  <c r="BZ10" i="17"/>
  <c r="BY10" i="17"/>
  <c r="AZ10" i="17"/>
  <c r="BX10" i="17" s="1"/>
  <c r="AY10" i="17"/>
  <c r="BW10" i="17" s="1"/>
  <c r="AX10" i="17"/>
  <c r="BV10" i="17" s="1"/>
  <c r="AW10" i="17"/>
  <c r="BU10" i="17" s="1"/>
  <c r="AV10" i="17"/>
  <c r="BT10" i="17" s="1"/>
  <c r="AU10" i="17"/>
  <c r="BS10" i="17" s="1"/>
  <c r="AT10" i="17"/>
  <c r="BR10" i="17" s="1"/>
  <c r="AS10" i="17"/>
  <c r="BQ10" i="17" s="1"/>
  <c r="AR10" i="17"/>
  <c r="BP10" i="17" s="1"/>
  <c r="AQ10" i="17"/>
  <c r="BO10" i="17" s="1"/>
  <c r="AP10" i="17"/>
  <c r="BN10" i="17" s="1"/>
  <c r="AO10" i="17"/>
  <c r="BM10" i="17" s="1"/>
  <c r="A10" i="17"/>
  <c r="CA9" i="17"/>
  <c r="BZ9" i="17"/>
  <c r="BY9" i="17"/>
  <c r="AZ9" i="17"/>
  <c r="BX9" i="17" s="1"/>
  <c r="AY9" i="17"/>
  <c r="BW9" i="17" s="1"/>
  <c r="AX9" i="17"/>
  <c r="BV9" i="17" s="1"/>
  <c r="AW9" i="17"/>
  <c r="BU9" i="17" s="1"/>
  <c r="AV9" i="17"/>
  <c r="BT9" i="17" s="1"/>
  <c r="AU9" i="17"/>
  <c r="BS9" i="17" s="1"/>
  <c r="AT9" i="17"/>
  <c r="BR9" i="17" s="1"/>
  <c r="AS9" i="17"/>
  <c r="BQ9" i="17" s="1"/>
  <c r="AR9" i="17"/>
  <c r="BP9" i="17" s="1"/>
  <c r="AQ9" i="17"/>
  <c r="BO9" i="17" s="1"/>
  <c r="AP9" i="17"/>
  <c r="BN9" i="17" s="1"/>
  <c r="AO9" i="17"/>
  <c r="BM9" i="17" s="1"/>
  <c r="A9" i="17"/>
  <c r="CA8" i="17"/>
  <c r="BZ8" i="17"/>
  <c r="BY8" i="17"/>
  <c r="AZ8" i="17"/>
  <c r="BX8" i="17" s="1"/>
  <c r="AY8" i="17"/>
  <c r="BW8" i="17" s="1"/>
  <c r="AX8" i="17"/>
  <c r="BV8" i="17" s="1"/>
  <c r="AW8" i="17"/>
  <c r="BU8" i="17" s="1"/>
  <c r="AV8" i="17"/>
  <c r="BT8" i="17" s="1"/>
  <c r="AU8" i="17"/>
  <c r="BS8" i="17" s="1"/>
  <c r="AT8" i="17"/>
  <c r="BR8" i="17" s="1"/>
  <c r="AS8" i="17"/>
  <c r="BQ8" i="17" s="1"/>
  <c r="AR8" i="17"/>
  <c r="BP8" i="17" s="1"/>
  <c r="AQ8" i="17"/>
  <c r="BO8" i="17" s="1"/>
  <c r="AP8" i="17"/>
  <c r="BN8" i="17" s="1"/>
  <c r="AO8" i="17"/>
  <c r="BM8" i="17" s="1"/>
  <c r="A8" i="17"/>
  <c r="CA7" i="17"/>
  <c r="BZ7" i="17"/>
  <c r="BY7" i="17"/>
  <c r="AZ7" i="17"/>
  <c r="BX7" i="17" s="1"/>
  <c r="AY7" i="17"/>
  <c r="BW7" i="17" s="1"/>
  <c r="AX7" i="17"/>
  <c r="BV7" i="17" s="1"/>
  <c r="AW7" i="17"/>
  <c r="BU7" i="17" s="1"/>
  <c r="AV7" i="17"/>
  <c r="BT7" i="17" s="1"/>
  <c r="AU7" i="17"/>
  <c r="BS7" i="17" s="1"/>
  <c r="AT7" i="17"/>
  <c r="BR7" i="17" s="1"/>
  <c r="AS7" i="17"/>
  <c r="BQ7" i="17" s="1"/>
  <c r="AR7" i="17"/>
  <c r="BP7" i="17" s="1"/>
  <c r="AQ7" i="17"/>
  <c r="BO7" i="17" s="1"/>
  <c r="AP7" i="17"/>
  <c r="BN7" i="17" s="1"/>
  <c r="AO7" i="17"/>
  <c r="BM7" i="17" s="1"/>
  <c r="A7" i="17"/>
  <c r="CA6" i="17"/>
  <c r="BZ6" i="17"/>
  <c r="BY6" i="17"/>
  <c r="AZ6" i="17"/>
  <c r="BX6" i="17" s="1"/>
  <c r="AY6" i="17"/>
  <c r="BW6" i="17" s="1"/>
  <c r="AX6" i="17"/>
  <c r="BV6" i="17" s="1"/>
  <c r="AW6" i="17"/>
  <c r="BU6" i="17" s="1"/>
  <c r="AV6" i="17"/>
  <c r="BT6" i="17" s="1"/>
  <c r="AU6" i="17"/>
  <c r="BS6" i="17" s="1"/>
  <c r="AT6" i="17"/>
  <c r="BR6" i="17" s="1"/>
  <c r="AS6" i="17"/>
  <c r="BQ6" i="17" s="1"/>
  <c r="AR6" i="17"/>
  <c r="BP6" i="17" s="1"/>
  <c r="AQ6" i="17"/>
  <c r="BO6" i="17" s="1"/>
  <c r="AP6" i="17"/>
  <c r="BN6" i="17" s="1"/>
  <c r="AO6" i="17"/>
  <c r="BM6" i="17" s="1"/>
  <c r="A6" i="17"/>
  <c r="CA5" i="17"/>
  <c r="BZ5" i="17"/>
  <c r="BY5" i="17"/>
  <c r="AZ5" i="17"/>
  <c r="BX5" i="17" s="1"/>
  <c r="AY5" i="17"/>
  <c r="BW5" i="17" s="1"/>
  <c r="AX5" i="17"/>
  <c r="BV5" i="17" s="1"/>
  <c r="AW5" i="17"/>
  <c r="BU5" i="17" s="1"/>
  <c r="AV5" i="17"/>
  <c r="BT5" i="17" s="1"/>
  <c r="AU5" i="17"/>
  <c r="BS5" i="17" s="1"/>
  <c r="AT5" i="17"/>
  <c r="BR5" i="17" s="1"/>
  <c r="AS5" i="17"/>
  <c r="BQ5" i="17" s="1"/>
  <c r="AR5" i="17"/>
  <c r="BP5" i="17" s="1"/>
  <c r="AQ5" i="17"/>
  <c r="BO5" i="17" s="1"/>
  <c r="AP5" i="17"/>
  <c r="BN5" i="17" s="1"/>
  <c r="AO5" i="17"/>
  <c r="BM5" i="17" s="1"/>
  <c r="A5" i="17"/>
  <c r="AA3" i="17"/>
  <c r="O3" i="17"/>
  <c r="A118" i="16"/>
  <c r="AO118" i="16"/>
  <c r="AP118" i="16"/>
  <c r="AQ118" i="16"/>
  <c r="AR118" i="16"/>
  <c r="AS118" i="16"/>
  <c r="BQ118" i="16" s="1"/>
  <c r="AT118" i="16"/>
  <c r="BR118" i="16" s="1"/>
  <c r="AU118" i="16"/>
  <c r="BS118" i="16" s="1"/>
  <c r="AV118" i="16"/>
  <c r="BT118" i="16" s="1"/>
  <c r="AW118" i="16"/>
  <c r="BU118" i="16" s="1"/>
  <c r="AX118" i="16"/>
  <c r="BV118" i="16" s="1"/>
  <c r="AY118" i="16"/>
  <c r="BW118" i="16" s="1"/>
  <c r="AZ118" i="16"/>
  <c r="BX118" i="16" s="1"/>
  <c r="BM118" i="16"/>
  <c r="BN118" i="16"/>
  <c r="BO118" i="16"/>
  <c r="BP118" i="16"/>
  <c r="BY118" i="16"/>
  <c r="BZ118" i="16"/>
  <c r="CA118" i="16"/>
  <c r="A119" i="16"/>
  <c r="AO119" i="16"/>
  <c r="AP119" i="16"/>
  <c r="AQ119" i="16"/>
  <c r="AR119" i="16"/>
  <c r="AS119" i="16"/>
  <c r="AT119" i="16"/>
  <c r="AU119" i="16"/>
  <c r="AV119" i="16"/>
  <c r="AW119" i="16"/>
  <c r="AX119" i="16"/>
  <c r="AY119" i="16"/>
  <c r="AZ119" i="16"/>
  <c r="BM119" i="16"/>
  <c r="BN119" i="16"/>
  <c r="BO119" i="16"/>
  <c r="BP119" i="16"/>
  <c r="BQ119" i="16"/>
  <c r="BR119" i="16"/>
  <c r="BS119" i="16"/>
  <c r="BT119" i="16"/>
  <c r="BU119" i="16"/>
  <c r="BV119" i="16"/>
  <c r="BW119" i="16"/>
  <c r="BX119" i="16"/>
  <c r="BY119" i="16"/>
  <c r="BZ119" i="16"/>
  <c r="CA119" i="16"/>
  <c r="A120" i="16"/>
  <c r="AO120" i="16"/>
  <c r="AP120" i="16"/>
  <c r="AQ120" i="16"/>
  <c r="AR120" i="16"/>
  <c r="AS120" i="16"/>
  <c r="AT120" i="16"/>
  <c r="AU120" i="16"/>
  <c r="AV120" i="16"/>
  <c r="AW120" i="16"/>
  <c r="AX120" i="16"/>
  <c r="AY120" i="16"/>
  <c r="AZ120" i="16"/>
  <c r="BM120" i="16"/>
  <c r="BN120" i="16"/>
  <c r="BO120" i="16"/>
  <c r="BP120" i="16"/>
  <c r="BQ120" i="16"/>
  <c r="BR120" i="16"/>
  <c r="BS120" i="16"/>
  <c r="BT120" i="16"/>
  <c r="BU120" i="16"/>
  <c r="BV120" i="16"/>
  <c r="BW120" i="16"/>
  <c r="BX120" i="16"/>
  <c r="BY120" i="16"/>
  <c r="BZ120" i="16"/>
  <c r="CA120" i="16"/>
  <c r="A121" i="16"/>
  <c r="AO121" i="16"/>
  <c r="AP121" i="16"/>
  <c r="AQ121" i="16"/>
  <c r="AR121" i="16"/>
  <c r="AS121" i="16"/>
  <c r="AT121" i="16"/>
  <c r="AU121" i="16"/>
  <c r="AV121" i="16"/>
  <c r="AW121" i="16"/>
  <c r="AX121" i="16"/>
  <c r="AY121" i="16"/>
  <c r="AZ121" i="16"/>
  <c r="BM121" i="16"/>
  <c r="BN121" i="16"/>
  <c r="BO121" i="16"/>
  <c r="BP121" i="16"/>
  <c r="BQ121" i="16"/>
  <c r="BR121" i="16"/>
  <c r="BS121" i="16"/>
  <c r="BT121" i="16"/>
  <c r="BU121" i="16"/>
  <c r="BV121" i="16"/>
  <c r="BW121" i="16"/>
  <c r="BX121" i="16"/>
  <c r="BY121" i="16"/>
  <c r="BZ121" i="16"/>
  <c r="CA121" i="16"/>
  <c r="A122" i="16"/>
  <c r="AO122" i="16"/>
  <c r="AP122" i="16"/>
  <c r="AQ122" i="16"/>
  <c r="AR122" i="16"/>
  <c r="AS122" i="16"/>
  <c r="AT122" i="16"/>
  <c r="AU122" i="16"/>
  <c r="AV122" i="16"/>
  <c r="AW122" i="16"/>
  <c r="AX122" i="16"/>
  <c r="AY122" i="16"/>
  <c r="AZ122" i="16"/>
  <c r="BM122" i="16"/>
  <c r="BN122" i="16"/>
  <c r="BO122" i="16"/>
  <c r="BP122" i="16"/>
  <c r="BQ122" i="16"/>
  <c r="BR122" i="16"/>
  <c r="BS122" i="16"/>
  <c r="BT122" i="16"/>
  <c r="BU122" i="16"/>
  <c r="BV122" i="16"/>
  <c r="BW122" i="16"/>
  <c r="BX122" i="16"/>
  <c r="BY122" i="16"/>
  <c r="BZ122" i="16"/>
  <c r="CA122" i="16"/>
  <c r="A123" i="16"/>
  <c r="AO123" i="16"/>
  <c r="AP123" i="16"/>
  <c r="AQ123" i="16"/>
  <c r="AR123" i="16"/>
  <c r="AS123" i="16"/>
  <c r="AT123" i="16"/>
  <c r="AU123" i="16"/>
  <c r="AV123" i="16"/>
  <c r="AW123" i="16"/>
  <c r="AX123" i="16"/>
  <c r="AY123" i="16"/>
  <c r="AZ123" i="16"/>
  <c r="BM123" i="16"/>
  <c r="BN123" i="16"/>
  <c r="BO123" i="16"/>
  <c r="BP123" i="16"/>
  <c r="BQ123" i="16"/>
  <c r="BR123" i="16"/>
  <c r="BS123" i="16"/>
  <c r="BT123" i="16"/>
  <c r="BU123" i="16"/>
  <c r="BV123" i="16"/>
  <c r="BW123" i="16"/>
  <c r="BX123" i="16"/>
  <c r="BY123" i="16"/>
  <c r="BZ123" i="16"/>
  <c r="CA123" i="16"/>
  <c r="A124" i="16"/>
  <c r="AO124" i="16"/>
  <c r="AP124" i="16"/>
  <c r="AQ124" i="16"/>
  <c r="AR124" i="16"/>
  <c r="AS124" i="16"/>
  <c r="AT124" i="16"/>
  <c r="AU124" i="16"/>
  <c r="AV124" i="16"/>
  <c r="AW124" i="16"/>
  <c r="AX124" i="16"/>
  <c r="AY124" i="16"/>
  <c r="AZ124" i="16"/>
  <c r="BM124" i="16"/>
  <c r="BN124" i="16"/>
  <c r="BO124" i="16"/>
  <c r="BP124" i="16"/>
  <c r="BQ124" i="16"/>
  <c r="BR124" i="16"/>
  <c r="BS124" i="16"/>
  <c r="BT124" i="16"/>
  <c r="BU124" i="16"/>
  <c r="BV124" i="16"/>
  <c r="BW124" i="16"/>
  <c r="BX124" i="16"/>
  <c r="BY124" i="16"/>
  <c r="BZ124" i="16"/>
  <c r="CA124" i="16"/>
  <c r="A125" i="16"/>
  <c r="AO125" i="16"/>
  <c r="AP125" i="16"/>
  <c r="AQ125" i="16"/>
  <c r="AR125" i="16"/>
  <c r="AS125" i="16"/>
  <c r="AT125" i="16"/>
  <c r="AU125" i="16"/>
  <c r="AV125" i="16"/>
  <c r="AW125" i="16"/>
  <c r="AX125" i="16"/>
  <c r="BV125" i="16" s="1"/>
  <c r="AY125" i="16"/>
  <c r="BW125" i="16" s="1"/>
  <c r="AZ125" i="16"/>
  <c r="BM125" i="16"/>
  <c r="BN125" i="16"/>
  <c r="BO125" i="16"/>
  <c r="BP125" i="16"/>
  <c r="BQ125" i="16"/>
  <c r="BR125" i="16"/>
  <c r="BS125" i="16"/>
  <c r="BT125" i="16"/>
  <c r="BU125" i="16"/>
  <c r="BX125" i="16"/>
  <c r="BY125" i="16"/>
  <c r="BZ125" i="16"/>
  <c r="CA125" i="16"/>
  <c r="A126" i="16"/>
  <c r="AO126" i="16"/>
  <c r="AP126" i="16"/>
  <c r="AQ126" i="16"/>
  <c r="AR126" i="16"/>
  <c r="AS126" i="16"/>
  <c r="AT126" i="16"/>
  <c r="AU126" i="16"/>
  <c r="AV126" i="16"/>
  <c r="AW126" i="16"/>
  <c r="AX126" i="16"/>
  <c r="AY126" i="16"/>
  <c r="AZ126" i="16"/>
  <c r="BM126" i="16"/>
  <c r="BN126" i="16"/>
  <c r="BO126" i="16"/>
  <c r="BP126" i="16"/>
  <c r="BQ126" i="16"/>
  <c r="BR126" i="16"/>
  <c r="BS126" i="16"/>
  <c r="BT126" i="16"/>
  <c r="BU126" i="16"/>
  <c r="BV126" i="16"/>
  <c r="BW126" i="16"/>
  <c r="BX126" i="16"/>
  <c r="BY126" i="16"/>
  <c r="BZ126" i="16"/>
  <c r="CA126" i="16"/>
  <c r="A127" i="16"/>
  <c r="AO127" i="16"/>
  <c r="AP127" i="16"/>
  <c r="AQ127" i="16"/>
  <c r="AR127" i="16"/>
  <c r="AS127" i="16"/>
  <c r="AT127" i="16"/>
  <c r="AU127" i="16"/>
  <c r="AV127" i="16"/>
  <c r="AW127" i="16"/>
  <c r="AX127" i="16"/>
  <c r="AY127" i="16"/>
  <c r="AZ127" i="16"/>
  <c r="BM127" i="16"/>
  <c r="BN127" i="16"/>
  <c r="BO127" i="16"/>
  <c r="BP127" i="16"/>
  <c r="BQ127" i="16"/>
  <c r="BR127" i="16"/>
  <c r="BS127" i="16"/>
  <c r="BT127" i="16"/>
  <c r="BU127" i="16"/>
  <c r="BV127" i="16"/>
  <c r="BW127" i="16"/>
  <c r="BX127" i="16"/>
  <c r="BY127" i="16"/>
  <c r="BZ127" i="16"/>
  <c r="CA127" i="16"/>
  <c r="A128" i="16"/>
  <c r="AO128" i="16"/>
  <c r="AP128" i="16"/>
  <c r="AQ128" i="16"/>
  <c r="AR128" i="16"/>
  <c r="AS128" i="16"/>
  <c r="AT128" i="16"/>
  <c r="AU128" i="16"/>
  <c r="AV128" i="16"/>
  <c r="AW128" i="16"/>
  <c r="AX128" i="16"/>
  <c r="AY128" i="16"/>
  <c r="AZ128" i="16"/>
  <c r="BM128" i="16"/>
  <c r="BN128" i="16"/>
  <c r="BO128" i="16"/>
  <c r="BP128" i="16"/>
  <c r="BQ128" i="16"/>
  <c r="BR128" i="16"/>
  <c r="BS128" i="16"/>
  <c r="BT128" i="16"/>
  <c r="BU128" i="16"/>
  <c r="BV128" i="16"/>
  <c r="BW128" i="16"/>
  <c r="BX128" i="16"/>
  <c r="BY128" i="16"/>
  <c r="BZ128" i="16"/>
  <c r="CA128" i="16"/>
  <c r="A129" i="16"/>
  <c r="AO129" i="16"/>
  <c r="AP129" i="16"/>
  <c r="AQ129" i="16"/>
  <c r="AR129" i="16"/>
  <c r="AS129" i="16"/>
  <c r="AT129" i="16"/>
  <c r="AU129" i="16"/>
  <c r="AV129" i="16"/>
  <c r="AW129" i="16"/>
  <c r="AX129" i="16"/>
  <c r="AY129" i="16"/>
  <c r="AZ129" i="16"/>
  <c r="BM129" i="16"/>
  <c r="BN129" i="16"/>
  <c r="BO129" i="16"/>
  <c r="BP129" i="16"/>
  <c r="BQ129" i="16"/>
  <c r="BR129" i="16"/>
  <c r="BS129" i="16"/>
  <c r="BT129" i="16"/>
  <c r="BU129" i="16"/>
  <c r="BV129" i="16"/>
  <c r="BW129" i="16"/>
  <c r="BX129" i="16"/>
  <c r="BY129" i="16"/>
  <c r="BZ129" i="16"/>
  <c r="CA129" i="16"/>
  <c r="CA141" i="16"/>
  <c r="BZ141" i="16"/>
  <c r="BY141" i="16"/>
  <c r="AZ141" i="16"/>
  <c r="BX141" i="16" s="1"/>
  <c r="AY141" i="16"/>
  <c r="BW141" i="16" s="1"/>
  <c r="AX141" i="16"/>
  <c r="BV141" i="16" s="1"/>
  <c r="AW141" i="16"/>
  <c r="BU141" i="16" s="1"/>
  <c r="AV141" i="16"/>
  <c r="BT141" i="16" s="1"/>
  <c r="AU141" i="16"/>
  <c r="BS141" i="16" s="1"/>
  <c r="AT141" i="16"/>
  <c r="BR141" i="16" s="1"/>
  <c r="AS141" i="16"/>
  <c r="BQ141" i="16" s="1"/>
  <c r="AR141" i="16"/>
  <c r="BP141" i="16" s="1"/>
  <c r="AQ141" i="16"/>
  <c r="BO141" i="16" s="1"/>
  <c r="AP141" i="16"/>
  <c r="BN141" i="16" s="1"/>
  <c r="AO141" i="16"/>
  <c r="BM141" i="16" s="1"/>
  <c r="A141" i="16"/>
  <c r="CA140" i="16"/>
  <c r="BZ140" i="16"/>
  <c r="BY140" i="16"/>
  <c r="AZ140" i="16"/>
  <c r="BX140" i="16" s="1"/>
  <c r="AY140" i="16"/>
  <c r="BW140" i="16" s="1"/>
  <c r="AX140" i="16"/>
  <c r="BV140" i="16" s="1"/>
  <c r="AW140" i="16"/>
  <c r="BU140" i="16" s="1"/>
  <c r="AV140" i="16"/>
  <c r="BT140" i="16" s="1"/>
  <c r="AU140" i="16"/>
  <c r="BS140" i="16" s="1"/>
  <c r="AT140" i="16"/>
  <c r="BR140" i="16" s="1"/>
  <c r="AS140" i="16"/>
  <c r="BQ140" i="16" s="1"/>
  <c r="AR140" i="16"/>
  <c r="BP140" i="16" s="1"/>
  <c r="AQ140" i="16"/>
  <c r="BO140" i="16" s="1"/>
  <c r="AP140" i="16"/>
  <c r="BN140" i="16" s="1"/>
  <c r="AO140" i="16"/>
  <c r="BM140" i="16" s="1"/>
  <c r="A140" i="16"/>
  <c r="CA139" i="16"/>
  <c r="BZ139" i="16"/>
  <c r="BY139" i="16"/>
  <c r="AZ139" i="16"/>
  <c r="BX139" i="16" s="1"/>
  <c r="AY139" i="16"/>
  <c r="BW139" i="16" s="1"/>
  <c r="AX139" i="16"/>
  <c r="BV139" i="16" s="1"/>
  <c r="AW139" i="16"/>
  <c r="BU139" i="16" s="1"/>
  <c r="AV139" i="16"/>
  <c r="BT139" i="16" s="1"/>
  <c r="AU139" i="16"/>
  <c r="BS139" i="16" s="1"/>
  <c r="AT139" i="16"/>
  <c r="BR139" i="16" s="1"/>
  <c r="AS139" i="16"/>
  <c r="BQ139" i="16" s="1"/>
  <c r="AR139" i="16"/>
  <c r="BP139" i="16" s="1"/>
  <c r="AQ139" i="16"/>
  <c r="BO139" i="16" s="1"/>
  <c r="AP139" i="16"/>
  <c r="BN139" i="16" s="1"/>
  <c r="AO139" i="16"/>
  <c r="BM139" i="16" s="1"/>
  <c r="A139" i="16"/>
  <c r="CA138" i="16"/>
  <c r="BZ138" i="16"/>
  <c r="BY138" i="16"/>
  <c r="AZ138" i="16"/>
  <c r="BX138" i="16" s="1"/>
  <c r="AY138" i="16"/>
  <c r="BW138" i="16" s="1"/>
  <c r="AX138" i="16"/>
  <c r="BV138" i="16" s="1"/>
  <c r="AW138" i="16"/>
  <c r="BU138" i="16" s="1"/>
  <c r="AV138" i="16"/>
  <c r="BT138" i="16" s="1"/>
  <c r="AU138" i="16"/>
  <c r="BS138" i="16" s="1"/>
  <c r="AT138" i="16"/>
  <c r="BR138" i="16" s="1"/>
  <c r="AS138" i="16"/>
  <c r="BQ138" i="16" s="1"/>
  <c r="AR138" i="16"/>
  <c r="BP138" i="16" s="1"/>
  <c r="AQ138" i="16"/>
  <c r="BO138" i="16" s="1"/>
  <c r="AP138" i="16"/>
  <c r="BN138" i="16" s="1"/>
  <c r="AO138" i="16"/>
  <c r="BM138" i="16" s="1"/>
  <c r="A138" i="16"/>
  <c r="CA137" i="16"/>
  <c r="BZ137" i="16"/>
  <c r="BY137" i="16"/>
  <c r="AZ137" i="16"/>
  <c r="BX137" i="16" s="1"/>
  <c r="AY137" i="16"/>
  <c r="BW137" i="16" s="1"/>
  <c r="AX137" i="16"/>
  <c r="BV137" i="16" s="1"/>
  <c r="AW137" i="16"/>
  <c r="BU137" i="16" s="1"/>
  <c r="AV137" i="16"/>
  <c r="BT137" i="16" s="1"/>
  <c r="AU137" i="16"/>
  <c r="BS137" i="16" s="1"/>
  <c r="AT137" i="16"/>
  <c r="BR137" i="16" s="1"/>
  <c r="AS137" i="16"/>
  <c r="BQ137" i="16" s="1"/>
  <c r="AR137" i="16"/>
  <c r="BP137" i="16" s="1"/>
  <c r="AQ137" i="16"/>
  <c r="BO137" i="16" s="1"/>
  <c r="AP137" i="16"/>
  <c r="BN137" i="16" s="1"/>
  <c r="AO137" i="16"/>
  <c r="BM137" i="16" s="1"/>
  <c r="A137" i="16"/>
  <c r="CA136" i="16"/>
  <c r="BZ136" i="16"/>
  <c r="BY136" i="16"/>
  <c r="AZ136" i="16"/>
  <c r="BX136" i="16" s="1"/>
  <c r="AY136" i="16"/>
  <c r="BW136" i="16" s="1"/>
  <c r="AX136" i="16"/>
  <c r="BV136" i="16" s="1"/>
  <c r="AW136" i="16"/>
  <c r="BU136" i="16" s="1"/>
  <c r="AV136" i="16"/>
  <c r="BT136" i="16" s="1"/>
  <c r="AU136" i="16"/>
  <c r="BS136" i="16" s="1"/>
  <c r="AT136" i="16"/>
  <c r="BR136" i="16" s="1"/>
  <c r="AS136" i="16"/>
  <c r="BQ136" i="16" s="1"/>
  <c r="AR136" i="16"/>
  <c r="BP136" i="16" s="1"/>
  <c r="AQ136" i="16"/>
  <c r="BO136" i="16" s="1"/>
  <c r="AP136" i="16"/>
  <c r="BN136" i="16" s="1"/>
  <c r="AO136" i="16"/>
  <c r="BM136" i="16" s="1"/>
  <c r="A136" i="16"/>
  <c r="CA135" i="16"/>
  <c r="BZ135" i="16"/>
  <c r="BY135" i="16"/>
  <c r="AZ135" i="16"/>
  <c r="BX135" i="16" s="1"/>
  <c r="AY135" i="16"/>
  <c r="BW135" i="16" s="1"/>
  <c r="AX135" i="16"/>
  <c r="BV135" i="16" s="1"/>
  <c r="AW135" i="16"/>
  <c r="BU135" i="16" s="1"/>
  <c r="AV135" i="16"/>
  <c r="BT135" i="16" s="1"/>
  <c r="AU135" i="16"/>
  <c r="BS135" i="16" s="1"/>
  <c r="AT135" i="16"/>
  <c r="BR135" i="16" s="1"/>
  <c r="AS135" i="16"/>
  <c r="BQ135" i="16" s="1"/>
  <c r="AR135" i="16"/>
  <c r="BP135" i="16" s="1"/>
  <c r="AQ135" i="16"/>
  <c r="BO135" i="16" s="1"/>
  <c r="AP135" i="16"/>
  <c r="BN135" i="16" s="1"/>
  <c r="AO135" i="16"/>
  <c r="BM135" i="16" s="1"/>
  <c r="A135" i="16"/>
  <c r="CA134" i="16"/>
  <c r="BZ134" i="16"/>
  <c r="BY134" i="16"/>
  <c r="AZ134" i="16"/>
  <c r="BX134" i="16" s="1"/>
  <c r="AY134" i="16"/>
  <c r="BW134" i="16" s="1"/>
  <c r="AX134" i="16"/>
  <c r="BV134" i="16" s="1"/>
  <c r="AW134" i="16"/>
  <c r="BU134" i="16" s="1"/>
  <c r="AV134" i="16"/>
  <c r="BT134" i="16" s="1"/>
  <c r="AU134" i="16"/>
  <c r="BS134" i="16" s="1"/>
  <c r="AT134" i="16"/>
  <c r="BR134" i="16" s="1"/>
  <c r="AS134" i="16"/>
  <c r="BQ134" i="16" s="1"/>
  <c r="AR134" i="16"/>
  <c r="BP134" i="16" s="1"/>
  <c r="AQ134" i="16"/>
  <c r="BO134" i="16" s="1"/>
  <c r="AP134" i="16"/>
  <c r="BN134" i="16" s="1"/>
  <c r="AO134" i="16"/>
  <c r="BM134" i="16" s="1"/>
  <c r="A134" i="16"/>
  <c r="CA133" i="16"/>
  <c r="BZ133" i="16"/>
  <c r="BY133" i="16"/>
  <c r="AZ133" i="16"/>
  <c r="BX133" i="16" s="1"/>
  <c r="AY133" i="16"/>
  <c r="BW133" i="16" s="1"/>
  <c r="AX133" i="16"/>
  <c r="BV133" i="16" s="1"/>
  <c r="AW133" i="16"/>
  <c r="BU133" i="16" s="1"/>
  <c r="AV133" i="16"/>
  <c r="BT133" i="16" s="1"/>
  <c r="AU133" i="16"/>
  <c r="BS133" i="16" s="1"/>
  <c r="AT133" i="16"/>
  <c r="BR133" i="16" s="1"/>
  <c r="AS133" i="16"/>
  <c r="BQ133" i="16" s="1"/>
  <c r="AR133" i="16"/>
  <c r="BP133" i="16" s="1"/>
  <c r="AQ133" i="16"/>
  <c r="BO133" i="16" s="1"/>
  <c r="AP133" i="16"/>
  <c r="BN133" i="16" s="1"/>
  <c r="AO133" i="16"/>
  <c r="BM133" i="16" s="1"/>
  <c r="A133" i="16"/>
  <c r="CA132" i="16"/>
  <c r="BZ132" i="16"/>
  <c r="BY132" i="16"/>
  <c r="AZ132" i="16"/>
  <c r="BX132" i="16" s="1"/>
  <c r="AY132" i="16"/>
  <c r="BW132" i="16" s="1"/>
  <c r="AX132" i="16"/>
  <c r="BV132" i="16" s="1"/>
  <c r="AW132" i="16"/>
  <c r="BU132" i="16" s="1"/>
  <c r="AV132" i="16"/>
  <c r="BT132" i="16" s="1"/>
  <c r="AU132" i="16"/>
  <c r="BS132" i="16" s="1"/>
  <c r="AT132" i="16"/>
  <c r="BR132" i="16" s="1"/>
  <c r="AS132" i="16"/>
  <c r="BQ132" i="16" s="1"/>
  <c r="AR132" i="16"/>
  <c r="BP132" i="16" s="1"/>
  <c r="AQ132" i="16"/>
  <c r="BO132" i="16" s="1"/>
  <c r="AP132" i="16"/>
  <c r="BN132" i="16" s="1"/>
  <c r="AO132" i="16"/>
  <c r="BM132" i="16" s="1"/>
  <c r="A132" i="16"/>
  <c r="CA131" i="16"/>
  <c r="BZ131" i="16"/>
  <c r="BY131" i="16"/>
  <c r="AZ131" i="16"/>
  <c r="BX131" i="16" s="1"/>
  <c r="AY131" i="16"/>
  <c r="BW131" i="16" s="1"/>
  <c r="AX131" i="16"/>
  <c r="BV131" i="16" s="1"/>
  <c r="AW131" i="16"/>
  <c r="BU131" i="16" s="1"/>
  <c r="AV131" i="16"/>
  <c r="BT131" i="16" s="1"/>
  <c r="AU131" i="16"/>
  <c r="BS131" i="16" s="1"/>
  <c r="AT131" i="16"/>
  <c r="BR131" i="16" s="1"/>
  <c r="AS131" i="16"/>
  <c r="BQ131" i="16" s="1"/>
  <c r="AR131" i="16"/>
  <c r="BP131" i="16" s="1"/>
  <c r="AQ131" i="16"/>
  <c r="BO131" i="16" s="1"/>
  <c r="AP131" i="16"/>
  <c r="BN131" i="16" s="1"/>
  <c r="AO131" i="16"/>
  <c r="BM131" i="16" s="1"/>
  <c r="A131" i="16"/>
  <c r="CA130" i="16"/>
  <c r="BZ130" i="16"/>
  <c r="BY130" i="16"/>
  <c r="AZ130" i="16"/>
  <c r="BX130" i="16" s="1"/>
  <c r="AY130" i="16"/>
  <c r="BW130" i="16" s="1"/>
  <c r="AX130" i="16"/>
  <c r="BV130" i="16" s="1"/>
  <c r="AW130" i="16"/>
  <c r="BU130" i="16" s="1"/>
  <c r="AV130" i="16"/>
  <c r="BT130" i="16" s="1"/>
  <c r="AU130" i="16"/>
  <c r="BS130" i="16" s="1"/>
  <c r="AT130" i="16"/>
  <c r="BR130" i="16" s="1"/>
  <c r="AS130" i="16"/>
  <c r="BQ130" i="16" s="1"/>
  <c r="AR130" i="16"/>
  <c r="BP130" i="16" s="1"/>
  <c r="AQ130" i="16"/>
  <c r="BO130" i="16" s="1"/>
  <c r="AP130" i="16"/>
  <c r="BN130" i="16" s="1"/>
  <c r="AO130" i="16"/>
  <c r="BM130" i="16" s="1"/>
  <c r="A130" i="16"/>
  <c r="CA117" i="16"/>
  <c r="BZ117" i="16"/>
  <c r="BY117" i="16"/>
  <c r="AZ117" i="16"/>
  <c r="BX117" i="16" s="1"/>
  <c r="AY117" i="16"/>
  <c r="BW117" i="16" s="1"/>
  <c r="AX117" i="16"/>
  <c r="BV117" i="16" s="1"/>
  <c r="AW117" i="16"/>
  <c r="BU117" i="16" s="1"/>
  <c r="AV117" i="16"/>
  <c r="BT117" i="16" s="1"/>
  <c r="AU117" i="16"/>
  <c r="BS117" i="16" s="1"/>
  <c r="AT117" i="16"/>
  <c r="BR117" i="16" s="1"/>
  <c r="AS117" i="16"/>
  <c r="BQ117" i="16" s="1"/>
  <c r="AR117" i="16"/>
  <c r="BP117" i="16" s="1"/>
  <c r="AQ117" i="16"/>
  <c r="BO117" i="16" s="1"/>
  <c r="AP117" i="16"/>
  <c r="BN117" i="16" s="1"/>
  <c r="AO117" i="16"/>
  <c r="BM117" i="16" s="1"/>
  <c r="A117" i="16"/>
  <c r="CA116" i="16"/>
  <c r="BZ116" i="16"/>
  <c r="BY116" i="16"/>
  <c r="AZ116" i="16"/>
  <c r="BX116" i="16" s="1"/>
  <c r="AY116" i="16"/>
  <c r="BW116" i="16" s="1"/>
  <c r="AX116" i="16"/>
  <c r="BV116" i="16" s="1"/>
  <c r="AW116" i="16"/>
  <c r="BU116" i="16" s="1"/>
  <c r="AV116" i="16"/>
  <c r="BT116" i="16" s="1"/>
  <c r="AU116" i="16"/>
  <c r="BS116" i="16" s="1"/>
  <c r="AT116" i="16"/>
  <c r="BR116" i="16" s="1"/>
  <c r="AS116" i="16"/>
  <c r="BQ116" i="16" s="1"/>
  <c r="AR116" i="16"/>
  <c r="BP116" i="16" s="1"/>
  <c r="AQ116" i="16"/>
  <c r="BO116" i="16" s="1"/>
  <c r="AP116" i="16"/>
  <c r="BN116" i="16" s="1"/>
  <c r="AO116" i="16"/>
  <c r="BM116" i="16" s="1"/>
  <c r="A116" i="16"/>
  <c r="CA115" i="16"/>
  <c r="BZ115" i="16"/>
  <c r="BY115" i="16"/>
  <c r="AZ115" i="16"/>
  <c r="BX115" i="16" s="1"/>
  <c r="AY115" i="16"/>
  <c r="BW115" i="16" s="1"/>
  <c r="AX115" i="16"/>
  <c r="BV115" i="16" s="1"/>
  <c r="AW115" i="16"/>
  <c r="BU115" i="16" s="1"/>
  <c r="AV115" i="16"/>
  <c r="BT115" i="16" s="1"/>
  <c r="AU115" i="16"/>
  <c r="BS115" i="16" s="1"/>
  <c r="AT115" i="16"/>
  <c r="BR115" i="16" s="1"/>
  <c r="AS115" i="16"/>
  <c r="BQ115" i="16" s="1"/>
  <c r="AR115" i="16"/>
  <c r="BP115" i="16" s="1"/>
  <c r="AQ115" i="16"/>
  <c r="BO115" i="16" s="1"/>
  <c r="AP115" i="16"/>
  <c r="BN115" i="16" s="1"/>
  <c r="AO115" i="16"/>
  <c r="BM115" i="16" s="1"/>
  <c r="A115" i="16"/>
  <c r="CA114" i="16"/>
  <c r="BZ114" i="16"/>
  <c r="BY114" i="16"/>
  <c r="AZ114" i="16"/>
  <c r="BX114" i="16" s="1"/>
  <c r="AY114" i="16"/>
  <c r="BW114" i="16" s="1"/>
  <c r="AX114" i="16"/>
  <c r="BV114" i="16" s="1"/>
  <c r="AW114" i="16"/>
  <c r="BU114" i="16" s="1"/>
  <c r="AV114" i="16"/>
  <c r="BT114" i="16" s="1"/>
  <c r="AU114" i="16"/>
  <c r="BS114" i="16" s="1"/>
  <c r="AT114" i="16"/>
  <c r="BR114" i="16" s="1"/>
  <c r="AS114" i="16"/>
  <c r="BQ114" i="16" s="1"/>
  <c r="AR114" i="16"/>
  <c r="BP114" i="16" s="1"/>
  <c r="AQ114" i="16"/>
  <c r="BO114" i="16" s="1"/>
  <c r="AP114" i="16"/>
  <c r="BN114" i="16" s="1"/>
  <c r="AO114" i="16"/>
  <c r="BM114" i="16" s="1"/>
  <c r="A114" i="16"/>
  <c r="CA113" i="16"/>
  <c r="BZ113" i="16"/>
  <c r="BY113" i="16"/>
  <c r="AZ113" i="16"/>
  <c r="BX113" i="16" s="1"/>
  <c r="AY113" i="16"/>
  <c r="BW113" i="16" s="1"/>
  <c r="AX113" i="16"/>
  <c r="BV113" i="16" s="1"/>
  <c r="AW113" i="16"/>
  <c r="BU113" i="16" s="1"/>
  <c r="AV113" i="16"/>
  <c r="BT113" i="16" s="1"/>
  <c r="AU113" i="16"/>
  <c r="BS113" i="16" s="1"/>
  <c r="AT113" i="16"/>
  <c r="BR113" i="16" s="1"/>
  <c r="AS113" i="16"/>
  <c r="BQ113" i="16" s="1"/>
  <c r="AR113" i="16"/>
  <c r="BP113" i="16" s="1"/>
  <c r="AQ113" i="16"/>
  <c r="BO113" i="16" s="1"/>
  <c r="AP113" i="16"/>
  <c r="BN113" i="16" s="1"/>
  <c r="AO113" i="16"/>
  <c r="BM113" i="16" s="1"/>
  <c r="A113" i="16"/>
  <c r="CA112" i="16"/>
  <c r="BZ112" i="16"/>
  <c r="BY112" i="16"/>
  <c r="AZ112" i="16"/>
  <c r="BX112" i="16" s="1"/>
  <c r="AY112" i="16"/>
  <c r="BW112" i="16" s="1"/>
  <c r="AX112" i="16"/>
  <c r="BV112" i="16" s="1"/>
  <c r="AW112" i="16"/>
  <c r="BU112" i="16" s="1"/>
  <c r="AV112" i="16"/>
  <c r="BT112" i="16" s="1"/>
  <c r="AU112" i="16"/>
  <c r="BS112" i="16" s="1"/>
  <c r="AT112" i="16"/>
  <c r="BR112" i="16" s="1"/>
  <c r="AS112" i="16"/>
  <c r="BQ112" i="16" s="1"/>
  <c r="AR112" i="16"/>
  <c r="BP112" i="16" s="1"/>
  <c r="AQ112" i="16"/>
  <c r="BO112" i="16" s="1"/>
  <c r="AP112" i="16"/>
  <c r="BN112" i="16" s="1"/>
  <c r="AO112" i="16"/>
  <c r="BM112" i="16" s="1"/>
  <c r="A112" i="16"/>
  <c r="CA111" i="16"/>
  <c r="BZ111" i="16"/>
  <c r="BY111" i="16"/>
  <c r="AZ111" i="16"/>
  <c r="BX111" i="16" s="1"/>
  <c r="AY111" i="16"/>
  <c r="BW111" i="16" s="1"/>
  <c r="AX111" i="16"/>
  <c r="BV111" i="16" s="1"/>
  <c r="AW111" i="16"/>
  <c r="BU111" i="16" s="1"/>
  <c r="AV111" i="16"/>
  <c r="BT111" i="16" s="1"/>
  <c r="AU111" i="16"/>
  <c r="BS111" i="16" s="1"/>
  <c r="AT111" i="16"/>
  <c r="BR111" i="16" s="1"/>
  <c r="AS111" i="16"/>
  <c r="BQ111" i="16" s="1"/>
  <c r="AR111" i="16"/>
  <c r="BP111" i="16" s="1"/>
  <c r="AQ111" i="16"/>
  <c r="BO111" i="16" s="1"/>
  <c r="AP111" i="16"/>
  <c r="BN111" i="16" s="1"/>
  <c r="AO111" i="16"/>
  <c r="BM111" i="16" s="1"/>
  <c r="A111" i="16"/>
  <c r="CA110" i="16"/>
  <c r="BZ110" i="16"/>
  <c r="BY110" i="16"/>
  <c r="AZ110" i="16"/>
  <c r="BX110" i="16" s="1"/>
  <c r="AY110" i="16"/>
  <c r="BW110" i="16" s="1"/>
  <c r="AX110" i="16"/>
  <c r="BV110" i="16" s="1"/>
  <c r="AW110" i="16"/>
  <c r="BU110" i="16" s="1"/>
  <c r="AV110" i="16"/>
  <c r="BT110" i="16" s="1"/>
  <c r="AU110" i="16"/>
  <c r="BS110" i="16" s="1"/>
  <c r="AT110" i="16"/>
  <c r="BR110" i="16" s="1"/>
  <c r="AS110" i="16"/>
  <c r="BQ110" i="16" s="1"/>
  <c r="AR110" i="16"/>
  <c r="BP110" i="16" s="1"/>
  <c r="AQ110" i="16"/>
  <c r="BO110" i="16" s="1"/>
  <c r="AP110" i="16"/>
  <c r="BN110" i="16" s="1"/>
  <c r="AO110" i="16"/>
  <c r="BM110" i="16" s="1"/>
  <c r="A110" i="16"/>
  <c r="CA109" i="16"/>
  <c r="BZ109" i="16"/>
  <c r="BY109" i="16"/>
  <c r="AZ109" i="16"/>
  <c r="BX109" i="16" s="1"/>
  <c r="AY109" i="16"/>
  <c r="BW109" i="16" s="1"/>
  <c r="AX109" i="16"/>
  <c r="BV109" i="16" s="1"/>
  <c r="AW109" i="16"/>
  <c r="BU109" i="16" s="1"/>
  <c r="AV109" i="16"/>
  <c r="BT109" i="16" s="1"/>
  <c r="AU109" i="16"/>
  <c r="BS109" i="16" s="1"/>
  <c r="AT109" i="16"/>
  <c r="BR109" i="16" s="1"/>
  <c r="AS109" i="16"/>
  <c r="BQ109" i="16" s="1"/>
  <c r="AR109" i="16"/>
  <c r="BP109" i="16" s="1"/>
  <c r="AQ109" i="16"/>
  <c r="BO109" i="16" s="1"/>
  <c r="AP109" i="16"/>
  <c r="BN109" i="16" s="1"/>
  <c r="AO109" i="16"/>
  <c r="BM109" i="16" s="1"/>
  <c r="A109" i="16"/>
  <c r="CA108" i="16"/>
  <c r="BZ108" i="16"/>
  <c r="BY108" i="16"/>
  <c r="AZ108" i="16"/>
  <c r="BX108" i="16" s="1"/>
  <c r="AY108" i="16"/>
  <c r="BW108" i="16" s="1"/>
  <c r="AX108" i="16"/>
  <c r="BV108" i="16" s="1"/>
  <c r="AW108" i="16"/>
  <c r="BU108" i="16" s="1"/>
  <c r="AV108" i="16"/>
  <c r="BT108" i="16" s="1"/>
  <c r="AU108" i="16"/>
  <c r="BS108" i="16" s="1"/>
  <c r="AT108" i="16"/>
  <c r="BR108" i="16" s="1"/>
  <c r="AS108" i="16"/>
  <c r="BQ108" i="16" s="1"/>
  <c r="AR108" i="16"/>
  <c r="BP108" i="16" s="1"/>
  <c r="AQ108" i="16"/>
  <c r="BO108" i="16" s="1"/>
  <c r="AP108" i="16"/>
  <c r="BN108" i="16" s="1"/>
  <c r="AO108" i="16"/>
  <c r="BM108" i="16" s="1"/>
  <c r="A108" i="16"/>
  <c r="CA107" i="16"/>
  <c r="BZ107" i="16"/>
  <c r="BY107" i="16"/>
  <c r="AZ107" i="16"/>
  <c r="BX107" i="16" s="1"/>
  <c r="AY107" i="16"/>
  <c r="BW107" i="16" s="1"/>
  <c r="AX107" i="16"/>
  <c r="BV107" i="16" s="1"/>
  <c r="AW107" i="16"/>
  <c r="BU107" i="16" s="1"/>
  <c r="AV107" i="16"/>
  <c r="BT107" i="16" s="1"/>
  <c r="AU107" i="16"/>
  <c r="BS107" i="16" s="1"/>
  <c r="AT107" i="16"/>
  <c r="BR107" i="16" s="1"/>
  <c r="AS107" i="16"/>
  <c r="BQ107" i="16" s="1"/>
  <c r="AR107" i="16"/>
  <c r="BP107" i="16" s="1"/>
  <c r="AQ107" i="16"/>
  <c r="BO107" i="16" s="1"/>
  <c r="AP107" i="16"/>
  <c r="BN107" i="16" s="1"/>
  <c r="AO107" i="16"/>
  <c r="BM107" i="16" s="1"/>
  <c r="A107" i="16"/>
  <c r="CA106" i="16"/>
  <c r="BZ106" i="16"/>
  <c r="BY106" i="16"/>
  <c r="AZ106" i="16"/>
  <c r="BX106" i="16" s="1"/>
  <c r="AY106" i="16"/>
  <c r="BW106" i="16" s="1"/>
  <c r="AX106" i="16"/>
  <c r="BV106" i="16" s="1"/>
  <c r="AW106" i="16"/>
  <c r="BU106" i="16" s="1"/>
  <c r="AV106" i="16"/>
  <c r="BT106" i="16" s="1"/>
  <c r="AU106" i="16"/>
  <c r="BS106" i="16" s="1"/>
  <c r="AT106" i="16"/>
  <c r="BR106" i="16" s="1"/>
  <c r="AS106" i="16"/>
  <c r="BQ106" i="16" s="1"/>
  <c r="AR106" i="16"/>
  <c r="BP106" i="16" s="1"/>
  <c r="AQ106" i="16"/>
  <c r="BO106" i="16" s="1"/>
  <c r="AP106" i="16"/>
  <c r="BN106" i="16" s="1"/>
  <c r="AO106" i="16"/>
  <c r="BM106" i="16" s="1"/>
  <c r="A106" i="16"/>
  <c r="CA105" i="16"/>
  <c r="BZ105" i="16"/>
  <c r="BY105" i="16"/>
  <c r="AZ105" i="16"/>
  <c r="BX105" i="16" s="1"/>
  <c r="AY105" i="16"/>
  <c r="BW105" i="16" s="1"/>
  <c r="AX105" i="16"/>
  <c r="BV105" i="16" s="1"/>
  <c r="AW105" i="16"/>
  <c r="BU105" i="16" s="1"/>
  <c r="AV105" i="16"/>
  <c r="BT105" i="16" s="1"/>
  <c r="AU105" i="16"/>
  <c r="BS105" i="16" s="1"/>
  <c r="AT105" i="16"/>
  <c r="BR105" i="16" s="1"/>
  <c r="AS105" i="16"/>
  <c r="BQ105" i="16" s="1"/>
  <c r="AR105" i="16"/>
  <c r="BP105" i="16" s="1"/>
  <c r="AQ105" i="16"/>
  <c r="BO105" i="16" s="1"/>
  <c r="AP105" i="16"/>
  <c r="BN105" i="16" s="1"/>
  <c r="AO105" i="16"/>
  <c r="BM105" i="16" s="1"/>
  <c r="A105" i="16"/>
  <c r="CA104" i="16"/>
  <c r="BZ104" i="16"/>
  <c r="BY104" i="16"/>
  <c r="AZ104" i="16"/>
  <c r="BX104" i="16" s="1"/>
  <c r="AY104" i="16"/>
  <c r="BW104" i="16" s="1"/>
  <c r="AX104" i="16"/>
  <c r="BV104" i="16" s="1"/>
  <c r="AW104" i="16"/>
  <c r="BU104" i="16" s="1"/>
  <c r="AV104" i="16"/>
  <c r="BT104" i="16" s="1"/>
  <c r="AU104" i="16"/>
  <c r="BS104" i="16" s="1"/>
  <c r="AT104" i="16"/>
  <c r="BR104" i="16" s="1"/>
  <c r="AS104" i="16"/>
  <c r="BQ104" i="16" s="1"/>
  <c r="AR104" i="16"/>
  <c r="BP104" i="16" s="1"/>
  <c r="AQ104" i="16"/>
  <c r="BO104" i="16" s="1"/>
  <c r="AP104" i="16"/>
  <c r="BN104" i="16" s="1"/>
  <c r="AO104" i="16"/>
  <c r="BM104" i="16" s="1"/>
  <c r="A104" i="16"/>
  <c r="CA103" i="16"/>
  <c r="BZ103" i="16"/>
  <c r="BY103" i="16"/>
  <c r="AZ103" i="16"/>
  <c r="BX103" i="16" s="1"/>
  <c r="AY103" i="16"/>
  <c r="BW103" i="16" s="1"/>
  <c r="AX103" i="16"/>
  <c r="BV103" i="16" s="1"/>
  <c r="AW103" i="16"/>
  <c r="BU103" i="16" s="1"/>
  <c r="AV103" i="16"/>
  <c r="BT103" i="16" s="1"/>
  <c r="AU103" i="16"/>
  <c r="BS103" i="16" s="1"/>
  <c r="AT103" i="16"/>
  <c r="BR103" i="16" s="1"/>
  <c r="AS103" i="16"/>
  <c r="BQ103" i="16" s="1"/>
  <c r="AR103" i="16"/>
  <c r="BP103" i="16" s="1"/>
  <c r="AQ103" i="16"/>
  <c r="BO103" i="16" s="1"/>
  <c r="AP103" i="16"/>
  <c r="BN103" i="16" s="1"/>
  <c r="AO103" i="16"/>
  <c r="BM103" i="16" s="1"/>
  <c r="A103" i="16"/>
  <c r="CA102" i="16"/>
  <c r="BZ102" i="16"/>
  <c r="BY102" i="16"/>
  <c r="AZ102" i="16"/>
  <c r="BX102" i="16" s="1"/>
  <c r="AY102" i="16"/>
  <c r="BW102" i="16" s="1"/>
  <c r="AX102" i="16"/>
  <c r="BV102" i="16" s="1"/>
  <c r="AW102" i="16"/>
  <c r="BU102" i="16" s="1"/>
  <c r="AV102" i="16"/>
  <c r="BT102" i="16" s="1"/>
  <c r="AU102" i="16"/>
  <c r="BS102" i="16" s="1"/>
  <c r="AT102" i="16"/>
  <c r="BR102" i="16" s="1"/>
  <c r="AS102" i="16"/>
  <c r="BQ102" i="16" s="1"/>
  <c r="AR102" i="16"/>
  <c r="BP102" i="16" s="1"/>
  <c r="AQ102" i="16"/>
  <c r="BO102" i="16" s="1"/>
  <c r="AP102" i="16"/>
  <c r="BN102" i="16" s="1"/>
  <c r="AO102" i="16"/>
  <c r="BM102" i="16" s="1"/>
  <c r="A102" i="16"/>
  <c r="CA101" i="16"/>
  <c r="BZ101" i="16"/>
  <c r="BY101" i="16"/>
  <c r="AZ101" i="16"/>
  <c r="BX101" i="16" s="1"/>
  <c r="AY101" i="16"/>
  <c r="BW101" i="16" s="1"/>
  <c r="AX101" i="16"/>
  <c r="BV101" i="16" s="1"/>
  <c r="AW101" i="16"/>
  <c r="BU101" i="16" s="1"/>
  <c r="AV101" i="16"/>
  <c r="BT101" i="16" s="1"/>
  <c r="AU101" i="16"/>
  <c r="BS101" i="16" s="1"/>
  <c r="AT101" i="16"/>
  <c r="BR101" i="16" s="1"/>
  <c r="AS101" i="16"/>
  <c r="BQ101" i="16" s="1"/>
  <c r="AR101" i="16"/>
  <c r="BP101" i="16" s="1"/>
  <c r="AQ101" i="16"/>
  <c r="BO101" i="16" s="1"/>
  <c r="AP101" i="16"/>
  <c r="BN101" i="16" s="1"/>
  <c r="AO101" i="16"/>
  <c r="BM101" i="16" s="1"/>
  <c r="A101" i="16"/>
  <c r="CA100" i="16"/>
  <c r="BZ100" i="16"/>
  <c r="BY100" i="16"/>
  <c r="AZ100" i="16"/>
  <c r="BX100" i="16" s="1"/>
  <c r="AY100" i="16"/>
  <c r="BW100" i="16" s="1"/>
  <c r="AX100" i="16"/>
  <c r="BV100" i="16" s="1"/>
  <c r="AW100" i="16"/>
  <c r="BU100" i="16" s="1"/>
  <c r="AV100" i="16"/>
  <c r="BT100" i="16" s="1"/>
  <c r="AU100" i="16"/>
  <c r="BS100" i="16" s="1"/>
  <c r="AT100" i="16"/>
  <c r="BR100" i="16" s="1"/>
  <c r="AS100" i="16"/>
  <c r="BQ100" i="16" s="1"/>
  <c r="AR100" i="16"/>
  <c r="BP100" i="16" s="1"/>
  <c r="AQ100" i="16"/>
  <c r="BO100" i="16" s="1"/>
  <c r="AP100" i="16"/>
  <c r="BN100" i="16" s="1"/>
  <c r="AO100" i="16"/>
  <c r="BM100" i="16" s="1"/>
  <c r="A100" i="16"/>
  <c r="CA99" i="16"/>
  <c r="BZ99" i="16"/>
  <c r="BY99" i="16"/>
  <c r="AZ99" i="16"/>
  <c r="BX99" i="16" s="1"/>
  <c r="AY99" i="16"/>
  <c r="BW99" i="16" s="1"/>
  <c r="AX99" i="16"/>
  <c r="BV99" i="16" s="1"/>
  <c r="AW99" i="16"/>
  <c r="BU99" i="16" s="1"/>
  <c r="AV99" i="16"/>
  <c r="BT99" i="16" s="1"/>
  <c r="AU99" i="16"/>
  <c r="BS99" i="16" s="1"/>
  <c r="AT99" i="16"/>
  <c r="BR99" i="16" s="1"/>
  <c r="AS99" i="16"/>
  <c r="BQ99" i="16" s="1"/>
  <c r="AR99" i="16"/>
  <c r="BP99" i="16" s="1"/>
  <c r="AQ99" i="16"/>
  <c r="BO99" i="16" s="1"/>
  <c r="AP99" i="16"/>
  <c r="BN99" i="16" s="1"/>
  <c r="AO99" i="16"/>
  <c r="BM99" i="16" s="1"/>
  <c r="A99" i="16"/>
  <c r="CA98" i="16"/>
  <c r="BZ98" i="16"/>
  <c r="BY98" i="16"/>
  <c r="AZ98" i="16"/>
  <c r="BX98" i="16" s="1"/>
  <c r="AY98" i="16"/>
  <c r="BW98" i="16" s="1"/>
  <c r="AX98" i="16"/>
  <c r="BV98" i="16" s="1"/>
  <c r="AW98" i="16"/>
  <c r="BU98" i="16" s="1"/>
  <c r="AV98" i="16"/>
  <c r="BT98" i="16" s="1"/>
  <c r="AU98" i="16"/>
  <c r="BS98" i="16" s="1"/>
  <c r="AT98" i="16"/>
  <c r="BR98" i="16" s="1"/>
  <c r="AS98" i="16"/>
  <c r="BQ98" i="16" s="1"/>
  <c r="AR98" i="16"/>
  <c r="BP98" i="16" s="1"/>
  <c r="AQ98" i="16"/>
  <c r="BO98" i="16" s="1"/>
  <c r="AP98" i="16"/>
  <c r="BN98" i="16" s="1"/>
  <c r="AO98" i="16"/>
  <c r="BM98" i="16" s="1"/>
  <c r="A98" i="16"/>
  <c r="CA97" i="16"/>
  <c r="BZ97" i="16"/>
  <c r="BY97" i="16"/>
  <c r="AZ97" i="16"/>
  <c r="BX97" i="16" s="1"/>
  <c r="AY97" i="16"/>
  <c r="BW97" i="16" s="1"/>
  <c r="AX97" i="16"/>
  <c r="BV97" i="16" s="1"/>
  <c r="AW97" i="16"/>
  <c r="BU97" i="16" s="1"/>
  <c r="AV97" i="16"/>
  <c r="BT97" i="16" s="1"/>
  <c r="AU97" i="16"/>
  <c r="BS97" i="16" s="1"/>
  <c r="AT97" i="16"/>
  <c r="BR97" i="16" s="1"/>
  <c r="AS97" i="16"/>
  <c r="BQ97" i="16" s="1"/>
  <c r="AR97" i="16"/>
  <c r="BP97" i="16" s="1"/>
  <c r="AQ97" i="16"/>
  <c r="BO97" i="16" s="1"/>
  <c r="AP97" i="16"/>
  <c r="BN97" i="16" s="1"/>
  <c r="AO97" i="16"/>
  <c r="BM97" i="16" s="1"/>
  <c r="A97" i="16"/>
  <c r="CA96" i="16"/>
  <c r="BZ96" i="16"/>
  <c r="BY96" i="16"/>
  <c r="AZ96" i="16"/>
  <c r="BX96" i="16" s="1"/>
  <c r="AY96" i="16"/>
  <c r="BW96" i="16" s="1"/>
  <c r="AX96" i="16"/>
  <c r="BV96" i="16" s="1"/>
  <c r="AW96" i="16"/>
  <c r="BU96" i="16" s="1"/>
  <c r="AV96" i="16"/>
  <c r="BT96" i="16" s="1"/>
  <c r="AU96" i="16"/>
  <c r="BS96" i="16" s="1"/>
  <c r="AT96" i="16"/>
  <c r="BR96" i="16" s="1"/>
  <c r="AS96" i="16"/>
  <c r="BQ96" i="16" s="1"/>
  <c r="AR96" i="16"/>
  <c r="BP96" i="16" s="1"/>
  <c r="AQ96" i="16"/>
  <c r="BO96" i="16" s="1"/>
  <c r="AP96" i="16"/>
  <c r="BN96" i="16" s="1"/>
  <c r="AO96" i="16"/>
  <c r="BM96" i="16" s="1"/>
  <c r="A96" i="16"/>
  <c r="CA95" i="16"/>
  <c r="BZ95" i="16"/>
  <c r="BY95" i="16"/>
  <c r="AZ95" i="16"/>
  <c r="BX95" i="16" s="1"/>
  <c r="AY95" i="16"/>
  <c r="BW95" i="16" s="1"/>
  <c r="AX95" i="16"/>
  <c r="BV95" i="16" s="1"/>
  <c r="AW95" i="16"/>
  <c r="BU95" i="16" s="1"/>
  <c r="AV95" i="16"/>
  <c r="BT95" i="16" s="1"/>
  <c r="AU95" i="16"/>
  <c r="BS95" i="16" s="1"/>
  <c r="AT95" i="16"/>
  <c r="BR95" i="16" s="1"/>
  <c r="AS95" i="16"/>
  <c r="BQ95" i="16" s="1"/>
  <c r="AR95" i="16"/>
  <c r="BP95" i="16" s="1"/>
  <c r="AQ95" i="16"/>
  <c r="BO95" i="16" s="1"/>
  <c r="AP95" i="16"/>
  <c r="BN95" i="16" s="1"/>
  <c r="AO95" i="16"/>
  <c r="BM95" i="16" s="1"/>
  <c r="A95" i="16"/>
  <c r="CA94" i="16"/>
  <c r="BZ94" i="16"/>
  <c r="BY94" i="16"/>
  <c r="AZ94" i="16"/>
  <c r="BX94" i="16" s="1"/>
  <c r="AY94" i="16"/>
  <c r="BW94" i="16" s="1"/>
  <c r="AX94" i="16"/>
  <c r="BV94" i="16" s="1"/>
  <c r="AW94" i="16"/>
  <c r="BU94" i="16" s="1"/>
  <c r="AV94" i="16"/>
  <c r="BT94" i="16" s="1"/>
  <c r="AU94" i="16"/>
  <c r="BS94" i="16" s="1"/>
  <c r="AT94" i="16"/>
  <c r="BR94" i="16" s="1"/>
  <c r="AS94" i="16"/>
  <c r="BQ94" i="16" s="1"/>
  <c r="AR94" i="16"/>
  <c r="BP94" i="16" s="1"/>
  <c r="AQ94" i="16"/>
  <c r="BO94" i="16" s="1"/>
  <c r="AP94" i="16"/>
  <c r="BN94" i="16" s="1"/>
  <c r="AO94" i="16"/>
  <c r="BM94" i="16" s="1"/>
  <c r="A94" i="16"/>
  <c r="CA93" i="16"/>
  <c r="BZ93" i="16"/>
  <c r="BY93" i="16"/>
  <c r="AZ93" i="16"/>
  <c r="BX93" i="16" s="1"/>
  <c r="AY93" i="16"/>
  <c r="BW93" i="16" s="1"/>
  <c r="AX93" i="16"/>
  <c r="BV93" i="16" s="1"/>
  <c r="AW93" i="16"/>
  <c r="BU93" i="16" s="1"/>
  <c r="AV93" i="16"/>
  <c r="BT93" i="16" s="1"/>
  <c r="AU93" i="16"/>
  <c r="BS93" i="16" s="1"/>
  <c r="AT93" i="16"/>
  <c r="BR93" i="16" s="1"/>
  <c r="AS93" i="16"/>
  <c r="BQ93" i="16" s="1"/>
  <c r="AR93" i="16"/>
  <c r="BP93" i="16" s="1"/>
  <c r="AQ93" i="16"/>
  <c r="BO93" i="16" s="1"/>
  <c r="AP93" i="16"/>
  <c r="BN93" i="16" s="1"/>
  <c r="AO93" i="16"/>
  <c r="BM93" i="16" s="1"/>
  <c r="A93" i="16"/>
  <c r="CA92" i="16"/>
  <c r="BZ92" i="16"/>
  <c r="BY92" i="16"/>
  <c r="AZ92" i="16"/>
  <c r="BX92" i="16" s="1"/>
  <c r="AY92" i="16"/>
  <c r="BW92" i="16" s="1"/>
  <c r="AX92" i="16"/>
  <c r="BV92" i="16" s="1"/>
  <c r="AW92" i="16"/>
  <c r="BU92" i="16" s="1"/>
  <c r="AV92" i="16"/>
  <c r="BT92" i="16" s="1"/>
  <c r="AU92" i="16"/>
  <c r="BS92" i="16" s="1"/>
  <c r="AT92" i="16"/>
  <c r="BR92" i="16" s="1"/>
  <c r="AS92" i="16"/>
  <c r="BQ92" i="16" s="1"/>
  <c r="AR92" i="16"/>
  <c r="BP92" i="16" s="1"/>
  <c r="AQ92" i="16"/>
  <c r="BO92" i="16" s="1"/>
  <c r="AP92" i="16"/>
  <c r="BN92" i="16" s="1"/>
  <c r="AO92" i="16"/>
  <c r="BM92" i="16" s="1"/>
  <c r="A92" i="16"/>
  <c r="CA91" i="16"/>
  <c r="BZ91" i="16"/>
  <c r="BY91" i="16"/>
  <c r="AZ91" i="16"/>
  <c r="BX91" i="16" s="1"/>
  <c r="AY91" i="16"/>
  <c r="BW91" i="16" s="1"/>
  <c r="AX91" i="16"/>
  <c r="BV91" i="16" s="1"/>
  <c r="AW91" i="16"/>
  <c r="BU91" i="16" s="1"/>
  <c r="AV91" i="16"/>
  <c r="BT91" i="16" s="1"/>
  <c r="AU91" i="16"/>
  <c r="BS91" i="16" s="1"/>
  <c r="AT91" i="16"/>
  <c r="BR91" i="16" s="1"/>
  <c r="AS91" i="16"/>
  <c r="BQ91" i="16" s="1"/>
  <c r="AR91" i="16"/>
  <c r="BP91" i="16" s="1"/>
  <c r="AQ91" i="16"/>
  <c r="BO91" i="16" s="1"/>
  <c r="AP91" i="16"/>
  <c r="BN91" i="16" s="1"/>
  <c r="AO91" i="16"/>
  <c r="BM91" i="16" s="1"/>
  <c r="A91" i="16"/>
  <c r="CA90" i="16"/>
  <c r="BZ90" i="16"/>
  <c r="BY90" i="16"/>
  <c r="AZ90" i="16"/>
  <c r="BX90" i="16" s="1"/>
  <c r="AY90" i="16"/>
  <c r="BW90" i="16" s="1"/>
  <c r="AX90" i="16"/>
  <c r="BV90" i="16" s="1"/>
  <c r="AW90" i="16"/>
  <c r="BU90" i="16" s="1"/>
  <c r="AV90" i="16"/>
  <c r="BT90" i="16" s="1"/>
  <c r="AU90" i="16"/>
  <c r="BS90" i="16" s="1"/>
  <c r="AT90" i="16"/>
  <c r="BR90" i="16" s="1"/>
  <c r="AS90" i="16"/>
  <c r="BQ90" i="16" s="1"/>
  <c r="AR90" i="16"/>
  <c r="BP90" i="16" s="1"/>
  <c r="AQ90" i="16"/>
  <c r="BO90" i="16" s="1"/>
  <c r="AP90" i="16"/>
  <c r="BN90" i="16" s="1"/>
  <c r="AO90" i="16"/>
  <c r="BM90" i="16" s="1"/>
  <c r="A90" i="16"/>
  <c r="CA89" i="16"/>
  <c r="BZ89" i="16"/>
  <c r="BY89" i="16"/>
  <c r="AZ89" i="16"/>
  <c r="BX89" i="16" s="1"/>
  <c r="AY89" i="16"/>
  <c r="BW89" i="16" s="1"/>
  <c r="AX89" i="16"/>
  <c r="BV89" i="16" s="1"/>
  <c r="AW89" i="16"/>
  <c r="BU89" i="16" s="1"/>
  <c r="AV89" i="16"/>
  <c r="BT89" i="16" s="1"/>
  <c r="AU89" i="16"/>
  <c r="BS89" i="16" s="1"/>
  <c r="AT89" i="16"/>
  <c r="BR89" i="16" s="1"/>
  <c r="AS89" i="16"/>
  <c r="BQ89" i="16" s="1"/>
  <c r="AR89" i="16"/>
  <c r="BP89" i="16" s="1"/>
  <c r="AQ89" i="16"/>
  <c r="BO89" i="16" s="1"/>
  <c r="AP89" i="16"/>
  <c r="BN89" i="16" s="1"/>
  <c r="AO89" i="16"/>
  <c r="BM89" i="16" s="1"/>
  <c r="A89" i="16"/>
  <c r="CA88" i="16"/>
  <c r="BZ88" i="16"/>
  <c r="BY88" i="16"/>
  <c r="AZ88" i="16"/>
  <c r="BX88" i="16" s="1"/>
  <c r="AY88" i="16"/>
  <c r="BW88" i="16" s="1"/>
  <c r="AX88" i="16"/>
  <c r="BV88" i="16" s="1"/>
  <c r="AW88" i="16"/>
  <c r="BU88" i="16" s="1"/>
  <c r="AV88" i="16"/>
  <c r="BT88" i="16" s="1"/>
  <c r="AU88" i="16"/>
  <c r="BS88" i="16" s="1"/>
  <c r="AT88" i="16"/>
  <c r="BR88" i="16" s="1"/>
  <c r="AS88" i="16"/>
  <c r="BQ88" i="16" s="1"/>
  <c r="AR88" i="16"/>
  <c r="BP88" i="16" s="1"/>
  <c r="AQ88" i="16"/>
  <c r="BO88" i="16" s="1"/>
  <c r="AP88" i="16"/>
  <c r="BN88" i="16" s="1"/>
  <c r="AO88" i="16"/>
  <c r="BM88" i="16" s="1"/>
  <c r="A88" i="16"/>
  <c r="CA87" i="16"/>
  <c r="BZ87" i="16"/>
  <c r="BY87" i="16"/>
  <c r="AZ87" i="16"/>
  <c r="BX87" i="16" s="1"/>
  <c r="AY87" i="16"/>
  <c r="BW87" i="16" s="1"/>
  <c r="AX87" i="16"/>
  <c r="BV87" i="16" s="1"/>
  <c r="AW87" i="16"/>
  <c r="BU87" i="16" s="1"/>
  <c r="AV87" i="16"/>
  <c r="BT87" i="16" s="1"/>
  <c r="AU87" i="16"/>
  <c r="BS87" i="16" s="1"/>
  <c r="AT87" i="16"/>
  <c r="BR87" i="16" s="1"/>
  <c r="AS87" i="16"/>
  <c r="BQ87" i="16" s="1"/>
  <c r="AR87" i="16"/>
  <c r="BP87" i="16" s="1"/>
  <c r="AQ87" i="16"/>
  <c r="BO87" i="16" s="1"/>
  <c r="AP87" i="16"/>
  <c r="BN87" i="16" s="1"/>
  <c r="AO87" i="16"/>
  <c r="BM87" i="16" s="1"/>
  <c r="A87" i="16"/>
  <c r="CA86" i="16"/>
  <c r="BZ86" i="16"/>
  <c r="BY86" i="16"/>
  <c r="AZ86" i="16"/>
  <c r="BX86" i="16" s="1"/>
  <c r="AY86" i="16"/>
  <c r="BW86" i="16" s="1"/>
  <c r="AX86" i="16"/>
  <c r="BV86" i="16" s="1"/>
  <c r="AW86" i="16"/>
  <c r="BU86" i="16" s="1"/>
  <c r="AV86" i="16"/>
  <c r="BT86" i="16" s="1"/>
  <c r="AU86" i="16"/>
  <c r="BS86" i="16" s="1"/>
  <c r="AT86" i="16"/>
  <c r="BR86" i="16" s="1"/>
  <c r="AS86" i="16"/>
  <c r="BQ86" i="16" s="1"/>
  <c r="AR86" i="16"/>
  <c r="BP86" i="16" s="1"/>
  <c r="AQ86" i="16"/>
  <c r="BO86" i="16" s="1"/>
  <c r="AP86" i="16"/>
  <c r="BN86" i="16" s="1"/>
  <c r="AO86" i="16"/>
  <c r="BM86" i="16" s="1"/>
  <c r="A86" i="16"/>
  <c r="CA85" i="16"/>
  <c r="BZ85" i="16"/>
  <c r="BY85" i="16"/>
  <c r="AZ85" i="16"/>
  <c r="BX85" i="16" s="1"/>
  <c r="AY85" i="16"/>
  <c r="BW85" i="16" s="1"/>
  <c r="AX85" i="16"/>
  <c r="BV85" i="16" s="1"/>
  <c r="AW85" i="16"/>
  <c r="BU85" i="16" s="1"/>
  <c r="AV85" i="16"/>
  <c r="BT85" i="16" s="1"/>
  <c r="AU85" i="16"/>
  <c r="BS85" i="16" s="1"/>
  <c r="AT85" i="16"/>
  <c r="BR85" i="16" s="1"/>
  <c r="AS85" i="16"/>
  <c r="BQ85" i="16" s="1"/>
  <c r="AR85" i="16"/>
  <c r="BP85" i="16" s="1"/>
  <c r="AQ85" i="16"/>
  <c r="BO85" i="16" s="1"/>
  <c r="AP85" i="16"/>
  <c r="BN85" i="16" s="1"/>
  <c r="AO85" i="16"/>
  <c r="BM85" i="16" s="1"/>
  <c r="A85" i="16"/>
  <c r="CA84" i="16"/>
  <c r="BZ84" i="16"/>
  <c r="BY84" i="16"/>
  <c r="AZ84" i="16"/>
  <c r="BX84" i="16" s="1"/>
  <c r="AY84" i="16"/>
  <c r="BW84" i="16" s="1"/>
  <c r="AX84" i="16"/>
  <c r="BV84" i="16" s="1"/>
  <c r="AW84" i="16"/>
  <c r="BU84" i="16" s="1"/>
  <c r="AV84" i="16"/>
  <c r="BT84" i="16" s="1"/>
  <c r="AU84" i="16"/>
  <c r="BS84" i="16" s="1"/>
  <c r="AT84" i="16"/>
  <c r="BR84" i="16" s="1"/>
  <c r="AS84" i="16"/>
  <c r="BQ84" i="16" s="1"/>
  <c r="AR84" i="16"/>
  <c r="BP84" i="16" s="1"/>
  <c r="AQ84" i="16"/>
  <c r="BO84" i="16" s="1"/>
  <c r="AP84" i="16"/>
  <c r="BN84" i="16" s="1"/>
  <c r="AO84" i="16"/>
  <c r="BM84" i="16" s="1"/>
  <c r="A84" i="16"/>
  <c r="CA83" i="16"/>
  <c r="BZ83" i="16"/>
  <c r="BY83" i="16"/>
  <c r="AZ83" i="16"/>
  <c r="BX83" i="16" s="1"/>
  <c r="AY83" i="16"/>
  <c r="BW83" i="16" s="1"/>
  <c r="AX83" i="16"/>
  <c r="BV83" i="16" s="1"/>
  <c r="AW83" i="16"/>
  <c r="BU83" i="16" s="1"/>
  <c r="AV83" i="16"/>
  <c r="BT83" i="16" s="1"/>
  <c r="AU83" i="16"/>
  <c r="BS83" i="16" s="1"/>
  <c r="AT83" i="16"/>
  <c r="BR83" i="16" s="1"/>
  <c r="AS83" i="16"/>
  <c r="BQ83" i="16" s="1"/>
  <c r="AR83" i="16"/>
  <c r="BP83" i="16" s="1"/>
  <c r="AQ83" i="16"/>
  <c r="BO83" i="16" s="1"/>
  <c r="AP83" i="16"/>
  <c r="BN83" i="16" s="1"/>
  <c r="AO83" i="16"/>
  <c r="BM83" i="16" s="1"/>
  <c r="A83" i="16"/>
  <c r="CA82" i="16"/>
  <c r="BZ82" i="16"/>
  <c r="BY82" i="16"/>
  <c r="AZ82" i="16"/>
  <c r="BX82" i="16" s="1"/>
  <c r="AY82" i="16"/>
  <c r="BW82" i="16" s="1"/>
  <c r="AX82" i="16"/>
  <c r="BV82" i="16" s="1"/>
  <c r="AW82" i="16"/>
  <c r="BU82" i="16" s="1"/>
  <c r="AV82" i="16"/>
  <c r="BT82" i="16" s="1"/>
  <c r="AU82" i="16"/>
  <c r="BS82" i="16" s="1"/>
  <c r="AT82" i="16"/>
  <c r="BR82" i="16" s="1"/>
  <c r="AS82" i="16"/>
  <c r="BQ82" i="16" s="1"/>
  <c r="AR82" i="16"/>
  <c r="BP82" i="16" s="1"/>
  <c r="AQ82" i="16"/>
  <c r="BO82" i="16" s="1"/>
  <c r="AP82" i="16"/>
  <c r="BN82" i="16" s="1"/>
  <c r="AO82" i="16"/>
  <c r="BM82" i="16" s="1"/>
  <c r="A82" i="16"/>
  <c r="CA81" i="16"/>
  <c r="BZ81" i="16"/>
  <c r="BY81" i="16"/>
  <c r="AZ81" i="16"/>
  <c r="BX81" i="16" s="1"/>
  <c r="AY81" i="16"/>
  <c r="BW81" i="16" s="1"/>
  <c r="AX81" i="16"/>
  <c r="BV81" i="16" s="1"/>
  <c r="AW81" i="16"/>
  <c r="BU81" i="16" s="1"/>
  <c r="AV81" i="16"/>
  <c r="BT81" i="16" s="1"/>
  <c r="AU81" i="16"/>
  <c r="BS81" i="16" s="1"/>
  <c r="AT81" i="16"/>
  <c r="BR81" i="16" s="1"/>
  <c r="AS81" i="16"/>
  <c r="BQ81" i="16" s="1"/>
  <c r="AR81" i="16"/>
  <c r="BP81" i="16" s="1"/>
  <c r="AQ81" i="16"/>
  <c r="BO81" i="16" s="1"/>
  <c r="AP81" i="16"/>
  <c r="BN81" i="16" s="1"/>
  <c r="AO81" i="16"/>
  <c r="BM81" i="16" s="1"/>
  <c r="A81" i="16"/>
  <c r="CA80" i="16"/>
  <c r="BZ80" i="16"/>
  <c r="BY80" i="16"/>
  <c r="AZ80" i="16"/>
  <c r="BX80" i="16" s="1"/>
  <c r="AY80" i="16"/>
  <c r="BW80" i="16" s="1"/>
  <c r="AX80" i="16"/>
  <c r="BV80" i="16" s="1"/>
  <c r="AW80" i="16"/>
  <c r="BU80" i="16" s="1"/>
  <c r="AV80" i="16"/>
  <c r="BT80" i="16" s="1"/>
  <c r="AU80" i="16"/>
  <c r="BS80" i="16" s="1"/>
  <c r="AT80" i="16"/>
  <c r="BR80" i="16" s="1"/>
  <c r="AS80" i="16"/>
  <c r="BQ80" i="16" s="1"/>
  <c r="AR80" i="16"/>
  <c r="BP80" i="16" s="1"/>
  <c r="AQ80" i="16"/>
  <c r="BO80" i="16" s="1"/>
  <c r="AP80" i="16"/>
  <c r="BN80" i="16" s="1"/>
  <c r="AO80" i="16"/>
  <c r="BM80" i="16" s="1"/>
  <c r="A80" i="16"/>
  <c r="CA79" i="16"/>
  <c r="BZ79" i="16"/>
  <c r="BY79" i="16"/>
  <c r="AZ79" i="16"/>
  <c r="BX79" i="16" s="1"/>
  <c r="AY79" i="16"/>
  <c r="BW79" i="16" s="1"/>
  <c r="AX79" i="16"/>
  <c r="BV79" i="16" s="1"/>
  <c r="AW79" i="16"/>
  <c r="BU79" i="16" s="1"/>
  <c r="AV79" i="16"/>
  <c r="BT79" i="16" s="1"/>
  <c r="AU79" i="16"/>
  <c r="BS79" i="16" s="1"/>
  <c r="AT79" i="16"/>
  <c r="BR79" i="16" s="1"/>
  <c r="AS79" i="16"/>
  <c r="BQ79" i="16" s="1"/>
  <c r="AR79" i="16"/>
  <c r="BP79" i="16" s="1"/>
  <c r="AQ79" i="16"/>
  <c r="BO79" i="16" s="1"/>
  <c r="AP79" i="16"/>
  <c r="BN79" i="16" s="1"/>
  <c r="AO79" i="16"/>
  <c r="BM79" i="16" s="1"/>
  <c r="A79" i="16"/>
  <c r="CA78" i="16"/>
  <c r="BZ78" i="16"/>
  <c r="BY78" i="16"/>
  <c r="AZ78" i="16"/>
  <c r="BX78" i="16" s="1"/>
  <c r="AY78" i="16"/>
  <c r="BW78" i="16" s="1"/>
  <c r="AX78" i="16"/>
  <c r="BV78" i="16" s="1"/>
  <c r="AW78" i="16"/>
  <c r="BU78" i="16" s="1"/>
  <c r="AV78" i="16"/>
  <c r="BT78" i="16" s="1"/>
  <c r="AU78" i="16"/>
  <c r="BS78" i="16" s="1"/>
  <c r="AT78" i="16"/>
  <c r="BR78" i="16" s="1"/>
  <c r="AS78" i="16"/>
  <c r="BQ78" i="16" s="1"/>
  <c r="AR78" i="16"/>
  <c r="BP78" i="16" s="1"/>
  <c r="AQ78" i="16"/>
  <c r="BO78" i="16" s="1"/>
  <c r="AP78" i="16"/>
  <c r="BN78" i="16" s="1"/>
  <c r="AO78" i="16"/>
  <c r="BM78" i="16" s="1"/>
  <c r="A78" i="16"/>
  <c r="CA77" i="16"/>
  <c r="BZ77" i="16"/>
  <c r="BY77" i="16"/>
  <c r="AZ77" i="16"/>
  <c r="BX77" i="16" s="1"/>
  <c r="AY77" i="16"/>
  <c r="BW77" i="16" s="1"/>
  <c r="AX77" i="16"/>
  <c r="BV77" i="16" s="1"/>
  <c r="AW77" i="16"/>
  <c r="BU77" i="16" s="1"/>
  <c r="AV77" i="16"/>
  <c r="BT77" i="16" s="1"/>
  <c r="AU77" i="16"/>
  <c r="BS77" i="16" s="1"/>
  <c r="AT77" i="16"/>
  <c r="BR77" i="16" s="1"/>
  <c r="AS77" i="16"/>
  <c r="BQ77" i="16" s="1"/>
  <c r="AR77" i="16"/>
  <c r="BP77" i="16" s="1"/>
  <c r="AQ77" i="16"/>
  <c r="BO77" i="16" s="1"/>
  <c r="AP77" i="16"/>
  <c r="BN77" i="16" s="1"/>
  <c r="AO77" i="16"/>
  <c r="BM77" i="16" s="1"/>
  <c r="A77" i="16"/>
  <c r="CA76" i="16"/>
  <c r="BZ76" i="16"/>
  <c r="BY76" i="16"/>
  <c r="AZ76" i="16"/>
  <c r="BX76" i="16" s="1"/>
  <c r="AY76" i="16"/>
  <c r="BW76" i="16" s="1"/>
  <c r="AX76" i="16"/>
  <c r="BV76" i="16" s="1"/>
  <c r="AW76" i="16"/>
  <c r="BU76" i="16" s="1"/>
  <c r="AV76" i="16"/>
  <c r="BT76" i="16" s="1"/>
  <c r="AU76" i="16"/>
  <c r="BS76" i="16" s="1"/>
  <c r="AT76" i="16"/>
  <c r="BR76" i="16" s="1"/>
  <c r="AS76" i="16"/>
  <c r="BQ76" i="16" s="1"/>
  <c r="AR76" i="16"/>
  <c r="BP76" i="16" s="1"/>
  <c r="AQ76" i="16"/>
  <c r="BO76" i="16" s="1"/>
  <c r="AP76" i="16"/>
  <c r="BN76" i="16" s="1"/>
  <c r="AO76" i="16"/>
  <c r="BM76" i="16" s="1"/>
  <c r="A76" i="16"/>
  <c r="CA75" i="16"/>
  <c r="BZ75" i="16"/>
  <c r="BY75" i="16"/>
  <c r="AZ75" i="16"/>
  <c r="BX75" i="16" s="1"/>
  <c r="AY75" i="16"/>
  <c r="BW75" i="16" s="1"/>
  <c r="AX75" i="16"/>
  <c r="BV75" i="16" s="1"/>
  <c r="AW75" i="16"/>
  <c r="BU75" i="16" s="1"/>
  <c r="AV75" i="16"/>
  <c r="BT75" i="16" s="1"/>
  <c r="AU75" i="16"/>
  <c r="BS75" i="16" s="1"/>
  <c r="AT75" i="16"/>
  <c r="BR75" i="16" s="1"/>
  <c r="AS75" i="16"/>
  <c r="BQ75" i="16" s="1"/>
  <c r="AR75" i="16"/>
  <c r="BP75" i="16" s="1"/>
  <c r="AQ75" i="16"/>
  <c r="BO75" i="16" s="1"/>
  <c r="AP75" i="16"/>
  <c r="BN75" i="16" s="1"/>
  <c r="AO75" i="16"/>
  <c r="BM75" i="16" s="1"/>
  <c r="A75" i="16"/>
  <c r="CA74" i="16"/>
  <c r="BZ74" i="16"/>
  <c r="BY74" i="16"/>
  <c r="AZ74" i="16"/>
  <c r="BX74" i="16" s="1"/>
  <c r="AY74" i="16"/>
  <c r="BW74" i="16" s="1"/>
  <c r="AX74" i="16"/>
  <c r="BV74" i="16" s="1"/>
  <c r="AW74" i="16"/>
  <c r="BU74" i="16" s="1"/>
  <c r="AV74" i="16"/>
  <c r="BT74" i="16" s="1"/>
  <c r="AU74" i="16"/>
  <c r="BS74" i="16" s="1"/>
  <c r="AT74" i="16"/>
  <c r="BR74" i="16" s="1"/>
  <c r="AS74" i="16"/>
  <c r="BQ74" i="16" s="1"/>
  <c r="AR74" i="16"/>
  <c r="BP74" i="16" s="1"/>
  <c r="AQ74" i="16"/>
  <c r="BO74" i="16" s="1"/>
  <c r="AP74" i="16"/>
  <c r="BN74" i="16" s="1"/>
  <c r="AO74" i="16"/>
  <c r="BM74" i="16" s="1"/>
  <c r="A74" i="16"/>
  <c r="CA73" i="16"/>
  <c r="BZ73" i="16"/>
  <c r="BY73" i="16"/>
  <c r="AZ73" i="16"/>
  <c r="BX73" i="16" s="1"/>
  <c r="AY73" i="16"/>
  <c r="BW73" i="16" s="1"/>
  <c r="AX73" i="16"/>
  <c r="BV73" i="16" s="1"/>
  <c r="AW73" i="16"/>
  <c r="BU73" i="16" s="1"/>
  <c r="AV73" i="16"/>
  <c r="BT73" i="16" s="1"/>
  <c r="AU73" i="16"/>
  <c r="BS73" i="16" s="1"/>
  <c r="AT73" i="16"/>
  <c r="BR73" i="16" s="1"/>
  <c r="AS73" i="16"/>
  <c r="BQ73" i="16" s="1"/>
  <c r="AR73" i="16"/>
  <c r="BP73" i="16" s="1"/>
  <c r="AQ73" i="16"/>
  <c r="BO73" i="16" s="1"/>
  <c r="AP73" i="16"/>
  <c r="BN73" i="16" s="1"/>
  <c r="AO73" i="16"/>
  <c r="BM73" i="16" s="1"/>
  <c r="A73" i="16"/>
  <c r="CA72" i="16"/>
  <c r="BZ72" i="16"/>
  <c r="BY72" i="16"/>
  <c r="AZ72" i="16"/>
  <c r="BX72" i="16" s="1"/>
  <c r="AY72" i="16"/>
  <c r="BW72" i="16" s="1"/>
  <c r="AX72" i="16"/>
  <c r="BV72" i="16" s="1"/>
  <c r="AW72" i="16"/>
  <c r="BU72" i="16" s="1"/>
  <c r="AV72" i="16"/>
  <c r="BT72" i="16" s="1"/>
  <c r="AU72" i="16"/>
  <c r="BS72" i="16" s="1"/>
  <c r="AT72" i="16"/>
  <c r="BR72" i="16" s="1"/>
  <c r="AS72" i="16"/>
  <c r="BQ72" i="16" s="1"/>
  <c r="AR72" i="16"/>
  <c r="BP72" i="16" s="1"/>
  <c r="AQ72" i="16"/>
  <c r="BO72" i="16" s="1"/>
  <c r="AP72" i="16"/>
  <c r="BN72" i="16" s="1"/>
  <c r="AO72" i="16"/>
  <c r="BM72" i="16" s="1"/>
  <c r="A72" i="16"/>
  <c r="CA71" i="16"/>
  <c r="BZ71" i="16"/>
  <c r="BY71" i="16"/>
  <c r="AZ71" i="16"/>
  <c r="BX71" i="16" s="1"/>
  <c r="AY71" i="16"/>
  <c r="BW71" i="16" s="1"/>
  <c r="AX71" i="16"/>
  <c r="BV71" i="16" s="1"/>
  <c r="AW71" i="16"/>
  <c r="BU71" i="16" s="1"/>
  <c r="AV71" i="16"/>
  <c r="BT71" i="16" s="1"/>
  <c r="AU71" i="16"/>
  <c r="BS71" i="16" s="1"/>
  <c r="AT71" i="16"/>
  <c r="BR71" i="16" s="1"/>
  <c r="AS71" i="16"/>
  <c r="BQ71" i="16" s="1"/>
  <c r="AR71" i="16"/>
  <c r="BP71" i="16" s="1"/>
  <c r="AQ71" i="16"/>
  <c r="BO71" i="16" s="1"/>
  <c r="AP71" i="16"/>
  <c r="BN71" i="16" s="1"/>
  <c r="AO71" i="16"/>
  <c r="BM71" i="16" s="1"/>
  <c r="A71" i="16"/>
  <c r="CA70" i="16"/>
  <c r="BZ70" i="16"/>
  <c r="BY70" i="16"/>
  <c r="AZ70" i="16"/>
  <c r="BX70" i="16" s="1"/>
  <c r="AY70" i="16"/>
  <c r="BW70" i="16" s="1"/>
  <c r="AX70" i="16"/>
  <c r="BV70" i="16" s="1"/>
  <c r="AW70" i="16"/>
  <c r="BU70" i="16" s="1"/>
  <c r="AV70" i="16"/>
  <c r="BT70" i="16" s="1"/>
  <c r="AU70" i="16"/>
  <c r="BS70" i="16" s="1"/>
  <c r="AT70" i="16"/>
  <c r="BR70" i="16" s="1"/>
  <c r="AS70" i="16"/>
  <c r="BQ70" i="16" s="1"/>
  <c r="AR70" i="16"/>
  <c r="BP70" i="16" s="1"/>
  <c r="AQ70" i="16"/>
  <c r="BO70" i="16" s="1"/>
  <c r="AP70" i="16"/>
  <c r="BN70" i="16" s="1"/>
  <c r="AO70" i="16"/>
  <c r="BM70" i="16" s="1"/>
  <c r="A70" i="16"/>
  <c r="CA69" i="16"/>
  <c r="BZ69" i="16"/>
  <c r="BY69" i="16"/>
  <c r="AZ69" i="16"/>
  <c r="BX69" i="16" s="1"/>
  <c r="AY69" i="16"/>
  <c r="BW69" i="16" s="1"/>
  <c r="AX69" i="16"/>
  <c r="BV69" i="16" s="1"/>
  <c r="AW69" i="16"/>
  <c r="BU69" i="16" s="1"/>
  <c r="AV69" i="16"/>
  <c r="BT69" i="16" s="1"/>
  <c r="AU69" i="16"/>
  <c r="BS69" i="16" s="1"/>
  <c r="AT69" i="16"/>
  <c r="BR69" i="16" s="1"/>
  <c r="AS69" i="16"/>
  <c r="BQ69" i="16" s="1"/>
  <c r="AR69" i="16"/>
  <c r="BP69" i="16" s="1"/>
  <c r="AQ69" i="16"/>
  <c r="BO69" i="16" s="1"/>
  <c r="AP69" i="16"/>
  <c r="BN69" i="16" s="1"/>
  <c r="AO69" i="16"/>
  <c r="BM69" i="16" s="1"/>
  <c r="A69" i="16"/>
  <c r="CA68" i="16"/>
  <c r="BZ68" i="16"/>
  <c r="BY68" i="16"/>
  <c r="AZ68" i="16"/>
  <c r="BX68" i="16" s="1"/>
  <c r="AY68" i="16"/>
  <c r="BW68" i="16" s="1"/>
  <c r="AX68" i="16"/>
  <c r="BV68" i="16" s="1"/>
  <c r="AW68" i="16"/>
  <c r="BU68" i="16" s="1"/>
  <c r="AV68" i="16"/>
  <c r="BT68" i="16" s="1"/>
  <c r="AU68" i="16"/>
  <c r="BS68" i="16" s="1"/>
  <c r="AT68" i="16"/>
  <c r="BR68" i="16" s="1"/>
  <c r="AS68" i="16"/>
  <c r="BQ68" i="16" s="1"/>
  <c r="AR68" i="16"/>
  <c r="BP68" i="16" s="1"/>
  <c r="AQ68" i="16"/>
  <c r="BO68" i="16" s="1"/>
  <c r="AP68" i="16"/>
  <c r="BN68" i="16" s="1"/>
  <c r="AO68" i="16"/>
  <c r="BM68" i="16" s="1"/>
  <c r="A68" i="16"/>
  <c r="CA67" i="16"/>
  <c r="BZ67" i="16"/>
  <c r="BY67" i="16"/>
  <c r="AZ67" i="16"/>
  <c r="BX67" i="16" s="1"/>
  <c r="AY67" i="16"/>
  <c r="BW67" i="16" s="1"/>
  <c r="AX67" i="16"/>
  <c r="BV67" i="16" s="1"/>
  <c r="AW67" i="16"/>
  <c r="BU67" i="16" s="1"/>
  <c r="AV67" i="16"/>
  <c r="BT67" i="16" s="1"/>
  <c r="AU67" i="16"/>
  <c r="BS67" i="16" s="1"/>
  <c r="AT67" i="16"/>
  <c r="BR67" i="16" s="1"/>
  <c r="AS67" i="16"/>
  <c r="BQ67" i="16" s="1"/>
  <c r="AR67" i="16"/>
  <c r="BP67" i="16" s="1"/>
  <c r="AQ67" i="16"/>
  <c r="BO67" i="16" s="1"/>
  <c r="AP67" i="16"/>
  <c r="BN67" i="16" s="1"/>
  <c r="AO67" i="16"/>
  <c r="BM67" i="16" s="1"/>
  <c r="A67" i="16"/>
  <c r="CA66" i="16"/>
  <c r="BZ66" i="16"/>
  <c r="BY66" i="16"/>
  <c r="AZ66" i="16"/>
  <c r="BX66" i="16" s="1"/>
  <c r="AY66" i="16"/>
  <c r="BW66" i="16" s="1"/>
  <c r="AX66" i="16"/>
  <c r="BV66" i="16" s="1"/>
  <c r="AW66" i="16"/>
  <c r="BU66" i="16" s="1"/>
  <c r="AV66" i="16"/>
  <c r="BT66" i="16" s="1"/>
  <c r="AU66" i="16"/>
  <c r="BS66" i="16" s="1"/>
  <c r="AT66" i="16"/>
  <c r="BR66" i="16" s="1"/>
  <c r="AS66" i="16"/>
  <c r="BQ66" i="16" s="1"/>
  <c r="AR66" i="16"/>
  <c r="BP66" i="16" s="1"/>
  <c r="AQ66" i="16"/>
  <c r="BO66" i="16" s="1"/>
  <c r="AP66" i="16"/>
  <c r="BN66" i="16" s="1"/>
  <c r="AO66" i="16"/>
  <c r="BM66" i="16" s="1"/>
  <c r="A66" i="16"/>
  <c r="CA65" i="16"/>
  <c r="BZ65" i="16"/>
  <c r="BY65" i="16"/>
  <c r="AZ65" i="16"/>
  <c r="BX65" i="16" s="1"/>
  <c r="AY65" i="16"/>
  <c r="BW65" i="16" s="1"/>
  <c r="AX65" i="16"/>
  <c r="BV65" i="16" s="1"/>
  <c r="AW65" i="16"/>
  <c r="BU65" i="16" s="1"/>
  <c r="AV65" i="16"/>
  <c r="BT65" i="16" s="1"/>
  <c r="AU65" i="16"/>
  <c r="BS65" i="16" s="1"/>
  <c r="AT65" i="16"/>
  <c r="BR65" i="16" s="1"/>
  <c r="AS65" i="16"/>
  <c r="BQ65" i="16" s="1"/>
  <c r="AR65" i="16"/>
  <c r="BP65" i="16" s="1"/>
  <c r="AQ65" i="16"/>
  <c r="BO65" i="16" s="1"/>
  <c r="AP65" i="16"/>
  <c r="BN65" i="16" s="1"/>
  <c r="AO65" i="16"/>
  <c r="BM65" i="16" s="1"/>
  <c r="A65" i="16"/>
  <c r="CA64" i="16"/>
  <c r="BZ64" i="16"/>
  <c r="BY64" i="16"/>
  <c r="AZ64" i="16"/>
  <c r="BX64" i="16" s="1"/>
  <c r="AY64" i="16"/>
  <c r="BW64" i="16" s="1"/>
  <c r="AX64" i="16"/>
  <c r="BV64" i="16" s="1"/>
  <c r="AW64" i="16"/>
  <c r="BU64" i="16" s="1"/>
  <c r="AV64" i="16"/>
  <c r="BT64" i="16" s="1"/>
  <c r="AU64" i="16"/>
  <c r="BS64" i="16" s="1"/>
  <c r="AT64" i="16"/>
  <c r="BR64" i="16" s="1"/>
  <c r="AS64" i="16"/>
  <c r="BQ64" i="16" s="1"/>
  <c r="AR64" i="16"/>
  <c r="BP64" i="16" s="1"/>
  <c r="AQ64" i="16"/>
  <c r="BO64" i="16" s="1"/>
  <c r="AP64" i="16"/>
  <c r="BN64" i="16" s="1"/>
  <c r="AO64" i="16"/>
  <c r="BM64" i="16" s="1"/>
  <c r="A64" i="16"/>
  <c r="CA63" i="16"/>
  <c r="BZ63" i="16"/>
  <c r="BY63" i="16"/>
  <c r="AZ63" i="16"/>
  <c r="BX63" i="16" s="1"/>
  <c r="AY63" i="16"/>
  <c r="BW63" i="16" s="1"/>
  <c r="AX63" i="16"/>
  <c r="BV63" i="16" s="1"/>
  <c r="AW63" i="16"/>
  <c r="BU63" i="16" s="1"/>
  <c r="AV63" i="16"/>
  <c r="BT63" i="16" s="1"/>
  <c r="AU63" i="16"/>
  <c r="BS63" i="16" s="1"/>
  <c r="AT63" i="16"/>
  <c r="BR63" i="16" s="1"/>
  <c r="AS63" i="16"/>
  <c r="BQ63" i="16" s="1"/>
  <c r="AR63" i="16"/>
  <c r="BP63" i="16" s="1"/>
  <c r="AQ63" i="16"/>
  <c r="BO63" i="16" s="1"/>
  <c r="AP63" i="16"/>
  <c r="BN63" i="16" s="1"/>
  <c r="AO63" i="16"/>
  <c r="BM63" i="16" s="1"/>
  <c r="A63" i="16"/>
  <c r="CA62" i="16"/>
  <c r="BZ62" i="16"/>
  <c r="BY62" i="16"/>
  <c r="AZ62" i="16"/>
  <c r="BX62" i="16" s="1"/>
  <c r="AY62" i="16"/>
  <c r="BW62" i="16" s="1"/>
  <c r="AX62" i="16"/>
  <c r="BV62" i="16" s="1"/>
  <c r="AW62" i="16"/>
  <c r="BU62" i="16" s="1"/>
  <c r="AV62" i="16"/>
  <c r="BT62" i="16" s="1"/>
  <c r="AU62" i="16"/>
  <c r="BS62" i="16" s="1"/>
  <c r="AT62" i="16"/>
  <c r="BR62" i="16" s="1"/>
  <c r="AS62" i="16"/>
  <c r="BQ62" i="16" s="1"/>
  <c r="AR62" i="16"/>
  <c r="BP62" i="16" s="1"/>
  <c r="AQ62" i="16"/>
  <c r="BO62" i="16" s="1"/>
  <c r="AP62" i="16"/>
  <c r="BN62" i="16" s="1"/>
  <c r="AO62" i="16"/>
  <c r="BM62" i="16" s="1"/>
  <c r="A62" i="16"/>
  <c r="CA61" i="16"/>
  <c r="BZ61" i="16"/>
  <c r="BY61" i="16"/>
  <c r="AZ61" i="16"/>
  <c r="BX61" i="16" s="1"/>
  <c r="AY61" i="16"/>
  <c r="BW61" i="16" s="1"/>
  <c r="AX61" i="16"/>
  <c r="BV61" i="16" s="1"/>
  <c r="AW61" i="16"/>
  <c r="BU61" i="16" s="1"/>
  <c r="AV61" i="16"/>
  <c r="BT61" i="16" s="1"/>
  <c r="AU61" i="16"/>
  <c r="BS61" i="16" s="1"/>
  <c r="AT61" i="16"/>
  <c r="BR61" i="16" s="1"/>
  <c r="AS61" i="16"/>
  <c r="BQ61" i="16" s="1"/>
  <c r="AR61" i="16"/>
  <c r="BP61" i="16" s="1"/>
  <c r="AQ61" i="16"/>
  <c r="BO61" i="16" s="1"/>
  <c r="AP61" i="16"/>
  <c r="BN61" i="16" s="1"/>
  <c r="AO61" i="16"/>
  <c r="BM61" i="16" s="1"/>
  <c r="A61" i="16"/>
  <c r="CA60" i="16"/>
  <c r="BZ60" i="16"/>
  <c r="BY60" i="16"/>
  <c r="AZ60" i="16"/>
  <c r="BX60" i="16" s="1"/>
  <c r="AY60" i="16"/>
  <c r="BW60" i="16" s="1"/>
  <c r="AX60" i="16"/>
  <c r="BV60" i="16" s="1"/>
  <c r="AW60" i="16"/>
  <c r="BU60" i="16" s="1"/>
  <c r="AV60" i="16"/>
  <c r="BT60" i="16" s="1"/>
  <c r="AU60" i="16"/>
  <c r="BS60" i="16" s="1"/>
  <c r="AT60" i="16"/>
  <c r="BR60" i="16" s="1"/>
  <c r="AS60" i="16"/>
  <c r="BQ60" i="16" s="1"/>
  <c r="AR60" i="16"/>
  <c r="BP60" i="16" s="1"/>
  <c r="AQ60" i="16"/>
  <c r="BO60" i="16" s="1"/>
  <c r="AP60" i="16"/>
  <c r="BN60" i="16" s="1"/>
  <c r="AO60" i="16"/>
  <c r="BM60" i="16" s="1"/>
  <c r="A60" i="16"/>
  <c r="CA59" i="16"/>
  <c r="BZ59" i="16"/>
  <c r="BY59" i="16"/>
  <c r="AZ59" i="16"/>
  <c r="BX59" i="16" s="1"/>
  <c r="AY59" i="16"/>
  <c r="BW59" i="16" s="1"/>
  <c r="AX59" i="16"/>
  <c r="BV59" i="16" s="1"/>
  <c r="AW59" i="16"/>
  <c r="BU59" i="16" s="1"/>
  <c r="AV59" i="16"/>
  <c r="BT59" i="16" s="1"/>
  <c r="AU59" i="16"/>
  <c r="BS59" i="16" s="1"/>
  <c r="AT59" i="16"/>
  <c r="BR59" i="16" s="1"/>
  <c r="AS59" i="16"/>
  <c r="BQ59" i="16" s="1"/>
  <c r="AR59" i="16"/>
  <c r="BP59" i="16" s="1"/>
  <c r="AQ59" i="16"/>
  <c r="BO59" i="16" s="1"/>
  <c r="AP59" i="16"/>
  <c r="BN59" i="16" s="1"/>
  <c r="AO59" i="16"/>
  <c r="BM59" i="16" s="1"/>
  <c r="A59" i="16"/>
  <c r="CA58" i="16"/>
  <c r="BZ58" i="16"/>
  <c r="BY58" i="16"/>
  <c r="AZ58" i="16"/>
  <c r="BX58" i="16" s="1"/>
  <c r="AY58" i="16"/>
  <c r="BW58" i="16" s="1"/>
  <c r="AX58" i="16"/>
  <c r="BV58" i="16" s="1"/>
  <c r="AW58" i="16"/>
  <c r="BU58" i="16" s="1"/>
  <c r="AV58" i="16"/>
  <c r="BT58" i="16" s="1"/>
  <c r="AU58" i="16"/>
  <c r="BS58" i="16" s="1"/>
  <c r="AT58" i="16"/>
  <c r="BR58" i="16" s="1"/>
  <c r="AS58" i="16"/>
  <c r="BQ58" i="16" s="1"/>
  <c r="AR58" i="16"/>
  <c r="BP58" i="16" s="1"/>
  <c r="AQ58" i="16"/>
  <c r="BO58" i="16" s="1"/>
  <c r="AP58" i="16"/>
  <c r="BN58" i="16" s="1"/>
  <c r="AO58" i="16"/>
  <c r="BM58" i="16" s="1"/>
  <c r="A58" i="16"/>
  <c r="CA57" i="16"/>
  <c r="BZ57" i="16"/>
  <c r="BY57" i="16"/>
  <c r="AZ57" i="16"/>
  <c r="BX57" i="16" s="1"/>
  <c r="AY57" i="16"/>
  <c r="BW57" i="16" s="1"/>
  <c r="AX57" i="16"/>
  <c r="BV57" i="16" s="1"/>
  <c r="AW57" i="16"/>
  <c r="BU57" i="16" s="1"/>
  <c r="AV57" i="16"/>
  <c r="BT57" i="16" s="1"/>
  <c r="AU57" i="16"/>
  <c r="BS57" i="16" s="1"/>
  <c r="AT57" i="16"/>
  <c r="BR57" i="16" s="1"/>
  <c r="AS57" i="16"/>
  <c r="BQ57" i="16" s="1"/>
  <c r="AR57" i="16"/>
  <c r="BP57" i="16" s="1"/>
  <c r="AQ57" i="16"/>
  <c r="BO57" i="16" s="1"/>
  <c r="AP57" i="16"/>
  <c r="BN57" i="16" s="1"/>
  <c r="AO57" i="16"/>
  <c r="BM57" i="16" s="1"/>
  <c r="A57" i="16"/>
  <c r="CA56" i="16"/>
  <c r="BZ56" i="16"/>
  <c r="BY56" i="16"/>
  <c r="AZ56" i="16"/>
  <c r="BX56" i="16" s="1"/>
  <c r="AY56" i="16"/>
  <c r="BW56" i="16" s="1"/>
  <c r="AX56" i="16"/>
  <c r="BV56" i="16" s="1"/>
  <c r="AW56" i="16"/>
  <c r="BU56" i="16" s="1"/>
  <c r="AV56" i="16"/>
  <c r="BT56" i="16" s="1"/>
  <c r="AU56" i="16"/>
  <c r="BS56" i="16" s="1"/>
  <c r="AT56" i="16"/>
  <c r="BR56" i="16" s="1"/>
  <c r="AS56" i="16"/>
  <c r="BQ56" i="16" s="1"/>
  <c r="AR56" i="16"/>
  <c r="BP56" i="16" s="1"/>
  <c r="AQ56" i="16"/>
  <c r="BO56" i="16" s="1"/>
  <c r="AP56" i="16"/>
  <c r="BN56" i="16" s="1"/>
  <c r="AO56" i="16"/>
  <c r="BM56" i="16" s="1"/>
  <c r="A56" i="16"/>
  <c r="CA55" i="16"/>
  <c r="BZ55" i="16"/>
  <c r="BY55" i="16"/>
  <c r="AZ55" i="16"/>
  <c r="BX55" i="16" s="1"/>
  <c r="AY55" i="16"/>
  <c r="BW55" i="16" s="1"/>
  <c r="AX55" i="16"/>
  <c r="BV55" i="16" s="1"/>
  <c r="AW55" i="16"/>
  <c r="BU55" i="16" s="1"/>
  <c r="AV55" i="16"/>
  <c r="BT55" i="16" s="1"/>
  <c r="AU55" i="16"/>
  <c r="BS55" i="16" s="1"/>
  <c r="AT55" i="16"/>
  <c r="BR55" i="16" s="1"/>
  <c r="AS55" i="16"/>
  <c r="BQ55" i="16" s="1"/>
  <c r="AR55" i="16"/>
  <c r="BP55" i="16" s="1"/>
  <c r="AQ55" i="16"/>
  <c r="BO55" i="16" s="1"/>
  <c r="AP55" i="16"/>
  <c r="BN55" i="16" s="1"/>
  <c r="AO55" i="16"/>
  <c r="BM55" i="16" s="1"/>
  <c r="A55" i="16"/>
  <c r="CA54" i="16"/>
  <c r="BZ54" i="16"/>
  <c r="BY54" i="16"/>
  <c r="AZ54" i="16"/>
  <c r="BX54" i="16" s="1"/>
  <c r="AY54" i="16"/>
  <c r="BW54" i="16" s="1"/>
  <c r="AX54" i="16"/>
  <c r="BV54" i="16" s="1"/>
  <c r="AW54" i="16"/>
  <c r="BU54" i="16" s="1"/>
  <c r="AV54" i="16"/>
  <c r="BT54" i="16" s="1"/>
  <c r="AU54" i="16"/>
  <c r="BS54" i="16" s="1"/>
  <c r="AT54" i="16"/>
  <c r="BR54" i="16" s="1"/>
  <c r="AS54" i="16"/>
  <c r="BQ54" i="16" s="1"/>
  <c r="AR54" i="16"/>
  <c r="BP54" i="16" s="1"/>
  <c r="AQ54" i="16"/>
  <c r="BO54" i="16" s="1"/>
  <c r="AP54" i="16"/>
  <c r="BN54" i="16" s="1"/>
  <c r="AO54" i="16"/>
  <c r="BM54" i="16" s="1"/>
  <c r="A54" i="16"/>
  <c r="CA53" i="16"/>
  <c r="BZ53" i="16"/>
  <c r="BY53" i="16"/>
  <c r="AZ53" i="16"/>
  <c r="BX53" i="16" s="1"/>
  <c r="AY53" i="16"/>
  <c r="BW53" i="16" s="1"/>
  <c r="AX53" i="16"/>
  <c r="BV53" i="16" s="1"/>
  <c r="AW53" i="16"/>
  <c r="BU53" i="16" s="1"/>
  <c r="AV53" i="16"/>
  <c r="BT53" i="16" s="1"/>
  <c r="AU53" i="16"/>
  <c r="BS53" i="16" s="1"/>
  <c r="AT53" i="16"/>
  <c r="BR53" i="16" s="1"/>
  <c r="AS53" i="16"/>
  <c r="BQ53" i="16" s="1"/>
  <c r="AR53" i="16"/>
  <c r="BP53" i="16" s="1"/>
  <c r="AQ53" i="16"/>
  <c r="BO53" i="16" s="1"/>
  <c r="AP53" i="16"/>
  <c r="BN53" i="16" s="1"/>
  <c r="AO53" i="16"/>
  <c r="BM53" i="16" s="1"/>
  <c r="A53" i="16"/>
  <c r="CA52" i="16"/>
  <c r="BZ52" i="16"/>
  <c r="BY52" i="16"/>
  <c r="AZ52" i="16"/>
  <c r="BX52" i="16" s="1"/>
  <c r="AY52" i="16"/>
  <c r="BW52" i="16" s="1"/>
  <c r="AX52" i="16"/>
  <c r="BV52" i="16" s="1"/>
  <c r="AW52" i="16"/>
  <c r="BU52" i="16" s="1"/>
  <c r="AV52" i="16"/>
  <c r="BT52" i="16" s="1"/>
  <c r="AU52" i="16"/>
  <c r="BS52" i="16" s="1"/>
  <c r="AT52" i="16"/>
  <c r="BR52" i="16" s="1"/>
  <c r="AS52" i="16"/>
  <c r="BQ52" i="16" s="1"/>
  <c r="AR52" i="16"/>
  <c r="BP52" i="16" s="1"/>
  <c r="AQ52" i="16"/>
  <c r="BO52" i="16" s="1"/>
  <c r="AP52" i="16"/>
  <c r="BN52" i="16" s="1"/>
  <c r="AO52" i="16"/>
  <c r="BM52" i="16" s="1"/>
  <c r="A52" i="16"/>
  <c r="CA51" i="16"/>
  <c r="BZ51" i="16"/>
  <c r="BY51" i="16"/>
  <c r="AZ51" i="16"/>
  <c r="BX51" i="16" s="1"/>
  <c r="AY51" i="16"/>
  <c r="BW51" i="16" s="1"/>
  <c r="AX51" i="16"/>
  <c r="BV51" i="16" s="1"/>
  <c r="AW51" i="16"/>
  <c r="BU51" i="16" s="1"/>
  <c r="AV51" i="16"/>
  <c r="BT51" i="16" s="1"/>
  <c r="AU51" i="16"/>
  <c r="BS51" i="16" s="1"/>
  <c r="AT51" i="16"/>
  <c r="BR51" i="16" s="1"/>
  <c r="AS51" i="16"/>
  <c r="BQ51" i="16" s="1"/>
  <c r="AR51" i="16"/>
  <c r="BP51" i="16" s="1"/>
  <c r="AQ51" i="16"/>
  <c r="BO51" i="16" s="1"/>
  <c r="AP51" i="16"/>
  <c r="BN51" i="16" s="1"/>
  <c r="AO51" i="16"/>
  <c r="BM51" i="16" s="1"/>
  <c r="A51" i="16"/>
  <c r="CA50" i="16"/>
  <c r="BZ50" i="16"/>
  <c r="BY50" i="16"/>
  <c r="AZ50" i="16"/>
  <c r="BX50" i="16" s="1"/>
  <c r="AY50" i="16"/>
  <c r="BW50" i="16" s="1"/>
  <c r="AX50" i="16"/>
  <c r="BV50" i="16" s="1"/>
  <c r="AW50" i="16"/>
  <c r="BU50" i="16" s="1"/>
  <c r="AV50" i="16"/>
  <c r="BT50" i="16" s="1"/>
  <c r="AU50" i="16"/>
  <c r="BS50" i="16" s="1"/>
  <c r="AT50" i="16"/>
  <c r="BR50" i="16" s="1"/>
  <c r="AS50" i="16"/>
  <c r="BQ50" i="16" s="1"/>
  <c r="AR50" i="16"/>
  <c r="BP50" i="16" s="1"/>
  <c r="AQ50" i="16"/>
  <c r="BO50" i="16" s="1"/>
  <c r="AP50" i="16"/>
  <c r="BN50" i="16" s="1"/>
  <c r="AO50" i="16"/>
  <c r="BM50" i="16" s="1"/>
  <c r="A50" i="16"/>
  <c r="CA49" i="16"/>
  <c r="BZ49" i="16"/>
  <c r="BY49" i="16"/>
  <c r="AZ49" i="16"/>
  <c r="BX49" i="16" s="1"/>
  <c r="AY49" i="16"/>
  <c r="BW49" i="16" s="1"/>
  <c r="AX49" i="16"/>
  <c r="BV49" i="16" s="1"/>
  <c r="AW49" i="16"/>
  <c r="BU49" i="16" s="1"/>
  <c r="AV49" i="16"/>
  <c r="BT49" i="16" s="1"/>
  <c r="AU49" i="16"/>
  <c r="BS49" i="16" s="1"/>
  <c r="AT49" i="16"/>
  <c r="BR49" i="16" s="1"/>
  <c r="AS49" i="16"/>
  <c r="BQ49" i="16" s="1"/>
  <c r="AR49" i="16"/>
  <c r="BP49" i="16" s="1"/>
  <c r="AQ49" i="16"/>
  <c r="BO49" i="16" s="1"/>
  <c r="AP49" i="16"/>
  <c r="BN49" i="16" s="1"/>
  <c r="AO49" i="16"/>
  <c r="BM49" i="16" s="1"/>
  <c r="A49" i="16"/>
  <c r="CA48" i="16"/>
  <c r="BZ48" i="16"/>
  <c r="BY48" i="16"/>
  <c r="AZ48" i="16"/>
  <c r="BX48" i="16" s="1"/>
  <c r="AY48" i="16"/>
  <c r="BW48" i="16" s="1"/>
  <c r="AX48" i="16"/>
  <c r="BV48" i="16" s="1"/>
  <c r="AW48" i="16"/>
  <c r="BU48" i="16" s="1"/>
  <c r="AV48" i="16"/>
  <c r="BT48" i="16" s="1"/>
  <c r="AU48" i="16"/>
  <c r="BS48" i="16" s="1"/>
  <c r="AT48" i="16"/>
  <c r="BR48" i="16" s="1"/>
  <c r="AS48" i="16"/>
  <c r="BQ48" i="16" s="1"/>
  <c r="AR48" i="16"/>
  <c r="BP48" i="16" s="1"/>
  <c r="AQ48" i="16"/>
  <c r="BO48" i="16" s="1"/>
  <c r="AP48" i="16"/>
  <c r="BN48" i="16" s="1"/>
  <c r="AO48" i="16"/>
  <c r="BM48" i="16" s="1"/>
  <c r="A48" i="16"/>
  <c r="CA47" i="16"/>
  <c r="BZ47" i="16"/>
  <c r="BY47" i="16"/>
  <c r="AZ47" i="16"/>
  <c r="BX47" i="16" s="1"/>
  <c r="AY47" i="16"/>
  <c r="BW47" i="16" s="1"/>
  <c r="AX47" i="16"/>
  <c r="BV47" i="16" s="1"/>
  <c r="AW47" i="16"/>
  <c r="BU47" i="16" s="1"/>
  <c r="AV47" i="16"/>
  <c r="BT47" i="16" s="1"/>
  <c r="AU47" i="16"/>
  <c r="BS47" i="16" s="1"/>
  <c r="AT47" i="16"/>
  <c r="BR47" i="16" s="1"/>
  <c r="AS47" i="16"/>
  <c r="BQ47" i="16" s="1"/>
  <c r="AR47" i="16"/>
  <c r="BP47" i="16" s="1"/>
  <c r="AQ47" i="16"/>
  <c r="BO47" i="16" s="1"/>
  <c r="AP47" i="16"/>
  <c r="BN47" i="16" s="1"/>
  <c r="AO47" i="16"/>
  <c r="BM47" i="16" s="1"/>
  <c r="A47" i="16"/>
  <c r="CA46" i="16"/>
  <c r="BZ46" i="16"/>
  <c r="BY46" i="16"/>
  <c r="AZ46" i="16"/>
  <c r="BX46" i="16" s="1"/>
  <c r="AY46" i="16"/>
  <c r="BW46" i="16" s="1"/>
  <c r="AX46" i="16"/>
  <c r="BV46" i="16" s="1"/>
  <c r="AW46" i="16"/>
  <c r="BU46" i="16" s="1"/>
  <c r="AV46" i="16"/>
  <c r="BT46" i="16" s="1"/>
  <c r="AU46" i="16"/>
  <c r="BS46" i="16" s="1"/>
  <c r="AT46" i="16"/>
  <c r="BR46" i="16" s="1"/>
  <c r="AS46" i="16"/>
  <c r="BQ46" i="16" s="1"/>
  <c r="AR46" i="16"/>
  <c r="BP46" i="16" s="1"/>
  <c r="AQ46" i="16"/>
  <c r="BO46" i="16" s="1"/>
  <c r="AP46" i="16"/>
  <c r="BN46" i="16" s="1"/>
  <c r="AO46" i="16"/>
  <c r="BM46" i="16" s="1"/>
  <c r="A46" i="16"/>
  <c r="CA45" i="16"/>
  <c r="BZ45" i="16"/>
  <c r="BY45" i="16"/>
  <c r="AZ45" i="16"/>
  <c r="BX45" i="16" s="1"/>
  <c r="AY45" i="16"/>
  <c r="BW45" i="16" s="1"/>
  <c r="AX45" i="16"/>
  <c r="BV45" i="16" s="1"/>
  <c r="AW45" i="16"/>
  <c r="BU45" i="16" s="1"/>
  <c r="AV45" i="16"/>
  <c r="BT45" i="16" s="1"/>
  <c r="AU45" i="16"/>
  <c r="BS45" i="16" s="1"/>
  <c r="AT45" i="16"/>
  <c r="BR45" i="16" s="1"/>
  <c r="AS45" i="16"/>
  <c r="BQ45" i="16" s="1"/>
  <c r="AR45" i="16"/>
  <c r="BP45" i="16" s="1"/>
  <c r="AQ45" i="16"/>
  <c r="BO45" i="16" s="1"/>
  <c r="AP45" i="16"/>
  <c r="BN45" i="16" s="1"/>
  <c r="AO45" i="16"/>
  <c r="BM45" i="16" s="1"/>
  <c r="A45" i="16"/>
  <c r="CA44" i="16"/>
  <c r="BZ44" i="16"/>
  <c r="BY44" i="16"/>
  <c r="AZ44" i="16"/>
  <c r="BX44" i="16" s="1"/>
  <c r="AY44" i="16"/>
  <c r="BW44" i="16" s="1"/>
  <c r="AX44" i="16"/>
  <c r="BV44" i="16" s="1"/>
  <c r="AW44" i="16"/>
  <c r="BU44" i="16" s="1"/>
  <c r="AV44" i="16"/>
  <c r="BT44" i="16" s="1"/>
  <c r="AU44" i="16"/>
  <c r="BS44" i="16" s="1"/>
  <c r="AT44" i="16"/>
  <c r="BR44" i="16" s="1"/>
  <c r="AS44" i="16"/>
  <c r="BQ44" i="16" s="1"/>
  <c r="AR44" i="16"/>
  <c r="BP44" i="16" s="1"/>
  <c r="AQ44" i="16"/>
  <c r="BO44" i="16" s="1"/>
  <c r="AP44" i="16"/>
  <c r="BN44" i="16" s="1"/>
  <c r="AO44" i="16"/>
  <c r="BM44" i="16" s="1"/>
  <c r="A44" i="16"/>
  <c r="CA43" i="16"/>
  <c r="BZ43" i="16"/>
  <c r="BY43" i="16"/>
  <c r="AZ43" i="16"/>
  <c r="BX43" i="16" s="1"/>
  <c r="AY43" i="16"/>
  <c r="BW43" i="16" s="1"/>
  <c r="AX43" i="16"/>
  <c r="BV43" i="16" s="1"/>
  <c r="AW43" i="16"/>
  <c r="BU43" i="16" s="1"/>
  <c r="AV43" i="16"/>
  <c r="BT43" i="16" s="1"/>
  <c r="AU43" i="16"/>
  <c r="BS43" i="16" s="1"/>
  <c r="AT43" i="16"/>
  <c r="BR43" i="16" s="1"/>
  <c r="AS43" i="16"/>
  <c r="BQ43" i="16" s="1"/>
  <c r="AR43" i="16"/>
  <c r="BP43" i="16" s="1"/>
  <c r="AQ43" i="16"/>
  <c r="BO43" i="16" s="1"/>
  <c r="AP43" i="16"/>
  <c r="BN43" i="16" s="1"/>
  <c r="AO43" i="16"/>
  <c r="BM43" i="16" s="1"/>
  <c r="A43" i="16"/>
  <c r="CA42" i="16"/>
  <c r="BZ42" i="16"/>
  <c r="BY42" i="16"/>
  <c r="AZ42" i="16"/>
  <c r="BX42" i="16" s="1"/>
  <c r="AY42" i="16"/>
  <c r="BW42" i="16" s="1"/>
  <c r="AX42" i="16"/>
  <c r="BV42" i="16" s="1"/>
  <c r="AW42" i="16"/>
  <c r="BU42" i="16" s="1"/>
  <c r="AV42" i="16"/>
  <c r="BT42" i="16" s="1"/>
  <c r="AU42" i="16"/>
  <c r="BS42" i="16" s="1"/>
  <c r="AT42" i="16"/>
  <c r="BR42" i="16" s="1"/>
  <c r="AS42" i="16"/>
  <c r="BQ42" i="16" s="1"/>
  <c r="AR42" i="16"/>
  <c r="BP42" i="16" s="1"/>
  <c r="AQ42" i="16"/>
  <c r="BO42" i="16" s="1"/>
  <c r="AP42" i="16"/>
  <c r="BN42" i="16" s="1"/>
  <c r="AO42" i="16"/>
  <c r="BM42" i="16" s="1"/>
  <c r="A42" i="16"/>
  <c r="CA41" i="16"/>
  <c r="BZ41" i="16"/>
  <c r="BY41" i="16"/>
  <c r="AZ41" i="16"/>
  <c r="BX41" i="16" s="1"/>
  <c r="AY41" i="16"/>
  <c r="BW41" i="16" s="1"/>
  <c r="AX41" i="16"/>
  <c r="BV41" i="16" s="1"/>
  <c r="AW41" i="16"/>
  <c r="BU41" i="16" s="1"/>
  <c r="AV41" i="16"/>
  <c r="BT41" i="16" s="1"/>
  <c r="AU41" i="16"/>
  <c r="BS41" i="16" s="1"/>
  <c r="AT41" i="16"/>
  <c r="BR41" i="16" s="1"/>
  <c r="AS41" i="16"/>
  <c r="BQ41" i="16" s="1"/>
  <c r="AR41" i="16"/>
  <c r="BP41" i="16" s="1"/>
  <c r="AQ41" i="16"/>
  <c r="BO41" i="16" s="1"/>
  <c r="AP41" i="16"/>
  <c r="BN41" i="16" s="1"/>
  <c r="AO41" i="16"/>
  <c r="BM41" i="16" s="1"/>
  <c r="A41" i="16"/>
  <c r="CA40" i="16"/>
  <c r="BZ40" i="16"/>
  <c r="BY40" i="16"/>
  <c r="AZ40" i="16"/>
  <c r="BX40" i="16" s="1"/>
  <c r="AY40" i="16"/>
  <c r="BW40" i="16" s="1"/>
  <c r="AX40" i="16"/>
  <c r="BV40" i="16" s="1"/>
  <c r="AW40" i="16"/>
  <c r="BU40" i="16" s="1"/>
  <c r="AV40" i="16"/>
  <c r="BT40" i="16" s="1"/>
  <c r="AU40" i="16"/>
  <c r="BS40" i="16" s="1"/>
  <c r="AT40" i="16"/>
  <c r="BR40" i="16" s="1"/>
  <c r="AS40" i="16"/>
  <c r="BQ40" i="16" s="1"/>
  <c r="AR40" i="16"/>
  <c r="BP40" i="16" s="1"/>
  <c r="AQ40" i="16"/>
  <c r="BO40" i="16" s="1"/>
  <c r="AP40" i="16"/>
  <c r="BN40" i="16" s="1"/>
  <c r="AO40" i="16"/>
  <c r="BM40" i="16" s="1"/>
  <c r="A40" i="16"/>
  <c r="CA39" i="16"/>
  <c r="BZ39" i="16"/>
  <c r="BY39" i="16"/>
  <c r="AZ39" i="16"/>
  <c r="BX39" i="16" s="1"/>
  <c r="AY39" i="16"/>
  <c r="BW39" i="16" s="1"/>
  <c r="AX39" i="16"/>
  <c r="BV39" i="16" s="1"/>
  <c r="AW39" i="16"/>
  <c r="BU39" i="16" s="1"/>
  <c r="AV39" i="16"/>
  <c r="BT39" i="16" s="1"/>
  <c r="AU39" i="16"/>
  <c r="BS39" i="16" s="1"/>
  <c r="AT39" i="16"/>
  <c r="BR39" i="16" s="1"/>
  <c r="AS39" i="16"/>
  <c r="BQ39" i="16" s="1"/>
  <c r="AR39" i="16"/>
  <c r="BP39" i="16" s="1"/>
  <c r="AQ39" i="16"/>
  <c r="BO39" i="16" s="1"/>
  <c r="AP39" i="16"/>
  <c r="BN39" i="16" s="1"/>
  <c r="AO39" i="16"/>
  <c r="BM39" i="16" s="1"/>
  <c r="A39" i="16"/>
  <c r="CA38" i="16"/>
  <c r="BZ38" i="16"/>
  <c r="BY38" i="16"/>
  <c r="AZ38" i="16"/>
  <c r="BX38" i="16" s="1"/>
  <c r="AY38" i="16"/>
  <c r="BW38" i="16" s="1"/>
  <c r="AX38" i="16"/>
  <c r="BV38" i="16" s="1"/>
  <c r="AW38" i="16"/>
  <c r="BU38" i="16" s="1"/>
  <c r="AV38" i="16"/>
  <c r="BT38" i="16" s="1"/>
  <c r="AU38" i="16"/>
  <c r="BS38" i="16" s="1"/>
  <c r="AT38" i="16"/>
  <c r="BR38" i="16" s="1"/>
  <c r="AS38" i="16"/>
  <c r="BQ38" i="16" s="1"/>
  <c r="AR38" i="16"/>
  <c r="BP38" i="16" s="1"/>
  <c r="AQ38" i="16"/>
  <c r="BO38" i="16" s="1"/>
  <c r="AP38" i="16"/>
  <c r="BN38" i="16" s="1"/>
  <c r="AO38" i="16"/>
  <c r="BM38" i="16" s="1"/>
  <c r="A38" i="16"/>
  <c r="CA37" i="16"/>
  <c r="BZ37" i="16"/>
  <c r="BY37" i="16"/>
  <c r="AZ37" i="16"/>
  <c r="BX37" i="16" s="1"/>
  <c r="AY37" i="16"/>
  <c r="BW37" i="16" s="1"/>
  <c r="AX37" i="16"/>
  <c r="BV37" i="16" s="1"/>
  <c r="AW37" i="16"/>
  <c r="BU37" i="16" s="1"/>
  <c r="AV37" i="16"/>
  <c r="BT37" i="16" s="1"/>
  <c r="AU37" i="16"/>
  <c r="BS37" i="16" s="1"/>
  <c r="AT37" i="16"/>
  <c r="BR37" i="16" s="1"/>
  <c r="AS37" i="16"/>
  <c r="BQ37" i="16" s="1"/>
  <c r="AR37" i="16"/>
  <c r="BP37" i="16" s="1"/>
  <c r="AQ37" i="16"/>
  <c r="BO37" i="16" s="1"/>
  <c r="AP37" i="16"/>
  <c r="BN37" i="16" s="1"/>
  <c r="AO37" i="16"/>
  <c r="BM37" i="16" s="1"/>
  <c r="A37" i="16"/>
  <c r="CA36" i="16"/>
  <c r="BZ36" i="16"/>
  <c r="BY36" i="16"/>
  <c r="AZ36" i="16"/>
  <c r="BX36" i="16" s="1"/>
  <c r="AY36" i="16"/>
  <c r="BW36" i="16" s="1"/>
  <c r="AX36" i="16"/>
  <c r="BV36" i="16" s="1"/>
  <c r="AW36" i="16"/>
  <c r="BU36" i="16" s="1"/>
  <c r="AV36" i="16"/>
  <c r="BT36" i="16" s="1"/>
  <c r="AU36" i="16"/>
  <c r="BS36" i="16" s="1"/>
  <c r="AT36" i="16"/>
  <c r="BR36" i="16" s="1"/>
  <c r="AS36" i="16"/>
  <c r="BQ36" i="16" s="1"/>
  <c r="AR36" i="16"/>
  <c r="BP36" i="16" s="1"/>
  <c r="AQ36" i="16"/>
  <c r="BO36" i="16" s="1"/>
  <c r="AP36" i="16"/>
  <c r="BN36" i="16" s="1"/>
  <c r="AO36" i="16"/>
  <c r="BM36" i="16" s="1"/>
  <c r="A36" i="16"/>
  <c r="CA35" i="16"/>
  <c r="BZ35" i="16"/>
  <c r="BY35" i="16"/>
  <c r="AZ35" i="16"/>
  <c r="BX35" i="16" s="1"/>
  <c r="AY35" i="16"/>
  <c r="BW35" i="16" s="1"/>
  <c r="AX35" i="16"/>
  <c r="BV35" i="16" s="1"/>
  <c r="AW35" i="16"/>
  <c r="BU35" i="16" s="1"/>
  <c r="AV35" i="16"/>
  <c r="BT35" i="16" s="1"/>
  <c r="AU35" i="16"/>
  <c r="BS35" i="16" s="1"/>
  <c r="AT35" i="16"/>
  <c r="BR35" i="16" s="1"/>
  <c r="AS35" i="16"/>
  <c r="BQ35" i="16" s="1"/>
  <c r="AR35" i="16"/>
  <c r="BP35" i="16" s="1"/>
  <c r="AQ35" i="16"/>
  <c r="BO35" i="16" s="1"/>
  <c r="AP35" i="16"/>
  <c r="BN35" i="16" s="1"/>
  <c r="AO35" i="16"/>
  <c r="BM35" i="16" s="1"/>
  <c r="A35" i="16"/>
  <c r="CA34" i="16"/>
  <c r="BZ34" i="16"/>
  <c r="BY34" i="16"/>
  <c r="AZ34" i="16"/>
  <c r="BX34" i="16" s="1"/>
  <c r="AY34" i="16"/>
  <c r="BW34" i="16" s="1"/>
  <c r="AX34" i="16"/>
  <c r="BV34" i="16" s="1"/>
  <c r="AW34" i="16"/>
  <c r="BU34" i="16" s="1"/>
  <c r="AV34" i="16"/>
  <c r="BT34" i="16" s="1"/>
  <c r="AU34" i="16"/>
  <c r="BS34" i="16" s="1"/>
  <c r="AT34" i="16"/>
  <c r="BR34" i="16" s="1"/>
  <c r="AS34" i="16"/>
  <c r="BQ34" i="16" s="1"/>
  <c r="AR34" i="16"/>
  <c r="BP34" i="16" s="1"/>
  <c r="AQ34" i="16"/>
  <c r="BO34" i="16" s="1"/>
  <c r="AP34" i="16"/>
  <c r="BN34" i="16" s="1"/>
  <c r="AO34" i="16"/>
  <c r="BM34" i="16" s="1"/>
  <c r="A34" i="16"/>
  <c r="CA33" i="16"/>
  <c r="BZ33" i="16"/>
  <c r="BY33" i="16"/>
  <c r="AZ33" i="16"/>
  <c r="BX33" i="16" s="1"/>
  <c r="AY33" i="16"/>
  <c r="BW33" i="16" s="1"/>
  <c r="AX33" i="16"/>
  <c r="BV33" i="16" s="1"/>
  <c r="AW33" i="16"/>
  <c r="BU33" i="16" s="1"/>
  <c r="AV33" i="16"/>
  <c r="BT33" i="16" s="1"/>
  <c r="AU33" i="16"/>
  <c r="BS33" i="16" s="1"/>
  <c r="AT33" i="16"/>
  <c r="BR33" i="16" s="1"/>
  <c r="AS33" i="16"/>
  <c r="BQ33" i="16" s="1"/>
  <c r="AR33" i="16"/>
  <c r="BP33" i="16" s="1"/>
  <c r="AQ33" i="16"/>
  <c r="BO33" i="16" s="1"/>
  <c r="AP33" i="16"/>
  <c r="BN33" i="16" s="1"/>
  <c r="AO33" i="16"/>
  <c r="BM33" i="16" s="1"/>
  <c r="A33" i="16"/>
  <c r="CA32" i="16"/>
  <c r="BZ32" i="16"/>
  <c r="BY32" i="16"/>
  <c r="AZ32" i="16"/>
  <c r="BX32" i="16" s="1"/>
  <c r="AY32" i="16"/>
  <c r="BW32" i="16" s="1"/>
  <c r="AX32" i="16"/>
  <c r="BV32" i="16" s="1"/>
  <c r="AW32" i="16"/>
  <c r="BU32" i="16" s="1"/>
  <c r="AV32" i="16"/>
  <c r="BT32" i="16" s="1"/>
  <c r="AU32" i="16"/>
  <c r="BS32" i="16" s="1"/>
  <c r="AT32" i="16"/>
  <c r="BR32" i="16" s="1"/>
  <c r="AS32" i="16"/>
  <c r="BQ32" i="16" s="1"/>
  <c r="AR32" i="16"/>
  <c r="BP32" i="16" s="1"/>
  <c r="AQ32" i="16"/>
  <c r="BO32" i="16" s="1"/>
  <c r="AP32" i="16"/>
  <c r="BN32" i="16" s="1"/>
  <c r="AO32" i="16"/>
  <c r="BM32" i="16" s="1"/>
  <c r="A32" i="16"/>
  <c r="CA31" i="16"/>
  <c r="BZ31" i="16"/>
  <c r="BY31" i="16"/>
  <c r="AZ31" i="16"/>
  <c r="BX31" i="16" s="1"/>
  <c r="AY31" i="16"/>
  <c r="BW31" i="16" s="1"/>
  <c r="AX31" i="16"/>
  <c r="BV31" i="16" s="1"/>
  <c r="AW31" i="16"/>
  <c r="BU31" i="16" s="1"/>
  <c r="AV31" i="16"/>
  <c r="BT31" i="16" s="1"/>
  <c r="AU31" i="16"/>
  <c r="BS31" i="16" s="1"/>
  <c r="AT31" i="16"/>
  <c r="BR31" i="16" s="1"/>
  <c r="AS31" i="16"/>
  <c r="BQ31" i="16" s="1"/>
  <c r="AR31" i="16"/>
  <c r="BP31" i="16" s="1"/>
  <c r="AQ31" i="16"/>
  <c r="BO31" i="16" s="1"/>
  <c r="AP31" i="16"/>
  <c r="BN31" i="16" s="1"/>
  <c r="AO31" i="16"/>
  <c r="BM31" i="16" s="1"/>
  <c r="A31" i="16"/>
  <c r="CA30" i="16"/>
  <c r="BZ30" i="16"/>
  <c r="BY30" i="16"/>
  <c r="AZ30" i="16"/>
  <c r="BX30" i="16" s="1"/>
  <c r="AY30" i="16"/>
  <c r="BW30" i="16" s="1"/>
  <c r="AX30" i="16"/>
  <c r="BV30" i="16" s="1"/>
  <c r="AW30" i="16"/>
  <c r="BU30" i="16" s="1"/>
  <c r="AV30" i="16"/>
  <c r="BT30" i="16" s="1"/>
  <c r="AU30" i="16"/>
  <c r="BS30" i="16" s="1"/>
  <c r="AT30" i="16"/>
  <c r="BR30" i="16" s="1"/>
  <c r="AS30" i="16"/>
  <c r="BQ30" i="16" s="1"/>
  <c r="AR30" i="16"/>
  <c r="BP30" i="16" s="1"/>
  <c r="AQ30" i="16"/>
  <c r="BO30" i="16" s="1"/>
  <c r="AP30" i="16"/>
  <c r="BN30" i="16" s="1"/>
  <c r="AO30" i="16"/>
  <c r="BM30" i="16" s="1"/>
  <c r="A30" i="16"/>
  <c r="CA29" i="16"/>
  <c r="BZ29" i="16"/>
  <c r="BY29" i="16"/>
  <c r="AZ29" i="16"/>
  <c r="BX29" i="16" s="1"/>
  <c r="AY29" i="16"/>
  <c r="BW29" i="16" s="1"/>
  <c r="AX29" i="16"/>
  <c r="BV29" i="16" s="1"/>
  <c r="AW29" i="16"/>
  <c r="BU29" i="16" s="1"/>
  <c r="AV29" i="16"/>
  <c r="BT29" i="16" s="1"/>
  <c r="AU29" i="16"/>
  <c r="BS29" i="16" s="1"/>
  <c r="AT29" i="16"/>
  <c r="BR29" i="16" s="1"/>
  <c r="AS29" i="16"/>
  <c r="BQ29" i="16" s="1"/>
  <c r="AR29" i="16"/>
  <c r="BP29" i="16" s="1"/>
  <c r="AQ29" i="16"/>
  <c r="BO29" i="16" s="1"/>
  <c r="AP29" i="16"/>
  <c r="BN29" i="16" s="1"/>
  <c r="AO29" i="16"/>
  <c r="BM29" i="16" s="1"/>
  <c r="A29" i="16"/>
  <c r="CA28" i="16"/>
  <c r="BZ28" i="16"/>
  <c r="BY28" i="16"/>
  <c r="AZ28" i="16"/>
  <c r="BX28" i="16" s="1"/>
  <c r="AY28" i="16"/>
  <c r="BW28" i="16" s="1"/>
  <c r="AX28" i="16"/>
  <c r="BV28" i="16" s="1"/>
  <c r="AW28" i="16"/>
  <c r="BU28" i="16" s="1"/>
  <c r="AV28" i="16"/>
  <c r="BT28" i="16" s="1"/>
  <c r="AU28" i="16"/>
  <c r="BS28" i="16" s="1"/>
  <c r="AT28" i="16"/>
  <c r="BR28" i="16" s="1"/>
  <c r="AS28" i="16"/>
  <c r="BQ28" i="16" s="1"/>
  <c r="AR28" i="16"/>
  <c r="BP28" i="16" s="1"/>
  <c r="AQ28" i="16"/>
  <c r="BO28" i="16" s="1"/>
  <c r="AP28" i="16"/>
  <c r="BN28" i="16" s="1"/>
  <c r="AO28" i="16"/>
  <c r="BM28" i="16" s="1"/>
  <c r="A28" i="16"/>
  <c r="CA27" i="16"/>
  <c r="BZ27" i="16"/>
  <c r="BY27" i="16"/>
  <c r="AZ27" i="16"/>
  <c r="BX27" i="16" s="1"/>
  <c r="AY27" i="16"/>
  <c r="BW27" i="16" s="1"/>
  <c r="AX27" i="16"/>
  <c r="BV27" i="16" s="1"/>
  <c r="AW27" i="16"/>
  <c r="BU27" i="16" s="1"/>
  <c r="AV27" i="16"/>
  <c r="BT27" i="16" s="1"/>
  <c r="AU27" i="16"/>
  <c r="BS27" i="16" s="1"/>
  <c r="AT27" i="16"/>
  <c r="BR27" i="16" s="1"/>
  <c r="AS27" i="16"/>
  <c r="BQ27" i="16" s="1"/>
  <c r="AR27" i="16"/>
  <c r="BP27" i="16" s="1"/>
  <c r="AQ27" i="16"/>
  <c r="BO27" i="16" s="1"/>
  <c r="AP27" i="16"/>
  <c r="BN27" i="16" s="1"/>
  <c r="AO27" i="16"/>
  <c r="BM27" i="16" s="1"/>
  <c r="A27" i="16"/>
  <c r="CA26" i="16"/>
  <c r="BZ26" i="16"/>
  <c r="BY26" i="16"/>
  <c r="AZ26" i="16"/>
  <c r="BX26" i="16" s="1"/>
  <c r="AY26" i="16"/>
  <c r="BW26" i="16" s="1"/>
  <c r="AX26" i="16"/>
  <c r="BV26" i="16" s="1"/>
  <c r="AW26" i="16"/>
  <c r="BU26" i="16" s="1"/>
  <c r="AV26" i="16"/>
  <c r="BT26" i="16" s="1"/>
  <c r="AU26" i="16"/>
  <c r="BS26" i="16" s="1"/>
  <c r="AT26" i="16"/>
  <c r="BR26" i="16" s="1"/>
  <c r="AS26" i="16"/>
  <c r="BQ26" i="16" s="1"/>
  <c r="AR26" i="16"/>
  <c r="BP26" i="16" s="1"/>
  <c r="AQ26" i="16"/>
  <c r="BO26" i="16" s="1"/>
  <c r="AP26" i="16"/>
  <c r="BN26" i="16" s="1"/>
  <c r="AO26" i="16"/>
  <c r="BM26" i="16" s="1"/>
  <c r="A26" i="16"/>
  <c r="CA25" i="16"/>
  <c r="BZ25" i="16"/>
  <c r="BY25" i="16"/>
  <c r="AZ25" i="16"/>
  <c r="BX25" i="16" s="1"/>
  <c r="AY25" i="16"/>
  <c r="BW25" i="16" s="1"/>
  <c r="AX25" i="16"/>
  <c r="BV25" i="16" s="1"/>
  <c r="AW25" i="16"/>
  <c r="BU25" i="16" s="1"/>
  <c r="AV25" i="16"/>
  <c r="BT25" i="16" s="1"/>
  <c r="AU25" i="16"/>
  <c r="BS25" i="16" s="1"/>
  <c r="AT25" i="16"/>
  <c r="BR25" i="16" s="1"/>
  <c r="AS25" i="16"/>
  <c r="BQ25" i="16" s="1"/>
  <c r="AR25" i="16"/>
  <c r="BP25" i="16" s="1"/>
  <c r="AQ25" i="16"/>
  <c r="BO25" i="16" s="1"/>
  <c r="AP25" i="16"/>
  <c r="BN25" i="16" s="1"/>
  <c r="AO25" i="16"/>
  <c r="BM25" i="16" s="1"/>
  <c r="A25" i="16"/>
  <c r="CA24" i="16"/>
  <c r="BZ24" i="16"/>
  <c r="BY24" i="16"/>
  <c r="AZ24" i="16"/>
  <c r="BX24" i="16" s="1"/>
  <c r="AY24" i="16"/>
  <c r="BW24" i="16" s="1"/>
  <c r="AX24" i="16"/>
  <c r="BV24" i="16" s="1"/>
  <c r="AW24" i="16"/>
  <c r="BU24" i="16" s="1"/>
  <c r="AV24" i="16"/>
  <c r="BT24" i="16" s="1"/>
  <c r="AU24" i="16"/>
  <c r="BS24" i="16" s="1"/>
  <c r="AT24" i="16"/>
  <c r="BR24" i="16" s="1"/>
  <c r="AS24" i="16"/>
  <c r="BQ24" i="16" s="1"/>
  <c r="AR24" i="16"/>
  <c r="BP24" i="16" s="1"/>
  <c r="AQ24" i="16"/>
  <c r="BO24" i="16" s="1"/>
  <c r="AP24" i="16"/>
  <c r="BN24" i="16" s="1"/>
  <c r="AO24" i="16"/>
  <c r="BM24" i="16" s="1"/>
  <c r="A24" i="16"/>
  <c r="CA23" i="16"/>
  <c r="BZ23" i="16"/>
  <c r="BY23" i="16"/>
  <c r="AZ23" i="16"/>
  <c r="BX23" i="16" s="1"/>
  <c r="AY23" i="16"/>
  <c r="BW23" i="16" s="1"/>
  <c r="AX23" i="16"/>
  <c r="BV23" i="16" s="1"/>
  <c r="AW23" i="16"/>
  <c r="BU23" i="16" s="1"/>
  <c r="AV23" i="16"/>
  <c r="BT23" i="16" s="1"/>
  <c r="AU23" i="16"/>
  <c r="BS23" i="16" s="1"/>
  <c r="AT23" i="16"/>
  <c r="BR23" i="16" s="1"/>
  <c r="AS23" i="16"/>
  <c r="BQ23" i="16" s="1"/>
  <c r="AR23" i="16"/>
  <c r="BP23" i="16" s="1"/>
  <c r="AQ23" i="16"/>
  <c r="BO23" i="16" s="1"/>
  <c r="AP23" i="16"/>
  <c r="BN23" i="16" s="1"/>
  <c r="AO23" i="16"/>
  <c r="BM23" i="16" s="1"/>
  <c r="A23" i="16"/>
  <c r="CA22" i="16"/>
  <c r="BZ22" i="16"/>
  <c r="BY22" i="16"/>
  <c r="AZ22" i="16"/>
  <c r="BX22" i="16" s="1"/>
  <c r="AY22" i="16"/>
  <c r="BW22" i="16" s="1"/>
  <c r="AX22" i="16"/>
  <c r="BV22" i="16" s="1"/>
  <c r="AW22" i="16"/>
  <c r="BU22" i="16" s="1"/>
  <c r="AV22" i="16"/>
  <c r="BT22" i="16" s="1"/>
  <c r="AU22" i="16"/>
  <c r="BS22" i="16" s="1"/>
  <c r="AT22" i="16"/>
  <c r="BR22" i="16" s="1"/>
  <c r="AS22" i="16"/>
  <c r="BQ22" i="16" s="1"/>
  <c r="AR22" i="16"/>
  <c r="BP22" i="16" s="1"/>
  <c r="AQ22" i="16"/>
  <c r="BO22" i="16" s="1"/>
  <c r="AP22" i="16"/>
  <c r="BN22" i="16" s="1"/>
  <c r="AO22" i="16"/>
  <c r="BM22" i="16" s="1"/>
  <c r="A22" i="16"/>
  <c r="CA21" i="16"/>
  <c r="BZ21" i="16"/>
  <c r="BY21" i="16"/>
  <c r="AZ21" i="16"/>
  <c r="BX21" i="16" s="1"/>
  <c r="AY21" i="16"/>
  <c r="BW21" i="16" s="1"/>
  <c r="AX21" i="16"/>
  <c r="BV21" i="16" s="1"/>
  <c r="AW21" i="16"/>
  <c r="BU21" i="16" s="1"/>
  <c r="AV21" i="16"/>
  <c r="BT21" i="16" s="1"/>
  <c r="AU21" i="16"/>
  <c r="BS21" i="16" s="1"/>
  <c r="AT21" i="16"/>
  <c r="BR21" i="16" s="1"/>
  <c r="AS21" i="16"/>
  <c r="BQ21" i="16" s="1"/>
  <c r="AR21" i="16"/>
  <c r="BP21" i="16" s="1"/>
  <c r="AQ21" i="16"/>
  <c r="BO21" i="16" s="1"/>
  <c r="AP21" i="16"/>
  <c r="BN21" i="16" s="1"/>
  <c r="AO21" i="16"/>
  <c r="BM21" i="16" s="1"/>
  <c r="A21" i="16"/>
  <c r="CA20" i="16"/>
  <c r="BZ20" i="16"/>
  <c r="BY20" i="16"/>
  <c r="AZ20" i="16"/>
  <c r="BX20" i="16" s="1"/>
  <c r="AY20" i="16"/>
  <c r="BW20" i="16" s="1"/>
  <c r="AX20" i="16"/>
  <c r="BV20" i="16" s="1"/>
  <c r="AW20" i="16"/>
  <c r="BU20" i="16" s="1"/>
  <c r="AV20" i="16"/>
  <c r="BT20" i="16" s="1"/>
  <c r="AU20" i="16"/>
  <c r="BS20" i="16" s="1"/>
  <c r="AT20" i="16"/>
  <c r="BR20" i="16" s="1"/>
  <c r="AS20" i="16"/>
  <c r="BQ20" i="16" s="1"/>
  <c r="AR20" i="16"/>
  <c r="BP20" i="16" s="1"/>
  <c r="AQ20" i="16"/>
  <c r="BO20" i="16" s="1"/>
  <c r="AP20" i="16"/>
  <c r="BN20" i="16" s="1"/>
  <c r="AO20" i="16"/>
  <c r="BM20" i="16" s="1"/>
  <c r="A20" i="16"/>
  <c r="CA19" i="16"/>
  <c r="BZ19" i="16"/>
  <c r="BY19" i="16"/>
  <c r="AZ19" i="16"/>
  <c r="BX19" i="16" s="1"/>
  <c r="AY19" i="16"/>
  <c r="BW19" i="16" s="1"/>
  <c r="AX19" i="16"/>
  <c r="BV19" i="16" s="1"/>
  <c r="AW19" i="16"/>
  <c r="BU19" i="16" s="1"/>
  <c r="AV19" i="16"/>
  <c r="BT19" i="16" s="1"/>
  <c r="AU19" i="16"/>
  <c r="BS19" i="16" s="1"/>
  <c r="AT19" i="16"/>
  <c r="BR19" i="16" s="1"/>
  <c r="AS19" i="16"/>
  <c r="BQ19" i="16" s="1"/>
  <c r="AR19" i="16"/>
  <c r="BP19" i="16" s="1"/>
  <c r="AQ19" i="16"/>
  <c r="BO19" i="16" s="1"/>
  <c r="AP19" i="16"/>
  <c r="BN19" i="16" s="1"/>
  <c r="AO19" i="16"/>
  <c r="BM19" i="16" s="1"/>
  <c r="A19" i="16"/>
  <c r="CA18" i="16"/>
  <c r="BZ18" i="16"/>
  <c r="BY18" i="16"/>
  <c r="AZ18" i="16"/>
  <c r="BX18" i="16" s="1"/>
  <c r="AY18" i="16"/>
  <c r="BW18" i="16" s="1"/>
  <c r="AX18" i="16"/>
  <c r="BV18" i="16" s="1"/>
  <c r="AW18" i="16"/>
  <c r="BU18" i="16" s="1"/>
  <c r="AV18" i="16"/>
  <c r="BT18" i="16" s="1"/>
  <c r="AU18" i="16"/>
  <c r="BS18" i="16" s="1"/>
  <c r="AT18" i="16"/>
  <c r="BR18" i="16" s="1"/>
  <c r="AS18" i="16"/>
  <c r="BQ18" i="16" s="1"/>
  <c r="AR18" i="16"/>
  <c r="BP18" i="16" s="1"/>
  <c r="AQ18" i="16"/>
  <c r="BO18" i="16" s="1"/>
  <c r="AP18" i="16"/>
  <c r="BN18" i="16" s="1"/>
  <c r="AO18" i="16"/>
  <c r="BM18" i="16" s="1"/>
  <c r="A18" i="16"/>
  <c r="CA17" i="16"/>
  <c r="BZ17" i="16"/>
  <c r="BY17" i="16"/>
  <c r="AZ17" i="16"/>
  <c r="BX17" i="16" s="1"/>
  <c r="AY17" i="16"/>
  <c r="BW17" i="16" s="1"/>
  <c r="AX17" i="16"/>
  <c r="BV17" i="16" s="1"/>
  <c r="AW17" i="16"/>
  <c r="BU17" i="16" s="1"/>
  <c r="AV17" i="16"/>
  <c r="BT17" i="16" s="1"/>
  <c r="AU17" i="16"/>
  <c r="BS17" i="16" s="1"/>
  <c r="AT17" i="16"/>
  <c r="BR17" i="16" s="1"/>
  <c r="AS17" i="16"/>
  <c r="BQ17" i="16" s="1"/>
  <c r="AR17" i="16"/>
  <c r="BP17" i="16" s="1"/>
  <c r="AQ17" i="16"/>
  <c r="BO17" i="16" s="1"/>
  <c r="AP17" i="16"/>
  <c r="BN17" i="16" s="1"/>
  <c r="AO17" i="16"/>
  <c r="BM17" i="16" s="1"/>
  <c r="A17" i="16"/>
  <c r="CA16" i="16"/>
  <c r="BZ16" i="16"/>
  <c r="BY16" i="16"/>
  <c r="AZ16" i="16"/>
  <c r="BX16" i="16" s="1"/>
  <c r="AY16" i="16"/>
  <c r="BW16" i="16" s="1"/>
  <c r="AX16" i="16"/>
  <c r="BV16" i="16" s="1"/>
  <c r="AW16" i="16"/>
  <c r="BU16" i="16" s="1"/>
  <c r="AV16" i="16"/>
  <c r="BT16" i="16" s="1"/>
  <c r="AU16" i="16"/>
  <c r="BS16" i="16" s="1"/>
  <c r="AT16" i="16"/>
  <c r="BR16" i="16" s="1"/>
  <c r="AS16" i="16"/>
  <c r="BQ16" i="16" s="1"/>
  <c r="AR16" i="16"/>
  <c r="BP16" i="16" s="1"/>
  <c r="AQ16" i="16"/>
  <c r="BO16" i="16" s="1"/>
  <c r="AP16" i="16"/>
  <c r="BN16" i="16" s="1"/>
  <c r="AO16" i="16"/>
  <c r="BM16" i="16" s="1"/>
  <c r="A16" i="16"/>
  <c r="CA15" i="16"/>
  <c r="BZ15" i="16"/>
  <c r="BY15" i="16"/>
  <c r="AZ15" i="16"/>
  <c r="BX15" i="16" s="1"/>
  <c r="AY15" i="16"/>
  <c r="BW15" i="16" s="1"/>
  <c r="AX15" i="16"/>
  <c r="BV15" i="16" s="1"/>
  <c r="AW15" i="16"/>
  <c r="BU15" i="16" s="1"/>
  <c r="AV15" i="16"/>
  <c r="BT15" i="16" s="1"/>
  <c r="AU15" i="16"/>
  <c r="BS15" i="16" s="1"/>
  <c r="AT15" i="16"/>
  <c r="BR15" i="16" s="1"/>
  <c r="AS15" i="16"/>
  <c r="BQ15" i="16" s="1"/>
  <c r="AR15" i="16"/>
  <c r="BP15" i="16" s="1"/>
  <c r="AQ15" i="16"/>
  <c r="BO15" i="16" s="1"/>
  <c r="AP15" i="16"/>
  <c r="BN15" i="16" s="1"/>
  <c r="AO15" i="16"/>
  <c r="BM15" i="16" s="1"/>
  <c r="A15" i="16"/>
  <c r="CA14" i="16"/>
  <c r="BZ14" i="16"/>
  <c r="BY14" i="16"/>
  <c r="AZ14" i="16"/>
  <c r="BX14" i="16" s="1"/>
  <c r="AY14" i="16"/>
  <c r="BW14" i="16" s="1"/>
  <c r="AX14" i="16"/>
  <c r="BV14" i="16" s="1"/>
  <c r="AW14" i="16"/>
  <c r="BU14" i="16" s="1"/>
  <c r="AV14" i="16"/>
  <c r="BT14" i="16" s="1"/>
  <c r="AU14" i="16"/>
  <c r="BS14" i="16" s="1"/>
  <c r="AT14" i="16"/>
  <c r="BR14" i="16" s="1"/>
  <c r="AS14" i="16"/>
  <c r="BQ14" i="16" s="1"/>
  <c r="AR14" i="16"/>
  <c r="BP14" i="16" s="1"/>
  <c r="AQ14" i="16"/>
  <c r="BO14" i="16" s="1"/>
  <c r="AP14" i="16"/>
  <c r="BN14" i="16" s="1"/>
  <c r="AO14" i="16"/>
  <c r="BM14" i="16" s="1"/>
  <c r="A14" i="16"/>
  <c r="CA13" i="16"/>
  <c r="BZ13" i="16"/>
  <c r="BY13" i="16"/>
  <c r="AZ13" i="16"/>
  <c r="BX13" i="16" s="1"/>
  <c r="AY13" i="16"/>
  <c r="BW13" i="16" s="1"/>
  <c r="AX13" i="16"/>
  <c r="BV13" i="16" s="1"/>
  <c r="AW13" i="16"/>
  <c r="BU13" i="16" s="1"/>
  <c r="AV13" i="16"/>
  <c r="BT13" i="16" s="1"/>
  <c r="AU13" i="16"/>
  <c r="BS13" i="16" s="1"/>
  <c r="AT13" i="16"/>
  <c r="BR13" i="16" s="1"/>
  <c r="AS13" i="16"/>
  <c r="BQ13" i="16" s="1"/>
  <c r="AR13" i="16"/>
  <c r="BP13" i="16" s="1"/>
  <c r="AQ13" i="16"/>
  <c r="BO13" i="16" s="1"/>
  <c r="AP13" i="16"/>
  <c r="BN13" i="16" s="1"/>
  <c r="AO13" i="16"/>
  <c r="BM13" i="16" s="1"/>
  <c r="A13" i="16"/>
  <c r="CA12" i="16"/>
  <c r="BZ12" i="16"/>
  <c r="BY12" i="16"/>
  <c r="AZ12" i="16"/>
  <c r="BX12" i="16" s="1"/>
  <c r="AY12" i="16"/>
  <c r="BW12" i="16" s="1"/>
  <c r="AX12" i="16"/>
  <c r="BV12" i="16" s="1"/>
  <c r="AW12" i="16"/>
  <c r="BU12" i="16" s="1"/>
  <c r="AV12" i="16"/>
  <c r="BT12" i="16" s="1"/>
  <c r="AU12" i="16"/>
  <c r="BS12" i="16" s="1"/>
  <c r="AT12" i="16"/>
  <c r="BR12" i="16" s="1"/>
  <c r="AS12" i="16"/>
  <c r="BQ12" i="16" s="1"/>
  <c r="AR12" i="16"/>
  <c r="BP12" i="16" s="1"/>
  <c r="AQ12" i="16"/>
  <c r="BO12" i="16" s="1"/>
  <c r="AP12" i="16"/>
  <c r="BN12" i="16" s="1"/>
  <c r="AO12" i="16"/>
  <c r="BM12" i="16" s="1"/>
  <c r="A12" i="16"/>
  <c r="CA11" i="16"/>
  <c r="BZ11" i="16"/>
  <c r="BY11" i="16"/>
  <c r="AZ11" i="16"/>
  <c r="BX11" i="16" s="1"/>
  <c r="AY11" i="16"/>
  <c r="BW11" i="16" s="1"/>
  <c r="AX11" i="16"/>
  <c r="BV11" i="16" s="1"/>
  <c r="AW11" i="16"/>
  <c r="BU11" i="16" s="1"/>
  <c r="AV11" i="16"/>
  <c r="BT11" i="16" s="1"/>
  <c r="AU11" i="16"/>
  <c r="BS11" i="16" s="1"/>
  <c r="AT11" i="16"/>
  <c r="BR11" i="16" s="1"/>
  <c r="AS11" i="16"/>
  <c r="BQ11" i="16" s="1"/>
  <c r="AR11" i="16"/>
  <c r="BP11" i="16" s="1"/>
  <c r="AQ11" i="16"/>
  <c r="BO11" i="16" s="1"/>
  <c r="AP11" i="16"/>
  <c r="BN11" i="16" s="1"/>
  <c r="AO11" i="16"/>
  <c r="BM11" i="16" s="1"/>
  <c r="A11" i="16"/>
  <c r="CA10" i="16"/>
  <c r="BZ10" i="16"/>
  <c r="BY10" i="16"/>
  <c r="AZ10" i="16"/>
  <c r="BX10" i="16" s="1"/>
  <c r="AY10" i="16"/>
  <c r="BW10" i="16" s="1"/>
  <c r="AX10" i="16"/>
  <c r="BV10" i="16" s="1"/>
  <c r="AW10" i="16"/>
  <c r="BU10" i="16" s="1"/>
  <c r="AV10" i="16"/>
  <c r="BT10" i="16" s="1"/>
  <c r="AU10" i="16"/>
  <c r="BS10" i="16" s="1"/>
  <c r="AT10" i="16"/>
  <c r="BR10" i="16" s="1"/>
  <c r="AS10" i="16"/>
  <c r="BQ10" i="16" s="1"/>
  <c r="AR10" i="16"/>
  <c r="BP10" i="16" s="1"/>
  <c r="AQ10" i="16"/>
  <c r="BO10" i="16" s="1"/>
  <c r="AP10" i="16"/>
  <c r="BN10" i="16" s="1"/>
  <c r="AO10" i="16"/>
  <c r="BM10" i="16" s="1"/>
  <c r="A10" i="16"/>
  <c r="CA9" i="16"/>
  <c r="BZ9" i="16"/>
  <c r="BY9" i="16"/>
  <c r="AZ9" i="16"/>
  <c r="BX9" i="16" s="1"/>
  <c r="AY9" i="16"/>
  <c r="BW9" i="16" s="1"/>
  <c r="AX9" i="16"/>
  <c r="BV9" i="16" s="1"/>
  <c r="AW9" i="16"/>
  <c r="BU9" i="16" s="1"/>
  <c r="AV9" i="16"/>
  <c r="BT9" i="16" s="1"/>
  <c r="AU9" i="16"/>
  <c r="BS9" i="16" s="1"/>
  <c r="AT9" i="16"/>
  <c r="BR9" i="16" s="1"/>
  <c r="AS9" i="16"/>
  <c r="BQ9" i="16" s="1"/>
  <c r="AR9" i="16"/>
  <c r="BP9" i="16" s="1"/>
  <c r="AQ9" i="16"/>
  <c r="BO9" i="16" s="1"/>
  <c r="AP9" i="16"/>
  <c r="BN9" i="16" s="1"/>
  <c r="AO9" i="16"/>
  <c r="BM9" i="16" s="1"/>
  <c r="A9" i="16"/>
  <c r="CA8" i="16"/>
  <c r="BZ8" i="16"/>
  <c r="BY8" i="16"/>
  <c r="AZ8" i="16"/>
  <c r="BX8" i="16" s="1"/>
  <c r="AY8" i="16"/>
  <c r="BW8" i="16" s="1"/>
  <c r="AX8" i="16"/>
  <c r="BV8" i="16" s="1"/>
  <c r="AW8" i="16"/>
  <c r="BU8" i="16" s="1"/>
  <c r="AV8" i="16"/>
  <c r="BT8" i="16" s="1"/>
  <c r="AU8" i="16"/>
  <c r="BS8" i="16" s="1"/>
  <c r="AT8" i="16"/>
  <c r="BR8" i="16" s="1"/>
  <c r="AS8" i="16"/>
  <c r="BQ8" i="16" s="1"/>
  <c r="AR8" i="16"/>
  <c r="BP8" i="16" s="1"/>
  <c r="AQ8" i="16"/>
  <c r="BO8" i="16" s="1"/>
  <c r="AP8" i="16"/>
  <c r="BN8" i="16" s="1"/>
  <c r="AO8" i="16"/>
  <c r="BM8" i="16" s="1"/>
  <c r="A8" i="16"/>
  <c r="CA7" i="16"/>
  <c r="BZ7" i="16"/>
  <c r="BY7" i="16"/>
  <c r="AZ7" i="16"/>
  <c r="BX7" i="16" s="1"/>
  <c r="AY7" i="16"/>
  <c r="BW7" i="16" s="1"/>
  <c r="AX7" i="16"/>
  <c r="BV7" i="16" s="1"/>
  <c r="AW7" i="16"/>
  <c r="BU7" i="16" s="1"/>
  <c r="AV7" i="16"/>
  <c r="BT7" i="16" s="1"/>
  <c r="AU7" i="16"/>
  <c r="BS7" i="16" s="1"/>
  <c r="AT7" i="16"/>
  <c r="BR7" i="16" s="1"/>
  <c r="AS7" i="16"/>
  <c r="BQ7" i="16" s="1"/>
  <c r="AR7" i="16"/>
  <c r="BP7" i="16" s="1"/>
  <c r="AQ7" i="16"/>
  <c r="BO7" i="16" s="1"/>
  <c r="AP7" i="16"/>
  <c r="BN7" i="16" s="1"/>
  <c r="AO7" i="16"/>
  <c r="BM7" i="16" s="1"/>
  <c r="A7" i="16"/>
  <c r="CA6" i="16"/>
  <c r="BZ6" i="16"/>
  <c r="BY6" i="16"/>
  <c r="AZ6" i="16"/>
  <c r="BX6" i="16" s="1"/>
  <c r="AY6" i="16"/>
  <c r="BW6" i="16" s="1"/>
  <c r="AX6" i="16"/>
  <c r="BV6" i="16" s="1"/>
  <c r="AW6" i="16"/>
  <c r="BU6" i="16" s="1"/>
  <c r="AV6" i="16"/>
  <c r="BT6" i="16" s="1"/>
  <c r="AU6" i="16"/>
  <c r="BS6" i="16" s="1"/>
  <c r="AT6" i="16"/>
  <c r="BR6" i="16" s="1"/>
  <c r="AS6" i="16"/>
  <c r="BQ6" i="16" s="1"/>
  <c r="AR6" i="16"/>
  <c r="BP6" i="16" s="1"/>
  <c r="AQ6" i="16"/>
  <c r="BO6" i="16" s="1"/>
  <c r="AP6" i="16"/>
  <c r="BN6" i="16" s="1"/>
  <c r="AO6" i="16"/>
  <c r="BM6" i="16" s="1"/>
  <c r="A6" i="16"/>
  <c r="CA5" i="16"/>
  <c r="BZ5" i="16"/>
  <c r="BY5" i="16"/>
  <c r="AZ5" i="16"/>
  <c r="BX5" i="16" s="1"/>
  <c r="AY5" i="16"/>
  <c r="BW5" i="16" s="1"/>
  <c r="AX5" i="16"/>
  <c r="BV5" i="16" s="1"/>
  <c r="AW5" i="16"/>
  <c r="BU5" i="16" s="1"/>
  <c r="AV5" i="16"/>
  <c r="BT5" i="16" s="1"/>
  <c r="AU5" i="16"/>
  <c r="BS5" i="16" s="1"/>
  <c r="AT5" i="16"/>
  <c r="BR5" i="16" s="1"/>
  <c r="AS5" i="16"/>
  <c r="BQ5" i="16" s="1"/>
  <c r="AR5" i="16"/>
  <c r="BP5" i="16" s="1"/>
  <c r="AQ5" i="16"/>
  <c r="BO5" i="16" s="1"/>
  <c r="AP5" i="16"/>
  <c r="BN5" i="16" s="1"/>
  <c r="AO5" i="16"/>
  <c r="BM5" i="16" s="1"/>
  <c r="A5" i="16"/>
  <c r="AI82" i="3" s="1"/>
  <c r="AA3" i="16"/>
  <c r="O3" i="16"/>
  <c r="CA130" i="15"/>
  <c r="BZ130" i="15"/>
  <c r="BY130" i="15"/>
  <c r="AZ130" i="15"/>
  <c r="BX130" i="15" s="1"/>
  <c r="AY130" i="15"/>
  <c r="BW130" i="15" s="1"/>
  <c r="AX130" i="15"/>
  <c r="BV130" i="15" s="1"/>
  <c r="AW130" i="15"/>
  <c r="BU130" i="15" s="1"/>
  <c r="AV130" i="15"/>
  <c r="BT130" i="15" s="1"/>
  <c r="AU130" i="15"/>
  <c r="BS130" i="15" s="1"/>
  <c r="AT130" i="15"/>
  <c r="BR130" i="15" s="1"/>
  <c r="AS130" i="15"/>
  <c r="BQ130" i="15" s="1"/>
  <c r="AR130" i="15"/>
  <c r="BP130" i="15" s="1"/>
  <c r="AQ130" i="15"/>
  <c r="BO130" i="15" s="1"/>
  <c r="AP130" i="15"/>
  <c r="BN130" i="15" s="1"/>
  <c r="AO130" i="15"/>
  <c r="BM130" i="15" s="1"/>
  <c r="A130" i="15"/>
  <c r="CA129" i="15"/>
  <c r="BZ129" i="15"/>
  <c r="BY129" i="15"/>
  <c r="AZ129" i="15"/>
  <c r="BX129" i="15" s="1"/>
  <c r="AY129" i="15"/>
  <c r="BW129" i="15" s="1"/>
  <c r="AX129" i="15"/>
  <c r="BV129" i="15" s="1"/>
  <c r="AW129" i="15"/>
  <c r="BU129" i="15" s="1"/>
  <c r="AV129" i="15"/>
  <c r="BT129" i="15" s="1"/>
  <c r="AU129" i="15"/>
  <c r="BS129" i="15" s="1"/>
  <c r="AT129" i="15"/>
  <c r="BR129" i="15" s="1"/>
  <c r="AS129" i="15"/>
  <c r="BQ129" i="15" s="1"/>
  <c r="AR129" i="15"/>
  <c r="BP129" i="15" s="1"/>
  <c r="AQ129" i="15"/>
  <c r="BO129" i="15" s="1"/>
  <c r="AP129" i="15"/>
  <c r="BN129" i="15" s="1"/>
  <c r="AO129" i="15"/>
  <c r="BM129" i="15" s="1"/>
  <c r="A129" i="15"/>
  <c r="CA128" i="15"/>
  <c r="BZ128" i="15"/>
  <c r="BY128" i="15"/>
  <c r="AZ128" i="15"/>
  <c r="BX128" i="15" s="1"/>
  <c r="AY128" i="15"/>
  <c r="BW128" i="15" s="1"/>
  <c r="AX128" i="15"/>
  <c r="BV128" i="15" s="1"/>
  <c r="AW128" i="15"/>
  <c r="BU128" i="15" s="1"/>
  <c r="AV128" i="15"/>
  <c r="BT128" i="15" s="1"/>
  <c r="AU128" i="15"/>
  <c r="BS128" i="15" s="1"/>
  <c r="AT128" i="15"/>
  <c r="BR128" i="15" s="1"/>
  <c r="AS128" i="15"/>
  <c r="BQ128" i="15" s="1"/>
  <c r="AR128" i="15"/>
  <c r="BP128" i="15" s="1"/>
  <c r="AQ128" i="15"/>
  <c r="BO128" i="15" s="1"/>
  <c r="AP128" i="15"/>
  <c r="BN128" i="15" s="1"/>
  <c r="AO128" i="15"/>
  <c r="BM128" i="15" s="1"/>
  <c r="A128" i="15"/>
  <c r="CA127" i="15"/>
  <c r="BZ127" i="15"/>
  <c r="BY127" i="15"/>
  <c r="AZ127" i="15"/>
  <c r="BX127" i="15" s="1"/>
  <c r="AY127" i="15"/>
  <c r="BW127" i="15" s="1"/>
  <c r="AX127" i="15"/>
  <c r="BV127" i="15" s="1"/>
  <c r="AW127" i="15"/>
  <c r="BU127" i="15" s="1"/>
  <c r="AV127" i="15"/>
  <c r="BT127" i="15" s="1"/>
  <c r="AU127" i="15"/>
  <c r="BS127" i="15" s="1"/>
  <c r="AT127" i="15"/>
  <c r="BR127" i="15" s="1"/>
  <c r="AS127" i="15"/>
  <c r="BQ127" i="15" s="1"/>
  <c r="AR127" i="15"/>
  <c r="BP127" i="15" s="1"/>
  <c r="AQ127" i="15"/>
  <c r="BO127" i="15" s="1"/>
  <c r="AP127" i="15"/>
  <c r="BN127" i="15" s="1"/>
  <c r="AO127" i="15"/>
  <c r="BM127" i="15" s="1"/>
  <c r="A127" i="15"/>
  <c r="CA126" i="15"/>
  <c r="BZ126" i="15"/>
  <c r="BY126" i="15"/>
  <c r="AZ126" i="15"/>
  <c r="BX126" i="15" s="1"/>
  <c r="AY126" i="15"/>
  <c r="BW126" i="15" s="1"/>
  <c r="AX126" i="15"/>
  <c r="BV126" i="15" s="1"/>
  <c r="AW126" i="15"/>
  <c r="BU126" i="15" s="1"/>
  <c r="AV126" i="15"/>
  <c r="BT126" i="15" s="1"/>
  <c r="AU126" i="15"/>
  <c r="BS126" i="15" s="1"/>
  <c r="AT126" i="15"/>
  <c r="BR126" i="15" s="1"/>
  <c r="AS126" i="15"/>
  <c r="BQ126" i="15" s="1"/>
  <c r="AR126" i="15"/>
  <c r="BP126" i="15" s="1"/>
  <c r="AQ126" i="15"/>
  <c r="BO126" i="15" s="1"/>
  <c r="AP126" i="15"/>
  <c r="BN126" i="15" s="1"/>
  <c r="AO126" i="15"/>
  <c r="BM126" i="15" s="1"/>
  <c r="A126" i="15"/>
  <c r="CA125" i="15"/>
  <c r="BZ125" i="15"/>
  <c r="BY125" i="15"/>
  <c r="AZ125" i="15"/>
  <c r="BX125" i="15" s="1"/>
  <c r="AY125" i="15"/>
  <c r="BW125" i="15" s="1"/>
  <c r="AX125" i="15"/>
  <c r="BV125" i="15" s="1"/>
  <c r="AW125" i="15"/>
  <c r="BU125" i="15" s="1"/>
  <c r="AV125" i="15"/>
  <c r="BT125" i="15" s="1"/>
  <c r="AU125" i="15"/>
  <c r="BS125" i="15" s="1"/>
  <c r="AT125" i="15"/>
  <c r="BR125" i="15" s="1"/>
  <c r="AS125" i="15"/>
  <c r="BQ125" i="15" s="1"/>
  <c r="AR125" i="15"/>
  <c r="BP125" i="15" s="1"/>
  <c r="AQ125" i="15"/>
  <c r="BO125" i="15" s="1"/>
  <c r="AP125" i="15"/>
  <c r="BN125" i="15" s="1"/>
  <c r="AO125" i="15"/>
  <c r="BM125" i="15" s="1"/>
  <c r="A125" i="15"/>
  <c r="CA124" i="15"/>
  <c r="BZ124" i="15"/>
  <c r="BY124" i="15"/>
  <c r="AZ124" i="15"/>
  <c r="BX124" i="15" s="1"/>
  <c r="AY124" i="15"/>
  <c r="BW124" i="15" s="1"/>
  <c r="AX124" i="15"/>
  <c r="BV124" i="15" s="1"/>
  <c r="AW124" i="15"/>
  <c r="BU124" i="15" s="1"/>
  <c r="AV124" i="15"/>
  <c r="BT124" i="15" s="1"/>
  <c r="AU124" i="15"/>
  <c r="BS124" i="15" s="1"/>
  <c r="AT124" i="15"/>
  <c r="BR124" i="15" s="1"/>
  <c r="AS124" i="15"/>
  <c r="BQ124" i="15" s="1"/>
  <c r="AR124" i="15"/>
  <c r="BP124" i="15" s="1"/>
  <c r="AQ124" i="15"/>
  <c r="BO124" i="15" s="1"/>
  <c r="AP124" i="15"/>
  <c r="BN124" i="15" s="1"/>
  <c r="AO124" i="15"/>
  <c r="BM124" i="15" s="1"/>
  <c r="A124" i="15"/>
  <c r="CA123" i="15"/>
  <c r="BZ123" i="15"/>
  <c r="BY123" i="15"/>
  <c r="AZ123" i="15"/>
  <c r="BX123" i="15" s="1"/>
  <c r="AY123" i="15"/>
  <c r="BW123" i="15" s="1"/>
  <c r="AX123" i="15"/>
  <c r="BV123" i="15" s="1"/>
  <c r="AW123" i="15"/>
  <c r="BU123" i="15" s="1"/>
  <c r="AV123" i="15"/>
  <c r="BT123" i="15" s="1"/>
  <c r="AU123" i="15"/>
  <c r="BS123" i="15" s="1"/>
  <c r="AT123" i="15"/>
  <c r="BR123" i="15" s="1"/>
  <c r="AS123" i="15"/>
  <c r="BQ123" i="15" s="1"/>
  <c r="AR123" i="15"/>
  <c r="BP123" i="15" s="1"/>
  <c r="AQ123" i="15"/>
  <c r="BO123" i="15" s="1"/>
  <c r="AP123" i="15"/>
  <c r="BN123" i="15" s="1"/>
  <c r="AO123" i="15"/>
  <c r="BM123" i="15" s="1"/>
  <c r="A123" i="15"/>
  <c r="CA122" i="15"/>
  <c r="BZ122" i="15"/>
  <c r="BY122" i="15"/>
  <c r="AZ122" i="15"/>
  <c r="BX122" i="15" s="1"/>
  <c r="AY122" i="15"/>
  <c r="BW122" i="15" s="1"/>
  <c r="AX122" i="15"/>
  <c r="BV122" i="15" s="1"/>
  <c r="AW122" i="15"/>
  <c r="BU122" i="15" s="1"/>
  <c r="AV122" i="15"/>
  <c r="BT122" i="15" s="1"/>
  <c r="AU122" i="15"/>
  <c r="BS122" i="15" s="1"/>
  <c r="AT122" i="15"/>
  <c r="BR122" i="15" s="1"/>
  <c r="AS122" i="15"/>
  <c r="BQ122" i="15" s="1"/>
  <c r="AR122" i="15"/>
  <c r="BP122" i="15" s="1"/>
  <c r="AQ122" i="15"/>
  <c r="BO122" i="15" s="1"/>
  <c r="AP122" i="15"/>
  <c r="BN122" i="15" s="1"/>
  <c r="AO122" i="15"/>
  <c r="BM122" i="15" s="1"/>
  <c r="A122" i="15"/>
  <c r="CA121" i="15"/>
  <c r="BZ121" i="15"/>
  <c r="BY121" i="15"/>
  <c r="AZ121" i="15"/>
  <c r="BX121" i="15" s="1"/>
  <c r="AY121" i="15"/>
  <c r="BW121" i="15" s="1"/>
  <c r="AX121" i="15"/>
  <c r="BV121" i="15" s="1"/>
  <c r="AW121" i="15"/>
  <c r="BU121" i="15" s="1"/>
  <c r="AV121" i="15"/>
  <c r="BT121" i="15" s="1"/>
  <c r="AU121" i="15"/>
  <c r="BS121" i="15" s="1"/>
  <c r="AT121" i="15"/>
  <c r="BR121" i="15" s="1"/>
  <c r="AS121" i="15"/>
  <c r="BQ121" i="15" s="1"/>
  <c r="AR121" i="15"/>
  <c r="BP121" i="15" s="1"/>
  <c r="AQ121" i="15"/>
  <c r="BO121" i="15" s="1"/>
  <c r="AP121" i="15"/>
  <c r="BN121" i="15" s="1"/>
  <c r="AO121" i="15"/>
  <c r="BM121" i="15" s="1"/>
  <c r="A121" i="15"/>
  <c r="CA120" i="15"/>
  <c r="BZ120" i="15"/>
  <c r="BY120" i="15"/>
  <c r="AZ120" i="15"/>
  <c r="BX120" i="15" s="1"/>
  <c r="AY120" i="15"/>
  <c r="BW120" i="15" s="1"/>
  <c r="AX120" i="15"/>
  <c r="BV120" i="15" s="1"/>
  <c r="AW120" i="15"/>
  <c r="BU120" i="15" s="1"/>
  <c r="AV120" i="15"/>
  <c r="BT120" i="15" s="1"/>
  <c r="AU120" i="15"/>
  <c r="BS120" i="15" s="1"/>
  <c r="AT120" i="15"/>
  <c r="BR120" i="15" s="1"/>
  <c r="AS120" i="15"/>
  <c r="BQ120" i="15" s="1"/>
  <c r="AR120" i="15"/>
  <c r="BP120" i="15" s="1"/>
  <c r="AQ120" i="15"/>
  <c r="BO120" i="15" s="1"/>
  <c r="AP120" i="15"/>
  <c r="BN120" i="15" s="1"/>
  <c r="AO120" i="15"/>
  <c r="BM120" i="15" s="1"/>
  <c r="A120" i="15"/>
  <c r="CA119" i="15"/>
  <c r="BZ119" i="15"/>
  <c r="BY119" i="15"/>
  <c r="AZ119" i="15"/>
  <c r="BX119" i="15" s="1"/>
  <c r="AY119" i="15"/>
  <c r="BW119" i="15" s="1"/>
  <c r="AX119" i="15"/>
  <c r="BV119" i="15" s="1"/>
  <c r="AW119" i="15"/>
  <c r="BU119" i="15" s="1"/>
  <c r="AV119" i="15"/>
  <c r="BT119" i="15" s="1"/>
  <c r="AU119" i="15"/>
  <c r="BS119" i="15" s="1"/>
  <c r="AT119" i="15"/>
  <c r="BR119" i="15" s="1"/>
  <c r="AS119" i="15"/>
  <c r="BQ119" i="15" s="1"/>
  <c r="AR119" i="15"/>
  <c r="BP119" i="15" s="1"/>
  <c r="AQ119" i="15"/>
  <c r="BO119" i="15" s="1"/>
  <c r="AP119" i="15"/>
  <c r="BN119" i="15" s="1"/>
  <c r="AO119" i="15"/>
  <c r="BM119" i="15" s="1"/>
  <c r="A119" i="15"/>
  <c r="CA118" i="15"/>
  <c r="BZ118" i="15"/>
  <c r="BY118" i="15"/>
  <c r="AZ118" i="15"/>
  <c r="BX118" i="15" s="1"/>
  <c r="AY118" i="15"/>
  <c r="BW118" i="15" s="1"/>
  <c r="AX118" i="15"/>
  <c r="BV118" i="15" s="1"/>
  <c r="AW118" i="15"/>
  <c r="BU118" i="15" s="1"/>
  <c r="AV118" i="15"/>
  <c r="BT118" i="15" s="1"/>
  <c r="AU118" i="15"/>
  <c r="BS118" i="15" s="1"/>
  <c r="AT118" i="15"/>
  <c r="BR118" i="15" s="1"/>
  <c r="AS118" i="15"/>
  <c r="BQ118" i="15" s="1"/>
  <c r="AR118" i="15"/>
  <c r="BP118" i="15" s="1"/>
  <c r="AQ118" i="15"/>
  <c r="BO118" i="15" s="1"/>
  <c r="AP118" i="15"/>
  <c r="BN118" i="15" s="1"/>
  <c r="AO118" i="15"/>
  <c r="BM118" i="15" s="1"/>
  <c r="A118" i="15"/>
  <c r="CA117" i="15"/>
  <c r="BZ117" i="15"/>
  <c r="BY117" i="15"/>
  <c r="AZ117" i="15"/>
  <c r="BX117" i="15" s="1"/>
  <c r="AY117" i="15"/>
  <c r="BW117" i="15" s="1"/>
  <c r="AX117" i="15"/>
  <c r="BV117" i="15" s="1"/>
  <c r="AW117" i="15"/>
  <c r="BU117" i="15" s="1"/>
  <c r="AV117" i="15"/>
  <c r="BT117" i="15" s="1"/>
  <c r="AU117" i="15"/>
  <c r="BS117" i="15" s="1"/>
  <c r="AT117" i="15"/>
  <c r="BR117" i="15" s="1"/>
  <c r="AS117" i="15"/>
  <c r="BQ117" i="15" s="1"/>
  <c r="AR117" i="15"/>
  <c r="BP117" i="15" s="1"/>
  <c r="AQ117" i="15"/>
  <c r="BO117" i="15" s="1"/>
  <c r="AP117" i="15"/>
  <c r="BN117" i="15" s="1"/>
  <c r="AO117" i="15"/>
  <c r="BM117" i="15" s="1"/>
  <c r="A117" i="15"/>
  <c r="CA116" i="15"/>
  <c r="BZ116" i="15"/>
  <c r="BY116" i="15"/>
  <c r="AZ116" i="15"/>
  <c r="BX116" i="15" s="1"/>
  <c r="AY116" i="15"/>
  <c r="BW116" i="15" s="1"/>
  <c r="AX116" i="15"/>
  <c r="BV116" i="15" s="1"/>
  <c r="AW116" i="15"/>
  <c r="BU116" i="15" s="1"/>
  <c r="AV116" i="15"/>
  <c r="BT116" i="15" s="1"/>
  <c r="AU116" i="15"/>
  <c r="BS116" i="15" s="1"/>
  <c r="AT116" i="15"/>
  <c r="BR116" i="15" s="1"/>
  <c r="AS116" i="15"/>
  <c r="BQ116" i="15" s="1"/>
  <c r="AR116" i="15"/>
  <c r="BP116" i="15" s="1"/>
  <c r="AQ116" i="15"/>
  <c r="BO116" i="15" s="1"/>
  <c r="AP116" i="15"/>
  <c r="BN116" i="15" s="1"/>
  <c r="AO116" i="15"/>
  <c r="BM116" i="15" s="1"/>
  <c r="A116" i="15"/>
  <c r="CA115" i="15"/>
  <c r="BZ115" i="15"/>
  <c r="BY115" i="15"/>
  <c r="AZ115" i="15"/>
  <c r="BX115" i="15" s="1"/>
  <c r="AY115" i="15"/>
  <c r="BW115" i="15" s="1"/>
  <c r="AX115" i="15"/>
  <c r="BV115" i="15" s="1"/>
  <c r="AW115" i="15"/>
  <c r="BU115" i="15" s="1"/>
  <c r="AV115" i="15"/>
  <c r="BT115" i="15" s="1"/>
  <c r="AU115" i="15"/>
  <c r="BS115" i="15" s="1"/>
  <c r="AT115" i="15"/>
  <c r="BR115" i="15" s="1"/>
  <c r="AS115" i="15"/>
  <c r="BQ115" i="15" s="1"/>
  <c r="AR115" i="15"/>
  <c r="BP115" i="15" s="1"/>
  <c r="AQ115" i="15"/>
  <c r="BO115" i="15" s="1"/>
  <c r="AP115" i="15"/>
  <c r="BN115" i="15" s="1"/>
  <c r="AO115" i="15"/>
  <c r="BM115" i="15" s="1"/>
  <c r="A115" i="15"/>
  <c r="CA114" i="15"/>
  <c r="BZ114" i="15"/>
  <c r="BY114" i="15"/>
  <c r="AZ114" i="15"/>
  <c r="BX114" i="15" s="1"/>
  <c r="AY114" i="15"/>
  <c r="BW114" i="15" s="1"/>
  <c r="AX114" i="15"/>
  <c r="BV114" i="15" s="1"/>
  <c r="AW114" i="15"/>
  <c r="BU114" i="15" s="1"/>
  <c r="AV114" i="15"/>
  <c r="BT114" i="15" s="1"/>
  <c r="AU114" i="15"/>
  <c r="BS114" i="15" s="1"/>
  <c r="AT114" i="15"/>
  <c r="BR114" i="15" s="1"/>
  <c r="AS114" i="15"/>
  <c r="BQ114" i="15" s="1"/>
  <c r="AR114" i="15"/>
  <c r="BP114" i="15" s="1"/>
  <c r="AQ114" i="15"/>
  <c r="BO114" i="15" s="1"/>
  <c r="AP114" i="15"/>
  <c r="BN114" i="15" s="1"/>
  <c r="AO114" i="15"/>
  <c r="BM114" i="15" s="1"/>
  <c r="A114" i="15"/>
  <c r="CA113" i="15"/>
  <c r="BZ113" i="15"/>
  <c r="BY113" i="15"/>
  <c r="AZ113" i="15"/>
  <c r="BX113" i="15" s="1"/>
  <c r="AY113" i="15"/>
  <c r="BW113" i="15" s="1"/>
  <c r="AX113" i="15"/>
  <c r="BV113" i="15" s="1"/>
  <c r="AW113" i="15"/>
  <c r="BU113" i="15" s="1"/>
  <c r="AV113" i="15"/>
  <c r="BT113" i="15" s="1"/>
  <c r="AU113" i="15"/>
  <c r="BS113" i="15" s="1"/>
  <c r="AT113" i="15"/>
  <c r="BR113" i="15" s="1"/>
  <c r="AS113" i="15"/>
  <c r="BQ113" i="15" s="1"/>
  <c r="AR113" i="15"/>
  <c r="BP113" i="15" s="1"/>
  <c r="AQ113" i="15"/>
  <c r="BO113" i="15" s="1"/>
  <c r="AP113" i="15"/>
  <c r="BN113" i="15" s="1"/>
  <c r="AO113" i="15"/>
  <c r="BM113" i="15" s="1"/>
  <c r="A113" i="15"/>
  <c r="CA112" i="15"/>
  <c r="BZ112" i="15"/>
  <c r="BY112" i="15"/>
  <c r="AZ112" i="15"/>
  <c r="BX112" i="15" s="1"/>
  <c r="AY112" i="15"/>
  <c r="BW112" i="15" s="1"/>
  <c r="AX112" i="15"/>
  <c r="BV112" i="15" s="1"/>
  <c r="AW112" i="15"/>
  <c r="BU112" i="15" s="1"/>
  <c r="AV112" i="15"/>
  <c r="BT112" i="15" s="1"/>
  <c r="AU112" i="15"/>
  <c r="BS112" i="15" s="1"/>
  <c r="AT112" i="15"/>
  <c r="BR112" i="15" s="1"/>
  <c r="AS112" i="15"/>
  <c r="BQ112" i="15" s="1"/>
  <c r="AR112" i="15"/>
  <c r="BP112" i="15" s="1"/>
  <c r="AQ112" i="15"/>
  <c r="BO112" i="15" s="1"/>
  <c r="AP112" i="15"/>
  <c r="BN112" i="15" s="1"/>
  <c r="AO112" i="15"/>
  <c r="BM112" i="15" s="1"/>
  <c r="A112" i="15"/>
  <c r="CA111" i="15"/>
  <c r="BZ111" i="15"/>
  <c r="BY111" i="15"/>
  <c r="AZ111" i="15"/>
  <c r="BX111" i="15" s="1"/>
  <c r="AY111" i="15"/>
  <c r="BW111" i="15" s="1"/>
  <c r="AX111" i="15"/>
  <c r="BV111" i="15" s="1"/>
  <c r="AW111" i="15"/>
  <c r="BU111" i="15" s="1"/>
  <c r="AV111" i="15"/>
  <c r="BT111" i="15" s="1"/>
  <c r="AU111" i="15"/>
  <c r="BS111" i="15" s="1"/>
  <c r="AT111" i="15"/>
  <c r="BR111" i="15" s="1"/>
  <c r="AS111" i="15"/>
  <c r="BQ111" i="15" s="1"/>
  <c r="AR111" i="15"/>
  <c r="BP111" i="15" s="1"/>
  <c r="AQ111" i="15"/>
  <c r="BO111" i="15" s="1"/>
  <c r="AP111" i="15"/>
  <c r="BN111" i="15" s="1"/>
  <c r="AO111" i="15"/>
  <c r="BM111" i="15" s="1"/>
  <c r="A111" i="15"/>
  <c r="CA110" i="15"/>
  <c r="BZ110" i="15"/>
  <c r="BY110" i="15"/>
  <c r="AZ110" i="15"/>
  <c r="BX110" i="15" s="1"/>
  <c r="AY110" i="15"/>
  <c r="BW110" i="15" s="1"/>
  <c r="AX110" i="15"/>
  <c r="BV110" i="15" s="1"/>
  <c r="AW110" i="15"/>
  <c r="BU110" i="15" s="1"/>
  <c r="AV110" i="15"/>
  <c r="BT110" i="15" s="1"/>
  <c r="AU110" i="15"/>
  <c r="BS110" i="15" s="1"/>
  <c r="AT110" i="15"/>
  <c r="BR110" i="15" s="1"/>
  <c r="AS110" i="15"/>
  <c r="BQ110" i="15" s="1"/>
  <c r="AR110" i="15"/>
  <c r="BP110" i="15" s="1"/>
  <c r="AQ110" i="15"/>
  <c r="BO110" i="15" s="1"/>
  <c r="AP110" i="15"/>
  <c r="BN110" i="15" s="1"/>
  <c r="AO110" i="15"/>
  <c r="BM110" i="15" s="1"/>
  <c r="A110" i="15"/>
  <c r="CA109" i="15"/>
  <c r="BZ109" i="15"/>
  <c r="BY109" i="15"/>
  <c r="AZ109" i="15"/>
  <c r="BX109" i="15" s="1"/>
  <c r="AY109" i="15"/>
  <c r="BW109" i="15" s="1"/>
  <c r="AX109" i="15"/>
  <c r="BV109" i="15" s="1"/>
  <c r="AW109" i="15"/>
  <c r="BU109" i="15" s="1"/>
  <c r="AV109" i="15"/>
  <c r="BT109" i="15" s="1"/>
  <c r="AU109" i="15"/>
  <c r="BS109" i="15" s="1"/>
  <c r="AT109" i="15"/>
  <c r="BR109" i="15" s="1"/>
  <c r="AS109" i="15"/>
  <c r="BQ109" i="15" s="1"/>
  <c r="AR109" i="15"/>
  <c r="BP109" i="15" s="1"/>
  <c r="AQ109" i="15"/>
  <c r="BO109" i="15" s="1"/>
  <c r="AP109" i="15"/>
  <c r="BN109" i="15" s="1"/>
  <c r="AO109" i="15"/>
  <c r="BM109" i="15" s="1"/>
  <c r="A109" i="15"/>
  <c r="CA108" i="15"/>
  <c r="BZ108" i="15"/>
  <c r="BY108" i="15"/>
  <c r="AZ108" i="15"/>
  <c r="BX108" i="15" s="1"/>
  <c r="AY108" i="15"/>
  <c r="BW108" i="15" s="1"/>
  <c r="AX108" i="15"/>
  <c r="BV108" i="15" s="1"/>
  <c r="AW108" i="15"/>
  <c r="BU108" i="15" s="1"/>
  <c r="AV108" i="15"/>
  <c r="BT108" i="15" s="1"/>
  <c r="AU108" i="15"/>
  <c r="BS108" i="15" s="1"/>
  <c r="AT108" i="15"/>
  <c r="BR108" i="15" s="1"/>
  <c r="AS108" i="15"/>
  <c r="BQ108" i="15" s="1"/>
  <c r="AR108" i="15"/>
  <c r="BP108" i="15" s="1"/>
  <c r="AQ108" i="15"/>
  <c r="BO108" i="15" s="1"/>
  <c r="AP108" i="15"/>
  <c r="BN108" i="15" s="1"/>
  <c r="AO108" i="15"/>
  <c r="BM108" i="15" s="1"/>
  <c r="A108" i="15"/>
  <c r="CA107" i="15"/>
  <c r="BZ107" i="15"/>
  <c r="BY107" i="15"/>
  <c r="AZ107" i="15"/>
  <c r="BX107" i="15" s="1"/>
  <c r="AY107" i="15"/>
  <c r="BW107" i="15" s="1"/>
  <c r="AX107" i="15"/>
  <c r="BV107" i="15" s="1"/>
  <c r="AW107" i="15"/>
  <c r="BU107" i="15" s="1"/>
  <c r="AV107" i="15"/>
  <c r="BT107" i="15" s="1"/>
  <c r="AU107" i="15"/>
  <c r="BS107" i="15" s="1"/>
  <c r="AT107" i="15"/>
  <c r="BR107" i="15" s="1"/>
  <c r="AS107" i="15"/>
  <c r="BQ107" i="15" s="1"/>
  <c r="AR107" i="15"/>
  <c r="BP107" i="15" s="1"/>
  <c r="AQ107" i="15"/>
  <c r="BO107" i="15" s="1"/>
  <c r="AP107" i="15"/>
  <c r="BN107" i="15" s="1"/>
  <c r="AO107" i="15"/>
  <c r="BM107" i="15" s="1"/>
  <c r="A107" i="15"/>
  <c r="CA106" i="15"/>
  <c r="BZ106" i="15"/>
  <c r="BY106" i="15"/>
  <c r="AZ106" i="15"/>
  <c r="BX106" i="15" s="1"/>
  <c r="AY106" i="15"/>
  <c r="BW106" i="15" s="1"/>
  <c r="AX106" i="15"/>
  <c r="BV106" i="15" s="1"/>
  <c r="AW106" i="15"/>
  <c r="BU106" i="15" s="1"/>
  <c r="AV106" i="15"/>
  <c r="BT106" i="15" s="1"/>
  <c r="AU106" i="15"/>
  <c r="BS106" i="15" s="1"/>
  <c r="AT106" i="15"/>
  <c r="BR106" i="15" s="1"/>
  <c r="AS106" i="15"/>
  <c r="BQ106" i="15" s="1"/>
  <c r="AR106" i="15"/>
  <c r="BP106" i="15" s="1"/>
  <c r="AQ106" i="15"/>
  <c r="BO106" i="15" s="1"/>
  <c r="AP106" i="15"/>
  <c r="BN106" i="15" s="1"/>
  <c r="AO106" i="15"/>
  <c r="BM106" i="15" s="1"/>
  <c r="A106" i="15"/>
  <c r="CA105" i="15"/>
  <c r="BZ105" i="15"/>
  <c r="BY105" i="15"/>
  <c r="AZ105" i="15"/>
  <c r="BX105" i="15" s="1"/>
  <c r="AY105" i="15"/>
  <c r="BW105" i="15" s="1"/>
  <c r="AX105" i="15"/>
  <c r="BV105" i="15" s="1"/>
  <c r="AW105" i="15"/>
  <c r="BU105" i="15" s="1"/>
  <c r="AV105" i="15"/>
  <c r="BT105" i="15" s="1"/>
  <c r="AU105" i="15"/>
  <c r="BS105" i="15" s="1"/>
  <c r="AT105" i="15"/>
  <c r="BR105" i="15" s="1"/>
  <c r="AS105" i="15"/>
  <c r="BQ105" i="15" s="1"/>
  <c r="AR105" i="15"/>
  <c r="BP105" i="15" s="1"/>
  <c r="AQ105" i="15"/>
  <c r="BO105" i="15" s="1"/>
  <c r="AP105" i="15"/>
  <c r="BN105" i="15" s="1"/>
  <c r="AO105" i="15"/>
  <c r="BM105" i="15" s="1"/>
  <c r="A105" i="15"/>
  <c r="CA104" i="15"/>
  <c r="BZ104" i="15"/>
  <c r="BY104" i="15"/>
  <c r="AZ104" i="15"/>
  <c r="BX104" i="15" s="1"/>
  <c r="AY104" i="15"/>
  <c r="BW104" i="15" s="1"/>
  <c r="AX104" i="15"/>
  <c r="BV104" i="15" s="1"/>
  <c r="AW104" i="15"/>
  <c r="BU104" i="15" s="1"/>
  <c r="AV104" i="15"/>
  <c r="BT104" i="15" s="1"/>
  <c r="AU104" i="15"/>
  <c r="BS104" i="15" s="1"/>
  <c r="AT104" i="15"/>
  <c r="BR104" i="15" s="1"/>
  <c r="AS104" i="15"/>
  <c r="BQ104" i="15" s="1"/>
  <c r="AR104" i="15"/>
  <c r="BP104" i="15" s="1"/>
  <c r="AQ104" i="15"/>
  <c r="BO104" i="15" s="1"/>
  <c r="AP104" i="15"/>
  <c r="BN104" i="15" s="1"/>
  <c r="AO104" i="15"/>
  <c r="BM104" i="15" s="1"/>
  <c r="A104" i="15"/>
  <c r="CA103" i="15"/>
  <c r="BZ103" i="15"/>
  <c r="BY103" i="15"/>
  <c r="AZ103" i="15"/>
  <c r="BX103" i="15" s="1"/>
  <c r="AY103" i="15"/>
  <c r="BW103" i="15" s="1"/>
  <c r="AX103" i="15"/>
  <c r="BV103" i="15" s="1"/>
  <c r="AW103" i="15"/>
  <c r="BU103" i="15" s="1"/>
  <c r="AV103" i="15"/>
  <c r="BT103" i="15" s="1"/>
  <c r="AU103" i="15"/>
  <c r="BS103" i="15" s="1"/>
  <c r="AT103" i="15"/>
  <c r="BR103" i="15" s="1"/>
  <c r="AS103" i="15"/>
  <c r="BQ103" i="15" s="1"/>
  <c r="AR103" i="15"/>
  <c r="BP103" i="15" s="1"/>
  <c r="AQ103" i="15"/>
  <c r="BO103" i="15" s="1"/>
  <c r="AP103" i="15"/>
  <c r="BN103" i="15" s="1"/>
  <c r="AO103" i="15"/>
  <c r="BM103" i="15" s="1"/>
  <c r="A103" i="15"/>
  <c r="CA102" i="15"/>
  <c r="BZ102" i="15"/>
  <c r="BY102" i="15"/>
  <c r="AZ102" i="15"/>
  <c r="BX102" i="15" s="1"/>
  <c r="AY102" i="15"/>
  <c r="BW102" i="15" s="1"/>
  <c r="AX102" i="15"/>
  <c r="BV102" i="15" s="1"/>
  <c r="AW102" i="15"/>
  <c r="BU102" i="15" s="1"/>
  <c r="AV102" i="15"/>
  <c r="BT102" i="15" s="1"/>
  <c r="AU102" i="15"/>
  <c r="BS102" i="15" s="1"/>
  <c r="AT102" i="15"/>
  <c r="BR102" i="15" s="1"/>
  <c r="AS102" i="15"/>
  <c r="BQ102" i="15" s="1"/>
  <c r="AR102" i="15"/>
  <c r="BP102" i="15" s="1"/>
  <c r="AQ102" i="15"/>
  <c r="BO102" i="15" s="1"/>
  <c r="AP102" i="15"/>
  <c r="BN102" i="15" s="1"/>
  <c r="AO102" i="15"/>
  <c r="BM102" i="15" s="1"/>
  <c r="A102" i="15"/>
  <c r="CA101" i="15"/>
  <c r="BZ101" i="15"/>
  <c r="BY101" i="15"/>
  <c r="AZ101" i="15"/>
  <c r="BX101" i="15" s="1"/>
  <c r="AY101" i="15"/>
  <c r="BW101" i="15" s="1"/>
  <c r="AX101" i="15"/>
  <c r="BV101" i="15" s="1"/>
  <c r="AW101" i="15"/>
  <c r="BU101" i="15" s="1"/>
  <c r="AV101" i="15"/>
  <c r="BT101" i="15" s="1"/>
  <c r="AU101" i="15"/>
  <c r="BS101" i="15" s="1"/>
  <c r="AT101" i="15"/>
  <c r="BR101" i="15" s="1"/>
  <c r="AS101" i="15"/>
  <c r="BQ101" i="15" s="1"/>
  <c r="AR101" i="15"/>
  <c r="BP101" i="15" s="1"/>
  <c r="AQ101" i="15"/>
  <c r="BO101" i="15" s="1"/>
  <c r="AP101" i="15"/>
  <c r="BN101" i="15" s="1"/>
  <c r="AO101" i="15"/>
  <c r="BM101" i="15" s="1"/>
  <c r="A101" i="15"/>
  <c r="CA100" i="15"/>
  <c r="BZ100" i="15"/>
  <c r="BY100" i="15"/>
  <c r="AZ100" i="15"/>
  <c r="BX100" i="15" s="1"/>
  <c r="AY100" i="15"/>
  <c r="BW100" i="15" s="1"/>
  <c r="AX100" i="15"/>
  <c r="BV100" i="15" s="1"/>
  <c r="AW100" i="15"/>
  <c r="BU100" i="15" s="1"/>
  <c r="AV100" i="15"/>
  <c r="BT100" i="15" s="1"/>
  <c r="AU100" i="15"/>
  <c r="BS100" i="15" s="1"/>
  <c r="AT100" i="15"/>
  <c r="BR100" i="15" s="1"/>
  <c r="AS100" i="15"/>
  <c r="BQ100" i="15" s="1"/>
  <c r="AR100" i="15"/>
  <c r="BP100" i="15" s="1"/>
  <c r="AQ100" i="15"/>
  <c r="BO100" i="15" s="1"/>
  <c r="AP100" i="15"/>
  <c r="BN100" i="15" s="1"/>
  <c r="AO100" i="15"/>
  <c r="BM100" i="15" s="1"/>
  <c r="A100" i="15"/>
  <c r="CA99" i="15"/>
  <c r="BZ99" i="15"/>
  <c r="BY99" i="15"/>
  <c r="AZ99" i="15"/>
  <c r="BX99" i="15" s="1"/>
  <c r="AY99" i="15"/>
  <c r="BW99" i="15" s="1"/>
  <c r="AX99" i="15"/>
  <c r="BV99" i="15" s="1"/>
  <c r="AW99" i="15"/>
  <c r="BU99" i="15" s="1"/>
  <c r="AV99" i="15"/>
  <c r="BT99" i="15" s="1"/>
  <c r="AU99" i="15"/>
  <c r="BS99" i="15" s="1"/>
  <c r="AT99" i="15"/>
  <c r="BR99" i="15" s="1"/>
  <c r="AS99" i="15"/>
  <c r="BQ99" i="15" s="1"/>
  <c r="AR99" i="15"/>
  <c r="BP99" i="15" s="1"/>
  <c r="AQ99" i="15"/>
  <c r="BO99" i="15" s="1"/>
  <c r="AP99" i="15"/>
  <c r="BN99" i="15" s="1"/>
  <c r="AO99" i="15"/>
  <c r="BM99" i="15" s="1"/>
  <c r="A99" i="15"/>
  <c r="CA98" i="15"/>
  <c r="BZ98" i="15"/>
  <c r="BY98" i="15"/>
  <c r="AZ98" i="15"/>
  <c r="BX98" i="15" s="1"/>
  <c r="AY98" i="15"/>
  <c r="BW98" i="15" s="1"/>
  <c r="AX98" i="15"/>
  <c r="BV98" i="15" s="1"/>
  <c r="AW98" i="15"/>
  <c r="BU98" i="15" s="1"/>
  <c r="AV98" i="15"/>
  <c r="BT98" i="15" s="1"/>
  <c r="AU98" i="15"/>
  <c r="BS98" i="15" s="1"/>
  <c r="AT98" i="15"/>
  <c r="BR98" i="15" s="1"/>
  <c r="AS98" i="15"/>
  <c r="BQ98" i="15" s="1"/>
  <c r="AR98" i="15"/>
  <c r="BP98" i="15" s="1"/>
  <c r="AQ98" i="15"/>
  <c r="BO98" i="15" s="1"/>
  <c r="AP98" i="15"/>
  <c r="BN98" i="15" s="1"/>
  <c r="AO98" i="15"/>
  <c r="BM98" i="15" s="1"/>
  <c r="A98" i="15"/>
  <c r="CA97" i="15"/>
  <c r="BZ97" i="15"/>
  <c r="BY97" i="15"/>
  <c r="AZ97" i="15"/>
  <c r="BX97" i="15" s="1"/>
  <c r="AY97" i="15"/>
  <c r="BW97" i="15" s="1"/>
  <c r="AX97" i="15"/>
  <c r="BV97" i="15" s="1"/>
  <c r="AW97" i="15"/>
  <c r="BU97" i="15" s="1"/>
  <c r="AV97" i="15"/>
  <c r="BT97" i="15" s="1"/>
  <c r="AU97" i="15"/>
  <c r="BS97" i="15" s="1"/>
  <c r="AT97" i="15"/>
  <c r="BR97" i="15" s="1"/>
  <c r="AS97" i="15"/>
  <c r="BQ97" i="15" s="1"/>
  <c r="AR97" i="15"/>
  <c r="BP97" i="15" s="1"/>
  <c r="AQ97" i="15"/>
  <c r="BO97" i="15" s="1"/>
  <c r="AP97" i="15"/>
  <c r="BN97" i="15" s="1"/>
  <c r="AO97" i="15"/>
  <c r="BM97" i="15" s="1"/>
  <c r="A97" i="15"/>
  <c r="CA96" i="15"/>
  <c r="BZ96" i="15"/>
  <c r="BY96" i="15"/>
  <c r="AZ96" i="15"/>
  <c r="BX96" i="15" s="1"/>
  <c r="AY96" i="15"/>
  <c r="BW96" i="15" s="1"/>
  <c r="AX96" i="15"/>
  <c r="BV96" i="15" s="1"/>
  <c r="AW96" i="15"/>
  <c r="BU96" i="15" s="1"/>
  <c r="AV96" i="15"/>
  <c r="BT96" i="15" s="1"/>
  <c r="AU96" i="15"/>
  <c r="BS96" i="15" s="1"/>
  <c r="AT96" i="15"/>
  <c r="BR96" i="15" s="1"/>
  <c r="AS96" i="15"/>
  <c r="BQ96" i="15" s="1"/>
  <c r="AR96" i="15"/>
  <c r="BP96" i="15" s="1"/>
  <c r="AQ96" i="15"/>
  <c r="BO96" i="15" s="1"/>
  <c r="AP96" i="15"/>
  <c r="BN96" i="15" s="1"/>
  <c r="AO96" i="15"/>
  <c r="BM96" i="15" s="1"/>
  <c r="A96" i="15"/>
  <c r="CA95" i="15"/>
  <c r="BZ95" i="15"/>
  <c r="BY95" i="15"/>
  <c r="AZ95" i="15"/>
  <c r="BX95" i="15" s="1"/>
  <c r="AY95" i="15"/>
  <c r="BW95" i="15" s="1"/>
  <c r="AX95" i="15"/>
  <c r="BV95" i="15" s="1"/>
  <c r="AW95" i="15"/>
  <c r="BU95" i="15" s="1"/>
  <c r="AV95" i="15"/>
  <c r="BT95" i="15" s="1"/>
  <c r="AU95" i="15"/>
  <c r="BS95" i="15" s="1"/>
  <c r="AT95" i="15"/>
  <c r="BR95" i="15" s="1"/>
  <c r="AS95" i="15"/>
  <c r="BQ95" i="15" s="1"/>
  <c r="AR95" i="15"/>
  <c r="BP95" i="15" s="1"/>
  <c r="AQ95" i="15"/>
  <c r="BO95" i="15" s="1"/>
  <c r="AP95" i="15"/>
  <c r="BN95" i="15" s="1"/>
  <c r="AO95" i="15"/>
  <c r="BM95" i="15" s="1"/>
  <c r="A95" i="15"/>
  <c r="CA94" i="15"/>
  <c r="BZ94" i="15"/>
  <c r="BY94" i="15"/>
  <c r="AZ94" i="15"/>
  <c r="BX94" i="15" s="1"/>
  <c r="AY94" i="15"/>
  <c r="BW94" i="15" s="1"/>
  <c r="AX94" i="15"/>
  <c r="BV94" i="15" s="1"/>
  <c r="AW94" i="15"/>
  <c r="BU94" i="15" s="1"/>
  <c r="AV94" i="15"/>
  <c r="BT94" i="15" s="1"/>
  <c r="AU94" i="15"/>
  <c r="BS94" i="15" s="1"/>
  <c r="AT94" i="15"/>
  <c r="BR94" i="15" s="1"/>
  <c r="AS94" i="15"/>
  <c r="BQ94" i="15" s="1"/>
  <c r="AR94" i="15"/>
  <c r="BP94" i="15" s="1"/>
  <c r="AQ94" i="15"/>
  <c r="BO94" i="15" s="1"/>
  <c r="AP94" i="15"/>
  <c r="BN94" i="15" s="1"/>
  <c r="AO94" i="15"/>
  <c r="BM94" i="15" s="1"/>
  <c r="A94" i="15"/>
  <c r="CA93" i="15"/>
  <c r="BZ93" i="15"/>
  <c r="BY93" i="15"/>
  <c r="AZ93" i="15"/>
  <c r="BX93" i="15" s="1"/>
  <c r="AY93" i="15"/>
  <c r="BW93" i="15" s="1"/>
  <c r="AX93" i="15"/>
  <c r="BV93" i="15" s="1"/>
  <c r="AW93" i="15"/>
  <c r="BU93" i="15" s="1"/>
  <c r="AV93" i="15"/>
  <c r="BT93" i="15" s="1"/>
  <c r="AU93" i="15"/>
  <c r="BS93" i="15" s="1"/>
  <c r="AT93" i="15"/>
  <c r="BR93" i="15" s="1"/>
  <c r="AS93" i="15"/>
  <c r="BQ93" i="15" s="1"/>
  <c r="AR93" i="15"/>
  <c r="BP93" i="15" s="1"/>
  <c r="AQ93" i="15"/>
  <c r="BO93" i="15" s="1"/>
  <c r="AP93" i="15"/>
  <c r="BN93" i="15" s="1"/>
  <c r="AO93" i="15"/>
  <c r="BM93" i="15" s="1"/>
  <c r="A93" i="15"/>
  <c r="CA92" i="15"/>
  <c r="BZ92" i="15"/>
  <c r="BY92" i="15"/>
  <c r="AZ92" i="15"/>
  <c r="BX92" i="15" s="1"/>
  <c r="AY92" i="15"/>
  <c r="BW92" i="15" s="1"/>
  <c r="AX92" i="15"/>
  <c r="BV92" i="15" s="1"/>
  <c r="AW92" i="15"/>
  <c r="BU92" i="15" s="1"/>
  <c r="AV92" i="15"/>
  <c r="BT92" i="15" s="1"/>
  <c r="AU92" i="15"/>
  <c r="BS92" i="15" s="1"/>
  <c r="AT92" i="15"/>
  <c r="BR92" i="15" s="1"/>
  <c r="AS92" i="15"/>
  <c r="BQ92" i="15" s="1"/>
  <c r="AR92" i="15"/>
  <c r="BP92" i="15" s="1"/>
  <c r="AQ92" i="15"/>
  <c r="BO92" i="15" s="1"/>
  <c r="AP92" i="15"/>
  <c r="BN92" i="15" s="1"/>
  <c r="AO92" i="15"/>
  <c r="BM92" i="15" s="1"/>
  <c r="A92" i="15"/>
  <c r="CA91" i="15"/>
  <c r="BZ91" i="15"/>
  <c r="BY91" i="15"/>
  <c r="AZ91" i="15"/>
  <c r="BX91" i="15" s="1"/>
  <c r="AY91" i="15"/>
  <c r="BW91" i="15" s="1"/>
  <c r="AX91" i="15"/>
  <c r="BV91" i="15" s="1"/>
  <c r="AW91" i="15"/>
  <c r="BU91" i="15" s="1"/>
  <c r="AV91" i="15"/>
  <c r="BT91" i="15" s="1"/>
  <c r="AU91" i="15"/>
  <c r="BS91" i="15" s="1"/>
  <c r="AT91" i="15"/>
  <c r="BR91" i="15" s="1"/>
  <c r="AS91" i="15"/>
  <c r="BQ91" i="15" s="1"/>
  <c r="AR91" i="15"/>
  <c r="BP91" i="15" s="1"/>
  <c r="AQ91" i="15"/>
  <c r="BO91" i="15" s="1"/>
  <c r="AP91" i="15"/>
  <c r="BN91" i="15" s="1"/>
  <c r="AO91" i="15"/>
  <c r="BM91" i="15" s="1"/>
  <c r="A91" i="15"/>
  <c r="CA90" i="15"/>
  <c r="BZ90" i="15"/>
  <c r="BY90" i="15"/>
  <c r="AZ90" i="15"/>
  <c r="BX90" i="15" s="1"/>
  <c r="AY90" i="15"/>
  <c r="BW90" i="15" s="1"/>
  <c r="AX90" i="15"/>
  <c r="BV90" i="15" s="1"/>
  <c r="AW90" i="15"/>
  <c r="BU90" i="15" s="1"/>
  <c r="AV90" i="15"/>
  <c r="BT90" i="15" s="1"/>
  <c r="AU90" i="15"/>
  <c r="BS90" i="15" s="1"/>
  <c r="AT90" i="15"/>
  <c r="BR90" i="15" s="1"/>
  <c r="AS90" i="15"/>
  <c r="BQ90" i="15" s="1"/>
  <c r="AR90" i="15"/>
  <c r="BP90" i="15" s="1"/>
  <c r="AQ90" i="15"/>
  <c r="BO90" i="15" s="1"/>
  <c r="AP90" i="15"/>
  <c r="BN90" i="15" s="1"/>
  <c r="AO90" i="15"/>
  <c r="BM90" i="15" s="1"/>
  <c r="A90" i="15"/>
  <c r="CA89" i="15"/>
  <c r="BZ89" i="15"/>
  <c r="BY89" i="15"/>
  <c r="AZ89" i="15"/>
  <c r="BX89" i="15" s="1"/>
  <c r="AY89" i="15"/>
  <c r="BW89" i="15" s="1"/>
  <c r="AX89" i="15"/>
  <c r="BV89" i="15" s="1"/>
  <c r="AW89" i="15"/>
  <c r="BU89" i="15" s="1"/>
  <c r="AV89" i="15"/>
  <c r="BT89" i="15" s="1"/>
  <c r="AU89" i="15"/>
  <c r="BS89" i="15" s="1"/>
  <c r="AT89" i="15"/>
  <c r="BR89" i="15" s="1"/>
  <c r="AS89" i="15"/>
  <c r="BQ89" i="15" s="1"/>
  <c r="AR89" i="15"/>
  <c r="BP89" i="15" s="1"/>
  <c r="AQ89" i="15"/>
  <c r="BO89" i="15" s="1"/>
  <c r="AP89" i="15"/>
  <c r="BN89" i="15" s="1"/>
  <c r="AO89" i="15"/>
  <c r="BM89" i="15" s="1"/>
  <c r="A89" i="15"/>
  <c r="CA88" i="15"/>
  <c r="BZ88" i="15"/>
  <c r="BY88" i="15"/>
  <c r="AZ88" i="15"/>
  <c r="BX88" i="15" s="1"/>
  <c r="AY88" i="15"/>
  <c r="BW88" i="15" s="1"/>
  <c r="AX88" i="15"/>
  <c r="BV88" i="15" s="1"/>
  <c r="AW88" i="15"/>
  <c r="BU88" i="15" s="1"/>
  <c r="AV88" i="15"/>
  <c r="BT88" i="15" s="1"/>
  <c r="AU88" i="15"/>
  <c r="BS88" i="15" s="1"/>
  <c r="AT88" i="15"/>
  <c r="BR88" i="15" s="1"/>
  <c r="AS88" i="15"/>
  <c r="BQ88" i="15" s="1"/>
  <c r="AR88" i="15"/>
  <c r="BP88" i="15" s="1"/>
  <c r="AQ88" i="15"/>
  <c r="BO88" i="15" s="1"/>
  <c r="AP88" i="15"/>
  <c r="BN88" i="15" s="1"/>
  <c r="AO88" i="15"/>
  <c r="BM88" i="15" s="1"/>
  <c r="A88" i="15"/>
  <c r="CA87" i="15"/>
  <c r="BZ87" i="15"/>
  <c r="BY87" i="15"/>
  <c r="AZ87" i="15"/>
  <c r="BX87" i="15" s="1"/>
  <c r="AY87" i="15"/>
  <c r="BW87" i="15" s="1"/>
  <c r="AX87" i="15"/>
  <c r="BV87" i="15" s="1"/>
  <c r="AW87" i="15"/>
  <c r="BU87" i="15" s="1"/>
  <c r="AV87" i="15"/>
  <c r="BT87" i="15" s="1"/>
  <c r="AU87" i="15"/>
  <c r="BS87" i="15" s="1"/>
  <c r="AT87" i="15"/>
  <c r="BR87" i="15" s="1"/>
  <c r="AS87" i="15"/>
  <c r="BQ87" i="15" s="1"/>
  <c r="AR87" i="15"/>
  <c r="BP87" i="15" s="1"/>
  <c r="AQ87" i="15"/>
  <c r="BO87" i="15" s="1"/>
  <c r="AP87" i="15"/>
  <c r="BN87" i="15" s="1"/>
  <c r="AO87" i="15"/>
  <c r="BM87" i="15" s="1"/>
  <c r="A87" i="15"/>
  <c r="CA86" i="15"/>
  <c r="BZ86" i="15"/>
  <c r="BY86" i="15"/>
  <c r="AZ86" i="15"/>
  <c r="BX86" i="15" s="1"/>
  <c r="AY86" i="15"/>
  <c r="BW86" i="15" s="1"/>
  <c r="AX86" i="15"/>
  <c r="BV86" i="15" s="1"/>
  <c r="AW86" i="15"/>
  <c r="BU86" i="15" s="1"/>
  <c r="AV86" i="15"/>
  <c r="BT86" i="15" s="1"/>
  <c r="AU86" i="15"/>
  <c r="BS86" i="15" s="1"/>
  <c r="AT86" i="15"/>
  <c r="BR86" i="15" s="1"/>
  <c r="AS86" i="15"/>
  <c r="BQ86" i="15" s="1"/>
  <c r="AR86" i="15"/>
  <c r="BP86" i="15" s="1"/>
  <c r="AQ86" i="15"/>
  <c r="BO86" i="15" s="1"/>
  <c r="AP86" i="15"/>
  <c r="BN86" i="15" s="1"/>
  <c r="AO86" i="15"/>
  <c r="BM86" i="15" s="1"/>
  <c r="A86" i="15"/>
  <c r="CA85" i="15"/>
  <c r="BZ85" i="15"/>
  <c r="BY85" i="15"/>
  <c r="AZ85" i="15"/>
  <c r="BX85" i="15" s="1"/>
  <c r="AY85" i="15"/>
  <c r="BW85" i="15" s="1"/>
  <c r="AX85" i="15"/>
  <c r="BV85" i="15" s="1"/>
  <c r="AW85" i="15"/>
  <c r="BU85" i="15" s="1"/>
  <c r="AV85" i="15"/>
  <c r="BT85" i="15" s="1"/>
  <c r="AU85" i="15"/>
  <c r="BS85" i="15" s="1"/>
  <c r="AT85" i="15"/>
  <c r="BR85" i="15" s="1"/>
  <c r="AS85" i="15"/>
  <c r="BQ85" i="15" s="1"/>
  <c r="AR85" i="15"/>
  <c r="BP85" i="15" s="1"/>
  <c r="AQ85" i="15"/>
  <c r="BO85" i="15" s="1"/>
  <c r="AP85" i="15"/>
  <c r="BN85" i="15" s="1"/>
  <c r="AO85" i="15"/>
  <c r="BM85" i="15" s="1"/>
  <c r="A85" i="15"/>
  <c r="CA84" i="15"/>
  <c r="BZ84" i="15"/>
  <c r="BY84" i="15"/>
  <c r="AZ84" i="15"/>
  <c r="BX84" i="15" s="1"/>
  <c r="AY84" i="15"/>
  <c r="BW84" i="15" s="1"/>
  <c r="AX84" i="15"/>
  <c r="BV84" i="15" s="1"/>
  <c r="AW84" i="15"/>
  <c r="BU84" i="15" s="1"/>
  <c r="AV84" i="15"/>
  <c r="BT84" i="15" s="1"/>
  <c r="AU84" i="15"/>
  <c r="BS84" i="15" s="1"/>
  <c r="AT84" i="15"/>
  <c r="BR84" i="15" s="1"/>
  <c r="AS84" i="15"/>
  <c r="BQ84" i="15" s="1"/>
  <c r="AR84" i="15"/>
  <c r="BP84" i="15" s="1"/>
  <c r="AQ84" i="15"/>
  <c r="BO84" i="15" s="1"/>
  <c r="AP84" i="15"/>
  <c r="BN84" i="15" s="1"/>
  <c r="AO84" i="15"/>
  <c r="BM84" i="15" s="1"/>
  <c r="A84" i="15"/>
  <c r="CA83" i="15"/>
  <c r="BZ83" i="15"/>
  <c r="BY83" i="15"/>
  <c r="AZ83" i="15"/>
  <c r="BX83" i="15" s="1"/>
  <c r="AY83" i="15"/>
  <c r="BW83" i="15" s="1"/>
  <c r="AX83" i="15"/>
  <c r="BV83" i="15" s="1"/>
  <c r="AW83" i="15"/>
  <c r="BU83" i="15" s="1"/>
  <c r="AV83" i="15"/>
  <c r="BT83" i="15" s="1"/>
  <c r="AU83" i="15"/>
  <c r="BS83" i="15" s="1"/>
  <c r="AT83" i="15"/>
  <c r="BR83" i="15" s="1"/>
  <c r="AS83" i="15"/>
  <c r="BQ83" i="15" s="1"/>
  <c r="AR83" i="15"/>
  <c r="BP83" i="15" s="1"/>
  <c r="AQ83" i="15"/>
  <c r="BO83" i="15" s="1"/>
  <c r="AP83" i="15"/>
  <c r="BN83" i="15" s="1"/>
  <c r="AO83" i="15"/>
  <c r="BM83" i="15" s="1"/>
  <c r="A83" i="15"/>
  <c r="CA82" i="15"/>
  <c r="BZ82" i="15"/>
  <c r="BY82" i="15"/>
  <c r="AZ82" i="15"/>
  <c r="BX82" i="15" s="1"/>
  <c r="AY82" i="15"/>
  <c r="BW82" i="15" s="1"/>
  <c r="AX82" i="15"/>
  <c r="BV82" i="15" s="1"/>
  <c r="AW82" i="15"/>
  <c r="BU82" i="15" s="1"/>
  <c r="AV82" i="15"/>
  <c r="BT82" i="15" s="1"/>
  <c r="AU82" i="15"/>
  <c r="BS82" i="15" s="1"/>
  <c r="AT82" i="15"/>
  <c r="BR82" i="15" s="1"/>
  <c r="AS82" i="15"/>
  <c r="BQ82" i="15" s="1"/>
  <c r="AR82" i="15"/>
  <c r="BP82" i="15" s="1"/>
  <c r="AQ82" i="15"/>
  <c r="BO82" i="15" s="1"/>
  <c r="AP82" i="15"/>
  <c r="BN82" i="15" s="1"/>
  <c r="AO82" i="15"/>
  <c r="BM82" i="15" s="1"/>
  <c r="A82" i="15"/>
  <c r="CA81" i="15"/>
  <c r="BZ81" i="15"/>
  <c r="BY81" i="15"/>
  <c r="AZ81" i="15"/>
  <c r="BX81" i="15" s="1"/>
  <c r="AY81" i="15"/>
  <c r="BW81" i="15" s="1"/>
  <c r="AX81" i="15"/>
  <c r="BV81" i="15" s="1"/>
  <c r="AW81" i="15"/>
  <c r="BU81" i="15" s="1"/>
  <c r="AV81" i="15"/>
  <c r="BT81" i="15" s="1"/>
  <c r="AU81" i="15"/>
  <c r="BS81" i="15" s="1"/>
  <c r="AT81" i="15"/>
  <c r="BR81" i="15" s="1"/>
  <c r="AS81" i="15"/>
  <c r="BQ81" i="15" s="1"/>
  <c r="AR81" i="15"/>
  <c r="BP81" i="15" s="1"/>
  <c r="AQ81" i="15"/>
  <c r="BO81" i="15" s="1"/>
  <c r="AP81" i="15"/>
  <c r="BN81" i="15" s="1"/>
  <c r="AO81" i="15"/>
  <c r="BM81" i="15" s="1"/>
  <c r="A81" i="15"/>
  <c r="CA80" i="15"/>
  <c r="BZ80" i="15"/>
  <c r="BY80" i="15"/>
  <c r="AZ80" i="15"/>
  <c r="BX80" i="15" s="1"/>
  <c r="AY80" i="15"/>
  <c r="BW80" i="15" s="1"/>
  <c r="AX80" i="15"/>
  <c r="BV80" i="15" s="1"/>
  <c r="AW80" i="15"/>
  <c r="BU80" i="15" s="1"/>
  <c r="AV80" i="15"/>
  <c r="BT80" i="15" s="1"/>
  <c r="AU80" i="15"/>
  <c r="BS80" i="15" s="1"/>
  <c r="AT80" i="15"/>
  <c r="BR80" i="15" s="1"/>
  <c r="AS80" i="15"/>
  <c r="BQ80" i="15" s="1"/>
  <c r="AR80" i="15"/>
  <c r="BP80" i="15" s="1"/>
  <c r="AQ80" i="15"/>
  <c r="BO80" i="15" s="1"/>
  <c r="AP80" i="15"/>
  <c r="BN80" i="15" s="1"/>
  <c r="AO80" i="15"/>
  <c r="BM80" i="15" s="1"/>
  <c r="A80" i="15"/>
  <c r="CA79" i="15"/>
  <c r="BZ79" i="15"/>
  <c r="BY79" i="15"/>
  <c r="AZ79" i="15"/>
  <c r="BX79" i="15" s="1"/>
  <c r="AY79" i="15"/>
  <c r="BW79" i="15" s="1"/>
  <c r="AX79" i="15"/>
  <c r="BV79" i="15" s="1"/>
  <c r="AW79" i="15"/>
  <c r="BU79" i="15" s="1"/>
  <c r="AV79" i="15"/>
  <c r="BT79" i="15" s="1"/>
  <c r="AU79" i="15"/>
  <c r="BS79" i="15" s="1"/>
  <c r="AT79" i="15"/>
  <c r="BR79" i="15" s="1"/>
  <c r="AS79" i="15"/>
  <c r="BQ79" i="15" s="1"/>
  <c r="AR79" i="15"/>
  <c r="BP79" i="15" s="1"/>
  <c r="AQ79" i="15"/>
  <c r="BO79" i="15" s="1"/>
  <c r="AP79" i="15"/>
  <c r="BN79" i="15" s="1"/>
  <c r="AO79" i="15"/>
  <c r="BM79" i="15" s="1"/>
  <c r="A79" i="15"/>
  <c r="CA78" i="15"/>
  <c r="BZ78" i="15"/>
  <c r="BY78" i="15"/>
  <c r="AZ78" i="15"/>
  <c r="BX78" i="15" s="1"/>
  <c r="AY78" i="15"/>
  <c r="BW78" i="15" s="1"/>
  <c r="AX78" i="15"/>
  <c r="BV78" i="15" s="1"/>
  <c r="AW78" i="15"/>
  <c r="BU78" i="15" s="1"/>
  <c r="AV78" i="15"/>
  <c r="BT78" i="15" s="1"/>
  <c r="AU78" i="15"/>
  <c r="BS78" i="15" s="1"/>
  <c r="AT78" i="15"/>
  <c r="BR78" i="15" s="1"/>
  <c r="AS78" i="15"/>
  <c r="BQ78" i="15" s="1"/>
  <c r="AR78" i="15"/>
  <c r="BP78" i="15" s="1"/>
  <c r="AQ78" i="15"/>
  <c r="BO78" i="15" s="1"/>
  <c r="AP78" i="15"/>
  <c r="BN78" i="15" s="1"/>
  <c r="AO78" i="15"/>
  <c r="BM78" i="15" s="1"/>
  <c r="A78" i="15"/>
  <c r="CA77" i="15"/>
  <c r="BZ77" i="15"/>
  <c r="BY77" i="15"/>
  <c r="AZ77" i="15"/>
  <c r="BX77" i="15" s="1"/>
  <c r="AY77" i="15"/>
  <c r="BW77" i="15" s="1"/>
  <c r="AX77" i="15"/>
  <c r="BV77" i="15" s="1"/>
  <c r="AW77" i="15"/>
  <c r="BU77" i="15" s="1"/>
  <c r="AV77" i="15"/>
  <c r="BT77" i="15" s="1"/>
  <c r="AU77" i="15"/>
  <c r="BS77" i="15" s="1"/>
  <c r="AT77" i="15"/>
  <c r="BR77" i="15" s="1"/>
  <c r="AS77" i="15"/>
  <c r="BQ77" i="15" s="1"/>
  <c r="AR77" i="15"/>
  <c r="BP77" i="15" s="1"/>
  <c r="AQ77" i="15"/>
  <c r="BO77" i="15" s="1"/>
  <c r="AP77" i="15"/>
  <c r="BN77" i="15" s="1"/>
  <c r="AO77" i="15"/>
  <c r="BM77" i="15" s="1"/>
  <c r="A77" i="15"/>
  <c r="CA76" i="15"/>
  <c r="BZ76" i="15"/>
  <c r="BY76" i="15"/>
  <c r="AZ76" i="15"/>
  <c r="BX76" i="15" s="1"/>
  <c r="AY76" i="15"/>
  <c r="BW76" i="15" s="1"/>
  <c r="AX76" i="15"/>
  <c r="BV76" i="15" s="1"/>
  <c r="AW76" i="15"/>
  <c r="BU76" i="15" s="1"/>
  <c r="AV76" i="15"/>
  <c r="BT76" i="15" s="1"/>
  <c r="AU76" i="15"/>
  <c r="BS76" i="15" s="1"/>
  <c r="AT76" i="15"/>
  <c r="BR76" i="15" s="1"/>
  <c r="AS76" i="15"/>
  <c r="BQ76" i="15" s="1"/>
  <c r="AR76" i="15"/>
  <c r="BP76" i="15" s="1"/>
  <c r="AQ76" i="15"/>
  <c r="BO76" i="15" s="1"/>
  <c r="AP76" i="15"/>
  <c r="BN76" i="15" s="1"/>
  <c r="AO76" i="15"/>
  <c r="BM76" i="15" s="1"/>
  <c r="A76" i="15"/>
  <c r="CA75" i="15"/>
  <c r="BZ75" i="15"/>
  <c r="BY75" i="15"/>
  <c r="AZ75" i="15"/>
  <c r="BX75" i="15" s="1"/>
  <c r="AY75" i="15"/>
  <c r="BW75" i="15" s="1"/>
  <c r="AX75" i="15"/>
  <c r="BV75" i="15" s="1"/>
  <c r="AW75" i="15"/>
  <c r="BU75" i="15" s="1"/>
  <c r="AV75" i="15"/>
  <c r="BT75" i="15" s="1"/>
  <c r="AU75" i="15"/>
  <c r="BS75" i="15" s="1"/>
  <c r="AT75" i="15"/>
  <c r="BR75" i="15" s="1"/>
  <c r="AS75" i="15"/>
  <c r="BQ75" i="15" s="1"/>
  <c r="AR75" i="15"/>
  <c r="BP75" i="15" s="1"/>
  <c r="AQ75" i="15"/>
  <c r="BO75" i="15" s="1"/>
  <c r="AP75" i="15"/>
  <c r="BN75" i="15" s="1"/>
  <c r="AO75" i="15"/>
  <c r="BM75" i="15" s="1"/>
  <c r="A75" i="15"/>
  <c r="CA74" i="15"/>
  <c r="BZ74" i="15"/>
  <c r="BY74" i="15"/>
  <c r="AZ74" i="15"/>
  <c r="BX74" i="15" s="1"/>
  <c r="AY74" i="15"/>
  <c r="BW74" i="15" s="1"/>
  <c r="AX74" i="15"/>
  <c r="BV74" i="15" s="1"/>
  <c r="AW74" i="15"/>
  <c r="BU74" i="15" s="1"/>
  <c r="AV74" i="15"/>
  <c r="BT74" i="15" s="1"/>
  <c r="AU74" i="15"/>
  <c r="BS74" i="15" s="1"/>
  <c r="AT74" i="15"/>
  <c r="BR74" i="15" s="1"/>
  <c r="AS74" i="15"/>
  <c r="BQ74" i="15" s="1"/>
  <c r="AR74" i="15"/>
  <c r="BP74" i="15" s="1"/>
  <c r="AQ74" i="15"/>
  <c r="BO74" i="15" s="1"/>
  <c r="AP74" i="15"/>
  <c r="BN74" i="15" s="1"/>
  <c r="AO74" i="15"/>
  <c r="BM74" i="15" s="1"/>
  <c r="A74" i="15"/>
  <c r="CA73" i="15"/>
  <c r="BZ73" i="15"/>
  <c r="BY73" i="15"/>
  <c r="AZ73" i="15"/>
  <c r="BX73" i="15" s="1"/>
  <c r="AY73" i="15"/>
  <c r="BW73" i="15" s="1"/>
  <c r="AX73" i="15"/>
  <c r="BV73" i="15" s="1"/>
  <c r="AW73" i="15"/>
  <c r="BU73" i="15" s="1"/>
  <c r="AV73" i="15"/>
  <c r="BT73" i="15" s="1"/>
  <c r="AU73" i="15"/>
  <c r="BS73" i="15" s="1"/>
  <c r="AT73" i="15"/>
  <c r="BR73" i="15" s="1"/>
  <c r="AS73" i="15"/>
  <c r="BQ73" i="15" s="1"/>
  <c r="AR73" i="15"/>
  <c r="BP73" i="15" s="1"/>
  <c r="AQ73" i="15"/>
  <c r="BO73" i="15" s="1"/>
  <c r="AP73" i="15"/>
  <c r="BN73" i="15" s="1"/>
  <c r="AO73" i="15"/>
  <c r="BM73" i="15" s="1"/>
  <c r="A73" i="15"/>
  <c r="CA72" i="15"/>
  <c r="BZ72" i="15"/>
  <c r="BY72" i="15"/>
  <c r="AZ72" i="15"/>
  <c r="BX72" i="15" s="1"/>
  <c r="AY72" i="15"/>
  <c r="BW72" i="15" s="1"/>
  <c r="AX72" i="15"/>
  <c r="BV72" i="15" s="1"/>
  <c r="AW72" i="15"/>
  <c r="BU72" i="15" s="1"/>
  <c r="AV72" i="15"/>
  <c r="BT72" i="15" s="1"/>
  <c r="AU72" i="15"/>
  <c r="BS72" i="15" s="1"/>
  <c r="AT72" i="15"/>
  <c r="BR72" i="15" s="1"/>
  <c r="AS72" i="15"/>
  <c r="BQ72" i="15" s="1"/>
  <c r="AR72" i="15"/>
  <c r="BP72" i="15" s="1"/>
  <c r="AQ72" i="15"/>
  <c r="BO72" i="15" s="1"/>
  <c r="AP72" i="15"/>
  <c r="BN72" i="15" s="1"/>
  <c r="AO72" i="15"/>
  <c r="BM72" i="15" s="1"/>
  <c r="A72" i="15"/>
  <c r="CA71" i="15"/>
  <c r="BZ71" i="15"/>
  <c r="BY71" i="15"/>
  <c r="AZ71" i="15"/>
  <c r="BX71" i="15" s="1"/>
  <c r="AY71" i="15"/>
  <c r="BW71" i="15" s="1"/>
  <c r="AX71" i="15"/>
  <c r="BV71" i="15" s="1"/>
  <c r="AW71" i="15"/>
  <c r="BU71" i="15" s="1"/>
  <c r="AV71" i="15"/>
  <c r="BT71" i="15" s="1"/>
  <c r="AU71" i="15"/>
  <c r="BS71" i="15" s="1"/>
  <c r="AT71" i="15"/>
  <c r="BR71" i="15" s="1"/>
  <c r="AS71" i="15"/>
  <c r="BQ71" i="15" s="1"/>
  <c r="AR71" i="15"/>
  <c r="BP71" i="15" s="1"/>
  <c r="AQ71" i="15"/>
  <c r="BO71" i="15" s="1"/>
  <c r="AP71" i="15"/>
  <c r="BN71" i="15" s="1"/>
  <c r="AO71" i="15"/>
  <c r="BM71" i="15" s="1"/>
  <c r="A71" i="15"/>
  <c r="CA70" i="15"/>
  <c r="BZ70" i="15"/>
  <c r="BY70" i="15"/>
  <c r="AZ70" i="15"/>
  <c r="BX70" i="15" s="1"/>
  <c r="AY70" i="15"/>
  <c r="BW70" i="15" s="1"/>
  <c r="AX70" i="15"/>
  <c r="BV70" i="15" s="1"/>
  <c r="AW70" i="15"/>
  <c r="BU70" i="15" s="1"/>
  <c r="AV70" i="15"/>
  <c r="BT70" i="15" s="1"/>
  <c r="AU70" i="15"/>
  <c r="BS70" i="15" s="1"/>
  <c r="AT70" i="15"/>
  <c r="BR70" i="15" s="1"/>
  <c r="AS70" i="15"/>
  <c r="BQ70" i="15" s="1"/>
  <c r="AR70" i="15"/>
  <c r="BP70" i="15" s="1"/>
  <c r="AQ70" i="15"/>
  <c r="BO70" i="15" s="1"/>
  <c r="AP70" i="15"/>
  <c r="BN70" i="15" s="1"/>
  <c r="AO70" i="15"/>
  <c r="BM70" i="15" s="1"/>
  <c r="A70" i="15"/>
  <c r="CA69" i="15"/>
  <c r="BZ69" i="15"/>
  <c r="BY69" i="15"/>
  <c r="AZ69" i="15"/>
  <c r="BX69" i="15" s="1"/>
  <c r="AY69" i="15"/>
  <c r="BW69" i="15" s="1"/>
  <c r="AX69" i="15"/>
  <c r="BV69" i="15" s="1"/>
  <c r="AW69" i="15"/>
  <c r="BU69" i="15" s="1"/>
  <c r="AV69" i="15"/>
  <c r="BT69" i="15" s="1"/>
  <c r="AU69" i="15"/>
  <c r="BS69" i="15" s="1"/>
  <c r="AT69" i="15"/>
  <c r="BR69" i="15" s="1"/>
  <c r="AS69" i="15"/>
  <c r="BQ69" i="15" s="1"/>
  <c r="AR69" i="15"/>
  <c r="BP69" i="15" s="1"/>
  <c r="AQ69" i="15"/>
  <c r="BO69" i="15" s="1"/>
  <c r="AP69" i="15"/>
  <c r="BN69" i="15" s="1"/>
  <c r="AO69" i="15"/>
  <c r="BM69" i="15" s="1"/>
  <c r="A69" i="15"/>
  <c r="CA68" i="15"/>
  <c r="BZ68" i="15"/>
  <c r="BY68" i="15"/>
  <c r="AZ68" i="15"/>
  <c r="BX68" i="15" s="1"/>
  <c r="AY68" i="15"/>
  <c r="BW68" i="15" s="1"/>
  <c r="AX68" i="15"/>
  <c r="BV68" i="15" s="1"/>
  <c r="AW68" i="15"/>
  <c r="BU68" i="15" s="1"/>
  <c r="AV68" i="15"/>
  <c r="BT68" i="15" s="1"/>
  <c r="AU68" i="15"/>
  <c r="BS68" i="15" s="1"/>
  <c r="AT68" i="15"/>
  <c r="BR68" i="15" s="1"/>
  <c r="AS68" i="15"/>
  <c r="BQ68" i="15" s="1"/>
  <c r="AR68" i="15"/>
  <c r="BP68" i="15" s="1"/>
  <c r="AQ68" i="15"/>
  <c r="BO68" i="15" s="1"/>
  <c r="AP68" i="15"/>
  <c r="BN68" i="15" s="1"/>
  <c r="AO68" i="15"/>
  <c r="BM68" i="15" s="1"/>
  <c r="A68" i="15"/>
  <c r="CA67" i="15"/>
  <c r="BZ67" i="15"/>
  <c r="BY67" i="15"/>
  <c r="AZ67" i="15"/>
  <c r="BX67" i="15" s="1"/>
  <c r="AY67" i="15"/>
  <c r="BW67" i="15" s="1"/>
  <c r="AX67" i="15"/>
  <c r="BV67" i="15" s="1"/>
  <c r="AW67" i="15"/>
  <c r="BU67" i="15" s="1"/>
  <c r="AV67" i="15"/>
  <c r="BT67" i="15" s="1"/>
  <c r="AU67" i="15"/>
  <c r="BS67" i="15" s="1"/>
  <c r="AT67" i="15"/>
  <c r="BR67" i="15" s="1"/>
  <c r="AS67" i="15"/>
  <c r="BQ67" i="15" s="1"/>
  <c r="AR67" i="15"/>
  <c r="BP67" i="15" s="1"/>
  <c r="AQ67" i="15"/>
  <c r="BO67" i="15" s="1"/>
  <c r="AP67" i="15"/>
  <c r="BN67" i="15" s="1"/>
  <c r="AO67" i="15"/>
  <c r="BM67" i="15" s="1"/>
  <c r="A67" i="15"/>
  <c r="CA66" i="15"/>
  <c r="BZ66" i="15"/>
  <c r="BY66" i="15"/>
  <c r="AZ66" i="15"/>
  <c r="BX66" i="15" s="1"/>
  <c r="AY66" i="15"/>
  <c r="BW66" i="15" s="1"/>
  <c r="AX66" i="15"/>
  <c r="BV66" i="15" s="1"/>
  <c r="AW66" i="15"/>
  <c r="BU66" i="15" s="1"/>
  <c r="AV66" i="15"/>
  <c r="BT66" i="15" s="1"/>
  <c r="AU66" i="15"/>
  <c r="BS66" i="15" s="1"/>
  <c r="AT66" i="15"/>
  <c r="BR66" i="15" s="1"/>
  <c r="AS66" i="15"/>
  <c r="BQ66" i="15" s="1"/>
  <c r="AR66" i="15"/>
  <c r="BP66" i="15" s="1"/>
  <c r="AQ66" i="15"/>
  <c r="BO66" i="15" s="1"/>
  <c r="AP66" i="15"/>
  <c r="BN66" i="15" s="1"/>
  <c r="AO66" i="15"/>
  <c r="BM66" i="15" s="1"/>
  <c r="A66" i="15"/>
  <c r="CA65" i="15"/>
  <c r="BZ65" i="15"/>
  <c r="BY65" i="15"/>
  <c r="AZ65" i="15"/>
  <c r="BX65" i="15" s="1"/>
  <c r="AY65" i="15"/>
  <c r="BW65" i="15" s="1"/>
  <c r="AX65" i="15"/>
  <c r="BV65" i="15" s="1"/>
  <c r="AW65" i="15"/>
  <c r="BU65" i="15" s="1"/>
  <c r="AV65" i="15"/>
  <c r="BT65" i="15" s="1"/>
  <c r="AU65" i="15"/>
  <c r="BS65" i="15" s="1"/>
  <c r="AT65" i="15"/>
  <c r="BR65" i="15" s="1"/>
  <c r="AS65" i="15"/>
  <c r="BQ65" i="15" s="1"/>
  <c r="AR65" i="15"/>
  <c r="BP65" i="15" s="1"/>
  <c r="AQ65" i="15"/>
  <c r="BO65" i="15" s="1"/>
  <c r="AP65" i="15"/>
  <c r="BN65" i="15" s="1"/>
  <c r="AO65" i="15"/>
  <c r="BM65" i="15" s="1"/>
  <c r="A65" i="15"/>
  <c r="CA64" i="15"/>
  <c r="BZ64" i="15"/>
  <c r="BY64" i="15"/>
  <c r="AZ64" i="15"/>
  <c r="BX64" i="15" s="1"/>
  <c r="AY64" i="15"/>
  <c r="BW64" i="15" s="1"/>
  <c r="AX64" i="15"/>
  <c r="BV64" i="15" s="1"/>
  <c r="AW64" i="15"/>
  <c r="BU64" i="15" s="1"/>
  <c r="AV64" i="15"/>
  <c r="BT64" i="15" s="1"/>
  <c r="AU64" i="15"/>
  <c r="BS64" i="15" s="1"/>
  <c r="AT64" i="15"/>
  <c r="BR64" i="15" s="1"/>
  <c r="AS64" i="15"/>
  <c r="BQ64" i="15" s="1"/>
  <c r="AR64" i="15"/>
  <c r="BP64" i="15" s="1"/>
  <c r="AQ64" i="15"/>
  <c r="BO64" i="15" s="1"/>
  <c r="AP64" i="15"/>
  <c r="BN64" i="15" s="1"/>
  <c r="AO64" i="15"/>
  <c r="BM64" i="15" s="1"/>
  <c r="A64" i="15"/>
  <c r="CA63" i="15"/>
  <c r="BZ63" i="15"/>
  <c r="BY63" i="15"/>
  <c r="AZ63" i="15"/>
  <c r="BX63" i="15" s="1"/>
  <c r="AY63" i="15"/>
  <c r="BW63" i="15" s="1"/>
  <c r="AX63" i="15"/>
  <c r="BV63" i="15" s="1"/>
  <c r="AW63" i="15"/>
  <c r="BU63" i="15" s="1"/>
  <c r="AV63" i="15"/>
  <c r="BT63" i="15" s="1"/>
  <c r="AU63" i="15"/>
  <c r="BS63" i="15" s="1"/>
  <c r="AT63" i="15"/>
  <c r="BR63" i="15" s="1"/>
  <c r="AS63" i="15"/>
  <c r="BQ63" i="15" s="1"/>
  <c r="AR63" i="15"/>
  <c r="BP63" i="15" s="1"/>
  <c r="AQ63" i="15"/>
  <c r="BO63" i="15" s="1"/>
  <c r="AP63" i="15"/>
  <c r="BN63" i="15" s="1"/>
  <c r="AO63" i="15"/>
  <c r="BM63" i="15" s="1"/>
  <c r="A63" i="15"/>
  <c r="CA62" i="15"/>
  <c r="BZ62" i="15"/>
  <c r="BY62" i="15"/>
  <c r="AZ62" i="15"/>
  <c r="BX62" i="15" s="1"/>
  <c r="AY62" i="15"/>
  <c r="BW62" i="15" s="1"/>
  <c r="AX62" i="15"/>
  <c r="BV62" i="15" s="1"/>
  <c r="AW62" i="15"/>
  <c r="BU62" i="15" s="1"/>
  <c r="AV62" i="15"/>
  <c r="BT62" i="15" s="1"/>
  <c r="AU62" i="15"/>
  <c r="BS62" i="15" s="1"/>
  <c r="AT62" i="15"/>
  <c r="BR62" i="15" s="1"/>
  <c r="AS62" i="15"/>
  <c r="BQ62" i="15" s="1"/>
  <c r="AR62" i="15"/>
  <c r="BP62" i="15" s="1"/>
  <c r="AQ62" i="15"/>
  <c r="BO62" i="15" s="1"/>
  <c r="AP62" i="15"/>
  <c r="BN62" i="15" s="1"/>
  <c r="AO62" i="15"/>
  <c r="BM62" i="15" s="1"/>
  <c r="A62" i="15"/>
  <c r="CA61" i="15"/>
  <c r="BZ61" i="15"/>
  <c r="BY61" i="15"/>
  <c r="AZ61" i="15"/>
  <c r="BX61" i="15" s="1"/>
  <c r="AY61" i="15"/>
  <c r="BW61" i="15" s="1"/>
  <c r="AX61" i="15"/>
  <c r="BV61" i="15" s="1"/>
  <c r="AW61" i="15"/>
  <c r="BU61" i="15" s="1"/>
  <c r="AV61" i="15"/>
  <c r="BT61" i="15" s="1"/>
  <c r="AU61" i="15"/>
  <c r="BS61" i="15" s="1"/>
  <c r="AT61" i="15"/>
  <c r="BR61" i="15" s="1"/>
  <c r="AS61" i="15"/>
  <c r="BQ61" i="15" s="1"/>
  <c r="AR61" i="15"/>
  <c r="BP61" i="15" s="1"/>
  <c r="AQ61" i="15"/>
  <c r="BO61" i="15" s="1"/>
  <c r="AP61" i="15"/>
  <c r="BN61" i="15" s="1"/>
  <c r="AO61" i="15"/>
  <c r="BM61" i="15" s="1"/>
  <c r="A61" i="15"/>
  <c r="CA60" i="15"/>
  <c r="BZ60" i="15"/>
  <c r="BY60" i="15"/>
  <c r="AZ60" i="15"/>
  <c r="BX60" i="15" s="1"/>
  <c r="AY60" i="15"/>
  <c r="BW60" i="15" s="1"/>
  <c r="AX60" i="15"/>
  <c r="BV60" i="15" s="1"/>
  <c r="AW60" i="15"/>
  <c r="BU60" i="15" s="1"/>
  <c r="AV60" i="15"/>
  <c r="BT60" i="15" s="1"/>
  <c r="AU60" i="15"/>
  <c r="BS60" i="15" s="1"/>
  <c r="AT60" i="15"/>
  <c r="BR60" i="15" s="1"/>
  <c r="AS60" i="15"/>
  <c r="BQ60" i="15" s="1"/>
  <c r="AR60" i="15"/>
  <c r="BP60" i="15" s="1"/>
  <c r="AQ60" i="15"/>
  <c r="BO60" i="15" s="1"/>
  <c r="AP60" i="15"/>
  <c r="BN60" i="15" s="1"/>
  <c r="AO60" i="15"/>
  <c r="BM60" i="15" s="1"/>
  <c r="A60" i="15"/>
  <c r="CA59" i="15"/>
  <c r="BZ59" i="15"/>
  <c r="BY59" i="15"/>
  <c r="AZ59" i="15"/>
  <c r="BX59" i="15" s="1"/>
  <c r="AY59" i="15"/>
  <c r="BW59" i="15" s="1"/>
  <c r="AX59" i="15"/>
  <c r="BV59" i="15" s="1"/>
  <c r="AW59" i="15"/>
  <c r="BU59" i="15" s="1"/>
  <c r="AV59" i="15"/>
  <c r="BT59" i="15" s="1"/>
  <c r="AU59" i="15"/>
  <c r="BS59" i="15" s="1"/>
  <c r="AT59" i="15"/>
  <c r="BR59" i="15" s="1"/>
  <c r="AS59" i="15"/>
  <c r="BQ59" i="15" s="1"/>
  <c r="AR59" i="15"/>
  <c r="BP59" i="15" s="1"/>
  <c r="AQ59" i="15"/>
  <c r="BO59" i="15" s="1"/>
  <c r="AP59" i="15"/>
  <c r="BN59" i="15" s="1"/>
  <c r="AO59" i="15"/>
  <c r="BM59" i="15" s="1"/>
  <c r="A59" i="15"/>
  <c r="CA58" i="15"/>
  <c r="BZ58" i="15"/>
  <c r="BY58" i="15"/>
  <c r="AZ58" i="15"/>
  <c r="BX58" i="15" s="1"/>
  <c r="AY58" i="15"/>
  <c r="BW58" i="15" s="1"/>
  <c r="AX58" i="15"/>
  <c r="BV58" i="15" s="1"/>
  <c r="AW58" i="15"/>
  <c r="BU58" i="15" s="1"/>
  <c r="AV58" i="15"/>
  <c r="BT58" i="15" s="1"/>
  <c r="AU58" i="15"/>
  <c r="BS58" i="15" s="1"/>
  <c r="AT58" i="15"/>
  <c r="BR58" i="15" s="1"/>
  <c r="AS58" i="15"/>
  <c r="BQ58" i="15" s="1"/>
  <c r="AR58" i="15"/>
  <c r="BP58" i="15" s="1"/>
  <c r="AQ58" i="15"/>
  <c r="BO58" i="15" s="1"/>
  <c r="AP58" i="15"/>
  <c r="BN58" i="15" s="1"/>
  <c r="AO58" i="15"/>
  <c r="BM58" i="15" s="1"/>
  <c r="A58" i="15"/>
  <c r="CA57" i="15"/>
  <c r="BZ57" i="15"/>
  <c r="BY57" i="15"/>
  <c r="AZ57" i="15"/>
  <c r="BX57" i="15" s="1"/>
  <c r="AY57" i="15"/>
  <c r="BW57" i="15" s="1"/>
  <c r="AX57" i="15"/>
  <c r="BV57" i="15" s="1"/>
  <c r="AW57" i="15"/>
  <c r="BU57" i="15" s="1"/>
  <c r="AV57" i="15"/>
  <c r="BT57" i="15" s="1"/>
  <c r="AU57" i="15"/>
  <c r="BS57" i="15" s="1"/>
  <c r="AT57" i="15"/>
  <c r="BR57" i="15" s="1"/>
  <c r="AS57" i="15"/>
  <c r="BQ57" i="15" s="1"/>
  <c r="AR57" i="15"/>
  <c r="BP57" i="15" s="1"/>
  <c r="AQ57" i="15"/>
  <c r="BO57" i="15" s="1"/>
  <c r="AP57" i="15"/>
  <c r="BN57" i="15" s="1"/>
  <c r="AO57" i="15"/>
  <c r="BM57" i="15" s="1"/>
  <c r="A57" i="15"/>
  <c r="CA56" i="15"/>
  <c r="BZ56" i="15"/>
  <c r="BY56" i="15"/>
  <c r="AZ56" i="15"/>
  <c r="BX56" i="15" s="1"/>
  <c r="AY56" i="15"/>
  <c r="BW56" i="15" s="1"/>
  <c r="AX56" i="15"/>
  <c r="BV56" i="15" s="1"/>
  <c r="AW56" i="15"/>
  <c r="BU56" i="15" s="1"/>
  <c r="AV56" i="15"/>
  <c r="BT56" i="15" s="1"/>
  <c r="AU56" i="15"/>
  <c r="BS56" i="15" s="1"/>
  <c r="AT56" i="15"/>
  <c r="BR56" i="15" s="1"/>
  <c r="AS56" i="15"/>
  <c r="BQ56" i="15" s="1"/>
  <c r="AR56" i="15"/>
  <c r="BP56" i="15" s="1"/>
  <c r="AQ56" i="15"/>
  <c r="BO56" i="15" s="1"/>
  <c r="AP56" i="15"/>
  <c r="BN56" i="15" s="1"/>
  <c r="AO56" i="15"/>
  <c r="BM56" i="15" s="1"/>
  <c r="A56" i="15"/>
  <c r="CA55" i="15"/>
  <c r="BZ55" i="15"/>
  <c r="BY55" i="15"/>
  <c r="AZ55" i="15"/>
  <c r="BX55" i="15" s="1"/>
  <c r="AY55" i="15"/>
  <c r="BW55" i="15" s="1"/>
  <c r="AX55" i="15"/>
  <c r="BV55" i="15" s="1"/>
  <c r="AW55" i="15"/>
  <c r="BU55" i="15" s="1"/>
  <c r="AV55" i="15"/>
  <c r="BT55" i="15" s="1"/>
  <c r="AU55" i="15"/>
  <c r="BS55" i="15" s="1"/>
  <c r="AT55" i="15"/>
  <c r="BR55" i="15" s="1"/>
  <c r="AS55" i="15"/>
  <c r="BQ55" i="15" s="1"/>
  <c r="AR55" i="15"/>
  <c r="BP55" i="15" s="1"/>
  <c r="AQ55" i="15"/>
  <c r="BO55" i="15" s="1"/>
  <c r="AP55" i="15"/>
  <c r="BN55" i="15" s="1"/>
  <c r="AO55" i="15"/>
  <c r="BM55" i="15" s="1"/>
  <c r="A55" i="15"/>
  <c r="CA54" i="15"/>
  <c r="BZ54" i="15"/>
  <c r="BY54" i="15"/>
  <c r="AZ54" i="15"/>
  <c r="BX54" i="15" s="1"/>
  <c r="AY54" i="15"/>
  <c r="BW54" i="15" s="1"/>
  <c r="AX54" i="15"/>
  <c r="BV54" i="15" s="1"/>
  <c r="AW54" i="15"/>
  <c r="BU54" i="15" s="1"/>
  <c r="AV54" i="15"/>
  <c r="BT54" i="15" s="1"/>
  <c r="AU54" i="15"/>
  <c r="BS54" i="15" s="1"/>
  <c r="AT54" i="15"/>
  <c r="BR54" i="15" s="1"/>
  <c r="AS54" i="15"/>
  <c r="BQ54" i="15" s="1"/>
  <c r="AR54" i="15"/>
  <c r="BP54" i="15" s="1"/>
  <c r="AQ54" i="15"/>
  <c r="BO54" i="15" s="1"/>
  <c r="AP54" i="15"/>
  <c r="BN54" i="15" s="1"/>
  <c r="AO54" i="15"/>
  <c r="BM54" i="15" s="1"/>
  <c r="A54" i="15"/>
  <c r="CA53" i="15"/>
  <c r="BZ53" i="15"/>
  <c r="BY53" i="15"/>
  <c r="AZ53" i="15"/>
  <c r="BX53" i="15" s="1"/>
  <c r="AY53" i="15"/>
  <c r="BW53" i="15" s="1"/>
  <c r="AX53" i="15"/>
  <c r="BV53" i="15" s="1"/>
  <c r="AW53" i="15"/>
  <c r="BU53" i="15" s="1"/>
  <c r="AV53" i="15"/>
  <c r="BT53" i="15" s="1"/>
  <c r="AU53" i="15"/>
  <c r="BS53" i="15" s="1"/>
  <c r="AT53" i="15"/>
  <c r="BR53" i="15" s="1"/>
  <c r="AS53" i="15"/>
  <c r="BQ53" i="15" s="1"/>
  <c r="AR53" i="15"/>
  <c r="BP53" i="15" s="1"/>
  <c r="AQ53" i="15"/>
  <c r="BO53" i="15" s="1"/>
  <c r="AP53" i="15"/>
  <c r="BN53" i="15" s="1"/>
  <c r="AO53" i="15"/>
  <c r="BM53" i="15" s="1"/>
  <c r="A53" i="15"/>
  <c r="CA52" i="15"/>
  <c r="BZ52" i="15"/>
  <c r="BY52" i="15"/>
  <c r="AZ52" i="15"/>
  <c r="BX52" i="15" s="1"/>
  <c r="AY52" i="15"/>
  <c r="BW52" i="15" s="1"/>
  <c r="AX52" i="15"/>
  <c r="BV52" i="15" s="1"/>
  <c r="AW52" i="15"/>
  <c r="BU52" i="15" s="1"/>
  <c r="AV52" i="15"/>
  <c r="BT52" i="15" s="1"/>
  <c r="AU52" i="15"/>
  <c r="BS52" i="15" s="1"/>
  <c r="AT52" i="15"/>
  <c r="BR52" i="15" s="1"/>
  <c r="AS52" i="15"/>
  <c r="BQ52" i="15" s="1"/>
  <c r="AR52" i="15"/>
  <c r="BP52" i="15" s="1"/>
  <c r="AQ52" i="15"/>
  <c r="BO52" i="15" s="1"/>
  <c r="AP52" i="15"/>
  <c r="BN52" i="15" s="1"/>
  <c r="AO52" i="15"/>
  <c r="BM52" i="15" s="1"/>
  <c r="A52" i="15"/>
  <c r="CA51" i="15"/>
  <c r="BZ51" i="15"/>
  <c r="BY51" i="15"/>
  <c r="AZ51" i="15"/>
  <c r="BX51" i="15" s="1"/>
  <c r="AY51" i="15"/>
  <c r="BW51" i="15" s="1"/>
  <c r="AX51" i="15"/>
  <c r="BV51" i="15" s="1"/>
  <c r="AW51" i="15"/>
  <c r="BU51" i="15" s="1"/>
  <c r="AV51" i="15"/>
  <c r="BT51" i="15" s="1"/>
  <c r="AU51" i="15"/>
  <c r="BS51" i="15" s="1"/>
  <c r="AT51" i="15"/>
  <c r="BR51" i="15" s="1"/>
  <c r="AS51" i="15"/>
  <c r="BQ51" i="15" s="1"/>
  <c r="AR51" i="15"/>
  <c r="BP51" i="15" s="1"/>
  <c r="AQ51" i="15"/>
  <c r="BO51" i="15" s="1"/>
  <c r="AP51" i="15"/>
  <c r="BN51" i="15" s="1"/>
  <c r="AO51" i="15"/>
  <c r="BM51" i="15" s="1"/>
  <c r="A51" i="15"/>
  <c r="CA50" i="15"/>
  <c r="BZ50" i="15"/>
  <c r="BY50" i="15"/>
  <c r="AZ50" i="15"/>
  <c r="BX50" i="15" s="1"/>
  <c r="AY50" i="15"/>
  <c r="BW50" i="15" s="1"/>
  <c r="AX50" i="15"/>
  <c r="BV50" i="15" s="1"/>
  <c r="AW50" i="15"/>
  <c r="BU50" i="15" s="1"/>
  <c r="AV50" i="15"/>
  <c r="BT50" i="15" s="1"/>
  <c r="AU50" i="15"/>
  <c r="BS50" i="15" s="1"/>
  <c r="AT50" i="15"/>
  <c r="BR50" i="15" s="1"/>
  <c r="AS50" i="15"/>
  <c r="BQ50" i="15" s="1"/>
  <c r="AR50" i="15"/>
  <c r="BP50" i="15" s="1"/>
  <c r="AQ50" i="15"/>
  <c r="BO50" i="15" s="1"/>
  <c r="AP50" i="15"/>
  <c r="BN50" i="15" s="1"/>
  <c r="AO50" i="15"/>
  <c r="BM50" i="15" s="1"/>
  <c r="A50" i="15"/>
  <c r="CA49" i="15"/>
  <c r="BZ49" i="15"/>
  <c r="BY49" i="15"/>
  <c r="AZ49" i="15"/>
  <c r="BX49" i="15" s="1"/>
  <c r="AY49" i="15"/>
  <c r="BW49" i="15" s="1"/>
  <c r="AX49" i="15"/>
  <c r="BV49" i="15" s="1"/>
  <c r="AW49" i="15"/>
  <c r="BU49" i="15" s="1"/>
  <c r="AV49" i="15"/>
  <c r="BT49" i="15" s="1"/>
  <c r="AU49" i="15"/>
  <c r="BS49" i="15" s="1"/>
  <c r="AT49" i="15"/>
  <c r="BR49" i="15" s="1"/>
  <c r="AS49" i="15"/>
  <c r="BQ49" i="15" s="1"/>
  <c r="AR49" i="15"/>
  <c r="BP49" i="15" s="1"/>
  <c r="AQ49" i="15"/>
  <c r="BO49" i="15" s="1"/>
  <c r="AP49" i="15"/>
  <c r="BN49" i="15" s="1"/>
  <c r="AO49" i="15"/>
  <c r="BM49" i="15" s="1"/>
  <c r="A49" i="15"/>
  <c r="CA48" i="15"/>
  <c r="BZ48" i="15"/>
  <c r="BY48" i="15"/>
  <c r="AZ48" i="15"/>
  <c r="BX48" i="15" s="1"/>
  <c r="AY48" i="15"/>
  <c r="BW48" i="15" s="1"/>
  <c r="AX48" i="15"/>
  <c r="BV48" i="15" s="1"/>
  <c r="AW48" i="15"/>
  <c r="BU48" i="15" s="1"/>
  <c r="AV48" i="15"/>
  <c r="BT48" i="15" s="1"/>
  <c r="AU48" i="15"/>
  <c r="BS48" i="15" s="1"/>
  <c r="AT48" i="15"/>
  <c r="BR48" i="15" s="1"/>
  <c r="AS48" i="15"/>
  <c r="BQ48" i="15" s="1"/>
  <c r="AR48" i="15"/>
  <c r="BP48" i="15" s="1"/>
  <c r="AQ48" i="15"/>
  <c r="BO48" i="15" s="1"/>
  <c r="AP48" i="15"/>
  <c r="BN48" i="15" s="1"/>
  <c r="AO48" i="15"/>
  <c r="BM48" i="15" s="1"/>
  <c r="A48" i="15"/>
  <c r="CA47" i="15"/>
  <c r="BZ47" i="15"/>
  <c r="BY47" i="15"/>
  <c r="AZ47" i="15"/>
  <c r="BX47" i="15" s="1"/>
  <c r="AY47" i="15"/>
  <c r="BW47" i="15" s="1"/>
  <c r="AX47" i="15"/>
  <c r="BV47" i="15" s="1"/>
  <c r="AW47" i="15"/>
  <c r="BU47" i="15" s="1"/>
  <c r="AV47" i="15"/>
  <c r="BT47" i="15" s="1"/>
  <c r="AU47" i="15"/>
  <c r="BS47" i="15" s="1"/>
  <c r="AT47" i="15"/>
  <c r="BR47" i="15" s="1"/>
  <c r="AS47" i="15"/>
  <c r="BQ47" i="15" s="1"/>
  <c r="AR47" i="15"/>
  <c r="BP47" i="15" s="1"/>
  <c r="AQ47" i="15"/>
  <c r="BO47" i="15" s="1"/>
  <c r="AP47" i="15"/>
  <c r="BN47" i="15" s="1"/>
  <c r="AO47" i="15"/>
  <c r="BM47" i="15" s="1"/>
  <c r="A47" i="15"/>
  <c r="CA46" i="15"/>
  <c r="BZ46" i="15"/>
  <c r="BY46" i="15"/>
  <c r="AZ46" i="15"/>
  <c r="BX46" i="15" s="1"/>
  <c r="AY46" i="15"/>
  <c r="BW46" i="15" s="1"/>
  <c r="AX46" i="15"/>
  <c r="BV46" i="15" s="1"/>
  <c r="AW46" i="15"/>
  <c r="BU46" i="15" s="1"/>
  <c r="AV46" i="15"/>
  <c r="BT46" i="15" s="1"/>
  <c r="AU46" i="15"/>
  <c r="BS46" i="15" s="1"/>
  <c r="AT46" i="15"/>
  <c r="BR46" i="15" s="1"/>
  <c r="AS46" i="15"/>
  <c r="BQ46" i="15" s="1"/>
  <c r="AR46" i="15"/>
  <c r="BP46" i="15" s="1"/>
  <c r="AQ46" i="15"/>
  <c r="BO46" i="15" s="1"/>
  <c r="AP46" i="15"/>
  <c r="BN46" i="15" s="1"/>
  <c r="AO46" i="15"/>
  <c r="BM46" i="15" s="1"/>
  <c r="A46" i="15"/>
  <c r="CA45" i="15"/>
  <c r="BZ45" i="15"/>
  <c r="BY45" i="15"/>
  <c r="AZ45" i="15"/>
  <c r="BX45" i="15" s="1"/>
  <c r="AY45" i="15"/>
  <c r="BW45" i="15" s="1"/>
  <c r="AX45" i="15"/>
  <c r="BV45" i="15" s="1"/>
  <c r="AW45" i="15"/>
  <c r="BU45" i="15" s="1"/>
  <c r="AV45" i="15"/>
  <c r="BT45" i="15" s="1"/>
  <c r="AU45" i="15"/>
  <c r="BS45" i="15" s="1"/>
  <c r="AT45" i="15"/>
  <c r="BR45" i="15" s="1"/>
  <c r="AS45" i="15"/>
  <c r="BQ45" i="15" s="1"/>
  <c r="AR45" i="15"/>
  <c r="BP45" i="15" s="1"/>
  <c r="AQ45" i="15"/>
  <c r="BO45" i="15" s="1"/>
  <c r="AP45" i="15"/>
  <c r="BN45" i="15" s="1"/>
  <c r="AO45" i="15"/>
  <c r="BM45" i="15" s="1"/>
  <c r="A45" i="15"/>
  <c r="CA44" i="15"/>
  <c r="BZ44" i="15"/>
  <c r="BY44" i="15"/>
  <c r="AZ44" i="15"/>
  <c r="BX44" i="15" s="1"/>
  <c r="AY44" i="15"/>
  <c r="BW44" i="15" s="1"/>
  <c r="AX44" i="15"/>
  <c r="BV44" i="15" s="1"/>
  <c r="AW44" i="15"/>
  <c r="BU44" i="15" s="1"/>
  <c r="AV44" i="15"/>
  <c r="BT44" i="15" s="1"/>
  <c r="AU44" i="15"/>
  <c r="BS44" i="15" s="1"/>
  <c r="AT44" i="15"/>
  <c r="BR44" i="15" s="1"/>
  <c r="AS44" i="15"/>
  <c r="BQ44" i="15" s="1"/>
  <c r="AR44" i="15"/>
  <c r="BP44" i="15" s="1"/>
  <c r="AQ44" i="15"/>
  <c r="BO44" i="15" s="1"/>
  <c r="AP44" i="15"/>
  <c r="BN44" i="15" s="1"/>
  <c r="AO44" i="15"/>
  <c r="BM44" i="15" s="1"/>
  <c r="A44" i="15"/>
  <c r="CA43" i="15"/>
  <c r="BZ43" i="15"/>
  <c r="BY43" i="15"/>
  <c r="AZ43" i="15"/>
  <c r="BX43" i="15" s="1"/>
  <c r="AY43" i="15"/>
  <c r="BW43" i="15" s="1"/>
  <c r="AX43" i="15"/>
  <c r="BV43" i="15" s="1"/>
  <c r="AW43" i="15"/>
  <c r="BU43" i="15" s="1"/>
  <c r="AV43" i="15"/>
  <c r="BT43" i="15" s="1"/>
  <c r="AU43" i="15"/>
  <c r="BS43" i="15" s="1"/>
  <c r="AT43" i="15"/>
  <c r="BR43" i="15" s="1"/>
  <c r="AS43" i="15"/>
  <c r="BQ43" i="15" s="1"/>
  <c r="AR43" i="15"/>
  <c r="BP43" i="15" s="1"/>
  <c r="AQ43" i="15"/>
  <c r="BO43" i="15" s="1"/>
  <c r="AP43" i="15"/>
  <c r="BN43" i="15" s="1"/>
  <c r="AO43" i="15"/>
  <c r="BM43" i="15" s="1"/>
  <c r="A43" i="15"/>
  <c r="CA42" i="15"/>
  <c r="BZ42" i="15"/>
  <c r="BY42" i="15"/>
  <c r="AZ42" i="15"/>
  <c r="BX42" i="15" s="1"/>
  <c r="AY42" i="15"/>
  <c r="BW42" i="15" s="1"/>
  <c r="AX42" i="15"/>
  <c r="BV42" i="15" s="1"/>
  <c r="AW42" i="15"/>
  <c r="BU42" i="15" s="1"/>
  <c r="AV42" i="15"/>
  <c r="BT42" i="15" s="1"/>
  <c r="AU42" i="15"/>
  <c r="BS42" i="15" s="1"/>
  <c r="AT42" i="15"/>
  <c r="BR42" i="15" s="1"/>
  <c r="AS42" i="15"/>
  <c r="BQ42" i="15" s="1"/>
  <c r="AR42" i="15"/>
  <c r="BP42" i="15" s="1"/>
  <c r="AQ42" i="15"/>
  <c r="BO42" i="15" s="1"/>
  <c r="AP42" i="15"/>
  <c r="BN42" i="15" s="1"/>
  <c r="AO42" i="15"/>
  <c r="BM42" i="15" s="1"/>
  <c r="A42" i="15"/>
  <c r="CA41" i="15"/>
  <c r="BZ41" i="15"/>
  <c r="BY41" i="15"/>
  <c r="AZ41" i="15"/>
  <c r="BX41" i="15" s="1"/>
  <c r="AY41" i="15"/>
  <c r="BW41" i="15" s="1"/>
  <c r="AX41" i="15"/>
  <c r="BV41" i="15" s="1"/>
  <c r="AW41" i="15"/>
  <c r="BU41" i="15" s="1"/>
  <c r="AV41" i="15"/>
  <c r="BT41" i="15" s="1"/>
  <c r="AU41" i="15"/>
  <c r="BS41" i="15" s="1"/>
  <c r="AT41" i="15"/>
  <c r="BR41" i="15" s="1"/>
  <c r="AS41" i="15"/>
  <c r="BQ41" i="15" s="1"/>
  <c r="AR41" i="15"/>
  <c r="BP41" i="15" s="1"/>
  <c r="AQ41" i="15"/>
  <c r="BO41" i="15" s="1"/>
  <c r="AP41" i="15"/>
  <c r="BN41" i="15" s="1"/>
  <c r="AO41" i="15"/>
  <c r="BM41" i="15" s="1"/>
  <c r="A41" i="15"/>
  <c r="CA40" i="15"/>
  <c r="BZ40" i="15"/>
  <c r="BY40" i="15"/>
  <c r="AZ40" i="15"/>
  <c r="BX40" i="15" s="1"/>
  <c r="AY40" i="15"/>
  <c r="BW40" i="15" s="1"/>
  <c r="AX40" i="15"/>
  <c r="BV40" i="15" s="1"/>
  <c r="AW40" i="15"/>
  <c r="BU40" i="15" s="1"/>
  <c r="AV40" i="15"/>
  <c r="BT40" i="15" s="1"/>
  <c r="AU40" i="15"/>
  <c r="BS40" i="15" s="1"/>
  <c r="AT40" i="15"/>
  <c r="BR40" i="15" s="1"/>
  <c r="AS40" i="15"/>
  <c r="BQ40" i="15" s="1"/>
  <c r="AR40" i="15"/>
  <c r="BP40" i="15" s="1"/>
  <c r="AQ40" i="15"/>
  <c r="BO40" i="15" s="1"/>
  <c r="AP40" i="15"/>
  <c r="BN40" i="15" s="1"/>
  <c r="AO40" i="15"/>
  <c r="BM40" i="15" s="1"/>
  <c r="A40" i="15"/>
  <c r="CA39" i="15"/>
  <c r="BZ39" i="15"/>
  <c r="BY39" i="15"/>
  <c r="AZ39" i="15"/>
  <c r="BX39" i="15" s="1"/>
  <c r="AY39" i="15"/>
  <c r="BW39" i="15" s="1"/>
  <c r="AX39" i="15"/>
  <c r="BV39" i="15" s="1"/>
  <c r="AW39" i="15"/>
  <c r="BU39" i="15" s="1"/>
  <c r="AV39" i="15"/>
  <c r="BT39" i="15" s="1"/>
  <c r="AU39" i="15"/>
  <c r="BS39" i="15" s="1"/>
  <c r="AT39" i="15"/>
  <c r="BR39" i="15" s="1"/>
  <c r="AS39" i="15"/>
  <c r="BQ39" i="15" s="1"/>
  <c r="AR39" i="15"/>
  <c r="BP39" i="15" s="1"/>
  <c r="AQ39" i="15"/>
  <c r="BO39" i="15" s="1"/>
  <c r="AP39" i="15"/>
  <c r="BN39" i="15" s="1"/>
  <c r="AO39" i="15"/>
  <c r="BM39" i="15" s="1"/>
  <c r="A39" i="15"/>
  <c r="CA38" i="15"/>
  <c r="BZ38" i="15"/>
  <c r="BY38" i="15"/>
  <c r="AZ38" i="15"/>
  <c r="BX38" i="15" s="1"/>
  <c r="AY38" i="15"/>
  <c r="BW38" i="15" s="1"/>
  <c r="AX38" i="15"/>
  <c r="BV38" i="15" s="1"/>
  <c r="AW38" i="15"/>
  <c r="BU38" i="15" s="1"/>
  <c r="AV38" i="15"/>
  <c r="BT38" i="15" s="1"/>
  <c r="AU38" i="15"/>
  <c r="BS38" i="15" s="1"/>
  <c r="AT38" i="15"/>
  <c r="BR38" i="15" s="1"/>
  <c r="AS38" i="15"/>
  <c r="BQ38" i="15" s="1"/>
  <c r="AR38" i="15"/>
  <c r="BP38" i="15" s="1"/>
  <c r="AQ38" i="15"/>
  <c r="BO38" i="15" s="1"/>
  <c r="AP38" i="15"/>
  <c r="BN38" i="15" s="1"/>
  <c r="AO38" i="15"/>
  <c r="BM38" i="15" s="1"/>
  <c r="A38" i="15"/>
  <c r="CA37" i="15"/>
  <c r="BZ37" i="15"/>
  <c r="BY37" i="15"/>
  <c r="AZ37" i="15"/>
  <c r="BX37" i="15" s="1"/>
  <c r="AY37" i="15"/>
  <c r="BW37" i="15" s="1"/>
  <c r="AX37" i="15"/>
  <c r="BV37" i="15" s="1"/>
  <c r="AW37" i="15"/>
  <c r="BU37" i="15" s="1"/>
  <c r="AV37" i="15"/>
  <c r="BT37" i="15" s="1"/>
  <c r="AU37" i="15"/>
  <c r="BS37" i="15" s="1"/>
  <c r="AT37" i="15"/>
  <c r="BR37" i="15" s="1"/>
  <c r="AS37" i="15"/>
  <c r="BQ37" i="15" s="1"/>
  <c r="AR37" i="15"/>
  <c r="BP37" i="15" s="1"/>
  <c r="AQ37" i="15"/>
  <c r="BO37" i="15" s="1"/>
  <c r="AP37" i="15"/>
  <c r="BN37" i="15" s="1"/>
  <c r="AO37" i="15"/>
  <c r="BM37" i="15" s="1"/>
  <c r="A37" i="15"/>
  <c r="CA36" i="15"/>
  <c r="BZ36" i="15"/>
  <c r="BY36" i="15"/>
  <c r="AZ36" i="15"/>
  <c r="BX36" i="15" s="1"/>
  <c r="AY36" i="15"/>
  <c r="BW36" i="15" s="1"/>
  <c r="AX36" i="15"/>
  <c r="BV36" i="15" s="1"/>
  <c r="AW36" i="15"/>
  <c r="BU36" i="15" s="1"/>
  <c r="AV36" i="15"/>
  <c r="BT36" i="15" s="1"/>
  <c r="AU36" i="15"/>
  <c r="BS36" i="15" s="1"/>
  <c r="AT36" i="15"/>
  <c r="BR36" i="15" s="1"/>
  <c r="AS36" i="15"/>
  <c r="BQ36" i="15" s="1"/>
  <c r="AR36" i="15"/>
  <c r="BP36" i="15" s="1"/>
  <c r="AQ36" i="15"/>
  <c r="BO36" i="15" s="1"/>
  <c r="AP36" i="15"/>
  <c r="BN36" i="15" s="1"/>
  <c r="AO36" i="15"/>
  <c r="BM36" i="15" s="1"/>
  <c r="A36" i="15"/>
  <c r="CA35" i="15"/>
  <c r="BZ35" i="15"/>
  <c r="BY35" i="15"/>
  <c r="AZ35" i="15"/>
  <c r="BX35" i="15" s="1"/>
  <c r="AY35" i="15"/>
  <c r="BW35" i="15" s="1"/>
  <c r="AX35" i="15"/>
  <c r="BV35" i="15" s="1"/>
  <c r="AW35" i="15"/>
  <c r="BU35" i="15" s="1"/>
  <c r="AV35" i="15"/>
  <c r="BT35" i="15" s="1"/>
  <c r="AU35" i="15"/>
  <c r="BS35" i="15" s="1"/>
  <c r="AT35" i="15"/>
  <c r="BR35" i="15" s="1"/>
  <c r="AS35" i="15"/>
  <c r="BQ35" i="15" s="1"/>
  <c r="AR35" i="15"/>
  <c r="BP35" i="15" s="1"/>
  <c r="AQ35" i="15"/>
  <c r="BO35" i="15" s="1"/>
  <c r="AP35" i="15"/>
  <c r="BN35" i="15" s="1"/>
  <c r="AO35" i="15"/>
  <c r="BM35" i="15" s="1"/>
  <c r="A35" i="15"/>
  <c r="CA34" i="15"/>
  <c r="BZ34" i="15"/>
  <c r="BY34" i="15"/>
  <c r="AZ34" i="15"/>
  <c r="BX34" i="15" s="1"/>
  <c r="AY34" i="15"/>
  <c r="BW34" i="15" s="1"/>
  <c r="AX34" i="15"/>
  <c r="BV34" i="15" s="1"/>
  <c r="AW34" i="15"/>
  <c r="BU34" i="15" s="1"/>
  <c r="AV34" i="15"/>
  <c r="BT34" i="15" s="1"/>
  <c r="AU34" i="15"/>
  <c r="BS34" i="15" s="1"/>
  <c r="AT34" i="15"/>
  <c r="BR34" i="15" s="1"/>
  <c r="AS34" i="15"/>
  <c r="BQ34" i="15" s="1"/>
  <c r="AR34" i="15"/>
  <c r="BP34" i="15" s="1"/>
  <c r="AQ34" i="15"/>
  <c r="BO34" i="15" s="1"/>
  <c r="AP34" i="15"/>
  <c r="BN34" i="15" s="1"/>
  <c r="AO34" i="15"/>
  <c r="BM34" i="15" s="1"/>
  <c r="A34" i="15"/>
  <c r="CA33" i="15"/>
  <c r="BZ33" i="15"/>
  <c r="BY33" i="15"/>
  <c r="AZ33" i="15"/>
  <c r="BX33" i="15" s="1"/>
  <c r="AY33" i="15"/>
  <c r="BW33" i="15" s="1"/>
  <c r="AX33" i="15"/>
  <c r="BV33" i="15" s="1"/>
  <c r="AW33" i="15"/>
  <c r="BU33" i="15" s="1"/>
  <c r="AV33" i="15"/>
  <c r="BT33" i="15" s="1"/>
  <c r="AU33" i="15"/>
  <c r="BS33" i="15" s="1"/>
  <c r="AT33" i="15"/>
  <c r="BR33" i="15" s="1"/>
  <c r="AS33" i="15"/>
  <c r="BQ33" i="15" s="1"/>
  <c r="AR33" i="15"/>
  <c r="BP33" i="15" s="1"/>
  <c r="AQ33" i="15"/>
  <c r="BO33" i="15" s="1"/>
  <c r="AP33" i="15"/>
  <c r="BN33" i="15" s="1"/>
  <c r="AO33" i="15"/>
  <c r="BM33" i="15" s="1"/>
  <c r="A33" i="15"/>
  <c r="CA32" i="15"/>
  <c r="BZ32" i="15"/>
  <c r="BY32" i="15"/>
  <c r="AZ32" i="15"/>
  <c r="BX32" i="15" s="1"/>
  <c r="AY32" i="15"/>
  <c r="BW32" i="15" s="1"/>
  <c r="AX32" i="15"/>
  <c r="BV32" i="15" s="1"/>
  <c r="AW32" i="15"/>
  <c r="BU32" i="15" s="1"/>
  <c r="AV32" i="15"/>
  <c r="BT32" i="15" s="1"/>
  <c r="AU32" i="15"/>
  <c r="BS32" i="15" s="1"/>
  <c r="AT32" i="15"/>
  <c r="BR32" i="15" s="1"/>
  <c r="AS32" i="15"/>
  <c r="BQ32" i="15" s="1"/>
  <c r="AR32" i="15"/>
  <c r="BP32" i="15" s="1"/>
  <c r="AQ32" i="15"/>
  <c r="BO32" i="15" s="1"/>
  <c r="AP32" i="15"/>
  <c r="BN32" i="15" s="1"/>
  <c r="AO32" i="15"/>
  <c r="BM32" i="15" s="1"/>
  <c r="A32" i="15"/>
  <c r="CA31" i="15"/>
  <c r="BZ31" i="15"/>
  <c r="BY31" i="15"/>
  <c r="AZ31" i="15"/>
  <c r="BX31" i="15" s="1"/>
  <c r="AY31" i="15"/>
  <c r="BW31" i="15" s="1"/>
  <c r="AX31" i="15"/>
  <c r="BV31" i="15" s="1"/>
  <c r="AW31" i="15"/>
  <c r="BU31" i="15" s="1"/>
  <c r="AV31" i="15"/>
  <c r="BT31" i="15" s="1"/>
  <c r="AU31" i="15"/>
  <c r="BS31" i="15" s="1"/>
  <c r="AT31" i="15"/>
  <c r="BR31" i="15" s="1"/>
  <c r="AS31" i="15"/>
  <c r="BQ31" i="15" s="1"/>
  <c r="AR31" i="15"/>
  <c r="BP31" i="15" s="1"/>
  <c r="AQ31" i="15"/>
  <c r="BO31" i="15" s="1"/>
  <c r="AP31" i="15"/>
  <c r="BN31" i="15" s="1"/>
  <c r="AO31" i="15"/>
  <c r="BM31" i="15" s="1"/>
  <c r="A31" i="15"/>
  <c r="CA30" i="15"/>
  <c r="BZ30" i="15"/>
  <c r="BY30" i="15"/>
  <c r="AZ30" i="15"/>
  <c r="BX30" i="15" s="1"/>
  <c r="AY30" i="15"/>
  <c r="BW30" i="15" s="1"/>
  <c r="AX30" i="15"/>
  <c r="BV30" i="15" s="1"/>
  <c r="AW30" i="15"/>
  <c r="BU30" i="15" s="1"/>
  <c r="AV30" i="15"/>
  <c r="BT30" i="15" s="1"/>
  <c r="AU30" i="15"/>
  <c r="BS30" i="15" s="1"/>
  <c r="AT30" i="15"/>
  <c r="BR30" i="15" s="1"/>
  <c r="AS30" i="15"/>
  <c r="BQ30" i="15" s="1"/>
  <c r="AR30" i="15"/>
  <c r="BP30" i="15" s="1"/>
  <c r="AQ30" i="15"/>
  <c r="BO30" i="15" s="1"/>
  <c r="AP30" i="15"/>
  <c r="BN30" i="15" s="1"/>
  <c r="AO30" i="15"/>
  <c r="BM30" i="15" s="1"/>
  <c r="A30" i="15"/>
  <c r="CA29" i="15"/>
  <c r="BZ29" i="15"/>
  <c r="BY29" i="15"/>
  <c r="AZ29" i="15"/>
  <c r="BX29" i="15" s="1"/>
  <c r="AY29" i="15"/>
  <c r="BW29" i="15" s="1"/>
  <c r="AX29" i="15"/>
  <c r="BV29" i="15" s="1"/>
  <c r="AW29" i="15"/>
  <c r="BU29" i="15" s="1"/>
  <c r="AV29" i="15"/>
  <c r="BT29" i="15" s="1"/>
  <c r="AU29" i="15"/>
  <c r="BS29" i="15" s="1"/>
  <c r="AT29" i="15"/>
  <c r="BR29" i="15" s="1"/>
  <c r="AS29" i="15"/>
  <c r="BQ29" i="15" s="1"/>
  <c r="AR29" i="15"/>
  <c r="BP29" i="15" s="1"/>
  <c r="AQ29" i="15"/>
  <c r="BO29" i="15" s="1"/>
  <c r="AP29" i="15"/>
  <c r="BN29" i="15" s="1"/>
  <c r="AO29" i="15"/>
  <c r="BM29" i="15" s="1"/>
  <c r="A29" i="15"/>
  <c r="CA28" i="15"/>
  <c r="BZ28" i="15"/>
  <c r="BY28" i="15"/>
  <c r="AZ28" i="15"/>
  <c r="BX28" i="15" s="1"/>
  <c r="AY28" i="15"/>
  <c r="BW28" i="15" s="1"/>
  <c r="AX28" i="15"/>
  <c r="BV28" i="15" s="1"/>
  <c r="AW28" i="15"/>
  <c r="BU28" i="15" s="1"/>
  <c r="AV28" i="15"/>
  <c r="BT28" i="15" s="1"/>
  <c r="AU28" i="15"/>
  <c r="BS28" i="15" s="1"/>
  <c r="AT28" i="15"/>
  <c r="BR28" i="15" s="1"/>
  <c r="AS28" i="15"/>
  <c r="BQ28" i="15" s="1"/>
  <c r="AR28" i="15"/>
  <c r="BP28" i="15" s="1"/>
  <c r="AQ28" i="15"/>
  <c r="BO28" i="15" s="1"/>
  <c r="AP28" i="15"/>
  <c r="BN28" i="15" s="1"/>
  <c r="AO28" i="15"/>
  <c r="BM28" i="15" s="1"/>
  <c r="A28" i="15"/>
  <c r="CA27" i="15"/>
  <c r="BZ27" i="15"/>
  <c r="BY27" i="15"/>
  <c r="AZ27" i="15"/>
  <c r="BX27" i="15" s="1"/>
  <c r="AY27" i="15"/>
  <c r="BW27" i="15" s="1"/>
  <c r="AX27" i="15"/>
  <c r="BV27" i="15" s="1"/>
  <c r="AW27" i="15"/>
  <c r="BU27" i="15" s="1"/>
  <c r="AV27" i="15"/>
  <c r="BT27" i="15" s="1"/>
  <c r="AU27" i="15"/>
  <c r="BS27" i="15" s="1"/>
  <c r="AT27" i="15"/>
  <c r="BR27" i="15" s="1"/>
  <c r="AS27" i="15"/>
  <c r="BQ27" i="15" s="1"/>
  <c r="AR27" i="15"/>
  <c r="BP27" i="15" s="1"/>
  <c r="AQ27" i="15"/>
  <c r="BO27" i="15" s="1"/>
  <c r="AP27" i="15"/>
  <c r="BN27" i="15" s="1"/>
  <c r="AO27" i="15"/>
  <c r="BM27" i="15" s="1"/>
  <c r="A27" i="15"/>
  <c r="CA26" i="15"/>
  <c r="BZ26" i="15"/>
  <c r="BY26" i="15"/>
  <c r="AZ26" i="15"/>
  <c r="BX26" i="15" s="1"/>
  <c r="AY26" i="15"/>
  <c r="BW26" i="15" s="1"/>
  <c r="AX26" i="15"/>
  <c r="BV26" i="15" s="1"/>
  <c r="AW26" i="15"/>
  <c r="BU26" i="15" s="1"/>
  <c r="AV26" i="15"/>
  <c r="BT26" i="15" s="1"/>
  <c r="AU26" i="15"/>
  <c r="BS26" i="15" s="1"/>
  <c r="AT26" i="15"/>
  <c r="BR26" i="15" s="1"/>
  <c r="AS26" i="15"/>
  <c r="BQ26" i="15" s="1"/>
  <c r="AR26" i="15"/>
  <c r="BP26" i="15" s="1"/>
  <c r="AQ26" i="15"/>
  <c r="BO26" i="15" s="1"/>
  <c r="AP26" i="15"/>
  <c r="BN26" i="15" s="1"/>
  <c r="AO26" i="15"/>
  <c r="BM26" i="15" s="1"/>
  <c r="A26" i="15"/>
  <c r="CA25" i="15"/>
  <c r="BZ25" i="15"/>
  <c r="BY25" i="15"/>
  <c r="AZ25" i="15"/>
  <c r="BX25" i="15" s="1"/>
  <c r="AY25" i="15"/>
  <c r="BW25" i="15" s="1"/>
  <c r="AX25" i="15"/>
  <c r="BV25" i="15" s="1"/>
  <c r="AW25" i="15"/>
  <c r="BU25" i="15" s="1"/>
  <c r="AV25" i="15"/>
  <c r="BT25" i="15" s="1"/>
  <c r="AU25" i="15"/>
  <c r="BS25" i="15" s="1"/>
  <c r="AT25" i="15"/>
  <c r="BR25" i="15" s="1"/>
  <c r="AS25" i="15"/>
  <c r="BQ25" i="15" s="1"/>
  <c r="AR25" i="15"/>
  <c r="BP25" i="15" s="1"/>
  <c r="AQ25" i="15"/>
  <c r="BO25" i="15" s="1"/>
  <c r="AP25" i="15"/>
  <c r="BN25" i="15" s="1"/>
  <c r="AO25" i="15"/>
  <c r="BM25" i="15" s="1"/>
  <c r="A25" i="15"/>
  <c r="CA24" i="15"/>
  <c r="BZ24" i="15"/>
  <c r="BY24" i="15"/>
  <c r="AZ24" i="15"/>
  <c r="BX24" i="15" s="1"/>
  <c r="AY24" i="15"/>
  <c r="BW24" i="15" s="1"/>
  <c r="AX24" i="15"/>
  <c r="BV24" i="15" s="1"/>
  <c r="AW24" i="15"/>
  <c r="BU24" i="15" s="1"/>
  <c r="AV24" i="15"/>
  <c r="BT24" i="15" s="1"/>
  <c r="AU24" i="15"/>
  <c r="BS24" i="15" s="1"/>
  <c r="AT24" i="15"/>
  <c r="BR24" i="15" s="1"/>
  <c r="AS24" i="15"/>
  <c r="BQ24" i="15" s="1"/>
  <c r="AR24" i="15"/>
  <c r="BP24" i="15" s="1"/>
  <c r="AQ24" i="15"/>
  <c r="BO24" i="15" s="1"/>
  <c r="AP24" i="15"/>
  <c r="BN24" i="15" s="1"/>
  <c r="AO24" i="15"/>
  <c r="BM24" i="15" s="1"/>
  <c r="A24" i="15"/>
  <c r="CA23" i="15"/>
  <c r="BZ23" i="15"/>
  <c r="BY23" i="15"/>
  <c r="AZ23" i="15"/>
  <c r="BX23" i="15" s="1"/>
  <c r="AY23" i="15"/>
  <c r="BW23" i="15" s="1"/>
  <c r="AX23" i="15"/>
  <c r="BV23" i="15" s="1"/>
  <c r="AW23" i="15"/>
  <c r="BU23" i="15" s="1"/>
  <c r="AV23" i="15"/>
  <c r="BT23" i="15" s="1"/>
  <c r="AU23" i="15"/>
  <c r="BS23" i="15" s="1"/>
  <c r="AT23" i="15"/>
  <c r="BR23" i="15" s="1"/>
  <c r="AS23" i="15"/>
  <c r="BQ23" i="15" s="1"/>
  <c r="AR23" i="15"/>
  <c r="BP23" i="15" s="1"/>
  <c r="AQ23" i="15"/>
  <c r="BO23" i="15" s="1"/>
  <c r="AP23" i="15"/>
  <c r="BN23" i="15" s="1"/>
  <c r="AO23" i="15"/>
  <c r="BM23" i="15" s="1"/>
  <c r="A23" i="15"/>
  <c r="CA22" i="15"/>
  <c r="BZ22" i="15"/>
  <c r="BY22" i="15"/>
  <c r="AZ22" i="15"/>
  <c r="BX22" i="15" s="1"/>
  <c r="AY22" i="15"/>
  <c r="BW22" i="15" s="1"/>
  <c r="AX22" i="15"/>
  <c r="BV22" i="15" s="1"/>
  <c r="AW22" i="15"/>
  <c r="BU22" i="15" s="1"/>
  <c r="AV22" i="15"/>
  <c r="BT22" i="15" s="1"/>
  <c r="AU22" i="15"/>
  <c r="BS22" i="15" s="1"/>
  <c r="AT22" i="15"/>
  <c r="BR22" i="15" s="1"/>
  <c r="AS22" i="15"/>
  <c r="BQ22" i="15" s="1"/>
  <c r="AR22" i="15"/>
  <c r="BP22" i="15" s="1"/>
  <c r="AQ22" i="15"/>
  <c r="BO22" i="15" s="1"/>
  <c r="AP22" i="15"/>
  <c r="BN22" i="15" s="1"/>
  <c r="AO22" i="15"/>
  <c r="BM22" i="15" s="1"/>
  <c r="A22" i="15"/>
  <c r="CA21" i="15"/>
  <c r="BZ21" i="15"/>
  <c r="BY21" i="15"/>
  <c r="AZ21" i="15"/>
  <c r="BX21" i="15" s="1"/>
  <c r="AY21" i="15"/>
  <c r="BW21" i="15" s="1"/>
  <c r="AX21" i="15"/>
  <c r="BV21" i="15" s="1"/>
  <c r="AW21" i="15"/>
  <c r="BU21" i="15" s="1"/>
  <c r="AV21" i="15"/>
  <c r="BT21" i="15" s="1"/>
  <c r="AU21" i="15"/>
  <c r="BS21" i="15" s="1"/>
  <c r="AT21" i="15"/>
  <c r="BR21" i="15" s="1"/>
  <c r="AS21" i="15"/>
  <c r="BQ21" i="15" s="1"/>
  <c r="AR21" i="15"/>
  <c r="BP21" i="15" s="1"/>
  <c r="AQ21" i="15"/>
  <c r="BO21" i="15" s="1"/>
  <c r="AP21" i="15"/>
  <c r="BN21" i="15" s="1"/>
  <c r="AO21" i="15"/>
  <c r="BM21" i="15" s="1"/>
  <c r="A21" i="15"/>
  <c r="CA20" i="15"/>
  <c r="BZ20" i="15"/>
  <c r="BY20" i="15"/>
  <c r="AZ20" i="15"/>
  <c r="BX20" i="15" s="1"/>
  <c r="AY20" i="15"/>
  <c r="BW20" i="15" s="1"/>
  <c r="AX20" i="15"/>
  <c r="BV20" i="15" s="1"/>
  <c r="AW20" i="15"/>
  <c r="BU20" i="15" s="1"/>
  <c r="AV20" i="15"/>
  <c r="BT20" i="15" s="1"/>
  <c r="AU20" i="15"/>
  <c r="BS20" i="15" s="1"/>
  <c r="AT20" i="15"/>
  <c r="BR20" i="15" s="1"/>
  <c r="AS20" i="15"/>
  <c r="BQ20" i="15" s="1"/>
  <c r="AR20" i="15"/>
  <c r="BP20" i="15" s="1"/>
  <c r="AQ20" i="15"/>
  <c r="BO20" i="15" s="1"/>
  <c r="AP20" i="15"/>
  <c r="BN20" i="15" s="1"/>
  <c r="AO20" i="15"/>
  <c r="BM20" i="15" s="1"/>
  <c r="A20" i="15"/>
  <c r="CA19" i="15"/>
  <c r="BZ19" i="15"/>
  <c r="BY19" i="15"/>
  <c r="AZ19" i="15"/>
  <c r="BX19" i="15" s="1"/>
  <c r="AY19" i="15"/>
  <c r="BW19" i="15" s="1"/>
  <c r="AX19" i="15"/>
  <c r="BV19" i="15" s="1"/>
  <c r="AW19" i="15"/>
  <c r="BU19" i="15" s="1"/>
  <c r="AV19" i="15"/>
  <c r="BT19" i="15" s="1"/>
  <c r="AU19" i="15"/>
  <c r="BS19" i="15" s="1"/>
  <c r="AT19" i="15"/>
  <c r="BR19" i="15" s="1"/>
  <c r="AS19" i="15"/>
  <c r="BQ19" i="15" s="1"/>
  <c r="AR19" i="15"/>
  <c r="BP19" i="15" s="1"/>
  <c r="AQ19" i="15"/>
  <c r="BO19" i="15" s="1"/>
  <c r="AP19" i="15"/>
  <c r="BN19" i="15" s="1"/>
  <c r="AO19" i="15"/>
  <c r="BM19" i="15" s="1"/>
  <c r="A19" i="15"/>
  <c r="CA18" i="15"/>
  <c r="BZ18" i="15"/>
  <c r="BY18" i="15"/>
  <c r="AZ18" i="15"/>
  <c r="BX18" i="15" s="1"/>
  <c r="AY18" i="15"/>
  <c r="BW18" i="15" s="1"/>
  <c r="AX18" i="15"/>
  <c r="BV18" i="15" s="1"/>
  <c r="AW18" i="15"/>
  <c r="BU18" i="15" s="1"/>
  <c r="AV18" i="15"/>
  <c r="BT18" i="15" s="1"/>
  <c r="AU18" i="15"/>
  <c r="BS18" i="15" s="1"/>
  <c r="AT18" i="15"/>
  <c r="BR18" i="15" s="1"/>
  <c r="AS18" i="15"/>
  <c r="BQ18" i="15" s="1"/>
  <c r="AR18" i="15"/>
  <c r="BP18" i="15" s="1"/>
  <c r="AQ18" i="15"/>
  <c r="BO18" i="15" s="1"/>
  <c r="AP18" i="15"/>
  <c r="BN18" i="15" s="1"/>
  <c r="AO18" i="15"/>
  <c r="BM18" i="15" s="1"/>
  <c r="A18" i="15"/>
  <c r="CA17" i="15"/>
  <c r="BZ17" i="15"/>
  <c r="BY17" i="15"/>
  <c r="AZ17" i="15"/>
  <c r="BX17" i="15" s="1"/>
  <c r="AY17" i="15"/>
  <c r="BW17" i="15" s="1"/>
  <c r="AX17" i="15"/>
  <c r="BV17" i="15" s="1"/>
  <c r="AW17" i="15"/>
  <c r="BU17" i="15" s="1"/>
  <c r="AV17" i="15"/>
  <c r="BT17" i="15" s="1"/>
  <c r="AU17" i="15"/>
  <c r="BS17" i="15" s="1"/>
  <c r="AT17" i="15"/>
  <c r="BR17" i="15" s="1"/>
  <c r="AS17" i="15"/>
  <c r="BQ17" i="15" s="1"/>
  <c r="AR17" i="15"/>
  <c r="BP17" i="15" s="1"/>
  <c r="AQ17" i="15"/>
  <c r="BO17" i="15" s="1"/>
  <c r="AP17" i="15"/>
  <c r="BN17" i="15" s="1"/>
  <c r="AO17" i="15"/>
  <c r="BM17" i="15" s="1"/>
  <c r="A17" i="15"/>
  <c r="CA16" i="15"/>
  <c r="BZ16" i="15"/>
  <c r="BY16" i="15"/>
  <c r="AZ16" i="15"/>
  <c r="BX16" i="15" s="1"/>
  <c r="AY16" i="15"/>
  <c r="BW16" i="15" s="1"/>
  <c r="AX16" i="15"/>
  <c r="BV16" i="15" s="1"/>
  <c r="AW16" i="15"/>
  <c r="BU16" i="15" s="1"/>
  <c r="AV16" i="15"/>
  <c r="BT16" i="15" s="1"/>
  <c r="AU16" i="15"/>
  <c r="BS16" i="15" s="1"/>
  <c r="AT16" i="15"/>
  <c r="BR16" i="15" s="1"/>
  <c r="AS16" i="15"/>
  <c r="BQ16" i="15" s="1"/>
  <c r="AR16" i="15"/>
  <c r="BP16" i="15" s="1"/>
  <c r="AQ16" i="15"/>
  <c r="BO16" i="15" s="1"/>
  <c r="AP16" i="15"/>
  <c r="BN16" i="15" s="1"/>
  <c r="AO16" i="15"/>
  <c r="BM16" i="15" s="1"/>
  <c r="A16" i="15"/>
  <c r="CA15" i="15"/>
  <c r="BZ15" i="15"/>
  <c r="BY15" i="15"/>
  <c r="AZ15" i="15"/>
  <c r="BX15" i="15" s="1"/>
  <c r="AY15" i="15"/>
  <c r="BW15" i="15" s="1"/>
  <c r="AX15" i="15"/>
  <c r="BV15" i="15" s="1"/>
  <c r="AW15" i="15"/>
  <c r="BU15" i="15" s="1"/>
  <c r="AV15" i="15"/>
  <c r="BT15" i="15" s="1"/>
  <c r="AU15" i="15"/>
  <c r="BS15" i="15" s="1"/>
  <c r="AT15" i="15"/>
  <c r="BR15" i="15" s="1"/>
  <c r="AS15" i="15"/>
  <c r="BQ15" i="15" s="1"/>
  <c r="AR15" i="15"/>
  <c r="BP15" i="15" s="1"/>
  <c r="AQ15" i="15"/>
  <c r="BO15" i="15" s="1"/>
  <c r="AP15" i="15"/>
  <c r="BN15" i="15" s="1"/>
  <c r="AO15" i="15"/>
  <c r="BM15" i="15" s="1"/>
  <c r="A15" i="15"/>
  <c r="CA14" i="15"/>
  <c r="BZ14" i="15"/>
  <c r="BY14" i="15"/>
  <c r="AZ14" i="15"/>
  <c r="BX14" i="15" s="1"/>
  <c r="AY14" i="15"/>
  <c r="BW14" i="15" s="1"/>
  <c r="AX14" i="15"/>
  <c r="BV14" i="15" s="1"/>
  <c r="AW14" i="15"/>
  <c r="BU14" i="15" s="1"/>
  <c r="AV14" i="15"/>
  <c r="BT14" i="15" s="1"/>
  <c r="AU14" i="15"/>
  <c r="BS14" i="15" s="1"/>
  <c r="AT14" i="15"/>
  <c r="BR14" i="15" s="1"/>
  <c r="AS14" i="15"/>
  <c r="BQ14" i="15" s="1"/>
  <c r="AR14" i="15"/>
  <c r="BP14" i="15" s="1"/>
  <c r="AQ14" i="15"/>
  <c r="BO14" i="15" s="1"/>
  <c r="AP14" i="15"/>
  <c r="BN14" i="15" s="1"/>
  <c r="AO14" i="15"/>
  <c r="BM14" i="15" s="1"/>
  <c r="A14" i="15"/>
  <c r="CA13" i="15"/>
  <c r="BZ13" i="15"/>
  <c r="BY13" i="15"/>
  <c r="AZ13" i="15"/>
  <c r="BX13" i="15" s="1"/>
  <c r="AY13" i="15"/>
  <c r="BW13" i="15" s="1"/>
  <c r="AX13" i="15"/>
  <c r="BV13" i="15" s="1"/>
  <c r="AW13" i="15"/>
  <c r="BU13" i="15" s="1"/>
  <c r="AV13" i="15"/>
  <c r="BT13" i="15" s="1"/>
  <c r="AU13" i="15"/>
  <c r="BS13" i="15" s="1"/>
  <c r="AT13" i="15"/>
  <c r="BR13" i="15" s="1"/>
  <c r="AS13" i="15"/>
  <c r="BQ13" i="15" s="1"/>
  <c r="AR13" i="15"/>
  <c r="BP13" i="15" s="1"/>
  <c r="AQ13" i="15"/>
  <c r="BO13" i="15" s="1"/>
  <c r="AP13" i="15"/>
  <c r="BN13" i="15" s="1"/>
  <c r="AO13" i="15"/>
  <c r="BM13" i="15" s="1"/>
  <c r="A13" i="15"/>
  <c r="CA12" i="15"/>
  <c r="BZ12" i="15"/>
  <c r="BY12" i="15"/>
  <c r="AZ12" i="15"/>
  <c r="BX12" i="15" s="1"/>
  <c r="AY12" i="15"/>
  <c r="BW12" i="15" s="1"/>
  <c r="AX12" i="15"/>
  <c r="BV12" i="15" s="1"/>
  <c r="AW12" i="15"/>
  <c r="BU12" i="15" s="1"/>
  <c r="AV12" i="15"/>
  <c r="BT12" i="15" s="1"/>
  <c r="AU12" i="15"/>
  <c r="BS12" i="15" s="1"/>
  <c r="AT12" i="15"/>
  <c r="BR12" i="15" s="1"/>
  <c r="AS12" i="15"/>
  <c r="BQ12" i="15" s="1"/>
  <c r="AR12" i="15"/>
  <c r="BP12" i="15" s="1"/>
  <c r="AQ12" i="15"/>
  <c r="BO12" i="15" s="1"/>
  <c r="AP12" i="15"/>
  <c r="BN12" i="15" s="1"/>
  <c r="AO12" i="15"/>
  <c r="BM12" i="15" s="1"/>
  <c r="A12" i="15"/>
  <c r="CA11" i="15"/>
  <c r="BZ11" i="15"/>
  <c r="BY11" i="15"/>
  <c r="AZ11" i="15"/>
  <c r="BX11" i="15" s="1"/>
  <c r="AY11" i="15"/>
  <c r="BW11" i="15" s="1"/>
  <c r="AX11" i="15"/>
  <c r="BV11" i="15" s="1"/>
  <c r="AW11" i="15"/>
  <c r="BU11" i="15" s="1"/>
  <c r="AV11" i="15"/>
  <c r="BT11" i="15" s="1"/>
  <c r="AU11" i="15"/>
  <c r="BS11" i="15" s="1"/>
  <c r="AT11" i="15"/>
  <c r="BR11" i="15" s="1"/>
  <c r="AS11" i="15"/>
  <c r="BQ11" i="15" s="1"/>
  <c r="AR11" i="15"/>
  <c r="BP11" i="15" s="1"/>
  <c r="AQ11" i="15"/>
  <c r="BO11" i="15" s="1"/>
  <c r="AP11" i="15"/>
  <c r="BN11" i="15" s="1"/>
  <c r="AO11" i="15"/>
  <c r="BM11" i="15" s="1"/>
  <c r="A11" i="15"/>
  <c r="CA10" i="15"/>
  <c r="BZ10" i="15"/>
  <c r="BY10" i="15"/>
  <c r="AZ10" i="15"/>
  <c r="BX10" i="15" s="1"/>
  <c r="AY10" i="15"/>
  <c r="BW10" i="15" s="1"/>
  <c r="AX10" i="15"/>
  <c r="BV10" i="15" s="1"/>
  <c r="AW10" i="15"/>
  <c r="BU10" i="15" s="1"/>
  <c r="AV10" i="15"/>
  <c r="BT10" i="15" s="1"/>
  <c r="AU10" i="15"/>
  <c r="BS10" i="15" s="1"/>
  <c r="AT10" i="15"/>
  <c r="BR10" i="15" s="1"/>
  <c r="AS10" i="15"/>
  <c r="BQ10" i="15" s="1"/>
  <c r="AR10" i="15"/>
  <c r="BP10" i="15" s="1"/>
  <c r="AQ10" i="15"/>
  <c r="BO10" i="15" s="1"/>
  <c r="AP10" i="15"/>
  <c r="BN10" i="15" s="1"/>
  <c r="AO10" i="15"/>
  <c r="BM10" i="15" s="1"/>
  <c r="A10" i="15"/>
  <c r="CA9" i="15"/>
  <c r="BZ9" i="15"/>
  <c r="BY9" i="15"/>
  <c r="AZ9" i="15"/>
  <c r="BX9" i="15" s="1"/>
  <c r="AY9" i="15"/>
  <c r="BW9" i="15" s="1"/>
  <c r="AX9" i="15"/>
  <c r="BV9" i="15" s="1"/>
  <c r="AW9" i="15"/>
  <c r="BU9" i="15" s="1"/>
  <c r="AV9" i="15"/>
  <c r="BT9" i="15" s="1"/>
  <c r="AU9" i="15"/>
  <c r="BS9" i="15" s="1"/>
  <c r="AT9" i="15"/>
  <c r="BR9" i="15" s="1"/>
  <c r="AS9" i="15"/>
  <c r="BQ9" i="15" s="1"/>
  <c r="AR9" i="15"/>
  <c r="BP9" i="15" s="1"/>
  <c r="AQ9" i="15"/>
  <c r="BO9" i="15" s="1"/>
  <c r="AP9" i="15"/>
  <c r="BN9" i="15" s="1"/>
  <c r="AO9" i="15"/>
  <c r="BM9" i="15" s="1"/>
  <c r="A9" i="15"/>
  <c r="CA8" i="15"/>
  <c r="BZ8" i="15"/>
  <c r="BY8" i="15"/>
  <c r="AZ8" i="15"/>
  <c r="BX8" i="15" s="1"/>
  <c r="AY8" i="15"/>
  <c r="BW8" i="15" s="1"/>
  <c r="AX8" i="15"/>
  <c r="BV8" i="15" s="1"/>
  <c r="AW8" i="15"/>
  <c r="BU8" i="15" s="1"/>
  <c r="AV8" i="15"/>
  <c r="BT8" i="15" s="1"/>
  <c r="AU8" i="15"/>
  <c r="BS8" i="15" s="1"/>
  <c r="AT8" i="15"/>
  <c r="BR8" i="15" s="1"/>
  <c r="AS8" i="15"/>
  <c r="BQ8" i="15" s="1"/>
  <c r="AR8" i="15"/>
  <c r="BP8" i="15" s="1"/>
  <c r="AQ8" i="15"/>
  <c r="BO8" i="15" s="1"/>
  <c r="AP8" i="15"/>
  <c r="BN8" i="15" s="1"/>
  <c r="AO8" i="15"/>
  <c r="BM8" i="15" s="1"/>
  <c r="A8" i="15"/>
  <c r="CA7" i="15"/>
  <c r="BZ7" i="15"/>
  <c r="BY7" i="15"/>
  <c r="AZ7" i="15"/>
  <c r="BX7" i="15" s="1"/>
  <c r="AY7" i="15"/>
  <c r="BW7" i="15" s="1"/>
  <c r="AX7" i="15"/>
  <c r="BV7" i="15" s="1"/>
  <c r="AW7" i="15"/>
  <c r="BU7" i="15" s="1"/>
  <c r="AV7" i="15"/>
  <c r="BT7" i="15" s="1"/>
  <c r="AU7" i="15"/>
  <c r="BS7" i="15" s="1"/>
  <c r="AT7" i="15"/>
  <c r="BR7" i="15" s="1"/>
  <c r="AS7" i="15"/>
  <c r="BQ7" i="15" s="1"/>
  <c r="AR7" i="15"/>
  <c r="BP7" i="15" s="1"/>
  <c r="AQ7" i="15"/>
  <c r="BO7" i="15" s="1"/>
  <c r="AP7" i="15"/>
  <c r="BN7" i="15" s="1"/>
  <c r="AO7" i="15"/>
  <c r="BM7" i="15" s="1"/>
  <c r="A7" i="15"/>
  <c r="CA6" i="15"/>
  <c r="BZ6" i="15"/>
  <c r="BY6" i="15"/>
  <c r="AZ6" i="15"/>
  <c r="BX6" i="15" s="1"/>
  <c r="AY6" i="15"/>
  <c r="BW6" i="15" s="1"/>
  <c r="AX6" i="15"/>
  <c r="BV6" i="15" s="1"/>
  <c r="AW6" i="15"/>
  <c r="BU6" i="15" s="1"/>
  <c r="AV6" i="15"/>
  <c r="BT6" i="15" s="1"/>
  <c r="AU6" i="15"/>
  <c r="BS6" i="15" s="1"/>
  <c r="AT6" i="15"/>
  <c r="BR6" i="15" s="1"/>
  <c r="AS6" i="15"/>
  <c r="BQ6" i="15" s="1"/>
  <c r="AR6" i="15"/>
  <c r="BP6" i="15" s="1"/>
  <c r="AQ6" i="15"/>
  <c r="BO6" i="15" s="1"/>
  <c r="AP6" i="15"/>
  <c r="BN6" i="15" s="1"/>
  <c r="AO6" i="15"/>
  <c r="BM6" i="15" s="1"/>
  <c r="A6" i="15"/>
  <c r="CA5" i="15"/>
  <c r="BZ5" i="15"/>
  <c r="BY5" i="15"/>
  <c r="AZ5" i="15"/>
  <c r="BX5" i="15" s="1"/>
  <c r="AY5" i="15"/>
  <c r="BW5" i="15" s="1"/>
  <c r="AX5" i="15"/>
  <c r="BV5" i="15" s="1"/>
  <c r="AW5" i="15"/>
  <c r="BU5" i="15" s="1"/>
  <c r="AV5" i="15"/>
  <c r="BT5" i="15" s="1"/>
  <c r="AU5" i="15"/>
  <c r="BS5" i="15" s="1"/>
  <c r="AT5" i="15"/>
  <c r="BR5" i="15" s="1"/>
  <c r="AS5" i="15"/>
  <c r="BQ5" i="15" s="1"/>
  <c r="AR5" i="15"/>
  <c r="BP5" i="15" s="1"/>
  <c r="AQ5" i="15"/>
  <c r="BO5" i="15" s="1"/>
  <c r="AP5" i="15"/>
  <c r="BN5" i="15" s="1"/>
  <c r="AO5" i="15"/>
  <c r="A5" i="15"/>
  <c r="AG82" i="3" s="1"/>
  <c r="AA3" i="15"/>
  <c r="O3" i="15"/>
  <c r="A139" i="14"/>
  <c r="AO139" i="14"/>
  <c r="BM139" i="14" s="1"/>
  <c r="AP139" i="14"/>
  <c r="BN139" i="14" s="1"/>
  <c r="AQ139" i="14"/>
  <c r="BO139" i="14" s="1"/>
  <c r="AR139" i="14"/>
  <c r="BP139" i="14" s="1"/>
  <c r="AS139" i="14"/>
  <c r="BQ139" i="14" s="1"/>
  <c r="AT139" i="14"/>
  <c r="BR139" i="14" s="1"/>
  <c r="AU139" i="14"/>
  <c r="BS139" i="14" s="1"/>
  <c r="AV139" i="14"/>
  <c r="BT139" i="14" s="1"/>
  <c r="AW139" i="14"/>
  <c r="BU139" i="14" s="1"/>
  <c r="AX139" i="14"/>
  <c r="BV139" i="14" s="1"/>
  <c r="AY139" i="14"/>
  <c r="BW139" i="14" s="1"/>
  <c r="AZ139" i="14"/>
  <c r="BX139" i="14" s="1"/>
  <c r="BY139" i="14"/>
  <c r="BZ139" i="14"/>
  <c r="CA139" i="14"/>
  <c r="A140" i="14"/>
  <c r="AO140" i="14"/>
  <c r="BM140" i="14" s="1"/>
  <c r="AP140" i="14"/>
  <c r="BN140" i="14" s="1"/>
  <c r="AQ140" i="14"/>
  <c r="BO140" i="14" s="1"/>
  <c r="AR140" i="14"/>
  <c r="BP140" i="14" s="1"/>
  <c r="AS140" i="14"/>
  <c r="BQ140" i="14" s="1"/>
  <c r="AT140" i="14"/>
  <c r="BR140" i="14" s="1"/>
  <c r="AU140" i="14"/>
  <c r="BS140" i="14" s="1"/>
  <c r="AV140" i="14"/>
  <c r="BT140" i="14" s="1"/>
  <c r="AW140" i="14"/>
  <c r="BU140" i="14" s="1"/>
  <c r="AX140" i="14"/>
  <c r="BV140" i="14" s="1"/>
  <c r="AY140" i="14"/>
  <c r="BW140" i="14" s="1"/>
  <c r="AZ140" i="14"/>
  <c r="BX140" i="14" s="1"/>
  <c r="BY140" i="14"/>
  <c r="BZ140" i="14"/>
  <c r="CA140" i="14"/>
  <c r="A141" i="14"/>
  <c r="AO141" i="14"/>
  <c r="BM141" i="14" s="1"/>
  <c r="AP141" i="14"/>
  <c r="BN141" i="14" s="1"/>
  <c r="AQ141" i="14"/>
  <c r="BO141" i="14" s="1"/>
  <c r="AR141" i="14"/>
  <c r="BP141" i="14" s="1"/>
  <c r="AS141" i="14"/>
  <c r="BQ141" i="14" s="1"/>
  <c r="AT141" i="14"/>
  <c r="BR141" i="14" s="1"/>
  <c r="AU141" i="14"/>
  <c r="BS141" i="14" s="1"/>
  <c r="AV141" i="14"/>
  <c r="BT141" i="14" s="1"/>
  <c r="AW141" i="14"/>
  <c r="BU141" i="14" s="1"/>
  <c r="AX141" i="14"/>
  <c r="BV141" i="14" s="1"/>
  <c r="AY141" i="14"/>
  <c r="BW141" i="14" s="1"/>
  <c r="AZ141" i="14"/>
  <c r="BX141" i="14" s="1"/>
  <c r="BY141" i="14"/>
  <c r="BZ141" i="14"/>
  <c r="CA141" i="14"/>
  <c r="AU124" i="3" l="1"/>
  <c r="AM110" i="3"/>
  <c r="AT124" i="3"/>
  <c r="AU310" i="3"/>
  <c r="AU50" i="3"/>
  <c r="AT210" i="3"/>
  <c r="AU279" i="3"/>
  <c r="AV155" i="3"/>
  <c r="AU158" i="3"/>
  <c r="AT113" i="3"/>
  <c r="AU162" i="3"/>
  <c r="AN171" i="3"/>
  <c r="AM105" i="3"/>
  <c r="AM230" i="3"/>
  <c r="AT50" i="3"/>
  <c r="AT279" i="3"/>
  <c r="AU155" i="3"/>
  <c r="AT38" i="3"/>
  <c r="AV50" i="3"/>
  <c r="AV217" i="3"/>
  <c r="AV210" i="3"/>
  <c r="AT99" i="3"/>
  <c r="AU11" i="3"/>
  <c r="AU94" i="3"/>
  <c r="AU99" i="3"/>
  <c r="AV11" i="3"/>
  <c r="AT83" i="3"/>
  <c r="AV158" i="3"/>
  <c r="AV99" i="3"/>
  <c r="AU18" i="3"/>
  <c r="AU83" i="3"/>
  <c r="AV105" i="3"/>
  <c r="AT240" i="3"/>
  <c r="AT24" i="3"/>
  <c r="AU113" i="3"/>
  <c r="AT135" i="3"/>
  <c r="AU24" i="3"/>
  <c r="AV38" i="3"/>
  <c r="AT310" i="3"/>
  <c r="AV113" i="3"/>
  <c r="AT11" i="3"/>
  <c r="CB47" i="18"/>
  <c r="AW304" i="3" s="1"/>
  <c r="BA304" i="3" s="1"/>
  <c r="AM182" i="3"/>
  <c r="AM279" i="3"/>
  <c r="AM18" i="3"/>
  <c r="AM61" i="3"/>
  <c r="AM99" i="3"/>
  <c r="AM94" i="3"/>
  <c r="AM158" i="3"/>
  <c r="AM210" i="3"/>
  <c r="AM217" i="3"/>
  <c r="AM90" i="3"/>
  <c r="AV199" i="3"/>
  <c r="AT332" i="3"/>
  <c r="AU344" i="3"/>
  <c r="AV55" i="3"/>
  <c r="CB42" i="18"/>
  <c r="AW215" i="3" s="1"/>
  <c r="CB54" i="18"/>
  <c r="AW78" i="3" s="1"/>
  <c r="AV135" i="3"/>
  <c r="AT351" i="3"/>
  <c r="AX348" i="3"/>
  <c r="AX351" i="3" s="1"/>
  <c r="AU332" i="3"/>
  <c r="AV344" i="3"/>
  <c r="CB36" i="18"/>
  <c r="AW320" i="3" s="1"/>
  <c r="CB38" i="18"/>
  <c r="AW302" i="3" s="1"/>
  <c r="AT162" i="3"/>
  <c r="AY348" i="3"/>
  <c r="AY351" i="3" s="1"/>
  <c r="AU351" i="3"/>
  <c r="AV332" i="3"/>
  <c r="CB39" i="18"/>
  <c r="AW321" i="3" s="1"/>
  <c r="AT158" i="3"/>
  <c r="CB70" i="18"/>
  <c r="AW126" i="3" s="1"/>
  <c r="AV162" i="3"/>
  <c r="CB71" i="18"/>
  <c r="AW91" i="3" s="1"/>
  <c r="AT94" i="3"/>
  <c r="AY3" i="18"/>
  <c r="AU38" i="3"/>
  <c r="AV310" i="3"/>
  <c r="CB28" i="18"/>
  <c r="AW335" i="3" s="1"/>
  <c r="CB44" i="18"/>
  <c r="AW117" i="3" s="1"/>
  <c r="AW118" i="3" s="1"/>
  <c r="CB78" i="18"/>
  <c r="AW322" i="3" s="1"/>
  <c r="CB32" i="18"/>
  <c r="AW7" i="3" s="1"/>
  <c r="CB35" i="18"/>
  <c r="AW165" i="3" s="1"/>
  <c r="AW166" i="3" s="1"/>
  <c r="CB37" i="18"/>
  <c r="AW142" i="3" s="1"/>
  <c r="AW143" i="3" s="1"/>
  <c r="CB16" i="18"/>
  <c r="AW19" i="3" s="1"/>
  <c r="CB21" i="18"/>
  <c r="AW27" i="3" s="1"/>
  <c r="AU6" i="3"/>
  <c r="CB30" i="18"/>
  <c r="AW318" i="3" s="1"/>
  <c r="CB68" i="18"/>
  <c r="AW156" i="3" s="1"/>
  <c r="AU199" i="3"/>
  <c r="CB11" i="18"/>
  <c r="AW191" i="3" s="1"/>
  <c r="AV24" i="3"/>
  <c r="CB18" i="18"/>
  <c r="AW21" i="3" s="1"/>
  <c r="CB24" i="18"/>
  <c r="AW5" i="3" s="1"/>
  <c r="AW6" i="3" s="1"/>
  <c r="AV6" i="3"/>
  <c r="AT344" i="3"/>
  <c r="AU55" i="3"/>
  <c r="AV83" i="3"/>
  <c r="AU135" i="3"/>
  <c r="CB169" i="18"/>
  <c r="AW36" i="3" s="1"/>
  <c r="AV94" i="3"/>
  <c r="CB94" i="18"/>
  <c r="AW152" i="3" s="1"/>
  <c r="CB96" i="18"/>
  <c r="AW326" i="3" s="1"/>
  <c r="BA326" i="3" s="1"/>
  <c r="AV240" i="3"/>
  <c r="AV245" i="3"/>
  <c r="AV288" i="3"/>
  <c r="AT250" i="3"/>
  <c r="AT316" i="3"/>
  <c r="AU105" i="3"/>
  <c r="CB136" i="18"/>
  <c r="AW43" i="3" s="1"/>
  <c r="CB60" i="18"/>
  <c r="AW51" i="3" s="1"/>
  <c r="AW52" i="3" s="1"/>
  <c r="CB86" i="18"/>
  <c r="AW323" i="3" s="1"/>
  <c r="CB88" i="18"/>
  <c r="AW307" i="3" s="1"/>
  <c r="CB117" i="18"/>
  <c r="AW123" i="3" s="1"/>
  <c r="CB119" i="18"/>
  <c r="AW76" i="3" s="1"/>
  <c r="AU250" i="3"/>
  <c r="AU316" i="3"/>
  <c r="CB167" i="18"/>
  <c r="AW293" i="3" s="1"/>
  <c r="AW294" i="3" s="1"/>
  <c r="AT105" i="3"/>
  <c r="AV18" i="3"/>
  <c r="CB105" i="18"/>
  <c r="AW236" i="3" s="1"/>
  <c r="CB111" i="18"/>
  <c r="AW253" i="3" s="1"/>
  <c r="AW254" i="3" s="1"/>
  <c r="CB125" i="18"/>
  <c r="AW35" i="3" s="1"/>
  <c r="AV250" i="3"/>
  <c r="AV316" i="3"/>
  <c r="AT273" i="3"/>
  <c r="AX272" i="3"/>
  <c r="AX273" i="3" s="1"/>
  <c r="CB104" i="18"/>
  <c r="AW235" i="3" s="1"/>
  <c r="AT269" i="3"/>
  <c r="AX266" i="3"/>
  <c r="AT285" i="3"/>
  <c r="AT18" i="3"/>
  <c r="AV351" i="3"/>
  <c r="AZ348" i="3"/>
  <c r="AZ351" i="3" s="1"/>
  <c r="AU210" i="3"/>
  <c r="AU273" i="3"/>
  <c r="AY272" i="3"/>
  <c r="AY273" i="3" s="1"/>
  <c r="AY266" i="3"/>
  <c r="AU269" i="3"/>
  <c r="AT281" i="3"/>
  <c r="AU285" i="3"/>
  <c r="AT276" i="3"/>
  <c r="AV273" i="3"/>
  <c r="AZ272" i="3"/>
  <c r="AZ273" i="3" s="1"/>
  <c r="CB120" i="18"/>
  <c r="AW258" i="3" s="1"/>
  <c r="AT263" i="3"/>
  <c r="AV269" i="3"/>
  <c r="AZ266" i="3"/>
  <c r="AU281" i="3"/>
  <c r="AV285" i="3"/>
  <c r="AU276" i="3"/>
  <c r="CB149" i="18"/>
  <c r="AW341" i="3" s="1"/>
  <c r="CB147" i="18"/>
  <c r="AW340" i="3" s="1"/>
  <c r="CB112" i="18"/>
  <c r="AW243" i="3" s="1"/>
  <c r="AU263" i="3"/>
  <c r="CB128" i="18"/>
  <c r="AW287" i="3" s="1"/>
  <c r="AT288" i="3"/>
  <c r="AV281" i="3"/>
  <c r="AV276" i="3"/>
  <c r="CB102" i="18"/>
  <c r="AW337" i="3" s="1"/>
  <c r="AU240" i="3"/>
  <c r="AU245" i="3"/>
  <c r="AV263" i="3"/>
  <c r="AU288" i="3"/>
  <c r="CB168" i="18"/>
  <c r="AW296" i="3" s="1"/>
  <c r="AW297" i="3" s="1"/>
  <c r="AN110" i="3"/>
  <c r="AN230" i="3"/>
  <c r="AL110" i="3"/>
  <c r="AL105" i="3"/>
  <c r="AL90" i="3"/>
  <c r="AL182" i="3"/>
  <c r="AL279" i="3"/>
  <c r="AL18" i="3"/>
  <c r="AL61" i="3"/>
  <c r="AL99" i="3"/>
  <c r="AL94" i="3"/>
  <c r="AL158" i="3"/>
  <c r="AL210" i="3"/>
  <c r="AL217" i="3"/>
  <c r="AL230" i="3"/>
  <c r="AO110" i="3"/>
  <c r="AM240" i="3"/>
  <c r="AN11" i="3"/>
  <c r="AN24" i="3"/>
  <c r="AN38" i="3"/>
  <c r="AN55" i="3"/>
  <c r="AN83" i="3"/>
  <c r="AN155" i="3"/>
  <c r="AN113" i="3"/>
  <c r="AN300" i="3"/>
  <c r="AN250" i="3"/>
  <c r="AN146" i="3"/>
  <c r="AN166" i="3"/>
  <c r="AN269" i="3"/>
  <c r="AO11" i="3"/>
  <c r="AO55" i="3"/>
  <c r="AO83" i="3"/>
  <c r="AO155" i="3"/>
  <c r="AO113" i="3"/>
  <c r="AO300" i="3"/>
  <c r="AO250" i="3"/>
  <c r="AO146" i="3"/>
  <c r="AO166" i="3"/>
  <c r="AO269" i="3"/>
  <c r="AT199" i="3"/>
  <c r="AO182" i="3"/>
  <c r="AO279" i="3"/>
  <c r="AO18" i="3"/>
  <c r="AO61" i="3"/>
  <c r="AO99" i="3"/>
  <c r="AO94" i="3"/>
  <c r="AO158" i="3"/>
  <c r="AO105" i="3"/>
  <c r="AO210" i="3"/>
  <c r="AO217" i="3"/>
  <c r="AO230" i="3"/>
  <c r="AO240" i="3"/>
  <c r="AO90" i="3"/>
  <c r="AL135" i="3"/>
  <c r="AL240" i="3"/>
  <c r="AL263" i="3"/>
  <c r="AL245" i="3"/>
  <c r="AL357" i="3"/>
  <c r="AL178" i="3"/>
  <c r="AK310" i="3"/>
  <c r="AC310" i="3"/>
  <c r="U310" i="3"/>
  <c r="M310" i="3"/>
  <c r="AI199" i="3"/>
  <c r="AA199" i="3"/>
  <c r="S199" i="3"/>
  <c r="K199" i="3"/>
  <c r="AM297" i="3"/>
  <c r="AE297" i="3"/>
  <c r="W297" i="3"/>
  <c r="O297" i="3"/>
  <c r="G297" i="3"/>
  <c r="AL58" i="3"/>
  <c r="AM6" i="3"/>
  <c r="AM58" i="3"/>
  <c r="AM77" i="3"/>
  <c r="AM162" i="3"/>
  <c r="AM135" i="3"/>
  <c r="AM116" i="3"/>
  <c r="AM263" i="3"/>
  <c r="AM245" i="3"/>
  <c r="AM357" i="3"/>
  <c r="AM178" i="3"/>
  <c r="AJ310" i="3"/>
  <c r="AB310" i="3"/>
  <c r="T310" i="3"/>
  <c r="L310" i="3"/>
  <c r="AH199" i="3"/>
  <c r="Z199" i="3"/>
  <c r="R199" i="3"/>
  <c r="J199" i="3"/>
  <c r="AL297" i="3"/>
  <c r="AD297" i="3"/>
  <c r="V297" i="3"/>
  <c r="N297" i="3"/>
  <c r="F297" i="3"/>
  <c r="AL6" i="3"/>
  <c r="AL162" i="3"/>
  <c r="AN6" i="3"/>
  <c r="AN182" i="3"/>
  <c r="AN279" i="3"/>
  <c r="AN58" i="3"/>
  <c r="AN18" i="3"/>
  <c r="AN61" i="3"/>
  <c r="AN99" i="3"/>
  <c r="AN94" i="3"/>
  <c r="AN158" i="3"/>
  <c r="AN77" i="3"/>
  <c r="AN162" i="3"/>
  <c r="AN135" i="3"/>
  <c r="AN116" i="3"/>
  <c r="AN105" i="3"/>
  <c r="AN210" i="3"/>
  <c r="AN217" i="3"/>
  <c r="AN240" i="3"/>
  <c r="AN263" i="3"/>
  <c r="AN245" i="3"/>
  <c r="AN357" i="3"/>
  <c r="AN90" i="3"/>
  <c r="AN178" i="3"/>
  <c r="AI310" i="3"/>
  <c r="AA310" i="3"/>
  <c r="S310" i="3"/>
  <c r="K310" i="3"/>
  <c r="AO199" i="3"/>
  <c r="AG199" i="3"/>
  <c r="Y199" i="3"/>
  <c r="Q199" i="3"/>
  <c r="AK297" i="3"/>
  <c r="AC297" i="3"/>
  <c r="U297" i="3"/>
  <c r="M297" i="3"/>
  <c r="AL77" i="3"/>
  <c r="AO6" i="3"/>
  <c r="AO58" i="3"/>
  <c r="AO77" i="3"/>
  <c r="AO162" i="3"/>
  <c r="AO135" i="3"/>
  <c r="AO116" i="3"/>
  <c r="AO263" i="3"/>
  <c r="AO245" i="3"/>
  <c r="AO357" i="3"/>
  <c r="AO178" i="3"/>
  <c r="AH310" i="3"/>
  <c r="Z310" i="3"/>
  <c r="R310" i="3"/>
  <c r="J310" i="3"/>
  <c r="AN199" i="3"/>
  <c r="AF199" i="3"/>
  <c r="X199" i="3"/>
  <c r="P199" i="3"/>
  <c r="AJ297" i="3"/>
  <c r="AB297" i="3"/>
  <c r="T297" i="3"/>
  <c r="L297" i="3"/>
  <c r="AL11" i="3"/>
  <c r="AL24" i="3"/>
  <c r="AL38" i="3"/>
  <c r="AL55" i="3"/>
  <c r="AL83" i="3"/>
  <c r="AL50" i="3"/>
  <c r="AL124" i="3"/>
  <c r="AL155" i="3"/>
  <c r="AL113" i="3"/>
  <c r="AL74" i="3"/>
  <c r="AL300" i="3"/>
  <c r="AL224" i="3"/>
  <c r="AL250" i="3"/>
  <c r="AL146" i="3"/>
  <c r="AL316" i="3"/>
  <c r="AL166" i="3"/>
  <c r="AL269" i="3"/>
  <c r="AL344" i="3"/>
  <c r="AO310" i="3"/>
  <c r="AG310" i="3"/>
  <c r="Y310" i="3"/>
  <c r="Q310" i="3"/>
  <c r="AM199" i="3"/>
  <c r="AE199" i="3"/>
  <c r="W199" i="3"/>
  <c r="O199" i="3"/>
  <c r="AI297" i="3"/>
  <c r="AA297" i="3"/>
  <c r="S297" i="3"/>
  <c r="K297" i="3"/>
  <c r="AM11" i="3"/>
  <c r="AM24" i="3"/>
  <c r="AM38" i="3"/>
  <c r="AM55" i="3"/>
  <c r="AM83" i="3"/>
  <c r="AM50" i="3"/>
  <c r="AM124" i="3"/>
  <c r="AM155" i="3"/>
  <c r="AM113" i="3"/>
  <c r="AM74" i="3"/>
  <c r="AM300" i="3"/>
  <c r="AM224" i="3"/>
  <c r="AM250" i="3"/>
  <c r="AM146" i="3"/>
  <c r="AM316" i="3"/>
  <c r="AM166" i="3"/>
  <c r="AM269" i="3"/>
  <c r="AM344" i="3"/>
  <c r="AN310" i="3"/>
  <c r="AF310" i="3"/>
  <c r="X310" i="3"/>
  <c r="P310" i="3"/>
  <c r="AL199" i="3"/>
  <c r="AD199" i="3"/>
  <c r="V199" i="3"/>
  <c r="N199" i="3"/>
  <c r="AH297" i="3"/>
  <c r="Z297" i="3"/>
  <c r="R297" i="3"/>
  <c r="J297" i="3"/>
  <c r="AN50" i="3"/>
  <c r="AN124" i="3"/>
  <c r="AN74" i="3"/>
  <c r="AN224" i="3"/>
  <c r="AN316" i="3"/>
  <c r="AN344" i="3"/>
  <c r="AM310" i="3"/>
  <c r="AE310" i="3"/>
  <c r="W310" i="3"/>
  <c r="O310" i="3"/>
  <c r="AK199" i="3"/>
  <c r="AC199" i="3"/>
  <c r="U199" i="3"/>
  <c r="M199" i="3"/>
  <c r="AO297" i="3"/>
  <c r="AG297" i="3"/>
  <c r="Y297" i="3"/>
  <c r="Q297" i="3"/>
  <c r="I297" i="3"/>
  <c r="AL116" i="3"/>
  <c r="AO24" i="3"/>
  <c r="AO38" i="3"/>
  <c r="AO50" i="3"/>
  <c r="AO124" i="3"/>
  <c r="AO74" i="3"/>
  <c r="AO224" i="3"/>
  <c r="AO316" i="3"/>
  <c r="AO344" i="3"/>
  <c r="AL310" i="3"/>
  <c r="AD310" i="3"/>
  <c r="V310" i="3"/>
  <c r="N310" i="3"/>
  <c r="AJ199" i="3"/>
  <c r="AB199" i="3"/>
  <c r="T199" i="3"/>
  <c r="L199" i="3"/>
  <c r="AN297" i="3"/>
  <c r="AF297" i="3"/>
  <c r="X297" i="3"/>
  <c r="P297" i="3"/>
  <c r="H297" i="3"/>
  <c r="AY193" i="3"/>
  <c r="AZ304" i="3"/>
  <c r="AZ194" i="3"/>
  <c r="AX193" i="3"/>
  <c r="AX189" i="3"/>
  <c r="AX302" i="3"/>
  <c r="AZ197" i="3"/>
  <c r="AZ296" i="3"/>
  <c r="AX295" i="3"/>
  <c r="AY304" i="3"/>
  <c r="AY194" i="3"/>
  <c r="AY197" i="3"/>
  <c r="AY296" i="3"/>
  <c r="AY302" i="3"/>
  <c r="AX304" i="3"/>
  <c r="AZ195" i="3"/>
  <c r="AX194" i="3"/>
  <c r="AZ187" i="3"/>
  <c r="AX197" i="3"/>
  <c r="AZ183" i="3"/>
  <c r="AX296" i="3"/>
  <c r="AY295" i="3"/>
  <c r="BA307" i="3"/>
  <c r="AY195" i="3"/>
  <c r="AY187" i="3"/>
  <c r="AY183" i="3"/>
  <c r="BA314" i="3"/>
  <c r="AZ307" i="3"/>
  <c r="AX195" i="3"/>
  <c r="AZ188" i="3"/>
  <c r="AX187" i="3"/>
  <c r="AZ301" i="3"/>
  <c r="AX183" i="3"/>
  <c r="AZ314" i="3"/>
  <c r="AY189" i="3"/>
  <c r="AY307" i="3"/>
  <c r="BA193" i="3"/>
  <c r="AY188" i="3"/>
  <c r="BA302" i="3"/>
  <c r="AY301" i="3"/>
  <c r="BA295" i="3"/>
  <c r="AY314" i="3"/>
  <c r="AX307" i="3"/>
  <c r="AZ193" i="3"/>
  <c r="AZ189" i="3"/>
  <c r="AX188" i="3"/>
  <c r="AZ302" i="3"/>
  <c r="AX301" i="3"/>
  <c r="AZ295" i="3"/>
  <c r="AX314" i="3"/>
  <c r="CB148" i="18"/>
  <c r="AW49" i="3" s="1"/>
  <c r="CB146" i="18"/>
  <c r="AW48" i="3" s="1"/>
  <c r="CB145" i="18"/>
  <c r="AW104" i="3" s="1"/>
  <c r="CB140" i="18"/>
  <c r="AW17" i="3" s="1"/>
  <c r="CB150" i="18"/>
  <c r="AW278" i="3" s="1"/>
  <c r="CB143" i="18"/>
  <c r="AW103" i="3" s="1"/>
  <c r="CB142" i="18"/>
  <c r="AW46" i="3" s="1"/>
  <c r="CB137" i="18"/>
  <c r="AW339" i="3" s="1"/>
  <c r="CB139" i="18"/>
  <c r="AW44" i="3" s="1"/>
  <c r="CB138" i="18"/>
  <c r="AW16" i="3" s="1"/>
  <c r="CB151" i="18"/>
  <c r="AW275" i="3" s="1"/>
  <c r="BA275" i="3" s="1"/>
  <c r="CB144" i="18"/>
  <c r="AW47" i="3" s="1"/>
  <c r="CB135" i="18"/>
  <c r="AW338" i="3" s="1"/>
  <c r="CB134" i="18"/>
  <c r="AW42" i="3" s="1"/>
  <c r="CB141" i="18"/>
  <c r="AW45" i="3" s="1"/>
  <c r="CB6" i="18"/>
  <c r="AW184" i="3" s="1"/>
  <c r="CB12" i="18"/>
  <c r="AW192" i="3" s="1"/>
  <c r="CB8" i="18"/>
  <c r="AW187" i="3" s="1"/>
  <c r="BA187" i="3" s="1"/>
  <c r="CB20" i="18"/>
  <c r="AW23" i="3" s="1"/>
  <c r="CB31" i="18"/>
  <c r="AW319" i="3" s="1"/>
  <c r="CB14" i="18"/>
  <c r="AW195" i="3" s="1"/>
  <c r="BA195" i="3" s="1"/>
  <c r="CB23" i="18"/>
  <c r="AW151" i="3" s="1"/>
  <c r="CB10" i="18"/>
  <c r="AW189" i="3" s="1"/>
  <c r="BA189" i="3" s="1"/>
  <c r="CB27" i="18"/>
  <c r="AW317" i="3" s="1"/>
  <c r="CB7" i="18"/>
  <c r="AW186" i="3" s="1"/>
  <c r="CB19" i="18"/>
  <c r="AW22" i="3" s="1"/>
  <c r="CB13" i="18"/>
  <c r="AW194" i="3" s="1"/>
  <c r="BA194" i="3" s="1"/>
  <c r="CB15" i="18"/>
  <c r="AW197" i="3" s="1"/>
  <c r="BA197" i="3" s="1"/>
  <c r="CB29" i="18"/>
  <c r="AW336" i="3" s="1"/>
  <c r="CB34" i="18"/>
  <c r="AW41" i="3" s="1"/>
  <c r="BM5" i="18"/>
  <c r="CB40" i="18"/>
  <c r="AW53" i="3" s="1"/>
  <c r="CB41" i="18"/>
  <c r="AW54" i="3" s="1"/>
  <c r="CB45" i="18"/>
  <c r="AW75" i="3" s="1"/>
  <c r="CB25" i="18"/>
  <c r="AW25" i="3" s="1"/>
  <c r="CB53" i="18"/>
  <c r="AW80" i="3" s="1"/>
  <c r="CB59" i="18"/>
  <c r="AW140" i="3" s="1"/>
  <c r="AW141" i="3" s="1"/>
  <c r="CB26" i="18"/>
  <c r="AW301" i="3" s="1"/>
  <c r="BA301" i="3" s="1"/>
  <c r="CB50" i="18"/>
  <c r="AW160" i="3" s="1"/>
  <c r="CB67" i="18"/>
  <c r="AW157" i="3" s="1"/>
  <c r="CB9" i="18"/>
  <c r="AW188" i="3" s="1"/>
  <c r="BA188" i="3" s="1"/>
  <c r="CB17" i="18"/>
  <c r="AW20" i="3" s="1"/>
  <c r="CB22" i="18"/>
  <c r="AW12" i="3" s="1"/>
  <c r="AW13" i="3" s="1"/>
  <c r="CB43" i="18"/>
  <c r="AW111" i="3" s="1"/>
  <c r="CB52" i="18"/>
  <c r="AW122" i="3" s="1"/>
  <c r="AW124" i="3" s="1"/>
  <c r="CB62" i="18"/>
  <c r="AW149" i="3" s="1"/>
  <c r="AW150" i="3" s="1"/>
  <c r="CB66" i="18"/>
  <c r="AW134" i="3" s="1"/>
  <c r="CB49" i="18"/>
  <c r="AW159" i="3" s="1"/>
  <c r="CB65" i="18"/>
  <c r="AW125" i="3" s="1"/>
  <c r="CB72" i="18"/>
  <c r="AW92" i="3" s="1"/>
  <c r="CB33" i="18"/>
  <c r="AW8" i="3" s="1"/>
  <c r="CB46" i="18"/>
  <c r="AW303" i="3" s="1"/>
  <c r="CB48" i="18"/>
  <c r="AW147" i="3" s="1"/>
  <c r="AW148" i="3" s="1"/>
  <c r="CB51" i="18"/>
  <c r="AW161" i="3" s="1"/>
  <c r="CB56" i="18"/>
  <c r="AW79" i="3" s="1"/>
  <c r="CB64" i="18"/>
  <c r="AW127" i="3" s="1"/>
  <c r="CB61" i="18"/>
  <c r="AW362" i="3" s="1"/>
  <c r="AW363" i="3" s="1"/>
  <c r="CB73" i="18"/>
  <c r="AW93" i="3" s="1"/>
  <c r="CB77" i="18"/>
  <c r="AW260" i="3" s="1"/>
  <c r="CB89" i="18"/>
  <c r="AW324" i="3" s="1"/>
  <c r="CB97" i="18"/>
  <c r="AW218" i="3" s="1"/>
  <c r="AW219" i="3" s="1"/>
  <c r="CB69" i="18"/>
  <c r="AW167" i="3" s="1"/>
  <c r="AW168" i="3" s="1"/>
  <c r="CB79" i="18"/>
  <c r="AW97" i="3" s="1"/>
  <c r="CB84" i="18"/>
  <c r="AW206" i="3" s="1"/>
  <c r="AW207" i="3" s="1"/>
  <c r="CB92" i="18"/>
  <c r="AW211" i="3" s="1"/>
  <c r="AW212" i="3" s="1"/>
  <c r="CB57" i="18"/>
  <c r="AW81" i="3" s="1"/>
  <c r="CB63" i="18"/>
  <c r="AW112" i="3" s="1"/>
  <c r="CB75" i="18"/>
  <c r="AW348" i="3" s="1"/>
  <c r="CB83" i="18"/>
  <c r="AW305" i="3" s="1"/>
  <c r="BA305" i="3" s="1"/>
  <c r="CB91" i="18"/>
  <c r="AW209" i="3" s="1"/>
  <c r="CB99" i="18"/>
  <c r="AW225" i="3" s="1"/>
  <c r="AW226" i="3" s="1"/>
  <c r="CB101" i="18"/>
  <c r="AW272" i="3" s="1"/>
  <c r="CB114" i="18"/>
  <c r="AW29" i="3" s="1"/>
  <c r="CB161" i="18"/>
  <c r="AW342" i="3" s="1"/>
  <c r="CB76" i="18"/>
  <c r="AW349" i="3" s="1"/>
  <c r="BA349" i="3" s="1"/>
  <c r="CB82" i="18"/>
  <c r="AW62" i="3" s="1"/>
  <c r="AW63" i="3" s="1"/>
  <c r="CB85" i="18"/>
  <c r="AW233" i="3" s="1"/>
  <c r="AW234" i="3" s="1"/>
  <c r="CB93" i="18"/>
  <c r="AW325" i="3" s="1"/>
  <c r="CB108" i="18"/>
  <c r="AW28" i="3" s="1"/>
  <c r="CB153" i="18"/>
  <c r="AW358" i="3" s="1"/>
  <c r="AW359" i="3" s="1"/>
  <c r="CB87" i="18"/>
  <c r="AW306" i="3" s="1"/>
  <c r="CB95" i="18"/>
  <c r="AW153" i="3" s="1"/>
  <c r="CB100" i="18"/>
  <c r="AW221" i="3" s="1"/>
  <c r="AW224" i="3" s="1"/>
  <c r="CB103" i="18"/>
  <c r="AW237" i="3" s="1"/>
  <c r="CB55" i="18"/>
  <c r="AW82" i="3" s="1"/>
  <c r="CB58" i="18"/>
  <c r="AW136" i="3" s="1"/>
  <c r="AW137" i="3" s="1"/>
  <c r="CB74" i="18"/>
  <c r="AW350" i="3" s="1"/>
  <c r="BA350" i="3" s="1"/>
  <c r="CB80" i="18"/>
  <c r="AW98" i="3" s="1"/>
  <c r="CB81" i="18"/>
  <c r="AW95" i="3" s="1"/>
  <c r="AW96" i="3" s="1"/>
  <c r="CB90" i="18"/>
  <c r="AW208" i="3" s="1"/>
  <c r="CB98" i="18"/>
  <c r="AW299" i="3" s="1"/>
  <c r="AW300" i="3" s="1"/>
  <c r="CB113" i="18"/>
  <c r="AW244" i="3" s="1"/>
  <c r="CB156" i="18"/>
  <c r="AW249" i="3" s="1"/>
  <c r="CB172" i="18"/>
  <c r="AW360" i="3" s="1"/>
  <c r="AW361" i="3" s="1"/>
  <c r="CB122" i="18"/>
  <c r="AW34" i="3" s="1"/>
  <c r="CB127" i="18"/>
  <c r="AW216" i="3" s="1"/>
  <c r="CB132" i="18"/>
  <c r="AW308" i="3" s="1"/>
  <c r="BA308" i="3" s="1"/>
  <c r="CB158" i="18"/>
  <c r="AW248" i="3" s="1"/>
  <c r="CB164" i="18"/>
  <c r="AW312" i="3" s="1"/>
  <c r="CB107" i="18"/>
  <c r="AW200" i="3" s="1"/>
  <c r="AW201" i="3" s="1"/>
  <c r="CB115" i="18"/>
  <c r="AW255" i="3" s="1"/>
  <c r="AW256" i="3" s="1"/>
  <c r="CB118" i="18"/>
  <c r="AW327" i="3" s="1"/>
  <c r="CB155" i="18"/>
  <c r="AW329" i="3" s="1"/>
  <c r="CB166" i="18"/>
  <c r="AW330" i="3" s="1"/>
  <c r="CB131" i="18"/>
  <c r="AW283" i="3" s="1"/>
  <c r="CB157" i="18"/>
  <c r="AW246" i="3" s="1"/>
  <c r="CB163" i="18"/>
  <c r="AW313" i="3" s="1"/>
  <c r="CB110" i="18"/>
  <c r="AW204" i="3" s="1"/>
  <c r="AW205" i="3" s="1"/>
  <c r="CB121" i="18"/>
  <c r="AW259" i="3" s="1"/>
  <c r="CB123" i="18"/>
  <c r="AW266" i="3" s="1"/>
  <c r="CB126" i="18"/>
  <c r="AW328" i="3" s="1"/>
  <c r="CB130" i="18"/>
  <c r="AW282" i="3" s="1"/>
  <c r="CB133" i="18"/>
  <c r="AW274" i="3" s="1"/>
  <c r="CB152" i="18"/>
  <c r="AW277" i="3" s="1"/>
  <c r="CB154" i="18"/>
  <c r="AW247" i="3" s="1"/>
  <c r="CB160" i="18"/>
  <c r="AW309" i="3" s="1"/>
  <c r="BA309" i="3" s="1"/>
  <c r="CB162" i="18"/>
  <c r="AW343" i="3" s="1"/>
  <c r="CB165" i="18"/>
  <c r="AW311" i="3" s="1"/>
  <c r="CB171" i="18"/>
  <c r="AW213" i="3" s="1"/>
  <c r="AW214" i="3" s="1"/>
  <c r="CB109" i="18"/>
  <c r="AW251" i="3" s="1"/>
  <c r="AW252" i="3" s="1"/>
  <c r="CB170" i="18"/>
  <c r="AW37" i="3" s="1"/>
  <c r="CB106" i="18"/>
  <c r="AW238" i="3" s="1"/>
  <c r="CB116" i="18"/>
  <c r="AW30" i="3" s="1"/>
  <c r="CB124" i="18"/>
  <c r="AW268" i="3" s="1"/>
  <c r="BA268" i="3" s="1"/>
  <c r="CB129" i="18"/>
  <c r="AW280" i="3" s="1"/>
  <c r="CB159" i="18"/>
  <c r="AW154" i="3" s="1"/>
  <c r="CB6" i="17"/>
  <c r="CB7" i="17"/>
  <c r="CB8" i="17"/>
  <c r="CB9" i="17"/>
  <c r="CB10" i="17"/>
  <c r="CB11" i="17"/>
  <c r="CB12" i="17"/>
  <c r="CB13" i="17"/>
  <c r="CB14" i="17"/>
  <c r="CB15" i="17"/>
  <c r="CB16" i="17"/>
  <c r="CB17" i="17"/>
  <c r="CB18" i="17"/>
  <c r="CB19" i="17"/>
  <c r="CB20" i="17"/>
  <c r="CB149" i="17"/>
  <c r="CB21" i="17"/>
  <c r="CB25" i="17"/>
  <c r="CB133" i="17"/>
  <c r="CB132" i="17"/>
  <c r="CB125" i="17"/>
  <c r="CB124" i="17"/>
  <c r="CB23"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150" i="17"/>
  <c r="CB137" i="17"/>
  <c r="CB136" i="17"/>
  <c r="CB129" i="17"/>
  <c r="CB128" i="17"/>
  <c r="CB52" i="17"/>
  <c r="CB53" i="17"/>
  <c r="CB54" i="17"/>
  <c r="CB55" i="17"/>
  <c r="CB56" i="17"/>
  <c r="CB57" i="17"/>
  <c r="CB58" i="17"/>
  <c r="CB59" i="17"/>
  <c r="CB60" i="17"/>
  <c r="CB61" i="17"/>
  <c r="CB62" i="17"/>
  <c r="CB63" i="17"/>
  <c r="CB64" i="17"/>
  <c r="CB65"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109" i="17"/>
  <c r="CB110" i="17"/>
  <c r="CB111" i="17"/>
  <c r="CB112" i="17"/>
  <c r="CB113" i="17"/>
  <c r="CB114" i="17"/>
  <c r="CB115" i="17"/>
  <c r="CB116" i="17"/>
  <c r="CB117" i="17"/>
  <c r="CB118" i="17"/>
  <c r="CB119" i="17"/>
  <c r="CB143" i="17"/>
  <c r="CB144" i="17"/>
  <c r="CB147" i="17"/>
  <c r="CB148" i="17"/>
  <c r="CB151" i="17"/>
  <c r="CB138" i="17"/>
  <c r="CB134" i="17"/>
  <c r="CB130" i="17"/>
  <c r="CB126" i="17"/>
  <c r="CB22" i="17"/>
  <c r="CB24" i="17"/>
  <c r="BW3" i="17"/>
  <c r="CB5" i="17"/>
  <c r="AY3" i="17"/>
  <c r="CB66" i="17"/>
  <c r="CB67" i="17"/>
  <c r="CB68" i="17"/>
  <c r="CB69" i="17"/>
  <c r="CB120" i="17"/>
  <c r="CB121" i="17"/>
  <c r="CB122" i="17"/>
  <c r="CB123" i="17"/>
  <c r="CB139" i="17"/>
  <c r="CB140" i="17"/>
  <c r="CB141" i="17"/>
  <c r="CB142" i="17"/>
  <c r="AE122" i="3"/>
  <c r="AG122" i="3"/>
  <c r="AI122" i="3"/>
  <c r="AK122" i="3"/>
  <c r="AE57" i="3"/>
  <c r="AG57" i="3"/>
  <c r="AI57" i="3"/>
  <c r="AE44" i="3"/>
  <c r="AG44" i="3"/>
  <c r="AI44" i="3"/>
  <c r="AE39" i="3"/>
  <c r="AE40" i="3" s="1"/>
  <c r="AI39" i="3"/>
  <c r="AI40" i="3" s="1"/>
  <c r="AE9" i="3"/>
  <c r="AI9" i="3"/>
  <c r="AE7" i="3"/>
  <c r="AG7" i="3"/>
  <c r="AI7" i="3"/>
  <c r="AK7" i="3"/>
  <c r="AE76" i="3"/>
  <c r="AI76" i="3"/>
  <c r="AE8" i="3"/>
  <c r="AI8" i="3"/>
  <c r="AE5" i="3"/>
  <c r="AG5" i="3"/>
  <c r="AI5" i="3"/>
  <c r="AK5" i="3"/>
  <c r="AE46" i="3"/>
  <c r="AI46" i="3"/>
  <c r="AE47" i="3"/>
  <c r="AI47" i="3"/>
  <c r="AE242" i="3"/>
  <c r="AI242" i="3"/>
  <c r="AE237" i="3"/>
  <c r="AG237" i="3"/>
  <c r="AI237" i="3"/>
  <c r="AK237" i="3"/>
  <c r="AE238" i="3"/>
  <c r="AG238" i="3"/>
  <c r="AI238" i="3"/>
  <c r="AK238" i="3"/>
  <c r="AE82" i="3"/>
  <c r="AE358" i="3"/>
  <c r="AE359" i="3" s="1"/>
  <c r="AE249" i="3"/>
  <c r="AE241" i="3"/>
  <c r="AE253" i="3"/>
  <c r="AE254" i="3" s="1"/>
  <c r="AE145" i="3"/>
  <c r="AE144" i="3"/>
  <c r="AG70" i="3"/>
  <c r="AE70" i="3"/>
  <c r="AE69" i="3"/>
  <c r="AG68" i="3"/>
  <c r="AE68" i="3"/>
  <c r="AE67" i="3"/>
  <c r="AG66" i="3"/>
  <c r="AE66" i="3"/>
  <c r="AE112" i="3"/>
  <c r="AE111" i="3"/>
  <c r="AG114" i="3"/>
  <c r="AE114" i="3"/>
  <c r="AG130" i="3"/>
  <c r="AE130" i="3"/>
  <c r="AE129" i="3"/>
  <c r="AE128" i="3"/>
  <c r="AG127" i="3"/>
  <c r="AE127" i="3"/>
  <c r="AE126" i="3"/>
  <c r="AE125" i="3"/>
  <c r="AE354" i="3"/>
  <c r="AE315" i="3"/>
  <c r="AE340" i="3"/>
  <c r="AE258" i="3"/>
  <c r="AG339" i="3"/>
  <c r="AE339" i="3"/>
  <c r="AG338" i="3"/>
  <c r="AE338" i="3"/>
  <c r="AG337" i="3"/>
  <c r="AE337" i="3"/>
  <c r="AF358" i="3"/>
  <c r="AF359" i="3" s="1"/>
  <c r="AF249" i="3"/>
  <c r="AF241" i="3"/>
  <c r="AF253" i="3"/>
  <c r="AF254" i="3" s="1"/>
  <c r="AF145" i="3"/>
  <c r="AF144" i="3"/>
  <c r="AF70" i="3"/>
  <c r="AF69" i="3"/>
  <c r="AF68" i="3"/>
  <c r="AF67" i="3"/>
  <c r="AF66" i="3"/>
  <c r="AF112" i="3"/>
  <c r="AF111" i="3"/>
  <c r="AF114" i="3"/>
  <c r="AF130" i="3"/>
  <c r="AF129" i="3"/>
  <c r="AF128" i="3"/>
  <c r="AF127" i="3"/>
  <c r="AF126" i="3"/>
  <c r="AF125" i="3"/>
  <c r="AF354" i="3"/>
  <c r="AF315" i="3"/>
  <c r="AF340" i="3"/>
  <c r="AF258" i="3"/>
  <c r="AF339" i="3"/>
  <c r="AF338" i="3"/>
  <c r="AF337" i="3"/>
  <c r="AG265" i="3"/>
  <c r="AE265" i="3"/>
  <c r="AE173" i="3"/>
  <c r="AE172" i="3"/>
  <c r="AE89" i="3"/>
  <c r="AE88" i="3"/>
  <c r="AE87" i="3"/>
  <c r="AG86" i="3"/>
  <c r="AE86" i="3"/>
  <c r="AE165" i="3"/>
  <c r="AE164" i="3"/>
  <c r="AE163" i="3"/>
  <c r="AG149" i="3"/>
  <c r="AG150" i="3" s="1"/>
  <c r="AE149" i="3"/>
  <c r="AE150" i="3" s="1"/>
  <c r="AG134" i="3"/>
  <c r="AE134" i="3"/>
  <c r="AE264" i="3"/>
  <c r="AE176" i="3"/>
  <c r="AG175" i="3"/>
  <c r="AE175" i="3"/>
  <c r="AG174" i="3"/>
  <c r="AE174" i="3"/>
  <c r="AG260" i="3"/>
  <c r="AE260" i="3"/>
  <c r="AE353" i="3"/>
  <c r="AE352" i="3"/>
  <c r="AE343" i="3"/>
  <c r="AE342" i="3"/>
  <c r="AE360" i="3"/>
  <c r="AE361" i="3" s="1"/>
  <c r="AE313" i="3"/>
  <c r="AE312" i="3"/>
  <c r="AE311" i="3"/>
  <c r="AE293" i="3"/>
  <c r="AE294" i="3" s="1"/>
  <c r="AE356" i="3"/>
  <c r="AE355" i="3"/>
  <c r="AE341" i="3"/>
  <c r="AG257" i="3"/>
  <c r="AE257" i="3"/>
  <c r="AG231" i="3"/>
  <c r="AG232" i="3" s="1"/>
  <c r="AE231" i="3"/>
  <c r="AE232" i="3" s="1"/>
  <c r="AE236" i="3"/>
  <c r="AE235" i="3"/>
  <c r="AE248" i="3"/>
  <c r="AE247" i="3"/>
  <c r="AE246" i="3"/>
  <c r="AE239" i="3"/>
  <c r="AE291" i="3"/>
  <c r="AE292" i="3" s="1"/>
  <c r="AE251" i="3"/>
  <c r="AE252" i="3" s="1"/>
  <c r="AE233" i="3"/>
  <c r="AE234" i="3" s="1"/>
  <c r="AE229" i="3"/>
  <c r="AD249" i="3"/>
  <c r="AD253" i="3"/>
  <c r="AD254" i="3" s="1"/>
  <c r="AD144" i="3"/>
  <c r="AD69" i="3"/>
  <c r="AD67" i="3"/>
  <c r="AD112" i="3"/>
  <c r="AD114" i="3"/>
  <c r="AD129" i="3"/>
  <c r="AD127" i="3"/>
  <c r="AD125" i="3"/>
  <c r="AD315" i="3"/>
  <c r="AD258" i="3"/>
  <c r="AD338" i="3"/>
  <c r="AF265" i="3"/>
  <c r="AF173" i="3"/>
  <c r="AF172" i="3"/>
  <c r="AF89" i="3"/>
  <c r="AF88" i="3"/>
  <c r="AF87" i="3"/>
  <c r="AF86" i="3"/>
  <c r="AF165" i="3"/>
  <c r="AF164" i="3"/>
  <c r="AF163" i="3"/>
  <c r="AF149" i="3"/>
  <c r="AF150" i="3" s="1"/>
  <c r="AF134" i="3"/>
  <c r="AF264" i="3"/>
  <c r="AF176" i="3"/>
  <c r="AD241" i="3"/>
  <c r="AD70" i="3"/>
  <c r="AD66" i="3"/>
  <c r="AD130" i="3"/>
  <c r="AD126" i="3"/>
  <c r="AD340" i="3"/>
  <c r="AD337" i="3"/>
  <c r="AD265" i="3"/>
  <c r="AD172" i="3"/>
  <c r="AD88" i="3"/>
  <c r="AD86" i="3"/>
  <c r="AD164" i="3"/>
  <c r="AD149" i="3"/>
  <c r="AD150" i="3" s="1"/>
  <c r="AD264" i="3"/>
  <c r="AF175" i="3"/>
  <c r="AF174" i="3"/>
  <c r="AF260" i="3"/>
  <c r="AF353" i="3"/>
  <c r="AF352" i="3"/>
  <c r="AF343" i="3"/>
  <c r="AF342" i="3"/>
  <c r="AF360" i="3"/>
  <c r="AF361" i="3" s="1"/>
  <c r="AF313" i="3"/>
  <c r="AF312" i="3"/>
  <c r="AF311" i="3"/>
  <c r="AF293" i="3"/>
  <c r="AF294" i="3" s="1"/>
  <c r="AF356" i="3"/>
  <c r="AF355" i="3"/>
  <c r="AF341" i="3"/>
  <c r="AF257" i="3"/>
  <c r="AF231" i="3"/>
  <c r="AF232" i="3" s="1"/>
  <c r="AF236" i="3"/>
  <c r="AF235" i="3"/>
  <c r="AF248" i="3"/>
  <c r="AF247" i="3"/>
  <c r="AF246" i="3"/>
  <c r="AF239" i="3"/>
  <c r="AF291" i="3"/>
  <c r="AF292" i="3" s="1"/>
  <c r="AF251" i="3"/>
  <c r="AF252" i="3" s="1"/>
  <c r="AF233" i="3"/>
  <c r="AF234" i="3" s="1"/>
  <c r="AF229" i="3"/>
  <c r="AE259" i="3"/>
  <c r="AE136" i="3"/>
  <c r="AE137" i="3" s="1"/>
  <c r="AG123" i="3"/>
  <c r="AE123" i="3"/>
  <c r="AG228" i="3"/>
  <c r="AE228" i="3"/>
  <c r="AE221" i="3"/>
  <c r="AE220" i="3"/>
  <c r="AE218" i="3"/>
  <c r="AE219" i="3" s="1"/>
  <c r="AE211" i="3"/>
  <c r="AE212" i="3" s="1"/>
  <c r="AE227" i="3"/>
  <c r="AG151" i="3"/>
  <c r="AE151" i="3"/>
  <c r="AE93" i="3"/>
  <c r="AE216" i="3"/>
  <c r="AE215" i="3"/>
  <c r="AE206" i="3"/>
  <c r="AE207" i="3" s="1"/>
  <c r="AG200" i="3"/>
  <c r="AG201" i="3" s="1"/>
  <c r="AE200" i="3"/>
  <c r="AE201" i="3" s="1"/>
  <c r="AG225" i="3"/>
  <c r="AG226" i="3" s="1"/>
  <c r="AE225" i="3"/>
  <c r="AE226" i="3" s="1"/>
  <c r="AE299" i="3"/>
  <c r="AE298" i="3"/>
  <c r="AE223" i="3"/>
  <c r="AE222" i="3"/>
  <c r="AG213" i="3"/>
  <c r="AG214" i="3" s="1"/>
  <c r="AE213" i="3"/>
  <c r="AE214" i="3" s="1"/>
  <c r="AG204" i="3"/>
  <c r="AG205" i="3" s="1"/>
  <c r="AE204" i="3"/>
  <c r="AE205" i="3" s="1"/>
  <c r="AE202" i="3"/>
  <c r="AE203" i="3" s="1"/>
  <c r="AE209" i="3"/>
  <c r="AG208" i="3"/>
  <c r="AE208" i="3"/>
  <c r="AE362" i="3"/>
  <c r="AE363" i="3" s="1"/>
  <c r="AG262" i="3"/>
  <c r="AE262" i="3"/>
  <c r="AG261" i="3"/>
  <c r="AE261" i="3"/>
  <c r="AG104" i="3"/>
  <c r="AE104" i="3"/>
  <c r="AG101" i="3"/>
  <c r="AE101" i="3"/>
  <c r="AE103" i="3"/>
  <c r="AE255" i="3"/>
  <c r="AE256" i="3" s="1"/>
  <c r="AG244" i="3"/>
  <c r="AE244" i="3"/>
  <c r="AE102" i="3"/>
  <c r="AG177" i="3"/>
  <c r="AE177" i="3"/>
  <c r="AE100" i="3"/>
  <c r="AE169" i="3"/>
  <c r="AG95" i="3"/>
  <c r="AG96" i="3" s="1"/>
  <c r="AE95" i="3"/>
  <c r="AE96" i="3" s="1"/>
  <c r="AE170" i="3"/>
  <c r="AE64" i="3"/>
  <c r="AE65" i="3" s="1"/>
  <c r="AE115" i="3"/>
  <c r="AG142" i="3"/>
  <c r="AG143" i="3" s="1"/>
  <c r="AE142" i="3"/>
  <c r="AE143" i="3" s="1"/>
  <c r="AG51" i="3"/>
  <c r="AG52" i="3" s="1"/>
  <c r="AE51" i="3"/>
  <c r="AE52" i="3" s="1"/>
  <c r="AG133" i="3"/>
  <c r="AE133" i="3"/>
  <c r="AG36" i="3"/>
  <c r="AE36" i="3"/>
  <c r="AG35" i="3"/>
  <c r="AE35" i="3"/>
  <c r="AE56" i="3"/>
  <c r="AG107" i="3"/>
  <c r="AE107" i="3"/>
  <c r="AG160" i="3"/>
  <c r="AE160" i="3"/>
  <c r="AG159" i="3"/>
  <c r="AE159" i="3"/>
  <c r="AG167" i="3"/>
  <c r="AG168" i="3" s="1"/>
  <c r="AE167" i="3"/>
  <c r="AE168" i="3" s="1"/>
  <c r="AG140" i="3"/>
  <c r="AG141" i="3" s="1"/>
  <c r="AE140" i="3"/>
  <c r="AE141" i="3" s="1"/>
  <c r="AG37" i="3"/>
  <c r="AE37" i="3"/>
  <c r="AE181" i="3"/>
  <c r="AE84" i="3"/>
  <c r="AE85" i="3" s="1"/>
  <c r="AE278" i="3"/>
  <c r="AE277" i="3"/>
  <c r="AE34" i="3"/>
  <c r="AE33" i="3"/>
  <c r="AE32" i="3"/>
  <c r="AG120" i="3"/>
  <c r="AE120" i="3"/>
  <c r="AG119" i="3"/>
  <c r="AE119" i="3"/>
  <c r="AG147" i="3"/>
  <c r="AG148" i="3" s="1"/>
  <c r="AE147" i="3"/>
  <c r="AE148" i="3" s="1"/>
  <c r="AG98" i="3"/>
  <c r="AE98" i="3"/>
  <c r="AG97" i="3"/>
  <c r="AE97" i="3"/>
  <c r="AG60" i="3"/>
  <c r="AE60" i="3"/>
  <c r="AG59" i="3"/>
  <c r="AE59" i="3"/>
  <c r="AE43" i="3"/>
  <c r="AE42" i="3"/>
  <c r="AE16" i="3"/>
  <c r="AE31" i="3"/>
  <c r="AE30" i="3"/>
  <c r="AE29" i="3"/>
  <c r="AE75" i="3"/>
  <c r="AG157" i="3"/>
  <c r="AE157" i="3"/>
  <c r="AE156" i="3"/>
  <c r="AE154" i="3"/>
  <c r="AE161" i="3"/>
  <c r="AE153" i="3"/>
  <c r="AE92" i="3"/>
  <c r="AG91" i="3"/>
  <c r="AE91" i="3"/>
  <c r="AE121" i="3"/>
  <c r="AE45" i="3"/>
  <c r="AE21" i="3"/>
  <c r="AE27" i="3"/>
  <c r="AE25" i="3"/>
  <c r="AG10" i="3"/>
  <c r="AE10" i="3"/>
  <c r="AE22" i="3"/>
  <c r="AG20" i="3"/>
  <c r="AE20" i="3"/>
  <c r="AE19" i="3"/>
  <c r="AE12" i="3"/>
  <c r="AE13" i="3" s="1"/>
  <c r="AE152" i="3"/>
  <c r="AD358" i="3"/>
  <c r="AD359" i="3" s="1"/>
  <c r="AD68" i="3"/>
  <c r="AD128" i="3"/>
  <c r="AD339" i="3"/>
  <c r="AD89" i="3"/>
  <c r="AD165" i="3"/>
  <c r="AD134" i="3"/>
  <c r="AD174" i="3"/>
  <c r="AD353" i="3"/>
  <c r="AD343" i="3"/>
  <c r="AD360" i="3"/>
  <c r="AD361" i="3" s="1"/>
  <c r="AD313" i="3"/>
  <c r="AD293" i="3"/>
  <c r="AD294" i="3" s="1"/>
  <c r="AD355" i="3"/>
  <c r="AD257" i="3"/>
  <c r="AD236" i="3"/>
  <c r="AD248" i="3"/>
  <c r="AD246" i="3"/>
  <c r="AD291" i="3"/>
  <c r="AD292" i="3" s="1"/>
  <c r="AD233" i="3"/>
  <c r="AD234" i="3" s="1"/>
  <c r="AF259" i="3"/>
  <c r="AF136" i="3"/>
  <c r="AF137" i="3" s="1"/>
  <c r="AF123" i="3"/>
  <c r="AF228" i="3"/>
  <c r="AF221" i="3"/>
  <c r="AF220" i="3"/>
  <c r="AF218" i="3"/>
  <c r="AF219" i="3" s="1"/>
  <c r="AF211" i="3"/>
  <c r="AF212" i="3" s="1"/>
  <c r="AF227" i="3"/>
  <c r="AF151" i="3"/>
  <c r="AF93" i="3"/>
  <c r="AF216" i="3"/>
  <c r="AF215" i="3"/>
  <c r="AF206" i="3"/>
  <c r="AF207" i="3" s="1"/>
  <c r="AF200" i="3"/>
  <c r="AF201" i="3" s="1"/>
  <c r="AF225" i="3"/>
  <c r="AF226" i="3" s="1"/>
  <c r="AF299" i="3"/>
  <c r="AF298" i="3"/>
  <c r="AF223" i="3"/>
  <c r="AF222" i="3"/>
  <c r="AF213" i="3"/>
  <c r="AF214" i="3" s="1"/>
  <c r="AF204" i="3"/>
  <c r="AF205" i="3" s="1"/>
  <c r="AF202" i="3"/>
  <c r="AF203" i="3" s="1"/>
  <c r="AF209" i="3"/>
  <c r="AF208" i="3"/>
  <c r="AF362" i="3"/>
  <c r="AF363" i="3" s="1"/>
  <c r="AF262" i="3"/>
  <c r="AF261" i="3"/>
  <c r="AF104" i="3"/>
  <c r="AD145" i="3"/>
  <c r="AD111" i="3"/>
  <c r="AD354" i="3"/>
  <c r="AD173" i="3"/>
  <c r="AD87" i="3"/>
  <c r="AD163" i="3"/>
  <c r="AD176" i="3"/>
  <c r="AD175" i="3"/>
  <c r="AD260" i="3"/>
  <c r="AD352" i="3"/>
  <c r="AD342" i="3"/>
  <c r="AD312" i="3"/>
  <c r="AD311" i="3"/>
  <c r="AD356" i="3"/>
  <c r="AD341" i="3"/>
  <c r="AD231" i="3"/>
  <c r="AD232" i="3" s="1"/>
  <c r="AD235" i="3"/>
  <c r="AD247" i="3"/>
  <c r="AD239" i="3"/>
  <c r="AD251" i="3"/>
  <c r="AD252" i="3" s="1"/>
  <c r="AD229" i="3"/>
  <c r="AD259" i="3"/>
  <c r="AD136" i="3"/>
  <c r="AD137" i="3" s="1"/>
  <c r="AD123" i="3"/>
  <c r="AD228" i="3"/>
  <c r="AD221" i="3"/>
  <c r="AD220" i="3"/>
  <c r="AD218" i="3"/>
  <c r="AD219" i="3" s="1"/>
  <c r="AD211" i="3"/>
  <c r="AD212" i="3" s="1"/>
  <c r="AD227" i="3"/>
  <c r="AD151" i="3"/>
  <c r="AD93" i="3"/>
  <c r="AD216" i="3"/>
  <c r="AD215" i="3"/>
  <c r="AD206" i="3"/>
  <c r="AD207" i="3" s="1"/>
  <c r="AD200" i="3"/>
  <c r="AD201" i="3" s="1"/>
  <c r="AD225" i="3"/>
  <c r="AD226" i="3" s="1"/>
  <c r="AD299" i="3"/>
  <c r="AD298" i="3"/>
  <c r="AD223" i="3"/>
  <c r="AD222" i="3"/>
  <c r="AD213" i="3"/>
  <c r="AD214" i="3" s="1"/>
  <c r="AD204" i="3"/>
  <c r="AD205" i="3" s="1"/>
  <c r="AD202" i="3"/>
  <c r="AD203" i="3" s="1"/>
  <c r="AD209" i="3"/>
  <c r="AD208" i="3"/>
  <c r="AD362" i="3"/>
  <c r="AD363" i="3" s="1"/>
  <c r="AD262" i="3"/>
  <c r="AD261" i="3"/>
  <c r="AD104" i="3"/>
  <c r="AD101" i="3"/>
  <c r="AD103" i="3"/>
  <c r="AD255" i="3"/>
  <c r="AD256" i="3" s="1"/>
  <c r="AD244" i="3"/>
  <c r="AD102" i="3"/>
  <c r="AD177" i="3"/>
  <c r="AF101" i="3"/>
  <c r="AF255" i="3"/>
  <c r="AF256" i="3" s="1"/>
  <c r="AF102" i="3"/>
  <c r="AD100" i="3"/>
  <c r="AD169" i="3"/>
  <c r="AD95" i="3"/>
  <c r="AD96" i="3" s="1"/>
  <c r="AD170" i="3"/>
  <c r="AD64" i="3"/>
  <c r="AD65" i="3" s="1"/>
  <c r="AD115" i="3"/>
  <c r="AD142" i="3"/>
  <c r="AD143" i="3" s="1"/>
  <c r="AD51" i="3"/>
  <c r="AD52" i="3" s="1"/>
  <c r="AD133" i="3"/>
  <c r="AD36" i="3"/>
  <c r="AD35" i="3"/>
  <c r="AD56" i="3"/>
  <c r="AD107" i="3"/>
  <c r="AD160" i="3"/>
  <c r="AD159" i="3"/>
  <c r="AD167" i="3"/>
  <c r="AD168" i="3" s="1"/>
  <c r="AD140" i="3"/>
  <c r="AD141" i="3" s="1"/>
  <c r="AD37" i="3"/>
  <c r="AD181" i="3"/>
  <c r="AD84" i="3"/>
  <c r="AD85" i="3" s="1"/>
  <c r="AD278" i="3"/>
  <c r="AD277" i="3"/>
  <c r="AD34" i="3"/>
  <c r="AD33" i="3"/>
  <c r="AD32" i="3"/>
  <c r="AD120" i="3"/>
  <c r="AD119" i="3"/>
  <c r="AD147" i="3"/>
  <c r="AD148" i="3" s="1"/>
  <c r="AD98" i="3"/>
  <c r="AD97" i="3"/>
  <c r="AD60" i="3"/>
  <c r="AD59" i="3"/>
  <c r="AD43" i="3"/>
  <c r="AD42" i="3"/>
  <c r="AD16" i="3"/>
  <c r="AD31" i="3"/>
  <c r="AD30" i="3"/>
  <c r="AD29" i="3"/>
  <c r="AD75" i="3"/>
  <c r="AD157" i="3"/>
  <c r="AD156" i="3"/>
  <c r="AD154" i="3"/>
  <c r="AD161" i="3"/>
  <c r="AD153" i="3"/>
  <c r="AD92" i="3"/>
  <c r="AD91" i="3"/>
  <c r="AD121" i="3"/>
  <c r="AD45" i="3"/>
  <c r="AD21" i="3"/>
  <c r="AD27" i="3"/>
  <c r="AD25" i="3"/>
  <c r="AD10" i="3"/>
  <c r="AD22" i="3"/>
  <c r="AD20" i="3"/>
  <c r="AD19" i="3"/>
  <c r="AD12" i="3"/>
  <c r="AD13" i="3" s="1"/>
  <c r="AD152" i="3"/>
  <c r="AF132" i="3"/>
  <c r="AD132" i="3"/>
  <c r="AF131" i="3"/>
  <c r="AD131" i="3"/>
  <c r="AF49" i="3"/>
  <c r="AD49" i="3"/>
  <c r="AF48" i="3"/>
  <c r="AD48" i="3"/>
  <c r="AF62" i="3"/>
  <c r="AF63" i="3" s="1"/>
  <c r="AD62" i="3"/>
  <c r="AD63" i="3" s="1"/>
  <c r="AF109" i="3"/>
  <c r="AD109" i="3"/>
  <c r="AF108" i="3"/>
  <c r="AD108" i="3"/>
  <c r="AF80" i="3"/>
  <c r="AD80" i="3"/>
  <c r="AF41" i="3"/>
  <c r="AD41" i="3"/>
  <c r="AF79" i="3"/>
  <c r="AD79" i="3"/>
  <c r="AF78" i="3"/>
  <c r="AD78" i="3"/>
  <c r="AF54" i="3"/>
  <c r="AD54" i="3"/>
  <c r="AF180" i="3"/>
  <c r="AD180" i="3"/>
  <c r="AF179" i="3"/>
  <c r="AD179" i="3"/>
  <c r="AF53" i="3"/>
  <c r="AD53" i="3"/>
  <c r="AF117" i="3"/>
  <c r="AF118" i="3" s="1"/>
  <c r="AD117" i="3"/>
  <c r="AD118" i="3" s="1"/>
  <c r="AF73" i="3"/>
  <c r="AD73" i="3"/>
  <c r="AF72" i="3"/>
  <c r="AD72" i="3"/>
  <c r="AF26" i="3"/>
  <c r="AD26" i="3"/>
  <c r="AF17" i="3"/>
  <c r="AD17" i="3"/>
  <c r="AF71" i="3"/>
  <c r="AD71" i="3"/>
  <c r="AF14" i="3"/>
  <c r="AF15" i="3" s="1"/>
  <c r="AD14" i="3"/>
  <c r="AD15" i="3" s="1"/>
  <c r="AF28" i="3"/>
  <c r="AD28" i="3"/>
  <c r="AF23" i="3"/>
  <c r="AD23" i="3"/>
  <c r="AF138" i="3"/>
  <c r="AF139" i="3" s="1"/>
  <c r="AD138" i="3"/>
  <c r="AD139" i="3" s="1"/>
  <c r="AF106" i="3"/>
  <c r="AD106" i="3"/>
  <c r="AF243" i="3"/>
  <c r="AD243" i="3"/>
  <c r="AF103" i="3"/>
  <c r="AF244" i="3"/>
  <c r="AF177" i="3"/>
  <c r="AF100" i="3"/>
  <c r="AF169" i="3"/>
  <c r="AF95" i="3"/>
  <c r="AF96" i="3" s="1"/>
  <c r="AF170" i="3"/>
  <c r="AF64" i="3"/>
  <c r="AF65" i="3" s="1"/>
  <c r="AF115" i="3"/>
  <c r="AF142" i="3"/>
  <c r="AF143" i="3" s="1"/>
  <c r="AF51" i="3"/>
  <c r="AF52" i="3" s="1"/>
  <c r="AF133" i="3"/>
  <c r="AF36" i="3"/>
  <c r="AF35" i="3"/>
  <c r="AF56" i="3"/>
  <c r="AF107" i="3"/>
  <c r="AF160" i="3"/>
  <c r="AF159" i="3"/>
  <c r="AF167" i="3"/>
  <c r="AF168" i="3" s="1"/>
  <c r="AF140" i="3"/>
  <c r="AF141" i="3" s="1"/>
  <c r="AF37" i="3"/>
  <c r="AF181" i="3"/>
  <c r="AF84" i="3"/>
  <c r="AF85" i="3" s="1"/>
  <c r="AF278" i="3"/>
  <c r="AF277" i="3"/>
  <c r="AF34" i="3"/>
  <c r="AF33" i="3"/>
  <c r="AF32" i="3"/>
  <c r="AF120" i="3"/>
  <c r="AF119" i="3"/>
  <c r="AF147" i="3"/>
  <c r="AF148" i="3" s="1"/>
  <c r="AF98" i="3"/>
  <c r="AF97" i="3"/>
  <c r="AF60" i="3"/>
  <c r="AF59" i="3"/>
  <c r="AF43" i="3"/>
  <c r="AF42" i="3"/>
  <c r="AF16" i="3"/>
  <c r="AF31" i="3"/>
  <c r="AF30" i="3"/>
  <c r="AF29" i="3"/>
  <c r="AF75" i="3"/>
  <c r="AF157" i="3"/>
  <c r="AF156" i="3"/>
  <c r="AF154" i="3"/>
  <c r="AF161" i="3"/>
  <c r="AF153" i="3"/>
  <c r="AF92" i="3"/>
  <c r="AF91" i="3"/>
  <c r="AF121" i="3"/>
  <c r="AF45" i="3"/>
  <c r="AF21" i="3"/>
  <c r="AF27" i="3"/>
  <c r="AF25" i="3"/>
  <c r="AF10" i="3"/>
  <c r="AF22" i="3"/>
  <c r="AF20" i="3"/>
  <c r="AF19" i="3"/>
  <c r="AF12" i="3"/>
  <c r="AF13" i="3" s="1"/>
  <c r="AF152" i="3"/>
  <c r="AE132" i="3"/>
  <c r="AE131" i="3"/>
  <c r="AG49" i="3"/>
  <c r="AE49" i="3"/>
  <c r="AG48" i="3"/>
  <c r="AE48" i="3"/>
  <c r="AG62" i="3"/>
  <c r="AG63" i="3" s="1"/>
  <c r="AE62" i="3"/>
  <c r="AE63" i="3" s="1"/>
  <c r="AG109" i="3"/>
  <c r="AE109" i="3"/>
  <c r="AG108" i="3"/>
  <c r="AE108" i="3"/>
  <c r="AE80" i="3"/>
  <c r="AE41" i="3"/>
  <c r="AG79" i="3"/>
  <c r="AE79" i="3"/>
  <c r="AE78" i="3"/>
  <c r="AE54" i="3"/>
  <c r="AG180" i="3"/>
  <c r="AE180" i="3"/>
  <c r="AE179" i="3"/>
  <c r="AE53" i="3"/>
  <c r="AG117" i="3"/>
  <c r="AG118" i="3" s="1"/>
  <c r="AE117" i="3"/>
  <c r="AE118" i="3" s="1"/>
  <c r="AG73" i="3"/>
  <c r="AE73" i="3"/>
  <c r="AG72" i="3"/>
  <c r="AE72" i="3"/>
  <c r="AG26" i="3"/>
  <c r="AE26" i="3"/>
  <c r="AG17" i="3"/>
  <c r="AE17" i="3"/>
  <c r="AE71" i="3"/>
  <c r="AE14" i="3"/>
  <c r="AE15" i="3" s="1"/>
  <c r="AG28" i="3"/>
  <c r="AE28" i="3"/>
  <c r="AE23" i="3"/>
  <c r="AG138" i="3"/>
  <c r="AG139" i="3" s="1"/>
  <c r="AE138" i="3"/>
  <c r="AE139" i="3" s="1"/>
  <c r="AG106" i="3"/>
  <c r="AE106" i="3"/>
  <c r="AG243" i="3"/>
  <c r="AE243" i="3"/>
  <c r="AH81" i="3"/>
  <c r="AI358" i="3"/>
  <c r="AI359" i="3" s="1"/>
  <c r="AI249" i="3"/>
  <c r="AI241" i="3"/>
  <c r="AI253" i="3"/>
  <c r="AI254" i="3" s="1"/>
  <c r="AI145" i="3"/>
  <c r="AI144" i="3"/>
  <c r="AK70" i="3"/>
  <c r="AI70" i="3"/>
  <c r="AK69" i="3"/>
  <c r="AI69" i="3"/>
  <c r="AI68" i="3"/>
  <c r="AI67" i="3"/>
  <c r="AK66" i="3"/>
  <c r="AI66" i="3"/>
  <c r="AI112" i="3"/>
  <c r="AI111" i="3"/>
  <c r="AK114" i="3"/>
  <c r="AI114" i="3"/>
  <c r="AI130" i="3"/>
  <c r="AI129" i="3"/>
  <c r="AI128" i="3"/>
  <c r="AK127" i="3"/>
  <c r="AI127" i="3"/>
  <c r="AI126" i="3"/>
  <c r="AI125" i="3"/>
  <c r="AK354" i="3"/>
  <c r="AI354" i="3"/>
  <c r="AK315" i="3"/>
  <c r="AI315" i="3"/>
  <c r="AI340" i="3"/>
  <c r="AI258" i="3"/>
  <c r="AK339" i="3"/>
  <c r="AI339" i="3"/>
  <c r="AK338" i="3"/>
  <c r="AI338" i="3"/>
  <c r="AK337" i="3"/>
  <c r="AI337" i="3"/>
  <c r="AJ358" i="3"/>
  <c r="AJ359" i="3" s="1"/>
  <c r="AJ249" i="3"/>
  <c r="AJ241" i="3"/>
  <c r="AJ253" i="3"/>
  <c r="AJ254" i="3" s="1"/>
  <c r="AJ145" i="3"/>
  <c r="AJ144" i="3"/>
  <c r="AJ70" i="3"/>
  <c r="AJ69" i="3"/>
  <c r="AJ68" i="3"/>
  <c r="AJ67" i="3"/>
  <c r="AJ66" i="3"/>
  <c r="AJ112" i="3"/>
  <c r="AJ111" i="3"/>
  <c r="AJ114" i="3"/>
  <c r="AJ130" i="3"/>
  <c r="AJ129" i="3"/>
  <c r="AJ128" i="3"/>
  <c r="AJ127" i="3"/>
  <c r="AJ126" i="3"/>
  <c r="AJ125" i="3"/>
  <c r="AJ354" i="3"/>
  <c r="AJ315" i="3"/>
  <c r="AJ340" i="3"/>
  <c r="AJ258" i="3"/>
  <c r="AJ339" i="3"/>
  <c r="AJ338" i="3"/>
  <c r="AJ337" i="3"/>
  <c r="AK265" i="3"/>
  <c r="AI265" i="3"/>
  <c r="AI173" i="3"/>
  <c r="AI172" i="3"/>
  <c r="AI89" i="3"/>
  <c r="AI88" i="3"/>
  <c r="AI87" i="3"/>
  <c r="AI86" i="3"/>
  <c r="AI165" i="3"/>
  <c r="AI164" i="3"/>
  <c r="AI163" i="3"/>
  <c r="AK149" i="3"/>
  <c r="AK150" i="3" s="1"/>
  <c r="AI149" i="3"/>
  <c r="AI150" i="3" s="1"/>
  <c r="AK134" i="3"/>
  <c r="AI134" i="3"/>
  <c r="AI264" i="3"/>
  <c r="AI176" i="3"/>
  <c r="AK175" i="3"/>
  <c r="AI175" i="3"/>
  <c r="AK174" i="3"/>
  <c r="AI174" i="3"/>
  <c r="AK260" i="3"/>
  <c r="AI260" i="3"/>
  <c r="AI353" i="3"/>
  <c r="AI352" i="3"/>
  <c r="AI343" i="3"/>
  <c r="AI342" i="3"/>
  <c r="AI360" i="3"/>
  <c r="AI361" i="3" s="1"/>
  <c r="AI313" i="3"/>
  <c r="AI312" i="3"/>
  <c r="AI311" i="3"/>
  <c r="AI293" i="3"/>
  <c r="AI294" i="3" s="1"/>
  <c r="AI356" i="3"/>
  <c r="AI355" i="3"/>
  <c r="AI341" i="3"/>
  <c r="AK257" i="3"/>
  <c r="AI257" i="3"/>
  <c r="AK231" i="3"/>
  <c r="AK232" i="3" s="1"/>
  <c r="AI231" i="3"/>
  <c r="AI232" i="3" s="1"/>
  <c r="AI236" i="3"/>
  <c r="AI235" i="3"/>
  <c r="AI248" i="3"/>
  <c r="AI247" i="3"/>
  <c r="AI246" i="3"/>
  <c r="AI239" i="3"/>
  <c r="AI291" i="3"/>
  <c r="AI292" i="3" s="1"/>
  <c r="AI251" i="3"/>
  <c r="AI252" i="3" s="1"/>
  <c r="AI233" i="3"/>
  <c r="AI234" i="3" s="1"/>
  <c r="AI229" i="3"/>
  <c r="AH358" i="3"/>
  <c r="AH359" i="3" s="1"/>
  <c r="AH241" i="3"/>
  <c r="AH145" i="3"/>
  <c r="AH70" i="3"/>
  <c r="AH68" i="3"/>
  <c r="AH66" i="3"/>
  <c r="AH111" i="3"/>
  <c r="AH130" i="3"/>
  <c r="AH128" i="3"/>
  <c r="AH126" i="3"/>
  <c r="AH354" i="3"/>
  <c r="AH340" i="3"/>
  <c r="AH339" i="3"/>
  <c r="AH337" i="3"/>
  <c r="AJ265" i="3"/>
  <c r="AJ173" i="3"/>
  <c r="AJ172" i="3"/>
  <c r="AJ89" i="3"/>
  <c r="AJ88" i="3"/>
  <c r="AJ87" i="3"/>
  <c r="AJ86" i="3"/>
  <c r="AJ165" i="3"/>
  <c r="AJ164" i="3"/>
  <c r="AJ163" i="3"/>
  <c r="AJ149" i="3"/>
  <c r="AJ150" i="3" s="1"/>
  <c r="AJ134" i="3"/>
  <c r="AJ264" i="3"/>
  <c r="AJ176" i="3"/>
  <c r="AJ175" i="3"/>
  <c r="AH249" i="3"/>
  <c r="AH144" i="3"/>
  <c r="AH67" i="3"/>
  <c r="AH114" i="3"/>
  <c r="AH127" i="3"/>
  <c r="AH315" i="3"/>
  <c r="AH338" i="3"/>
  <c r="AH173" i="3"/>
  <c r="AH89" i="3"/>
  <c r="AH87" i="3"/>
  <c r="AH165" i="3"/>
  <c r="AH163" i="3"/>
  <c r="AH134" i="3"/>
  <c r="AH176" i="3"/>
  <c r="AJ174" i="3"/>
  <c r="AJ260" i="3"/>
  <c r="AJ353" i="3"/>
  <c r="AJ352" i="3"/>
  <c r="AJ343" i="3"/>
  <c r="AJ342" i="3"/>
  <c r="AJ360" i="3"/>
  <c r="AJ361" i="3" s="1"/>
  <c r="AJ313" i="3"/>
  <c r="AJ312" i="3"/>
  <c r="AJ311" i="3"/>
  <c r="AJ293" i="3"/>
  <c r="AJ294" i="3" s="1"/>
  <c r="AJ356" i="3"/>
  <c r="AJ355" i="3"/>
  <c r="AJ341" i="3"/>
  <c r="AJ257" i="3"/>
  <c r="AJ231" i="3"/>
  <c r="AJ232" i="3" s="1"/>
  <c r="AJ236" i="3"/>
  <c r="AJ235" i="3"/>
  <c r="AJ248" i="3"/>
  <c r="AJ247" i="3"/>
  <c r="AJ246" i="3"/>
  <c r="AJ239" i="3"/>
  <c r="AJ291" i="3"/>
  <c r="AJ292" i="3" s="1"/>
  <c r="AJ251" i="3"/>
  <c r="AJ252" i="3" s="1"/>
  <c r="AJ233" i="3"/>
  <c r="AJ234" i="3" s="1"/>
  <c r="AJ229" i="3"/>
  <c r="AI259" i="3"/>
  <c r="AI136" i="3"/>
  <c r="AI137" i="3" s="1"/>
  <c r="AI123" i="3"/>
  <c r="AI228" i="3"/>
  <c r="AI221" i="3"/>
  <c r="AK220" i="3"/>
  <c r="AI220" i="3"/>
  <c r="AI218" i="3"/>
  <c r="AI219" i="3" s="1"/>
  <c r="AI211" i="3"/>
  <c r="AI212" i="3" s="1"/>
  <c r="AI227" i="3"/>
  <c r="AK151" i="3"/>
  <c r="AI151" i="3"/>
  <c r="AI93" i="3"/>
  <c r="AI216" i="3"/>
  <c r="AI215" i="3"/>
  <c r="AI206" i="3"/>
  <c r="AI207" i="3" s="1"/>
  <c r="AK200" i="3"/>
  <c r="AK201" i="3" s="1"/>
  <c r="AI200" i="3"/>
  <c r="AI201" i="3" s="1"/>
  <c r="AI225" i="3"/>
  <c r="AI226" i="3" s="1"/>
  <c r="AI299" i="3"/>
  <c r="AI298" i="3"/>
  <c r="AI223" i="3"/>
  <c r="AI222" i="3"/>
  <c r="AK213" i="3"/>
  <c r="AK214" i="3" s="1"/>
  <c r="AI213" i="3"/>
  <c r="AI214" i="3" s="1"/>
  <c r="AK204" i="3"/>
  <c r="AK205" i="3" s="1"/>
  <c r="AI204" i="3"/>
  <c r="AI205" i="3" s="1"/>
  <c r="AI202" i="3"/>
  <c r="AI203" i="3" s="1"/>
  <c r="AI209" i="3"/>
  <c r="AI208" i="3"/>
  <c r="AI362" i="3"/>
  <c r="AI363" i="3" s="1"/>
  <c r="AK262" i="3"/>
  <c r="AI262" i="3"/>
  <c r="AK261" i="3"/>
  <c r="AI261" i="3"/>
  <c r="AK104" i="3"/>
  <c r="AI104" i="3"/>
  <c r="AK101" i="3"/>
  <c r="AI101" i="3"/>
  <c r="AI103" i="3"/>
  <c r="AI255" i="3"/>
  <c r="AI256" i="3" s="1"/>
  <c r="AK244" i="3"/>
  <c r="AI244" i="3"/>
  <c r="AI102" i="3"/>
  <c r="AI177" i="3"/>
  <c r="AI100" i="3"/>
  <c r="AI169" i="3"/>
  <c r="AK95" i="3"/>
  <c r="AK96" i="3" s="1"/>
  <c r="AI95" i="3"/>
  <c r="AI96" i="3" s="1"/>
  <c r="AI170" i="3"/>
  <c r="AI64" i="3"/>
  <c r="AI65" i="3" s="1"/>
  <c r="AI115" i="3"/>
  <c r="AK142" i="3"/>
  <c r="AK143" i="3" s="1"/>
  <c r="AI142" i="3"/>
  <c r="AI143" i="3" s="1"/>
  <c r="AK51" i="3"/>
  <c r="AK52" i="3" s="1"/>
  <c r="AI51" i="3"/>
  <c r="AI52" i="3" s="1"/>
  <c r="AK133" i="3"/>
  <c r="AI133" i="3"/>
  <c r="AK36" i="3"/>
  <c r="AI36" i="3"/>
  <c r="AK35" i="3"/>
  <c r="AI35" i="3"/>
  <c r="AI56" i="3"/>
  <c r="AI58" i="3" s="1"/>
  <c r="AK107" i="3"/>
  <c r="AI107" i="3"/>
  <c r="AK160" i="3"/>
  <c r="AI160" i="3"/>
  <c r="AK159" i="3"/>
  <c r="AI159" i="3"/>
  <c r="AK167" i="3"/>
  <c r="AK168" i="3" s="1"/>
  <c r="AI167" i="3"/>
  <c r="AI168" i="3" s="1"/>
  <c r="AK140" i="3"/>
  <c r="AK141" i="3" s="1"/>
  <c r="AI140" i="3"/>
  <c r="AI141" i="3" s="1"/>
  <c r="AK37" i="3"/>
  <c r="AI37" i="3"/>
  <c r="AI181" i="3"/>
  <c r="AI84" i="3"/>
  <c r="AI85" i="3" s="1"/>
  <c r="AI278" i="3"/>
  <c r="AI277" i="3"/>
  <c r="AI34" i="3"/>
  <c r="AI33" i="3"/>
  <c r="AI32" i="3"/>
  <c r="AK120" i="3"/>
  <c r="AI120" i="3"/>
  <c r="AK119" i="3"/>
  <c r="AI119" i="3"/>
  <c r="AK147" i="3"/>
  <c r="AK148" i="3" s="1"/>
  <c r="AI147" i="3"/>
  <c r="AI148" i="3" s="1"/>
  <c r="AK98" i="3"/>
  <c r="AI98" i="3"/>
  <c r="AK97" i="3"/>
  <c r="AI97" i="3"/>
  <c r="AK60" i="3"/>
  <c r="AI60" i="3"/>
  <c r="AK59" i="3"/>
  <c r="AI59" i="3"/>
  <c r="AI43" i="3"/>
  <c r="AI42" i="3"/>
  <c r="AI16" i="3"/>
  <c r="AI31" i="3"/>
  <c r="AI30" i="3"/>
  <c r="AI29" i="3"/>
  <c r="AI75" i="3"/>
  <c r="AK157" i="3"/>
  <c r="AI157" i="3"/>
  <c r="AI156" i="3"/>
  <c r="AI154" i="3"/>
  <c r="AI161" i="3"/>
  <c r="AI153" i="3"/>
  <c r="AI92" i="3"/>
  <c r="AK91" i="3"/>
  <c r="AI91" i="3"/>
  <c r="AI121" i="3"/>
  <c r="AI45" i="3"/>
  <c r="AI21" i="3"/>
  <c r="AI27" i="3"/>
  <c r="AI25" i="3"/>
  <c r="AI10" i="3"/>
  <c r="AI22" i="3"/>
  <c r="AI20" i="3"/>
  <c r="AI19" i="3"/>
  <c r="AI12" i="3"/>
  <c r="AI13" i="3" s="1"/>
  <c r="AI152" i="3"/>
  <c r="AH253" i="3"/>
  <c r="AH254" i="3" s="1"/>
  <c r="AH112" i="3"/>
  <c r="AH125" i="3"/>
  <c r="AH172" i="3"/>
  <c r="AH86" i="3"/>
  <c r="AH149" i="3"/>
  <c r="AH150" i="3" s="1"/>
  <c r="AH175" i="3"/>
  <c r="AH260" i="3"/>
  <c r="AH352" i="3"/>
  <c r="AH342" i="3"/>
  <c r="AH312" i="3"/>
  <c r="AH311" i="3"/>
  <c r="AH356" i="3"/>
  <c r="AH341" i="3"/>
  <c r="AH231" i="3"/>
  <c r="AH232" i="3" s="1"/>
  <c r="AH235" i="3"/>
  <c r="AH247" i="3"/>
  <c r="AH239" i="3"/>
  <c r="AH251" i="3"/>
  <c r="AH252" i="3" s="1"/>
  <c r="AH229" i="3"/>
  <c r="AJ259" i="3"/>
  <c r="AJ136" i="3"/>
  <c r="AJ137" i="3" s="1"/>
  <c r="AJ123" i="3"/>
  <c r="AJ228" i="3"/>
  <c r="AJ221" i="3"/>
  <c r="AJ220" i="3"/>
  <c r="AJ218" i="3"/>
  <c r="AJ219" i="3" s="1"/>
  <c r="AJ211" i="3"/>
  <c r="AJ212" i="3" s="1"/>
  <c r="AJ227" i="3"/>
  <c r="AJ151" i="3"/>
  <c r="AJ93" i="3"/>
  <c r="AJ216" i="3"/>
  <c r="AJ215" i="3"/>
  <c r="AJ206" i="3"/>
  <c r="AJ207" i="3" s="1"/>
  <c r="AJ200" i="3"/>
  <c r="AJ201" i="3" s="1"/>
  <c r="AJ225" i="3"/>
  <c r="AJ226" i="3" s="1"/>
  <c r="AJ299" i="3"/>
  <c r="AJ298" i="3"/>
  <c r="AJ223" i="3"/>
  <c r="AJ222" i="3"/>
  <c r="AJ213" i="3"/>
  <c r="AJ214" i="3" s="1"/>
  <c r="AJ204" i="3"/>
  <c r="AJ205" i="3" s="1"/>
  <c r="AJ202" i="3"/>
  <c r="AJ203" i="3" s="1"/>
  <c r="AJ209" i="3"/>
  <c r="AJ208" i="3"/>
  <c r="AJ362" i="3"/>
  <c r="AJ363" i="3" s="1"/>
  <c r="AJ262" i="3"/>
  <c r="AJ261" i="3"/>
  <c r="AJ104" i="3"/>
  <c r="AJ101" i="3"/>
  <c r="AH69" i="3"/>
  <c r="AH129" i="3"/>
  <c r="AH258" i="3"/>
  <c r="AH265" i="3"/>
  <c r="AH88" i="3"/>
  <c r="AH164" i="3"/>
  <c r="AH264" i="3"/>
  <c r="AH174" i="3"/>
  <c r="AH353" i="3"/>
  <c r="AH343" i="3"/>
  <c r="AH360" i="3"/>
  <c r="AH361" i="3" s="1"/>
  <c r="AH313" i="3"/>
  <c r="AH293" i="3"/>
  <c r="AH294" i="3" s="1"/>
  <c r="AH355" i="3"/>
  <c r="AH257" i="3"/>
  <c r="AH236" i="3"/>
  <c r="AH248" i="3"/>
  <c r="AH246" i="3"/>
  <c r="AH291" i="3"/>
  <c r="AH292" i="3" s="1"/>
  <c r="AH233" i="3"/>
  <c r="AH234" i="3" s="1"/>
  <c r="AH259" i="3"/>
  <c r="AH136" i="3"/>
  <c r="AH137" i="3" s="1"/>
  <c r="AH123" i="3"/>
  <c r="AH228" i="3"/>
  <c r="AH221" i="3"/>
  <c r="AH220" i="3"/>
  <c r="AH218" i="3"/>
  <c r="AH219" i="3" s="1"/>
  <c r="AH211" i="3"/>
  <c r="AH212" i="3" s="1"/>
  <c r="AH227" i="3"/>
  <c r="AH151" i="3"/>
  <c r="AH93" i="3"/>
  <c r="AH216" i="3"/>
  <c r="AH215" i="3"/>
  <c r="AH206" i="3"/>
  <c r="AH207" i="3" s="1"/>
  <c r="AH200" i="3"/>
  <c r="AH201" i="3" s="1"/>
  <c r="AH225" i="3"/>
  <c r="AH226" i="3" s="1"/>
  <c r="AH299" i="3"/>
  <c r="AH298" i="3"/>
  <c r="AH223" i="3"/>
  <c r="AH222" i="3"/>
  <c r="AH213" i="3"/>
  <c r="AH214" i="3" s="1"/>
  <c r="AH204" i="3"/>
  <c r="AH205" i="3" s="1"/>
  <c r="AH202" i="3"/>
  <c r="AH203" i="3" s="1"/>
  <c r="AH209" i="3"/>
  <c r="AH208" i="3"/>
  <c r="AH362" i="3"/>
  <c r="AH363" i="3" s="1"/>
  <c r="AH262" i="3"/>
  <c r="AH261" i="3"/>
  <c r="AH104" i="3"/>
  <c r="AH101" i="3"/>
  <c r="AH103" i="3"/>
  <c r="AH255" i="3"/>
  <c r="AH256" i="3" s="1"/>
  <c r="AH244" i="3"/>
  <c r="AH102" i="3"/>
  <c r="AH177" i="3"/>
  <c r="AJ103" i="3"/>
  <c r="AJ244" i="3"/>
  <c r="AJ177" i="3"/>
  <c r="AH100" i="3"/>
  <c r="AH169" i="3"/>
  <c r="AH95" i="3"/>
  <c r="AH96" i="3" s="1"/>
  <c r="AH170" i="3"/>
  <c r="AH64" i="3"/>
  <c r="AH65" i="3" s="1"/>
  <c r="AH115" i="3"/>
  <c r="AH142" i="3"/>
  <c r="AH143" i="3" s="1"/>
  <c r="AH51" i="3"/>
  <c r="AH52" i="3" s="1"/>
  <c r="AH133" i="3"/>
  <c r="AH36" i="3"/>
  <c r="AH35" i="3"/>
  <c r="AH56" i="3"/>
  <c r="AH107" i="3"/>
  <c r="AH160" i="3"/>
  <c r="AH159" i="3"/>
  <c r="AH167" i="3"/>
  <c r="AH168" i="3" s="1"/>
  <c r="AH140" i="3"/>
  <c r="AH141" i="3" s="1"/>
  <c r="AH37" i="3"/>
  <c r="AH181" i="3"/>
  <c r="AH84" i="3"/>
  <c r="AH85" i="3" s="1"/>
  <c r="AH278" i="3"/>
  <c r="AH277" i="3"/>
  <c r="AH34" i="3"/>
  <c r="AH33" i="3"/>
  <c r="AH32" i="3"/>
  <c r="AH120" i="3"/>
  <c r="AH119" i="3"/>
  <c r="AH147" i="3"/>
  <c r="AH148" i="3" s="1"/>
  <c r="AH98" i="3"/>
  <c r="AH97" i="3"/>
  <c r="AH60" i="3"/>
  <c r="AH59" i="3"/>
  <c r="AH43" i="3"/>
  <c r="AH42" i="3"/>
  <c r="AH16" i="3"/>
  <c r="AH31" i="3"/>
  <c r="AH30" i="3"/>
  <c r="AH29" i="3"/>
  <c r="AH75" i="3"/>
  <c r="AH157" i="3"/>
  <c r="AH156" i="3"/>
  <c r="AH154" i="3"/>
  <c r="AH161" i="3"/>
  <c r="AH153" i="3"/>
  <c r="AH92" i="3"/>
  <c r="AH91" i="3"/>
  <c r="AH121" i="3"/>
  <c r="AH45" i="3"/>
  <c r="AH21" i="3"/>
  <c r="AH27" i="3"/>
  <c r="AH25" i="3"/>
  <c r="AH10" i="3"/>
  <c r="AH22" i="3"/>
  <c r="AH20" i="3"/>
  <c r="AH19" i="3"/>
  <c r="AH12" i="3"/>
  <c r="AH13" i="3" s="1"/>
  <c r="AH152" i="3"/>
  <c r="AJ132" i="3"/>
  <c r="AH132" i="3"/>
  <c r="AJ131" i="3"/>
  <c r="AH131" i="3"/>
  <c r="AJ49" i="3"/>
  <c r="AH49" i="3"/>
  <c r="AJ48" i="3"/>
  <c r="AH48" i="3"/>
  <c r="AJ62" i="3"/>
  <c r="AJ63" i="3" s="1"/>
  <c r="AH62" i="3"/>
  <c r="AH63" i="3" s="1"/>
  <c r="AJ109" i="3"/>
  <c r="AH109" i="3"/>
  <c r="AJ108" i="3"/>
  <c r="AH108" i="3"/>
  <c r="AJ80" i="3"/>
  <c r="AH80" i="3"/>
  <c r="AJ41" i="3"/>
  <c r="AH41" i="3"/>
  <c r="AJ79" i="3"/>
  <c r="AH79" i="3"/>
  <c r="AJ78" i="3"/>
  <c r="AH78" i="3"/>
  <c r="AJ54" i="3"/>
  <c r="AH54" i="3"/>
  <c r="AJ180" i="3"/>
  <c r="AH180" i="3"/>
  <c r="AJ179" i="3"/>
  <c r="AH179" i="3"/>
  <c r="AJ53" i="3"/>
  <c r="AH53" i="3"/>
  <c r="AJ117" i="3"/>
  <c r="AJ118" i="3" s="1"/>
  <c r="AH117" i="3"/>
  <c r="AH118" i="3" s="1"/>
  <c r="AJ73" i="3"/>
  <c r="AH73" i="3"/>
  <c r="AJ72" i="3"/>
  <c r="AH72" i="3"/>
  <c r="AJ26" i="3"/>
  <c r="AH26" i="3"/>
  <c r="AJ17" i="3"/>
  <c r="AH17" i="3"/>
  <c r="AJ71" i="3"/>
  <c r="AH71" i="3"/>
  <c r="AJ14" i="3"/>
  <c r="AJ15" i="3" s="1"/>
  <c r="AH14" i="3"/>
  <c r="AH15" i="3" s="1"/>
  <c r="AJ28" i="3"/>
  <c r="AH28" i="3"/>
  <c r="AJ23" i="3"/>
  <c r="AH23" i="3"/>
  <c r="AJ138" i="3"/>
  <c r="AJ139" i="3" s="1"/>
  <c r="AH138" i="3"/>
  <c r="AH139" i="3" s="1"/>
  <c r="AJ106" i="3"/>
  <c r="AH106" i="3"/>
  <c r="AJ243" i="3"/>
  <c r="AH243" i="3"/>
  <c r="AJ82" i="3"/>
  <c r="AJ255" i="3"/>
  <c r="AJ256" i="3" s="1"/>
  <c r="AJ102" i="3"/>
  <c r="AJ100" i="3"/>
  <c r="AJ169" i="3"/>
  <c r="AJ95" i="3"/>
  <c r="AJ96" i="3" s="1"/>
  <c r="AJ170" i="3"/>
  <c r="AJ64" i="3"/>
  <c r="AJ65" i="3" s="1"/>
  <c r="AJ115" i="3"/>
  <c r="AJ142" i="3"/>
  <c r="AJ143" i="3" s="1"/>
  <c r="AJ51" i="3"/>
  <c r="AJ52" i="3" s="1"/>
  <c r="AJ133" i="3"/>
  <c r="AJ36" i="3"/>
  <c r="AJ35" i="3"/>
  <c r="AJ56" i="3"/>
  <c r="AJ107" i="3"/>
  <c r="AJ160" i="3"/>
  <c r="AJ159" i="3"/>
  <c r="AJ167" i="3"/>
  <c r="AJ168" i="3" s="1"/>
  <c r="AJ140" i="3"/>
  <c r="AJ141" i="3" s="1"/>
  <c r="AJ37" i="3"/>
  <c r="AJ181" i="3"/>
  <c r="AJ84" i="3"/>
  <c r="AJ85" i="3" s="1"/>
  <c r="AJ278" i="3"/>
  <c r="AJ277" i="3"/>
  <c r="AJ34" i="3"/>
  <c r="AJ33" i="3"/>
  <c r="AJ32" i="3"/>
  <c r="AJ120" i="3"/>
  <c r="AJ119" i="3"/>
  <c r="AJ147" i="3"/>
  <c r="AJ148" i="3" s="1"/>
  <c r="AJ98" i="3"/>
  <c r="AJ97" i="3"/>
  <c r="AJ60" i="3"/>
  <c r="AJ59" i="3"/>
  <c r="AJ43" i="3"/>
  <c r="AJ42" i="3"/>
  <c r="AJ16" i="3"/>
  <c r="AJ31" i="3"/>
  <c r="AJ30" i="3"/>
  <c r="AJ29" i="3"/>
  <c r="AJ75" i="3"/>
  <c r="AJ157" i="3"/>
  <c r="AJ156" i="3"/>
  <c r="AJ154" i="3"/>
  <c r="AJ161" i="3"/>
  <c r="AJ153" i="3"/>
  <c r="AJ92" i="3"/>
  <c r="AJ91" i="3"/>
  <c r="AJ121" i="3"/>
  <c r="AJ45" i="3"/>
  <c r="AJ21" i="3"/>
  <c r="AJ27" i="3"/>
  <c r="AJ25" i="3"/>
  <c r="AJ10" i="3"/>
  <c r="AJ22" i="3"/>
  <c r="AJ20" i="3"/>
  <c r="AJ19" i="3"/>
  <c r="AJ12" i="3"/>
  <c r="AJ13" i="3" s="1"/>
  <c r="AJ152" i="3"/>
  <c r="AI132" i="3"/>
  <c r="AI131" i="3"/>
  <c r="AK49" i="3"/>
  <c r="AI49" i="3"/>
  <c r="AK48" i="3"/>
  <c r="AI48" i="3"/>
  <c r="AK62" i="3"/>
  <c r="AK63" i="3" s="1"/>
  <c r="AI62" i="3"/>
  <c r="AI63" i="3" s="1"/>
  <c r="AI109" i="3"/>
  <c r="AK108" i="3"/>
  <c r="AI108" i="3"/>
  <c r="AI80" i="3"/>
  <c r="AI41" i="3"/>
  <c r="AK79" i="3"/>
  <c r="AI79" i="3"/>
  <c r="AI78" i="3"/>
  <c r="AI54" i="3"/>
  <c r="AK180" i="3"/>
  <c r="AI180" i="3"/>
  <c r="AI179" i="3"/>
  <c r="AI53" i="3"/>
  <c r="AI117" i="3"/>
  <c r="AI118" i="3" s="1"/>
  <c r="AI73" i="3"/>
  <c r="AK72" i="3"/>
  <c r="AI72" i="3"/>
  <c r="AK26" i="3"/>
  <c r="AI26" i="3"/>
  <c r="AK17" i="3"/>
  <c r="AI17" i="3"/>
  <c r="AI71" i="3"/>
  <c r="AK14" i="3"/>
  <c r="AK15" i="3" s="1"/>
  <c r="AI14" i="3"/>
  <c r="AI15" i="3" s="1"/>
  <c r="AI28" i="3"/>
  <c r="AK23" i="3"/>
  <c r="AI23" i="3"/>
  <c r="AI138" i="3"/>
  <c r="AI139" i="3" s="1"/>
  <c r="AK106" i="3"/>
  <c r="AI106" i="3"/>
  <c r="AK243" i="3"/>
  <c r="AI243" i="3"/>
  <c r="AD122" i="3"/>
  <c r="AF122" i="3"/>
  <c r="AH122" i="3"/>
  <c r="AJ122" i="3"/>
  <c r="AD57" i="3"/>
  <c r="AF57" i="3"/>
  <c r="AH57" i="3"/>
  <c r="AJ57" i="3"/>
  <c r="AD44" i="3"/>
  <c r="AF44" i="3"/>
  <c r="AH44" i="3"/>
  <c r="AJ44" i="3"/>
  <c r="AD39" i="3"/>
  <c r="AD40" i="3" s="1"/>
  <c r="AF39" i="3"/>
  <c r="AF40" i="3" s="1"/>
  <c r="AH39" i="3"/>
  <c r="AH40" i="3" s="1"/>
  <c r="AJ39" i="3"/>
  <c r="AJ40" i="3" s="1"/>
  <c r="AD9" i="3"/>
  <c r="AF9" i="3"/>
  <c r="AH9" i="3"/>
  <c r="AJ9" i="3"/>
  <c r="AD7" i="3"/>
  <c r="AF7" i="3"/>
  <c r="AH7" i="3"/>
  <c r="AJ7" i="3"/>
  <c r="AD76" i="3"/>
  <c r="AF76" i="3"/>
  <c r="AH76" i="3"/>
  <c r="AJ76" i="3"/>
  <c r="AD8" i="3"/>
  <c r="AF8" i="3"/>
  <c r="AH8" i="3"/>
  <c r="AJ8" i="3"/>
  <c r="AD5" i="3"/>
  <c r="AF5" i="3"/>
  <c r="AH5" i="3"/>
  <c r="AJ5" i="3"/>
  <c r="AD46" i="3"/>
  <c r="AF46" i="3"/>
  <c r="AH46" i="3"/>
  <c r="AJ46" i="3"/>
  <c r="AD47" i="3"/>
  <c r="AF47" i="3"/>
  <c r="AH47" i="3"/>
  <c r="AJ47" i="3"/>
  <c r="AD242" i="3"/>
  <c r="AF242" i="3"/>
  <c r="AH242" i="3"/>
  <c r="AJ242" i="3"/>
  <c r="AD237" i="3"/>
  <c r="AF237" i="3"/>
  <c r="AH237" i="3"/>
  <c r="AJ237" i="3"/>
  <c r="AD238" i="3"/>
  <c r="AF238" i="3"/>
  <c r="AH238" i="3"/>
  <c r="AJ238" i="3"/>
  <c r="AD82" i="3"/>
  <c r="AF82" i="3"/>
  <c r="AH82" i="3"/>
  <c r="AK82" i="3"/>
  <c r="AJ81" i="3"/>
  <c r="AI81" i="3"/>
  <c r="AD81" i="3"/>
  <c r="AF81" i="3"/>
  <c r="AE81" i="3"/>
  <c r="CB125" i="16"/>
  <c r="AK236" i="3" s="1"/>
  <c r="CB85" i="16"/>
  <c r="AK100" i="3" s="1"/>
  <c r="CB129" i="16"/>
  <c r="AK223" i="3" s="1"/>
  <c r="CB121" i="16"/>
  <c r="AK115" i="3" s="1"/>
  <c r="CB127" i="16"/>
  <c r="AK352" i="3" s="1"/>
  <c r="CB119" i="16"/>
  <c r="AK76" i="3" s="1"/>
  <c r="CB18" i="16"/>
  <c r="AK355" i="3" s="1"/>
  <c r="CB123" i="16"/>
  <c r="AK88" i="3" s="1"/>
  <c r="CB126" i="16"/>
  <c r="AK222" i="3" s="1"/>
  <c r="CB122" i="16"/>
  <c r="AK64" i="3" s="1"/>
  <c r="AK65" i="3" s="1"/>
  <c r="CB118" i="16"/>
  <c r="AK87" i="3" s="1"/>
  <c r="CB34" i="16"/>
  <c r="AK80" i="3" s="1"/>
  <c r="CB128" i="16"/>
  <c r="AK298" i="3" s="1"/>
  <c r="CB124" i="16"/>
  <c r="AK89" i="3" s="1"/>
  <c r="CB120" i="16"/>
  <c r="AK8" i="3" s="1"/>
  <c r="CB69" i="16"/>
  <c r="AK241" i="3" s="1"/>
  <c r="CB10" i="16"/>
  <c r="AK111" i="3" s="1"/>
  <c r="CB26" i="16"/>
  <c r="AK311" i="3" s="1"/>
  <c r="CB42" i="16"/>
  <c r="AK31" i="3" s="1"/>
  <c r="CB43" i="16"/>
  <c r="AK179" i="3" s="1"/>
  <c r="CB44" i="16"/>
  <c r="AK109" i="3" s="1"/>
  <c r="CB45" i="16"/>
  <c r="AK121" i="3" s="1"/>
  <c r="CB46" i="16"/>
  <c r="AK92" i="3" s="1"/>
  <c r="CB47" i="16"/>
  <c r="AK46" i="3" s="1"/>
  <c r="CB48" i="16"/>
  <c r="AK93" i="3" s="1"/>
  <c r="CB49" i="16"/>
  <c r="AK16" i="3" s="1"/>
  <c r="CB50" i="16"/>
  <c r="AK43" i="3" s="1"/>
  <c r="CB51" i="16"/>
  <c r="AK75" i="3" s="1"/>
  <c r="CB52" i="16"/>
  <c r="AK42" i="3" s="1"/>
  <c r="CB53" i="16"/>
  <c r="AK277" i="3" s="1"/>
  <c r="CB54" i="16"/>
  <c r="AK278" i="3" s="1"/>
  <c r="CB55" i="16"/>
  <c r="AK84" i="3" s="1"/>
  <c r="AK85" i="3" s="1"/>
  <c r="CB56" i="16"/>
  <c r="AK264" i="3" s="1"/>
  <c r="CB57" i="16"/>
  <c r="AK176" i="3" s="1"/>
  <c r="CB77" i="16"/>
  <c r="AK102" i="3" s="1"/>
  <c r="CB93" i="16"/>
  <c r="AK19" i="3" s="1"/>
  <c r="CB111" i="16"/>
  <c r="AK291" i="3" s="1"/>
  <c r="AK292" i="3" s="1"/>
  <c r="CB6" i="16"/>
  <c r="AK126" i="3" s="1"/>
  <c r="CB14" i="16"/>
  <c r="AK251" i="3" s="1"/>
  <c r="AK252" i="3" s="1"/>
  <c r="CB22" i="16"/>
  <c r="AK293" i="3" s="1"/>
  <c r="AK294" i="3" s="1"/>
  <c r="CB30" i="16"/>
  <c r="AK28" i="3" s="1"/>
  <c r="CB38" i="16"/>
  <c r="AK53" i="3" s="1"/>
  <c r="CB61" i="16"/>
  <c r="AK132" i="3" s="1"/>
  <c r="CB65" i="16"/>
  <c r="AK181" i="3" s="1"/>
  <c r="CB66" i="16"/>
  <c r="AK177" i="3" s="1"/>
  <c r="CB73" i="16"/>
  <c r="AK360" i="3" s="1"/>
  <c r="AK361" i="3" s="1"/>
  <c r="CB74" i="16"/>
  <c r="AK161" i="3" s="1"/>
  <c r="CB81" i="16"/>
  <c r="AK165" i="3" s="1"/>
  <c r="CB82" i="16"/>
  <c r="AK202" i="3" s="1"/>
  <c r="AK203" i="3" s="1"/>
  <c r="CB89" i="16"/>
  <c r="AK225" i="3" s="1"/>
  <c r="AK226" i="3" s="1"/>
  <c r="CB90" i="16"/>
  <c r="AK215" i="3" s="1"/>
  <c r="CB97" i="16"/>
  <c r="AK227" i="3" s="1"/>
  <c r="CB98" i="16"/>
  <c r="AK211" i="3" s="1"/>
  <c r="AK212" i="3" s="1"/>
  <c r="CB106" i="16"/>
  <c r="AK229" i="3" s="1"/>
  <c r="CB131" i="16"/>
  <c r="AK44" i="3" s="1"/>
  <c r="CB136" i="16"/>
  <c r="AK340" i="3" s="1"/>
  <c r="CB116" i="15"/>
  <c r="AG352" i="3" s="1"/>
  <c r="CB5" i="16"/>
  <c r="AK125" i="3" s="1"/>
  <c r="CB8" i="16"/>
  <c r="AK129" i="3" s="1"/>
  <c r="CB9" i="16"/>
  <c r="AK130" i="3" s="1"/>
  <c r="CB12" i="16"/>
  <c r="AK67" i="3" s="1"/>
  <c r="CB13" i="16"/>
  <c r="AK68" i="3" s="1"/>
  <c r="CB16" i="16"/>
  <c r="AK153" i="3" s="1"/>
  <c r="CB17" i="16"/>
  <c r="AK144" i="3" s="1"/>
  <c r="CB20" i="16"/>
  <c r="AK164" i="3" s="1"/>
  <c r="CB21" i="16"/>
  <c r="AK356" i="3" s="1"/>
  <c r="CB24" i="16"/>
  <c r="AK33" i="3" s="1"/>
  <c r="CB25" i="16"/>
  <c r="AK34" i="3" s="1"/>
  <c r="CB28" i="16"/>
  <c r="CB29" i="16"/>
  <c r="AK138" i="3" s="1"/>
  <c r="AK139" i="3" s="1"/>
  <c r="CB32" i="16"/>
  <c r="AK242" i="3" s="1"/>
  <c r="CB33" i="16"/>
  <c r="AK41" i="3" s="1"/>
  <c r="CB36" i="16"/>
  <c r="AK73" i="3" s="1"/>
  <c r="CB37" i="16"/>
  <c r="AK117" i="3" s="1"/>
  <c r="AK118" i="3" s="1"/>
  <c r="CB40" i="16"/>
  <c r="AK29" i="3" s="1"/>
  <c r="CB41" i="16"/>
  <c r="AK30" i="3" s="1"/>
  <c r="CB59" i="16"/>
  <c r="AK312" i="3" s="1"/>
  <c r="CB60" i="16"/>
  <c r="AK131" i="3" s="1"/>
  <c r="CB63" i="16"/>
  <c r="AK71" i="3" s="1"/>
  <c r="CB70" i="16"/>
  <c r="AK249" i="3" s="1"/>
  <c r="CB78" i="16"/>
  <c r="AK255" i="3" s="1"/>
  <c r="AK256" i="3" s="1"/>
  <c r="CB86" i="16"/>
  <c r="AK9" i="3" s="1"/>
  <c r="CB94" i="16"/>
  <c r="AK54" i="3" s="1"/>
  <c r="CB99" i="16"/>
  <c r="AK221" i="3" s="1"/>
  <c r="CB105" i="16"/>
  <c r="AK228" i="3" s="1"/>
  <c r="CB108" i="16"/>
  <c r="AK259" i="3" s="1"/>
  <c r="CB138" i="16"/>
  <c r="AK353" i="3" s="1"/>
  <c r="CB7" i="16"/>
  <c r="AK128" i="3" s="1"/>
  <c r="CB11" i="16"/>
  <c r="AK112" i="3" s="1"/>
  <c r="CB15" i="16"/>
  <c r="AK39" i="3" s="1"/>
  <c r="AK40" i="3" s="1"/>
  <c r="CB19" i="16"/>
  <c r="AK163" i="3" s="1"/>
  <c r="CB23" i="16"/>
  <c r="AK32" i="3" s="1"/>
  <c r="CB27" i="16"/>
  <c r="AK145" i="3" s="1"/>
  <c r="CB31" i="16"/>
  <c r="AK47" i="3" s="1"/>
  <c r="CB35" i="16"/>
  <c r="AK253" i="3" s="1"/>
  <c r="AK254" i="3" s="1"/>
  <c r="CB39" i="16"/>
  <c r="AK152" i="3" s="1"/>
  <c r="CB58" i="16"/>
  <c r="AK218" i="3" s="1"/>
  <c r="AK219" i="3" s="1"/>
  <c r="CB62" i="16"/>
  <c r="AK56" i="3" s="1"/>
  <c r="CB110" i="16"/>
  <c r="AK343" i="3" s="1"/>
  <c r="CB115" i="16"/>
  <c r="AK248" i="3" s="1"/>
  <c r="CB139" i="16"/>
  <c r="AK21" i="3" s="1"/>
  <c r="CB64" i="16"/>
  <c r="AK206" i="3" s="1"/>
  <c r="AK207" i="3" s="1"/>
  <c r="CB67" i="16"/>
  <c r="AK362" i="3" s="1"/>
  <c r="AK363" i="3" s="1"/>
  <c r="CB68" i="16"/>
  <c r="AK313" i="3" s="1"/>
  <c r="CB71" i="16"/>
  <c r="CB72" i="16"/>
  <c r="AK170" i="3" s="1"/>
  <c r="CB75" i="16"/>
  <c r="AK154" i="3" s="1"/>
  <c r="CB76" i="16"/>
  <c r="AK341" i="3" s="1"/>
  <c r="CB79" i="16"/>
  <c r="AK103" i="3" s="1"/>
  <c r="CB80" i="16"/>
  <c r="AK233" i="3" s="1"/>
  <c r="AK234" i="3" s="1"/>
  <c r="CB83" i="16"/>
  <c r="AK208" i="3" s="1"/>
  <c r="CB84" i="16"/>
  <c r="AK209" i="3" s="1"/>
  <c r="CB87" i="16"/>
  <c r="AK299" i="3" s="1"/>
  <c r="CB88" i="16"/>
  <c r="AK169" i="3" s="1"/>
  <c r="AK171" i="3" s="1"/>
  <c r="CB91" i="16"/>
  <c r="AK216" i="3" s="1"/>
  <c r="CB92" i="16"/>
  <c r="AK12" i="3" s="1"/>
  <c r="AK13" i="3" s="1"/>
  <c r="CB95" i="16"/>
  <c r="AK342" i="3" s="1"/>
  <c r="CB96" i="16"/>
  <c r="AK81" i="3" s="1"/>
  <c r="CB100" i="16"/>
  <c r="AK20" i="3" s="1"/>
  <c r="CB103" i="16"/>
  <c r="AK25" i="3" s="1"/>
  <c r="CB107" i="16"/>
  <c r="AK123" i="3" s="1"/>
  <c r="CB113" i="16"/>
  <c r="AK246" i="3" s="1"/>
  <c r="CB114" i="16"/>
  <c r="AK247" i="3" s="1"/>
  <c r="CB116" i="16"/>
  <c r="AK235" i="3" s="1"/>
  <c r="CB130" i="16"/>
  <c r="AK57" i="3" s="1"/>
  <c r="CB133" i="16"/>
  <c r="AK78" i="3" s="1"/>
  <c r="CB135" i="16"/>
  <c r="AK173" i="3" s="1"/>
  <c r="AY3" i="16"/>
  <c r="BW3" i="16"/>
  <c r="CB102" i="16"/>
  <c r="AK10" i="3" s="1"/>
  <c r="CB141" i="16"/>
  <c r="AK358" i="3" s="1"/>
  <c r="AK359" i="3" s="1"/>
  <c r="CB101" i="16"/>
  <c r="AK22" i="3" s="1"/>
  <c r="CB104" i="16"/>
  <c r="AK136" i="3" s="1"/>
  <c r="AK137" i="3" s="1"/>
  <c r="CB109" i="16"/>
  <c r="AK27" i="3" s="1"/>
  <c r="CB112" i="16"/>
  <c r="AK239" i="3" s="1"/>
  <c r="CB117" i="16"/>
  <c r="AK86" i="3" s="1"/>
  <c r="CB134" i="16"/>
  <c r="AK172" i="3" s="1"/>
  <c r="CB132" i="16"/>
  <c r="AK156" i="3" s="1"/>
  <c r="CB137" i="16"/>
  <c r="AK258" i="3" s="1"/>
  <c r="CB140" i="16"/>
  <c r="AK45" i="3" s="1"/>
  <c r="CB6" i="15"/>
  <c r="AG126" i="3" s="1"/>
  <c r="CB10" i="15"/>
  <c r="AG112" i="3" s="1"/>
  <c r="CB14" i="15"/>
  <c r="AG39" i="3" s="1"/>
  <c r="AG40" i="3" s="1"/>
  <c r="CB18" i="15"/>
  <c r="AG163" i="3" s="1"/>
  <c r="CB22" i="15"/>
  <c r="AG32" i="3" s="1"/>
  <c r="CB26" i="15"/>
  <c r="AG145" i="3" s="1"/>
  <c r="CB30" i="15"/>
  <c r="AG47" i="3" s="1"/>
  <c r="CB34" i="15"/>
  <c r="AG253" i="3" s="1"/>
  <c r="AG254" i="3" s="1"/>
  <c r="CB42" i="15"/>
  <c r="AG92" i="3" s="1"/>
  <c r="CB46" i="15"/>
  <c r="AG43" i="3" s="1"/>
  <c r="CB50" i="15"/>
  <c r="AG278" i="3" s="1"/>
  <c r="CB54" i="15"/>
  <c r="AG218" i="3" s="1"/>
  <c r="AG219" i="3" s="1"/>
  <c r="CB72" i="15"/>
  <c r="AG102" i="3" s="1"/>
  <c r="CB68" i="15"/>
  <c r="AG360" i="3" s="1"/>
  <c r="AG361" i="3" s="1"/>
  <c r="CB75" i="15"/>
  <c r="AG233" i="3" s="1"/>
  <c r="AG234" i="3" s="1"/>
  <c r="CB79" i="15"/>
  <c r="AG100" i="3" s="1"/>
  <c r="CB83" i="15"/>
  <c r="AG215" i="3" s="1"/>
  <c r="CB87" i="15"/>
  <c r="AG54" i="3" s="1"/>
  <c r="CB91" i="15"/>
  <c r="AG220" i="3" s="1"/>
  <c r="CB95" i="15"/>
  <c r="AG25" i="3" s="1"/>
  <c r="CB99" i="15"/>
  <c r="AG27" i="3" s="1"/>
  <c r="CB103" i="15"/>
  <c r="AG246" i="3" s="1"/>
  <c r="CB118" i="15"/>
  <c r="AG223" i="3" s="1"/>
  <c r="CB121" i="15"/>
  <c r="AG172" i="3" s="1"/>
  <c r="CB9" i="15"/>
  <c r="AG111" i="3" s="1"/>
  <c r="CB21" i="15"/>
  <c r="AG293" i="3" s="1"/>
  <c r="AG294" i="3" s="1"/>
  <c r="CB25" i="15"/>
  <c r="AG311" i="3" s="1"/>
  <c r="CB13" i="15"/>
  <c r="AG251" i="3" s="1"/>
  <c r="AG252" i="3" s="1"/>
  <c r="CB17" i="15"/>
  <c r="AG355" i="3" s="1"/>
  <c r="CB29" i="15"/>
  <c r="AG14" i="3" s="1"/>
  <c r="AG15" i="3" s="1"/>
  <c r="CB33" i="15"/>
  <c r="AG80" i="3" s="1"/>
  <c r="CB37" i="15"/>
  <c r="AG29" i="3" s="1"/>
  <c r="CB38" i="15"/>
  <c r="AG30" i="3" s="1"/>
  <c r="CB41" i="15"/>
  <c r="AG121" i="3" s="1"/>
  <c r="CB45" i="15"/>
  <c r="AG16" i="3" s="1"/>
  <c r="CB49" i="15"/>
  <c r="AG277" i="3" s="1"/>
  <c r="CB53" i="15"/>
  <c r="AG176" i="3" s="1"/>
  <c r="CB78" i="15"/>
  <c r="AG209" i="3" s="1"/>
  <c r="CB86" i="15"/>
  <c r="AG19" i="3" s="1"/>
  <c r="CB94" i="15"/>
  <c r="AG22" i="3" s="1"/>
  <c r="CB102" i="15"/>
  <c r="AG239" i="3" s="1"/>
  <c r="CB109" i="15"/>
  <c r="AG8" i="3" s="1"/>
  <c r="CB115" i="15"/>
  <c r="AG222" i="3" s="1"/>
  <c r="CB7" i="15"/>
  <c r="AG128" i="3" s="1"/>
  <c r="CB8" i="15"/>
  <c r="AG129" i="3" s="1"/>
  <c r="CB11" i="15"/>
  <c r="AG67" i="3" s="1"/>
  <c r="CB12" i="15"/>
  <c r="AG69" i="3" s="1"/>
  <c r="CB15" i="15"/>
  <c r="AG153" i="3" s="1"/>
  <c r="CB16" i="15"/>
  <c r="AG144" i="3" s="1"/>
  <c r="CB19" i="15"/>
  <c r="AG164" i="3" s="1"/>
  <c r="CB20" i="15"/>
  <c r="AG356" i="3" s="1"/>
  <c r="CB23" i="15"/>
  <c r="AG33" i="3" s="1"/>
  <c r="CB24" i="15"/>
  <c r="AG34" i="3" s="1"/>
  <c r="CB27" i="15"/>
  <c r="AG23" i="3" s="1"/>
  <c r="CB28" i="15"/>
  <c r="CB31" i="15"/>
  <c r="AG242" i="3" s="1"/>
  <c r="CB32" i="15"/>
  <c r="AG41" i="3" s="1"/>
  <c r="CB35" i="15"/>
  <c r="AG53" i="3" s="1"/>
  <c r="AG55" i="3" s="1"/>
  <c r="CB36" i="15"/>
  <c r="AG152" i="3" s="1"/>
  <c r="CB39" i="15"/>
  <c r="AG31" i="3" s="1"/>
  <c r="CB40" i="15"/>
  <c r="AG179" i="3" s="1"/>
  <c r="CB43" i="15"/>
  <c r="AG46" i="3" s="1"/>
  <c r="CB44" i="15"/>
  <c r="AG93" i="3" s="1"/>
  <c r="CB47" i="15"/>
  <c r="AG75" i="3" s="1"/>
  <c r="CB48" i="15"/>
  <c r="AG42" i="3" s="1"/>
  <c r="CB51" i="15"/>
  <c r="AG84" i="3" s="1"/>
  <c r="AG85" i="3" s="1"/>
  <c r="CB52" i="15"/>
  <c r="AG264" i="3" s="1"/>
  <c r="CB55" i="15"/>
  <c r="AG312" i="3" s="1"/>
  <c r="CB56" i="15"/>
  <c r="AG131" i="3" s="1"/>
  <c r="CB66" i="15"/>
  <c r="CB67" i="15"/>
  <c r="AG170" i="3" s="1"/>
  <c r="CB70" i="15"/>
  <c r="AG154" i="3" s="1"/>
  <c r="CB71" i="15"/>
  <c r="AG341" i="3" s="1"/>
  <c r="CB74" i="15"/>
  <c r="AG103" i="3" s="1"/>
  <c r="CB82" i="15"/>
  <c r="AG169" i="3" s="1"/>
  <c r="CB90" i="15"/>
  <c r="AG227" i="3" s="1"/>
  <c r="CB98" i="15"/>
  <c r="AG259" i="3" s="1"/>
  <c r="CB120" i="15"/>
  <c r="AG78" i="3" s="1"/>
  <c r="CB125" i="15"/>
  <c r="AG315" i="3" s="1"/>
  <c r="CB126" i="15"/>
  <c r="AG354" i="3" s="1"/>
  <c r="CB76" i="15"/>
  <c r="AG165" i="3" s="1"/>
  <c r="CB80" i="15"/>
  <c r="AG9" i="3" s="1"/>
  <c r="CB84" i="15"/>
  <c r="AG216" i="3" s="1"/>
  <c r="CB88" i="15"/>
  <c r="AG342" i="3" s="1"/>
  <c r="CB92" i="15"/>
  <c r="AG211" i="3" s="1"/>
  <c r="AG212" i="3" s="1"/>
  <c r="CB96" i="15"/>
  <c r="AG136" i="3" s="1"/>
  <c r="AG137" i="3" s="1"/>
  <c r="CB100" i="15"/>
  <c r="AG343" i="3" s="1"/>
  <c r="CB104" i="15"/>
  <c r="AG247" i="3" s="1"/>
  <c r="CB105" i="15"/>
  <c r="AG248" i="3" s="1"/>
  <c r="CB107" i="15"/>
  <c r="AG87" i="3" s="1"/>
  <c r="CB108" i="15"/>
  <c r="AG76" i="3" s="1"/>
  <c r="CB110" i="15"/>
  <c r="AG115" i="3" s="1"/>
  <c r="CB113" i="15"/>
  <c r="AG89" i="3" s="1"/>
  <c r="CB117" i="15"/>
  <c r="AG298" i="3" s="1"/>
  <c r="CB123" i="15"/>
  <c r="AG340" i="3" s="1"/>
  <c r="CB124" i="15"/>
  <c r="AG258" i="3" s="1"/>
  <c r="CB127" i="15"/>
  <c r="AG353" i="3" s="1"/>
  <c r="CB129" i="15"/>
  <c r="AG45" i="3" s="1"/>
  <c r="AY3" i="15"/>
  <c r="BM5" i="15"/>
  <c r="CB57" i="15"/>
  <c r="AG132" i="3" s="1"/>
  <c r="CB58" i="15"/>
  <c r="AG56" i="3" s="1"/>
  <c r="AG58" i="3" s="1"/>
  <c r="CB59" i="15"/>
  <c r="AG71" i="3" s="1"/>
  <c r="CB60" i="15"/>
  <c r="AG206" i="3" s="1"/>
  <c r="AG207" i="3" s="1"/>
  <c r="CB61" i="15"/>
  <c r="AG181" i="3" s="1"/>
  <c r="CB62" i="15"/>
  <c r="AG362" i="3" s="1"/>
  <c r="AG363" i="3" s="1"/>
  <c r="CB63" i="15"/>
  <c r="AG313" i="3" s="1"/>
  <c r="CB64" i="15"/>
  <c r="AG241" i="3" s="1"/>
  <c r="CB65" i="15"/>
  <c r="AG249" i="3" s="1"/>
  <c r="CB69" i="15"/>
  <c r="AG161" i="3" s="1"/>
  <c r="CB73" i="15"/>
  <c r="AG255" i="3" s="1"/>
  <c r="AG256" i="3" s="1"/>
  <c r="CB77" i="15"/>
  <c r="AG202" i="3" s="1"/>
  <c r="AG203" i="3" s="1"/>
  <c r="CB81" i="15"/>
  <c r="AG299" i="3" s="1"/>
  <c r="CB85" i="15"/>
  <c r="AG12" i="3" s="1"/>
  <c r="AG13" i="3" s="1"/>
  <c r="CB89" i="15"/>
  <c r="AG81" i="3" s="1"/>
  <c r="CB93" i="15"/>
  <c r="AG221" i="3" s="1"/>
  <c r="CB97" i="15"/>
  <c r="AG229" i="3" s="1"/>
  <c r="CB101" i="15"/>
  <c r="AG291" i="3" s="1"/>
  <c r="AG292" i="3" s="1"/>
  <c r="CB112" i="15"/>
  <c r="AG88" i="3" s="1"/>
  <c r="CB106" i="15"/>
  <c r="AG235" i="3" s="1"/>
  <c r="CB111" i="15"/>
  <c r="AG64" i="3" s="1"/>
  <c r="AG65" i="3" s="1"/>
  <c r="CB114" i="15"/>
  <c r="AG236" i="3" s="1"/>
  <c r="CB119" i="15"/>
  <c r="AG156" i="3" s="1"/>
  <c r="AG158" i="3" s="1"/>
  <c r="CB122" i="15"/>
  <c r="AG173" i="3" s="1"/>
  <c r="CB128" i="15"/>
  <c r="AG21" i="3" s="1"/>
  <c r="CB130" i="15"/>
  <c r="AG358" i="3" s="1"/>
  <c r="AG359" i="3" s="1"/>
  <c r="CB141" i="14"/>
  <c r="CB139" i="14"/>
  <c r="CB140" i="14"/>
  <c r="AI77" i="3" l="1"/>
  <c r="AW279" i="3"/>
  <c r="AW77" i="3"/>
  <c r="AW316" i="3"/>
  <c r="AW50" i="3"/>
  <c r="AV364" i="3"/>
  <c r="AW105" i="3"/>
  <c r="AW55" i="3"/>
  <c r="AW99" i="3"/>
  <c r="AU364" i="3"/>
  <c r="AW250" i="3"/>
  <c r="AW210" i="3"/>
  <c r="AW18" i="3"/>
  <c r="AW281" i="3"/>
  <c r="AT364" i="3"/>
  <c r="AW240" i="3"/>
  <c r="AW351" i="3"/>
  <c r="BA348" i="3"/>
  <c r="BA351" i="3" s="1"/>
  <c r="AW113" i="3"/>
  <c r="AW38" i="3"/>
  <c r="AW158" i="3"/>
  <c r="AW11" i="3"/>
  <c r="AW94" i="3"/>
  <c r="AW263" i="3"/>
  <c r="AW276" i="3"/>
  <c r="AW135" i="3"/>
  <c r="BA296" i="3"/>
  <c r="AW285" i="3"/>
  <c r="AW273" i="3"/>
  <c r="BA272" i="3"/>
  <c r="BA273" i="3" s="1"/>
  <c r="AW162" i="3"/>
  <c r="AW332" i="3"/>
  <c r="AW288" i="3"/>
  <c r="AW344" i="3"/>
  <c r="AW83" i="3"/>
  <c r="AW217" i="3"/>
  <c r="AW269" i="3"/>
  <c r="BA266" i="3"/>
  <c r="AW310" i="3"/>
  <c r="AW155" i="3"/>
  <c r="AW245" i="3"/>
  <c r="AW24" i="3"/>
  <c r="AD182" i="3"/>
  <c r="AG269" i="3"/>
  <c r="AK158" i="3"/>
  <c r="AG240" i="3"/>
  <c r="AD113" i="3"/>
  <c r="AK269" i="3"/>
  <c r="AH110" i="3"/>
  <c r="AJ217" i="3"/>
  <c r="AJ113" i="3"/>
  <c r="AD158" i="3"/>
  <c r="AF210" i="3"/>
  <c r="AE158" i="3"/>
  <c r="AF269" i="3"/>
  <c r="AZ297" i="3"/>
  <c r="AJ61" i="3"/>
  <c r="AJ300" i="3"/>
  <c r="AF55" i="3"/>
  <c r="AD94" i="3"/>
  <c r="AD99" i="3"/>
  <c r="AD279" i="3"/>
  <c r="AE77" i="3"/>
  <c r="AE279" i="3"/>
  <c r="AE113" i="3"/>
  <c r="AF18" i="3"/>
  <c r="AK110" i="3"/>
  <c r="AI55" i="3"/>
  <c r="AJ99" i="3"/>
  <c r="AJ279" i="3"/>
  <c r="AH61" i="3"/>
  <c r="AH250" i="3"/>
  <c r="AI279" i="3"/>
  <c r="AI217" i="3"/>
  <c r="AF171" i="3"/>
  <c r="AD300" i="3"/>
  <c r="AE146" i="3"/>
  <c r="AK18" i="3"/>
  <c r="AY297" i="3"/>
  <c r="AD166" i="3"/>
  <c r="AG182" i="3"/>
  <c r="AH269" i="3"/>
  <c r="AH357" i="3"/>
  <c r="AI155" i="3"/>
  <c r="AH166" i="3"/>
  <c r="AH116" i="3"/>
  <c r="AE55" i="3"/>
  <c r="AF162" i="3"/>
  <c r="AK90" i="3"/>
  <c r="AJ171" i="3"/>
  <c r="AJ110" i="3"/>
  <c r="AG171" i="3"/>
  <c r="AG18" i="3"/>
  <c r="AH146" i="3"/>
  <c r="AE61" i="3"/>
  <c r="AE58" i="3"/>
  <c r="AG146" i="3"/>
  <c r="AK230" i="3"/>
  <c r="AK77" i="3"/>
  <c r="AH224" i="3"/>
  <c r="AH316" i="3"/>
  <c r="AK61" i="3"/>
  <c r="AI263" i="3"/>
  <c r="AI344" i="3"/>
  <c r="AF182" i="3"/>
  <c r="AE162" i="3"/>
  <c r="AE210" i="3"/>
  <c r="AE11" i="3"/>
  <c r="AF105" i="3"/>
  <c r="AG99" i="3"/>
  <c r="BA297" i="3"/>
  <c r="AM364" i="3"/>
  <c r="AL364" i="3"/>
  <c r="AJ18" i="3"/>
  <c r="AK210" i="3"/>
  <c r="AI83" i="3"/>
  <c r="AJ158" i="3"/>
  <c r="AJ105" i="3"/>
  <c r="AH50" i="3"/>
  <c r="AH38" i="3"/>
  <c r="AH18" i="3"/>
  <c r="AH124" i="3"/>
  <c r="AH210" i="3"/>
  <c r="AH230" i="3"/>
  <c r="AI158" i="3"/>
  <c r="AI230" i="3"/>
  <c r="AH113" i="3"/>
  <c r="AI269" i="3"/>
  <c r="AI90" i="3"/>
  <c r="AJ344" i="3"/>
  <c r="AJ74" i="3"/>
  <c r="AI113" i="3"/>
  <c r="AD55" i="3"/>
  <c r="AD83" i="3"/>
  <c r="AD24" i="3"/>
  <c r="AD77" i="3"/>
  <c r="AD162" i="3"/>
  <c r="AD217" i="3"/>
  <c r="AD357" i="3"/>
  <c r="AE94" i="3"/>
  <c r="AF178" i="3"/>
  <c r="AE240" i="3"/>
  <c r="AF113" i="3"/>
  <c r="AO364" i="3"/>
  <c r="AN364" i="3"/>
  <c r="AH171" i="3"/>
  <c r="AJ230" i="3"/>
  <c r="AI94" i="3"/>
  <c r="AI61" i="3"/>
  <c r="AJ11" i="3"/>
  <c r="AG155" i="3"/>
  <c r="AE357" i="3"/>
  <c r="AG116" i="3"/>
  <c r="AK6" i="3"/>
  <c r="AK11" i="3"/>
  <c r="AJ357" i="3"/>
  <c r="AJ245" i="3"/>
  <c r="AK83" i="3"/>
  <c r="AK279" i="3"/>
  <c r="AH11" i="3"/>
  <c r="AJ50" i="3"/>
  <c r="AJ155" i="3"/>
  <c r="AI24" i="3"/>
  <c r="AH344" i="3"/>
  <c r="AH74" i="3"/>
  <c r="AI316" i="3"/>
  <c r="AF58" i="3"/>
  <c r="AF83" i="3"/>
  <c r="AD240" i="3"/>
  <c r="AF224" i="3"/>
  <c r="AD250" i="3"/>
  <c r="AG94" i="3"/>
  <c r="AG61" i="3"/>
  <c r="AE171" i="3"/>
  <c r="AE230" i="3"/>
  <c r="AF250" i="3"/>
  <c r="AF166" i="3"/>
  <c r="AD116" i="3"/>
  <c r="AE269" i="3"/>
  <c r="AE90" i="3"/>
  <c r="AF135" i="3"/>
  <c r="AI6" i="3"/>
  <c r="AI11" i="3"/>
  <c r="AG224" i="3"/>
  <c r="AG50" i="3"/>
  <c r="AG113" i="3"/>
  <c r="AG217" i="3"/>
  <c r="AK300" i="3"/>
  <c r="AK357" i="3"/>
  <c r="AF11" i="3"/>
  <c r="AI110" i="3"/>
  <c r="AJ24" i="3"/>
  <c r="AJ77" i="3"/>
  <c r="AJ162" i="3"/>
  <c r="AH158" i="3"/>
  <c r="AH105" i="3"/>
  <c r="AJ210" i="3"/>
  <c r="AH90" i="3"/>
  <c r="AJ240" i="3"/>
  <c r="AJ316" i="3"/>
  <c r="AJ90" i="3"/>
  <c r="AI74" i="3"/>
  <c r="AI146" i="3"/>
  <c r="AF38" i="3"/>
  <c r="AF124" i="3"/>
  <c r="AD110" i="3"/>
  <c r="AF217" i="3"/>
  <c r="AE124" i="3"/>
  <c r="AE105" i="3"/>
  <c r="AF357" i="3"/>
  <c r="AD90" i="3"/>
  <c r="AD74" i="3"/>
  <c r="AE316" i="3"/>
  <c r="AG90" i="3"/>
  <c r="AF344" i="3"/>
  <c r="AF74" i="3"/>
  <c r="AF245" i="3"/>
  <c r="AG6" i="3"/>
  <c r="AG11" i="3"/>
  <c r="AG105" i="3"/>
  <c r="AD11" i="3"/>
  <c r="AH178" i="3"/>
  <c r="AK94" i="3"/>
  <c r="AI171" i="3"/>
  <c r="AI224" i="3"/>
  <c r="AK74" i="3"/>
  <c r="AE110" i="3"/>
  <c r="AE83" i="3"/>
  <c r="AF110" i="3"/>
  <c r="AD58" i="3"/>
  <c r="AD155" i="3"/>
  <c r="AE38" i="3"/>
  <c r="AG124" i="3"/>
  <c r="AE74" i="3"/>
  <c r="AE6" i="3"/>
  <c r="AG316" i="3"/>
  <c r="AG178" i="3"/>
  <c r="AK240" i="3"/>
  <c r="AK24" i="3"/>
  <c r="AJ94" i="3"/>
  <c r="AG24" i="3"/>
  <c r="AK166" i="3"/>
  <c r="AK217" i="3"/>
  <c r="AJ6" i="3"/>
  <c r="AI182" i="3"/>
  <c r="AH55" i="3"/>
  <c r="AH83" i="3"/>
  <c r="AH24" i="3"/>
  <c r="AH77" i="3"/>
  <c r="AH162" i="3"/>
  <c r="AH217" i="3"/>
  <c r="AH135" i="3"/>
  <c r="AI124" i="3"/>
  <c r="AI105" i="3"/>
  <c r="AI210" i="3"/>
  <c r="AK224" i="3"/>
  <c r="AJ269" i="3"/>
  <c r="AI250" i="3"/>
  <c r="AK263" i="3"/>
  <c r="AI178" i="3"/>
  <c r="AK344" i="3"/>
  <c r="AG110" i="3"/>
  <c r="AF158" i="3"/>
  <c r="AD50" i="3"/>
  <c r="AD38" i="3"/>
  <c r="AD18" i="3"/>
  <c r="AD124" i="3"/>
  <c r="AD210" i="3"/>
  <c r="AD230" i="3"/>
  <c r="AD263" i="3"/>
  <c r="AE99" i="3"/>
  <c r="AG162" i="3"/>
  <c r="AG210" i="3"/>
  <c r="AE217" i="3"/>
  <c r="AE224" i="3"/>
  <c r="AF240" i="3"/>
  <c r="AF316" i="3"/>
  <c r="AD178" i="3"/>
  <c r="AD245" i="3"/>
  <c r="AF90" i="3"/>
  <c r="AE263" i="3"/>
  <c r="AG74" i="3"/>
  <c r="AG77" i="3"/>
  <c r="AK182" i="3"/>
  <c r="AI50" i="3"/>
  <c r="AG300" i="3"/>
  <c r="AG83" i="3"/>
  <c r="AG250" i="3"/>
  <c r="AK250" i="3"/>
  <c r="AK58" i="3"/>
  <c r="AK135" i="3"/>
  <c r="AK55" i="3"/>
  <c r="AK316" i="3"/>
  <c r="AK105" i="3"/>
  <c r="AH6" i="3"/>
  <c r="AJ58" i="3"/>
  <c r="AJ55" i="3"/>
  <c r="AJ83" i="3"/>
  <c r="AH94" i="3"/>
  <c r="AH99" i="3"/>
  <c r="AH279" i="3"/>
  <c r="AJ224" i="3"/>
  <c r="AI38" i="3"/>
  <c r="AK124" i="3"/>
  <c r="AI162" i="3"/>
  <c r="AI300" i="3"/>
  <c r="AJ263" i="3"/>
  <c r="AH245" i="3"/>
  <c r="AI166" i="3"/>
  <c r="AJ116" i="3"/>
  <c r="AJ146" i="3"/>
  <c r="AI245" i="3"/>
  <c r="AF61" i="3"/>
  <c r="AF50" i="3"/>
  <c r="AD171" i="3"/>
  <c r="AD316" i="3"/>
  <c r="AF300" i="3"/>
  <c r="AF155" i="3"/>
  <c r="AE24" i="3"/>
  <c r="AE18" i="3"/>
  <c r="AE300" i="3"/>
  <c r="AD146" i="3"/>
  <c r="AE250" i="3"/>
  <c r="AG263" i="3"/>
  <c r="AE344" i="3"/>
  <c r="AF6" i="3"/>
  <c r="AJ38" i="3"/>
  <c r="AH263" i="3"/>
  <c r="AI99" i="3"/>
  <c r="AK162" i="3"/>
  <c r="AJ178" i="3"/>
  <c r="AI116" i="3"/>
  <c r="AE50" i="3"/>
  <c r="AF24" i="3"/>
  <c r="AF77" i="3"/>
  <c r="AD105" i="3"/>
  <c r="AF230" i="3"/>
  <c r="AD344" i="3"/>
  <c r="AD135" i="3"/>
  <c r="AE166" i="3"/>
  <c r="AE178" i="3"/>
  <c r="AG344" i="3"/>
  <c r="AE245" i="3"/>
  <c r="AX297" i="3"/>
  <c r="AK178" i="3"/>
  <c r="AG357" i="3"/>
  <c r="AK113" i="3"/>
  <c r="AJ124" i="3"/>
  <c r="AH182" i="3"/>
  <c r="AG245" i="3"/>
  <c r="AG230" i="3"/>
  <c r="AG279" i="3"/>
  <c r="AG38" i="3"/>
  <c r="AG166" i="3"/>
  <c r="AK38" i="3"/>
  <c r="AK50" i="3"/>
  <c r="AK146" i="3"/>
  <c r="AK245" i="3"/>
  <c r="AD6" i="3"/>
  <c r="AJ182" i="3"/>
  <c r="AH58" i="3"/>
  <c r="AH300" i="3"/>
  <c r="AH155" i="3"/>
  <c r="AH240" i="3"/>
  <c r="AI18" i="3"/>
  <c r="AK99" i="3"/>
  <c r="AK155" i="3"/>
  <c r="AJ250" i="3"/>
  <c r="AJ166" i="3"/>
  <c r="AI240" i="3"/>
  <c r="AI357" i="3"/>
  <c r="AJ135" i="3"/>
  <c r="AI135" i="3"/>
  <c r="AK116" i="3"/>
  <c r="AE182" i="3"/>
  <c r="AF94" i="3"/>
  <c r="AF99" i="3"/>
  <c r="AF279" i="3"/>
  <c r="AD61" i="3"/>
  <c r="AD224" i="3"/>
  <c r="AE155" i="3"/>
  <c r="AF263" i="3"/>
  <c r="AD269" i="3"/>
  <c r="AF116" i="3"/>
  <c r="AF146" i="3"/>
  <c r="AE135" i="3"/>
  <c r="AE116" i="3"/>
  <c r="CB5" i="18"/>
  <c r="AW183" i="3" s="1"/>
  <c r="BW3" i="18"/>
  <c r="CB5" i="15"/>
  <c r="AG125" i="3" s="1"/>
  <c r="AG135" i="3" s="1"/>
  <c r="BW3" i="15"/>
  <c r="CA145" i="14"/>
  <c r="BZ145" i="14"/>
  <c r="BY145" i="14"/>
  <c r="AZ145" i="14"/>
  <c r="BX145" i="14" s="1"/>
  <c r="AY145" i="14"/>
  <c r="BW145" i="14" s="1"/>
  <c r="AX145" i="14"/>
  <c r="BV145" i="14" s="1"/>
  <c r="AW145" i="14"/>
  <c r="BU145" i="14" s="1"/>
  <c r="AV145" i="14"/>
  <c r="BT145" i="14" s="1"/>
  <c r="AU145" i="14"/>
  <c r="BS145" i="14" s="1"/>
  <c r="AT145" i="14"/>
  <c r="BR145" i="14" s="1"/>
  <c r="AS145" i="14"/>
  <c r="BQ145" i="14" s="1"/>
  <c r="AR145" i="14"/>
  <c r="BP145" i="14" s="1"/>
  <c r="AQ145" i="14"/>
  <c r="BO145" i="14" s="1"/>
  <c r="AP145" i="14"/>
  <c r="BN145" i="14" s="1"/>
  <c r="AO145" i="14"/>
  <c r="BM145" i="14" s="1"/>
  <c r="A145" i="14"/>
  <c r="CA144" i="14"/>
  <c r="BZ144" i="14"/>
  <c r="BY144" i="14"/>
  <c r="AZ144" i="14"/>
  <c r="BX144" i="14" s="1"/>
  <c r="AY144" i="14"/>
  <c r="BW144" i="14" s="1"/>
  <c r="AX144" i="14"/>
  <c r="BV144" i="14" s="1"/>
  <c r="AW144" i="14"/>
  <c r="BU144" i="14" s="1"/>
  <c r="AV144" i="14"/>
  <c r="BT144" i="14" s="1"/>
  <c r="AU144" i="14"/>
  <c r="BS144" i="14" s="1"/>
  <c r="AT144" i="14"/>
  <c r="BR144" i="14" s="1"/>
  <c r="AS144" i="14"/>
  <c r="BQ144" i="14" s="1"/>
  <c r="AR144" i="14"/>
  <c r="BP144" i="14" s="1"/>
  <c r="AQ144" i="14"/>
  <c r="BO144" i="14" s="1"/>
  <c r="AP144" i="14"/>
  <c r="BN144" i="14" s="1"/>
  <c r="AO144" i="14"/>
  <c r="BM144" i="14" s="1"/>
  <c r="A144" i="14"/>
  <c r="CA143" i="14"/>
  <c r="BZ143" i="14"/>
  <c r="BY143" i="14"/>
  <c r="AZ143" i="14"/>
  <c r="BX143" i="14" s="1"/>
  <c r="AY143" i="14"/>
  <c r="BW143" i="14" s="1"/>
  <c r="AX143" i="14"/>
  <c r="BV143" i="14" s="1"/>
  <c r="AW143" i="14"/>
  <c r="BU143" i="14" s="1"/>
  <c r="AV143" i="14"/>
  <c r="BT143" i="14" s="1"/>
  <c r="AU143" i="14"/>
  <c r="BS143" i="14" s="1"/>
  <c r="AT143" i="14"/>
  <c r="BR143" i="14" s="1"/>
  <c r="AS143" i="14"/>
  <c r="BQ143" i="14" s="1"/>
  <c r="AR143" i="14"/>
  <c r="BP143" i="14" s="1"/>
  <c r="AQ143" i="14"/>
  <c r="BO143" i="14" s="1"/>
  <c r="AP143" i="14"/>
  <c r="BN143" i="14" s="1"/>
  <c r="AO143" i="14"/>
  <c r="BM143" i="14" s="1"/>
  <c r="A143" i="14"/>
  <c r="CA142" i="14"/>
  <c r="BZ142" i="14"/>
  <c r="BY142" i="14"/>
  <c r="AZ142" i="14"/>
  <c r="BX142" i="14" s="1"/>
  <c r="AY142" i="14"/>
  <c r="BW142" i="14" s="1"/>
  <c r="AX142" i="14"/>
  <c r="BV142" i="14" s="1"/>
  <c r="AW142" i="14"/>
  <c r="BU142" i="14" s="1"/>
  <c r="AV142" i="14"/>
  <c r="BT142" i="14" s="1"/>
  <c r="AU142" i="14"/>
  <c r="BS142" i="14" s="1"/>
  <c r="AT142" i="14"/>
  <c r="BR142" i="14" s="1"/>
  <c r="AS142" i="14"/>
  <c r="BQ142" i="14" s="1"/>
  <c r="AR142" i="14"/>
  <c r="BP142" i="14" s="1"/>
  <c r="AQ142" i="14"/>
  <c r="BO142" i="14" s="1"/>
  <c r="AP142" i="14"/>
  <c r="BN142" i="14" s="1"/>
  <c r="AO142" i="14"/>
  <c r="BM142" i="14" s="1"/>
  <c r="A142" i="14"/>
  <c r="CA138" i="14"/>
  <c r="BZ138" i="14"/>
  <c r="BY138" i="14"/>
  <c r="AZ138" i="14"/>
  <c r="BX138" i="14" s="1"/>
  <c r="AY138" i="14"/>
  <c r="BW138" i="14" s="1"/>
  <c r="AX138" i="14"/>
  <c r="BV138" i="14" s="1"/>
  <c r="AW138" i="14"/>
  <c r="BU138" i="14" s="1"/>
  <c r="AV138" i="14"/>
  <c r="BT138" i="14" s="1"/>
  <c r="AU138" i="14"/>
  <c r="BS138" i="14" s="1"/>
  <c r="AT138" i="14"/>
  <c r="BR138" i="14" s="1"/>
  <c r="AS138" i="14"/>
  <c r="BQ138" i="14" s="1"/>
  <c r="AR138" i="14"/>
  <c r="BP138" i="14" s="1"/>
  <c r="AQ138" i="14"/>
  <c r="BO138" i="14" s="1"/>
  <c r="AP138" i="14"/>
  <c r="BN138" i="14" s="1"/>
  <c r="AO138" i="14"/>
  <c r="BM138" i="14" s="1"/>
  <c r="A138" i="14"/>
  <c r="CA137" i="14"/>
  <c r="BZ137" i="14"/>
  <c r="BY137" i="14"/>
  <c r="AZ137" i="14"/>
  <c r="BX137" i="14" s="1"/>
  <c r="AY137" i="14"/>
  <c r="BW137" i="14" s="1"/>
  <c r="AX137" i="14"/>
  <c r="BV137" i="14" s="1"/>
  <c r="AW137" i="14"/>
  <c r="BU137" i="14" s="1"/>
  <c r="AV137" i="14"/>
  <c r="BT137" i="14" s="1"/>
  <c r="AU137" i="14"/>
  <c r="BS137" i="14" s="1"/>
  <c r="AT137" i="14"/>
  <c r="BR137" i="14" s="1"/>
  <c r="AS137" i="14"/>
  <c r="BQ137" i="14" s="1"/>
  <c r="AR137" i="14"/>
  <c r="BP137" i="14" s="1"/>
  <c r="AQ137" i="14"/>
  <c r="BO137" i="14" s="1"/>
  <c r="AP137" i="14"/>
  <c r="BN137" i="14" s="1"/>
  <c r="AO137" i="14"/>
  <c r="BM137" i="14" s="1"/>
  <c r="A137" i="14"/>
  <c r="CA136" i="14"/>
  <c r="BZ136" i="14"/>
  <c r="BY136" i="14"/>
  <c r="AZ136" i="14"/>
  <c r="BX136" i="14" s="1"/>
  <c r="AY136" i="14"/>
  <c r="BW136" i="14" s="1"/>
  <c r="AX136" i="14"/>
  <c r="BV136" i="14" s="1"/>
  <c r="AW136" i="14"/>
  <c r="BU136" i="14" s="1"/>
  <c r="AV136" i="14"/>
  <c r="BT136" i="14" s="1"/>
  <c r="AU136" i="14"/>
  <c r="BS136" i="14" s="1"/>
  <c r="AT136" i="14"/>
  <c r="BR136" i="14" s="1"/>
  <c r="AS136" i="14"/>
  <c r="BQ136" i="14" s="1"/>
  <c r="AR136" i="14"/>
  <c r="BP136" i="14" s="1"/>
  <c r="AQ136" i="14"/>
  <c r="BO136" i="14" s="1"/>
  <c r="AP136" i="14"/>
  <c r="BN136" i="14" s="1"/>
  <c r="AO136" i="14"/>
  <c r="BM136" i="14" s="1"/>
  <c r="A136" i="14"/>
  <c r="CA135" i="14"/>
  <c r="BZ135" i="14"/>
  <c r="BY135" i="14"/>
  <c r="AZ135" i="14"/>
  <c r="BX135" i="14" s="1"/>
  <c r="AY135" i="14"/>
  <c r="BW135" i="14" s="1"/>
  <c r="AX135" i="14"/>
  <c r="BV135" i="14" s="1"/>
  <c r="AW135" i="14"/>
  <c r="BU135" i="14" s="1"/>
  <c r="AV135" i="14"/>
  <c r="BT135" i="14" s="1"/>
  <c r="AU135" i="14"/>
  <c r="BS135" i="14" s="1"/>
  <c r="AT135" i="14"/>
  <c r="BR135" i="14" s="1"/>
  <c r="AS135" i="14"/>
  <c r="BQ135" i="14" s="1"/>
  <c r="AR135" i="14"/>
  <c r="BP135" i="14" s="1"/>
  <c r="AQ135" i="14"/>
  <c r="BO135" i="14" s="1"/>
  <c r="AP135" i="14"/>
  <c r="BN135" i="14" s="1"/>
  <c r="AO135" i="14"/>
  <c r="BM135" i="14" s="1"/>
  <c r="A135" i="14"/>
  <c r="CA134" i="14"/>
  <c r="BZ134" i="14"/>
  <c r="BY134" i="14"/>
  <c r="AZ134" i="14"/>
  <c r="BX134" i="14" s="1"/>
  <c r="AY134" i="14"/>
  <c r="BW134" i="14" s="1"/>
  <c r="AX134" i="14"/>
  <c r="BV134" i="14" s="1"/>
  <c r="AW134" i="14"/>
  <c r="BU134" i="14" s="1"/>
  <c r="AV134" i="14"/>
  <c r="BT134" i="14" s="1"/>
  <c r="AU134" i="14"/>
  <c r="BS134" i="14" s="1"/>
  <c r="AT134" i="14"/>
  <c r="BR134" i="14" s="1"/>
  <c r="AS134" i="14"/>
  <c r="BQ134" i="14" s="1"/>
  <c r="AR134" i="14"/>
  <c r="BP134" i="14" s="1"/>
  <c r="AQ134" i="14"/>
  <c r="BO134" i="14" s="1"/>
  <c r="AP134" i="14"/>
  <c r="BN134" i="14" s="1"/>
  <c r="AO134" i="14"/>
  <c r="BM134" i="14" s="1"/>
  <c r="A134" i="14"/>
  <c r="CA133" i="14"/>
  <c r="BZ133" i="14"/>
  <c r="BY133" i="14"/>
  <c r="AZ133" i="14"/>
  <c r="BX133" i="14" s="1"/>
  <c r="AY133" i="14"/>
  <c r="BW133" i="14" s="1"/>
  <c r="AX133" i="14"/>
  <c r="BV133" i="14" s="1"/>
  <c r="AW133" i="14"/>
  <c r="BU133" i="14" s="1"/>
  <c r="AV133" i="14"/>
  <c r="BT133" i="14" s="1"/>
  <c r="AU133" i="14"/>
  <c r="BS133" i="14" s="1"/>
  <c r="AT133" i="14"/>
  <c r="BR133" i="14" s="1"/>
  <c r="AS133" i="14"/>
  <c r="BQ133" i="14" s="1"/>
  <c r="AR133" i="14"/>
  <c r="BP133" i="14" s="1"/>
  <c r="AQ133" i="14"/>
  <c r="BO133" i="14" s="1"/>
  <c r="AP133" i="14"/>
  <c r="BN133" i="14" s="1"/>
  <c r="AO133" i="14"/>
  <c r="BM133" i="14" s="1"/>
  <c r="A133" i="14"/>
  <c r="CA132" i="14"/>
  <c r="BZ132" i="14"/>
  <c r="BY132" i="14"/>
  <c r="AZ132" i="14"/>
  <c r="BX132" i="14" s="1"/>
  <c r="AY132" i="14"/>
  <c r="BW132" i="14" s="1"/>
  <c r="AX132" i="14"/>
  <c r="BV132" i="14" s="1"/>
  <c r="AW132" i="14"/>
  <c r="BU132" i="14" s="1"/>
  <c r="AV132" i="14"/>
  <c r="BT132" i="14" s="1"/>
  <c r="AU132" i="14"/>
  <c r="BS132" i="14" s="1"/>
  <c r="AT132" i="14"/>
  <c r="BR132" i="14" s="1"/>
  <c r="AS132" i="14"/>
  <c r="BQ132" i="14" s="1"/>
  <c r="AR132" i="14"/>
  <c r="BP132" i="14" s="1"/>
  <c r="AQ132" i="14"/>
  <c r="BO132" i="14" s="1"/>
  <c r="AP132" i="14"/>
  <c r="BN132" i="14" s="1"/>
  <c r="AO132" i="14"/>
  <c r="BM132" i="14" s="1"/>
  <c r="A132" i="14"/>
  <c r="CA131" i="14"/>
  <c r="BZ131" i="14"/>
  <c r="BY131" i="14"/>
  <c r="AZ131" i="14"/>
  <c r="BX131" i="14" s="1"/>
  <c r="AY131" i="14"/>
  <c r="BW131" i="14" s="1"/>
  <c r="AX131" i="14"/>
  <c r="BV131" i="14" s="1"/>
  <c r="AW131" i="14"/>
  <c r="BU131" i="14" s="1"/>
  <c r="AV131" i="14"/>
  <c r="BT131" i="14" s="1"/>
  <c r="AU131" i="14"/>
  <c r="BS131" i="14" s="1"/>
  <c r="AT131" i="14"/>
  <c r="BR131" i="14" s="1"/>
  <c r="AS131" i="14"/>
  <c r="BQ131" i="14" s="1"/>
  <c r="AR131" i="14"/>
  <c r="BP131" i="14" s="1"/>
  <c r="AQ131" i="14"/>
  <c r="BO131" i="14" s="1"/>
  <c r="AP131" i="14"/>
  <c r="BN131" i="14" s="1"/>
  <c r="AO131" i="14"/>
  <c r="BM131" i="14" s="1"/>
  <c r="A131" i="14"/>
  <c r="CA130" i="14"/>
  <c r="BZ130" i="14"/>
  <c r="BY130" i="14"/>
  <c r="AZ130" i="14"/>
  <c r="BX130" i="14" s="1"/>
  <c r="AY130" i="14"/>
  <c r="BW130" i="14" s="1"/>
  <c r="AX130" i="14"/>
  <c r="BV130" i="14" s="1"/>
  <c r="AW130" i="14"/>
  <c r="BU130" i="14" s="1"/>
  <c r="AV130" i="14"/>
  <c r="BT130" i="14" s="1"/>
  <c r="AU130" i="14"/>
  <c r="BS130" i="14" s="1"/>
  <c r="AT130" i="14"/>
  <c r="BR130" i="14" s="1"/>
  <c r="AS130" i="14"/>
  <c r="BQ130" i="14" s="1"/>
  <c r="AR130" i="14"/>
  <c r="BP130" i="14" s="1"/>
  <c r="AQ130" i="14"/>
  <c r="BO130" i="14" s="1"/>
  <c r="AP130" i="14"/>
  <c r="BN130" i="14" s="1"/>
  <c r="AO130" i="14"/>
  <c r="BM130" i="14" s="1"/>
  <c r="A130" i="14"/>
  <c r="CA129" i="14"/>
  <c r="BZ129" i="14"/>
  <c r="BY129" i="14"/>
  <c r="AZ129" i="14"/>
  <c r="BX129" i="14" s="1"/>
  <c r="AY129" i="14"/>
  <c r="BW129" i="14" s="1"/>
  <c r="AX129" i="14"/>
  <c r="BV129" i="14" s="1"/>
  <c r="AW129" i="14"/>
  <c r="BU129" i="14" s="1"/>
  <c r="AV129" i="14"/>
  <c r="BT129" i="14" s="1"/>
  <c r="AU129" i="14"/>
  <c r="BS129" i="14" s="1"/>
  <c r="AT129" i="14"/>
  <c r="BR129" i="14" s="1"/>
  <c r="AS129" i="14"/>
  <c r="BQ129" i="14" s="1"/>
  <c r="AR129" i="14"/>
  <c r="BP129" i="14" s="1"/>
  <c r="AQ129" i="14"/>
  <c r="BO129" i="14" s="1"/>
  <c r="AP129" i="14"/>
  <c r="BN129" i="14" s="1"/>
  <c r="AO129" i="14"/>
  <c r="BM129" i="14" s="1"/>
  <c r="A129" i="14"/>
  <c r="CA128" i="14"/>
  <c r="BZ128" i="14"/>
  <c r="BY128" i="14"/>
  <c r="AZ128" i="14"/>
  <c r="BX128" i="14" s="1"/>
  <c r="AY128" i="14"/>
  <c r="BW128" i="14" s="1"/>
  <c r="AX128" i="14"/>
  <c r="BV128" i="14" s="1"/>
  <c r="AW128" i="14"/>
  <c r="BU128" i="14" s="1"/>
  <c r="AV128" i="14"/>
  <c r="BT128" i="14" s="1"/>
  <c r="AU128" i="14"/>
  <c r="BS128" i="14" s="1"/>
  <c r="AT128" i="14"/>
  <c r="BR128" i="14" s="1"/>
  <c r="AS128" i="14"/>
  <c r="BQ128" i="14" s="1"/>
  <c r="AR128" i="14"/>
  <c r="BP128" i="14" s="1"/>
  <c r="AQ128" i="14"/>
  <c r="BO128" i="14" s="1"/>
  <c r="AP128" i="14"/>
  <c r="BN128" i="14" s="1"/>
  <c r="AO128" i="14"/>
  <c r="BM128" i="14" s="1"/>
  <c r="A128" i="14"/>
  <c r="CA127" i="14"/>
  <c r="BZ127" i="14"/>
  <c r="BY127" i="14"/>
  <c r="AZ127" i="14"/>
  <c r="BX127" i="14" s="1"/>
  <c r="AY127" i="14"/>
  <c r="BW127" i="14" s="1"/>
  <c r="AX127" i="14"/>
  <c r="BV127" i="14" s="1"/>
  <c r="AW127" i="14"/>
  <c r="BU127" i="14" s="1"/>
  <c r="AV127" i="14"/>
  <c r="BT127" i="14" s="1"/>
  <c r="AU127" i="14"/>
  <c r="BS127" i="14" s="1"/>
  <c r="AT127" i="14"/>
  <c r="BR127" i="14" s="1"/>
  <c r="AS127" i="14"/>
  <c r="BQ127" i="14" s="1"/>
  <c r="AR127" i="14"/>
  <c r="BP127" i="14" s="1"/>
  <c r="AQ127" i="14"/>
  <c r="BO127" i="14" s="1"/>
  <c r="AP127" i="14"/>
  <c r="BN127" i="14" s="1"/>
  <c r="AO127" i="14"/>
  <c r="BM127" i="14" s="1"/>
  <c r="A127" i="14"/>
  <c r="CA126" i="14"/>
  <c r="BZ126" i="14"/>
  <c r="BY126" i="14"/>
  <c r="AZ126" i="14"/>
  <c r="BX126" i="14" s="1"/>
  <c r="AY126" i="14"/>
  <c r="BW126" i="14" s="1"/>
  <c r="AX126" i="14"/>
  <c r="BV126" i="14" s="1"/>
  <c r="AW126" i="14"/>
  <c r="BU126" i="14" s="1"/>
  <c r="AV126" i="14"/>
  <c r="BT126" i="14" s="1"/>
  <c r="AU126" i="14"/>
  <c r="BS126" i="14" s="1"/>
  <c r="AT126" i="14"/>
  <c r="BR126" i="14" s="1"/>
  <c r="AS126" i="14"/>
  <c r="BQ126" i="14" s="1"/>
  <c r="AR126" i="14"/>
  <c r="BP126" i="14" s="1"/>
  <c r="AQ126" i="14"/>
  <c r="BO126" i="14" s="1"/>
  <c r="AP126" i="14"/>
  <c r="BN126" i="14" s="1"/>
  <c r="AO126" i="14"/>
  <c r="BM126" i="14" s="1"/>
  <c r="A126" i="14"/>
  <c r="CA125" i="14"/>
  <c r="BZ125" i="14"/>
  <c r="BY125" i="14"/>
  <c r="AZ125" i="14"/>
  <c r="BX125" i="14" s="1"/>
  <c r="AY125" i="14"/>
  <c r="BW125" i="14" s="1"/>
  <c r="AX125" i="14"/>
  <c r="BV125" i="14" s="1"/>
  <c r="AW125" i="14"/>
  <c r="BU125" i="14" s="1"/>
  <c r="AV125" i="14"/>
  <c r="BT125" i="14" s="1"/>
  <c r="AU125" i="14"/>
  <c r="BS125" i="14" s="1"/>
  <c r="AT125" i="14"/>
  <c r="BR125" i="14" s="1"/>
  <c r="AS125" i="14"/>
  <c r="BQ125" i="14" s="1"/>
  <c r="AR125" i="14"/>
  <c r="BP125" i="14" s="1"/>
  <c r="AQ125" i="14"/>
  <c r="BO125" i="14" s="1"/>
  <c r="AP125" i="14"/>
  <c r="BN125" i="14" s="1"/>
  <c r="AO125" i="14"/>
  <c r="BM125" i="14" s="1"/>
  <c r="A125" i="14"/>
  <c r="CA124" i="14"/>
  <c r="BZ124" i="14"/>
  <c r="BY124" i="14"/>
  <c r="AZ124" i="14"/>
  <c r="BX124" i="14" s="1"/>
  <c r="AY124" i="14"/>
  <c r="BW124" i="14" s="1"/>
  <c r="AX124" i="14"/>
  <c r="BV124" i="14" s="1"/>
  <c r="AW124" i="14"/>
  <c r="BU124" i="14" s="1"/>
  <c r="AV124" i="14"/>
  <c r="BT124" i="14" s="1"/>
  <c r="AU124" i="14"/>
  <c r="BS124" i="14" s="1"/>
  <c r="AT124" i="14"/>
  <c r="BR124" i="14" s="1"/>
  <c r="AS124" i="14"/>
  <c r="BQ124" i="14" s="1"/>
  <c r="AR124" i="14"/>
  <c r="BP124" i="14" s="1"/>
  <c r="AQ124" i="14"/>
  <c r="BO124" i="14" s="1"/>
  <c r="AP124" i="14"/>
  <c r="BN124" i="14" s="1"/>
  <c r="AO124" i="14"/>
  <c r="BM124" i="14" s="1"/>
  <c r="A124" i="14"/>
  <c r="CA123" i="14"/>
  <c r="BZ123" i="14"/>
  <c r="BY123" i="14"/>
  <c r="AZ123" i="14"/>
  <c r="BX123" i="14" s="1"/>
  <c r="AY123" i="14"/>
  <c r="BW123" i="14" s="1"/>
  <c r="AX123" i="14"/>
  <c r="BV123" i="14" s="1"/>
  <c r="AW123" i="14"/>
  <c r="BU123" i="14" s="1"/>
  <c r="AV123" i="14"/>
  <c r="BT123" i="14" s="1"/>
  <c r="AU123" i="14"/>
  <c r="BS123" i="14" s="1"/>
  <c r="AT123" i="14"/>
  <c r="BR123" i="14" s="1"/>
  <c r="AS123" i="14"/>
  <c r="BQ123" i="14" s="1"/>
  <c r="AR123" i="14"/>
  <c r="BP123" i="14" s="1"/>
  <c r="AQ123" i="14"/>
  <c r="BO123" i="14" s="1"/>
  <c r="AP123" i="14"/>
  <c r="BN123" i="14" s="1"/>
  <c r="AO123" i="14"/>
  <c r="BM123" i="14" s="1"/>
  <c r="A123" i="14"/>
  <c r="CA122" i="14"/>
  <c r="BZ122" i="14"/>
  <c r="BY122" i="14"/>
  <c r="AZ122" i="14"/>
  <c r="BX122" i="14" s="1"/>
  <c r="AY122" i="14"/>
  <c r="BW122" i="14" s="1"/>
  <c r="AX122" i="14"/>
  <c r="BV122" i="14" s="1"/>
  <c r="AW122" i="14"/>
  <c r="BU122" i="14" s="1"/>
  <c r="AV122" i="14"/>
  <c r="BT122" i="14" s="1"/>
  <c r="AU122" i="14"/>
  <c r="BS122" i="14" s="1"/>
  <c r="AT122" i="14"/>
  <c r="BR122" i="14" s="1"/>
  <c r="AS122" i="14"/>
  <c r="BQ122" i="14" s="1"/>
  <c r="AR122" i="14"/>
  <c r="BP122" i="14" s="1"/>
  <c r="AQ122" i="14"/>
  <c r="BO122" i="14" s="1"/>
  <c r="AP122" i="14"/>
  <c r="BN122" i="14" s="1"/>
  <c r="AO122" i="14"/>
  <c r="BM122" i="14" s="1"/>
  <c r="A122" i="14"/>
  <c r="CA121" i="14"/>
  <c r="BZ121" i="14"/>
  <c r="BY121" i="14"/>
  <c r="AZ121" i="14"/>
  <c r="BX121" i="14" s="1"/>
  <c r="AY121" i="14"/>
  <c r="BW121" i="14" s="1"/>
  <c r="AX121" i="14"/>
  <c r="BV121" i="14" s="1"/>
  <c r="AW121" i="14"/>
  <c r="BU121" i="14" s="1"/>
  <c r="AV121" i="14"/>
  <c r="BT121" i="14" s="1"/>
  <c r="AU121" i="14"/>
  <c r="BS121" i="14" s="1"/>
  <c r="AT121" i="14"/>
  <c r="BR121" i="14" s="1"/>
  <c r="AS121" i="14"/>
  <c r="BQ121" i="14" s="1"/>
  <c r="AR121" i="14"/>
  <c r="BP121" i="14" s="1"/>
  <c r="AQ121" i="14"/>
  <c r="BO121" i="14" s="1"/>
  <c r="AP121" i="14"/>
  <c r="BN121" i="14" s="1"/>
  <c r="AO121" i="14"/>
  <c r="BM121" i="14" s="1"/>
  <c r="A121" i="14"/>
  <c r="CA120" i="14"/>
  <c r="BZ120" i="14"/>
  <c r="BY120" i="14"/>
  <c r="AZ120" i="14"/>
  <c r="BX120" i="14" s="1"/>
  <c r="AY120" i="14"/>
  <c r="BW120" i="14" s="1"/>
  <c r="AX120" i="14"/>
  <c r="BV120" i="14" s="1"/>
  <c r="AW120" i="14"/>
  <c r="BU120" i="14" s="1"/>
  <c r="AV120" i="14"/>
  <c r="BT120" i="14" s="1"/>
  <c r="AU120" i="14"/>
  <c r="BS120" i="14" s="1"/>
  <c r="AT120" i="14"/>
  <c r="BR120" i="14" s="1"/>
  <c r="AS120" i="14"/>
  <c r="BQ120" i="14" s="1"/>
  <c r="AR120" i="14"/>
  <c r="BP120" i="14" s="1"/>
  <c r="AQ120" i="14"/>
  <c r="BO120" i="14" s="1"/>
  <c r="AP120" i="14"/>
  <c r="BN120" i="14" s="1"/>
  <c r="AO120" i="14"/>
  <c r="BM120" i="14" s="1"/>
  <c r="A120" i="14"/>
  <c r="CA119" i="14"/>
  <c r="BZ119" i="14"/>
  <c r="BY119" i="14"/>
  <c r="AZ119" i="14"/>
  <c r="BX119" i="14" s="1"/>
  <c r="AY119" i="14"/>
  <c r="BW119" i="14" s="1"/>
  <c r="AX119" i="14"/>
  <c r="BV119" i="14" s="1"/>
  <c r="AW119" i="14"/>
  <c r="BU119" i="14" s="1"/>
  <c r="AV119" i="14"/>
  <c r="BT119" i="14" s="1"/>
  <c r="AU119" i="14"/>
  <c r="BS119" i="14" s="1"/>
  <c r="AT119" i="14"/>
  <c r="BR119" i="14" s="1"/>
  <c r="AS119" i="14"/>
  <c r="BQ119" i="14" s="1"/>
  <c r="AR119" i="14"/>
  <c r="BP119" i="14" s="1"/>
  <c r="AQ119" i="14"/>
  <c r="BO119" i="14" s="1"/>
  <c r="AP119" i="14"/>
  <c r="BN119" i="14" s="1"/>
  <c r="AO119" i="14"/>
  <c r="BM119" i="14" s="1"/>
  <c r="A119" i="14"/>
  <c r="CA118" i="14"/>
  <c r="BZ118" i="14"/>
  <c r="BY118" i="14"/>
  <c r="AZ118" i="14"/>
  <c r="BX118" i="14" s="1"/>
  <c r="AY118" i="14"/>
  <c r="BW118" i="14" s="1"/>
  <c r="AX118" i="14"/>
  <c r="BV118" i="14" s="1"/>
  <c r="AW118" i="14"/>
  <c r="BU118" i="14" s="1"/>
  <c r="AV118" i="14"/>
  <c r="BT118" i="14" s="1"/>
  <c r="AU118" i="14"/>
  <c r="BS118" i="14" s="1"/>
  <c r="AT118" i="14"/>
  <c r="BR118" i="14" s="1"/>
  <c r="AS118" i="14"/>
  <c r="BQ118" i="14" s="1"/>
  <c r="AR118" i="14"/>
  <c r="BP118" i="14" s="1"/>
  <c r="AQ118" i="14"/>
  <c r="BO118" i="14" s="1"/>
  <c r="AP118" i="14"/>
  <c r="BN118" i="14" s="1"/>
  <c r="AO118" i="14"/>
  <c r="BM118" i="14" s="1"/>
  <c r="A118" i="14"/>
  <c r="CA117" i="14"/>
  <c r="BZ117" i="14"/>
  <c r="BY117" i="14"/>
  <c r="AZ117" i="14"/>
  <c r="BX117" i="14" s="1"/>
  <c r="AY117" i="14"/>
  <c r="BW117" i="14" s="1"/>
  <c r="AX117" i="14"/>
  <c r="BV117" i="14" s="1"/>
  <c r="AW117" i="14"/>
  <c r="BU117" i="14" s="1"/>
  <c r="AV117" i="14"/>
  <c r="BT117" i="14" s="1"/>
  <c r="AU117" i="14"/>
  <c r="BS117" i="14" s="1"/>
  <c r="AT117" i="14"/>
  <c r="BR117" i="14" s="1"/>
  <c r="AS117" i="14"/>
  <c r="BQ117" i="14" s="1"/>
  <c r="AR117" i="14"/>
  <c r="BP117" i="14" s="1"/>
  <c r="AQ117" i="14"/>
  <c r="BO117" i="14" s="1"/>
  <c r="AP117" i="14"/>
  <c r="BN117" i="14" s="1"/>
  <c r="AO117" i="14"/>
  <c r="BM117" i="14" s="1"/>
  <c r="A117" i="14"/>
  <c r="CA116" i="14"/>
  <c r="BZ116" i="14"/>
  <c r="BY116" i="14"/>
  <c r="AZ116" i="14"/>
  <c r="BX116" i="14" s="1"/>
  <c r="AY116" i="14"/>
  <c r="BW116" i="14" s="1"/>
  <c r="AX116" i="14"/>
  <c r="BV116" i="14" s="1"/>
  <c r="AW116" i="14"/>
  <c r="BU116" i="14" s="1"/>
  <c r="AV116" i="14"/>
  <c r="BT116" i="14" s="1"/>
  <c r="AU116" i="14"/>
  <c r="BS116" i="14" s="1"/>
  <c r="AT116" i="14"/>
  <c r="BR116" i="14" s="1"/>
  <c r="AS116" i="14"/>
  <c r="BQ116" i="14" s="1"/>
  <c r="AR116" i="14"/>
  <c r="BP116" i="14" s="1"/>
  <c r="AQ116" i="14"/>
  <c r="BO116" i="14" s="1"/>
  <c r="AP116" i="14"/>
  <c r="BN116" i="14" s="1"/>
  <c r="AO116" i="14"/>
  <c r="BM116" i="14" s="1"/>
  <c r="A116" i="14"/>
  <c r="CA115" i="14"/>
  <c r="BZ115" i="14"/>
  <c r="BY115" i="14"/>
  <c r="AZ115" i="14"/>
  <c r="BX115" i="14" s="1"/>
  <c r="AY115" i="14"/>
  <c r="BW115" i="14" s="1"/>
  <c r="AX115" i="14"/>
  <c r="BV115" i="14" s="1"/>
  <c r="AW115" i="14"/>
  <c r="BU115" i="14" s="1"/>
  <c r="AV115" i="14"/>
  <c r="BT115" i="14" s="1"/>
  <c r="AU115" i="14"/>
  <c r="BS115" i="14" s="1"/>
  <c r="AT115" i="14"/>
  <c r="BR115" i="14" s="1"/>
  <c r="AS115" i="14"/>
  <c r="BQ115" i="14" s="1"/>
  <c r="AR115" i="14"/>
  <c r="BP115" i="14" s="1"/>
  <c r="AQ115" i="14"/>
  <c r="BO115" i="14" s="1"/>
  <c r="AP115" i="14"/>
  <c r="BN115" i="14" s="1"/>
  <c r="AO115" i="14"/>
  <c r="BM115" i="14" s="1"/>
  <c r="A115" i="14"/>
  <c r="CA114" i="14"/>
  <c r="BZ114" i="14"/>
  <c r="BY114" i="14"/>
  <c r="AZ114" i="14"/>
  <c r="BX114" i="14" s="1"/>
  <c r="AY114" i="14"/>
  <c r="BW114" i="14" s="1"/>
  <c r="AX114" i="14"/>
  <c r="BV114" i="14" s="1"/>
  <c r="AW114" i="14"/>
  <c r="BU114" i="14" s="1"/>
  <c r="AV114" i="14"/>
  <c r="BT114" i="14" s="1"/>
  <c r="AU114" i="14"/>
  <c r="BS114" i="14" s="1"/>
  <c r="AT114" i="14"/>
  <c r="BR114" i="14" s="1"/>
  <c r="AS114" i="14"/>
  <c r="BQ114" i="14" s="1"/>
  <c r="AR114" i="14"/>
  <c r="BP114" i="14" s="1"/>
  <c r="AQ114" i="14"/>
  <c r="BO114" i="14" s="1"/>
  <c r="AP114" i="14"/>
  <c r="BN114" i="14" s="1"/>
  <c r="AO114" i="14"/>
  <c r="BM114" i="14" s="1"/>
  <c r="A114" i="14"/>
  <c r="CA113" i="14"/>
  <c r="BZ113" i="14"/>
  <c r="BY113" i="14"/>
  <c r="AZ113" i="14"/>
  <c r="BX113" i="14" s="1"/>
  <c r="AY113" i="14"/>
  <c r="BW113" i="14" s="1"/>
  <c r="AX113" i="14"/>
  <c r="BV113" i="14" s="1"/>
  <c r="AW113" i="14"/>
  <c r="BU113" i="14" s="1"/>
  <c r="AV113" i="14"/>
  <c r="BT113" i="14" s="1"/>
  <c r="AU113" i="14"/>
  <c r="BS113" i="14" s="1"/>
  <c r="AT113" i="14"/>
  <c r="BR113" i="14" s="1"/>
  <c r="AS113" i="14"/>
  <c r="BQ113" i="14" s="1"/>
  <c r="AR113" i="14"/>
  <c r="BP113" i="14" s="1"/>
  <c r="AQ113" i="14"/>
  <c r="BO113" i="14" s="1"/>
  <c r="AP113" i="14"/>
  <c r="BN113" i="14" s="1"/>
  <c r="AO113" i="14"/>
  <c r="BM113" i="14" s="1"/>
  <c r="A113" i="14"/>
  <c r="CA112" i="14"/>
  <c r="BZ112" i="14"/>
  <c r="BY112" i="14"/>
  <c r="AZ112" i="14"/>
  <c r="BX112" i="14" s="1"/>
  <c r="AY112" i="14"/>
  <c r="BW112" i="14" s="1"/>
  <c r="AX112" i="14"/>
  <c r="BV112" i="14" s="1"/>
  <c r="AW112" i="14"/>
  <c r="BU112" i="14" s="1"/>
  <c r="AV112" i="14"/>
  <c r="BT112" i="14" s="1"/>
  <c r="AU112" i="14"/>
  <c r="BS112" i="14" s="1"/>
  <c r="AT112" i="14"/>
  <c r="BR112" i="14" s="1"/>
  <c r="AS112" i="14"/>
  <c r="BQ112" i="14" s="1"/>
  <c r="AR112" i="14"/>
  <c r="BP112" i="14" s="1"/>
  <c r="AQ112" i="14"/>
  <c r="BO112" i="14" s="1"/>
  <c r="AP112" i="14"/>
  <c r="BN112" i="14" s="1"/>
  <c r="AO112" i="14"/>
  <c r="BM112" i="14" s="1"/>
  <c r="A112" i="14"/>
  <c r="CA111" i="14"/>
  <c r="BZ111" i="14"/>
  <c r="BY111" i="14"/>
  <c r="AZ111" i="14"/>
  <c r="BX111" i="14" s="1"/>
  <c r="AY111" i="14"/>
  <c r="BW111" i="14" s="1"/>
  <c r="AX111" i="14"/>
  <c r="BV111" i="14" s="1"/>
  <c r="AW111" i="14"/>
  <c r="BU111" i="14" s="1"/>
  <c r="AV111" i="14"/>
  <c r="BT111" i="14" s="1"/>
  <c r="AU111" i="14"/>
  <c r="BS111" i="14" s="1"/>
  <c r="AT111" i="14"/>
  <c r="BR111" i="14" s="1"/>
  <c r="AS111" i="14"/>
  <c r="BQ111" i="14" s="1"/>
  <c r="AR111" i="14"/>
  <c r="BP111" i="14" s="1"/>
  <c r="AQ111" i="14"/>
  <c r="BO111" i="14" s="1"/>
  <c r="AP111" i="14"/>
  <c r="BN111" i="14" s="1"/>
  <c r="AO111" i="14"/>
  <c r="BM111" i="14" s="1"/>
  <c r="A111" i="14"/>
  <c r="CA110" i="14"/>
  <c r="BZ110" i="14"/>
  <c r="BY110" i="14"/>
  <c r="AZ110" i="14"/>
  <c r="BX110" i="14" s="1"/>
  <c r="AY110" i="14"/>
  <c r="BW110" i="14" s="1"/>
  <c r="AX110" i="14"/>
  <c r="BV110" i="14" s="1"/>
  <c r="AW110" i="14"/>
  <c r="BU110" i="14" s="1"/>
  <c r="AV110" i="14"/>
  <c r="BT110" i="14" s="1"/>
  <c r="AU110" i="14"/>
  <c r="BS110" i="14" s="1"/>
  <c r="AT110" i="14"/>
  <c r="BR110" i="14" s="1"/>
  <c r="AS110" i="14"/>
  <c r="BQ110" i="14" s="1"/>
  <c r="AR110" i="14"/>
  <c r="BP110" i="14" s="1"/>
  <c r="AQ110" i="14"/>
  <c r="BO110" i="14" s="1"/>
  <c r="AP110" i="14"/>
  <c r="BN110" i="14" s="1"/>
  <c r="AO110" i="14"/>
  <c r="BM110" i="14" s="1"/>
  <c r="A110" i="14"/>
  <c r="CA109" i="14"/>
  <c r="BZ109" i="14"/>
  <c r="BY109" i="14"/>
  <c r="AZ109" i="14"/>
  <c r="BX109" i="14" s="1"/>
  <c r="AY109" i="14"/>
  <c r="BW109" i="14" s="1"/>
  <c r="AX109" i="14"/>
  <c r="BV109" i="14" s="1"/>
  <c r="AW109" i="14"/>
  <c r="BU109" i="14" s="1"/>
  <c r="AV109" i="14"/>
  <c r="BT109" i="14" s="1"/>
  <c r="AU109" i="14"/>
  <c r="BS109" i="14" s="1"/>
  <c r="AT109" i="14"/>
  <c r="BR109" i="14" s="1"/>
  <c r="AS109" i="14"/>
  <c r="BQ109" i="14" s="1"/>
  <c r="AR109" i="14"/>
  <c r="BP109" i="14" s="1"/>
  <c r="AQ109" i="14"/>
  <c r="BO109" i="14" s="1"/>
  <c r="AP109" i="14"/>
  <c r="BN109" i="14" s="1"/>
  <c r="AO109" i="14"/>
  <c r="BM109" i="14" s="1"/>
  <c r="A109" i="14"/>
  <c r="CA108" i="14"/>
  <c r="BZ108" i="14"/>
  <c r="BY108" i="14"/>
  <c r="AZ108" i="14"/>
  <c r="BX108" i="14" s="1"/>
  <c r="AY108" i="14"/>
  <c r="BW108" i="14" s="1"/>
  <c r="AX108" i="14"/>
  <c r="BV108" i="14" s="1"/>
  <c r="AW108" i="14"/>
  <c r="BU108" i="14" s="1"/>
  <c r="AV108" i="14"/>
  <c r="BT108" i="14" s="1"/>
  <c r="AU108" i="14"/>
  <c r="BS108" i="14" s="1"/>
  <c r="AT108" i="14"/>
  <c r="BR108" i="14" s="1"/>
  <c r="AS108" i="14"/>
  <c r="BQ108" i="14" s="1"/>
  <c r="AR108" i="14"/>
  <c r="BP108" i="14" s="1"/>
  <c r="AQ108" i="14"/>
  <c r="BO108" i="14" s="1"/>
  <c r="AP108" i="14"/>
  <c r="BN108" i="14" s="1"/>
  <c r="AO108" i="14"/>
  <c r="BM108" i="14" s="1"/>
  <c r="A108" i="14"/>
  <c r="CA107" i="14"/>
  <c r="BZ107" i="14"/>
  <c r="BY107" i="14"/>
  <c r="AZ107" i="14"/>
  <c r="BX107" i="14" s="1"/>
  <c r="AY107" i="14"/>
  <c r="BW107" i="14" s="1"/>
  <c r="AX107" i="14"/>
  <c r="BV107" i="14" s="1"/>
  <c r="AW107" i="14"/>
  <c r="BU107" i="14" s="1"/>
  <c r="AV107" i="14"/>
  <c r="BT107" i="14" s="1"/>
  <c r="AU107" i="14"/>
  <c r="BS107" i="14" s="1"/>
  <c r="AT107" i="14"/>
  <c r="BR107" i="14" s="1"/>
  <c r="AS107" i="14"/>
  <c r="BQ107" i="14" s="1"/>
  <c r="AR107" i="14"/>
  <c r="BP107" i="14" s="1"/>
  <c r="AQ107" i="14"/>
  <c r="BO107" i="14" s="1"/>
  <c r="AP107" i="14"/>
  <c r="BN107" i="14" s="1"/>
  <c r="AO107" i="14"/>
  <c r="BM107" i="14" s="1"/>
  <c r="A107" i="14"/>
  <c r="CA106" i="14"/>
  <c r="BZ106" i="14"/>
  <c r="BY106" i="14"/>
  <c r="AZ106" i="14"/>
  <c r="BX106" i="14" s="1"/>
  <c r="AY106" i="14"/>
  <c r="BW106" i="14" s="1"/>
  <c r="AX106" i="14"/>
  <c r="BV106" i="14" s="1"/>
  <c r="AW106" i="14"/>
  <c r="BU106" i="14" s="1"/>
  <c r="AV106" i="14"/>
  <c r="BT106" i="14" s="1"/>
  <c r="AU106" i="14"/>
  <c r="BS106" i="14" s="1"/>
  <c r="AT106" i="14"/>
  <c r="BR106" i="14" s="1"/>
  <c r="AS106" i="14"/>
  <c r="BQ106" i="14" s="1"/>
  <c r="AR106" i="14"/>
  <c r="BP106" i="14" s="1"/>
  <c r="AQ106" i="14"/>
  <c r="BO106" i="14" s="1"/>
  <c r="AP106" i="14"/>
  <c r="BN106" i="14" s="1"/>
  <c r="AO106" i="14"/>
  <c r="BM106" i="14" s="1"/>
  <c r="A106" i="14"/>
  <c r="CA105" i="14"/>
  <c r="BZ105" i="14"/>
  <c r="BY105" i="14"/>
  <c r="AZ105" i="14"/>
  <c r="BX105" i="14" s="1"/>
  <c r="AY105" i="14"/>
  <c r="BW105" i="14" s="1"/>
  <c r="AX105" i="14"/>
  <c r="BV105" i="14" s="1"/>
  <c r="AW105" i="14"/>
  <c r="BU105" i="14" s="1"/>
  <c r="AV105" i="14"/>
  <c r="BT105" i="14" s="1"/>
  <c r="AU105" i="14"/>
  <c r="BS105" i="14" s="1"/>
  <c r="AT105" i="14"/>
  <c r="BR105" i="14" s="1"/>
  <c r="AS105" i="14"/>
  <c r="BQ105" i="14" s="1"/>
  <c r="AR105" i="14"/>
  <c r="BP105" i="14" s="1"/>
  <c r="AQ105" i="14"/>
  <c r="BO105" i="14" s="1"/>
  <c r="AP105" i="14"/>
  <c r="BN105" i="14" s="1"/>
  <c r="AO105" i="14"/>
  <c r="BM105" i="14" s="1"/>
  <c r="A105" i="14"/>
  <c r="CA104" i="14"/>
  <c r="BZ104" i="14"/>
  <c r="BY104" i="14"/>
  <c r="AZ104" i="14"/>
  <c r="BX104" i="14" s="1"/>
  <c r="AY104" i="14"/>
  <c r="BW104" i="14" s="1"/>
  <c r="AX104" i="14"/>
  <c r="BV104" i="14" s="1"/>
  <c r="AW104" i="14"/>
  <c r="BU104" i="14" s="1"/>
  <c r="AV104" i="14"/>
  <c r="BT104" i="14" s="1"/>
  <c r="AU104" i="14"/>
  <c r="BS104" i="14" s="1"/>
  <c r="AT104" i="14"/>
  <c r="BR104" i="14" s="1"/>
  <c r="AS104" i="14"/>
  <c r="BQ104" i="14" s="1"/>
  <c r="AR104" i="14"/>
  <c r="BP104" i="14" s="1"/>
  <c r="AQ104" i="14"/>
  <c r="BO104" i="14" s="1"/>
  <c r="AP104" i="14"/>
  <c r="BN104" i="14" s="1"/>
  <c r="AO104" i="14"/>
  <c r="BM104" i="14" s="1"/>
  <c r="A104" i="14"/>
  <c r="CA103" i="14"/>
  <c r="BZ103" i="14"/>
  <c r="BY103" i="14"/>
  <c r="AZ103" i="14"/>
  <c r="BX103" i="14" s="1"/>
  <c r="AY103" i="14"/>
  <c r="BW103" i="14" s="1"/>
  <c r="AX103" i="14"/>
  <c r="BV103" i="14" s="1"/>
  <c r="AW103" i="14"/>
  <c r="BU103" i="14" s="1"/>
  <c r="AV103" i="14"/>
  <c r="BT103" i="14" s="1"/>
  <c r="AU103" i="14"/>
  <c r="BS103" i="14" s="1"/>
  <c r="AT103" i="14"/>
  <c r="BR103" i="14" s="1"/>
  <c r="AS103" i="14"/>
  <c r="BQ103" i="14" s="1"/>
  <c r="AR103" i="14"/>
  <c r="BP103" i="14" s="1"/>
  <c r="AQ103" i="14"/>
  <c r="BO103" i="14" s="1"/>
  <c r="AP103" i="14"/>
  <c r="BN103" i="14" s="1"/>
  <c r="AO103" i="14"/>
  <c r="BM103" i="14" s="1"/>
  <c r="A103" i="14"/>
  <c r="CA102" i="14"/>
  <c r="BZ102" i="14"/>
  <c r="BY102" i="14"/>
  <c r="AZ102" i="14"/>
  <c r="BX102" i="14" s="1"/>
  <c r="AY102" i="14"/>
  <c r="BW102" i="14" s="1"/>
  <c r="AX102" i="14"/>
  <c r="BV102" i="14" s="1"/>
  <c r="AW102" i="14"/>
  <c r="BU102" i="14" s="1"/>
  <c r="AV102" i="14"/>
  <c r="BT102" i="14" s="1"/>
  <c r="AU102" i="14"/>
  <c r="BS102" i="14" s="1"/>
  <c r="AT102" i="14"/>
  <c r="BR102" i="14" s="1"/>
  <c r="AS102" i="14"/>
  <c r="BQ102" i="14" s="1"/>
  <c r="AR102" i="14"/>
  <c r="BP102" i="14" s="1"/>
  <c r="AQ102" i="14"/>
  <c r="BO102" i="14" s="1"/>
  <c r="AP102" i="14"/>
  <c r="BN102" i="14" s="1"/>
  <c r="AO102" i="14"/>
  <c r="BM102" i="14" s="1"/>
  <c r="A102" i="14"/>
  <c r="CA101" i="14"/>
  <c r="BZ101" i="14"/>
  <c r="BY101" i="14"/>
  <c r="AZ101" i="14"/>
  <c r="BX101" i="14" s="1"/>
  <c r="AY101" i="14"/>
  <c r="BW101" i="14" s="1"/>
  <c r="AX101" i="14"/>
  <c r="BV101" i="14" s="1"/>
  <c r="AW101" i="14"/>
  <c r="BU101" i="14" s="1"/>
  <c r="AV101" i="14"/>
  <c r="BT101" i="14" s="1"/>
  <c r="AU101" i="14"/>
  <c r="BS101" i="14" s="1"/>
  <c r="AT101" i="14"/>
  <c r="BR101" i="14" s="1"/>
  <c r="AS101" i="14"/>
  <c r="BQ101" i="14" s="1"/>
  <c r="AR101" i="14"/>
  <c r="BP101" i="14" s="1"/>
  <c r="AQ101" i="14"/>
  <c r="BO101" i="14" s="1"/>
  <c r="AP101" i="14"/>
  <c r="BN101" i="14" s="1"/>
  <c r="AO101" i="14"/>
  <c r="BM101" i="14" s="1"/>
  <c r="A101" i="14"/>
  <c r="CA100" i="14"/>
  <c r="BZ100" i="14"/>
  <c r="BY100" i="14"/>
  <c r="AZ100" i="14"/>
  <c r="BX100" i="14" s="1"/>
  <c r="AY100" i="14"/>
  <c r="BW100" i="14" s="1"/>
  <c r="AX100" i="14"/>
  <c r="BV100" i="14" s="1"/>
  <c r="AW100" i="14"/>
  <c r="BU100" i="14" s="1"/>
  <c r="AV100" i="14"/>
  <c r="BT100" i="14" s="1"/>
  <c r="AU100" i="14"/>
  <c r="BS100" i="14" s="1"/>
  <c r="AT100" i="14"/>
  <c r="BR100" i="14" s="1"/>
  <c r="AS100" i="14"/>
  <c r="BQ100" i="14" s="1"/>
  <c r="AR100" i="14"/>
  <c r="BP100" i="14" s="1"/>
  <c r="AQ100" i="14"/>
  <c r="BO100" i="14" s="1"/>
  <c r="AP100" i="14"/>
  <c r="BN100" i="14" s="1"/>
  <c r="AO100" i="14"/>
  <c r="BM100" i="14" s="1"/>
  <c r="A100" i="14"/>
  <c r="CA99" i="14"/>
  <c r="BZ99" i="14"/>
  <c r="BY99" i="14"/>
  <c r="AZ99" i="14"/>
  <c r="BX99" i="14" s="1"/>
  <c r="AY99" i="14"/>
  <c r="BW99" i="14" s="1"/>
  <c r="AX99" i="14"/>
  <c r="BV99" i="14" s="1"/>
  <c r="AW99" i="14"/>
  <c r="BU99" i="14" s="1"/>
  <c r="AV99" i="14"/>
  <c r="BT99" i="14" s="1"/>
  <c r="AU99" i="14"/>
  <c r="BS99" i="14" s="1"/>
  <c r="AT99" i="14"/>
  <c r="BR99" i="14" s="1"/>
  <c r="AS99" i="14"/>
  <c r="BQ99" i="14" s="1"/>
  <c r="AR99" i="14"/>
  <c r="BP99" i="14" s="1"/>
  <c r="AQ99" i="14"/>
  <c r="BO99" i="14" s="1"/>
  <c r="AP99" i="14"/>
  <c r="BN99" i="14" s="1"/>
  <c r="AO99" i="14"/>
  <c r="BM99" i="14" s="1"/>
  <c r="A99" i="14"/>
  <c r="CA98" i="14"/>
  <c r="BZ98" i="14"/>
  <c r="BY98" i="14"/>
  <c r="AZ98" i="14"/>
  <c r="BX98" i="14" s="1"/>
  <c r="AY98" i="14"/>
  <c r="BW98" i="14" s="1"/>
  <c r="AX98" i="14"/>
  <c r="BV98" i="14" s="1"/>
  <c r="AW98" i="14"/>
  <c r="BU98" i="14" s="1"/>
  <c r="AV98" i="14"/>
  <c r="BT98" i="14" s="1"/>
  <c r="AU98" i="14"/>
  <c r="BS98" i="14" s="1"/>
  <c r="AT98" i="14"/>
  <c r="BR98" i="14" s="1"/>
  <c r="AS98" i="14"/>
  <c r="BQ98" i="14" s="1"/>
  <c r="AR98" i="14"/>
  <c r="BP98" i="14" s="1"/>
  <c r="AQ98" i="14"/>
  <c r="BO98" i="14" s="1"/>
  <c r="AP98" i="14"/>
  <c r="BN98" i="14" s="1"/>
  <c r="AO98" i="14"/>
  <c r="BM98" i="14" s="1"/>
  <c r="A98" i="14"/>
  <c r="CA97" i="14"/>
  <c r="BZ97" i="14"/>
  <c r="BY97" i="14"/>
  <c r="AZ97" i="14"/>
  <c r="BX97" i="14" s="1"/>
  <c r="AY97" i="14"/>
  <c r="BW97" i="14" s="1"/>
  <c r="AX97" i="14"/>
  <c r="BV97" i="14" s="1"/>
  <c r="AW97" i="14"/>
  <c r="BU97" i="14" s="1"/>
  <c r="AV97" i="14"/>
  <c r="BT97" i="14" s="1"/>
  <c r="AU97" i="14"/>
  <c r="BS97" i="14" s="1"/>
  <c r="AT97" i="14"/>
  <c r="BR97" i="14" s="1"/>
  <c r="AS97" i="14"/>
  <c r="BQ97" i="14" s="1"/>
  <c r="AR97" i="14"/>
  <c r="BP97" i="14" s="1"/>
  <c r="AQ97" i="14"/>
  <c r="BO97" i="14" s="1"/>
  <c r="AP97" i="14"/>
  <c r="BN97" i="14" s="1"/>
  <c r="AO97" i="14"/>
  <c r="BM97" i="14" s="1"/>
  <c r="A97" i="14"/>
  <c r="CA96" i="14"/>
  <c r="BZ96" i="14"/>
  <c r="BY96" i="14"/>
  <c r="AZ96" i="14"/>
  <c r="BX96" i="14" s="1"/>
  <c r="AY96" i="14"/>
  <c r="BW96" i="14" s="1"/>
  <c r="AX96" i="14"/>
  <c r="BV96" i="14" s="1"/>
  <c r="AW96" i="14"/>
  <c r="BU96" i="14" s="1"/>
  <c r="AV96" i="14"/>
  <c r="BT96" i="14" s="1"/>
  <c r="AU96" i="14"/>
  <c r="BS96" i="14" s="1"/>
  <c r="AT96" i="14"/>
  <c r="BR96" i="14" s="1"/>
  <c r="AS96" i="14"/>
  <c r="BQ96" i="14" s="1"/>
  <c r="AR96" i="14"/>
  <c r="BP96" i="14" s="1"/>
  <c r="AQ96" i="14"/>
  <c r="BO96" i="14" s="1"/>
  <c r="AP96" i="14"/>
  <c r="BN96" i="14" s="1"/>
  <c r="AO96" i="14"/>
  <c r="BM96" i="14" s="1"/>
  <c r="A96" i="14"/>
  <c r="CA95" i="14"/>
  <c r="BZ95" i="14"/>
  <c r="BY95" i="14"/>
  <c r="AZ95" i="14"/>
  <c r="BX95" i="14" s="1"/>
  <c r="AY95" i="14"/>
  <c r="BW95" i="14" s="1"/>
  <c r="AX95" i="14"/>
  <c r="BV95" i="14" s="1"/>
  <c r="AW95" i="14"/>
  <c r="BU95" i="14" s="1"/>
  <c r="AV95" i="14"/>
  <c r="BT95" i="14" s="1"/>
  <c r="AU95" i="14"/>
  <c r="BS95" i="14" s="1"/>
  <c r="AT95" i="14"/>
  <c r="BR95" i="14" s="1"/>
  <c r="AS95" i="14"/>
  <c r="BQ95" i="14" s="1"/>
  <c r="AR95" i="14"/>
  <c r="BP95" i="14" s="1"/>
  <c r="AQ95" i="14"/>
  <c r="BO95" i="14" s="1"/>
  <c r="AP95" i="14"/>
  <c r="BN95" i="14" s="1"/>
  <c r="AO95" i="14"/>
  <c r="BM95" i="14" s="1"/>
  <c r="A95" i="14"/>
  <c r="CA94" i="14"/>
  <c r="BZ94" i="14"/>
  <c r="BY94" i="14"/>
  <c r="AZ94" i="14"/>
  <c r="BX94" i="14" s="1"/>
  <c r="AY94" i="14"/>
  <c r="BW94" i="14" s="1"/>
  <c r="AX94" i="14"/>
  <c r="BV94" i="14" s="1"/>
  <c r="AW94" i="14"/>
  <c r="BU94" i="14" s="1"/>
  <c r="AV94" i="14"/>
  <c r="BT94" i="14" s="1"/>
  <c r="AU94" i="14"/>
  <c r="BS94" i="14" s="1"/>
  <c r="AT94" i="14"/>
  <c r="BR94" i="14" s="1"/>
  <c r="AS94" i="14"/>
  <c r="BQ94" i="14" s="1"/>
  <c r="AR94" i="14"/>
  <c r="BP94" i="14" s="1"/>
  <c r="AQ94" i="14"/>
  <c r="BO94" i="14" s="1"/>
  <c r="AP94" i="14"/>
  <c r="BN94" i="14" s="1"/>
  <c r="AO94" i="14"/>
  <c r="BM94" i="14" s="1"/>
  <c r="A94" i="14"/>
  <c r="CA93" i="14"/>
  <c r="BZ93" i="14"/>
  <c r="BY93" i="14"/>
  <c r="AZ93" i="14"/>
  <c r="BX93" i="14" s="1"/>
  <c r="AY93" i="14"/>
  <c r="BW93" i="14" s="1"/>
  <c r="AX93" i="14"/>
  <c r="BV93" i="14" s="1"/>
  <c r="AW93" i="14"/>
  <c r="BU93" i="14" s="1"/>
  <c r="AV93" i="14"/>
  <c r="BT93" i="14" s="1"/>
  <c r="AU93" i="14"/>
  <c r="BS93" i="14" s="1"/>
  <c r="AT93" i="14"/>
  <c r="BR93" i="14" s="1"/>
  <c r="AS93" i="14"/>
  <c r="BQ93" i="14" s="1"/>
  <c r="AR93" i="14"/>
  <c r="BP93" i="14" s="1"/>
  <c r="AQ93" i="14"/>
  <c r="BO93" i="14" s="1"/>
  <c r="AP93" i="14"/>
  <c r="BN93" i="14" s="1"/>
  <c r="AO93" i="14"/>
  <c r="BM93" i="14" s="1"/>
  <c r="A93" i="14"/>
  <c r="CA92" i="14"/>
  <c r="BZ92" i="14"/>
  <c r="BY92" i="14"/>
  <c r="AZ92" i="14"/>
  <c r="BX92" i="14" s="1"/>
  <c r="AY92" i="14"/>
  <c r="BW92" i="14" s="1"/>
  <c r="AX92" i="14"/>
  <c r="BV92" i="14" s="1"/>
  <c r="AW92" i="14"/>
  <c r="BU92" i="14" s="1"/>
  <c r="AV92" i="14"/>
  <c r="BT92" i="14" s="1"/>
  <c r="AU92" i="14"/>
  <c r="BS92" i="14" s="1"/>
  <c r="AT92" i="14"/>
  <c r="BR92" i="14" s="1"/>
  <c r="AS92" i="14"/>
  <c r="BQ92" i="14" s="1"/>
  <c r="AR92" i="14"/>
  <c r="BP92" i="14" s="1"/>
  <c r="AQ92" i="14"/>
  <c r="BO92" i="14" s="1"/>
  <c r="AP92" i="14"/>
  <c r="BN92" i="14" s="1"/>
  <c r="AO92" i="14"/>
  <c r="BM92" i="14" s="1"/>
  <c r="A92" i="14"/>
  <c r="CA91" i="14"/>
  <c r="BZ91" i="14"/>
  <c r="BY91" i="14"/>
  <c r="AZ91" i="14"/>
  <c r="BX91" i="14" s="1"/>
  <c r="AY91" i="14"/>
  <c r="BW91" i="14" s="1"/>
  <c r="AX91" i="14"/>
  <c r="BV91" i="14" s="1"/>
  <c r="AW91" i="14"/>
  <c r="BU91" i="14" s="1"/>
  <c r="AV91" i="14"/>
  <c r="BT91" i="14" s="1"/>
  <c r="AU91" i="14"/>
  <c r="BS91" i="14" s="1"/>
  <c r="AT91" i="14"/>
  <c r="BR91" i="14" s="1"/>
  <c r="AS91" i="14"/>
  <c r="BQ91" i="14" s="1"/>
  <c r="AR91" i="14"/>
  <c r="BP91" i="14" s="1"/>
  <c r="AQ91" i="14"/>
  <c r="BO91" i="14" s="1"/>
  <c r="AP91" i="14"/>
  <c r="BN91" i="14" s="1"/>
  <c r="AO91" i="14"/>
  <c r="BM91" i="14" s="1"/>
  <c r="A91" i="14"/>
  <c r="CA90" i="14"/>
  <c r="BZ90" i="14"/>
  <c r="BY90" i="14"/>
  <c r="AZ90" i="14"/>
  <c r="BX90" i="14" s="1"/>
  <c r="AY90" i="14"/>
  <c r="BW90" i="14" s="1"/>
  <c r="AX90" i="14"/>
  <c r="BV90" i="14" s="1"/>
  <c r="AW90" i="14"/>
  <c r="BU90" i="14" s="1"/>
  <c r="AV90" i="14"/>
  <c r="BT90" i="14" s="1"/>
  <c r="AU90" i="14"/>
  <c r="BS90" i="14" s="1"/>
  <c r="AT90" i="14"/>
  <c r="BR90" i="14" s="1"/>
  <c r="AS90" i="14"/>
  <c r="BQ90" i="14" s="1"/>
  <c r="AR90" i="14"/>
  <c r="BP90" i="14" s="1"/>
  <c r="AQ90" i="14"/>
  <c r="BO90" i="14" s="1"/>
  <c r="AP90" i="14"/>
  <c r="BN90" i="14" s="1"/>
  <c r="AO90" i="14"/>
  <c r="BM90" i="14" s="1"/>
  <c r="A90" i="14"/>
  <c r="CA89" i="14"/>
  <c r="BZ89" i="14"/>
  <c r="BY89" i="14"/>
  <c r="AZ89" i="14"/>
  <c r="BX89" i="14" s="1"/>
  <c r="AY89" i="14"/>
  <c r="BW89" i="14" s="1"/>
  <c r="AX89" i="14"/>
  <c r="BV89" i="14" s="1"/>
  <c r="AW89" i="14"/>
  <c r="BU89" i="14" s="1"/>
  <c r="AV89" i="14"/>
  <c r="BT89" i="14" s="1"/>
  <c r="AU89" i="14"/>
  <c r="BS89" i="14" s="1"/>
  <c r="AT89" i="14"/>
  <c r="BR89" i="14" s="1"/>
  <c r="AS89" i="14"/>
  <c r="BQ89" i="14" s="1"/>
  <c r="AR89" i="14"/>
  <c r="BP89" i="14" s="1"/>
  <c r="AQ89" i="14"/>
  <c r="BO89" i="14" s="1"/>
  <c r="AP89" i="14"/>
  <c r="BN89" i="14" s="1"/>
  <c r="AO89" i="14"/>
  <c r="BM89" i="14" s="1"/>
  <c r="A89" i="14"/>
  <c r="CA88" i="14"/>
  <c r="BZ88" i="14"/>
  <c r="BY88" i="14"/>
  <c r="AZ88" i="14"/>
  <c r="BX88" i="14" s="1"/>
  <c r="AY88" i="14"/>
  <c r="BW88" i="14" s="1"/>
  <c r="AX88" i="14"/>
  <c r="BV88" i="14" s="1"/>
  <c r="AW88" i="14"/>
  <c r="BU88" i="14" s="1"/>
  <c r="AV88" i="14"/>
  <c r="BT88" i="14" s="1"/>
  <c r="AU88" i="14"/>
  <c r="BS88" i="14" s="1"/>
  <c r="AT88" i="14"/>
  <c r="BR88" i="14" s="1"/>
  <c r="AS88" i="14"/>
  <c r="BQ88" i="14" s="1"/>
  <c r="AR88" i="14"/>
  <c r="BP88" i="14" s="1"/>
  <c r="AQ88" i="14"/>
  <c r="BO88" i="14" s="1"/>
  <c r="AP88" i="14"/>
  <c r="BN88" i="14" s="1"/>
  <c r="AO88" i="14"/>
  <c r="BM88" i="14" s="1"/>
  <c r="A88" i="14"/>
  <c r="CA87" i="14"/>
  <c r="BZ87" i="14"/>
  <c r="BY87" i="14"/>
  <c r="AZ87" i="14"/>
  <c r="BX87" i="14" s="1"/>
  <c r="AY87" i="14"/>
  <c r="BW87" i="14" s="1"/>
  <c r="AX87" i="14"/>
  <c r="BV87" i="14" s="1"/>
  <c r="AW87" i="14"/>
  <c r="BU87" i="14" s="1"/>
  <c r="AV87" i="14"/>
  <c r="BT87" i="14" s="1"/>
  <c r="AU87" i="14"/>
  <c r="BS87" i="14" s="1"/>
  <c r="AT87" i="14"/>
  <c r="BR87" i="14" s="1"/>
  <c r="AS87" i="14"/>
  <c r="BQ87" i="14" s="1"/>
  <c r="AR87" i="14"/>
  <c r="BP87" i="14" s="1"/>
  <c r="AQ87" i="14"/>
  <c r="BO87" i="14" s="1"/>
  <c r="AP87" i="14"/>
  <c r="BN87" i="14" s="1"/>
  <c r="AO87" i="14"/>
  <c r="BM87" i="14" s="1"/>
  <c r="A87" i="14"/>
  <c r="CA86" i="14"/>
  <c r="BZ86" i="14"/>
  <c r="BY86" i="14"/>
  <c r="AZ86" i="14"/>
  <c r="BX86" i="14" s="1"/>
  <c r="AY86" i="14"/>
  <c r="BW86" i="14" s="1"/>
  <c r="AX86" i="14"/>
  <c r="BV86" i="14" s="1"/>
  <c r="AW86" i="14"/>
  <c r="BU86" i="14" s="1"/>
  <c r="AV86" i="14"/>
  <c r="BT86" i="14" s="1"/>
  <c r="AU86" i="14"/>
  <c r="BS86" i="14" s="1"/>
  <c r="AT86" i="14"/>
  <c r="BR86" i="14" s="1"/>
  <c r="AS86" i="14"/>
  <c r="BQ86" i="14" s="1"/>
  <c r="AR86" i="14"/>
  <c r="BP86" i="14" s="1"/>
  <c r="AQ86" i="14"/>
  <c r="BO86" i="14" s="1"/>
  <c r="AP86" i="14"/>
  <c r="BN86" i="14" s="1"/>
  <c r="AO86" i="14"/>
  <c r="BM86" i="14" s="1"/>
  <c r="A86" i="14"/>
  <c r="CA85" i="14"/>
  <c r="BZ85" i="14"/>
  <c r="BY85" i="14"/>
  <c r="AZ85" i="14"/>
  <c r="BX85" i="14" s="1"/>
  <c r="AY85" i="14"/>
  <c r="BW85" i="14" s="1"/>
  <c r="AX85" i="14"/>
  <c r="BV85" i="14" s="1"/>
  <c r="AW85" i="14"/>
  <c r="BU85" i="14" s="1"/>
  <c r="AV85" i="14"/>
  <c r="BT85" i="14" s="1"/>
  <c r="AU85" i="14"/>
  <c r="BS85" i="14" s="1"/>
  <c r="AT85" i="14"/>
  <c r="BR85" i="14" s="1"/>
  <c r="AS85" i="14"/>
  <c r="BQ85" i="14" s="1"/>
  <c r="AR85" i="14"/>
  <c r="BP85" i="14" s="1"/>
  <c r="AQ85" i="14"/>
  <c r="BO85" i="14" s="1"/>
  <c r="AP85" i="14"/>
  <c r="BN85" i="14" s="1"/>
  <c r="AO85" i="14"/>
  <c r="BM85" i="14" s="1"/>
  <c r="A85" i="14"/>
  <c r="CA84" i="14"/>
  <c r="BZ84" i="14"/>
  <c r="BY84" i="14"/>
  <c r="AZ84" i="14"/>
  <c r="BX84" i="14" s="1"/>
  <c r="AY84" i="14"/>
  <c r="BW84" i="14" s="1"/>
  <c r="AX84" i="14"/>
  <c r="BV84" i="14" s="1"/>
  <c r="AW84" i="14"/>
  <c r="BU84" i="14" s="1"/>
  <c r="AV84" i="14"/>
  <c r="BT84" i="14" s="1"/>
  <c r="AU84" i="14"/>
  <c r="BS84" i="14" s="1"/>
  <c r="AT84" i="14"/>
  <c r="BR84" i="14" s="1"/>
  <c r="AS84" i="14"/>
  <c r="BQ84" i="14" s="1"/>
  <c r="AR84" i="14"/>
  <c r="BP84" i="14" s="1"/>
  <c r="AQ84" i="14"/>
  <c r="BO84" i="14" s="1"/>
  <c r="AP84" i="14"/>
  <c r="BN84" i="14" s="1"/>
  <c r="AO84" i="14"/>
  <c r="BM84" i="14" s="1"/>
  <c r="A84" i="14"/>
  <c r="CA83" i="14"/>
  <c r="BZ83" i="14"/>
  <c r="BY83" i="14"/>
  <c r="AZ83" i="14"/>
  <c r="BX83" i="14" s="1"/>
  <c r="AY83" i="14"/>
  <c r="BW83" i="14" s="1"/>
  <c r="AX83" i="14"/>
  <c r="BV83" i="14" s="1"/>
  <c r="AW83" i="14"/>
  <c r="BU83" i="14" s="1"/>
  <c r="AV83" i="14"/>
  <c r="BT83" i="14" s="1"/>
  <c r="AU83" i="14"/>
  <c r="BS83" i="14" s="1"/>
  <c r="AT83" i="14"/>
  <c r="BR83" i="14" s="1"/>
  <c r="AS83" i="14"/>
  <c r="BQ83" i="14" s="1"/>
  <c r="AR83" i="14"/>
  <c r="BP83" i="14" s="1"/>
  <c r="AQ83" i="14"/>
  <c r="BO83" i="14" s="1"/>
  <c r="AP83" i="14"/>
  <c r="BN83" i="14" s="1"/>
  <c r="AO83" i="14"/>
  <c r="BM83" i="14" s="1"/>
  <c r="A83" i="14"/>
  <c r="CA82" i="14"/>
  <c r="BZ82" i="14"/>
  <c r="BY82" i="14"/>
  <c r="AZ82" i="14"/>
  <c r="BX82" i="14" s="1"/>
  <c r="AY82" i="14"/>
  <c r="BW82" i="14" s="1"/>
  <c r="AX82" i="14"/>
  <c r="BV82" i="14" s="1"/>
  <c r="AW82" i="14"/>
  <c r="BU82" i="14" s="1"/>
  <c r="AV82" i="14"/>
  <c r="BT82" i="14" s="1"/>
  <c r="AU82" i="14"/>
  <c r="BS82" i="14" s="1"/>
  <c r="AT82" i="14"/>
  <c r="BR82" i="14" s="1"/>
  <c r="AS82" i="14"/>
  <c r="BQ82" i="14" s="1"/>
  <c r="AR82" i="14"/>
  <c r="BP82" i="14" s="1"/>
  <c r="AQ82" i="14"/>
  <c r="BO82" i="14" s="1"/>
  <c r="AP82" i="14"/>
  <c r="BN82" i="14" s="1"/>
  <c r="AO82" i="14"/>
  <c r="BM82" i="14" s="1"/>
  <c r="A82" i="14"/>
  <c r="CA81" i="14"/>
  <c r="BZ81" i="14"/>
  <c r="BY81" i="14"/>
  <c r="AZ81" i="14"/>
  <c r="BX81" i="14" s="1"/>
  <c r="AY81" i="14"/>
  <c r="BW81" i="14" s="1"/>
  <c r="AX81" i="14"/>
  <c r="BV81" i="14" s="1"/>
  <c r="AW81" i="14"/>
  <c r="BU81" i="14" s="1"/>
  <c r="AV81" i="14"/>
  <c r="BT81" i="14" s="1"/>
  <c r="AU81" i="14"/>
  <c r="BS81" i="14" s="1"/>
  <c r="AT81" i="14"/>
  <c r="BR81" i="14" s="1"/>
  <c r="AS81" i="14"/>
  <c r="BQ81" i="14" s="1"/>
  <c r="AR81" i="14"/>
  <c r="BP81" i="14" s="1"/>
  <c r="AQ81" i="14"/>
  <c r="BO81" i="14" s="1"/>
  <c r="AP81" i="14"/>
  <c r="BN81" i="14" s="1"/>
  <c r="AO81" i="14"/>
  <c r="BM81" i="14" s="1"/>
  <c r="A81" i="14"/>
  <c r="CA80" i="14"/>
  <c r="BZ80" i="14"/>
  <c r="BY80" i="14"/>
  <c r="AZ80" i="14"/>
  <c r="BX80" i="14" s="1"/>
  <c r="AY80" i="14"/>
  <c r="BW80" i="14" s="1"/>
  <c r="AX80" i="14"/>
  <c r="BV80" i="14" s="1"/>
  <c r="AW80" i="14"/>
  <c r="BU80" i="14" s="1"/>
  <c r="AV80" i="14"/>
  <c r="BT80" i="14" s="1"/>
  <c r="AU80" i="14"/>
  <c r="BS80" i="14" s="1"/>
  <c r="AT80" i="14"/>
  <c r="BR80" i="14" s="1"/>
  <c r="AS80" i="14"/>
  <c r="BQ80" i="14" s="1"/>
  <c r="AR80" i="14"/>
  <c r="BP80" i="14" s="1"/>
  <c r="AQ80" i="14"/>
  <c r="BO80" i="14" s="1"/>
  <c r="AP80" i="14"/>
  <c r="BN80" i="14" s="1"/>
  <c r="AO80" i="14"/>
  <c r="BM80" i="14" s="1"/>
  <c r="A80" i="14"/>
  <c r="CA79" i="14"/>
  <c r="BZ79" i="14"/>
  <c r="BY79" i="14"/>
  <c r="AZ79" i="14"/>
  <c r="BX79" i="14" s="1"/>
  <c r="AY79" i="14"/>
  <c r="BW79" i="14" s="1"/>
  <c r="AX79" i="14"/>
  <c r="BV79" i="14" s="1"/>
  <c r="AW79" i="14"/>
  <c r="BU79" i="14" s="1"/>
  <c r="AV79" i="14"/>
  <c r="BT79" i="14" s="1"/>
  <c r="AU79" i="14"/>
  <c r="BS79" i="14" s="1"/>
  <c r="AT79" i="14"/>
  <c r="BR79" i="14" s="1"/>
  <c r="AS79" i="14"/>
  <c r="BQ79" i="14" s="1"/>
  <c r="AR79" i="14"/>
  <c r="BP79" i="14" s="1"/>
  <c r="AQ79" i="14"/>
  <c r="BO79" i="14" s="1"/>
  <c r="AP79" i="14"/>
  <c r="BN79" i="14" s="1"/>
  <c r="AO79" i="14"/>
  <c r="BM79" i="14" s="1"/>
  <c r="A79" i="14"/>
  <c r="CA78" i="14"/>
  <c r="BZ78" i="14"/>
  <c r="BY78" i="14"/>
  <c r="AZ78" i="14"/>
  <c r="BX78" i="14" s="1"/>
  <c r="AY78" i="14"/>
  <c r="BW78" i="14" s="1"/>
  <c r="AX78" i="14"/>
  <c r="BV78" i="14" s="1"/>
  <c r="AW78" i="14"/>
  <c r="BU78" i="14" s="1"/>
  <c r="AV78" i="14"/>
  <c r="BT78" i="14" s="1"/>
  <c r="AU78" i="14"/>
  <c r="BS78" i="14" s="1"/>
  <c r="AT78" i="14"/>
  <c r="BR78" i="14" s="1"/>
  <c r="AS78" i="14"/>
  <c r="BQ78" i="14" s="1"/>
  <c r="AR78" i="14"/>
  <c r="BP78" i="14" s="1"/>
  <c r="AQ78" i="14"/>
  <c r="BO78" i="14" s="1"/>
  <c r="AP78" i="14"/>
  <c r="BN78" i="14" s="1"/>
  <c r="AO78" i="14"/>
  <c r="BM78" i="14" s="1"/>
  <c r="A78" i="14"/>
  <c r="CA77" i="14"/>
  <c r="BZ77" i="14"/>
  <c r="BY77" i="14"/>
  <c r="AZ77" i="14"/>
  <c r="BX77" i="14" s="1"/>
  <c r="AY77" i="14"/>
  <c r="BW77" i="14" s="1"/>
  <c r="AX77" i="14"/>
  <c r="BV77" i="14" s="1"/>
  <c r="AW77" i="14"/>
  <c r="BU77" i="14" s="1"/>
  <c r="AV77" i="14"/>
  <c r="BT77" i="14" s="1"/>
  <c r="AU77" i="14"/>
  <c r="BS77" i="14" s="1"/>
  <c r="AT77" i="14"/>
  <c r="BR77" i="14" s="1"/>
  <c r="AS77" i="14"/>
  <c r="BQ77" i="14" s="1"/>
  <c r="AR77" i="14"/>
  <c r="BP77" i="14" s="1"/>
  <c r="AQ77" i="14"/>
  <c r="BO77" i="14" s="1"/>
  <c r="AP77" i="14"/>
  <c r="BN77" i="14" s="1"/>
  <c r="AO77" i="14"/>
  <c r="BM77" i="14" s="1"/>
  <c r="A77" i="14"/>
  <c r="CA76" i="14"/>
  <c r="BZ76" i="14"/>
  <c r="BY76" i="14"/>
  <c r="AZ76" i="14"/>
  <c r="BX76" i="14" s="1"/>
  <c r="AY76" i="14"/>
  <c r="BW76" i="14" s="1"/>
  <c r="AX76" i="14"/>
  <c r="BV76" i="14" s="1"/>
  <c r="AW76" i="14"/>
  <c r="BU76" i="14" s="1"/>
  <c r="AV76" i="14"/>
  <c r="BT76" i="14" s="1"/>
  <c r="AU76" i="14"/>
  <c r="BS76" i="14" s="1"/>
  <c r="AT76" i="14"/>
  <c r="BR76" i="14" s="1"/>
  <c r="AS76" i="14"/>
  <c r="BQ76" i="14" s="1"/>
  <c r="AR76" i="14"/>
  <c r="BP76" i="14" s="1"/>
  <c r="AQ76" i="14"/>
  <c r="BO76" i="14" s="1"/>
  <c r="AP76" i="14"/>
  <c r="BN76" i="14" s="1"/>
  <c r="AO76" i="14"/>
  <c r="BM76" i="14" s="1"/>
  <c r="A76" i="14"/>
  <c r="CA75" i="14"/>
  <c r="BZ75" i="14"/>
  <c r="BY75" i="14"/>
  <c r="AZ75" i="14"/>
  <c r="BX75" i="14" s="1"/>
  <c r="AY75" i="14"/>
  <c r="BW75" i="14" s="1"/>
  <c r="AX75" i="14"/>
  <c r="BV75" i="14" s="1"/>
  <c r="AW75" i="14"/>
  <c r="BU75" i="14" s="1"/>
  <c r="AV75" i="14"/>
  <c r="BT75" i="14" s="1"/>
  <c r="AU75" i="14"/>
  <c r="BS75" i="14" s="1"/>
  <c r="AT75" i="14"/>
  <c r="BR75" i="14" s="1"/>
  <c r="AS75" i="14"/>
  <c r="BQ75" i="14" s="1"/>
  <c r="AR75" i="14"/>
  <c r="BP75" i="14" s="1"/>
  <c r="AQ75" i="14"/>
  <c r="BO75" i="14" s="1"/>
  <c r="AP75" i="14"/>
  <c r="BN75" i="14" s="1"/>
  <c r="AO75" i="14"/>
  <c r="BM75" i="14" s="1"/>
  <c r="A75" i="14"/>
  <c r="CA74" i="14"/>
  <c r="BZ74" i="14"/>
  <c r="BY74" i="14"/>
  <c r="AZ74" i="14"/>
  <c r="BX74" i="14" s="1"/>
  <c r="AY74" i="14"/>
  <c r="BW74" i="14" s="1"/>
  <c r="AX74" i="14"/>
  <c r="BV74" i="14" s="1"/>
  <c r="AW74" i="14"/>
  <c r="BU74" i="14" s="1"/>
  <c r="AV74" i="14"/>
  <c r="BT74" i="14" s="1"/>
  <c r="AU74" i="14"/>
  <c r="BS74" i="14" s="1"/>
  <c r="AT74" i="14"/>
  <c r="BR74" i="14" s="1"/>
  <c r="AS74" i="14"/>
  <c r="BQ74" i="14" s="1"/>
  <c r="AR74" i="14"/>
  <c r="BP74" i="14" s="1"/>
  <c r="AQ74" i="14"/>
  <c r="BO74" i="14" s="1"/>
  <c r="AP74" i="14"/>
  <c r="BN74" i="14" s="1"/>
  <c r="AO74" i="14"/>
  <c r="BM74" i="14" s="1"/>
  <c r="A74" i="14"/>
  <c r="CA73" i="14"/>
  <c r="BZ73" i="14"/>
  <c r="BY73" i="14"/>
  <c r="AZ73" i="14"/>
  <c r="BX73" i="14" s="1"/>
  <c r="AY73" i="14"/>
  <c r="BW73" i="14" s="1"/>
  <c r="AX73" i="14"/>
  <c r="BV73" i="14" s="1"/>
  <c r="AW73" i="14"/>
  <c r="BU73" i="14" s="1"/>
  <c r="AV73" i="14"/>
  <c r="BT73" i="14" s="1"/>
  <c r="AU73" i="14"/>
  <c r="BS73" i="14" s="1"/>
  <c r="AT73" i="14"/>
  <c r="BR73" i="14" s="1"/>
  <c r="AS73" i="14"/>
  <c r="BQ73" i="14" s="1"/>
  <c r="AR73" i="14"/>
  <c r="BP73" i="14" s="1"/>
  <c r="AQ73" i="14"/>
  <c r="BO73" i="14" s="1"/>
  <c r="AP73" i="14"/>
  <c r="BN73" i="14" s="1"/>
  <c r="AO73" i="14"/>
  <c r="BM73" i="14" s="1"/>
  <c r="A73" i="14"/>
  <c r="CA72" i="14"/>
  <c r="BZ72" i="14"/>
  <c r="BY72" i="14"/>
  <c r="AZ72" i="14"/>
  <c r="BX72" i="14" s="1"/>
  <c r="AY72" i="14"/>
  <c r="BW72" i="14" s="1"/>
  <c r="AX72" i="14"/>
  <c r="BV72" i="14" s="1"/>
  <c r="AW72" i="14"/>
  <c r="BU72" i="14" s="1"/>
  <c r="AV72" i="14"/>
  <c r="BT72" i="14" s="1"/>
  <c r="AU72" i="14"/>
  <c r="BS72" i="14" s="1"/>
  <c r="AT72" i="14"/>
  <c r="BR72" i="14" s="1"/>
  <c r="AS72" i="14"/>
  <c r="BQ72" i="14" s="1"/>
  <c r="AR72" i="14"/>
  <c r="BP72" i="14" s="1"/>
  <c r="AQ72" i="14"/>
  <c r="BO72" i="14" s="1"/>
  <c r="AP72" i="14"/>
  <c r="BN72" i="14" s="1"/>
  <c r="AO72" i="14"/>
  <c r="BM72" i="14" s="1"/>
  <c r="A72" i="14"/>
  <c r="CA71" i="14"/>
  <c r="BZ71" i="14"/>
  <c r="BY71" i="14"/>
  <c r="AZ71" i="14"/>
  <c r="BX71" i="14" s="1"/>
  <c r="AY71" i="14"/>
  <c r="BW71" i="14" s="1"/>
  <c r="AX71" i="14"/>
  <c r="BV71" i="14" s="1"/>
  <c r="AW71" i="14"/>
  <c r="BU71" i="14" s="1"/>
  <c r="AV71" i="14"/>
  <c r="BT71" i="14" s="1"/>
  <c r="AU71" i="14"/>
  <c r="BS71" i="14" s="1"/>
  <c r="AT71" i="14"/>
  <c r="BR71" i="14" s="1"/>
  <c r="AS71" i="14"/>
  <c r="BQ71" i="14" s="1"/>
  <c r="AR71" i="14"/>
  <c r="BP71" i="14" s="1"/>
  <c r="AQ71" i="14"/>
  <c r="BO71" i="14" s="1"/>
  <c r="AP71" i="14"/>
  <c r="BN71" i="14" s="1"/>
  <c r="AO71" i="14"/>
  <c r="BM71" i="14" s="1"/>
  <c r="A71" i="14"/>
  <c r="CA70" i="14"/>
  <c r="BZ70" i="14"/>
  <c r="BY70" i="14"/>
  <c r="AZ70" i="14"/>
  <c r="BX70" i="14" s="1"/>
  <c r="AY70" i="14"/>
  <c r="BW70" i="14" s="1"/>
  <c r="AX70" i="14"/>
  <c r="BV70" i="14" s="1"/>
  <c r="AW70" i="14"/>
  <c r="BU70" i="14" s="1"/>
  <c r="AV70" i="14"/>
  <c r="BT70" i="14" s="1"/>
  <c r="AU70" i="14"/>
  <c r="BS70" i="14" s="1"/>
  <c r="AT70" i="14"/>
  <c r="BR70" i="14" s="1"/>
  <c r="AS70" i="14"/>
  <c r="BQ70" i="14" s="1"/>
  <c r="AR70" i="14"/>
  <c r="BP70" i="14" s="1"/>
  <c r="AQ70" i="14"/>
  <c r="BO70" i="14" s="1"/>
  <c r="AP70" i="14"/>
  <c r="BN70" i="14" s="1"/>
  <c r="AO70" i="14"/>
  <c r="BM70" i="14" s="1"/>
  <c r="A70" i="14"/>
  <c r="CA69" i="14"/>
  <c r="BZ69" i="14"/>
  <c r="BY69" i="14"/>
  <c r="AZ69" i="14"/>
  <c r="BX69" i="14" s="1"/>
  <c r="AY69" i="14"/>
  <c r="BW69" i="14" s="1"/>
  <c r="AX69" i="14"/>
  <c r="BV69" i="14" s="1"/>
  <c r="AW69" i="14"/>
  <c r="BU69" i="14" s="1"/>
  <c r="AV69" i="14"/>
  <c r="BT69" i="14" s="1"/>
  <c r="AU69" i="14"/>
  <c r="BS69" i="14" s="1"/>
  <c r="AT69" i="14"/>
  <c r="BR69" i="14" s="1"/>
  <c r="AS69" i="14"/>
  <c r="BQ69" i="14" s="1"/>
  <c r="AR69" i="14"/>
  <c r="BP69" i="14" s="1"/>
  <c r="AQ69" i="14"/>
  <c r="BO69" i="14" s="1"/>
  <c r="AP69" i="14"/>
  <c r="BN69" i="14" s="1"/>
  <c r="AO69" i="14"/>
  <c r="BM69" i="14" s="1"/>
  <c r="A69" i="14"/>
  <c r="CA68" i="14"/>
  <c r="BZ68" i="14"/>
  <c r="BY68" i="14"/>
  <c r="AZ68" i="14"/>
  <c r="BX68" i="14" s="1"/>
  <c r="AY68" i="14"/>
  <c r="BW68" i="14" s="1"/>
  <c r="AX68" i="14"/>
  <c r="BV68" i="14" s="1"/>
  <c r="AW68" i="14"/>
  <c r="BU68" i="14" s="1"/>
  <c r="AV68" i="14"/>
  <c r="BT68" i="14" s="1"/>
  <c r="AU68" i="14"/>
  <c r="BS68" i="14" s="1"/>
  <c r="AT68" i="14"/>
  <c r="BR68" i="14" s="1"/>
  <c r="AS68" i="14"/>
  <c r="BQ68" i="14" s="1"/>
  <c r="AR68" i="14"/>
  <c r="BP68" i="14" s="1"/>
  <c r="AQ68" i="14"/>
  <c r="BO68" i="14" s="1"/>
  <c r="AP68" i="14"/>
  <c r="BN68" i="14" s="1"/>
  <c r="AO68" i="14"/>
  <c r="BM68" i="14" s="1"/>
  <c r="A68" i="14"/>
  <c r="CA67" i="14"/>
  <c r="BZ67" i="14"/>
  <c r="BY67" i="14"/>
  <c r="AZ67" i="14"/>
  <c r="BX67" i="14" s="1"/>
  <c r="AY67" i="14"/>
  <c r="BW67" i="14" s="1"/>
  <c r="AX67" i="14"/>
  <c r="BV67" i="14" s="1"/>
  <c r="AW67" i="14"/>
  <c r="BU67" i="14" s="1"/>
  <c r="AV67" i="14"/>
  <c r="BT67" i="14" s="1"/>
  <c r="AU67" i="14"/>
  <c r="BS67" i="14" s="1"/>
  <c r="AT67" i="14"/>
  <c r="BR67" i="14" s="1"/>
  <c r="AS67" i="14"/>
  <c r="BQ67" i="14" s="1"/>
  <c r="AR67" i="14"/>
  <c r="BP67" i="14" s="1"/>
  <c r="AQ67" i="14"/>
  <c r="BO67" i="14" s="1"/>
  <c r="AP67" i="14"/>
  <c r="BN67" i="14" s="1"/>
  <c r="AO67" i="14"/>
  <c r="BM67" i="14" s="1"/>
  <c r="A67" i="14"/>
  <c r="CA66" i="14"/>
  <c r="BZ66" i="14"/>
  <c r="BY66" i="14"/>
  <c r="AZ66" i="14"/>
  <c r="BX66" i="14" s="1"/>
  <c r="AY66" i="14"/>
  <c r="BW66" i="14" s="1"/>
  <c r="AX66" i="14"/>
  <c r="BV66" i="14" s="1"/>
  <c r="AW66" i="14"/>
  <c r="BU66" i="14" s="1"/>
  <c r="AV66" i="14"/>
  <c r="BT66" i="14" s="1"/>
  <c r="AU66" i="14"/>
  <c r="BS66" i="14" s="1"/>
  <c r="AT66" i="14"/>
  <c r="BR66" i="14" s="1"/>
  <c r="AS66" i="14"/>
  <c r="BQ66" i="14" s="1"/>
  <c r="AR66" i="14"/>
  <c r="BP66" i="14" s="1"/>
  <c r="AQ66" i="14"/>
  <c r="BO66" i="14" s="1"/>
  <c r="AP66" i="14"/>
  <c r="BN66" i="14" s="1"/>
  <c r="AO66" i="14"/>
  <c r="BM66" i="14" s="1"/>
  <c r="A66" i="14"/>
  <c r="CA65" i="14"/>
  <c r="BZ65" i="14"/>
  <c r="BY65" i="14"/>
  <c r="AZ65" i="14"/>
  <c r="BX65" i="14" s="1"/>
  <c r="AY65" i="14"/>
  <c r="BW65" i="14" s="1"/>
  <c r="AX65" i="14"/>
  <c r="BV65" i="14" s="1"/>
  <c r="AW65" i="14"/>
  <c r="BU65" i="14" s="1"/>
  <c r="AV65" i="14"/>
  <c r="BT65" i="14" s="1"/>
  <c r="AU65" i="14"/>
  <c r="BS65" i="14" s="1"/>
  <c r="AT65" i="14"/>
  <c r="BR65" i="14" s="1"/>
  <c r="AS65" i="14"/>
  <c r="BQ65" i="14" s="1"/>
  <c r="AR65" i="14"/>
  <c r="BP65" i="14" s="1"/>
  <c r="AQ65" i="14"/>
  <c r="BO65" i="14" s="1"/>
  <c r="AP65" i="14"/>
  <c r="BN65" i="14" s="1"/>
  <c r="AO65" i="14"/>
  <c r="BM65" i="14" s="1"/>
  <c r="A65" i="14"/>
  <c r="CA64" i="14"/>
  <c r="BZ64" i="14"/>
  <c r="BY64" i="14"/>
  <c r="AZ64" i="14"/>
  <c r="BX64" i="14" s="1"/>
  <c r="AY64" i="14"/>
  <c r="BW64" i="14" s="1"/>
  <c r="AX64" i="14"/>
  <c r="BV64" i="14" s="1"/>
  <c r="AW64" i="14"/>
  <c r="BU64" i="14" s="1"/>
  <c r="AV64" i="14"/>
  <c r="BT64" i="14" s="1"/>
  <c r="AU64" i="14"/>
  <c r="BS64" i="14" s="1"/>
  <c r="AT64" i="14"/>
  <c r="BR64" i="14" s="1"/>
  <c r="AS64" i="14"/>
  <c r="BQ64" i="14" s="1"/>
  <c r="AR64" i="14"/>
  <c r="BP64" i="14" s="1"/>
  <c r="AQ64" i="14"/>
  <c r="BO64" i="14" s="1"/>
  <c r="AP64" i="14"/>
  <c r="BN64" i="14" s="1"/>
  <c r="AO64" i="14"/>
  <c r="BM64" i="14" s="1"/>
  <c r="A64" i="14"/>
  <c r="CA63" i="14"/>
  <c r="BZ63" i="14"/>
  <c r="BY63" i="14"/>
  <c r="AZ63" i="14"/>
  <c r="BX63" i="14" s="1"/>
  <c r="AY63" i="14"/>
  <c r="BW63" i="14" s="1"/>
  <c r="AX63" i="14"/>
  <c r="BV63" i="14" s="1"/>
  <c r="AW63" i="14"/>
  <c r="BU63" i="14" s="1"/>
  <c r="AV63" i="14"/>
  <c r="BT63" i="14" s="1"/>
  <c r="AU63" i="14"/>
  <c r="BS63" i="14" s="1"/>
  <c r="AT63" i="14"/>
  <c r="BR63" i="14" s="1"/>
  <c r="AS63" i="14"/>
  <c r="BQ63" i="14" s="1"/>
  <c r="AR63" i="14"/>
  <c r="BP63" i="14" s="1"/>
  <c r="AQ63" i="14"/>
  <c r="BO63" i="14" s="1"/>
  <c r="AP63" i="14"/>
  <c r="BN63" i="14" s="1"/>
  <c r="AO63" i="14"/>
  <c r="BM63" i="14" s="1"/>
  <c r="A63" i="14"/>
  <c r="CA62" i="14"/>
  <c r="BZ62" i="14"/>
  <c r="BY62" i="14"/>
  <c r="AZ62" i="14"/>
  <c r="BX62" i="14" s="1"/>
  <c r="AY62" i="14"/>
  <c r="BW62" i="14" s="1"/>
  <c r="AX62" i="14"/>
  <c r="BV62" i="14" s="1"/>
  <c r="AW62" i="14"/>
  <c r="BU62" i="14" s="1"/>
  <c r="AV62" i="14"/>
  <c r="BT62" i="14" s="1"/>
  <c r="AU62" i="14"/>
  <c r="BS62" i="14" s="1"/>
  <c r="AT62" i="14"/>
  <c r="BR62" i="14" s="1"/>
  <c r="AS62" i="14"/>
  <c r="BQ62" i="14" s="1"/>
  <c r="AR62" i="14"/>
  <c r="BP62" i="14" s="1"/>
  <c r="AQ62" i="14"/>
  <c r="BO62" i="14" s="1"/>
  <c r="AP62" i="14"/>
  <c r="BN62" i="14" s="1"/>
  <c r="AO62" i="14"/>
  <c r="BM62" i="14" s="1"/>
  <c r="A62" i="14"/>
  <c r="CA61" i="14"/>
  <c r="BZ61" i="14"/>
  <c r="BY61" i="14"/>
  <c r="AZ61" i="14"/>
  <c r="BX61" i="14" s="1"/>
  <c r="AY61" i="14"/>
  <c r="BW61" i="14" s="1"/>
  <c r="AX61" i="14"/>
  <c r="BV61" i="14" s="1"/>
  <c r="AW61" i="14"/>
  <c r="BU61" i="14" s="1"/>
  <c r="AV61" i="14"/>
  <c r="BT61" i="14" s="1"/>
  <c r="AU61" i="14"/>
  <c r="BS61" i="14" s="1"/>
  <c r="AT61" i="14"/>
  <c r="BR61" i="14" s="1"/>
  <c r="AS61" i="14"/>
  <c r="BQ61" i="14" s="1"/>
  <c r="AR61" i="14"/>
  <c r="BP61" i="14" s="1"/>
  <c r="AQ61" i="14"/>
  <c r="BO61" i="14" s="1"/>
  <c r="AP61" i="14"/>
  <c r="BN61" i="14" s="1"/>
  <c r="AO61" i="14"/>
  <c r="BM61" i="14" s="1"/>
  <c r="A61" i="14"/>
  <c r="CA60" i="14"/>
  <c r="BZ60" i="14"/>
  <c r="BY60" i="14"/>
  <c r="AZ60" i="14"/>
  <c r="BX60" i="14" s="1"/>
  <c r="AY60" i="14"/>
  <c r="BW60" i="14" s="1"/>
  <c r="AX60" i="14"/>
  <c r="BV60" i="14" s="1"/>
  <c r="AW60" i="14"/>
  <c r="BU60" i="14" s="1"/>
  <c r="AV60" i="14"/>
  <c r="BT60" i="14" s="1"/>
  <c r="AU60" i="14"/>
  <c r="BS60" i="14" s="1"/>
  <c r="AT60" i="14"/>
  <c r="BR60" i="14" s="1"/>
  <c r="AS60" i="14"/>
  <c r="BQ60" i="14" s="1"/>
  <c r="AR60" i="14"/>
  <c r="BP60" i="14" s="1"/>
  <c r="AQ60" i="14"/>
  <c r="BO60" i="14" s="1"/>
  <c r="AP60" i="14"/>
  <c r="BN60" i="14" s="1"/>
  <c r="AO60" i="14"/>
  <c r="BM60" i="14" s="1"/>
  <c r="A60" i="14"/>
  <c r="CA59" i="14"/>
  <c r="BZ59" i="14"/>
  <c r="BY59" i="14"/>
  <c r="AZ59" i="14"/>
  <c r="BX59" i="14" s="1"/>
  <c r="AY59" i="14"/>
  <c r="BW59" i="14" s="1"/>
  <c r="AX59" i="14"/>
  <c r="BV59" i="14" s="1"/>
  <c r="AW59" i="14"/>
  <c r="BU59" i="14" s="1"/>
  <c r="AV59" i="14"/>
  <c r="BT59" i="14" s="1"/>
  <c r="AU59" i="14"/>
  <c r="BS59" i="14" s="1"/>
  <c r="AT59" i="14"/>
  <c r="BR59" i="14" s="1"/>
  <c r="AS59" i="14"/>
  <c r="BQ59" i="14" s="1"/>
  <c r="AR59" i="14"/>
  <c r="BP59" i="14" s="1"/>
  <c r="AQ59" i="14"/>
  <c r="BO59" i="14" s="1"/>
  <c r="AP59" i="14"/>
  <c r="BN59" i="14" s="1"/>
  <c r="AO59" i="14"/>
  <c r="BM59" i="14" s="1"/>
  <c r="A59" i="14"/>
  <c r="CA58" i="14"/>
  <c r="BZ58" i="14"/>
  <c r="BY58" i="14"/>
  <c r="AZ58" i="14"/>
  <c r="BX58" i="14" s="1"/>
  <c r="AY58" i="14"/>
  <c r="BW58" i="14" s="1"/>
  <c r="AX58" i="14"/>
  <c r="BV58" i="14" s="1"/>
  <c r="AW58" i="14"/>
  <c r="BU58" i="14" s="1"/>
  <c r="AV58" i="14"/>
  <c r="BT58" i="14" s="1"/>
  <c r="AU58" i="14"/>
  <c r="BS58" i="14" s="1"/>
  <c r="AT58" i="14"/>
  <c r="BR58" i="14" s="1"/>
  <c r="AS58" i="14"/>
  <c r="BQ58" i="14" s="1"/>
  <c r="AR58" i="14"/>
  <c r="BP58" i="14" s="1"/>
  <c r="AQ58" i="14"/>
  <c r="BO58" i="14" s="1"/>
  <c r="AP58" i="14"/>
  <c r="BN58" i="14" s="1"/>
  <c r="AO58" i="14"/>
  <c r="BM58" i="14" s="1"/>
  <c r="A58" i="14"/>
  <c r="CA57" i="14"/>
  <c r="BZ57" i="14"/>
  <c r="BY57" i="14"/>
  <c r="AZ57" i="14"/>
  <c r="BX57" i="14" s="1"/>
  <c r="AY57" i="14"/>
  <c r="BW57" i="14" s="1"/>
  <c r="AX57" i="14"/>
  <c r="BV57" i="14" s="1"/>
  <c r="AW57" i="14"/>
  <c r="BU57" i="14" s="1"/>
  <c r="AV57" i="14"/>
  <c r="BT57" i="14" s="1"/>
  <c r="AU57" i="14"/>
  <c r="BS57" i="14" s="1"/>
  <c r="AT57" i="14"/>
  <c r="BR57" i="14" s="1"/>
  <c r="AS57" i="14"/>
  <c r="BQ57" i="14" s="1"/>
  <c r="AR57" i="14"/>
  <c r="BP57" i="14" s="1"/>
  <c r="AQ57" i="14"/>
  <c r="BO57" i="14" s="1"/>
  <c r="AP57" i="14"/>
  <c r="BN57" i="14" s="1"/>
  <c r="AO57" i="14"/>
  <c r="BM57" i="14" s="1"/>
  <c r="A57" i="14"/>
  <c r="CA56" i="14"/>
  <c r="BZ56" i="14"/>
  <c r="BY56" i="14"/>
  <c r="AZ56" i="14"/>
  <c r="BX56" i="14" s="1"/>
  <c r="AY56" i="14"/>
  <c r="BW56" i="14" s="1"/>
  <c r="AX56" i="14"/>
  <c r="BV56" i="14" s="1"/>
  <c r="AW56" i="14"/>
  <c r="BU56" i="14" s="1"/>
  <c r="AV56" i="14"/>
  <c r="BT56" i="14" s="1"/>
  <c r="AU56" i="14"/>
  <c r="BS56" i="14" s="1"/>
  <c r="AT56" i="14"/>
  <c r="BR56" i="14" s="1"/>
  <c r="AS56" i="14"/>
  <c r="BQ56" i="14" s="1"/>
  <c r="AR56" i="14"/>
  <c r="BP56" i="14" s="1"/>
  <c r="AQ56" i="14"/>
  <c r="BO56" i="14" s="1"/>
  <c r="AP56" i="14"/>
  <c r="BN56" i="14" s="1"/>
  <c r="AO56" i="14"/>
  <c r="BM56" i="14" s="1"/>
  <c r="A56" i="14"/>
  <c r="CA55" i="14"/>
  <c r="BZ55" i="14"/>
  <c r="BY55" i="14"/>
  <c r="AZ55" i="14"/>
  <c r="BX55" i="14" s="1"/>
  <c r="AY55" i="14"/>
  <c r="BW55" i="14" s="1"/>
  <c r="AX55" i="14"/>
  <c r="BV55" i="14" s="1"/>
  <c r="AW55" i="14"/>
  <c r="BU55" i="14" s="1"/>
  <c r="AV55" i="14"/>
  <c r="BT55" i="14" s="1"/>
  <c r="AU55" i="14"/>
  <c r="BS55" i="14" s="1"/>
  <c r="AT55" i="14"/>
  <c r="BR55" i="14" s="1"/>
  <c r="AS55" i="14"/>
  <c r="BQ55" i="14" s="1"/>
  <c r="AR55" i="14"/>
  <c r="BP55" i="14" s="1"/>
  <c r="AQ55" i="14"/>
  <c r="BO55" i="14" s="1"/>
  <c r="AP55" i="14"/>
  <c r="BN55" i="14" s="1"/>
  <c r="AO55" i="14"/>
  <c r="BM55" i="14" s="1"/>
  <c r="A55" i="14"/>
  <c r="CA54" i="14"/>
  <c r="BZ54" i="14"/>
  <c r="BY54" i="14"/>
  <c r="AZ54" i="14"/>
  <c r="BX54" i="14" s="1"/>
  <c r="AY54" i="14"/>
  <c r="BW54" i="14" s="1"/>
  <c r="AX54" i="14"/>
  <c r="BV54" i="14" s="1"/>
  <c r="AW54" i="14"/>
  <c r="BU54" i="14" s="1"/>
  <c r="AV54" i="14"/>
  <c r="BT54" i="14" s="1"/>
  <c r="AU54" i="14"/>
  <c r="BS54" i="14" s="1"/>
  <c r="AT54" i="14"/>
  <c r="BR54" i="14" s="1"/>
  <c r="AS54" i="14"/>
  <c r="BQ54" i="14" s="1"/>
  <c r="AR54" i="14"/>
  <c r="BP54" i="14" s="1"/>
  <c r="AQ54" i="14"/>
  <c r="BO54" i="14" s="1"/>
  <c r="AP54" i="14"/>
  <c r="BN54" i="14" s="1"/>
  <c r="AO54" i="14"/>
  <c r="BM54" i="14" s="1"/>
  <c r="A54" i="14"/>
  <c r="CA53" i="14"/>
  <c r="BZ53" i="14"/>
  <c r="BY53" i="14"/>
  <c r="AZ53" i="14"/>
  <c r="BX53" i="14" s="1"/>
  <c r="AY53" i="14"/>
  <c r="BW53" i="14" s="1"/>
  <c r="AX53" i="14"/>
  <c r="BV53" i="14" s="1"/>
  <c r="AW53" i="14"/>
  <c r="BU53" i="14" s="1"/>
  <c r="AV53" i="14"/>
  <c r="BT53" i="14" s="1"/>
  <c r="AU53" i="14"/>
  <c r="BS53" i="14" s="1"/>
  <c r="AT53" i="14"/>
  <c r="BR53" i="14" s="1"/>
  <c r="AS53" i="14"/>
  <c r="BQ53" i="14" s="1"/>
  <c r="AR53" i="14"/>
  <c r="BP53" i="14" s="1"/>
  <c r="AQ53" i="14"/>
  <c r="BO53" i="14" s="1"/>
  <c r="AP53" i="14"/>
  <c r="BN53" i="14" s="1"/>
  <c r="AO53" i="14"/>
  <c r="BM53" i="14" s="1"/>
  <c r="A53" i="14"/>
  <c r="CA52" i="14"/>
  <c r="BZ52" i="14"/>
  <c r="BY52" i="14"/>
  <c r="AZ52" i="14"/>
  <c r="BX52" i="14" s="1"/>
  <c r="AY52" i="14"/>
  <c r="BW52" i="14" s="1"/>
  <c r="AX52" i="14"/>
  <c r="BV52" i="14" s="1"/>
  <c r="AW52" i="14"/>
  <c r="BU52" i="14" s="1"/>
  <c r="AV52" i="14"/>
  <c r="BT52" i="14" s="1"/>
  <c r="AU52" i="14"/>
  <c r="BS52" i="14" s="1"/>
  <c r="AT52" i="14"/>
  <c r="BR52" i="14" s="1"/>
  <c r="AS52" i="14"/>
  <c r="BQ52" i="14" s="1"/>
  <c r="AR52" i="14"/>
  <c r="BP52" i="14" s="1"/>
  <c r="AQ52" i="14"/>
  <c r="BO52" i="14" s="1"/>
  <c r="AP52" i="14"/>
  <c r="BN52" i="14" s="1"/>
  <c r="AO52" i="14"/>
  <c r="BM52" i="14" s="1"/>
  <c r="A52" i="14"/>
  <c r="CA51" i="14"/>
  <c r="BZ51" i="14"/>
  <c r="BY51" i="14"/>
  <c r="AZ51" i="14"/>
  <c r="BX51" i="14" s="1"/>
  <c r="AY51" i="14"/>
  <c r="BW51" i="14" s="1"/>
  <c r="AX51" i="14"/>
  <c r="BV51" i="14" s="1"/>
  <c r="AW51" i="14"/>
  <c r="BU51" i="14" s="1"/>
  <c r="AV51" i="14"/>
  <c r="BT51" i="14" s="1"/>
  <c r="AU51" i="14"/>
  <c r="BS51" i="14" s="1"/>
  <c r="AT51" i="14"/>
  <c r="BR51" i="14" s="1"/>
  <c r="AS51" i="14"/>
  <c r="BQ51" i="14" s="1"/>
  <c r="AR51" i="14"/>
  <c r="BP51" i="14" s="1"/>
  <c r="AQ51" i="14"/>
  <c r="BO51" i="14" s="1"/>
  <c r="AP51" i="14"/>
  <c r="BN51" i="14" s="1"/>
  <c r="AO51" i="14"/>
  <c r="BM51" i="14" s="1"/>
  <c r="A51" i="14"/>
  <c r="CA50" i="14"/>
  <c r="BZ50" i="14"/>
  <c r="BY50" i="14"/>
  <c r="AZ50" i="14"/>
  <c r="BX50" i="14" s="1"/>
  <c r="AY50" i="14"/>
  <c r="BW50" i="14" s="1"/>
  <c r="AX50" i="14"/>
  <c r="BV50" i="14" s="1"/>
  <c r="AW50" i="14"/>
  <c r="BU50" i="14" s="1"/>
  <c r="AV50" i="14"/>
  <c r="BT50" i="14" s="1"/>
  <c r="AU50" i="14"/>
  <c r="BS50" i="14" s="1"/>
  <c r="AT50" i="14"/>
  <c r="BR50" i="14" s="1"/>
  <c r="AS50" i="14"/>
  <c r="BQ50" i="14" s="1"/>
  <c r="AR50" i="14"/>
  <c r="BP50" i="14" s="1"/>
  <c r="AQ50" i="14"/>
  <c r="BO50" i="14" s="1"/>
  <c r="AP50" i="14"/>
  <c r="BN50" i="14" s="1"/>
  <c r="AO50" i="14"/>
  <c r="BM50" i="14" s="1"/>
  <c r="A50" i="14"/>
  <c r="CA49" i="14"/>
  <c r="BZ49" i="14"/>
  <c r="BY49" i="14"/>
  <c r="AZ49" i="14"/>
  <c r="BX49" i="14" s="1"/>
  <c r="AY49" i="14"/>
  <c r="BW49" i="14" s="1"/>
  <c r="AX49" i="14"/>
  <c r="BV49" i="14" s="1"/>
  <c r="AW49" i="14"/>
  <c r="BU49" i="14" s="1"/>
  <c r="AV49" i="14"/>
  <c r="BT49" i="14" s="1"/>
  <c r="AU49" i="14"/>
  <c r="BS49" i="14" s="1"/>
  <c r="AT49" i="14"/>
  <c r="BR49" i="14" s="1"/>
  <c r="AS49" i="14"/>
  <c r="BQ49" i="14" s="1"/>
  <c r="AR49" i="14"/>
  <c r="BP49" i="14" s="1"/>
  <c r="AQ49" i="14"/>
  <c r="BO49" i="14" s="1"/>
  <c r="AP49" i="14"/>
  <c r="BN49" i="14" s="1"/>
  <c r="AO49" i="14"/>
  <c r="BM49" i="14" s="1"/>
  <c r="A49" i="14"/>
  <c r="CA48" i="14"/>
  <c r="BZ48" i="14"/>
  <c r="BY48" i="14"/>
  <c r="AZ48" i="14"/>
  <c r="BX48" i="14" s="1"/>
  <c r="AY48" i="14"/>
  <c r="BW48" i="14" s="1"/>
  <c r="AX48" i="14"/>
  <c r="BV48" i="14" s="1"/>
  <c r="AW48" i="14"/>
  <c r="BU48" i="14" s="1"/>
  <c r="AV48" i="14"/>
  <c r="BT48" i="14" s="1"/>
  <c r="AU48" i="14"/>
  <c r="BS48" i="14" s="1"/>
  <c r="AT48" i="14"/>
  <c r="BR48" i="14" s="1"/>
  <c r="AS48" i="14"/>
  <c r="BQ48" i="14" s="1"/>
  <c r="AR48" i="14"/>
  <c r="BP48" i="14" s="1"/>
  <c r="AQ48" i="14"/>
  <c r="BO48" i="14" s="1"/>
  <c r="AP48" i="14"/>
  <c r="BN48" i="14" s="1"/>
  <c r="AO48" i="14"/>
  <c r="BM48" i="14" s="1"/>
  <c r="A48" i="14"/>
  <c r="CA47" i="14"/>
  <c r="BZ47" i="14"/>
  <c r="BY47" i="14"/>
  <c r="AZ47" i="14"/>
  <c r="BX47" i="14" s="1"/>
  <c r="AY47" i="14"/>
  <c r="BW47" i="14" s="1"/>
  <c r="AX47" i="14"/>
  <c r="BV47" i="14" s="1"/>
  <c r="AW47" i="14"/>
  <c r="BU47" i="14" s="1"/>
  <c r="AV47" i="14"/>
  <c r="BT47" i="14" s="1"/>
  <c r="AU47" i="14"/>
  <c r="BS47" i="14" s="1"/>
  <c r="AT47" i="14"/>
  <c r="BR47" i="14" s="1"/>
  <c r="AS47" i="14"/>
  <c r="BQ47" i="14" s="1"/>
  <c r="AR47" i="14"/>
  <c r="BP47" i="14" s="1"/>
  <c r="AQ47" i="14"/>
  <c r="BO47" i="14" s="1"/>
  <c r="AP47" i="14"/>
  <c r="BN47" i="14" s="1"/>
  <c r="AO47" i="14"/>
  <c r="BM47" i="14" s="1"/>
  <c r="A47" i="14"/>
  <c r="CA46" i="14"/>
  <c r="BZ46" i="14"/>
  <c r="BY46" i="14"/>
  <c r="AZ46" i="14"/>
  <c r="BX46" i="14" s="1"/>
  <c r="AY46" i="14"/>
  <c r="BW46" i="14" s="1"/>
  <c r="AX46" i="14"/>
  <c r="BV46" i="14" s="1"/>
  <c r="AW46" i="14"/>
  <c r="BU46" i="14" s="1"/>
  <c r="AV46" i="14"/>
  <c r="BT46" i="14" s="1"/>
  <c r="AU46" i="14"/>
  <c r="BS46" i="14" s="1"/>
  <c r="AT46" i="14"/>
  <c r="BR46" i="14" s="1"/>
  <c r="AS46" i="14"/>
  <c r="BQ46" i="14" s="1"/>
  <c r="AR46" i="14"/>
  <c r="BP46" i="14" s="1"/>
  <c r="AQ46" i="14"/>
  <c r="BO46" i="14" s="1"/>
  <c r="AP46" i="14"/>
  <c r="BN46" i="14" s="1"/>
  <c r="AO46" i="14"/>
  <c r="BM46" i="14" s="1"/>
  <c r="A46" i="14"/>
  <c r="CA45" i="14"/>
  <c r="BZ45" i="14"/>
  <c r="BY45" i="14"/>
  <c r="AZ45" i="14"/>
  <c r="BX45" i="14" s="1"/>
  <c r="AY45" i="14"/>
  <c r="BW45" i="14" s="1"/>
  <c r="AX45" i="14"/>
  <c r="BV45" i="14" s="1"/>
  <c r="AW45" i="14"/>
  <c r="BU45" i="14" s="1"/>
  <c r="AV45" i="14"/>
  <c r="BT45" i="14" s="1"/>
  <c r="AU45" i="14"/>
  <c r="BS45" i="14" s="1"/>
  <c r="AT45" i="14"/>
  <c r="BR45" i="14" s="1"/>
  <c r="AS45" i="14"/>
  <c r="BQ45" i="14" s="1"/>
  <c r="AR45" i="14"/>
  <c r="BP45" i="14" s="1"/>
  <c r="AQ45" i="14"/>
  <c r="BO45" i="14" s="1"/>
  <c r="AP45" i="14"/>
  <c r="BN45" i="14" s="1"/>
  <c r="AO45" i="14"/>
  <c r="BM45" i="14" s="1"/>
  <c r="A45" i="14"/>
  <c r="CA44" i="14"/>
  <c r="BZ44" i="14"/>
  <c r="BY44" i="14"/>
  <c r="AZ44" i="14"/>
  <c r="BX44" i="14" s="1"/>
  <c r="AY44" i="14"/>
  <c r="BW44" i="14" s="1"/>
  <c r="AX44" i="14"/>
  <c r="BV44" i="14" s="1"/>
  <c r="AW44" i="14"/>
  <c r="BU44" i="14" s="1"/>
  <c r="AV44" i="14"/>
  <c r="BT44" i="14" s="1"/>
  <c r="AU44" i="14"/>
  <c r="BS44" i="14" s="1"/>
  <c r="AT44" i="14"/>
  <c r="BR44" i="14" s="1"/>
  <c r="AS44" i="14"/>
  <c r="BQ44" i="14" s="1"/>
  <c r="AR44" i="14"/>
  <c r="BP44" i="14" s="1"/>
  <c r="AQ44" i="14"/>
  <c r="BO44" i="14" s="1"/>
  <c r="AP44" i="14"/>
  <c r="BN44" i="14" s="1"/>
  <c r="AO44" i="14"/>
  <c r="BM44" i="14" s="1"/>
  <c r="A44" i="14"/>
  <c r="CA43" i="14"/>
  <c r="BZ43" i="14"/>
  <c r="BY43" i="14"/>
  <c r="AZ43" i="14"/>
  <c r="BX43" i="14" s="1"/>
  <c r="AY43" i="14"/>
  <c r="BW43" i="14" s="1"/>
  <c r="AX43" i="14"/>
  <c r="BV43" i="14" s="1"/>
  <c r="AW43" i="14"/>
  <c r="BU43" i="14" s="1"/>
  <c r="AV43" i="14"/>
  <c r="BT43" i="14" s="1"/>
  <c r="AU43" i="14"/>
  <c r="BS43" i="14" s="1"/>
  <c r="AT43" i="14"/>
  <c r="BR43" i="14" s="1"/>
  <c r="AS43" i="14"/>
  <c r="BQ43" i="14" s="1"/>
  <c r="AR43" i="14"/>
  <c r="BP43" i="14" s="1"/>
  <c r="AQ43" i="14"/>
  <c r="BO43" i="14" s="1"/>
  <c r="AP43" i="14"/>
  <c r="BN43" i="14" s="1"/>
  <c r="AO43" i="14"/>
  <c r="BM43" i="14" s="1"/>
  <c r="A43" i="14"/>
  <c r="CA42" i="14"/>
  <c r="BZ42" i="14"/>
  <c r="BY42" i="14"/>
  <c r="AZ42" i="14"/>
  <c r="BX42" i="14" s="1"/>
  <c r="AY42" i="14"/>
  <c r="BW42" i="14" s="1"/>
  <c r="AX42" i="14"/>
  <c r="BV42" i="14" s="1"/>
  <c r="AW42" i="14"/>
  <c r="BU42" i="14" s="1"/>
  <c r="AV42" i="14"/>
  <c r="BT42" i="14" s="1"/>
  <c r="AU42" i="14"/>
  <c r="BS42" i="14" s="1"/>
  <c r="AT42" i="14"/>
  <c r="BR42" i="14" s="1"/>
  <c r="AS42" i="14"/>
  <c r="BQ42" i="14" s="1"/>
  <c r="AR42" i="14"/>
  <c r="BP42" i="14" s="1"/>
  <c r="AQ42" i="14"/>
  <c r="BO42" i="14" s="1"/>
  <c r="AP42" i="14"/>
  <c r="BN42" i="14" s="1"/>
  <c r="AO42" i="14"/>
  <c r="BM42" i="14" s="1"/>
  <c r="A42" i="14"/>
  <c r="CA41" i="14"/>
  <c r="BZ41" i="14"/>
  <c r="BY41" i="14"/>
  <c r="AZ41" i="14"/>
  <c r="BX41" i="14" s="1"/>
  <c r="AY41" i="14"/>
  <c r="BW41" i="14" s="1"/>
  <c r="AX41" i="14"/>
  <c r="BV41" i="14" s="1"/>
  <c r="AW41" i="14"/>
  <c r="BU41" i="14" s="1"/>
  <c r="AV41" i="14"/>
  <c r="BT41" i="14" s="1"/>
  <c r="AU41" i="14"/>
  <c r="BS41" i="14" s="1"/>
  <c r="AT41" i="14"/>
  <c r="BR41" i="14" s="1"/>
  <c r="AS41" i="14"/>
  <c r="BQ41" i="14" s="1"/>
  <c r="AR41" i="14"/>
  <c r="BP41" i="14" s="1"/>
  <c r="AQ41" i="14"/>
  <c r="BO41" i="14" s="1"/>
  <c r="AP41" i="14"/>
  <c r="BN41" i="14" s="1"/>
  <c r="AO41" i="14"/>
  <c r="BM41" i="14" s="1"/>
  <c r="A41" i="14"/>
  <c r="CA40" i="14"/>
  <c r="BZ40" i="14"/>
  <c r="BY40" i="14"/>
  <c r="AZ40" i="14"/>
  <c r="BX40" i="14" s="1"/>
  <c r="AY40" i="14"/>
  <c r="BW40" i="14" s="1"/>
  <c r="AX40" i="14"/>
  <c r="BV40" i="14" s="1"/>
  <c r="AW40" i="14"/>
  <c r="BU40" i="14" s="1"/>
  <c r="AV40" i="14"/>
  <c r="BT40" i="14" s="1"/>
  <c r="AU40" i="14"/>
  <c r="BS40" i="14" s="1"/>
  <c r="AT40" i="14"/>
  <c r="BR40" i="14" s="1"/>
  <c r="AS40" i="14"/>
  <c r="BQ40" i="14" s="1"/>
  <c r="AR40" i="14"/>
  <c r="BP40" i="14" s="1"/>
  <c r="AQ40" i="14"/>
  <c r="BO40" i="14" s="1"/>
  <c r="AP40" i="14"/>
  <c r="BN40" i="14" s="1"/>
  <c r="AO40" i="14"/>
  <c r="BM40" i="14" s="1"/>
  <c r="A40" i="14"/>
  <c r="CA39" i="14"/>
  <c r="BZ39" i="14"/>
  <c r="BY39" i="14"/>
  <c r="AZ39" i="14"/>
  <c r="BX39" i="14" s="1"/>
  <c r="AY39" i="14"/>
  <c r="BW39" i="14" s="1"/>
  <c r="AX39" i="14"/>
  <c r="BV39" i="14" s="1"/>
  <c r="AW39" i="14"/>
  <c r="BU39" i="14" s="1"/>
  <c r="AV39" i="14"/>
  <c r="BT39" i="14" s="1"/>
  <c r="AU39" i="14"/>
  <c r="BS39" i="14" s="1"/>
  <c r="AT39" i="14"/>
  <c r="BR39" i="14" s="1"/>
  <c r="AS39" i="14"/>
  <c r="BQ39" i="14" s="1"/>
  <c r="AR39" i="14"/>
  <c r="BP39" i="14" s="1"/>
  <c r="AQ39" i="14"/>
  <c r="BO39" i="14" s="1"/>
  <c r="AP39" i="14"/>
  <c r="BN39" i="14" s="1"/>
  <c r="AO39" i="14"/>
  <c r="BM39" i="14" s="1"/>
  <c r="A39" i="14"/>
  <c r="CA38" i="14"/>
  <c r="BZ38" i="14"/>
  <c r="BY38" i="14"/>
  <c r="AZ38" i="14"/>
  <c r="BX38" i="14" s="1"/>
  <c r="AY38" i="14"/>
  <c r="BW38" i="14" s="1"/>
  <c r="AX38" i="14"/>
  <c r="BV38" i="14" s="1"/>
  <c r="AW38" i="14"/>
  <c r="BU38" i="14" s="1"/>
  <c r="AV38" i="14"/>
  <c r="BT38" i="14" s="1"/>
  <c r="AU38" i="14"/>
  <c r="BS38" i="14" s="1"/>
  <c r="AT38" i="14"/>
  <c r="BR38" i="14" s="1"/>
  <c r="AS38" i="14"/>
  <c r="BQ38" i="14" s="1"/>
  <c r="AR38" i="14"/>
  <c r="BP38" i="14" s="1"/>
  <c r="AQ38" i="14"/>
  <c r="BO38" i="14" s="1"/>
  <c r="AP38" i="14"/>
  <c r="BN38" i="14" s="1"/>
  <c r="AO38" i="14"/>
  <c r="BM38" i="14" s="1"/>
  <c r="A38" i="14"/>
  <c r="CA37" i="14"/>
  <c r="BZ37" i="14"/>
  <c r="BY37" i="14"/>
  <c r="AZ37" i="14"/>
  <c r="BX37" i="14" s="1"/>
  <c r="AY37" i="14"/>
  <c r="BW37" i="14" s="1"/>
  <c r="AX37" i="14"/>
  <c r="BV37" i="14" s="1"/>
  <c r="AW37" i="14"/>
  <c r="BU37" i="14" s="1"/>
  <c r="AV37" i="14"/>
  <c r="BT37" i="14" s="1"/>
  <c r="AU37" i="14"/>
  <c r="BS37" i="14" s="1"/>
  <c r="AT37" i="14"/>
  <c r="BR37" i="14" s="1"/>
  <c r="AS37" i="14"/>
  <c r="BQ37" i="14" s="1"/>
  <c r="AR37" i="14"/>
  <c r="BP37" i="14" s="1"/>
  <c r="AQ37" i="14"/>
  <c r="BO37" i="14" s="1"/>
  <c r="AP37" i="14"/>
  <c r="BN37" i="14" s="1"/>
  <c r="AO37" i="14"/>
  <c r="BM37" i="14" s="1"/>
  <c r="A37" i="14"/>
  <c r="CA36" i="14"/>
  <c r="BZ36" i="14"/>
  <c r="BY36" i="14"/>
  <c r="AZ36" i="14"/>
  <c r="BX36" i="14" s="1"/>
  <c r="AY36" i="14"/>
  <c r="BW36" i="14" s="1"/>
  <c r="AX36" i="14"/>
  <c r="BV36" i="14" s="1"/>
  <c r="AW36" i="14"/>
  <c r="BU36" i="14" s="1"/>
  <c r="AV36" i="14"/>
  <c r="BT36" i="14" s="1"/>
  <c r="AU36" i="14"/>
  <c r="BS36" i="14" s="1"/>
  <c r="AT36" i="14"/>
  <c r="BR36" i="14" s="1"/>
  <c r="AS36" i="14"/>
  <c r="BQ36" i="14" s="1"/>
  <c r="AR36" i="14"/>
  <c r="BP36" i="14" s="1"/>
  <c r="AQ36" i="14"/>
  <c r="BO36" i="14" s="1"/>
  <c r="AP36" i="14"/>
  <c r="BN36" i="14" s="1"/>
  <c r="AO36" i="14"/>
  <c r="BM36" i="14" s="1"/>
  <c r="A36" i="14"/>
  <c r="CA35" i="14"/>
  <c r="BZ35" i="14"/>
  <c r="BY35" i="14"/>
  <c r="AZ35" i="14"/>
  <c r="BX35" i="14" s="1"/>
  <c r="AY35" i="14"/>
  <c r="BW35" i="14" s="1"/>
  <c r="AX35" i="14"/>
  <c r="BV35" i="14" s="1"/>
  <c r="AW35" i="14"/>
  <c r="BU35" i="14" s="1"/>
  <c r="AV35" i="14"/>
  <c r="BT35" i="14" s="1"/>
  <c r="AU35" i="14"/>
  <c r="BS35" i="14" s="1"/>
  <c r="AT35" i="14"/>
  <c r="BR35" i="14" s="1"/>
  <c r="AS35" i="14"/>
  <c r="BQ35" i="14" s="1"/>
  <c r="AR35" i="14"/>
  <c r="BP35" i="14" s="1"/>
  <c r="AQ35" i="14"/>
  <c r="BO35" i="14" s="1"/>
  <c r="AP35" i="14"/>
  <c r="BN35" i="14" s="1"/>
  <c r="AO35" i="14"/>
  <c r="BM35" i="14" s="1"/>
  <c r="A35" i="14"/>
  <c r="CA34" i="14"/>
  <c r="BZ34" i="14"/>
  <c r="BY34" i="14"/>
  <c r="AZ34" i="14"/>
  <c r="BX34" i="14" s="1"/>
  <c r="AY34" i="14"/>
  <c r="BW34" i="14" s="1"/>
  <c r="AX34" i="14"/>
  <c r="BV34" i="14" s="1"/>
  <c r="AW34" i="14"/>
  <c r="BU34" i="14" s="1"/>
  <c r="AV34" i="14"/>
  <c r="BT34" i="14" s="1"/>
  <c r="AU34" i="14"/>
  <c r="BS34" i="14" s="1"/>
  <c r="AT34" i="14"/>
  <c r="BR34" i="14" s="1"/>
  <c r="AS34" i="14"/>
  <c r="BQ34" i="14" s="1"/>
  <c r="AR34" i="14"/>
  <c r="BP34" i="14" s="1"/>
  <c r="AQ34" i="14"/>
  <c r="BO34" i="14" s="1"/>
  <c r="AP34" i="14"/>
  <c r="BN34" i="14" s="1"/>
  <c r="AO34" i="14"/>
  <c r="BM34" i="14" s="1"/>
  <c r="A34" i="14"/>
  <c r="CA33" i="14"/>
  <c r="BZ33" i="14"/>
  <c r="BY33" i="14"/>
  <c r="AZ33" i="14"/>
  <c r="BX33" i="14" s="1"/>
  <c r="AY33" i="14"/>
  <c r="BW33" i="14" s="1"/>
  <c r="AX33" i="14"/>
  <c r="BV33" i="14" s="1"/>
  <c r="AW33" i="14"/>
  <c r="BU33" i="14" s="1"/>
  <c r="AV33" i="14"/>
  <c r="BT33" i="14" s="1"/>
  <c r="AU33" i="14"/>
  <c r="BS33" i="14" s="1"/>
  <c r="AT33" i="14"/>
  <c r="BR33" i="14" s="1"/>
  <c r="AS33" i="14"/>
  <c r="BQ33" i="14" s="1"/>
  <c r="AR33" i="14"/>
  <c r="BP33" i="14" s="1"/>
  <c r="AQ33" i="14"/>
  <c r="BO33" i="14" s="1"/>
  <c r="AP33" i="14"/>
  <c r="BN33" i="14" s="1"/>
  <c r="AO33" i="14"/>
  <c r="BM33" i="14" s="1"/>
  <c r="A33" i="14"/>
  <c r="CA32" i="14"/>
  <c r="BZ32" i="14"/>
  <c r="BY32" i="14"/>
  <c r="AZ32" i="14"/>
  <c r="BX32" i="14" s="1"/>
  <c r="AY32" i="14"/>
  <c r="BW32" i="14" s="1"/>
  <c r="AX32" i="14"/>
  <c r="BV32" i="14" s="1"/>
  <c r="AW32" i="14"/>
  <c r="BU32" i="14" s="1"/>
  <c r="AV32" i="14"/>
  <c r="BT32" i="14" s="1"/>
  <c r="AU32" i="14"/>
  <c r="BS32" i="14" s="1"/>
  <c r="AT32" i="14"/>
  <c r="BR32" i="14" s="1"/>
  <c r="AS32" i="14"/>
  <c r="BQ32" i="14" s="1"/>
  <c r="AR32" i="14"/>
  <c r="BP32" i="14" s="1"/>
  <c r="AQ32" i="14"/>
  <c r="BO32" i="14" s="1"/>
  <c r="AP32" i="14"/>
  <c r="BN32" i="14" s="1"/>
  <c r="AO32" i="14"/>
  <c r="BM32" i="14" s="1"/>
  <c r="A32" i="14"/>
  <c r="CA31" i="14"/>
  <c r="BZ31" i="14"/>
  <c r="BY31" i="14"/>
  <c r="AZ31" i="14"/>
  <c r="BX31" i="14" s="1"/>
  <c r="AY31" i="14"/>
  <c r="BW31" i="14" s="1"/>
  <c r="AX31" i="14"/>
  <c r="BV31" i="14" s="1"/>
  <c r="AW31" i="14"/>
  <c r="BU31" i="14" s="1"/>
  <c r="AV31" i="14"/>
  <c r="BT31" i="14" s="1"/>
  <c r="AU31" i="14"/>
  <c r="BS31" i="14" s="1"/>
  <c r="AT31" i="14"/>
  <c r="BR31" i="14" s="1"/>
  <c r="AS31" i="14"/>
  <c r="BQ31" i="14" s="1"/>
  <c r="AR31" i="14"/>
  <c r="BP31" i="14" s="1"/>
  <c r="AQ31" i="14"/>
  <c r="BO31" i="14" s="1"/>
  <c r="AP31" i="14"/>
  <c r="BN31" i="14" s="1"/>
  <c r="AO31" i="14"/>
  <c r="BM31" i="14" s="1"/>
  <c r="A31" i="14"/>
  <c r="CA30" i="14"/>
  <c r="BZ30" i="14"/>
  <c r="BY30" i="14"/>
  <c r="AZ30" i="14"/>
  <c r="BX30" i="14" s="1"/>
  <c r="AY30" i="14"/>
  <c r="BW30" i="14" s="1"/>
  <c r="AX30" i="14"/>
  <c r="BV30" i="14" s="1"/>
  <c r="AW30" i="14"/>
  <c r="BU30" i="14" s="1"/>
  <c r="AV30" i="14"/>
  <c r="BT30" i="14" s="1"/>
  <c r="AU30" i="14"/>
  <c r="BS30" i="14" s="1"/>
  <c r="AT30" i="14"/>
  <c r="BR30" i="14" s="1"/>
  <c r="AS30" i="14"/>
  <c r="BQ30" i="14" s="1"/>
  <c r="AR30" i="14"/>
  <c r="BP30" i="14" s="1"/>
  <c r="AQ30" i="14"/>
  <c r="BO30" i="14" s="1"/>
  <c r="AP30" i="14"/>
  <c r="BN30" i="14" s="1"/>
  <c r="AO30" i="14"/>
  <c r="BM30" i="14" s="1"/>
  <c r="A30" i="14"/>
  <c r="CA29" i="14"/>
  <c r="BZ29" i="14"/>
  <c r="BY29" i="14"/>
  <c r="AZ29" i="14"/>
  <c r="BX29" i="14" s="1"/>
  <c r="AY29" i="14"/>
  <c r="BW29" i="14" s="1"/>
  <c r="AX29" i="14"/>
  <c r="BV29" i="14" s="1"/>
  <c r="AW29" i="14"/>
  <c r="BU29" i="14" s="1"/>
  <c r="AV29" i="14"/>
  <c r="BT29" i="14" s="1"/>
  <c r="AU29" i="14"/>
  <c r="BS29" i="14" s="1"/>
  <c r="AT29" i="14"/>
  <c r="BR29" i="14" s="1"/>
  <c r="AS29" i="14"/>
  <c r="BQ29" i="14" s="1"/>
  <c r="AR29" i="14"/>
  <c r="BP29" i="14" s="1"/>
  <c r="AQ29" i="14"/>
  <c r="BO29" i="14" s="1"/>
  <c r="AP29" i="14"/>
  <c r="BN29" i="14" s="1"/>
  <c r="AO29" i="14"/>
  <c r="BM29" i="14" s="1"/>
  <c r="A29" i="14"/>
  <c r="CA28" i="14"/>
  <c r="BZ28" i="14"/>
  <c r="BY28" i="14"/>
  <c r="AZ28" i="14"/>
  <c r="BX28" i="14" s="1"/>
  <c r="AY28" i="14"/>
  <c r="BW28" i="14" s="1"/>
  <c r="AX28" i="14"/>
  <c r="BV28" i="14" s="1"/>
  <c r="AW28" i="14"/>
  <c r="BU28" i="14" s="1"/>
  <c r="AV28" i="14"/>
  <c r="BT28" i="14" s="1"/>
  <c r="AU28" i="14"/>
  <c r="BS28" i="14" s="1"/>
  <c r="AT28" i="14"/>
  <c r="BR28" i="14" s="1"/>
  <c r="AS28" i="14"/>
  <c r="BQ28" i="14" s="1"/>
  <c r="AR28" i="14"/>
  <c r="BP28" i="14" s="1"/>
  <c r="AQ28" i="14"/>
  <c r="BO28" i="14" s="1"/>
  <c r="AP28" i="14"/>
  <c r="BN28" i="14" s="1"/>
  <c r="AO28" i="14"/>
  <c r="BM28" i="14" s="1"/>
  <c r="A28" i="14"/>
  <c r="CA27" i="14"/>
  <c r="BZ27" i="14"/>
  <c r="BY27" i="14"/>
  <c r="AZ27" i="14"/>
  <c r="BX27" i="14" s="1"/>
  <c r="AY27" i="14"/>
  <c r="BW27" i="14" s="1"/>
  <c r="AX27" i="14"/>
  <c r="BV27" i="14" s="1"/>
  <c r="AW27" i="14"/>
  <c r="BU27" i="14" s="1"/>
  <c r="AV27" i="14"/>
  <c r="BT27" i="14" s="1"/>
  <c r="AU27" i="14"/>
  <c r="BS27" i="14" s="1"/>
  <c r="AT27" i="14"/>
  <c r="BR27" i="14" s="1"/>
  <c r="AS27" i="14"/>
  <c r="BQ27" i="14" s="1"/>
  <c r="AR27" i="14"/>
  <c r="BP27" i="14" s="1"/>
  <c r="AQ27" i="14"/>
  <c r="BO27" i="14" s="1"/>
  <c r="AP27" i="14"/>
  <c r="BN27" i="14" s="1"/>
  <c r="AO27" i="14"/>
  <c r="BM27" i="14" s="1"/>
  <c r="A27" i="14"/>
  <c r="CA26" i="14"/>
  <c r="BZ26" i="14"/>
  <c r="BY26" i="14"/>
  <c r="AZ26" i="14"/>
  <c r="BX26" i="14" s="1"/>
  <c r="AY26" i="14"/>
  <c r="BW26" i="14" s="1"/>
  <c r="AX26" i="14"/>
  <c r="BV26" i="14" s="1"/>
  <c r="AW26" i="14"/>
  <c r="BU26" i="14" s="1"/>
  <c r="AV26" i="14"/>
  <c r="BT26" i="14" s="1"/>
  <c r="AU26" i="14"/>
  <c r="BS26" i="14" s="1"/>
  <c r="AT26" i="14"/>
  <c r="BR26" i="14" s="1"/>
  <c r="AS26" i="14"/>
  <c r="BQ26" i="14" s="1"/>
  <c r="AR26" i="14"/>
  <c r="BP26" i="14" s="1"/>
  <c r="AQ26" i="14"/>
  <c r="BO26" i="14" s="1"/>
  <c r="AP26" i="14"/>
  <c r="BN26" i="14" s="1"/>
  <c r="AO26" i="14"/>
  <c r="BM26" i="14" s="1"/>
  <c r="A26" i="14"/>
  <c r="CA25" i="14"/>
  <c r="BZ25" i="14"/>
  <c r="BY25" i="14"/>
  <c r="AZ25" i="14"/>
  <c r="BX25" i="14" s="1"/>
  <c r="AY25" i="14"/>
  <c r="BW25" i="14" s="1"/>
  <c r="AX25" i="14"/>
  <c r="BV25" i="14" s="1"/>
  <c r="AW25" i="14"/>
  <c r="BU25" i="14" s="1"/>
  <c r="AV25" i="14"/>
  <c r="BT25" i="14" s="1"/>
  <c r="AU25" i="14"/>
  <c r="BS25" i="14" s="1"/>
  <c r="AT25" i="14"/>
  <c r="BR25" i="14" s="1"/>
  <c r="AS25" i="14"/>
  <c r="BQ25" i="14" s="1"/>
  <c r="AR25" i="14"/>
  <c r="BP25" i="14" s="1"/>
  <c r="AQ25" i="14"/>
  <c r="BO25" i="14" s="1"/>
  <c r="AP25" i="14"/>
  <c r="BN25" i="14" s="1"/>
  <c r="AO25" i="14"/>
  <c r="BM25" i="14" s="1"/>
  <c r="A25" i="14"/>
  <c r="CA24" i="14"/>
  <c r="BZ24" i="14"/>
  <c r="BY24" i="14"/>
  <c r="AZ24" i="14"/>
  <c r="BX24" i="14" s="1"/>
  <c r="AY24" i="14"/>
  <c r="BW24" i="14" s="1"/>
  <c r="AX24" i="14"/>
  <c r="BV24" i="14" s="1"/>
  <c r="AW24" i="14"/>
  <c r="BU24" i="14" s="1"/>
  <c r="AV24" i="14"/>
  <c r="BT24" i="14" s="1"/>
  <c r="AU24" i="14"/>
  <c r="BS24" i="14" s="1"/>
  <c r="AT24" i="14"/>
  <c r="BR24" i="14" s="1"/>
  <c r="AS24" i="14"/>
  <c r="BQ24" i="14" s="1"/>
  <c r="AR24" i="14"/>
  <c r="BP24" i="14" s="1"/>
  <c r="AQ24" i="14"/>
  <c r="BO24" i="14" s="1"/>
  <c r="AP24" i="14"/>
  <c r="BN24" i="14" s="1"/>
  <c r="AO24" i="14"/>
  <c r="BM24" i="14" s="1"/>
  <c r="A24" i="14"/>
  <c r="CA23" i="14"/>
  <c r="BZ23" i="14"/>
  <c r="BY23" i="14"/>
  <c r="AZ23" i="14"/>
  <c r="BX23" i="14" s="1"/>
  <c r="AY23" i="14"/>
  <c r="BW23" i="14" s="1"/>
  <c r="AX23" i="14"/>
  <c r="BV23" i="14" s="1"/>
  <c r="AW23" i="14"/>
  <c r="BU23" i="14" s="1"/>
  <c r="AV23" i="14"/>
  <c r="BT23" i="14" s="1"/>
  <c r="AU23" i="14"/>
  <c r="BS23" i="14" s="1"/>
  <c r="AT23" i="14"/>
  <c r="BR23" i="14" s="1"/>
  <c r="AS23" i="14"/>
  <c r="BQ23" i="14" s="1"/>
  <c r="AR23" i="14"/>
  <c r="BP23" i="14" s="1"/>
  <c r="AQ23" i="14"/>
  <c r="BO23" i="14" s="1"/>
  <c r="AP23" i="14"/>
  <c r="BN23" i="14" s="1"/>
  <c r="AO23" i="14"/>
  <c r="BM23" i="14" s="1"/>
  <c r="A23" i="14"/>
  <c r="CA22" i="14"/>
  <c r="BZ22" i="14"/>
  <c r="BY22" i="14"/>
  <c r="AZ22" i="14"/>
  <c r="BX22" i="14" s="1"/>
  <c r="AY22" i="14"/>
  <c r="BW22" i="14" s="1"/>
  <c r="AX22" i="14"/>
  <c r="BV22" i="14" s="1"/>
  <c r="AW22" i="14"/>
  <c r="BU22" i="14" s="1"/>
  <c r="AV22" i="14"/>
  <c r="BT22" i="14" s="1"/>
  <c r="AU22" i="14"/>
  <c r="BS22" i="14" s="1"/>
  <c r="AT22" i="14"/>
  <c r="BR22" i="14" s="1"/>
  <c r="AS22" i="14"/>
  <c r="BQ22" i="14" s="1"/>
  <c r="AR22" i="14"/>
  <c r="BP22" i="14" s="1"/>
  <c r="AQ22" i="14"/>
  <c r="BO22" i="14" s="1"/>
  <c r="AP22" i="14"/>
  <c r="BN22" i="14" s="1"/>
  <c r="AO22" i="14"/>
  <c r="BM22" i="14" s="1"/>
  <c r="A22" i="14"/>
  <c r="CA21" i="14"/>
  <c r="BZ21" i="14"/>
  <c r="BY21" i="14"/>
  <c r="AZ21" i="14"/>
  <c r="BX21" i="14" s="1"/>
  <c r="AY21" i="14"/>
  <c r="BW21" i="14" s="1"/>
  <c r="AX21" i="14"/>
  <c r="BV21" i="14" s="1"/>
  <c r="AW21" i="14"/>
  <c r="BU21" i="14" s="1"/>
  <c r="AV21" i="14"/>
  <c r="BT21" i="14" s="1"/>
  <c r="AU21" i="14"/>
  <c r="BS21" i="14" s="1"/>
  <c r="AT21" i="14"/>
  <c r="BR21" i="14" s="1"/>
  <c r="AS21" i="14"/>
  <c r="BQ21" i="14" s="1"/>
  <c r="AR21" i="14"/>
  <c r="BP21" i="14" s="1"/>
  <c r="AQ21" i="14"/>
  <c r="BO21" i="14" s="1"/>
  <c r="AP21" i="14"/>
  <c r="BN21" i="14" s="1"/>
  <c r="AO21" i="14"/>
  <c r="BM21" i="14" s="1"/>
  <c r="A21" i="14"/>
  <c r="CA20" i="14"/>
  <c r="BZ20" i="14"/>
  <c r="BY20" i="14"/>
  <c r="AZ20" i="14"/>
  <c r="BX20" i="14" s="1"/>
  <c r="AY20" i="14"/>
  <c r="BW20" i="14" s="1"/>
  <c r="AX20" i="14"/>
  <c r="BV20" i="14" s="1"/>
  <c r="AW20" i="14"/>
  <c r="BU20" i="14" s="1"/>
  <c r="AV20" i="14"/>
  <c r="BT20" i="14" s="1"/>
  <c r="AU20" i="14"/>
  <c r="BS20" i="14" s="1"/>
  <c r="AT20" i="14"/>
  <c r="BR20" i="14" s="1"/>
  <c r="AS20" i="14"/>
  <c r="BQ20" i="14" s="1"/>
  <c r="AR20" i="14"/>
  <c r="BP20" i="14" s="1"/>
  <c r="AQ20" i="14"/>
  <c r="BO20" i="14" s="1"/>
  <c r="AP20" i="14"/>
  <c r="BN20" i="14" s="1"/>
  <c r="AO20" i="14"/>
  <c r="BM20" i="14" s="1"/>
  <c r="A20" i="14"/>
  <c r="CA19" i="14"/>
  <c r="BZ19" i="14"/>
  <c r="BY19" i="14"/>
  <c r="AZ19" i="14"/>
  <c r="BX19" i="14" s="1"/>
  <c r="AY19" i="14"/>
  <c r="BW19" i="14" s="1"/>
  <c r="AX19" i="14"/>
  <c r="BV19" i="14" s="1"/>
  <c r="AW19" i="14"/>
  <c r="BU19" i="14" s="1"/>
  <c r="AV19" i="14"/>
  <c r="BT19" i="14" s="1"/>
  <c r="AU19" i="14"/>
  <c r="BS19" i="14" s="1"/>
  <c r="AT19" i="14"/>
  <c r="BR19" i="14" s="1"/>
  <c r="AS19" i="14"/>
  <c r="BQ19" i="14" s="1"/>
  <c r="AR19" i="14"/>
  <c r="BP19" i="14" s="1"/>
  <c r="AQ19" i="14"/>
  <c r="BO19" i="14" s="1"/>
  <c r="AP19" i="14"/>
  <c r="BN19" i="14" s="1"/>
  <c r="AO19" i="14"/>
  <c r="BM19" i="14" s="1"/>
  <c r="A19" i="14"/>
  <c r="CA18" i="14"/>
  <c r="BZ18" i="14"/>
  <c r="BY18" i="14"/>
  <c r="AZ18" i="14"/>
  <c r="BX18" i="14" s="1"/>
  <c r="AY18" i="14"/>
  <c r="BW18" i="14" s="1"/>
  <c r="AX18" i="14"/>
  <c r="BV18" i="14" s="1"/>
  <c r="AW18" i="14"/>
  <c r="BU18" i="14" s="1"/>
  <c r="AV18" i="14"/>
  <c r="BT18" i="14" s="1"/>
  <c r="AU18" i="14"/>
  <c r="BS18" i="14" s="1"/>
  <c r="AT18" i="14"/>
  <c r="BR18" i="14" s="1"/>
  <c r="AS18" i="14"/>
  <c r="BQ18" i="14" s="1"/>
  <c r="AR18" i="14"/>
  <c r="BP18" i="14" s="1"/>
  <c r="AQ18" i="14"/>
  <c r="BO18" i="14" s="1"/>
  <c r="AP18" i="14"/>
  <c r="BN18" i="14" s="1"/>
  <c r="AO18" i="14"/>
  <c r="BM18" i="14" s="1"/>
  <c r="A18" i="14"/>
  <c r="CA17" i="14"/>
  <c r="BZ17" i="14"/>
  <c r="BY17" i="14"/>
  <c r="AZ17" i="14"/>
  <c r="BX17" i="14" s="1"/>
  <c r="AY17" i="14"/>
  <c r="BW17" i="14" s="1"/>
  <c r="AX17" i="14"/>
  <c r="BV17" i="14" s="1"/>
  <c r="AW17" i="14"/>
  <c r="BU17" i="14" s="1"/>
  <c r="AV17" i="14"/>
  <c r="BT17" i="14" s="1"/>
  <c r="AU17" i="14"/>
  <c r="BS17" i="14" s="1"/>
  <c r="AT17" i="14"/>
  <c r="BR17" i="14" s="1"/>
  <c r="AS17" i="14"/>
  <c r="BQ17" i="14" s="1"/>
  <c r="AR17" i="14"/>
  <c r="BP17" i="14" s="1"/>
  <c r="AQ17" i="14"/>
  <c r="BO17" i="14" s="1"/>
  <c r="AP17" i="14"/>
  <c r="BN17" i="14" s="1"/>
  <c r="AO17" i="14"/>
  <c r="BM17" i="14" s="1"/>
  <c r="A17" i="14"/>
  <c r="CA16" i="14"/>
  <c r="BZ16" i="14"/>
  <c r="BY16" i="14"/>
  <c r="AZ16" i="14"/>
  <c r="BX16" i="14" s="1"/>
  <c r="AY16" i="14"/>
  <c r="BW16" i="14" s="1"/>
  <c r="AX16" i="14"/>
  <c r="BV16" i="14" s="1"/>
  <c r="AW16" i="14"/>
  <c r="BU16" i="14" s="1"/>
  <c r="AV16" i="14"/>
  <c r="BT16" i="14" s="1"/>
  <c r="AU16" i="14"/>
  <c r="BS16" i="14" s="1"/>
  <c r="AT16" i="14"/>
  <c r="BR16" i="14" s="1"/>
  <c r="AS16" i="14"/>
  <c r="BQ16" i="14" s="1"/>
  <c r="AR16" i="14"/>
  <c r="BP16" i="14" s="1"/>
  <c r="AQ16" i="14"/>
  <c r="BO16" i="14" s="1"/>
  <c r="AP16" i="14"/>
  <c r="BN16" i="14" s="1"/>
  <c r="AO16" i="14"/>
  <c r="BM16" i="14" s="1"/>
  <c r="A16" i="14"/>
  <c r="CA15" i="14"/>
  <c r="BZ15" i="14"/>
  <c r="BY15" i="14"/>
  <c r="AZ15" i="14"/>
  <c r="BX15" i="14" s="1"/>
  <c r="AY15" i="14"/>
  <c r="BW15" i="14" s="1"/>
  <c r="AX15" i="14"/>
  <c r="BV15" i="14" s="1"/>
  <c r="AW15" i="14"/>
  <c r="BU15" i="14" s="1"/>
  <c r="AV15" i="14"/>
  <c r="BT15" i="14" s="1"/>
  <c r="AU15" i="14"/>
  <c r="BS15" i="14" s="1"/>
  <c r="AT15" i="14"/>
  <c r="BR15" i="14" s="1"/>
  <c r="AS15" i="14"/>
  <c r="BQ15" i="14" s="1"/>
  <c r="AR15" i="14"/>
  <c r="BP15" i="14" s="1"/>
  <c r="AQ15" i="14"/>
  <c r="BO15" i="14" s="1"/>
  <c r="AP15" i="14"/>
  <c r="BN15" i="14" s="1"/>
  <c r="AO15" i="14"/>
  <c r="BM15" i="14" s="1"/>
  <c r="A15" i="14"/>
  <c r="CA14" i="14"/>
  <c r="BZ14" i="14"/>
  <c r="BY14" i="14"/>
  <c r="AZ14" i="14"/>
  <c r="BX14" i="14" s="1"/>
  <c r="AY14" i="14"/>
  <c r="BW14" i="14" s="1"/>
  <c r="AX14" i="14"/>
  <c r="BV14" i="14" s="1"/>
  <c r="AW14" i="14"/>
  <c r="BU14" i="14" s="1"/>
  <c r="AV14" i="14"/>
  <c r="BT14" i="14" s="1"/>
  <c r="AU14" i="14"/>
  <c r="BS14" i="14" s="1"/>
  <c r="AT14" i="14"/>
  <c r="BR14" i="14" s="1"/>
  <c r="AS14" i="14"/>
  <c r="BQ14" i="14" s="1"/>
  <c r="AR14" i="14"/>
  <c r="BP14" i="14" s="1"/>
  <c r="AQ14" i="14"/>
  <c r="BO14" i="14" s="1"/>
  <c r="AP14" i="14"/>
  <c r="BN14" i="14" s="1"/>
  <c r="AO14" i="14"/>
  <c r="BM14" i="14" s="1"/>
  <c r="A14" i="14"/>
  <c r="CA13" i="14"/>
  <c r="BZ13" i="14"/>
  <c r="BY13" i="14"/>
  <c r="AZ13" i="14"/>
  <c r="BX13" i="14" s="1"/>
  <c r="AY13" i="14"/>
  <c r="BW13" i="14" s="1"/>
  <c r="AX13" i="14"/>
  <c r="BV13" i="14" s="1"/>
  <c r="AW13" i="14"/>
  <c r="BU13" i="14" s="1"/>
  <c r="AV13" i="14"/>
  <c r="BT13" i="14" s="1"/>
  <c r="AU13" i="14"/>
  <c r="BS13" i="14" s="1"/>
  <c r="AT13" i="14"/>
  <c r="BR13" i="14" s="1"/>
  <c r="AS13" i="14"/>
  <c r="BQ13" i="14" s="1"/>
  <c r="AR13" i="14"/>
  <c r="BP13" i="14" s="1"/>
  <c r="AQ13" i="14"/>
  <c r="BO13" i="14" s="1"/>
  <c r="AP13" i="14"/>
  <c r="BN13" i="14" s="1"/>
  <c r="AO13" i="14"/>
  <c r="BM13" i="14" s="1"/>
  <c r="A13" i="14"/>
  <c r="CA12" i="14"/>
  <c r="BZ12" i="14"/>
  <c r="BY12" i="14"/>
  <c r="AZ12" i="14"/>
  <c r="BX12" i="14" s="1"/>
  <c r="AY12" i="14"/>
  <c r="BW12" i="14" s="1"/>
  <c r="AX12" i="14"/>
  <c r="BV12" i="14" s="1"/>
  <c r="AW12" i="14"/>
  <c r="BU12" i="14" s="1"/>
  <c r="AV12" i="14"/>
  <c r="BT12" i="14" s="1"/>
  <c r="AU12" i="14"/>
  <c r="BS12" i="14" s="1"/>
  <c r="AT12" i="14"/>
  <c r="BR12" i="14" s="1"/>
  <c r="AS12" i="14"/>
  <c r="BQ12" i="14" s="1"/>
  <c r="AR12" i="14"/>
  <c r="BP12" i="14" s="1"/>
  <c r="AQ12" i="14"/>
  <c r="BO12" i="14" s="1"/>
  <c r="AP12" i="14"/>
  <c r="BN12" i="14" s="1"/>
  <c r="AO12" i="14"/>
  <c r="BM12" i="14" s="1"/>
  <c r="A12" i="14"/>
  <c r="CA11" i="14"/>
  <c r="BZ11" i="14"/>
  <c r="BY11" i="14"/>
  <c r="AZ11" i="14"/>
  <c r="BX11" i="14" s="1"/>
  <c r="AY11" i="14"/>
  <c r="BW11" i="14" s="1"/>
  <c r="AX11" i="14"/>
  <c r="BV11" i="14" s="1"/>
  <c r="AW11" i="14"/>
  <c r="BU11" i="14" s="1"/>
  <c r="AV11" i="14"/>
  <c r="BT11" i="14" s="1"/>
  <c r="AU11" i="14"/>
  <c r="BS11" i="14" s="1"/>
  <c r="AT11" i="14"/>
  <c r="BR11" i="14" s="1"/>
  <c r="AS11" i="14"/>
  <c r="BQ11" i="14" s="1"/>
  <c r="AR11" i="14"/>
  <c r="BP11" i="14" s="1"/>
  <c r="AQ11" i="14"/>
  <c r="BO11" i="14" s="1"/>
  <c r="AP11" i="14"/>
  <c r="BN11" i="14" s="1"/>
  <c r="AO11" i="14"/>
  <c r="BM11" i="14" s="1"/>
  <c r="A11" i="14"/>
  <c r="CA10" i="14"/>
  <c r="BZ10" i="14"/>
  <c r="BY10" i="14"/>
  <c r="AZ10" i="14"/>
  <c r="BX10" i="14" s="1"/>
  <c r="AY10" i="14"/>
  <c r="BW10" i="14" s="1"/>
  <c r="AX10" i="14"/>
  <c r="BV10" i="14" s="1"/>
  <c r="AW10" i="14"/>
  <c r="BU10" i="14" s="1"/>
  <c r="AV10" i="14"/>
  <c r="BT10" i="14" s="1"/>
  <c r="AU10" i="14"/>
  <c r="BS10" i="14" s="1"/>
  <c r="AT10" i="14"/>
  <c r="BR10" i="14" s="1"/>
  <c r="AS10" i="14"/>
  <c r="BQ10" i="14" s="1"/>
  <c r="AR10" i="14"/>
  <c r="BP10" i="14" s="1"/>
  <c r="AQ10" i="14"/>
  <c r="BO10" i="14" s="1"/>
  <c r="AP10" i="14"/>
  <c r="BN10" i="14" s="1"/>
  <c r="AO10" i="14"/>
  <c r="BM10" i="14" s="1"/>
  <c r="A10" i="14"/>
  <c r="CA9" i="14"/>
  <c r="BZ9" i="14"/>
  <c r="BY9" i="14"/>
  <c r="AZ9" i="14"/>
  <c r="BX9" i="14" s="1"/>
  <c r="AY9" i="14"/>
  <c r="BW9" i="14" s="1"/>
  <c r="AX9" i="14"/>
  <c r="BV9" i="14" s="1"/>
  <c r="AW9" i="14"/>
  <c r="BU9" i="14" s="1"/>
  <c r="AV9" i="14"/>
  <c r="BT9" i="14" s="1"/>
  <c r="AU9" i="14"/>
  <c r="BS9" i="14" s="1"/>
  <c r="AT9" i="14"/>
  <c r="BR9" i="14" s="1"/>
  <c r="AS9" i="14"/>
  <c r="BQ9" i="14" s="1"/>
  <c r="AR9" i="14"/>
  <c r="BP9" i="14" s="1"/>
  <c r="AQ9" i="14"/>
  <c r="BO9" i="14" s="1"/>
  <c r="AP9" i="14"/>
  <c r="BN9" i="14" s="1"/>
  <c r="AO9" i="14"/>
  <c r="BM9" i="14" s="1"/>
  <c r="A9" i="14"/>
  <c r="CA8" i="14"/>
  <c r="BZ8" i="14"/>
  <c r="BY8" i="14"/>
  <c r="AZ8" i="14"/>
  <c r="BX8" i="14" s="1"/>
  <c r="AY8" i="14"/>
  <c r="BW8" i="14" s="1"/>
  <c r="AX8" i="14"/>
  <c r="BV8" i="14" s="1"/>
  <c r="AW8" i="14"/>
  <c r="BU8" i="14" s="1"/>
  <c r="AV8" i="14"/>
  <c r="BT8" i="14" s="1"/>
  <c r="AU8" i="14"/>
  <c r="BS8" i="14" s="1"/>
  <c r="AT8" i="14"/>
  <c r="BR8" i="14" s="1"/>
  <c r="AS8" i="14"/>
  <c r="BQ8" i="14" s="1"/>
  <c r="AR8" i="14"/>
  <c r="BP8" i="14" s="1"/>
  <c r="AQ8" i="14"/>
  <c r="BO8" i="14" s="1"/>
  <c r="AP8" i="14"/>
  <c r="BN8" i="14" s="1"/>
  <c r="AO8" i="14"/>
  <c r="BM8" i="14" s="1"/>
  <c r="A8" i="14"/>
  <c r="CA7" i="14"/>
  <c r="BZ7" i="14"/>
  <c r="BY7" i="14"/>
  <c r="AZ7" i="14"/>
  <c r="BX7" i="14" s="1"/>
  <c r="AY7" i="14"/>
  <c r="BW7" i="14" s="1"/>
  <c r="AX7" i="14"/>
  <c r="BV7" i="14" s="1"/>
  <c r="AW7" i="14"/>
  <c r="BU7" i="14" s="1"/>
  <c r="AV7" i="14"/>
  <c r="BT7" i="14" s="1"/>
  <c r="AU7" i="14"/>
  <c r="BS7" i="14" s="1"/>
  <c r="AT7" i="14"/>
  <c r="BR7" i="14" s="1"/>
  <c r="AS7" i="14"/>
  <c r="BQ7" i="14" s="1"/>
  <c r="AR7" i="14"/>
  <c r="BP7" i="14" s="1"/>
  <c r="AQ7" i="14"/>
  <c r="BO7" i="14" s="1"/>
  <c r="AP7" i="14"/>
  <c r="BN7" i="14" s="1"/>
  <c r="AO7" i="14"/>
  <c r="BM7" i="14" s="1"/>
  <c r="A7" i="14"/>
  <c r="CA6" i="14"/>
  <c r="BZ6" i="14"/>
  <c r="BY6" i="14"/>
  <c r="AZ6" i="14"/>
  <c r="BX6" i="14" s="1"/>
  <c r="AY6" i="14"/>
  <c r="BW6" i="14" s="1"/>
  <c r="AX6" i="14"/>
  <c r="BV6" i="14" s="1"/>
  <c r="AW6" i="14"/>
  <c r="BU6" i="14" s="1"/>
  <c r="AV6" i="14"/>
  <c r="BT6" i="14" s="1"/>
  <c r="AU6" i="14"/>
  <c r="BS6" i="14" s="1"/>
  <c r="AT6" i="14"/>
  <c r="BR6" i="14" s="1"/>
  <c r="AS6" i="14"/>
  <c r="BQ6" i="14" s="1"/>
  <c r="AR6" i="14"/>
  <c r="BP6" i="14" s="1"/>
  <c r="AQ6" i="14"/>
  <c r="BO6" i="14" s="1"/>
  <c r="AP6" i="14"/>
  <c r="BN6" i="14" s="1"/>
  <c r="AO6" i="14"/>
  <c r="BM6" i="14" s="1"/>
  <c r="A6" i="14"/>
  <c r="CA5" i="14"/>
  <c r="BZ5" i="14"/>
  <c r="BY5" i="14"/>
  <c r="AZ5" i="14"/>
  <c r="BX5" i="14" s="1"/>
  <c r="AY5" i="14"/>
  <c r="BW5" i="14" s="1"/>
  <c r="AX5" i="14"/>
  <c r="BV5" i="14" s="1"/>
  <c r="AW5" i="14"/>
  <c r="BU5" i="14" s="1"/>
  <c r="AV5" i="14"/>
  <c r="BT5" i="14" s="1"/>
  <c r="AU5" i="14"/>
  <c r="AT5" i="14"/>
  <c r="BR5" i="14" s="1"/>
  <c r="AS5" i="14"/>
  <c r="BQ5" i="14" s="1"/>
  <c r="AR5" i="14"/>
  <c r="BP5" i="14" s="1"/>
  <c r="AQ5" i="14"/>
  <c r="BO5" i="14" s="1"/>
  <c r="AP5" i="14"/>
  <c r="BN5" i="14" s="1"/>
  <c r="AO5" i="14"/>
  <c r="BM5" i="14" s="1"/>
  <c r="A5" i="14"/>
  <c r="AA3" i="14"/>
  <c r="O3" i="14"/>
  <c r="CA142" i="13"/>
  <c r="BZ142" i="13"/>
  <c r="BY142" i="13"/>
  <c r="AZ142" i="13"/>
  <c r="BX142" i="13" s="1"/>
  <c r="AY142" i="13"/>
  <c r="BW142" i="13" s="1"/>
  <c r="AX142" i="13"/>
  <c r="BV142" i="13" s="1"/>
  <c r="AW142" i="13"/>
  <c r="BU142" i="13" s="1"/>
  <c r="AV142" i="13"/>
  <c r="BT142" i="13" s="1"/>
  <c r="AU142" i="13"/>
  <c r="BS142" i="13" s="1"/>
  <c r="AT142" i="13"/>
  <c r="BR142" i="13" s="1"/>
  <c r="AS142" i="13"/>
  <c r="BQ142" i="13" s="1"/>
  <c r="AR142" i="13"/>
  <c r="BP142" i="13" s="1"/>
  <c r="AQ142" i="13"/>
  <c r="BO142" i="13" s="1"/>
  <c r="AP142" i="13"/>
  <c r="BN142" i="13" s="1"/>
  <c r="AO142" i="13"/>
  <c r="BM142" i="13" s="1"/>
  <c r="A142" i="13"/>
  <c r="CA141" i="13"/>
  <c r="BZ141" i="13"/>
  <c r="BY141" i="13"/>
  <c r="AZ141" i="13"/>
  <c r="BX141" i="13" s="1"/>
  <c r="AY141" i="13"/>
  <c r="BW141" i="13" s="1"/>
  <c r="AX141" i="13"/>
  <c r="BV141" i="13" s="1"/>
  <c r="AW141" i="13"/>
  <c r="BU141" i="13" s="1"/>
  <c r="AV141" i="13"/>
  <c r="BT141" i="13" s="1"/>
  <c r="AU141" i="13"/>
  <c r="BS141" i="13" s="1"/>
  <c r="AT141" i="13"/>
  <c r="BR141" i="13" s="1"/>
  <c r="AS141" i="13"/>
  <c r="BQ141" i="13" s="1"/>
  <c r="AR141" i="13"/>
  <c r="BP141" i="13" s="1"/>
  <c r="AQ141" i="13"/>
  <c r="BO141" i="13" s="1"/>
  <c r="AP141" i="13"/>
  <c r="BN141" i="13" s="1"/>
  <c r="AO141" i="13"/>
  <c r="BM141" i="13" s="1"/>
  <c r="A141" i="13"/>
  <c r="CA140" i="13"/>
  <c r="BZ140" i="13"/>
  <c r="BY140" i="13"/>
  <c r="AZ140" i="13"/>
  <c r="BX140" i="13" s="1"/>
  <c r="AY140" i="13"/>
  <c r="BW140" i="13" s="1"/>
  <c r="AX140" i="13"/>
  <c r="BV140" i="13" s="1"/>
  <c r="AW140" i="13"/>
  <c r="BU140" i="13" s="1"/>
  <c r="AV140" i="13"/>
  <c r="BT140" i="13" s="1"/>
  <c r="AU140" i="13"/>
  <c r="BS140" i="13" s="1"/>
  <c r="AT140" i="13"/>
  <c r="BR140" i="13" s="1"/>
  <c r="AS140" i="13"/>
  <c r="BQ140" i="13" s="1"/>
  <c r="AR140" i="13"/>
  <c r="BP140" i="13" s="1"/>
  <c r="AQ140" i="13"/>
  <c r="BO140" i="13" s="1"/>
  <c r="AP140" i="13"/>
  <c r="BN140" i="13" s="1"/>
  <c r="AO140" i="13"/>
  <c r="BM140" i="13" s="1"/>
  <c r="A140" i="13"/>
  <c r="CA139" i="13"/>
  <c r="BZ139" i="13"/>
  <c r="BY139" i="13"/>
  <c r="AZ139" i="13"/>
  <c r="BX139" i="13" s="1"/>
  <c r="AY139" i="13"/>
  <c r="BW139" i="13" s="1"/>
  <c r="AX139" i="13"/>
  <c r="BV139" i="13" s="1"/>
  <c r="AW139" i="13"/>
  <c r="BU139" i="13" s="1"/>
  <c r="AV139" i="13"/>
  <c r="BT139" i="13" s="1"/>
  <c r="AU139" i="13"/>
  <c r="BS139" i="13" s="1"/>
  <c r="AT139" i="13"/>
  <c r="BR139" i="13" s="1"/>
  <c r="AS139" i="13"/>
  <c r="BQ139" i="13" s="1"/>
  <c r="AR139" i="13"/>
  <c r="BP139" i="13" s="1"/>
  <c r="AQ139" i="13"/>
  <c r="BO139" i="13" s="1"/>
  <c r="AP139" i="13"/>
  <c r="BN139" i="13" s="1"/>
  <c r="AO139" i="13"/>
  <c r="BM139" i="13" s="1"/>
  <c r="A139" i="13"/>
  <c r="CA138" i="13"/>
  <c r="BZ138" i="13"/>
  <c r="BY138" i="13"/>
  <c r="AZ138" i="13"/>
  <c r="BX138" i="13" s="1"/>
  <c r="AY138" i="13"/>
  <c r="BW138" i="13" s="1"/>
  <c r="AX138" i="13"/>
  <c r="BV138" i="13" s="1"/>
  <c r="AW138" i="13"/>
  <c r="BU138" i="13" s="1"/>
  <c r="AV138" i="13"/>
  <c r="BT138" i="13" s="1"/>
  <c r="AU138" i="13"/>
  <c r="BS138" i="13" s="1"/>
  <c r="AT138" i="13"/>
  <c r="BR138" i="13" s="1"/>
  <c r="AS138" i="13"/>
  <c r="BQ138" i="13" s="1"/>
  <c r="AR138" i="13"/>
  <c r="BP138" i="13" s="1"/>
  <c r="AQ138" i="13"/>
  <c r="BO138" i="13" s="1"/>
  <c r="AP138" i="13"/>
  <c r="BN138" i="13" s="1"/>
  <c r="AO138" i="13"/>
  <c r="BM138" i="13" s="1"/>
  <c r="A138" i="13"/>
  <c r="CA137" i="13"/>
  <c r="BZ137" i="13"/>
  <c r="BY137" i="13"/>
  <c r="AZ137" i="13"/>
  <c r="BX137" i="13" s="1"/>
  <c r="AY137" i="13"/>
  <c r="BW137" i="13" s="1"/>
  <c r="AX137" i="13"/>
  <c r="BV137" i="13" s="1"/>
  <c r="AW137" i="13"/>
  <c r="BU137" i="13" s="1"/>
  <c r="AV137" i="13"/>
  <c r="BT137" i="13" s="1"/>
  <c r="AU137" i="13"/>
  <c r="BS137" i="13" s="1"/>
  <c r="AT137" i="13"/>
  <c r="BR137" i="13" s="1"/>
  <c r="AS137" i="13"/>
  <c r="BQ137" i="13" s="1"/>
  <c r="AR137" i="13"/>
  <c r="BP137" i="13" s="1"/>
  <c r="AQ137" i="13"/>
  <c r="BO137" i="13" s="1"/>
  <c r="AP137" i="13"/>
  <c r="BN137" i="13" s="1"/>
  <c r="AO137" i="13"/>
  <c r="BM137" i="13" s="1"/>
  <c r="A137" i="13"/>
  <c r="CA136" i="13"/>
  <c r="BZ136" i="13"/>
  <c r="BY136" i="13"/>
  <c r="AZ136" i="13"/>
  <c r="BX136" i="13" s="1"/>
  <c r="AY136" i="13"/>
  <c r="BW136" i="13" s="1"/>
  <c r="AX136" i="13"/>
  <c r="BV136" i="13" s="1"/>
  <c r="AW136" i="13"/>
  <c r="BU136" i="13" s="1"/>
  <c r="AV136" i="13"/>
  <c r="BT136" i="13" s="1"/>
  <c r="AU136" i="13"/>
  <c r="BS136" i="13" s="1"/>
  <c r="AT136" i="13"/>
  <c r="BR136" i="13" s="1"/>
  <c r="AS136" i="13"/>
  <c r="BQ136" i="13" s="1"/>
  <c r="AR136" i="13"/>
  <c r="BP136" i="13" s="1"/>
  <c r="AQ136" i="13"/>
  <c r="BO136" i="13" s="1"/>
  <c r="AP136" i="13"/>
  <c r="BN136" i="13" s="1"/>
  <c r="AO136" i="13"/>
  <c r="BM136" i="13" s="1"/>
  <c r="A136" i="13"/>
  <c r="CA135" i="13"/>
  <c r="BZ135" i="13"/>
  <c r="BY135" i="13"/>
  <c r="AZ135" i="13"/>
  <c r="BX135" i="13" s="1"/>
  <c r="AY135" i="13"/>
  <c r="BW135" i="13" s="1"/>
  <c r="AX135" i="13"/>
  <c r="BV135" i="13" s="1"/>
  <c r="AW135" i="13"/>
  <c r="BU135" i="13" s="1"/>
  <c r="AV135" i="13"/>
  <c r="BT135" i="13" s="1"/>
  <c r="AU135" i="13"/>
  <c r="BS135" i="13" s="1"/>
  <c r="AT135" i="13"/>
  <c r="BR135" i="13" s="1"/>
  <c r="AS135" i="13"/>
  <c r="BQ135" i="13" s="1"/>
  <c r="AR135" i="13"/>
  <c r="BP135" i="13" s="1"/>
  <c r="AQ135" i="13"/>
  <c r="BO135" i="13" s="1"/>
  <c r="AP135" i="13"/>
  <c r="BN135" i="13" s="1"/>
  <c r="AO135" i="13"/>
  <c r="BM135" i="13" s="1"/>
  <c r="A135" i="13"/>
  <c r="CA134" i="13"/>
  <c r="BZ134" i="13"/>
  <c r="BY134" i="13"/>
  <c r="AZ134" i="13"/>
  <c r="BX134" i="13" s="1"/>
  <c r="AY134" i="13"/>
  <c r="BW134" i="13" s="1"/>
  <c r="AX134" i="13"/>
  <c r="BV134" i="13" s="1"/>
  <c r="AW134" i="13"/>
  <c r="BU134" i="13" s="1"/>
  <c r="AV134" i="13"/>
  <c r="BT134" i="13" s="1"/>
  <c r="AU134" i="13"/>
  <c r="BS134" i="13" s="1"/>
  <c r="AT134" i="13"/>
  <c r="BR134" i="13" s="1"/>
  <c r="AS134" i="13"/>
  <c r="BQ134" i="13" s="1"/>
  <c r="AR134" i="13"/>
  <c r="BP134" i="13" s="1"/>
  <c r="AQ134" i="13"/>
  <c r="BO134" i="13" s="1"/>
  <c r="AP134" i="13"/>
  <c r="BN134" i="13" s="1"/>
  <c r="AO134" i="13"/>
  <c r="BM134" i="13" s="1"/>
  <c r="A134" i="13"/>
  <c r="CA133" i="13"/>
  <c r="BZ133" i="13"/>
  <c r="BY133" i="13"/>
  <c r="AZ133" i="13"/>
  <c r="BX133" i="13" s="1"/>
  <c r="AY133" i="13"/>
  <c r="BW133" i="13" s="1"/>
  <c r="AX133" i="13"/>
  <c r="BV133" i="13" s="1"/>
  <c r="AW133" i="13"/>
  <c r="BU133" i="13" s="1"/>
  <c r="AV133" i="13"/>
  <c r="BT133" i="13" s="1"/>
  <c r="AU133" i="13"/>
  <c r="BS133" i="13" s="1"/>
  <c r="AT133" i="13"/>
  <c r="BR133" i="13" s="1"/>
  <c r="AS133" i="13"/>
  <c r="BQ133" i="13" s="1"/>
  <c r="AR133" i="13"/>
  <c r="BP133" i="13" s="1"/>
  <c r="AQ133" i="13"/>
  <c r="BO133" i="13" s="1"/>
  <c r="AP133" i="13"/>
  <c r="BN133" i="13" s="1"/>
  <c r="AO133" i="13"/>
  <c r="BM133" i="13" s="1"/>
  <c r="A133" i="13"/>
  <c r="CA132" i="13"/>
  <c r="BZ132" i="13"/>
  <c r="BY132" i="13"/>
  <c r="AZ132" i="13"/>
  <c r="BX132" i="13" s="1"/>
  <c r="AY132" i="13"/>
  <c r="BW132" i="13" s="1"/>
  <c r="AX132" i="13"/>
  <c r="BV132" i="13" s="1"/>
  <c r="AW132" i="13"/>
  <c r="BU132" i="13" s="1"/>
  <c r="AV132" i="13"/>
  <c r="BT132" i="13" s="1"/>
  <c r="AU132" i="13"/>
  <c r="BS132" i="13" s="1"/>
  <c r="AT132" i="13"/>
  <c r="BR132" i="13" s="1"/>
  <c r="AS132" i="13"/>
  <c r="BQ132" i="13" s="1"/>
  <c r="AR132" i="13"/>
  <c r="BP132" i="13" s="1"/>
  <c r="AQ132" i="13"/>
  <c r="BO132" i="13" s="1"/>
  <c r="AP132" i="13"/>
  <c r="BN132" i="13" s="1"/>
  <c r="AO132" i="13"/>
  <c r="BM132" i="13" s="1"/>
  <c r="A132" i="13"/>
  <c r="CA131" i="13"/>
  <c r="BZ131" i="13"/>
  <c r="BY131" i="13"/>
  <c r="AZ131" i="13"/>
  <c r="BX131" i="13" s="1"/>
  <c r="AY131" i="13"/>
  <c r="BW131" i="13" s="1"/>
  <c r="AX131" i="13"/>
  <c r="BV131" i="13" s="1"/>
  <c r="AW131" i="13"/>
  <c r="BU131" i="13" s="1"/>
  <c r="AV131" i="13"/>
  <c r="BT131" i="13" s="1"/>
  <c r="AU131" i="13"/>
  <c r="BS131" i="13" s="1"/>
  <c r="AT131" i="13"/>
  <c r="BR131" i="13" s="1"/>
  <c r="AS131" i="13"/>
  <c r="BQ131" i="13" s="1"/>
  <c r="AR131" i="13"/>
  <c r="BP131" i="13" s="1"/>
  <c r="AQ131" i="13"/>
  <c r="BO131" i="13" s="1"/>
  <c r="AP131" i="13"/>
  <c r="BN131" i="13" s="1"/>
  <c r="AO131" i="13"/>
  <c r="BM131" i="13" s="1"/>
  <c r="A131" i="13"/>
  <c r="CA130" i="13"/>
  <c r="BZ130" i="13"/>
  <c r="BY130" i="13"/>
  <c r="AZ130" i="13"/>
  <c r="BX130" i="13" s="1"/>
  <c r="AY130" i="13"/>
  <c r="BW130" i="13" s="1"/>
  <c r="AX130" i="13"/>
  <c r="BV130" i="13" s="1"/>
  <c r="AW130" i="13"/>
  <c r="BU130" i="13" s="1"/>
  <c r="AV130" i="13"/>
  <c r="BT130" i="13" s="1"/>
  <c r="AU130" i="13"/>
  <c r="BS130" i="13" s="1"/>
  <c r="AT130" i="13"/>
  <c r="BR130" i="13" s="1"/>
  <c r="AS130" i="13"/>
  <c r="BQ130" i="13" s="1"/>
  <c r="AR130" i="13"/>
  <c r="BP130" i="13" s="1"/>
  <c r="AQ130" i="13"/>
  <c r="BO130" i="13" s="1"/>
  <c r="AP130" i="13"/>
  <c r="BN130" i="13" s="1"/>
  <c r="AO130" i="13"/>
  <c r="BM130" i="13" s="1"/>
  <c r="A130" i="13"/>
  <c r="CA129" i="13"/>
  <c r="BZ129" i="13"/>
  <c r="BY129" i="13"/>
  <c r="AZ129" i="13"/>
  <c r="BX129" i="13" s="1"/>
  <c r="AY129" i="13"/>
  <c r="BW129" i="13" s="1"/>
  <c r="AX129" i="13"/>
  <c r="BV129" i="13" s="1"/>
  <c r="AW129" i="13"/>
  <c r="BU129" i="13" s="1"/>
  <c r="AV129" i="13"/>
  <c r="BT129" i="13" s="1"/>
  <c r="AU129" i="13"/>
  <c r="BS129" i="13" s="1"/>
  <c r="AT129" i="13"/>
  <c r="BR129" i="13" s="1"/>
  <c r="AS129" i="13"/>
  <c r="BQ129" i="13" s="1"/>
  <c r="AR129" i="13"/>
  <c r="BP129" i="13" s="1"/>
  <c r="AQ129" i="13"/>
  <c r="BO129" i="13" s="1"/>
  <c r="AP129" i="13"/>
  <c r="BN129" i="13" s="1"/>
  <c r="AO129" i="13"/>
  <c r="BM129" i="13" s="1"/>
  <c r="A129" i="13"/>
  <c r="CA128" i="13"/>
  <c r="BZ128" i="13"/>
  <c r="BY128" i="13"/>
  <c r="AZ128" i="13"/>
  <c r="BX128" i="13" s="1"/>
  <c r="AY128" i="13"/>
  <c r="BW128" i="13" s="1"/>
  <c r="AX128" i="13"/>
  <c r="BV128" i="13" s="1"/>
  <c r="AW128" i="13"/>
  <c r="BU128" i="13" s="1"/>
  <c r="AV128" i="13"/>
  <c r="BT128" i="13" s="1"/>
  <c r="AU128" i="13"/>
  <c r="BS128" i="13" s="1"/>
  <c r="AT128" i="13"/>
  <c r="BR128" i="13" s="1"/>
  <c r="AS128" i="13"/>
  <c r="BQ128" i="13" s="1"/>
  <c r="AR128" i="13"/>
  <c r="BP128" i="13" s="1"/>
  <c r="AQ128" i="13"/>
  <c r="BO128" i="13" s="1"/>
  <c r="AP128" i="13"/>
  <c r="BN128" i="13" s="1"/>
  <c r="AO128" i="13"/>
  <c r="BM128" i="13" s="1"/>
  <c r="A128" i="13"/>
  <c r="CA127" i="13"/>
  <c r="BZ127" i="13"/>
  <c r="BY127" i="13"/>
  <c r="AZ127" i="13"/>
  <c r="BX127" i="13" s="1"/>
  <c r="AY127" i="13"/>
  <c r="BW127" i="13" s="1"/>
  <c r="AX127" i="13"/>
  <c r="BV127" i="13" s="1"/>
  <c r="AW127" i="13"/>
  <c r="BU127" i="13" s="1"/>
  <c r="AV127" i="13"/>
  <c r="BT127" i="13" s="1"/>
  <c r="AU127" i="13"/>
  <c r="BS127" i="13" s="1"/>
  <c r="AT127" i="13"/>
  <c r="BR127" i="13" s="1"/>
  <c r="AS127" i="13"/>
  <c r="BQ127" i="13" s="1"/>
  <c r="AR127" i="13"/>
  <c r="BP127" i="13" s="1"/>
  <c r="AQ127" i="13"/>
  <c r="BO127" i="13" s="1"/>
  <c r="AP127" i="13"/>
  <c r="BN127" i="13" s="1"/>
  <c r="AO127" i="13"/>
  <c r="BM127" i="13" s="1"/>
  <c r="A127" i="13"/>
  <c r="CA126" i="13"/>
  <c r="BZ126" i="13"/>
  <c r="BY126" i="13"/>
  <c r="AZ126" i="13"/>
  <c r="BX126" i="13" s="1"/>
  <c r="AY126" i="13"/>
  <c r="BW126" i="13" s="1"/>
  <c r="AX126" i="13"/>
  <c r="BV126" i="13" s="1"/>
  <c r="AW126" i="13"/>
  <c r="BU126" i="13" s="1"/>
  <c r="AV126" i="13"/>
  <c r="BT126" i="13" s="1"/>
  <c r="AU126" i="13"/>
  <c r="BS126" i="13" s="1"/>
  <c r="AT126" i="13"/>
  <c r="BR126" i="13" s="1"/>
  <c r="AS126" i="13"/>
  <c r="BQ126" i="13" s="1"/>
  <c r="AR126" i="13"/>
  <c r="BP126" i="13" s="1"/>
  <c r="AQ126" i="13"/>
  <c r="BO126" i="13" s="1"/>
  <c r="AP126" i="13"/>
  <c r="BN126" i="13" s="1"/>
  <c r="AO126" i="13"/>
  <c r="BM126" i="13" s="1"/>
  <c r="A126" i="13"/>
  <c r="CA125" i="13"/>
  <c r="BZ125" i="13"/>
  <c r="BY125" i="13"/>
  <c r="AZ125" i="13"/>
  <c r="BX125" i="13" s="1"/>
  <c r="AY125" i="13"/>
  <c r="BW125" i="13" s="1"/>
  <c r="AX125" i="13"/>
  <c r="BV125" i="13" s="1"/>
  <c r="AW125" i="13"/>
  <c r="BU125" i="13" s="1"/>
  <c r="AV125" i="13"/>
  <c r="BT125" i="13" s="1"/>
  <c r="AU125" i="13"/>
  <c r="BS125" i="13" s="1"/>
  <c r="AT125" i="13"/>
  <c r="BR125" i="13" s="1"/>
  <c r="AS125" i="13"/>
  <c r="BQ125" i="13" s="1"/>
  <c r="AR125" i="13"/>
  <c r="BP125" i="13" s="1"/>
  <c r="AQ125" i="13"/>
  <c r="BO125" i="13" s="1"/>
  <c r="AP125" i="13"/>
  <c r="BN125" i="13" s="1"/>
  <c r="AO125" i="13"/>
  <c r="BM125" i="13" s="1"/>
  <c r="A125" i="13"/>
  <c r="CA124" i="13"/>
  <c r="BZ124" i="13"/>
  <c r="BY124" i="13"/>
  <c r="AZ124" i="13"/>
  <c r="BX124" i="13" s="1"/>
  <c r="AY124" i="13"/>
  <c r="BW124" i="13" s="1"/>
  <c r="AX124" i="13"/>
  <c r="BV124" i="13" s="1"/>
  <c r="AW124" i="13"/>
  <c r="BU124" i="13" s="1"/>
  <c r="AV124" i="13"/>
  <c r="BT124" i="13" s="1"/>
  <c r="AU124" i="13"/>
  <c r="BS124" i="13" s="1"/>
  <c r="AT124" i="13"/>
  <c r="BR124" i="13" s="1"/>
  <c r="AS124" i="13"/>
  <c r="BQ124" i="13" s="1"/>
  <c r="AR124" i="13"/>
  <c r="BP124" i="13" s="1"/>
  <c r="AQ124" i="13"/>
  <c r="BO124" i="13" s="1"/>
  <c r="AP124" i="13"/>
  <c r="BN124" i="13" s="1"/>
  <c r="AO124" i="13"/>
  <c r="BM124" i="13" s="1"/>
  <c r="A124" i="13"/>
  <c r="CA123" i="13"/>
  <c r="BZ123" i="13"/>
  <c r="BY123" i="13"/>
  <c r="AZ123" i="13"/>
  <c r="BX123" i="13" s="1"/>
  <c r="AY123" i="13"/>
  <c r="BW123" i="13" s="1"/>
  <c r="AX123" i="13"/>
  <c r="BV123" i="13" s="1"/>
  <c r="AW123" i="13"/>
  <c r="BU123" i="13" s="1"/>
  <c r="AV123" i="13"/>
  <c r="BT123" i="13" s="1"/>
  <c r="AU123" i="13"/>
  <c r="BS123" i="13" s="1"/>
  <c r="AT123" i="13"/>
  <c r="BR123" i="13" s="1"/>
  <c r="AS123" i="13"/>
  <c r="BQ123" i="13" s="1"/>
  <c r="AR123" i="13"/>
  <c r="BP123" i="13" s="1"/>
  <c r="AQ123" i="13"/>
  <c r="BO123" i="13" s="1"/>
  <c r="AP123" i="13"/>
  <c r="BN123" i="13" s="1"/>
  <c r="AO123" i="13"/>
  <c r="BM123" i="13" s="1"/>
  <c r="A123" i="13"/>
  <c r="CA122" i="13"/>
  <c r="BZ122" i="13"/>
  <c r="BY122" i="13"/>
  <c r="AZ122" i="13"/>
  <c r="BX122" i="13" s="1"/>
  <c r="AY122" i="13"/>
  <c r="BW122" i="13" s="1"/>
  <c r="AX122" i="13"/>
  <c r="BV122" i="13" s="1"/>
  <c r="AW122" i="13"/>
  <c r="BU122" i="13" s="1"/>
  <c r="AV122" i="13"/>
  <c r="BT122" i="13" s="1"/>
  <c r="AU122" i="13"/>
  <c r="BS122" i="13" s="1"/>
  <c r="AT122" i="13"/>
  <c r="BR122" i="13" s="1"/>
  <c r="AS122" i="13"/>
  <c r="BQ122" i="13" s="1"/>
  <c r="AR122" i="13"/>
  <c r="BP122" i="13" s="1"/>
  <c r="AQ122" i="13"/>
  <c r="BO122" i="13" s="1"/>
  <c r="AP122" i="13"/>
  <c r="BN122" i="13" s="1"/>
  <c r="AO122" i="13"/>
  <c r="BM122" i="13" s="1"/>
  <c r="A122" i="13"/>
  <c r="CA121" i="13"/>
  <c r="BZ121" i="13"/>
  <c r="BY121" i="13"/>
  <c r="AZ121" i="13"/>
  <c r="BX121" i="13" s="1"/>
  <c r="AY121" i="13"/>
  <c r="BW121" i="13" s="1"/>
  <c r="AX121" i="13"/>
  <c r="BV121" i="13" s="1"/>
  <c r="AW121" i="13"/>
  <c r="BU121" i="13" s="1"/>
  <c r="AV121" i="13"/>
  <c r="BT121" i="13" s="1"/>
  <c r="AU121" i="13"/>
  <c r="BS121" i="13" s="1"/>
  <c r="AT121" i="13"/>
  <c r="BR121" i="13" s="1"/>
  <c r="AS121" i="13"/>
  <c r="BQ121" i="13" s="1"/>
  <c r="AR121" i="13"/>
  <c r="BP121" i="13" s="1"/>
  <c r="AQ121" i="13"/>
  <c r="BO121" i="13" s="1"/>
  <c r="AP121" i="13"/>
  <c r="BN121" i="13" s="1"/>
  <c r="AO121" i="13"/>
  <c r="BM121" i="13" s="1"/>
  <c r="A121" i="13"/>
  <c r="CA120" i="13"/>
  <c r="BZ120" i="13"/>
  <c r="BY120" i="13"/>
  <c r="AZ120" i="13"/>
  <c r="BX120" i="13" s="1"/>
  <c r="AY120" i="13"/>
  <c r="BW120" i="13" s="1"/>
  <c r="AX120" i="13"/>
  <c r="BV120" i="13" s="1"/>
  <c r="AW120" i="13"/>
  <c r="BU120" i="13" s="1"/>
  <c r="AV120" i="13"/>
  <c r="BT120" i="13" s="1"/>
  <c r="AU120" i="13"/>
  <c r="BS120" i="13" s="1"/>
  <c r="AT120" i="13"/>
  <c r="BR120" i="13" s="1"/>
  <c r="AS120" i="13"/>
  <c r="BQ120" i="13" s="1"/>
  <c r="AR120" i="13"/>
  <c r="BP120" i="13" s="1"/>
  <c r="AQ120" i="13"/>
  <c r="BO120" i="13" s="1"/>
  <c r="AP120" i="13"/>
  <c r="BN120" i="13" s="1"/>
  <c r="AO120" i="13"/>
  <c r="BM120" i="13" s="1"/>
  <c r="A120" i="13"/>
  <c r="CA119" i="13"/>
  <c r="BZ119" i="13"/>
  <c r="BY119" i="13"/>
  <c r="AZ119" i="13"/>
  <c r="BX119" i="13" s="1"/>
  <c r="AY119" i="13"/>
  <c r="BW119" i="13" s="1"/>
  <c r="AX119" i="13"/>
  <c r="BV119" i="13" s="1"/>
  <c r="AW119" i="13"/>
  <c r="BU119" i="13" s="1"/>
  <c r="AV119" i="13"/>
  <c r="BT119" i="13" s="1"/>
  <c r="AU119" i="13"/>
  <c r="BS119" i="13" s="1"/>
  <c r="AT119" i="13"/>
  <c r="BR119" i="13" s="1"/>
  <c r="AS119" i="13"/>
  <c r="BQ119" i="13" s="1"/>
  <c r="AR119" i="13"/>
  <c r="BP119" i="13" s="1"/>
  <c r="AQ119" i="13"/>
  <c r="BO119" i="13" s="1"/>
  <c r="AP119" i="13"/>
  <c r="BN119" i="13" s="1"/>
  <c r="AO119" i="13"/>
  <c r="BM119" i="13" s="1"/>
  <c r="A119" i="13"/>
  <c r="CA118" i="13"/>
  <c r="BZ118" i="13"/>
  <c r="BY118" i="13"/>
  <c r="AZ118" i="13"/>
  <c r="BX118" i="13" s="1"/>
  <c r="AY118" i="13"/>
  <c r="BW118" i="13" s="1"/>
  <c r="AX118" i="13"/>
  <c r="BV118" i="13" s="1"/>
  <c r="AW118" i="13"/>
  <c r="BU118" i="13" s="1"/>
  <c r="AV118" i="13"/>
  <c r="BT118" i="13" s="1"/>
  <c r="AU118" i="13"/>
  <c r="BS118" i="13" s="1"/>
  <c r="AT118" i="13"/>
  <c r="BR118" i="13" s="1"/>
  <c r="AS118" i="13"/>
  <c r="BQ118" i="13" s="1"/>
  <c r="AR118" i="13"/>
  <c r="BP118" i="13" s="1"/>
  <c r="AQ118" i="13"/>
  <c r="BO118" i="13" s="1"/>
  <c r="AP118" i="13"/>
  <c r="BN118" i="13" s="1"/>
  <c r="AO118" i="13"/>
  <c r="BM118" i="13" s="1"/>
  <c r="A118" i="13"/>
  <c r="CA117" i="13"/>
  <c r="BZ117" i="13"/>
  <c r="BY117" i="13"/>
  <c r="AZ117" i="13"/>
  <c r="BX117" i="13" s="1"/>
  <c r="AY117" i="13"/>
  <c r="BW117" i="13" s="1"/>
  <c r="AX117" i="13"/>
  <c r="BV117" i="13" s="1"/>
  <c r="AW117" i="13"/>
  <c r="BU117" i="13" s="1"/>
  <c r="AV117" i="13"/>
  <c r="BT117" i="13" s="1"/>
  <c r="AU117" i="13"/>
  <c r="BS117" i="13" s="1"/>
  <c r="AT117" i="13"/>
  <c r="BR117" i="13" s="1"/>
  <c r="AS117" i="13"/>
  <c r="BQ117" i="13" s="1"/>
  <c r="AR117" i="13"/>
  <c r="BP117" i="13" s="1"/>
  <c r="AQ117" i="13"/>
  <c r="BO117" i="13" s="1"/>
  <c r="AP117" i="13"/>
  <c r="BN117" i="13" s="1"/>
  <c r="AO117" i="13"/>
  <c r="BM117" i="13" s="1"/>
  <c r="A117" i="13"/>
  <c r="CA116" i="13"/>
  <c r="BZ116" i="13"/>
  <c r="BY116" i="13"/>
  <c r="AZ116" i="13"/>
  <c r="BX116" i="13" s="1"/>
  <c r="AY116" i="13"/>
  <c r="BW116" i="13" s="1"/>
  <c r="AX116" i="13"/>
  <c r="BV116" i="13" s="1"/>
  <c r="AW116" i="13"/>
  <c r="BU116" i="13" s="1"/>
  <c r="AV116" i="13"/>
  <c r="BT116" i="13" s="1"/>
  <c r="AU116" i="13"/>
  <c r="BS116" i="13" s="1"/>
  <c r="AT116" i="13"/>
  <c r="BR116" i="13" s="1"/>
  <c r="AS116" i="13"/>
  <c r="BQ116" i="13" s="1"/>
  <c r="AR116" i="13"/>
  <c r="BP116" i="13" s="1"/>
  <c r="AQ116" i="13"/>
  <c r="BO116" i="13" s="1"/>
  <c r="AP116" i="13"/>
  <c r="BN116" i="13" s="1"/>
  <c r="AO116" i="13"/>
  <c r="BM116" i="13" s="1"/>
  <c r="A116" i="13"/>
  <c r="CA115" i="13"/>
  <c r="BZ115" i="13"/>
  <c r="BY115" i="13"/>
  <c r="AZ115" i="13"/>
  <c r="BX115" i="13" s="1"/>
  <c r="AY115" i="13"/>
  <c r="BW115" i="13" s="1"/>
  <c r="AX115" i="13"/>
  <c r="BV115" i="13" s="1"/>
  <c r="AW115" i="13"/>
  <c r="BU115" i="13" s="1"/>
  <c r="AV115" i="13"/>
  <c r="BT115" i="13" s="1"/>
  <c r="AU115" i="13"/>
  <c r="BS115" i="13" s="1"/>
  <c r="AT115" i="13"/>
  <c r="BR115" i="13" s="1"/>
  <c r="AS115" i="13"/>
  <c r="BQ115" i="13" s="1"/>
  <c r="AR115" i="13"/>
  <c r="BP115" i="13" s="1"/>
  <c r="AQ115" i="13"/>
  <c r="BO115" i="13" s="1"/>
  <c r="AP115" i="13"/>
  <c r="BN115" i="13" s="1"/>
  <c r="AO115" i="13"/>
  <c r="BM115" i="13" s="1"/>
  <c r="A115" i="13"/>
  <c r="CA114" i="13"/>
  <c r="BZ114" i="13"/>
  <c r="BY114" i="13"/>
  <c r="AZ114" i="13"/>
  <c r="BX114" i="13" s="1"/>
  <c r="AY114" i="13"/>
  <c r="BW114" i="13" s="1"/>
  <c r="AX114" i="13"/>
  <c r="BV114" i="13" s="1"/>
  <c r="AW114" i="13"/>
  <c r="BU114" i="13" s="1"/>
  <c r="AV114" i="13"/>
  <c r="BT114" i="13" s="1"/>
  <c r="AU114" i="13"/>
  <c r="BS114" i="13" s="1"/>
  <c r="AT114" i="13"/>
  <c r="BR114" i="13" s="1"/>
  <c r="AS114" i="13"/>
  <c r="BQ114" i="13" s="1"/>
  <c r="AR114" i="13"/>
  <c r="BP114" i="13" s="1"/>
  <c r="AQ114" i="13"/>
  <c r="BO114" i="13" s="1"/>
  <c r="AP114" i="13"/>
  <c r="BN114" i="13" s="1"/>
  <c r="AO114" i="13"/>
  <c r="BM114" i="13" s="1"/>
  <c r="A114" i="13"/>
  <c r="CA113" i="13"/>
  <c r="BZ113" i="13"/>
  <c r="BY113" i="13"/>
  <c r="AZ113" i="13"/>
  <c r="BX113" i="13" s="1"/>
  <c r="AY113" i="13"/>
  <c r="BW113" i="13" s="1"/>
  <c r="AX113" i="13"/>
  <c r="BV113" i="13" s="1"/>
  <c r="AW113" i="13"/>
  <c r="BU113" i="13" s="1"/>
  <c r="AV113" i="13"/>
  <c r="BT113" i="13" s="1"/>
  <c r="AU113" i="13"/>
  <c r="BS113" i="13" s="1"/>
  <c r="AT113" i="13"/>
  <c r="BR113" i="13" s="1"/>
  <c r="AS113" i="13"/>
  <c r="BQ113" i="13" s="1"/>
  <c r="AR113" i="13"/>
  <c r="BP113" i="13" s="1"/>
  <c r="AQ113" i="13"/>
  <c r="BO113" i="13" s="1"/>
  <c r="AP113" i="13"/>
  <c r="BN113" i="13" s="1"/>
  <c r="AO113" i="13"/>
  <c r="BM113" i="13" s="1"/>
  <c r="A113" i="13"/>
  <c r="CA112" i="13"/>
  <c r="BZ112" i="13"/>
  <c r="BY112" i="13"/>
  <c r="AZ112" i="13"/>
  <c r="BX112" i="13" s="1"/>
  <c r="AY112" i="13"/>
  <c r="BW112" i="13" s="1"/>
  <c r="AX112" i="13"/>
  <c r="BV112" i="13" s="1"/>
  <c r="AW112" i="13"/>
  <c r="BU112" i="13" s="1"/>
  <c r="AV112" i="13"/>
  <c r="BT112" i="13" s="1"/>
  <c r="AU112" i="13"/>
  <c r="BS112" i="13" s="1"/>
  <c r="AT112" i="13"/>
  <c r="BR112" i="13" s="1"/>
  <c r="AS112" i="13"/>
  <c r="BQ112" i="13" s="1"/>
  <c r="AR112" i="13"/>
  <c r="BP112" i="13" s="1"/>
  <c r="AQ112" i="13"/>
  <c r="BO112" i="13" s="1"/>
  <c r="AP112" i="13"/>
  <c r="BN112" i="13" s="1"/>
  <c r="AO112" i="13"/>
  <c r="BM112" i="13" s="1"/>
  <c r="A112" i="13"/>
  <c r="CA111" i="13"/>
  <c r="BZ111" i="13"/>
  <c r="BY111" i="13"/>
  <c r="AZ111" i="13"/>
  <c r="BX111" i="13" s="1"/>
  <c r="AY111" i="13"/>
  <c r="BW111" i="13" s="1"/>
  <c r="AX111" i="13"/>
  <c r="BV111" i="13" s="1"/>
  <c r="AW111" i="13"/>
  <c r="BU111" i="13" s="1"/>
  <c r="AV111" i="13"/>
  <c r="BT111" i="13" s="1"/>
  <c r="AU111" i="13"/>
  <c r="BS111" i="13" s="1"/>
  <c r="AT111" i="13"/>
  <c r="BR111" i="13" s="1"/>
  <c r="AS111" i="13"/>
  <c r="BQ111" i="13" s="1"/>
  <c r="AR111" i="13"/>
  <c r="BP111" i="13" s="1"/>
  <c r="AQ111" i="13"/>
  <c r="BO111" i="13" s="1"/>
  <c r="AP111" i="13"/>
  <c r="BN111" i="13" s="1"/>
  <c r="AO111" i="13"/>
  <c r="BM111" i="13" s="1"/>
  <c r="A111" i="13"/>
  <c r="CA110" i="13"/>
  <c r="BZ110" i="13"/>
  <c r="BY110" i="13"/>
  <c r="AZ110" i="13"/>
  <c r="BX110" i="13" s="1"/>
  <c r="AY110" i="13"/>
  <c r="BW110" i="13" s="1"/>
  <c r="AX110" i="13"/>
  <c r="BV110" i="13" s="1"/>
  <c r="AW110" i="13"/>
  <c r="BU110" i="13" s="1"/>
  <c r="AV110" i="13"/>
  <c r="BT110" i="13" s="1"/>
  <c r="AU110" i="13"/>
  <c r="BS110" i="13" s="1"/>
  <c r="AT110" i="13"/>
  <c r="BR110" i="13" s="1"/>
  <c r="AS110" i="13"/>
  <c r="BQ110" i="13" s="1"/>
  <c r="AR110" i="13"/>
  <c r="BP110" i="13" s="1"/>
  <c r="AQ110" i="13"/>
  <c r="BO110" i="13" s="1"/>
  <c r="AP110" i="13"/>
  <c r="BN110" i="13" s="1"/>
  <c r="AO110" i="13"/>
  <c r="BM110" i="13" s="1"/>
  <c r="A110" i="13"/>
  <c r="CA109" i="13"/>
  <c r="BZ109" i="13"/>
  <c r="BY109" i="13"/>
  <c r="AZ109" i="13"/>
  <c r="BX109" i="13" s="1"/>
  <c r="AY109" i="13"/>
  <c r="BW109" i="13" s="1"/>
  <c r="AX109" i="13"/>
  <c r="BV109" i="13" s="1"/>
  <c r="AW109" i="13"/>
  <c r="BU109" i="13" s="1"/>
  <c r="AV109" i="13"/>
  <c r="BT109" i="13" s="1"/>
  <c r="AU109" i="13"/>
  <c r="BS109" i="13" s="1"/>
  <c r="AT109" i="13"/>
  <c r="BR109" i="13" s="1"/>
  <c r="AS109" i="13"/>
  <c r="BQ109" i="13" s="1"/>
  <c r="AR109" i="13"/>
  <c r="BP109" i="13" s="1"/>
  <c r="AQ109" i="13"/>
  <c r="BO109" i="13" s="1"/>
  <c r="AP109" i="13"/>
  <c r="BN109" i="13" s="1"/>
  <c r="AO109" i="13"/>
  <c r="BM109" i="13" s="1"/>
  <c r="A109" i="13"/>
  <c r="CA108" i="13"/>
  <c r="BZ108" i="13"/>
  <c r="BY108" i="13"/>
  <c r="AZ108" i="13"/>
  <c r="BX108" i="13" s="1"/>
  <c r="AY108" i="13"/>
  <c r="BW108" i="13" s="1"/>
  <c r="AX108" i="13"/>
  <c r="BV108" i="13" s="1"/>
  <c r="AW108" i="13"/>
  <c r="BU108" i="13" s="1"/>
  <c r="AV108" i="13"/>
  <c r="BT108" i="13" s="1"/>
  <c r="AU108" i="13"/>
  <c r="BS108" i="13" s="1"/>
  <c r="AT108" i="13"/>
  <c r="BR108" i="13" s="1"/>
  <c r="AS108" i="13"/>
  <c r="BQ108" i="13" s="1"/>
  <c r="AR108" i="13"/>
  <c r="BP108" i="13" s="1"/>
  <c r="AQ108" i="13"/>
  <c r="BO108" i="13" s="1"/>
  <c r="AP108" i="13"/>
  <c r="BN108" i="13" s="1"/>
  <c r="AO108" i="13"/>
  <c r="BM108" i="13" s="1"/>
  <c r="A108" i="13"/>
  <c r="CA107" i="13"/>
  <c r="BZ107" i="13"/>
  <c r="BY107" i="13"/>
  <c r="AZ107" i="13"/>
  <c r="BX107" i="13" s="1"/>
  <c r="AY107" i="13"/>
  <c r="BW107" i="13" s="1"/>
  <c r="AX107" i="13"/>
  <c r="BV107" i="13" s="1"/>
  <c r="AW107" i="13"/>
  <c r="BU107" i="13" s="1"/>
  <c r="AV107" i="13"/>
  <c r="BT107" i="13" s="1"/>
  <c r="AU107" i="13"/>
  <c r="BS107" i="13" s="1"/>
  <c r="AT107" i="13"/>
  <c r="BR107" i="13" s="1"/>
  <c r="AS107" i="13"/>
  <c r="BQ107" i="13" s="1"/>
  <c r="AR107" i="13"/>
  <c r="BP107" i="13" s="1"/>
  <c r="AQ107" i="13"/>
  <c r="BO107" i="13" s="1"/>
  <c r="AP107" i="13"/>
  <c r="BN107" i="13" s="1"/>
  <c r="AO107" i="13"/>
  <c r="BM107" i="13" s="1"/>
  <c r="A107" i="13"/>
  <c r="CA106" i="13"/>
  <c r="BZ106" i="13"/>
  <c r="BY106" i="13"/>
  <c r="AZ106" i="13"/>
  <c r="BX106" i="13" s="1"/>
  <c r="AY106" i="13"/>
  <c r="BW106" i="13" s="1"/>
  <c r="AX106" i="13"/>
  <c r="BV106" i="13" s="1"/>
  <c r="AW106" i="13"/>
  <c r="BU106" i="13" s="1"/>
  <c r="AV106" i="13"/>
  <c r="BT106" i="13" s="1"/>
  <c r="AU106" i="13"/>
  <c r="BS106" i="13" s="1"/>
  <c r="AT106" i="13"/>
  <c r="BR106" i="13" s="1"/>
  <c r="AS106" i="13"/>
  <c r="BQ106" i="13" s="1"/>
  <c r="AR106" i="13"/>
  <c r="BP106" i="13" s="1"/>
  <c r="AQ106" i="13"/>
  <c r="BO106" i="13" s="1"/>
  <c r="AP106" i="13"/>
  <c r="BN106" i="13" s="1"/>
  <c r="AO106" i="13"/>
  <c r="BM106" i="13" s="1"/>
  <c r="A106" i="13"/>
  <c r="CA105" i="13"/>
  <c r="BZ105" i="13"/>
  <c r="BY105" i="13"/>
  <c r="AZ105" i="13"/>
  <c r="BX105" i="13" s="1"/>
  <c r="AY105" i="13"/>
  <c r="BW105" i="13" s="1"/>
  <c r="AX105" i="13"/>
  <c r="BV105" i="13" s="1"/>
  <c r="AW105" i="13"/>
  <c r="BU105" i="13" s="1"/>
  <c r="AV105" i="13"/>
  <c r="BT105" i="13" s="1"/>
  <c r="AU105" i="13"/>
  <c r="BS105" i="13" s="1"/>
  <c r="AT105" i="13"/>
  <c r="BR105" i="13" s="1"/>
  <c r="AS105" i="13"/>
  <c r="BQ105" i="13" s="1"/>
  <c r="AR105" i="13"/>
  <c r="BP105" i="13" s="1"/>
  <c r="AQ105" i="13"/>
  <c r="BO105" i="13" s="1"/>
  <c r="AP105" i="13"/>
  <c r="BN105" i="13" s="1"/>
  <c r="AO105" i="13"/>
  <c r="BM105" i="13" s="1"/>
  <c r="A105" i="13"/>
  <c r="CA104" i="13"/>
  <c r="BZ104" i="13"/>
  <c r="BY104" i="13"/>
  <c r="AZ104" i="13"/>
  <c r="BX104" i="13" s="1"/>
  <c r="AY104" i="13"/>
  <c r="BW104" i="13" s="1"/>
  <c r="AX104" i="13"/>
  <c r="BV104" i="13" s="1"/>
  <c r="AW104" i="13"/>
  <c r="BU104" i="13" s="1"/>
  <c r="AV104" i="13"/>
  <c r="BT104" i="13" s="1"/>
  <c r="AU104" i="13"/>
  <c r="BS104" i="13" s="1"/>
  <c r="AT104" i="13"/>
  <c r="BR104" i="13" s="1"/>
  <c r="AS104" i="13"/>
  <c r="BQ104" i="13" s="1"/>
  <c r="AR104" i="13"/>
  <c r="BP104" i="13" s="1"/>
  <c r="AQ104" i="13"/>
  <c r="BO104" i="13" s="1"/>
  <c r="AP104" i="13"/>
  <c r="BN104" i="13" s="1"/>
  <c r="AO104" i="13"/>
  <c r="BM104" i="13" s="1"/>
  <c r="A104" i="13"/>
  <c r="CA103" i="13"/>
  <c r="BZ103" i="13"/>
  <c r="BY103" i="13"/>
  <c r="AZ103" i="13"/>
  <c r="BX103" i="13" s="1"/>
  <c r="AY103" i="13"/>
  <c r="BW103" i="13" s="1"/>
  <c r="AX103" i="13"/>
  <c r="BV103" i="13" s="1"/>
  <c r="AW103" i="13"/>
  <c r="BU103" i="13" s="1"/>
  <c r="AV103" i="13"/>
  <c r="BT103" i="13" s="1"/>
  <c r="AU103" i="13"/>
  <c r="BS103" i="13" s="1"/>
  <c r="AT103" i="13"/>
  <c r="BR103" i="13" s="1"/>
  <c r="AS103" i="13"/>
  <c r="BQ103" i="13" s="1"/>
  <c r="AR103" i="13"/>
  <c r="BP103" i="13" s="1"/>
  <c r="AQ103" i="13"/>
  <c r="BO103" i="13" s="1"/>
  <c r="AP103" i="13"/>
  <c r="BN103" i="13" s="1"/>
  <c r="AO103" i="13"/>
  <c r="BM103" i="13" s="1"/>
  <c r="A103" i="13"/>
  <c r="CA102" i="13"/>
  <c r="BZ102" i="13"/>
  <c r="BY102" i="13"/>
  <c r="AZ102" i="13"/>
  <c r="BX102" i="13" s="1"/>
  <c r="AY102" i="13"/>
  <c r="BW102" i="13" s="1"/>
  <c r="AX102" i="13"/>
  <c r="BV102" i="13" s="1"/>
  <c r="AW102" i="13"/>
  <c r="BU102" i="13" s="1"/>
  <c r="AV102" i="13"/>
  <c r="BT102" i="13" s="1"/>
  <c r="AU102" i="13"/>
  <c r="BS102" i="13" s="1"/>
  <c r="AT102" i="13"/>
  <c r="BR102" i="13" s="1"/>
  <c r="AS102" i="13"/>
  <c r="BQ102" i="13" s="1"/>
  <c r="AR102" i="13"/>
  <c r="BP102" i="13" s="1"/>
  <c r="AQ102" i="13"/>
  <c r="BO102" i="13" s="1"/>
  <c r="AP102" i="13"/>
  <c r="BN102" i="13" s="1"/>
  <c r="AO102" i="13"/>
  <c r="BM102" i="13" s="1"/>
  <c r="A102" i="13"/>
  <c r="CA101" i="13"/>
  <c r="BZ101" i="13"/>
  <c r="BY101" i="13"/>
  <c r="AZ101" i="13"/>
  <c r="BX101" i="13" s="1"/>
  <c r="AY101" i="13"/>
  <c r="BW101" i="13" s="1"/>
  <c r="AX101" i="13"/>
  <c r="BV101" i="13" s="1"/>
  <c r="AW101" i="13"/>
  <c r="BU101" i="13" s="1"/>
  <c r="AV101" i="13"/>
  <c r="BT101" i="13" s="1"/>
  <c r="AU101" i="13"/>
  <c r="BS101" i="13" s="1"/>
  <c r="AT101" i="13"/>
  <c r="BR101" i="13" s="1"/>
  <c r="AS101" i="13"/>
  <c r="BQ101" i="13" s="1"/>
  <c r="AR101" i="13"/>
  <c r="BP101" i="13" s="1"/>
  <c r="AQ101" i="13"/>
  <c r="BO101" i="13" s="1"/>
  <c r="AP101" i="13"/>
  <c r="BN101" i="13" s="1"/>
  <c r="AO101" i="13"/>
  <c r="BM101" i="13" s="1"/>
  <c r="A101" i="13"/>
  <c r="CA100" i="13"/>
  <c r="BZ100" i="13"/>
  <c r="BY100" i="13"/>
  <c r="AZ100" i="13"/>
  <c r="BX100" i="13" s="1"/>
  <c r="AY100" i="13"/>
  <c r="BW100" i="13" s="1"/>
  <c r="AX100" i="13"/>
  <c r="BV100" i="13" s="1"/>
  <c r="AW100" i="13"/>
  <c r="BU100" i="13" s="1"/>
  <c r="AV100" i="13"/>
  <c r="BT100" i="13" s="1"/>
  <c r="AU100" i="13"/>
  <c r="BS100" i="13" s="1"/>
  <c r="AT100" i="13"/>
  <c r="BR100" i="13" s="1"/>
  <c r="AS100" i="13"/>
  <c r="BQ100" i="13" s="1"/>
  <c r="AR100" i="13"/>
  <c r="BP100" i="13" s="1"/>
  <c r="AQ100" i="13"/>
  <c r="BO100" i="13" s="1"/>
  <c r="AP100" i="13"/>
  <c r="BN100" i="13" s="1"/>
  <c r="AO100" i="13"/>
  <c r="BM100" i="13" s="1"/>
  <c r="A100" i="13"/>
  <c r="CA99" i="13"/>
  <c r="BZ99" i="13"/>
  <c r="BY99" i="13"/>
  <c r="AZ99" i="13"/>
  <c r="BX99" i="13" s="1"/>
  <c r="AY99" i="13"/>
  <c r="BW99" i="13" s="1"/>
  <c r="AX99" i="13"/>
  <c r="BV99" i="13" s="1"/>
  <c r="AW99" i="13"/>
  <c r="BU99" i="13" s="1"/>
  <c r="AV99" i="13"/>
  <c r="BT99" i="13" s="1"/>
  <c r="AU99" i="13"/>
  <c r="BS99" i="13" s="1"/>
  <c r="AT99" i="13"/>
  <c r="BR99" i="13" s="1"/>
  <c r="AS99" i="13"/>
  <c r="BQ99" i="13" s="1"/>
  <c r="AR99" i="13"/>
  <c r="BP99" i="13" s="1"/>
  <c r="AQ99" i="13"/>
  <c r="BO99" i="13" s="1"/>
  <c r="AP99" i="13"/>
  <c r="BN99" i="13" s="1"/>
  <c r="AO99" i="13"/>
  <c r="BM99" i="13" s="1"/>
  <c r="A99" i="13"/>
  <c r="CA98" i="13"/>
  <c r="BZ98" i="13"/>
  <c r="BY98" i="13"/>
  <c r="AZ98" i="13"/>
  <c r="BX98" i="13" s="1"/>
  <c r="AY98" i="13"/>
  <c r="BW98" i="13" s="1"/>
  <c r="AX98" i="13"/>
  <c r="BV98" i="13" s="1"/>
  <c r="AW98" i="13"/>
  <c r="BU98" i="13" s="1"/>
  <c r="AV98" i="13"/>
  <c r="BT98" i="13" s="1"/>
  <c r="AU98" i="13"/>
  <c r="BS98" i="13" s="1"/>
  <c r="AT98" i="13"/>
  <c r="BR98" i="13" s="1"/>
  <c r="AS98" i="13"/>
  <c r="BQ98" i="13" s="1"/>
  <c r="AR98" i="13"/>
  <c r="BP98" i="13" s="1"/>
  <c r="AQ98" i="13"/>
  <c r="BO98" i="13" s="1"/>
  <c r="AP98" i="13"/>
  <c r="BN98" i="13" s="1"/>
  <c r="AO98" i="13"/>
  <c r="BM98" i="13" s="1"/>
  <c r="A98" i="13"/>
  <c r="CA97" i="13"/>
  <c r="BZ97" i="13"/>
  <c r="BY97" i="13"/>
  <c r="AZ97" i="13"/>
  <c r="BX97" i="13" s="1"/>
  <c r="AY97" i="13"/>
  <c r="BW97" i="13" s="1"/>
  <c r="AX97" i="13"/>
  <c r="BV97" i="13" s="1"/>
  <c r="AW97" i="13"/>
  <c r="BU97" i="13" s="1"/>
  <c r="AV97" i="13"/>
  <c r="BT97" i="13" s="1"/>
  <c r="AU97" i="13"/>
  <c r="BS97" i="13" s="1"/>
  <c r="AT97" i="13"/>
  <c r="BR97" i="13" s="1"/>
  <c r="AS97" i="13"/>
  <c r="BQ97" i="13" s="1"/>
  <c r="AR97" i="13"/>
  <c r="BP97" i="13" s="1"/>
  <c r="AQ97" i="13"/>
  <c r="BO97" i="13" s="1"/>
  <c r="AP97" i="13"/>
  <c r="BN97" i="13" s="1"/>
  <c r="AO97" i="13"/>
  <c r="BM97" i="13" s="1"/>
  <c r="A97" i="13"/>
  <c r="CA96" i="13"/>
  <c r="BZ96" i="13"/>
  <c r="BY96" i="13"/>
  <c r="AZ96" i="13"/>
  <c r="BX96" i="13" s="1"/>
  <c r="AY96" i="13"/>
  <c r="BW96" i="13" s="1"/>
  <c r="AX96" i="13"/>
  <c r="BV96" i="13" s="1"/>
  <c r="AW96" i="13"/>
  <c r="BU96" i="13" s="1"/>
  <c r="AV96" i="13"/>
  <c r="BT96" i="13" s="1"/>
  <c r="AU96" i="13"/>
  <c r="BS96" i="13" s="1"/>
  <c r="AT96" i="13"/>
  <c r="BR96" i="13" s="1"/>
  <c r="AS96" i="13"/>
  <c r="BQ96" i="13" s="1"/>
  <c r="AR96" i="13"/>
  <c r="BP96" i="13" s="1"/>
  <c r="AQ96" i="13"/>
  <c r="BO96" i="13" s="1"/>
  <c r="AP96" i="13"/>
  <c r="BN96" i="13" s="1"/>
  <c r="AO96" i="13"/>
  <c r="BM96" i="13" s="1"/>
  <c r="A96" i="13"/>
  <c r="CA95" i="13"/>
  <c r="BZ95" i="13"/>
  <c r="BY95" i="13"/>
  <c r="AZ95" i="13"/>
  <c r="BX95" i="13" s="1"/>
  <c r="AY95" i="13"/>
  <c r="BW95" i="13" s="1"/>
  <c r="AX95" i="13"/>
  <c r="BV95" i="13" s="1"/>
  <c r="AW95" i="13"/>
  <c r="BU95" i="13" s="1"/>
  <c r="AV95" i="13"/>
  <c r="BT95" i="13" s="1"/>
  <c r="AU95" i="13"/>
  <c r="BS95" i="13" s="1"/>
  <c r="AT95" i="13"/>
  <c r="BR95" i="13" s="1"/>
  <c r="AS95" i="13"/>
  <c r="BQ95" i="13" s="1"/>
  <c r="AR95" i="13"/>
  <c r="BP95" i="13" s="1"/>
  <c r="AQ95" i="13"/>
  <c r="BO95" i="13" s="1"/>
  <c r="AP95" i="13"/>
  <c r="BN95" i="13" s="1"/>
  <c r="AO95" i="13"/>
  <c r="BM95" i="13" s="1"/>
  <c r="A95" i="13"/>
  <c r="CA94" i="13"/>
  <c r="BZ94" i="13"/>
  <c r="BY94" i="13"/>
  <c r="AZ94" i="13"/>
  <c r="BX94" i="13" s="1"/>
  <c r="AY94" i="13"/>
  <c r="BW94" i="13" s="1"/>
  <c r="AX94" i="13"/>
  <c r="BV94" i="13" s="1"/>
  <c r="AW94" i="13"/>
  <c r="BU94" i="13" s="1"/>
  <c r="AV94" i="13"/>
  <c r="BT94" i="13" s="1"/>
  <c r="AU94" i="13"/>
  <c r="BS94" i="13" s="1"/>
  <c r="AT94" i="13"/>
  <c r="BR94" i="13" s="1"/>
  <c r="AS94" i="13"/>
  <c r="BQ94" i="13" s="1"/>
  <c r="AR94" i="13"/>
  <c r="BP94" i="13" s="1"/>
  <c r="AQ94" i="13"/>
  <c r="BO94" i="13" s="1"/>
  <c r="AP94" i="13"/>
  <c r="BN94" i="13" s="1"/>
  <c r="AO94" i="13"/>
  <c r="BM94" i="13" s="1"/>
  <c r="A94" i="13"/>
  <c r="CA93" i="13"/>
  <c r="BZ93" i="13"/>
  <c r="BY93" i="13"/>
  <c r="AZ93" i="13"/>
  <c r="BX93" i="13" s="1"/>
  <c r="AY93" i="13"/>
  <c r="BW93" i="13" s="1"/>
  <c r="AX93" i="13"/>
  <c r="BV93" i="13" s="1"/>
  <c r="AW93" i="13"/>
  <c r="BU93" i="13" s="1"/>
  <c r="AV93" i="13"/>
  <c r="BT93" i="13" s="1"/>
  <c r="AU93" i="13"/>
  <c r="BS93" i="13" s="1"/>
  <c r="AT93" i="13"/>
  <c r="BR93" i="13" s="1"/>
  <c r="AS93" i="13"/>
  <c r="BQ93" i="13" s="1"/>
  <c r="AR93" i="13"/>
  <c r="BP93" i="13" s="1"/>
  <c r="AQ93" i="13"/>
  <c r="BO93" i="13" s="1"/>
  <c r="AP93" i="13"/>
  <c r="BN93" i="13" s="1"/>
  <c r="AO93" i="13"/>
  <c r="BM93" i="13" s="1"/>
  <c r="A93" i="13"/>
  <c r="CA92" i="13"/>
  <c r="BZ92" i="13"/>
  <c r="BY92" i="13"/>
  <c r="AZ92" i="13"/>
  <c r="BX92" i="13" s="1"/>
  <c r="AY92" i="13"/>
  <c r="BW92" i="13" s="1"/>
  <c r="AX92" i="13"/>
  <c r="BV92" i="13" s="1"/>
  <c r="AW92" i="13"/>
  <c r="BU92" i="13" s="1"/>
  <c r="AV92" i="13"/>
  <c r="BT92" i="13" s="1"/>
  <c r="AU92" i="13"/>
  <c r="BS92" i="13" s="1"/>
  <c r="AT92" i="13"/>
  <c r="BR92" i="13" s="1"/>
  <c r="AS92" i="13"/>
  <c r="BQ92" i="13" s="1"/>
  <c r="AR92" i="13"/>
  <c r="BP92" i="13" s="1"/>
  <c r="AQ92" i="13"/>
  <c r="BO92" i="13" s="1"/>
  <c r="AP92" i="13"/>
  <c r="BN92" i="13" s="1"/>
  <c r="AO92" i="13"/>
  <c r="BM92" i="13" s="1"/>
  <c r="A92" i="13"/>
  <c r="CA91" i="13"/>
  <c r="BZ91" i="13"/>
  <c r="BY91" i="13"/>
  <c r="AZ91" i="13"/>
  <c r="BX91" i="13" s="1"/>
  <c r="AY91" i="13"/>
  <c r="BW91" i="13" s="1"/>
  <c r="AX91" i="13"/>
  <c r="BV91" i="13" s="1"/>
  <c r="AW91" i="13"/>
  <c r="BU91" i="13" s="1"/>
  <c r="AV91" i="13"/>
  <c r="BT91" i="13" s="1"/>
  <c r="AU91" i="13"/>
  <c r="BS91" i="13" s="1"/>
  <c r="AT91" i="13"/>
  <c r="BR91" i="13" s="1"/>
  <c r="AS91" i="13"/>
  <c r="BQ91" i="13" s="1"/>
  <c r="AR91" i="13"/>
  <c r="BP91" i="13" s="1"/>
  <c r="AQ91" i="13"/>
  <c r="BO91" i="13" s="1"/>
  <c r="AP91" i="13"/>
  <c r="BN91" i="13" s="1"/>
  <c r="AO91" i="13"/>
  <c r="BM91" i="13" s="1"/>
  <c r="A91" i="13"/>
  <c r="CA90" i="13"/>
  <c r="BZ90" i="13"/>
  <c r="BY90" i="13"/>
  <c r="AZ90" i="13"/>
  <c r="BX90" i="13" s="1"/>
  <c r="AY90" i="13"/>
  <c r="BW90" i="13" s="1"/>
  <c r="AX90" i="13"/>
  <c r="BV90" i="13" s="1"/>
  <c r="AW90" i="13"/>
  <c r="BU90" i="13" s="1"/>
  <c r="AV90" i="13"/>
  <c r="BT90" i="13" s="1"/>
  <c r="AU90" i="13"/>
  <c r="BS90" i="13" s="1"/>
  <c r="AT90" i="13"/>
  <c r="BR90" i="13" s="1"/>
  <c r="AS90" i="13"/>
  <c r="BQ90" i="13" s="1"/>
  <c r="AR90" i="13"/>
  <c r="BP90" i="13" s="1"/>
  <c r="AQ90" i="13"/>
  <c r="BO90" i="13" s="1"/>
  <c r="AP90" i="13"/>
  <c r="BN90" i="13" s="1"/>
  <c r="AO90" i="13"/>
  <c r="BM90" i="13" s="1"/>
  <c r="A90" i="13"/>
  <c r="CA89" i="13"/>
  <c r="BZ89" i="13"/>
  <c r="BY89" i="13"/>
  <c r="AZ89" i="13"/>
  <c r="BX89" i="13" s="1"/>
  <c r="AY89" i="13"/>
  <c r="BW89" i="13" s="1"/>
  <c r="AX89" i="13"/>
  <c r="BV89" i="13" s="1"/>
  <c r="AW89" i="13"/>
  <c r="BU89" i="13" s="1"/>
  <c r="AV89" i="13"/>
  <c r="BT89" i="13" s="1"/>
  <c r="AU89" i="13"/>
  <c r="BS89" i="13" s="1"/>
  <c r="AT89" i="13"/>
  <c r="BR89" i="13" s="1"/>
  <c r="AS89" i="13"/>
  <c r="BQ89" i="13" s="1"/>
  <c r="AR89" i="13"/>
  <c r="BP89" i="13" s="1"/>
  <c r="AQ89" i="13"/>
  <c r="BO89" i="13" s="1"/>
  <c r="AP89" i="13"/>
  <c r="BN89" i="13" s="1"/>
  <c r="AO89" i="13"/>
  <c r="BM89" i="13" s="1"/>
  <c r="A89" i="13"/>
  <c r="CA88" i="13"/>
  <c r="BZ88" i="13"/>
  <c r="BY88" i="13"/>
  <c r="AZ88" i="13"/>
  <c r="BX88" i="13" s="1"/>
  <c r="AY88" i="13"/>
  <c r="BW88" i="13" s="1"/>
  <c r="AX88" i="13"/>
  <c r="BV88" i="13" s="1"/>
  <c r="AW88" i="13"/>
  <c r="BU88" i="13" s="1"/>
  <c r="AV88" i="13"/>
  <c r="BT88" i="13" s="1"/>
  <c r="AU88" i="13"/>
  <c r="BS88" i="13" s="1"/>
  <c r="AT88" i="13"/>
  <c r="BR88" i="13" s="1"/>
  <c r="AS88" i="13"/>
  <c r="BQ88" i="13" s="1"/>
  <c r="AR88" i="13"/>
  <c r="BP88" i="13" s="1"/>
  <c r="AQ88" i="13"/>
  <c r="BO88" i="13" s="1"/>
  <c r="AP88" i="13"/>
  <c r="BN88" i="13" s="1"/>
  <c r="AO88" i="13"/>
  <c r="BM88" i="13" s="1"/>
  <c r="A88" i="13"/>
  <c r="CA87" i="13"/>
  <c r="BZ87" i="13"/>
  <c r="BY87" i="13"/>
  <c r="AZ87" i="13"/>
  <c r="BX87" i="13" s="1"/>
  <c r="AY87" i="13"/>
  <c r="BW87" i="13" s="1"/>
  <c r="AX87" i="13"/>
  <c r="BV87" i="13" s="1"/>
  <c r="AW87" i="13"/>
  <c r="BU87" i="13" s="1"/>
  <c r="AV87" i="13"/>
  <c r="BT87" i="13" s="1"/>
  <c r="AU87" i="13"/>
  <c r="BS87" i="13" s="1"/>
  <c r="AT87" i="13"/>
  <c r="BR87" i="13" s="1"/>
  <c r="AS87" i="13"/>
  <c r="BQ87" i="13" s="1"/>
  <c r="AR87" i="13"/>
  <c r="BP87" i="13" s="1"/>
  <c r="AQ87" i="13"/>
  <c r="BO87" i="13" s="1"/>
  <c r="AP87" i="13"/>
  <c r="BN87" i="13" s="1"/>
  <c r="AO87" i="13"/>
  <c r="BM87" i="13" s="1"/>
  <c r="A87" i="13"/>
  <c r="CA86" i="13"/>
  <c r="BZ86" i="13"/>
  <c r="BY86" i="13"/>
  <c r="AZ86" i="13"/>
  <c r="BX86" i="13" s="1"/>
  <c r="AY86" i="13"/>
  <c r="BW86" i="13" s="1"/>
  <c r="AX86" i="13"/>
  <c r="BV86" i="13" s="1"/>
  <c r="AW86" i="13"/>
  <c r="BU86" i="13" s="1"/>
  <c r="AV86" i="13"/>
  <c r="BT86" i="13" s="1"/>
  <c r="AU86" i="13"/>
  <c r="BS86" i="13" s="1"/>
  <c r="AT86" i="13"/>
  <c r="BR86" i="13" s="1"/>
  <c r="AS86" i="13"/>
  <c r="BQ86" i="13" s="1"/>
  <c r="AR86" i="13"/>
  <c r="BP86" i="13" s="1"/>
  <c r="AQ86" i="13"/>
  <c r="BO86" i="13" s="1"/>
  <c r="AP86" i="13"/>
  <c r="BN86" i="13" s="1"/>
  <c r="AO86" i="13"/>
  <c r="BM86" i="13" s="1"/>
  <c r="A86" i="13"/>
  <c r="CA85" i="13"/>
  <c r="BZ85" i="13"/>
  <c r="BY85" i="13"/>
  <c r="AZ85" i="13"/>
  <c r="BX85" i="13" s="1"/>
  <c r="AY85" i="13"/>
  <c r="BW85" i="13" s="1"/>
  <c r="AX85" i="13"/>
  <c r="BV85" i="13" s="1"/>
  <c r="AW85" i="13"/>
  <c r="BU85" i="13" s="1"/>
  <c r="AV85" i="13"/>
  <c r="BT85" i="13" s="1"/>
  <c r="AU85" i="13"/>
  <c r="BS85" i="13" s="1"/>
  <c r="AT85" i="13"/>
  <c r="BR85" i="13" s="1"/>
  <c r="AS85" i="13"/>
  <c r="BQ85" i="13" s="1"/>
  <c r="AR85" i="13"/>
  <c r="BP85" i="13" s="1"/>
  <c r="AQ85" i="13"/>
  <c r="BO85" i="13" s="1"/>
  <c r="AP85" i="13"/>
  <c r="BN85" i="13" s="1"/>
  <c r="AO85" i="13"/>
  <c r="BM85" i="13" s="1"/>
  <c r="A85" i="13"/>
  <c r="CA84" i="13"/>
  <c r="BZ84" i="13"/>
  <c r="BY84" i="13"/>
  <c r="AZ84" i="13"/>
  <c r="BX84" i="13" s="1"/>
  <c r="AY84" i="13"/>
  <c r="BW84" i="13" s="1"/>
  <c r="AX84" i="13"/>
  <c r="BV84" i="13" s="1"/>
  <c r="AW84" i="13"/>
  <c r="BU84" i="13" s="1"/>
  <c r="AV84" i="13"/>
  <c r="BT84" i="13" s="1"/>
  <c r="AU84" i="13"/>
  <c r="BS84" i="13" s="1"/>
  <c r="AT84" i="13"/>
  <c r="BR84" i="13" s="1"/>
  <c r="AS84" i="13"/>
  <c r="BQ84" i="13" s="1"/>
  <c r="AR84" i="13"/>
  <c r="BP84" i="13" s="1"/>
  <c r="AQ84" i="13"/>
  <c r="BO84" i="13" s="1"/>
  <c r="AP84" i="13"/>
  <c r="BN84" i="13" s="1"/>
  <c r="AO84" i="13"/>
  <c r="BM84" i="13" s="1"/>
  <c r="A84" i="13"/>
  <c r="CA83" i="13"/>
  <c r="BZ83" i="13"/>
  <c r="BY83" i="13"/>
  <c r="AZ83" i="13"/>
  <c r="BX83" i="13" s="1"/>
  <c r="AY83" i="13"/>
  <c r="BW83" i="13" s="1"/>
  <c r="AX83" i="13"/>
  <c r="BV83" i="13" s="1"/>
  <c r="AW83" i="13"/>
  <c r="BU83" i="13" s="1"/>
  <c r="AV83" i="13"/>
  <c r="BT83" i="13" s="1"/>
  <c r="AU83" i="13"/>
  <c r="BS83" i="13" s="1"/>
  <c r="AT83" i="13"/>
  <c r="BR83" i="13" s="1"/>
  <c r="AS83" i="13"/>
  <c r="BQ83" i="13" s="1"/>
  <c r="AR83" i="13"/>
  <c r="BP83" i="13" s="1"/>
  <c r="AQ83" i="13"/>
  <c r="BO83" i="13" s="1"/>
  <c r="AP83" i="13"/>
  <c r="BN83" i="13" s="1"/>
  <c r="AO83" i="13"/>
  <c r="BM83" i="13" s="1"/>
  <c r="A83" i="13"/>
  <c r="CA82" i="13"/>
  <c r="BZ82" i="13"/>
  <c r="BY82" i="13"/>
  <c r="AZ82" i="13"/>
  <c r="BX82" i="13" s="1"/>
  <c r="AY82" i="13"/>
  <c r="BW82" i="13" s="1"/>
  <c r="AX82" i="13"/>
  <c r="BV82" i="13" s="1"/>
  <c r="AW82" i="13"/>
  <c r="BU82" i="13" s="1"/>
  <c r="AV82" i="13"/>
  <c r="BT82" i="13" s="1"/>
  <c r="AU82" i="13"/>
  <c r="BS82" i="13" s="1"/>
  <c r="AT82" i="13"/>
  <c r="BR82" i="13" s="1"/>
  <c r="AS82" i="13"/>
  <c r="BQ82" i="13" s="1"/>
  <c r="AR82" i="13"/>
  <c r="BP82" i="13" s="1"/>
  <c r="AQ82" i="13"/>
  <c r="BO82" i="13" s="1"/>
  <c r="AP82" i="13"/>
  <c r="BN82" i="13" s="1"/>
  <c r="AO82" i="13"/>
  <c r="BM82" i="13" s="1"/>
  <c r="A82" i="13"/>
  <c r="CA81" i="13"/>
  <c r="BZ81" i="13"/>
  <c r="BY81" i="13"/>
  <c r="AZ81" i="13"/>
  <c r="BX81" i="13" s="1"/>
  <c r="AY81" i="13"/>
  <c r="BW81" i="13" s="1"/>
  <c r="AX81" i="13"/>
  <c r="BV81" i="13" s="1"/>
  <c r="AW81" i="13"/>
  <c r="BU81" i="13" s="1"/>
  <c r="AV81" i="13"/>
  <c r="BT81" i="13" s="1"/>
  <c r="AU81" i="13"/>
  <c r="BS81" i="13" s="1"/>
  <c r="AT81" i="13"/>
  <c r="BR81" i="13" s="1"/>
  <c r="AS81" i="13"/>
  <c r="BQ81" i="13" s="1"/>
  <c r="AR81" i="13"/>
  <c r="BP81" i="13" s="1"/>
  <c r="AQ81" i="13"/>
  <c r="BO81" i="13" s="1"/>
  <c r="AP81" i="13"/>
  <c r="BN81" i="13" s="1"/>
  <c r="AO81" i="13"/>
  <c r="BM81" i="13" s="1"/>
  <c r="A81" i="13"/>
  <c r="CA80" i="13"/>
  <c r="BZ80" i="13"/>
  <c r="BY80" i="13"/>
  <c r="AZ80" i="13"/>
  <c r="BX80" i="13" s="1"/>
  <c r="AY80" i="13"/>
  <c r="BW80" i="13" s="1"/>
  <c r="AX80" i="13"/>
  <c r="BV80" i="13" s="1"/>
  <c r="AW80" i="13"/>
  <c r="BU80" i="13" s="1"/>
  <c r="AV80" i="13"/>
  <c r="BT80" i="13" s="1"/>
  <c r="AU80" i="13"/>
  <c r="BS80" i="13" s="1"/>
  <c r="AT80" i="13"/>
  <c r="BR80" i="13" s="1"/>
  <c r="AS80" i="13"/>
  <c r="BQ80" i="13" s="1"/>
  <c r="AR80" i="13"/>
  <c r="BP80" i="13" s="1"/>
  <c r="AQ80" i="13"/>
  <c r="BO80" i="13" s="1"/>
  <c r="AP80" i="13"/>
  <c r="BN80" i="13" s="1"/>
  <c r="AO80" i="13"/>
  <c r="BM80" i="13" s="1"/>
  <c r="A80" i="13"/>
  <c r="CA79" i="13"/>
  <c r="BZ79" i="13"/>
  <c r="BY79" i="13"/>
  <c r="AZ79" i="13"/>
  <c r="BX79" i="13" s="1"/>
  <c r="AY79" i="13"/>
  <c r="BW79" i="13" s="1"/>
  <c r="AX79" i="13"/>
  <c r="BV79" i="13" s="1"/>
  <c r="AW79" i="13"/>
  <c r="BU79" i="13" s="1"/>
  <c r="AV79" i="13"/>
  <c r="BT79" i="13" s="1"/>
  <c r="AU79" i="13"/>
  <c r="BS79" i="13" s="1"/>
  <c r="AT79" i="13"/>
  <c r="BR79" i="13" s="1"/>
  <c r="AS79" i="13"/>
  <c r="BQ79" i="13" s="1"/>
  <c r="AR79" i="13"/>
  <c r="BP79" i="13" s="1"/>
  <c r="AQ79" i="13"/>
  <c r="BO79" i="13" s="1"/>
  <c r="AP79" i="13"/>
  <c r="BN79" i="13" s="1"/>
  <c r="AO79" i="13"/>
  <c r="BM79" i="13" s="1"/>
  <c r="A79" i="13"/>
  <c r="CA78" i="13"/>
  <c r="BZ78" i="13"/>
  <c r="BY78" i="13"/>
  <c r="AZ78" i="13"/>
  <c r="BX78" i="13" s="1"/>
  <c r="AY78" i="13"/>
  <c r="BW78" i="13" s="1"/>
  <c r="AX78" i="13"/>
  <c r="BV78" i="13" s="1"/>
  <c r="AW78" i="13"/>
  <c r="BU78" i="13" s="1"/>
  <c r="AV78" i="13"/>
  <c r="BT78" i="13" s="1"/>
  <c r="AU78" i="13"/>
  <c r="BS78" i="13" s="1"/>
  <c r="AT78" i="13"/>
  <c r="BR78" i="13" s="1"/>
  <c r="AS78" i="13"/>
  <c r="BQ78" i="13" s="1"/>
  <c r="AR78" i="13"/>
  <c r="BP78" i="13" s="1"/>
  <c r="AQ78" i="13"/>
  <c r="BO78" i="13" s="1"/>
  <c r="AP78" i="13"/>
  <c r="BN78" i="13" s="1"/>
  <c r="AO78" i="13"/>
  <c r="BM78" i="13" s="1"/>
  <c r="A78" i="13"/>
  <c r="CA77" i="13"/>
  <c r="BZ77" i="13"/>
  <c r="BY77" i="13"/>
  <c r="AZ77" i="13"/>
  <c r="BX77" i="13" s="1"/>
  <c r="AY77" i="13"/>
  <c r="BW77" i="13" s="1"/>
  <c r="AX77" i="13"/>
  <c r="BV77" i="13" s="1"/>
  <c r="AW77" i="13"/>
  <c r="BU77" i="13" s="1"/>
  <c r="AV77" i="13"/>
  <c r="BT77" i="13" s="1"/>
  <c r="AU77" i="13"/>
  <c r="BS77" i="13" s="1"/>
  <c r="AT77" i="13"/>
  <c r="BR77" i="13" s="1"/>
  <c r="AS77" i="13"/>
  <c r="BQ77" i="13" s="1"/>
  <c r="AR77" i="13"/>
  <c r="BP77" i="13" s="1"/>
  <c r="AQ77" i="13"/>
  <c r="BO77" i="13" s="1"/>
  <c r="AP77" i="13"/>
  <c r="BN77" i="13" s="1"/>
  <c r="AO77" i="13"/>
  <c r="BM77" i="13" s="1"/>
  <c r="A77" i="13"/>
  <c r="CA76" i="13"/>
  <c r="BZ76" i="13"/>
  <c r="BY76" i="13"/>
  <c r="AZ76" i="13"/>
  <c r="BX76" i="13" s="1"/>
  <c r="AY76" i="13"/>
  <c r="BW76" i="13" s="1"/>
  <c r="AX76" i="13"/>
  <c r="BV76" i="13" s="1"/>
  <c r="AW76" i="13"/>
  <c r="BU76" i="13" s="1"/>
  <c r="AV76" i="13"/>
  <c r="BT76" i="13" s="1"/>
  <c r="AU76" i="13"/>
  <c r="BS76" i="13" s="1"/>
  <c r="AT76" i="13"/>
  <c r="BR76" i="13" s="1"/>
  <c r="AS76" i="13"/>
  <c r="BQ76" i="13" s="1"/>
  <c r="AR76" i="13"/>
  <c r="BP76" i="13" s="1"/>
  <c r="AQ76" i="13"/>
  <c r="BO76" i="13" s="1"/>
  <c r="AP76" i="13"/>
  <c r="BN76" i="13" s="1"/>
  <c r="AO76" i="13"/>
  <c r="BM76" i="13" s="1"/>
  <c r="A76" i="13"/>
  <c r="CA75" i="13"/>
  <c r="BZ75" i="13"/>
  <c r="BY75" i="13"/>
  <c r="AZ75" i="13"/>
  <c r="BX75" i="13" s="1"/>
  <c r="AY75" i="13"/>
  <c r="BW75" i="13" s="1"/>
  <c r="AX75" i="13"/>
  <c r="BV75" i="13" s="1"/>
  <c r="AW75" i="13"/>
  <c r="BU75" i="13" s="1"/>
  <c r="AV75" i="13"/>
  <c r="BT75" i="13" s="1"/>
  <c r="AU75" i="13"/>
  <c r="BS75" i="13" s="1"/>
  <c r="AT75" i="13"/>
  <c r="BR75" i="13" s="1"/>
  <c r="AS75" i="13"/>
  <c r="BQ75" i="13" s="1"/>
  <c r="AR75" i="13"/>
  <c r="BP75" i="13" s="1"/>
  <c r="AQ75" i="13"/>
  <c r="BO75" i="13" s="1"/>
  <c r="AP75" i="13"/>
  <c r="BN75" i="13" s="1"/>
  <c r="AO75" i="13"/>
  <c r="BM75" i="13" s="1"/>
  <c r="A75" i="13"/>
  <c r="CA74" i="13"/>
  <c r="BZ74" i="13"/>
  <c r="BY74" i="13"/>
  <c r="AZ74" i="13"/>
  <c r="BX74" i="13" s="1"/>
  <c r="AY74" i="13"/>
  <c r="BW74" i="13" s="1"/>
  <c r="AX74" i="13"/>
  <c r="BV74" i="13" s="1"/>
  <c r="AW74" i="13"/>
  <c r="BU74" i="13" s="1"/>
  <c r="AV74" i="13"/>
  <c r="BT74" i="13" s="1"/>
  <c r="AU74" i="13"/>
  <c r="BS74" i="13" s="1"/>
  <c r="AT74" i="13"/>
  <c r="BR74" i="13" s="1"/>
  <c r="AS74" i="13"/>
  <c r="BQ74" i="13" s="1"/>
  <c r="AR74" i="13"/>
  <c r="BP74" i="13" s="1"/>
  <c r="AQ74" i="13"/>
  <c r="BO74" i="13" s="1"/>
  <c r="AP74" i="13"/>
  <c r="BN74" i="13" s="1"/>
  <c r="AO74" i="13"/>
  <c r="BM74" i="13" s="1"/>
  <c r="A74" i="13"/>
  <c r="CA73" i="13"/>
  <c r="BZ73" i="13"/>
  <c r="BY73" i="13"/>
  <c r="AZ73" i="13"/>
  <c r="BX73" i="13" s="1"/>
  <c r="AY73" i="13"/>
  <c r="BW73" i="13" s="1"/>
  <c r="AX73" i="13"/>
  <c r="BV73" i="13" s="1"/>
  <c r="AW73" i="13"/>
  <c r="BU73" i="13" s="1"/>
  <c r="AV73" i="13"/>
  <c r="BT73" i="13" s="1"/>
  <c r="AU73" i="13"/>
  <c r="BS73" i="13" s="1"/>
  <c r="AT73" i="13"/>
  <c r="BR73" i="13" s="1"/>
  <c r="AS73" i="13"/>
  <c r="BQ73" i="13" s="1"/>
  <c r="AR73" i="13"/>
  <c r="BP73" i="13" s="1"/>
  <c r="AQ73" i="13"/>
  <c r="BO73" i="13" s="1"/>
  <c r="AP73" i="13"/>
  <c r="BN73" i="13" s="1"/>
  <c r="AO73" i="13"/>
  <c r="BM73" i="13" s="1"/>
  <c r="A73" i="13"/>
  <c r="CA72" i="13"/>
  <c r="BZ72" i="13"/>
  <c r="BY72" i="13"/>
  <c r="AZ72" i="13"/>
  <c r="BX72" i="13" s="1"/>
  <c r="AY72" i="13"/>
  <c r="BW72" i="13" s="1"/>
  <c r="AX72" i="13"/>
  <c r="BV72" i="13" s="1"/>
  <c r="AW72" i="13"/>
  <c r="BU72" i="13" s="1"/>
  <c r="AV72" i="13"/>
  <c r="BT72" i="13" s="1"/>
  <c r="AU72" i="13"/>
  <c r="BS72" i="13" s="1"/>
  <c r="AT72" i="13"/>
  <c r="BR72" i="13" s="1"/>
  <c r="AS72" i="13"/>
  <c r="BQ72" i="13" s="1"/>
  <c r="AR72" i="13"/>
  <c r="BP72" i="13" s="1"/>
  <c r="AQ72" i="13"/>
  <c r="BO72" i="13" s="1"/>
  <c r="AP72" i="13"/>
  <c r="BN72" i="13" s="1"/>
  <c r="AO72" i="13"/>
  <c r="BM72" i="13" s="1"/>
  <c r="A72" i="13"/>
  <c r="CA71" i="13"/>
  <c r="BZ71" i="13"/>
  <c r="BY71" i="13"/>
  <c r="AZ71" i="13"/>
  <c r="BX71" i="13" s="1"/>
  <c r="AY71" i="13"/>
  <c r="BW71" i="13" s="1"/>
  <c r="AX71" i="13"/>
  <c r="BV71" i="13" s="1"/>
  <c r="AW71" i="13"/>
  <c r="BU71" i="13" s="1"/>
  <c r="AV71" i="13"/>
  <c r="BT71" i="13" s="1"/>
  <c r="AU71" i="13"/>
  <c r="BS71" i="13" s="1"/>
  <c r="AT71" i="13"/>
  <c r="BR71" i="13" s="1"/>
  <c r="AS71" i="13"/>
  <c r="BQ71" i="13" s="1"/>
  <c r="AR71" i="13"/>
  <c r="BP71" i="13" s="1"/>
  <c r="AQ71" i="13"/>
  <c r="BO71" i="13" s="1"/>
  <c r="AP71" i="13"/>
  <c r="BN71" i="13" s="1"/>
  <c r="AO71" i="13"/>
  <c r="BM71" i="13" s="1"/>
  <c r="A71" i="13"/>
  <c r="CA70" i="13"/>
  <c r="BZ70" i="13"/>
  <c r="BY70" i="13"/>
  <c r="AZ70" i="13"/>
  <c r="BX70" i="13" s="1"/>
  <c r="AY70" i="13"/>
  <c r="BW70" i="13" s="1"/>
  <c r="AX70" i="13"/>
  <c r="BV70" i="13" s="1"/>
  <c r="AW70" i="13"/>
  <c r="BU70" i="13" s="1"/>
  <c r="AV70" i="13"/>
  <c r="BT70" i="13" s="1"/>
  <c r="AU70" i="13"/>
  <c r="BS70" i="13" s="1"/>
  <c r="AT70" i="13"/>
  <c r="BR70" i="13" s="1"/>
  <c r="AS70" i="13"/>
  <c r="BQ70" i="13" s="1"/>
  <c r="AR70" i="13"/>
  <c r="BP70" i="13" s="1"/>
  <c r="AQ70" i="13"/>
  <c r="BO70" i="13" s="1"/>
  <c r="AP70" i="13"/>
  <c r="BN70" i="13" s="1"/>
  <c r="AO70" i="13"/>
  <c r="BM70" i="13" s="1"/>
  <c r="A70" i="13"/>
  <c r="CA69" i="13"/>
  <c r="BZ69" i="13"/>
  <c r="BY69" i="13"/>
  <c r="AZ69" i="13"/>
  <c r="BX69" i="13" s="1"/>
  <c r="AY69" i="13"/>
  <c r="BW69" i="13" s="1"/>
  <c r="AX69" i="13"/>
  <c r="BV69" i="13" s="1"/>
  <c r="AW69" i="13"/>
  <c r="BU69" i="13" s="1"/>
  <c r="AV69" i="13"/>
  <c r="BT69" i="13" s="1"/>
  <c r="AU69" i="13"/>
  <c r="BS69" i="13" s="1"/>
  <c r="AT69" i="13"/>
  <c r="BR69" i="13" s="1"/>
  <c r="AS69" i="13"/>
  <c r="BQ69" i="13" s="1"/>
  <c r="AR69" i="13"/>
  <c r="BP69" i="13" s="1"/>
  <c r="AQ69" i="13"/>
  <c r="BO69" i="13" s="1"/>
  <c r="AP69" i="13"/>
  <c r="BN69" i="13" s="1"/>
  <c r="AO69" i="13"/>
  <c r="BM69" i="13" s="1"/>
  <c r="A69" i="13"/>
  <c r="CA68" i="13"/>
  <c r="BZ68" i="13"/>
  <c r="BY68" i="13"/>
  <c r="AZ68" i="13"/>
  <c r="BX68" i="13" s="1"/>
  <c r="AY68" i="13"/>
  <c r="BW68" i="13" s="1"/>
  <c r="AX68" i="13"/>
  <c r="BV68" i="13" s="1"/>
  <c r="AW68" i="13"/>
  <c r="BU68" i="13" s="1"/>
  <c r="AV68" i="13"/>
  <c r="BT68" i="13" s="1"/>
  <c r="AU68" i="13"/>
  <c r="BS68" i="13" s="1"/>
  <c r="AT68" i="13"/>
  <c r="BR68" i="13" s="1"/>
  <c r="AS68" i="13"/>
  <c r="BQ68" i="13" s="1"/>
  <c r="AR68" i="13"/>
  <c r="BP68" i="13" s="1"/>
  <c r="AQ68" i="13"/>
  <c r="BO68" i="13" s="1"/>
  <c r="AP68" i="13"/>
  <c r="BN68" i="13" s="1"/>
  <c r="AO68" i="13"/>
  <c r="BM68" i="13" s="1"/>
  <c r="A68" i="13"/>
  <c r="CA67" i="13"/>
  <c r="BZ67" i="13"/>
  <c r="BY67" i="13"/>
  <c r="AZ67" i="13"/>
  <c r="BX67" i="13" s="1"/>
  <c r="AY67" i="13"/>
  <c r="BW67" i="13" s="1"/>
  <c r="AX67" i="13"/>
  <c r="BV67" i="13" s="1"/>
  <c r="AW67" i="13"/>
  <c r="BU67" i="13" s="1"/>
  <c r="AV67" i="13"/>
  <c r="BT67" i="13" s="1"/>
  <c r="AU67" i="13"/>
  <c r="BS67" i="13" s="1"/>
  <c r="AT67" i="13"/>
  <c r="BR67" i="13" s="1"/>
  <c r="AS67" i="13"/>
  <c r="BQ67" i="13" s="1"/>
  <c r="AR67" i="13"/>
  <c r="BP67" i="13" s="1"/>
  <c r="AQ67" i="13"/>
  <c r="BO67" i="13" s="1"/>
  <c r="AP67" i="13"/>
  <c r="BN67" i="13" s="1"/>
  <c r="AO67" i="13"/>
  <c r="BM67" i="13" s="1"/>
  <c r="A67" i="13"/>
  <c r="CA66" i="13"/>
  <c r="BZ66" i="13"/>
  <c r="BY66" i="13"/>
  <c r="AZ66" i="13"/>
  <c r="BX66" i="13" s="1"/>
  <c r="AY66" i="13"/>
  <c r="BW66" i="13" s="1"/>
  <c r="AX66" i="13"/>
  <c r="BV66" i="13" s="1"/>
  <c r="AW66" i="13"/>
  <c r="BU66" i="13" s="1"/>
  <c r="AV66" i="13"/>
  <c r="BT66" i="13" s="1"/>
  <c r="AU66" i="13"/>
  <c r="BS66" i="13" s="1"/>
  <c r="AT66" i="13"/>
  <c r="BR66" i="13" s="1"/>
  <c r="AS66" i="13"/>
  <c r="BQ66" i="13" s="1"/>
  <c r="AR66" i="13"/>
  <c r="BP66" i="13" s="1"/>
  <c r="AQ66" i="13"/>
  <c r="BO66" i="13" s="1"/>
  <c r="AP66" i="13"/>
  <c r="BN66" i="13" s="1"/>
  <c r="AO66" i="13"/>
  <c r="BM66" i="13" s="1"/>
  <c r="A66" i="13"/>
  <c r="CA65" i="13"/>
  <c r="BZ65" i="13"/>
  <c r="BY65" i="13"/>
  <c r="AZ65" i="13"/>
  <c r="BX65" i="13" s="1"/>
  <c r="AY65" i="13"/>
  <c r="BW65" i="13" s="1"/>
  <c r="AX65" i="13"/>
  <c r="BV65" i="13" s="1"/>
  <c r="AW65" i="13"/>
  <c r="BU65" i="13" s="1"/>
  <c r="AV65" i="13"/>
  <c r="BT65" i="13" s="1"/>
  <c r="AU65" i="13"/>
  <c r="BS65" i="13" s="1"/>
  <c r="AT65" i="13"/>
  <c r="BR65" i="13" s="1"/>
  <c r="AS65" i="13"/>
  <c r="BQ65" i="13" s="1"/>
  <c r="AR65" i="13"/>
  <c r="BP65" i="13" s="1"/>
  <c r="AQ65" i="13"/>
  <c r="BO65" i="13" s="1"/>
  <c r="AP65" i="13"/>
  <c r="BN65" i="13" s="1"/>
  <c r="AO65" i="13"/>
  <c r="BM65" i="13" s="1"/>
  <c r="A65" i="13"/>
  <c r="CA64" i="13"/>
  <c r="BZ64" i="13"/>
  <c r="BY64" i="13"/>
  <c r="AZ64" i="13"/>
  <c r="BX64" i="13" s="1"/>
  <c r="AY64" i="13"/>
  <c r="BW64" i="13" s="1"/>
  <c r="AX64" i="13"/>
  <c r="BV64" i="13" s="1"/>
  <c r="AW64" i="13"/>
  <c r="BU64" i="13" s="1"/>
  <c r="AV64" i="13"/>
  <c r="BT64" i="13" s="1"/>
  <c r="AU64" i="13"/>
  <c r="BS64" i="13" s="1"/>
  <c r="AT64" i="13"/>
  <c r="BR64" i="13" s="1"/>
  <c r="AS64" i="13"/>
  <c r="BQ64" i="13" s="1"/>
  <c r="AR64" i="13"/>
  <c r="BP64" i="13" s="1"/>
  <c r="AQ64" i="13"/>
  <c r="BO64" i="13" s="1"/>
  <c r="AP64" i="13"/>
  <c r="BN64" i="13" s="1"/>
  <c r="AO64" i="13"/>
  <c r="BM64" i="13" s="1"/>
  <c r="A64" i="13"/>
  <c r="CA63" i="13"/>
  <c r="BZ63" i="13"/>
  <c r="BY63" i="13"/>
  <c r="AZ63" i="13"/>
  <c r="BX63" i="13" s="1"/>
  <c r="AY63" i="13"/>
  <c r="BW63" i="13" s="1"/>
  <c r="AX63" i="13"/>
  <c r="BV63" i="13" s="1"/>
  <c r="AW63" i="13"/>
  <c r="BU63" i="13" s="1"/>
  <c r="AV63" i="13"/>
  <c r="BT63" i="13" s="1"/>
  <c r="AU63" i="13"/>
  <c r="BS63" i="13" s="1"/>
  <c r="AT63" i="13"/>
  <c r="BR63" i="13" s="1"/>
  <c r="AS63" i="13"/>
  <c r="BQ63" i="13" s="1"/>
  <c r="AR63" i="13"/>
  <c r="BP63" i="13" s="1"/>
  <c r="AQ63" i="13"/>
  <c r="BO63" i="13" s="1"/>
  <c r="AP63" i="13"/>
  <c r="BN63" i="13" s="1"/>
  <c r="AO63" i="13"/>
  <c r="BM63" i="13" s="1"/>
  <c r="A63" i="13"/>
  <c r="CA62" i="13"/>
  <c r="BZ62" i="13"/>
  <c r="BY62" i="13"/>
  <c r="AZ62" i="13"/>
  <c r="BX62" i="13" s="1"/>
  <c r="AY62" i="13"/>
  <c r="BW62" i="13" s="1"/>
  <c r="AX62" i="13"/>
  <c r="BV62" i="13" s="1"/>
  <c r="AW62" i="13"/>
  <c r="BU62" i="13" s="1"/>
  <c r="AV62" i="13"/>
  <c r="BT62" i="13" s="1"/>
  <c r="AU62" i="13"/>
  <c r="BS62" i="13" s="1"/>
  <c r="AT62" i="13"/>
  <c r="BR62" i="13" s="1"/>
  <c r="AS62" i="13"/>
  <c r="BQ62" i="13" s="1"/>
  <c r="AR62" i="13"/>
  <c r="BP62" i="13" s="1"/>
  <c r="AQ62" i="13"/>
  <c r="BO62" i="13" s="1"/>
  <c r="AP62" i="13"/>
  <c r="BN62" i="13" s="1"/>
  <c r="AO62" i="13"/>
  <c r="BM62" i="13" s="1"/>
  <c r="A62" i="13"/>
  <c r="CA61" i="13"/>
  <c r="BZ61" i="13"/>
  <c r="BY61" i="13"/>
  <c r="AZ61" i="13"/>
  <c r="BX61" i="13" s="1"/>
  <c r="AY61" i="13"/>
  <c r="BW61" i="13" s="1"/>
  <c r="AX61" i="13"/>
  <c r="BV61" i="13" s="1"/>
  <c r="AW61" i="13"/>
  <c r="BU61" i="13" s="1"/>
  <c r="AV61" i="13"/>
  <c r="BT61" i="13" s="1"/>
  <c r="AU61" i="13"/>
  <c r="BS61" i="13" s="1"/>
  <c r="AT61" i="13"/>
  <c r="BR61" i="13" s="1"/>
  <c r="AS61" i="13"/>
  <c r="BQ61" i="13" s="1"/>
  <c r="AR61" i="13"/>
  <c r="BP61" i="13" s="1"/>
  <c r="AQ61" i="13"/>
  <c r="BO61" i="13" s="1"/>
  <c r="AP61" i="13"/>
  <c r="BN61" i="13" s="1"/>
  <c r="AO61" i="13"/>
  <c r="BM61" i="13" s="1"/>
  <c r="A61" i="13"/>
  <c r="CA60" i="13"/>
  <c r="BZ60" i="13"/>
  <c r="BY60" i="13"/>
  <c r="AZ60" i="13"/>
  <c r="BX60" i="13" s="1"/>
  <c r="AY60" i="13"/>
  <c r="BW60" i="13" s="1"/>
  <c r="AX60" i="13"/>
  <c r="BV60" i="13" s="1"/>
  <c r="AW60" i="13"/>
  <c r="BU60" i="13" s="1"/>
  <c r="AV60" i="13"/>
  <c r="BT60" i="13" s="1"/>
  <c r="AU60" i="13"/>
  <c r="BS60" i="13" s="1"/>
  <c r="AT60" i="13"/>
  <c r="BR60" i="13" s="1"/>
  <c r="AS60" i="13"/>
  <c r="BQ60" i="13" s="1"/>
  <c r="AR60" i="13"/>
  <c r="BP60" i="13" s="1"/>
  <c r="AQ60" i="13"/>
  <c r="BO60" i="13" s="1"/>
  <c r="AP60" i="13"/>
  <c r="BN60" i="13" s="1"/>
  <c r="AO60" i="13"/>
  <c r="BM60" i="13" s="1"/>
  <c r="A60" i="13"/>
  <c r="CA59" i="13"/>
  <c r="BZ59" i="13"/>
  <c r="BY59" i="13"/>
  <c r="AZ59" i="13"/>
  <c r="BX59" i="13" s="1"/>
  <c r="AY59" i="13"/>
  <c r="BW59" i="13" s="1"/>
  <c r="AX59" i="13"/>
  <c r="BV59" i="13" s="1"/>
  <c r="AW59" i="13"/>
  <c r="BU59" i="13" s="1"/>
  <c r="AV59" i="13"/>
  <c r="BT59" i="13" s="1"/>
  <c r="AU59" i="13"/>
  <c r="BS59" i="13" s="1"/>
  <c r="AT59" i="13"/>
  <c r="BR59" i="13" s="1"/>
  <c r="AS59" i="13"/>
  <c r="BQ59" i="13" s="1"/>
  <c r="AR59" i="13"/>
  <c r="BP59" i="13" s="1"/>
  <c r="AQ59" i="13"/>
  <c r="BO59" i="13" s="1"/>
  <c r="AP59" i="13"/>
  <c r="BN59" i="13" s="1"/>
  <c r="AO59" i="13"/>
  <c r="BM59" i="13" s="1"/>
  <c r="A59" i="13"/>
  <c r="CA58" i="13"/>
  <c r="BZ58" i="13"/>
  <c r="BY58" i="13"/>
  <c r="AZ58" i="13"/>
  <c r="BX58" i="13" s="1"/>
  <c r="AY58" i="13"/>
  <c r="BW58" i="13" s="1"/>
  <c r="AX58" i="13"/>
  <c r="BV58" i="13" s="1"/>
  <c r="AW58" i="13"/>
  <c r="BU58" i="13" s="1"/>
  <c r="AV58" i="13"/>
  <c r="BT58" i="13" s="1"/>
  <c r="AU58" i="13"/>
  <c r="BS58" i="13" s="1"/>
  <c r="AT58" i="13"/>
  <c r="BR58" i="13" s="1"/>
  <c r="AS58" i="13"/>
  <c r="BQ58" i="13" s="1"/>
  <c r="AR58" i="13"/>
  <c r="BP58" i="13" s="1"/>
  <c r="AQ58" i="13"/>
  <c r="BO58" i="13" s="1"/>
  <c r="AP58" i="13"/>
  <c r="BN58" i="13" s="1"/>
  <c r="AO58" i="13"/>
  <c r="BM58" i="13" s="1"/>
  <c r="A58" i="13"/>
  <c r="CA57" i="13"/>
  <c r="BZ57" i="13"/>
  <c r="BY57" i="13"/>
  <c r="AZ57" i="13"/>
  <c r="BX57" i="13" s="1"/>
  <c r="AY57" i="13"/>
  <c r="BW57" i="13" s="1"/>
  <c r="AX57" i="13"/>
  <c r="BV57" i="13" s="1"/>
  <c r="AW57" i="13"/>
  <c r="BU57" i="13" s="1"/>
  <c r="AV57" i="13"/>
  <c r="BT57" i="13" s="1"/>
  <c r="AU57" i="13"/>
  <c r="BS57" i="13" s="1"/>
  <c r="AT57" i="13"/>
  <c r="BR57" i="13" s="1"/>
  <c r="AS57" i="13"/>
  <c r="BQ57" i="13" s="1"/>
  <c r="AR57" i="13"/>
  <c r="BP57" i="13" s="1"/>
  <c r="AQ57" i="13"/>
  <c r="BO57" i="13" s="1"/>
  <c r="AP57" i="13"/>
  <c r="BN57" i="13" s="1"/>
  <c r="AO57" i="13"/>
  <c r="BM57" i="13" s="1"/>
  <c r="A57" i="13"/>
  <c r="CA56" i="13"/>
  <c r="BZ56" i="13"/>
  <c r="BY56" i="13"/>
  <c r="AZ56" i="13"/>
  <c r="BX56" i="13" s="1"/>
  <c r="AY56" i="13"/>
  <c r="BW56" i="13" s="1"/>
  <c r="AX56" i="13"/>
  <c r="BV56" i="13" s="1"/>
  <c r="AW56" i="13"/>
  <c r="BU56" i="13" s="1"/>
  <c r="AV56" i="13"/>
  <c r="BT56" i="13" s="1"/>
  <c r="AU56" i="13"/>
  <c r="BS56" i="13" s="1"/>
  <c r="AT56" i="13"/>
  <c r="BR56" i="13" s="1"/>
  <c r="AS56" i="13"/>
  <c r="BQ56" i="13" s="1"/>
  <c r="AR56" i="13"/>
  <c r="BP56" i="13" s="1"/>
  <c r="AQ56" i="13"/>
  <c r="BO56" i="13" s="1"/>
  <c r="AP56" i="13"/>
  <c r="BN56" i="13" s="1"/>
  <c r="AO56" i="13"/>
  <c r="BM56" i="13" s="1"/>
  <c r="A56" i="13"/>
  <c r="CA55" i="13"/>
  <c r="BZ55" i="13"/>
  <c r="BY55" i="13"/>
  <c r="AZ55" i="13"/>
  <c r="BX55" i="13" s="1"/>
  <c r="AY55" i="13"/>
  <c r="BW55" i="13" s="1"/>
  <c r="AX55" i="13"/>
  <c r="BV55" i="13" s="1"/>
  <c r="AW55" i="13"/>
  <c r="BU55" i="13" s="1"/>
  <c r="AV55" i="13"/>
  <c r="BT55" i="13" s="1"/>
  <c r="AU55" i="13"/>
  <c r="BS55" i="13" s="1"/>
  <c r="AT55" i="13"/>
  <c r="BR55" i="13" s="1"/>
  <c r="AS55" i="13"/>
  <c r="BQ55" i="13" s="1"/>
  <c r="AR55" i="13"/>
  <c r="BP55" i="13" s="1"/>
  <c r="AQ55" i="13"/>
  <c r="BO55" i="13" s="1"/>
  <c r="AP55" i="13"/>
  <c r="BN55" i="13" s="1"/>
  <c r="AO55" i="13"/>
  <c r="BM55" i="13" s="1"/>
  <c r="A55" i="13"/>
  <c r="CA54" i="13"/>
  <c r="BZ54" i="13"/>
  <c r="BY54" i="13"/>
  <c r="AZ54" i="13"/>
  <c r="BX54" i="13" s="1"/>
  <c r="AY54" i="13"/>
  <c r="BW54" i="13" s="1"/>
  <c r="AX54" i="13"/>
  <c r="BV54" i="13" s="1"/>
  <c r="AW54" i="13"/>
  <c r="BU54" i="13" s="1"/>
  <c r="AV54" i="13"/>
  <c r="BT54" i="13" s="1"/>
  <c r="AU54" i="13"/>
  <c r="BS54" i="13" s="1"/>
  <c r="AT54" i="13"/>
  <c r="BR54" i="13" s="1"/>
  <c r="AS54" i="13"/>
  <c r="BQ54" i="13" s="1"/>
  <c r="AR54" i="13"/>
  <c r="BP54" i="13" s="1"/>
  <c r="AQ54" i="13"/>
  <c r="BO54" i="13" s="1"/>
  <c r="AP54" i="13"/>
  <c r="BN54" i="13" s="1"/>
  <c r="AO54" i="13"/>
  <c r="BM54" i="13" s="1"/>
  <c r="A54" i="13"/>
  <c r="CA53" i="13"/>
  <c r="BZ53" i="13"/>
  <c r="BY53" i="13"/>
  <c r="AZ53" i="13"/>
  <c r="BX53" i="13" s="1"/>
  <c r="AY53" i="13"/>
  <c r="BW53" i="13" s="1"/>
  <c r="AX53" i="13"/>
  <c r="BV53" i="13" s="1"/>
  <c r="AW53" i="13"/>
  <c r="BU53" i="13" s="1"/>
  <c r="AV53" i="13"/>
  <c r="BT53" i="13" s="1"/>
  <c r="AU53" i="13"/>
  <c r="BS53" i="13" s="1"/>
  <c r="AT53" i="13"/>
  <c r="BR53" i="13" s="1"/>
  <c r="AS53" i="13"/>
  <c r="BQ53" i="13" s="1"/>
  <c r="AR53" i="13"/>
  <c r="BP53" i="13" s="1"/>
  <c r="AQ53" i="13"/>
  <c r="BO53" i="13" s="1"/>
  <c r="AP53" i="13"/>
  <c r="BN53" i="13" s="1"/>
  <c r="AO53" i="13"/>
  <c r="BM53" i="13" s="1"/>
  <c r="A53" i="13"/>
  <c r="CA52" i="13"/>
  <c r="BZ52" i="13"/>
  <c r="BY52" i="13"/>
  <c r="AZ52" i="13"/>
  <c r="BX52" i="13" s="1"/>
  <c r="AY52" i="13"/>
  <c r="BW52" i="13" s="1"/>
  <c r="AX52" i="13"/>
  <c r="BV52" i="13" s="1"/>
  <c r="AW52" i="13"/>
  <c r="BU52" i="13" s="1"/>
  <c r="AV52" i="13"/>
  <c r="BT52" i="13" s="1"/>
  <c r="AU52" i="13"/>
  <c r="BS52" i="13" s="1"/>
  <c r="AT52" i="13"/>
  <c r="BR52" i="13" s="1"/>
  <c r="AS52" i="13"/>
  <c r="BQ52" i="13" s="1"/>
  <c r="AR52" i="13"/>
  <c r="BP52" i="13" s="1"/>
  <c r="AQ52" i="13"/>
  <c r="BO52" i="13" s="1"/>
  <c r="AP52" i="13"/>
  <c r="BN52" i="13" s="1"/>
  <c r="AO52" i="13"/>
  <c r="BM52" i="13" s="1"/>
  <c r="A52" i="13"/>
  <c r="CA51" i="13"/>
  <c r="BZ51" i="13"/>
  <c r="BY51" i="13"/>
  <c r="AZ51" i="13"/>
  <c r="BX51" i="13" s="1"/>
  <c r="AY51" i="13"/>
  <c r="BW51" i="13" s="1"/>
  <c r="AX51" i="13"/>
  <c r="BV51" i="13" s="1"/>
  <c r="AW51" i="13"/>
  <c r="BU51" i="13" s="1"/>
  <c r="AV51" i="13"/>
  <c r="BT51" i="13" s="1"/>
  <c r="AU51" i="13"/>
  <c r="BS51" i="13" s="1"/>
  <c r="AT51" i="13"/>
  <c r="BR51" i="13" s="1"/>
  <c r="AS51" i="13"/>
  <c r="BQ51" i="13" s="1"/>
  <c r="AR51" i="13"/>
  <c r="BP51" i="13" s="1"/>
  <c r="AQ51" i="13"/>
  <c r="BO51" i="13" s="1"/>
  <c r="AP51" i="13"/>
  <c r="BN51" i="13" s="1"/>
  <c r="AO51" i="13"/>
  <c r="BM51" i="13" s="1"/>
  <c r="A51" i="13"/>
  <c r="CA50" i="13"/>
  <c r="BZ50" i="13"/>
  <c r="BY50" i="13"/>
  <c r="AZ50" i="13"/>
  <c r="BX50" i="13" s="1"/>
  <c r="AY50" i="13"/>
  <c r="BW50" i="13" s="1"/>
  <c r="AX50" i="13"/>
  <c r="BV50" i="13" s="1"/>
  <c r="AW50" i="13"/>
  <c r="BU50" i="13" s="1"/>
  <c r="AV50" i="13"/>
  <c r="BT50" i="13" s="1"/>
  <c r="AU50" i="13"/>
  <c r="BS50" i="13" s="1"/>
  <c r="AT50" i="13"/>
  <c r="BR50" i="13" s="1"/>
  <c r="AS50" i="13"/>
  <c r="BQ50" i="13" s="1"/>
  <c r="AR50" i="13"/>
  <c r="BP50" i="13" s="1"/>
  <c r="AQ50" i="13"/>
  <c r="BO50" i="13" s="1"/>
  <c r="AP50" i="13"/>
  <c r="BN50" i="13" s="1"/>
  <c r="AO50" i="13"/>
  <c r="BM50" i="13" s="1"/>
  <c r="A50" i="13"/>
  <c r="CA49" i="13"/>
  <c r="BZ49" i="13"/>
  <c r="BY49" i="13"/>
  <c r="AZ49" i="13"/>
  <c r="BX49" i="13" s="1"/>
  <c r="AY49" i="13"/>
  <c r="BW49" i="13" s="1"/>
  <c r="AX49" i="13"/>
  <c r="BV49" i="13" s="1"/>
  <c r="AW49" i="13"/>
  <c r="BU49" i="13" s="1"/>
  <c r="AV49" i="13"/>
  <c r="BT49" i="13" s="1"/>
  <c r="AU49" i="13"/>
  <c r="BS49" i="13" s="1"/>
  <c r="AT49" i="13"/>
  <c r="BR49" i="13" s="1"/>
  <c r="AS49" i="13"/>
  <c r="BQ49" i="13" s="1"/>
  <c r="AR49" i="13"/>
  <c r="BP49" i="13" s="1"/>
  <c r="AQ49" i="13"/>
  <c r="BO49" i="13" s="1"/>
  <c r="AP49" i="13"/>
  <c r="BN49" i="13" s="1"/>
  <c r="AO49" i="13"/>
  <c r="BM49" i="13" s="1"/>
  <c r="A49" i="13"/>
  <c r="CA48" i="13"/>
  <c r="BZ48" i="13"/>
  <c r="BY48" i="13"/>
  <c r="AZ48" i="13"/>
  <c r="BX48" i="13" s="1"/>
  <c r="AY48" i="13"/>
  <c r="BW48" i="13" s="1"/>
  <c r="AX48" i="13"/>
  <c r="BV48" i="13" s="1"/>
  <c r="AW48" i="13"/>
  <c r="BU48" i="13" s="1"/>
  <c r="AV48" i="13"/>
  <c r="BT48" i="13" s="1"/>
  <c r="AU48" i="13"/>
  <c r="BS48" i="13" s="1"/>
  <c r="AT48" i="13"/>
  <c r="BR48" i="13" s="1"/>
  <c r="AS48" i="13"/>
  <c r="BQ48" i="13" s="1"/>
  <c r="AR48" i="13"/>
  <c r="BP48" i="13" s="1"/>
  <c r="AQ48" i="13"/>
  <c r="BO48" i="13" s="1"/>
  <c r="AP48" i="13"/>
  <c r="BN48" i="13" s="1"/>
  <c r="AO48" i="13"/>
  <c r="BM48" i="13" s="1"/>
  <c r="A48" i="13"/>
  <c r="CA47" i="13"/>
  <c r="BZ47" i="13"/>
  <c r="BY47" i="13"/>
  <c r="AZ47" i="13"/>
  <c r="BX47" i="13" s="1"/>
  <c r="AY47" i="13"/>
  <c r="BW47" i="13" s="1"/>
  <c r="AX47" i="13"/>
  <c r="BV47" i="13" s="1"/>
  <c r="AW47" i="13"/>
  <c r="BU47" i="13" s="1"/>
  <c r="AV47" i="13"/>
  <c r="BT47" i="13" s="1"/>
  <c r="AU47" i="13"/>
  <c r="BS47" i="13" s="1"/>
  <c r="AT47" i="13"/>
  <c r="BR47" i="13" s="1"/>
  <c r="AS47" i="13"/>
  <c r="BQ47" i="13" s="1"/>
  <c r="AR47" i="13"/>
  <c r="BP47" i="13" s="1"/>
  <c r="AQ47" i="13"/>
  <c r="BO47" i="13" s="1"/>
  <c r="AP47" i="13"/>
  <c r="BN47" i="13" s="1"/>
  <c r="AO47" i="13"/>
  <c r="BM47" i="13" s="1"/>
  <c r="A47" i="13"/>
  <c r="CA46" i="13"/>
  <c r="BZ46" i="13"/>
  <c r="BY46" i="13"/>
  <c r="AZ46" i="13"/>
  <c r="BX46" i="13" s="1"/>
  <c r="AY46" i="13"/>
  <c r="BW46" i="13" s="1"/>
  <c r="AX46" i="13"/>
  <c r="BV46" i="13" s="1"/>
  <c r="AW46" i="13"/>
  <c r="BU46" i="13" s="1"/>
  <c r="AV46" i="13"/>
  <c r="BT46" i="13" s="1"/>
  <c r="AU46" i="13"/>
  <c r="BS46" i="13" s="1"/>
  <c r="AT46" i="13"/>
  <c r="BR46" i="13" s="1"/>
  <c r="AS46" i="13"/>
  <c r="BQ46" i="13" s="1"/>
  <c r="AR46" i="13"/>
  <c r="BP46" i="13" s="1"/>
  <c r="AQ46" i="13"/>
  <c r="BO46" i="13" s="1"/>
  <c r="AP46" i="13"/>
  <c r="BN46" i="13" s="1"/>
  <c r="AO46" i="13"/>
  <c r="BM46" i="13" s="1"/>
  <c r="A46" i="13"/>
  <c r="CA45" i="13"/>
  <c r="BZ45" i="13"/>
  <c r="BY45" i="13"/>
  <c r="AZ45" i="13"/>
  <c r="BX45" i="13" s="1"/>
  <c r="AY45" i="13"/>
  <c r="BW45" i="13" s="1"/>
  <c r="AX45" i="13"/>
  <c r="BV45" i="13" s="1"/>
  <c r="AW45" i="13"/>
  <c r="BU45" i="13" s="1"/>
  <c r="AV45" i="13"/>
  <c r="BT45" i="13" s="1"/>
  <c r="AU45" i="13"/>
  <c r="BS45" i="13" s="1"/>
  <c r="AT45" i="13"/>
  <c r="BR45" i="13" s="1"/>
  <c r="AS45" i="13"/>
  <c r="BQ45" i="13" s="1"/>
  <c r="AR45" i="13"/>
  <c r="BP45" i="13" s="1"/>
  <c r="AQ45" i="13"/>
  <c r="BO45" i="13" s="1"/>
  <c r="AP45" i="13"/>
  <c r="BN45" i="13" s="1"/>
  <c r="AO45" i="13"/>
  <c r="BM45" i="13" s="1"/>
  <c r="A45" i="13"/>
  <c r="CA44" i="13"/>
  <c r="BZ44" i="13"/>
  <c r="BY44" i="13"/>
  <c r="AZ44" i="13"/>
  <c r="BX44" i="13" s="1"/>
  <c r="AY44" i="13"/>
  <c r="BW44" i="13" s="1"/>
  <c r="AX44" i="13"/>
  <c r="BV44" i="13" s="1"/>
  <c r="AW44" i="13"/>
  <c r="BU44" i="13" s="1"/>
  <c r="AV44" i="13"/>
  <c r="BT44" i="13" s="1"/>
  <c r="AU44" i="13"/>
  <c r="BS44" i="13" s="1"/>
  <c r="AT44" i="13"/>
  <c r="BR44" i="13" s="1"/>
  <c r="AS44" i="13"/>
  <c r="BQ44" i="13" s="1"/>
  <c r="AR44" i="13"/>
  <c r="BP44" i="13" s="1"/>
  <c r="AQ44" i="13"/>
  <c r="BO44" i="13" s="1"/>
  <c r="AP44" i="13"/>
  <c r="BN44" i="13" s="1"/>
  <c r="AO44" i="13"/>
  <c r="BM44" i="13" s="1"/>
  <c r="A44" i="13"/>
  <c r="CA43" i="13"/>
  <c r="BZ43" i="13"/>
  <c r="BY43" i="13"/>
  <c r="AZ43" i="13"/>
  <c r="BX43" i="13" s="1"/>
  <c r="AY43" i="13"/>
  <c r="BW43" i="13" s="1"/>
  <c r="AX43" i="13"/>
  <c r="BV43" i="13" s="1"/>
  <c r="AW43" i="13"/>
  <c r="BU43" i="13" s="1"/>
  <c r="AV43" i="13"/>
  <c r="BT43" i="13" s="1"/>
  <c r="AU43" i="13"/>
  <c r="BS43" i="13" s="1"/>
  <c r="AT43" i="13"/>
  <c r="BR43" i="13" s="1"/>
  <c r="AS43" i="13"/>
  <c r="BQ43" i="13" s="1"/>
  <c r="AR43" i="13"/>
  <c r="BP43" i="13" s="1"/>
  <c r="AQ43" i="13"/>
  <c r="BO43" i="13" s="1"/>
  <c r="AP43" i="13"/>
  <c r="BN43" i="13" s="1"/>
  <c r="AO43" i="13"/>
  <c r="BM43" i="13" s="1"/>
  <c r="A43" i="13"/>
  <c r="CA42" i="13"/>
  <c r="BZ42" i="13"/>
  <c r="BY42" i="13"/>
  <c r="AZ42" i="13"/>
  <c r="BX42" i="13" s="1"/>
  <c r="AY42" i="13"/>
  <c r="BW42" i="13" s="1"/>
  <c r="AX42" i="13"/>
  <c r="BV42" i="13" s="1"/>
  <c r="AW42" i="13"/>
  <c r="BU42" i="13" s="1"/>
  <c r="AV42" i="13"/>
  <c r="BT42" i="13" s="1"/>
  <c r="AU42" i="13"/>
  <c r="BS42" i="13" s="1"/>
  <c r="AT42" i="13"/>
  <c r="BR42" i="13" s="1"/>
  <c r="AS42" i="13"/>
  <c r="BQ42" i="13" s="1"/>
  <c r="AR42" i="13"/>
  <c r="BP42" i="13" s="1"/>
  <c r="AQ42" i="13"/>
  <c r="BO42" i="13" s="1"/>
  <c r="AP42" i="13"/>
  <c r="BN42" i="13" s="1"/>
  <c r="AO42" i="13"/>
  <c r="BM42" i="13" s="1"/>
  <c r="A42" i="13"/>
  <c r="CA41" i="13"/>
  <c r="BZ41" i="13"/>
  <c r="BY41" i="13"/>
  <c r="AZ41" i="13"/>
  <c r="BX41" i="13" s="1"/>
  <c r="AY41" i="13"/>
  <c r="BW41" i="13" s="1"/>
  <c r="AX41" i="13"/>
  <c r="BV41" i="13" s="1"/>
  <c r="AW41" i="13"/>
  <c r="BU41" i="13" s="1"/>
  <c r="AV41" i="13"/>
  <c r="BT41" i="13" s="1"/>
  <c r="AU41" i="13"/>
  <c r="BS41" i="13" s="1"/>
  <c r="AT41" i="13"/>
  <c r="BR41" i="13" s="1"/>
  <c r="AS41" i="13"/>
  <c r="BQ41" i="13" s="1"/>
  <c r="AR41" i="13"/>
  <c r="BP41" i="13" s="1"/>
  <c r="AQ41" i="13"/>
  <c r="BO41" i="13" s="1"/>
  <c r="AP41" i="13"/>
  <c r="BN41" i="13" s="1"/>
  <c r="AO41" i="13"/>
  <c r="BM41" i="13" s="1"/>
  <c r="A41" i="13"/>
  <c r="CA40" i="13"/>
  <c r="BZ40" i="13"/>
  <c r="BY40" i="13"/>
  <c r="AZ40" i="13"/>
  <c r="BX40" i="13" s="1"/>
  <c r="AY40" i="13"/>
  <c r="BW40" i="13" s="1"/>
  <c r="AX40" i="13"/>
  <c r="BV40" i="13" s="1"/>
  <c r="AW40" i="13"/>
  <c r="BU40" i="13" s="1"/>
  <c r="AV40" i="13"/>
  <c r="BT40" i="13" s="1"/>
  <c r="AU40" i="13"/>
  <c r="BS40" i="13" s="1"/>
  <c r="AT40" i="13"/>
  <c r="BR40" i="13" s="1"/>
  <c r="AS40" i="13"/>
  <c r="BQ40" i="13" s="1"/>
  <c r="AR40" i="13"/>
  <c r="BP40" i="13" s="1"/>
  <c r="AQ40" i="13"/>
  <c r="BO40" i="13" s="1"/>
  <c r="AP40" i="13"/>
  <c r="BN40" i="13" s="1"/>
  <c r="AO40" i="13"/>
  <c r="BM40" i="13" s="1"/>
  <c r="A40" i="13"/>
  <c r="CA39" i="13"/>
  <c r="BZ39" i="13"/>
  <c r="BY39" i="13"/>
  <c r="AZ39" i="13"/>
  <c r="BX39" i="13" s="1"/>
  <c r="AY39" i="13"/>
  <c r="BW39" i="13" s="1"/>
  <c r="AX39" i="13"/>
  <c r="BV39" i="13" s="1"/>
  <c r="AW39" i="13"/>
  <c r="BU39" i="13" s="1"/>
  <c r="AV39" i="13"/>
  <c r="BT39" i="13" s="1"/>
  <c r="AU39" i="13"/>
  <c r="BS39" i="13" s="1"/>
  <c r="AT39" i="13"/>
  <c r="BR39" i="13" s="1"/>
  <c r="AS39" i="13"/>
  <c r="BQ39" i="13" s="1"/>
  <c r="AR39" i="13"/>
  <c r="BP39" i="13" s="1"/>
  <c r="AQ39" i="13"/>
  <c r="BO39" i="13" s="1"/>
  <c r="AP39" i="13"/>
  <c r="BN39" i="13" s="1"/>
  <c r="AO39" i="13"/>
  <c r="BM39" i="13" s="1"/>
  <c r="A39" i="13"/>
  <c r="CA38" i="13"/>
  <c r="BZ38" i="13"/>
  <c r="BY38" i="13"/>
  <c r="AZ38" i="13"/>
  <c r="BX38" i="13" s="1"/>
  <c r="AY38" i="13"/>
  <c r="BW38" i="13" s="1"/>
  <c r="AX38" i="13"/>
  <c r="BV38" i="13" s="1"/>
  <c r="AW38" i="13"/>
  <c r="BU38" i="13" s="1"/>
  <c r="AV38" i="13"/>
  <c r="BT38" i="13" s="1"/>
  <c r="AU38" i="13"/>
  <c r="BS38" i="13" s="1"/>
  <c r="AT38" i="13"/>
  <c r="BR38" i="13" s="1"/>
  <c r="AS38" i="13"/>
  <c r="BQ38" i="13" s="1"/>
  <c r="AR38" i="13"/>
  <c r="BP38" i="13" s="1"/>
  <c r="AQ38" i="13"/>
  <c r="BO38" i="13" s="1"/>
  <c r="AP38" i="13"/>
  <c r="BN38" i="13" s="1"/>
  <c r="AO38" i="13"/>
  <c r="BM38" i="13" s="1"/>
  <c r="A38" i="13"/>
  <c r="CA37" i="13"/>
  <c r="BZ37" i="13"/>
  <c r="BY37" i="13"/>
  <c r="AZ37" i="13"/>
  <c r="BX37" i="13" s="1"/>
  <c r="AY37" i="13"/>
  <c r="BW37" i="13" s="1"/>
  <c r="AX37" i="13"/>
  <c r="BV37" i="13" s="1"/>
  <c r="AW37" i="13"/>
  <c r="BU37" i="13" s="1"/>
  <c r="AV37" i="13"/>
  <c r="BT37" i="13" s="1"/>
  <c r="AU37" i="13"/>
  <c r="BS37" i="13" s="1"/>
  <c r="AT37" i="13"/>
  <c r="BR37" i="13" s="1"/>
  <c r="AS37" i="13"/>
  <c r="BQ37" i="13" s="1"/>
  <c r="AR37" i="13"/>
  <c r="BP37" i="13" s="1"/>
  <c r="AQ37" i="13"/>
  <c r="BO37" i="13" s="1"/>
  <c r="AP37" i="13"/>
  <c r="BN37" i="13" s="1"/>
  <c r="AO37" i="13"/>
  <c r="BM37" i="13" s="1"/>
  <c r="A37" i="13"/>
  <c r="CA36" i="13"/>
  <c r="BZ36" i="13"/>
  <c r="BY36" i="13"/>
  <c r="AZ36" i="13"/>
  <c r="BX36" i="13" s="1"/>
  <c r="AY36" i="13"/>
  <c r="BW36" i="13" s="1"/>
  <c r="AX36" i="13"/>
  <c r="BV36" i="13" s="1"/>
  <c r="AW36" i="13"/>
  <c r="BU36" i="13" s="1"/>
  <c r="AV36" i="13"/>
  <c r="BT36" i="13" s="1"/>
  <c r="AU36" i="13"/>
  <c r="BS36" i="13" s="1"/>
  <c r="AT36" i="13"/>
  <c r="BR36" i="13" s="1"/>
  <c r="AS36" i="13"/>
  <c r="BQ36" i="13" s="1"/>
  <c r="AR36" i="13"/>
  <c r="BP36" i="13" s="1"/>
  <c r="AQ36" i="13"/>
  <c r="BO36" i="13" s="1"/>
  <c r="AP36" i="13"/>
  <c r="BN36" i="13" s="1"/>
  <c r="AO36" i="13"/>
  <c r="BM36" i="13" s="1"/>
  <c r="A36" i="13"/>
  <c r="CA35" i="13"/>
  <c r="BZ35" i="13"/>
  <c r="BY35" i="13"/>
  <c r="AZ35" i="13"/>
  <c r="BX35" i="13" s="1"/>
  <c r="AY35" i="13"/>
  <c r="BW35" i="13" s="1"/>
  <c r="AX35" i="13"/>
  <c r="BV35" i="13" s="1"/>
  <c r="AW35" i="13"/>
  <c r="BU35" i="13" s="1"/>
  <c r="AV35" i="13"/>
  <c r="BT35" i="13" s="1"/>
  <c r="AU35" i="13"/>
  <c r="BS35" i="13" s="1"/>
  <c r="AT35" i="13"/>
  <c r="BR35" i="13" s="1"/>
  <c r="AS35" i="13"/>
  <c r="BQ35" i="13" s="1"/>
  <c r="AR35" i="13"/>
  <c r="BP35" i="13" s="1"/>
  <c r="AQ35" i="13"/>
  <c r="BO35" i="13" s="1"/>
  <c r="AP35" i="13"/>
  <c r="BN35" i="13" s="1"/>
  <c r="AO35" i="13"/>
  <c r="BM35" i="13" s="1"/>
  <c r="A35" i="13"/>
  <c r="CA34" i="13"/>
  <c r="BZ34" i="13"/>
  <c r="BY34" i="13"/>
  <c r="AZ34" i="13"/>
  <c r="BX34" i="13" s="1"/>
  <c r="AY34" i="13"/>
  <c r="BW34" i="13" s="1"/>
  <c r="AX34" i="13"/>
  <c r="BV34" i="13" s="1"/>
  <c r="AW34" i="13"/>
  <c r="BU34" i="13" s="1"/>
  <c r="AV34" i="13"/>
  <c r="BT34" i="13" s="1"/>
  <c r="AU34" i="13"/>
  <c r="BS34" i="13" s="1"/>
  <c r="AT34" i="13"/>
  <c r="BR34" i="13" s="1"/>
  <c r="AS34" i="13"/>
  <c r="BQ34" i="13" s="1"/>
  <c r="AR34" i="13"/>
  <c r="BP34" i="13" s="1"/>
  <c r="AQ34" i="13"/>
  <c r="BO34" i="13" s="1"/>
  <c r="AP34" i="13"/>
  <c r="BN34" i="13" s="1"/>
  <c r="AO34" i="13"/>
  <c r="BM34" i="13" s="1"/>
  <c r="A34" i="13"/>
  <c r="CA33" i="13"/>
  <c r="BZ33" i="13"/>
  <c r="BY33" i="13"/>
  <c r="AZ33" i="13"/>
  <c r="BX33" i="13" s="1"/>
  <c r="AY33" i="13"/>
  <c r="BW33" i="13" s="1"/>
  <c r="AX33" i="13"/>
  <c r="BV33" i="13" s="1"/>
  <c r="AW33" i="13"/>
  <c r="BU33" i="13" s="1"/>
  <c r="AV33" i="13"/>
  <c r="BT33" i="13" s="1"/>
  <c r="AU33" i="13"/>
  <c r="BS33" i="13" s="1"/>
  <c r="AT33" i="13"/>
  <c r="BR33" i="13" s="1"/>
  <c r="AS33" i="13"/>
  <c r="BQ33" i="13" s="1"/>
  <c r="AR33" i="13"/>
  <c r="BP33" i="13" s="1"/>
  <c r="AQ33" i="13"/>
  <c r="BO33" i="13" s="1"/>
  <c r="AP33" i="13"/>
  <c r="BN33" i="13" s="1"/>
  <c r="AO33" i="13"/>
  <c r="BM33" i="13" s="1"/>
  <c r="A33" i="13"/>
  <c r="CA32" i="13"/>
  <c r="BZ32" i="13"/>
  <c r="BY32" i="13"/>
  <c r="AZ32" i="13"/>
  <c r="BX32" i="13" s="1"/>
  <c r="AY32" i="13"/>
  <c r="BW32" i="13" s="1"/>
  <c r="AX32" i="13"/>
  <c r="BV32" i="13" s="1"/>
  <c r="AW32" i="13"/>
  <c r="BU32" i="13" s="1"/>
  <c r="AV32" i="13"/>
  <c r="BT32" i="13" s="1"/>
  <c r="AU32" i="13"/>
  <c r="BS32" i="13" s="1"/>
  <c r="AT32" i="13"/>
  <c r="BR32" i="13" s="1"/>
  <c r="AS32" i="13"/>
  <c r="BQ32" i="13" s="1"/>
  <c r="AR32" i="13"/>
  <c r="BP32" i="13" s="1"/>
  <c r="AQ32" i="13"/>
  <c r="BO32" i="13" s="1"/>
  <c r="AP32" i="13"/>
  <c r="BN32" i="13" s="1"/>
  <c r="AO32" i="13"/>
  <c r="BM32" i="13" s="1"/>
  <c r="A32" i="13"/>
  <c r="CA31" i="13"/>
  <c r="BZ31" i="13"/>
  <c r="BY31" i="13"/>
  <c r="AZ31" i="13"/>
  <c r="BX31" i="13" s="1"/>
  <c r="AY31" i="13"/>
  <c r="BW31" i="13" s="1"/>
  <c r="AX31" i="13"/>
  <c r="BV31" i="13" s="1"/>
  <c r="AW31" i="13"/>
  <c r="BU31" i="13" s="1"/>
  <c r="AV31" i="13"/>
  <c r="BT31" i="13" s="1"/>
  <c r="AU31" i="13"/>
  <c r="BS31" i="13" s="1"/>
  <c r="AT31" i="13"/>
  <c r="BR31" i="13" s="1"/>
  <c r="AS31" i="13"/>
  <c r="BQ31" i="13" s="1"/>
  <c r="AR31" i="13"/>
  <c r="BP31" i="13" s="1"/>
  <c r="AQ31" i="13"/>
  <c r="BO31" i="13" s="1"/>
  <c r="AP31" i="13"/>
  <c r="BN31" i="13" s="1"/>
  <c r="AO31" i="13"/>
  <c r="BM31" i="13" s="1"/>
  <c r="A31" i="13"/>
  <c r="CA30" i="13"/>
  <c r="BZ30" i="13"/>
  <c r="BY30" i="13"/>
  <c r="AZ30" i="13"/>
  <c r="BX30" i="13" s="1"/>
  <c r="AY30" i="13"/>
  <c r="BW30" i="13" s="1"/>
  <c r="AX30" i="13"/>
  <c r="BV30" i="13" s="1"/>
  <c r="AW30" i="13"/>
  <c r="BU30" i="13" s="1"/>
  <c r="AV30" i="13"/>
  <c r="BT30" i="13" s="1"/>
  <c r="AU30" i="13"/>
  <c r="BS30" i="13" s="1"/>
  <c r="AT30" i="13"/>
  <c r="BR30" i="13" s="1"/>
  <c r="AS30" i="13"/>
  <c r="BQ30" i="13" s="1"/>
  <c r="AR30" i="13"/>
  <c r="BP30" i="13" s="1"/>
  <c r="AQ30" i="13"/>
  <c r="BO30" i="13" s="1"/>
  <c r="AP30" i="13"/>
  <c r="BN30" i="13" s="1"/>
  <c r="AO30" i="13"/>
  <c r="BM30" i="13" s="1"/>
  <c r="A30" i="13"/>
  <c r="CA29" i="13"/>
  <c r="BZ29" i="13"/>
  <c r="BY29" i="13"/>
  <c r="AZ29" i="13"/>
  <c r="BX29" i="13" s="1"/>
  <c r="AY29" i="13"/>
  <c r="BW29" i="13" s="1"/>
  <c r="AX29" i="13"/>
  <c r="BV29" i="13" s="1"/>
  <c r="AW29" i="13"/>
  <c r="BU29" i="13" s="1"/>
  <c r="AV29" i="13"/>
  <c r="BT29" i="13" s="1"/>
  <c r="AU29" i="13"/>
  <c r="BS29" i="13" s="1"/>
  <c r="AT29" i="13"/>
  <c r="BR29" i="13" s="1"/>
  <c r="AS29" i="13"/>
  <c r="BQ29" i="13" s="1"/>
  <c r="AR29" i="13"/>
  <c r="BP29" i="13" s="1"/>
  <c r="AQ29" i="13"/>
  <c r="BO29" i="13" s="1"/>
  <c r="AP29" i="13"/>
  <c r="BN29" i="13" s="1"/>
  <c r="AO29" i="13"/>
  <c r="BM29" i="13" s="1"/>
  <c r="A29" i="13"/>
  <c r="CA28" i="13"/>
  <c r="BZ28" i="13"/>
  <c r="BY28" i="13"/>
  <c r="AZ28" i="13"/>
  <c r="BX28" i="13" s="1"/>
  <c r="AY28" i="13"/>
  <c r="BW28" i="13" s="1"/>
  <c r="AX28" i="13"/>
  <c r="BV28" i="13" s="1"/>
  <c r="AW28" i="13"/>
  <c r="BU28" i="13" s="1"/>
  <c r="AV28" i="13"/>
  <c r="BT28" i="13" s="1"/>
  <c r="AU28" i="13"/>
  <c r="BS28" i="13" s="1"/>
  <c r="AT28" i="13"/>
  <c r="BR28" i="13" s="1"/>
  <c r="AS28" i="13"/>
  <c r="BQ28" i="13" s="1"/>
  <c r="AR28" i="13"/>
  <c r="BP28" i="13" s="1"/>
  <c r="AQ28" i="13"/>
  <c r="BO28" i="13" s="1"/>
  <c r="AP28" i="13"/>
  <c r="BN28" i="13" s="1"/>
  <c r="AO28" i="13"/>
  <c r="BM28" i="13" s="1"/>
  <c r="A28" i="13"/>
  <c r="CA27" i="13"/>
  <c r="BZ27" i="13"/>
  <c r="BY27" i="13"/>
  <c r="AZ27" i="13"/>
  <c r="BX27" i="13" s="1"/>
  <c r="AY27" i="13"/>
  <c r="BW27" i="13" s="1"/>
  <c r="AX27" i="13"/>
  <c r="BV27" i="13" s="1"/>
  <c r="AW27" i="13"/>
  <c r="BU27" i="13" s="1"/>
  <c r="AV27" i="13"/>
  <c r="BT27" i="13" s="1"/>
  <c r="AU27" i="13"/>
  <c r="BS27" i="13" s="1"/>
  <c r="AT27" i="13"/>
  <c r="BR27" i="13" s="1"/>
  <c r="AS27" i="13"/>
  <c r="BQ27" i="13" s="1"/>
  <c r="AR27" i="13"/>
  <c r="BP27" i="13" s="1"/>
  <c r="AQ27" i="13"/>
  <c r="BO27" i="13" s="1"/>
  <c r="AP27" i="13"/>
  <c r="BN27" i="13" s="1"/>
  <c r="AO27" i="13"/>
  <c r="BM27" i="13" s="1"/>
  <c r="A27" i="13"/>
  <c r="CA26" i="13"/>
  <c r="BZ26" i="13"/>
  <c r="BY26" i="13"/>
  <c r="AZ26" i="13"/>
  <c r="BX26" i="13" s="1"/>
  <c r="AY26" i="13"/>
  <c r="BW26" i="13" s="1"/>
  <c r="AX26" i="13"/>
  <c r="BV26" i="13" s="1"/>
  <c r="AW26" i="13"/>
  <c r="BU26" i="13" s="1"/>
  <c r="AV26" i="13"/>
  <c r="BT26" i="13" s="1"/>
  <c r="AU26" i="13"/>
  <c r="BS26" i="13" s="1"/>
  <c r="AT26" i="13"/>
  <c r="BR26" i="13" s="1"/>
  <c r="AS26" i="13"/>
  <c r="BQ26" i="13" s="1"/>
  <c r="AR26" i="13"/>
  <c r="BP26" i="13" s="1"/>
  <c r="AQ26" i="13"/>
  <c r="BO26" i="13" s="1"/>
  <c r="AP26" i="13"/>
  <c r="BN26" i="13" s="1"/>
  <c r="AO26" i="13"/>
  <c r="BM26" i="13" s="1"/>
  <c r="A26" i="13"/>
  <c r="CA25" i="13"/>
  <c r="BZ25" i="13"/>
  <c r="BY25" i="13"/>
  <c r="AZ25" i="13"/>
  <c r="BX25" i="13" s="1"/>
  <c r="AY25" i="13"/>
  <c r="BW25" i="13" s="1"/>
  <c r="AX25" i="13"/>
  <c r="BV25" i="13" s="1"/>
  <c r="AW25" i="13"/>
  <c r="BU25" i="13" s="1"/>
  <c r="AV25" i="13"/>
  <c r="BT25" i="13" s="1"/>
  <c r="AU25" i="13"/>
  <c r="BS25" i="13" s="1"/>
  <c r="AT25" i="13"/>
  <c r="BR25" i="13" s="1"/>
  <c r="AS25" i="13"/>
  <c r="BQ25" i="13" s="1"/>
  <c r="AR25" i="13"/>
  <c r="BP25" i="13" s="1"/>
  <c r="AQ25" i="13"/>
  <c r="BO25" i="13" s="1"/>
  <c r="AP25" i="13"/>
  <c r="BN25" i="13" s="1"/>
  <c r="AO25" i="13"/>
  <c r="BM25" i="13" s="1"/>
  <c r="A25" i="13"/>
  <c r="CA24" i="13"/>
  <c r="BZ24" i="13"/>
  <c r="BY24" i="13"/>
  <c r="AZ24" i="13"/>
  <c r="BX24" i="13" s="1"/>
  <c r="AY24" i="13"/>
  <c r="BW24" i="13" s="1"/>
  <c r="AX24" i="13"/>
  <c r="BV24" i="13" s="1"/>
  <c r="AW24" i="13"/>
  <c r="BU24" i="13" s="1"/>
  <c r="AV24" i="13"/>
  <c r="BT24" i="13" s="1"/>
  <c r="AU24" i="13"/>
  <c r="BS24" i="13" s="1"/>
  <c r="AT24" i="13"/>
  <c r="BR24" i="13" s="1"/>
  <c r="AS24" i="13"/>
  <c r="BQ24" i="13" s="1"/>
  <c r="AR24" i="13"/>
  <c r="BP24" i="13" s="1"/>
  <c r="AQ24" i="13"/>
  <c r="BO24" i="13" s="1"/>
  <c r="AP24" i="13"/>
  <c r="BN24" i="13" s="1"/>
  <c r="AO24" i="13"/>
  <c r="BM24" i="13" s="1"/>
  <c r="A24" i="13"/>
  <c r="CA23" i="13"/>
  <c r="BZ23" i="13"/>
  <c r="BY23" i="13"/>
  <c r="AZ23" i="13"/>
  <c r="BX23" i="13" s="1"/>
  <c r="AY23" i="13"/>
  <c r="BW23" i="13" s="1"/>
  <c r="AX23" i="13"/>
  <c r="BV23" i="13" s="1"/>
  <c r="AW23" i="13"/>
  <c r="BU23" i="13" s="1"/>
  <c r="AV23" i="13"/>
  <c r="BT23" i="13" s="1"/>
  <c r="AU23" i="13"/>
  <c r="BS23" i="13" s="1"/>
  <c r="AT23" i="13"/>
  <c r="BR23" i="13" s="1"/>
  <c r="AS23" i="13"/>
  <c r="BQ23" i="13" s="1"/>
  <c r="AR23" i="13"/>
  <c r="BP23" i="13" s="1"/>
  <c r="AQ23" i="13"/>
  <c r="BO23" i="13" s="1"/>
  <c r="AP23" i="13"/>
  <c r="BN23" i="13" s="1"/>
  <c r="AO23" i="13"/>
  <c r="BM23" i="13" s="1"/>
  <c r="A23" i="13"/>
  <c r="CA22" i="13"/>
  <c r="BZ22" i="13"/>
  <c r="BY22" i="13"/>
  <c r="AZ22" i="13"/>
  <c r="BX22" i="13" s="1"/>
  <c r="AY22" i="13"/>
  <c r="BW22" i="13" s="1"/>
  <c r="AX22" i="13"/>
  <c r="BV22" i="13" s="1"/>
  <c r="AW22" i="13"/>
  <c r="BU22" i="13" s="1"/>
  <c r="AV22" i="13"/>
  <c r="BT22" i="13" s="1"/>
  <c r="AU22" i="13"/>
  <c r="BS22" i="13" s="1"/>
  <c r="AT22" i="13"/>
  <c r="BR22" i="13" s="1"/>
  <c r="AS22" i="13"/>
  <c r="BQ22" i="13" s="1"/>
  <c r="AR22" i="13"/>
  <c r="BP22" i="13" s="1"/>
  <c r="AQ22" i="13"/>
  <c r="BO22" i="13" s="1"/>
  <c r="AP22" i="13"/>
  <c r="BN22" i="13" s="1"/>
  <c r="AO22" i="13"/>
  <c r="BM22" i="13" s="1"/>
  <c r="A22" i="13"/>
  <c r="CA21" i="13"/>
  <c r="BZ21" i="13"/>
  <c r="BY21" i="13"/>
  <c r="AZ21" i="13"/>
  <c r="BX21" i="13" s="1"/>
  <c r="AY21" i="13"/>
  <c r="BW21" i="13" s="1"/>
  <c r="AX21" i="13"/>
  <c r="BV21" i="13" s="1"/>
  <c r="AW21" i="13"/>
  <c r="BU21" i="13" s="1"/>
  <c r="AV21" i="13"/>
  <c r="BT21" i="13" s="1"/>
  <c r="AU21" i="13"/>
  <c r="BS21" i="13" s="1"/>
  <c r="AT21" i="13"/>
  <c r="BR21" i="13" s="1"/>
  <c r="AS21" i="13"/>
  <c r="BQ21" i="13" s="1"/>
  <c r="AR21" i="13"/>
  <c r="BP21" i="13" s="1"/>
  <c r="AQ21" i="13"/>
  <c r="BO21" i="13" s="1"/>
  <c r="AP21" i="13"/>
  <c r="BN21" i="13" s="1"/>
  <c r="AO21" i="13"/>
  <c r="BM21" i="13" s="1"/>
  <c r="A21" i="13"/>
  <c r="CA20" i="13"/>
  <c r="BZ20" i="13"/>
  <c r="BY20" i="13"/>
  <c r="AZ20" i="13"/>
  <c r="BX20" i="13" s="1"/>
  <c r="AY20" i="13"/>
  <c r="BW20" i="13" s="1"/>
  <c r="AX20" i="13"/>
  <c r="BV20" i="13" s="1"/>
  <c r="AW20" i="13"/>
  <c r="BU20" i="13" s="1"/>
  <c r="AV20" i="13"/>
  <c r="BT20" i="13" s="1"/>
  <c r="AU20" i="13"/>
  <c r="BS20" i="13" s="1"/>
  <c r="AT20" i="13"/>
  <c r="BR20" i="13" s="1"/>
  <c r="AS20" i="13"/>
  <c r="BQ20" i="13" s="1"/>
  <c r="AR20" i="13"/>
  <c r="BP20" i="13" s="1"/>
  <c r="AQ20" i="13"/>
  <c r="BO20" i="13" s="1"/>
  <c r="AP20" i="13"/>
  <c r="BN20" i="13" s="1"/>
  <c r="AO20" i="13"/>
  <c r="BM20" i="13" s="1"/>
  <c r="A20" i="13"/>
  <c r="CA19" i="13"/>
  <c r="BZ19" i="13"/>
  <c r="BY19" i="13"/>
  <c r="AZ19" i="13"/>
  <c r="BX19" i="13" s="1"/>
  <c r="AY19" i="13"/>
  <c r="BW19" i="13" s="1"/>
  <c r="AX19" i="13"/>
  <c r="BV19" i="13" s="1"/>
  <c r="AW19" i="13"/>
  <c r="BU19" i="13" s="1"/>
  <c r="AV19" i="13"/>
  <c r="BT19" i="13" s="1"/>
  <c r="AU19" i="13"/>
  <c r="BS19" i="13" s="1"/>
  <c r="AT19" i="13"/>
  <c r="BR19" i="13" s="1"/>
  <c r="AS19" i="13"/>
  <c r="BQ19" i="13" s="1"/>
  <c r="AR19" i="13"/>
  <c r="BP19" i="13" s="1"/>
  <c r="AQ19" i="13"/>
  <c r="BO19" i="13" s="1"/>
  <c r="AP19" i="13"/>
  <c r="BN19" i="13" s="1"/>
  <c r="AO19" i="13"/>
  <c r="BM19" i="13" s="1"/>
  <c r="A19" i="13"/>
  <c r="CA18" i="13"/>
  <c r="BZ18" i="13"/>
  <c r="BY18" i="13"/>
  <c r="AZ18" i="13"/>
  <c r="BX18" i="13" s="1"/>
  <c r="AY18" i="13"/>
  <c r="BW18" i="13" s="1"/>
  <c r="AX18" i="13"/>
  <c r="BV18" i="13" s="1"/>
  <c r="AW18" i="13"/>
  <c r="BU18" i="13" s="1"/>
  <c r="AV18" i="13"/>
  <c r="BT18" i="13" s="1"/>
  <c r="AU18" i="13"/>
  <c r="BS18" i="13" s="1"/>
  <c r="AT18" i="13"/>
  <c r="BR18" i="13" s="1"/>
  <c r="AS18" i="13"/>
  <c r="BQ18" i="13" s="1"/>
  <c r="AR18" i="13"/>
  <c r="BP18" i="13" s="1"/>
  <c r="AQ18" i="13"/>
  <c r="BO18" i="13" s="1"/>
  <c r="AP18" i="13"/>
  <c r="BN18" i="13" s="1"/>
  <c r="AO18" i="13"/>
  <c r="BM18" i="13" s="1"/>
  <c r="A18" i="13"/>
  <c r="CA17" i="13"/>
  <c r="BZ17" i="13"/>
  <c r="BY17" i="13"/>
  <c r="AZ17" i="13"/>
  <c r="BX17" i="13" s="1"/>
  <c r="AY17" i="13"/>
  <c r="BW17" i="13" s="1"/>
  <c r="AX17" i="13"/>
  <c r="BV17" i="13" s="1"/>
  <c r="AW17" i="13"/>
  <c r="BU17" i="13" s="1"/>
  <c r="AV17" i="13"/>
  <c r="BT17" i="13" s="1"/>
  <c r="AU17" i="13"/>
  <c r="BS17" i="13" s="1"/>
  <c r="AT17" i="13"/>
  <c r="BR17" i="13" s="1"/>
  <c r="AS17" i="13"/>
  <c r="BQ17" i="13" s="1"/>
  <c r="AR17" i="13"/>
  <c r="BP17" i="13" s="1"/>
  <c r="AQ17" i="13"/>
  <c r="BO17" i="13" s="1"/>
  <c r="AP17" i="13"/>
  <c r="BN17" i="13" s="1"/>
  <c r="AO17" i="13"/>
  <c r="BM17" i="13" s="1"/>
  <c r="A17" i="13"/>
  <c r="CA16" i="13"/>
  <c r="BZ16" i="13"/>
  <c r="BY16" i="13"/>
  <c r="AZ16" i="13"/>
  <c r="BX16" i="13" s="1"/>
  <c r="AY16" i="13"/>
  <c r="BW16" i="13" s="1"/>
  <c r="AX16" i="13"/>
  <c r="BV16" i="13" s="1"/>
  <c r="AW16" i="13"/>
  <c r="BU16" i="13" s="1"/>
  <c r="AV16" i="13"/>
  <c r="BT16" i="13" s="1"/>
  <c r="AU16" i="13"/>
  <c r="BS16" i="13" s="1"/>
  <c r="AT16" i="13"/>
  <c r="BR16" i="13" s="1"/>
  <c r="AS16" i="13"/>
  <c r="BQ16" i="13" s="1"/>
  <c r="AR16" i="13"/>
  <c r="BP16" i="13" s="1"/>
  <c r="AQ16" i="13"/>
  <c r="BO16" i="13" s="1"/>
  <c r="AP16" i="13"/>
  <c r="BN16" i="13" s="1"/>
  <c r="AO16" i="13"/>
  <c r="BM16" i="13" s="1"/>
  <c r="A16" i="13"/>
  <c r="CA15" i="13"/>
  <c r="BZ15" i="13"/>
  <c r="BY15" i="13"/>
  <c r="AZ15" i="13"/>
  <c r="BX15" i="13" s="1"/>
  <c r="AY15" i="13"/>
  <c r="BW15" i="13" s="1"/>
  <c r="AX15" i="13"/>
  <c r="BV15" i="13" s="1"/>
  <c r="AW15" i="13"/>
  <c r="BU15" i="13" s="1"/>
  <c r="AV15" i="13"/>
  <c r="BT15" i="13" s="1"/>
  <c r="AU15" i="13"/>
  <c r="BS15" i="13" s="1"/>
  <c r="AT15" i="13"/>
  <c r="BR15" i="13" s="1"/>
  <c r="AS15" i="13"/>
  <c r="BQ15" i="13" s="1"/>
  <c r="AR15" i="13"/>
  <c r="BP15" i="13" s="1"/>
  <c r="AQ15" i="13"/>
  <c r="BO15" i="13" s="1"/>
  <c r="AP15" i="13"/>
  <c r="BN15" i="13" s="1"/>
  <c r="AO15" i="13"/>
  <c r="BM15" i="13" s="1"/>
  <c r="A15" i="13"/>
  <c r="CA14" i="13"/>
  <c r="BZ14" i="13"/>
  <c r="BY14" i="13"/>
  <c r="AZ14" i="13"/>
  <c r="BX14" i="13" s="1"/>
  <c r="AY14" i="13"/>
  <c r="BW14" i="13" s="1"/>
  <c r="AX14" i="13"/>
  <c r="BV14" i="13" s="1"/>
  <c r="AW14" i="13"/>
  <c r="BU14" i="13" s="1"/>
  <c r="AV14" i="13"/>
  <c r="BT14" i="13" s="1"/>
  <c r="AU14" i="13"/>
  <c r="BS14" i="13" s="1"/>
  <c r="AT14" i="13"/>
  <c r="BR14" i="13" s="1"/>
  <c r="AS14" i="13"/>
  <c r="BQ14" i="13" s="1"/>
  <c r="AR14" i="13"/>
  <c r="BP14" i="13" s="1"/>
  <c r="AQ14" i="13"/>
  <c r="BO14" i="13" s="1"/>
  <c r="AP14" i="13"/>
  <c r="BN14" i="13" s="1"/>
  <c r="AO14" i="13"/>
  <c r="BM14" i="13" s="1"/>
  <c r="A14" i="13"/>
  <c r="CA13" i="13"/>
  <c r="BZ13" i="13"/>
  <c r="BY13" i="13"/>
  <c r="AZ13" i="13"/>
  <c r="BX13" i="13" s="1"/>
  <c r="AY13" i="13"/>
  <c r="BW13" i="13" s="1"/>
  <c r="AX13" i="13"/>
  <c r="BV13" i="13" s="1"/>
  <c r="AW13" i="13"/>
  <c r="BU13" i="13" s="1"/>
  <c r="AV13" i="13"/>
  <c r="BT13" i="13" s="1"/>
  <c r="AU13" i="13"/>
  <c r="BS13" i="13" s="1"/>
  <c r="AT13" i="13"/>
  <c r="BR13" i="13" s="1"/>
  <c r="AS13" i="13"/>
  <c r="BQ13" i="13" s="1"/>
  <c r="AR13" i="13"/>
  <c r="BP13" i="13" s="1"/>
  <c r="AQ13" i="13"/>
  <c r="BO13" i="13" s="1"/>
  <c r="AP13" i="13"/>
  <c r="BN13" i="13" s="1"/>
  <c r="AO13" i="13"/>
  <c r="BM13" i="13" s="1"/>
  <c r="A13" i="13"/>
  <c r="CA12" i="13"/>
  <c r="BZ12" i="13"/>
  <c r="BY12" i="13"/>
  <c r="AZ12" i="13"/>
  <c r="BX12" i="13" s="1"/>
  <c r="AY12" i="13"/>
  <c r="BW12" i="13" s="1"/>
  <c r="AX12" i="13"/>
  <c r="BV12" i="13" s="1"/>
  <c r="AW12" i="13"/>
  <c r="BU12" i="13" s="1"/>
  <c r="AV12" i="13"/>
  <c r="BT12" i="13" s="1"/>
  <c r="AU12" i="13"/>
  <c r="BS12" i="13" s="1"/>
  <c r="AT12" i="13"/>
  <c r="BR12" i="13" s="1"/>
  <c r="AS12" i="13"/>
  <c r="BQ12" i="13" s="1"/>
  <c r="AR12" i="13"/>
  <c r="BP12" i="13" s="1"/>
  <c r="AQ12" i="13"/>
  <c r="BO12" i="13" s="1"/>
  <c r="AP12" i="13"/>
  <c r="BN12" i="13" s="1"/>
  <c r="AO12" i="13"/>
  <c r="BM12" i="13" s="1"/>
  <c r="A12" i="13"/>
  <c r="CA11" i="13"/>
  <c r="BZ11" i="13"/>
  <c r="BY11" i="13"/>
  <c r="AZ11" i="13"/>
  <c r="BX11" i="13" s="1"/>
  <c r="AY11" i="13"/>
  <c r="BW11" i="13" s="1"/>
  <c r="AX11" i="13"/>
  <c r="BV11" i="13" s="1"/>
  <c r="AW11" i="13"/>
  <c r="BU11" i="13" s="1"/>
  <c r="AV11" i="13"/>
  <c r="BT11" i="13" s="1"/>
  <c r="AU11" i="13"/>
  <c r="BS11" i="13" s="1"/>
  <c r="AT11" i="13"/>
  <c r="BR11" i="13" s="1"/>
  <c r="AS11" i="13"/>
  <c r="BQ11" i="13" s="1"/>
  <c r="AR11" i="13"/>
  <c r="BP11" i="13" s="1"/>
  <c r="AQ11" i="13"/>
  <c r="BO11" i="13" s="1"/>
  <c r="AP11" i="13"/>
  <c r="BN11" i="13" s="1"/>
  <c r="AO11" i="13"/>
  <c r="BM11" i="13" s="1"/>
  <c r="A11" i="13"/>
  <c r="CA10" i="13"/>
  <c r="BZ10" i="13"/>
  <c r="BY10" i="13"/>
  <c r="AZ10" i="13"/>
  <c r="BX10" i="13" s="1"/>
  <c r="AY10" i="13"/>
  <c r="BW10" i="13" s="1"/>
  <c r="AX10" i="13"/>
  <c r="BV10" i="13" s="1"/>
  <c r="AW10" i="13"/>
  <c r="BU10" i="13" s="1"/>
  <c r="AV10" i="13"/>
  <c r="BT10" i="13" s="1"/>
  <c r="AU10" i="13"/>
  <c r="BS10" i="13" s="1"/>
  <c r="AT10" i="13"/>
  <c r="BR10" i="13" s="1"/>
  <c r="AS10" i="13"/>
  <c r="BQ10" i="13" s="1"/>
  <c r="AR10" i="13"/>
  <c r="BP10" i="13" s="1"/>
  <c r="AQ10" i="13"/>
  <c r="BO10" i="13" s="1"/>
  <c r="AP10" i="13"/>
  <c r="BN10" i="13" s="1"/>
  <c r="AO10" i="13"/>
  <c r="BM10" i="13" s="1"/>
  <c r="A10" i="13"/>
  <c r="CA9" i="13"/>
  <c r="BZ9" i="13"/>
  <c r="BY9" i="13"/>
  <c r="AZ9" i="13"/>
  <c r="BX9" i="13" s="1"/>
  <c r="AY9" i="13"/>
  <c r="BW9" i="13" s="1"/>
  <c r="AX9" i="13"/>
  <c r="BV9" i="13" s="1"/>
  <c r="AW9" i="13"/>
  <c r="BU9" i="13" s="1"/>
  <c r="AV9" i="13"/>
  <c r="BT9" i="13" s="1"/>
  <c r="AU9" i="13"/>
  <c r="BS9" i="13" s="1"/>
  <c r="AT9" i="13"/>
  <c r="BR9" i="13" s="1"/>
  <c r="AS9" i="13"/>
  <c r="BQ9" i="13" s="1"/>
  <c r="AR9" i="13"/>
  <c r="BP9" i="13" s="1"/>
  <c r="AQ9" i="13"/>
  <c r="BO9" i="13" s="1"/>
  <c r="AP9" i="13"/>
  <c r="BN9" i="13" s="1"/>
  <c r="AO9" i="13"/>
  <c r="BM9" i="13" s="1"/>
  <c r="A9" i="13"/>
  <c r="CA8" i="13"/>
  <c r="BZ8" i="13"/>
  <c r="BY8" i="13"/>
  <c r="AZ8" i="13"/>
  <c r="BX8" i="13" s="1"/>
  <c r="AY8" i="13"/>
  <c r="BW8" i="13" s="1"/>
  <c r="AX8" i="13"/>
  <c r="BV8" i="13" s="1"/>
  <c r="AW8" i="13"/>
  <c r="BU8" i="13" s="1"/>
  <c r="AV8" i="13"/>
  <c r="BT8" i="13" s="1"/>
  <c r="AU8" i="13"/>
  <c r="BS8" i="13" s="1"/>
  <c r="AT8" i="13"/>
  <c r="BR8" i="13" s="1"/>
  <c r="AS8" i="13"/>
  <c r="BQ8" i="13" s="1"/>
  <c r="AR8" i="13"/>
  <c r="BP8" i="13" s="1"/>
  <c r="AQ8" i="13"/>
  <c r="BO8" i="13" s="1"/>
  <c r="AP8" i="13"/>
  <c r="BN8" i="13" s="1"/>
  <c r="AO8" i="13"/>
  <c r="BM8" i="13" s="1"/>
  <c r="A8" i="13"/>
  <c r="CA7" i="13"/>
  <c r="BZ7" i="13"/>
  <c r="BY7" i="13"/>
  <c r="AZ7" i="13"/>
  <c r="BX7" i="13" s="1"/>
  <c r="AY7" i="13"/>
  <c r="BW7" i="13" s="1"/>
  <c r="AX7" i="13"/>
  <c r="BV7" i="13" s="1"/>
  <c r="AW7" i="13"/>
  <c r="BU7" i="13" s="1"/>
  <c r="AV7" i="13"/>
  <c r="BT7" i="13" s="1"/>
  <c r="AU7" i="13"/>
  <c r="BS7" i="13" s="1"/>
  <c r="AT7" i="13"/>
  <c r="BR7" i="13" s="1"/>
  <c r="AS7" i="13"/>
  <c r="BQ7" i="13" s="1"/>
  <c r="AR7" i="13"/>
  <c r="BP7" i="13" s="1"/>
  <c r="AQ7" i="13"/>
  <c r="BO7" i="13" s="1"/>
  <c r="AP7" i="13"/>
  <c r="BN7" i="13" s="1"/>
  <c r="AO7" i="13"/>
  <c r="BM7" i="13" s="1"/>
  <c r="A7" i="13"/>
  <c r="CA6" i="13"/>
  <c r="BZ6" i="13"/>
  <c r="BY6" i="13"/>
  <c r="AZ6" i="13"/>
  <c r="BX6" i="13" s="1"/>
  <c r="AY6" i="13"/>
  <c r="BW6" i="13" s="1"/>
  <c r="AX6" i="13"/>
  <c r="BV6" i="13" s="1"/>
  <c r="AW6" i="13"/>
  <c r="BU6" i="13" s="1"/>
  <c r="AV6" i="13"/>
  <c r="BT6" i="13" s="1"/>
  <c r="AU6" i="13"/>
  <c r="BS6" i="13" s="1"/>
  <c r="AT6" i="13"/>
  <c r="BR6" i="13" s="1"/>
  <c r="AS6" i="13"/>
  <c r="BQ6" i="13" s="1"/>
  <c r="AR6" i="13"/>
  <c r="BP6" i="13" s="1"/>
  <c r="AQ6" i="13"/>
  <c r="BO6" i="13" s="1"/>
  <c r="AP6" i="13"/>
  <c r="BN6" i="13" s="1"/>
  <c r="AO6" i="13"/>
  <c r="BM6" i="13" s="1"/>
  <c r="A6" i="13"/>
  <c r="CA5" i="13"/>
  <c r="BZ5" i="13"/>
  <c r="BY5" i="13"/>
  <c r="AZ5" i="13"/>
  <c r="BX5" i="13" s="1"/>
  <c r="AY5" i="13"/>
  <c r="BW5" i="13" s="1"/>
  <c r="AX5" i="13"/>
  <c r="BV5" i="13" s="1"/>
  <c r="AW5" i="13"/>
  <c r="BU5" i="13" s="1"/>
  <c r="AV5" i="13"/>
  <c r="BT5" i="13" s="1"/>
  <c r="AU5" i="13"/>
  <c r="BS5" i="13" s="1"/>
  <c r="AT5" i="13"/>
  <c r="BR5" i="13" s="1"/>
  <c r="AS5" i="13"/>
  <c r="BQ5" i="13" s="1"/>
  <c r="AR5" i="13"/>
  <c r="BP5" i="13" s="1"/>
  <c r="AQ5" i="13"/>
  <c r="BO5" i="13" s="1"/>
  <c r="AP5" i="13"/>
  <c r="BN5" i="13" s="1"/>
  <c r="AO5" i="13"/>
  <c r="BM5" i="13" s="1"/>
  <c r="A5" i="13"/>
  <c r="AA3" i="13"/>
  <c r="O3" i="13"/>
  <c r="A127" i="12"/>
  <c r="AO127" i="12"/>
  <c r="BM127" i="12" s="1"/>
  <c r="AP127" i="12"/>
  <c r="BN127" i="12" s="1"/>
  <c r="AQ127" i="12"/>
  <c r="BO127" i="12" s="1"/>
  <c r="AR127" i="12"/>
  <c r="BP127" i="12" s="1"/>
  <c r="AS127" i="12"/>
  <c r="BQ127" i="12" s="1"/>
  <c r="AT127" i="12"/>
  <c r="BR127" i="12" s="1"/>
  <c r="AU127" i="12"/>
  <c r="BS127" i="12" s="1"/>
  <c r="AV127" i="12"/>
  <c r="BT127" i="12" s="1"/>
  <c r="AW127" i="12"/>
  <c r="BU127" i="12" s="1"/>
  <c r="AX127" i="12"/>
  <c r="BV127" i="12" s="1"/>
  <c r="AY127" i="12"/>
  <c r="BW127" i="12" s="1"/>
  <c r="AZ127" i="12"/>
  <c r="BX127" i="12" s="1"/>
  <c r="BY127" i="12"/>
  <c r="BZ127" i="12"/>
  <c r="CA127" i="12"/>
  <c r="A128" i="12"/>
  <c r="AO128" i="12"/>
  <c r="BM128" i="12" s="1"/>
  <c r="AP128" i="12"/>
  <c r="BN128" i="12" s="1"/>
  <c r="AQ128" i="12"/>
  <c r="BO128" i="12" s="1"/>
  <c r="AR128" i="12"/>
  <c r="BP128" i="12" s="1"/>
  <c r="AS128" i="12"/>
  <c r="BQ128" i="12" s="1"/>
  <c r="AT128" i="12"/>
  <c r="BR128" i="12" s="1"/>
  <c r="AU128" i="12"/>
  <c r="BS128" i="12" s="1"/>
  <c r="AV128" i="12"/>
  <c r="BT128" i="12" s="1"/>
  <c r="AW128" i="12"/>
  <c r="BU128" i="12" s="1"/>
  <c r="AX128" i="12"/>
  <c r="BV128" i="12" s="1"/>
  <c r="AY128" i="12"/>
  <c r="BW128" i="12" s="1"/>
  <c r="AZ128" i="12"/>
  <c r="BX128" i="12" s="1"/>
  <c r="BY128" i="12"/>
  <c r="BZ128" i="12"/>
  <c r="CA128" i="12"/>
  <c r="A129" i="12"/>
  <c r="AO129" i="12"/>
  <c r="BM129" i="12" s="1"/>
  <c r="AP129" i="12"/>
  <c r="BN129" i="12" s="1"/>
  <c r="AQ129" i="12"/>
  <c r="BO129" i="12" s="1"/>
  <c r="AR129" i="12"/>
  <c r="BP129" i="12" s="1"/>
  <c r="AS129" i="12"/>
  <c r="BQ129" i="12" s="1"/>
  <c r="AT129" i="12"/>
  <c r="BR129" i="12" s="1"/>
  <c r="AU129" i="12"/>
  <c r="BS129" i="12" s="1"/>
  <c r="AV129" i="12"/>
  <c r="BT129" i="12" s="1"/>
  <c r="AW129" i="12"/>
  <c r="BU129" i="12" s="1"/>
  <c r="AX129" i="12"/>
  <c r="BV129" i="12" s="1"/>
  <c r="AY129" i="12"/>
  <c r="BW129" i="12" s="1"/>
  <c r="AZ129" i="12"/>
  <c r="BX129" i="12" s="1"/>
  <c r="BY129" i="12"/>
  <c r="BZ129" i="12"/>
  <c r="CA129" i="12"/>
  <c r="A130" i="12"/>
  <c r="AO130" i="12"/>
  <c r="BM130" i="12" s="1"/>
  <c r="AP130" i="12"/>
  <c r="BN130" i="12" s="1"/>
  <c r="AQ130" i="12"/>
  <c r="BO130" i="12" s="1"/>
  <c r="AR130" i="12"/>
  <c r="BP130" i="12" s="1"/>
  <c r="AS130" i="12"/>
  <c r="BQ130" i="12" s="1"/>
  <c r="AT130" i="12"/>
  <c r="BR130" i="12" s="1"/>
  <c r="AU130" i="12"/>
  <c r="BS130" i="12" s="1"/>
  <c r="AV130" i="12"/>
  <c r="BT130" i="12" s="1"/>
  <c r="AW130" i="12"/>
  <c r="BU130" i="12" s="1"/>
  <c r="AX130" i="12"/>
  <c r="BV130" i="12" s="1"/>
  <c r="AY130" i="12"/>
  <c r="BW130" i="12" s="1"/>
  <c r="AZ130" i="12"/>
  <c r="BX130" i="12" s="1"/>
  <c r="BY130" i="12"/>
  <c r="BZ130" i="12"/>
  <c r="CA130" i="12"/>
  <c r="A131" i="12"/>
  <c r="AO131" i="12"/>
  <c r="BM131" i="12" s="1"/>
  <c r="AP131" i="12"/>
  <c r="BN131" i="12" s="1"/>
  <c r="AQ131" i="12"/>
  <c r="BO131" i="12" s="1"/>
  <c r="AR131" i="12"/>
  <c r="BP131" i="12" s="1"/>
  <c r="AS131" i="12"/>
  <c r="BQ131" i="12" s="1"/>
  <c r="AT131" i="12"/>
  <c r="BR131" i="12" s="1"/>
  <c r="AU131" i="12"/>
  <c r="BS131" i="12" s="1"/>
  <c r="AV131" i="12"/>
  <c r="BT131" i="12" s="1"/>
  <c r="AW131" i="12"/>
  <c r="BU131" i="12" s="1"/>
  <c r="AX131" i="12"/>
  <c r="BV131" i="12" s="1"/>
  <c r="AY131" i="12"/>
  <c r="BW131" i="12" s="1"/>
  <c r="AZ131" i="12"/>
  <c r="BX131" i="12" s="1"/>
  <c r="BY131" i="12"/>
  <c r="BZ131" i="12"/>
  <c r="CA131" i="12"/>
  <c r="A132" i="12"/>
  <c r="AO132" i="12"/>
  <c r="BM132" i="12" s="1"/>
  <c r="AP132" i="12"/>
  <c r="BN132" i="12" s="1"/>
  <c r="AQ132" i="12"/>
  <c r="BO132" i="12" s="1"/>
  <c r="AR132" i="12"/>
  <c r="BP132" i="12" s="1"/>
  <c r="AS132" i="12"/>
  <c r="BQ132" i="12" s="1"/>
  <c r="AT132" i="12"/>
  <c r="BR132" i="12" s="1"/>
  <c r="AU132" i="12"/>
  <c r="BS132" i="12" s="1"/>
  <c r="AV132" i="12"/>
  <c r="BT132" i="12" s="1"/>
  <c r="AW132" i="12"/>
  <c r="BU132" i="12" s="1"/>
  <c r="AX132" i="12"/>
  <c r="BV132" i="12" s="1"/>
  <c r="AY132" i="12"/>
  <c r="BW132" i="12" s="1"/>
  <c r="AZ132" i="12"/>
  <c r="BX132" i="12" s="1"/>
  <c r="BY132" i="12"/>
  <c r="BZ132" i="12"/>
  <c r="CA132" i="12"/>
  <c r="A133" i="12"/>
  <c r="AO133" i="12"/>
  <c r="BM133" i="12" s="1"/>
  <c r="AP133" i="12"/>
  <c r="BN133" i="12" s="1"/>
  <c r="AQ133" i="12"/>
  <c r="BO133" i="12" s="1"/>
  <c r="AR133" i="12"/>
  <c r="BP133" i="12" s="1"/>
  <c r="AS133" i="12"/>
  <c r="BQ133" i="12" s="1"/>
  <c r="AT133" i="12"/>
  <c r="BR133" i="12" s="1"/>
  <c r="AU133" i="12"/>
  <c r="BS133" i="12" s="1"/>
  <c r="AV133" i="12"/>
  <c r="BT133" i="12" s="1"/>
  <c r="AW133" i="12"/>
  <c r="BU133" i="12" s="1"/>
  <c r="AX133" i="12"/>
  <c r="BV133" i="12" s="1"/>
  <c r="AY133" i="12"/>
  <c r="BW133" i="12" s="1"/>
  <c r="AZ133" i="12"/>
  <c r="BX133" i="12" s="1"/>
  <c r="BY133" i="12"/>
  <c r="BZ133" i="12"/>
  <c r="CA133" i="12"/>
  <c r="A134" i="12"/>
  <c r="AO134" i="12"/>
  <c r="BM134" i="12" s="1"/>
  <c r="AP134" i="12"/>
  <c r="BN134" i="12" s="1"/>
  <c r="AQ134" i="12"/>
  <c r="BO134" i="12" s="1"/>
  <c r="AR134" i="12"/>
  <c r="BP134" i="12" s="1"/>
  <c r="AS134" i="12"/>
  <c r="BQ134" i="12" s="1"/>
  <c r="AT134" i="12"/>
  <c r="BR134" i="12" s="1"/>
  <c r="AU134" i="12"/>
  <c r="BS134" i="12" s="1"/>
  <c r="AV134" i="12"/>
  <c r="BT134" i="12" s="1"/>
  <c r="AW134" i="12"/>
  <c r="BU134" i="12" s="1"/>
  <c r="AX134" i="12"/>
  <c r="BV134" i="12" s="1"/>
  <c r="AY134" i="12"/>
  <c r="BW134" i="12" s="1"/>
  <c r="AZ134" i="12"/>
  <c r="BX134" i="12" s="1"/>
  <c r="BY134" i="12"/>
  <c r="BZ134" i="12"/>
  <c r="CA134" i="12"/>
  <c r="A135" i="12"/>
  <c r="AO135" i="12"/>
  <c r="BM135" i="12" s="1"/>
  <c r="AP135" i="12"/>
  <c r="BN135" i="12" s="1"/>
  <c r="AQ135" i="12"/>
  <c r="BO135" i="12" s="1"/>
  <c r="AR135" i="12"/>
  <c r="BP135" i="12" s="1"/>
  <c r="AS135" i="12"/>
  <c r="BQ135" i="12" s="1"/>
  <c r="AT135" i="12"/>
  <c r="BR135" i="12" s="1"/>
  <c r="AU135" i="12"/>
  <c r="BS135" i="12" s="1"/>
  <c r="AV135" i="12"/>
  <c r="BT135" i="12" s="1"/>
  <c r="AW135" i="12"/>
  <c r="BU135" i="12" s="1"/>
  <c r="AX135" i="12"/>
  <c r="BV135" i="12" s="1"/>
  <c r="AY135" i="12"/>
  <c r="BW135" i="12" s="1"/>
  <c r="AZ135" i="12"/>
  <c r="BX135" i="12" s="1"/>
  <c r="BY135" i="12"/>
  <c r="BZ135" i="12"/>
  <c r="CA135" i="12"/>
  <c r="A136" i="12"/>
  <c r="AO136" i="12"/>
  <c r="BM136" i="12" s="1"/>
  <c r="AP136" i="12"/>
  <c r="BN136" i="12" s="1"/>
  <c r="AQ136" i="12"/>
  <c r="BO136" i="12" s="1"/>
  <c r="AR136" i="12"/>
  <c r="BP136" i="12" s="1"/>
  <c r="AS136" i="12"/>
  <c r="BQ136" i="12" s="1"/>
  <c r="AT136" i="12"/>
  <c r="BR136" i="12" s="1"/>
  <c r="AU136" i="12"/>
  <c r="BS136" i="12" s="1"/>
  <c r="AV136" i="12"/>
  <c r="BT136" i="12" s="1"/>
  <c r="AW136" i="12"/>
  <c r="BU136" i="12" s="1"/>
  <c r="AX136" i="12"/>
  <c r="BV136" i="12" s="1"/>
  <c r="AY136" i="12"/>
  <c r="BW136" i="12" s="1"/>
  <c r="AZ136" i="12"/>
  <c r="BX136" i="12" s="1"/>
  <c r="BY136" i="12"/>
  <c r="BZ136" i="12"/>
  <c r="CA136" i="12"/>
  <c r="CA146" i="12"/>
  <c r="BZ146" i="12"/>
  <c r="BY146" i="12"/>
  <c r="AZ146" i="12"/>
  <c r="BX146" i="12" s="1"/>
  <c r="AY146" i="12"/>
  <c r="BW146" i="12" s="1"/>
  <c r="AX146" i="12"/>
  <c r="BV146" i="12" s="1"/>
  <c r="AW146" i="12"/>
  <c r="BU146" i="12" s="1"/>
  <c r="AV146" i="12"/>
  <c r="BT146" i="12" s="1"/>
  <c r="AU146" i="12"/>
  <c r="BS146" i="12" s="1"/>
  <c r="AT146" i="12"/>
  <c r="BR146" i="12" s="1"/>
  <c r="AS146" i="12"/>
  <c r="BQ146" i="12" s="1"/>
  <c r="AR146" i="12"/>
  <c r="BP146" i="12" s="1"/>
  <c r="AQ146" i="12"/>
  <c r="BO146" i="12" s="1"/>
  <c r="AP146" i="12"/>
  <c r="BN146" i="12" s="1"/>
  <c r="AO146" i="12"/>
  <c r="BM146" i="12" s="1"/>
  <c r="A146" i="12"/>
  <c r="CA145" i="12"/>
  <c r="BZ145" i="12"/>
  <c r="BY145" i="12"/>
  <c r="AZ145" i="12"/>
  <c r="BX145" i="12" s="1"/>
  <c r="AY145" i="12"/>
  <c r="BW145" i="12" s="1"/>
  <c r="AX145" i="12"/>
  <c r="BV145" i="12" s="1"/>
  <c r="AW145" i="12"/>
  <c r="BU145" i="12" s="1"/>
  <c r="AV145" i="12"/>
  <c r="BT145" i="12" s="1"/>
  <c r="AU145" i="12"/>
  <c r="BS145" i="12" s="1"/>
  <c r="AT145" i="12"/>
  <c r="BR145" i="12" s="1"/>
  <c r="AS145" i="12"/>
  <c r="BQ145" i="12" s="1"/>
  <c r="AR145" i="12"/>
  <c r="BP145" i="12" s="1"/>
  <c r="AQ145" i="12"/>
  <c r="BO145" i="12" s="1"/>
  <c r="AP145" i="12"/>
  <c r="BN145" i="12" s="1"/>
  <c r="AO145" i="12"/>
  <c r="BM145" i="12" s="1"/>
  <c r="A145" i="12"/>
  <c r="CA144" i="12"/>
  <c r="BZ144" i="12"/>
  <c r="BY144" i="12"/>
  <c r="AZ144" i="12"/>
  <c r="BX144" i="12" s="1"/>
  <c r="AY144" i="12"/>
  <c r="BW144" i="12" s="1"/>
  <c r="AX144" i="12"/>
  <c r="BV144" i="12" s="1"/>
  <c r="AW144" i="12"/>
  <c r="BU144" i="12" s="1"/>
  <c r="AV144" i="12"/>
  <c r="BT144" i="12" s="1"/>
  <c r="AU144" i="12"/>
  <c r="BS144" i="12" s="1"/>
  <c r="AT144" i="12"/>
  <c r="BR144" i="12" s="1"/>
  <c r="AS144" i="12"/>
  <c r="BQ144" i="12" s="1"/>
  <c r="AR144" i="12"/>
  <c r="BP144" i="12" s="1"/>
  <c r="AQ144" i="12"/>
  <c r="BO144" i="12" s="1"/>
  <c r="AP144" i="12"/>
  <c r="BN144" i="12" s="1"/>
  <c r="AO144" i="12"/>
  <c r="BM144" i="12" s="1"/>
  <c r="A144" i="12"/>
  <c r="CA143" i="12"/>
  <c r="BZ143" i="12"/>
  <c r="BY143" i="12"/>
  <c r="AZ143" i="12"/>
  <c r="BX143" i="12" s="1"/>
  <c r="AY143" i="12"/>
  <c r="BW143" i="12" s="1"/>
  <c r="AX143" i="12"/>
  <c r="BV143" i="12" s="1"/>
  <c r="AW143" i="12"/>
  <c r="BU143" i="12" s="1"/>
  <c r="AV143" i="12"/>
  <c r="BT143" i="12" s="1"/>
  <c r="AU143" i="12"/>
  <c r="BS143" i="12" s="1"/>
  <c r="AT143" i="12"/>
  <c r="BR143" i="12" s="1"/>
  <c r="AS143" i="12"/>
  <c r="BQ143" i="12" s="1"/>
  <c r="AR143" i="12"/>
  <c r="BP143" i="12" s="1"/>
  <c r="AQ143" i="12"/>
  <c r="BO143" i="12" s="1"/>
  <c r="AP143" i="12"/>
  <c r="BN143" i="12" s="1"/>
  <c r="AO143" i="12"/>
  <c r="BM143" i="12" s="1"/>
  <c r="A143" i="12"/>
  <c r="CA142" i="12"/>
  <c r="BZ142" i="12"/>
  <c r="BY142" i="12"/>
  <c r="AZ142" i="12"/>
  <c r="BX142" i="12" s="1"/>
  <c r="AY142" i="12"/>
  <c r="BW142" i="12" s="1"/>
  <c r="AX142" i="12"/>
  <c r="BV142" i="12" s="1"/>
  <c r="AW142" i="12"/>
  <c r="BU142" i="12" s="1"/>
  <c r="AV142" i="12"/>
  <c r="BT142" i="12" s="1"/>
  <c r="AU142" i="12"/>
  <c r="BS142" i="12" s="1"/>
  <c r="AT142" i="12"/>
  <c r="BR142" i="12" s="1"/>
  <c r="AS142" i="12"/>
  <c r="BQ142" i="12" s="1"/>
  <c r="AR142" i="12"/>
  <c r="BP142" i="12" s="1"/>
  <c r="AQ142" i="12"/>
  <c r="BO142" i="12" s="1"/>
  <c r="AP142" i="12"/>
  <c r="BN142" i="12" s="1"/>
  <c r="AO142" i="12"/>
  <c r="BM142" i="12" s="1"/>
  <c r="A142" i="12"/>
  <c r="CA141" i="12"/>
  <c r="BZ141" i="12"/>
  <c r="BY141" i="12"/>
  <c r="AZ141" i="12"/>
  <c r="BX141" i="12" s="1"/>
  <c r="AY141" i="12"/>
  <c r="BW141" i="12" s="1"/>
  <c r="AX141" i="12"/>
  <c r="BV141" i="12" s="1"/>
  <c r="AW141" i="12"/>
  <c r="BU141" i="12" s="1"/>
  <c r="AV141" i="12"/>
  <c r="BT141" i="12" s="1"/>
  <c r="AU141" i="12"/>
  <c r="BS141" i="12" s="1"/>
  <c r="AT141" i="12"/>
  <c r="BR141" i="12" s="1"/>
  <c r="AS141" i="12"/>
  <c r="BQ141" i="12" s="1"/>
  <c r="AR141" i="12"/>
  <c r="BP141" i="12" s="1"/>
  <c r="AQ141" i="12"/>
  <c r="BO141" i="12" s="1"/>
  <c r="AP141" i="12"/>
  <c r="BN141" i="12" s="1"/>
  <c r="AO141" i="12"/>
  <c r="BM141" i="12" s="1"/>
  <c r="A141" i="12"/>
  <c r="CA140" i="12"/>
  <c r="BZ140" i="12"/>
  <c r="BY140" i="12"/>
  <c r="AZ140" i="12"/>
  <c r="BX140" i="12" s="1"/>
  <c r="AY140" i="12"/>
  <c r="BW140" i="12" s="1"/>
  <c r="AX140" i="12"/>
  <c r="BV140" i="12" s="1"/>
  <c r="AW140" i="12"/>
  <c r="BU140" i="12" s="1"/>
  <c r="AV140" i="12"/>
  <c r="BT140" i="12" s="1"/>
  <c r="AU140" i="12"/>
  <c r="BS140" i="12" s="1"/>
  <c r="AT140" i="12"/>
  <c r="BR140" i="12" s="1"/>
  <c r="AS140" i="12"/>
  <c r="BQ140" i="12" s="1"/>
  <c r="AR140" i="12"/>
  <c r="BP140" i="12" s="1"/>
  <c r="AQ140" i="12"/>
  <c r="BO140" i="12" s="1"/>
  <c r="AP140" i="12"/>
  <c r="BN140" i="12" s="1"/>
  <c r="AO140" i="12"/>
  <c r="BM140" i="12" s="1"/>
  <c r="A140" i="12"/>
  <c r="CA139" i="12"/>
  <c r="BZ139" i="12"/>
  <c r="BY139" i="12"/>
  <c r="AZ139" i="12"/>
  <c r="BX139" i="12" s="1"/>
  <c r="AY139" i="12"/>
  <c r="BW139" i="12" s="1"/>
  <c r="AX139" i="12"/>
  <c r="BV139" i="12" s="1"/>
  <c r="AW139" i="12"/>
  <c r="BU139" i="12" s="1"/>
  <c r="AV139" i="12"/>
  <c r="BT139" i="12" s="1"/>
  <c r="AU139" i="12"/>
  <c r="BS139" i="12" s="1"/>
  <c r="AT139" i="12"/>
  <c r="BR139" i="12" s="1"/>
  <c r="AS139" i="12"/>
  <c r="BQ139" i="12" s="1"/>
  <c r="AR139" i="12"/>
  <c r="BP139" i="12" s="1"/>
  <c r="AQ139" i="12"/>
  <c r="BO139" i="12" s="1"/>
  <c r="AP139" i="12"/>
  <c r="BN139" i="12" s="1"/>
  <c r="AO139" i="12"/>
  <c r="BM139" i="12" s="1"/>
  <c r="A139" i="12"/>
  <c r="CA138" i="12"/>
  <c r="BZ138" i="12"/>
  <c r="BY138" i="12"/>
  <c r="AZ138" i="12"/>
  <c r="BX138" i="12" s="1"/>
  <c r="AY138" i="12"/>
  <c r="BW138" i="12" s="1"/>
  <c r="AX138" i="12"/>
  <c r="BV138" i="12" s="1"/>
  <c r="AW138" i="12"/>
  <c r="BU138" i="12" s="1"/>
  <c r="AV138" i="12"/>
  <c r="BT138" i="12" s="1"/>
  <c r="AU138" i="12"/>
  <c r="BS138" i="12" s="1"/>
  <c r="AT138" i="12"/>
  <c r="BR138" i="12" s="1"/>
  <c r="AS138" i="12"/>
  <c r="BQ138" i="12" s="1"/>
  <c r="AR138" i="12"/>
  <c r="BP138" i="12" s="1"/>
  <c r="AQ138" i="12"/>
  <c r="BO138" i="12" s="1"/>
  <c r="AP138" i="12"/>
  <c r="BN138" i="12" s="1"/>
  <c r="AO138" i="12"/>
  <c r="BM138" i="12" s="1"/>
  <c r="A138" i="12"/>
  <c r="CA137" i="12"/>
  <c r="BZ137" i="12"/>
  <c r="BY137" i="12"/>
  <c r="AZ137" i="12"/>
  <c r="BX137" i="12" s="1"/>
  <c r="AY137" i="12"/>
  <c r="BW137" i="12" s="1"/>
  <c r="AX137" i="12"/>
  <c r="BV137" i="12" s="1"/>
  <c r="AW137" i="12"/>
  <c r="BU137" i="12" s="1"/>
  <c r="AV137" i="12"/>
  <c r="BT137" i="12" s="1"/>
  <c r="AU137" i="12"/>
  <c r="BS137" i="12" s="1"/>
  <c r="AT137" i="12"/>
  <c r="BR137" i="12" s="1"/>
  <c r="AS137" i="12"/>
  <c r="BQ137" i="12" s="1"/>
  <c r="AR137" i="12"/>
  <c r="BP137" i="12" s="1"/>
  <c r="AQ137" i="12"/>
  <c r="BO137" i="12" s="1"/>
  <c r="AP137" i="12"/>
  <c r="BN137" i="12" s="1"/>
  <c r="AO137" i="12"/>
  <c r="BM137" i="12" s="1"/>
  <c r="A137" i="12"/>
  <c r="CA126" i="12"/>
  <c r="BZ126" i="12"/>
  <c r="BY126" i="12"/>
  <c r="AZ126" i="12"/>
  <c r="BX126" i="12" s="1"/>
  <c r="AY126" i="12"/>
  <c r="BW126" i="12" s="1"/>
  <c r="AX126" i="12"/>
  <c r="BV126" i="12" s="1"/>
  <c r="AW126" i="12"/>
  <c r="BU126" i="12" s="1"/>
  <c r="AV126" i="12"/>
  <c r="BT126" i="12" s="1"/>
  <c r="AU126" i="12"/>
  <c r="BS126" i="12" s="1"/>
  <c r="AT126" i="12"/>
  <c r="BR126" i="12" s="1"/>
  <c r="AS126" i="12"/>
  <c r="BQ126" i="12" s="1"/>
  <c r="AR126" i="12"/>
  <c r="BP126" i="12" s="1"/>
  <c r="AQ126" i="12"/>
  <c r="BO126" i="12" s="1"/>
  <c r="AP126" i="12"/>
  <c r="BN126" i="12" s="1"/>
  <c r="AO126" i="12"/>
  <c r="BM126" i="12" s="1"/>
  <c r="A126" i="12"/>
  <c r="CA125" i="12"/>
  <c r="BZ125" i="12"/>
  <c r="BY125" i="12"/>
  <c r="AZ125" i="12"/>
  <c r="BX125" i="12" s="1"/>
  <c r="AY125" i="12"/>
  <c r="BW125" i="12" s="1"/>
  <c r="AX125" i="12"/>
  <c r="BV125" i="12" s="1"/>
  <c r="AW125" i="12"/>
  <c r="BU125" i="12" s="1"/>
  <c r="AV125" i="12"/>
  <c r="BT125" i="12" s="1"/>
  <c r="AU125" i="12"/>
  <c r="BS125" i="12" s="1"/>
  <c r="AT125" i="12"/>
  <c r="BR125" i="12" s="1"/>
  <c r="AS125" i="12"/>
  <c r="BQ125" i="12" s="1"/>
  <c r="AR125" i="12"/>
  <c r="BP125" i="12" s="1"/>
  <c r="AQ125" i="12"/>
  <c r="BO125" i="12" s="1"/>
  <c r="AP125" i="12"/>
  <c r="BN125" i="12" s="1"/>
  <c r="AO125" i="12"/>
  <c r="BM125" i="12" s="1"/>
  <c r="A125" i="12"/>
  <c r="CA124" i="12"/>
  <c r="BZ124" i="12"/>
  <c r="BY124" i="12"/>
  <c r="AZ124" i="12"/>
  <c r="BX124" i="12" s="1"/>
  <c r="AY124" i="12"/>
  <c r="BW124" i="12" s="1"/>
  <c r="AX124" i="12"/>
  <c r="BV124" i="12" s="1"/>
  <c r="AW124" i="12"/>
  <c r="BU124" i="12" s="1"/>
  <c r="AV124" i="12"/>
  <c r="BT124" i="12" s="1"/>
  <c r="AU124" i="12"/>
  <c r="BS124" i="12" s="1"/>
  <c r="AT124" i="12"/>
  <c r="BR124" i="12" s="1"/>
  <c r="AS124" i="12"/>
  <c r="BQ124" i="12" s="1"/>
  <c r="AR124" i="12"/>
  <c r="BP124" i="12" s="1"/>
  <c r="AQ124" i="12"/>
  <c r="BO124" i="12" s="1"/>
  <c r="AP124" i="12"/>
  <c r="BN124" i="12" s="1"/>
  <c r="AO124" i="12"/>
  <c r="BM124" i="12" s="1"/>
  <c r="A124" i="12"/>
  <c r="CA123" i="12"/>
  <c r="BZ123" i="12"/>
  <c r="BY123" i="12"/>
  <c r="AZ123" i="12"/>
  <c r="BX123" i="12" s="1"/>
  <c r="AY123" i="12"/>
  <c r="BW123" i="12" s="1"/>
  <c r="AX123" i="12"/>
  <c r="BV123" i="12" s="1"/>
  <c r="AW123" i="12"/>
  <c r="BU123" i="12" s="1"/>
  <c r="AV123" i="12"/>
  <c r="BT123" i="12" s="1"/>
  <c r="AU123" i="12"/>
  <c r="BS123" i="12" s="1"/>
  <c r="AT123" i="12"/>
  <c r="BR123" i="12" s="1"/>
  <c r="AS123" i="12"/>
  <c r="BQ123" i="12" s="1"/>
  <c r="AR123" i="12"/>
  <c r="BP123" i="12" s="1"/>
  <c r="AQ123" i="12"/>
  <c r="BO123" i="12" s="1"/>
  <c r="AP123" i="12"/>
  <c r="BN123" i="12" s="1"/>
  <c r="AO123" i="12"/>
  <c r="BM123" i="12" s="1"/>
  <c r="A123" i="12"/>
  <c r="CA122" i="12"/>
  <c r="BZ122" i="12"/>
  <c r="BY122" i="12"/>
  <c r="AZ122" i="12"/>
  <c r="BX122" i="12" s="1"/>
  <c r="AY122" i="12"/>
  <c r="BW122" i="12" s="1"/>
  <c r="AX122" i="12"/>
  <c r="BV122" i="12" s="1"/>
  <c r="AW122" i="12"/>
  <c r="BU122" i="12" s="1"/>
  <c r="AV122" i="12"/>
  <c r="BT122" i="12" s="1"/>
  <c r="AU122" i="12"/>
  <c r="BS122" i="12" s="1"/>
  <c r="AT122" i="12"/>
  <c r="BR122" i="12" s="1"/>
  <c r="AS122" i="12"/>
  <c r="BQ122" i="12" s="1"/>
  <c r="AR122" i="12"/>
  <c r="BP122" i="12" s="1"/>
  <c r="AQ122" i="12"/>
  <c r="BO122" i="12" s="1"/>
  <c r="AP122" i="12"/>
  <c r="BN122" i="12" s="1"/>
  <c r="AO122" i="12"/>
  <c r="BM122" i="12" s="1"/>
  <c r="A122" i="12"/>
  <c r="CA121" i="12"/>
  <c r="BZ121" i="12"/>
  <c r="BY121" i="12"/>
  <c r="AZ121" i="12"/>
  <c r="BX121" i="12" s="1"/>
  <c r="AY121" i="12"/>
  <c r="BW121" i="12" s="1"/>
  <c r="AX121" i="12"/>
  <c r="BV121" i="12" s="1"/>
  <c r="AW121" i="12"/>
  <c r="BU121" i="12" s="1"/>
  <c r="AV121" i="12"/>
  <c r="BT121" i="12" s="1"/>
  <c r="AU121" i="12"/>
  <c r="BS121" i="12" s="1"/>
  <c r="AT121" i="12"/>
  <c r="BR121" i="12" s="1"/>
  <c r="AS121" i="12"/>
  <c r="BQ121" i="12" s="1"/>
  <c r="AR121" i="12"/>
  <c r="BP121" i="12" s="1"/>
  <c r="AQ121" i="12"/>
  <c r="BO121" i="12" s="1"/>
  <c r="AP121" i="12"/>
  <c r="BN121" i="12" s="1"/>
  <c r="AO121" i="12"/>
  <c r="BM121" i="12" s="1"/>
  <c r="A121" i="12"/>
  <c r="CA120" i="12"/>
  <c r="BZ120" i="12"/>
  <c r="BY120" i="12"/>
  <c r="AZ120" i="12"/>
  <c r="BX120" i="12" s="1"/>
  <c r="AY120" i="12"/>
  <c r="BW120" i="12" s="1"/>
  <c r="AX120" i="12"/>
  <c r="BV120" i="12" s="1"/>
  <c r="AW120" i="12"/>
  <c r="BU120" i="12" s="1"/>
  <c r="AV120" i="12"/>
  <c r="BT120" i="12" s="1"/>
  <c r="AU120" i="12"/>
  <c r="BS120" i="12" s="1"/>
  <c r="AT120" i="12"/>
  <c r="BR120" i="12" s="1"/>
  <c r="AS120" i="12"/>
  <c r="BQ120" i="12" s="1"/>
  <c r="AR120" i="12"/>
  <c r="BP120" i="12" s="1"/>
  <c r="AQ120" i="12"/>
  <c r="BO120" i="12" s="1"/>
  <c r="AP120" i="12"/>
  <c r="BN120" i="12" s="1"/>
  <c r="AO120" i="12"/>
  <c r="BM120" i="12" s="1"/>
  <c r="A120" i="12"/>
  <c r="CA119" i="12"/>
  <c r="BZ119" i="12"/>
  <c r="BY119" i="12"/>
  <c r="AZ119" i="12"/>
  <c r="BX119" i="12" s="1"/>
  <c r="AY119" i="12"/>
  <c r="BW119" i="12" s="1"/>
  <c r="AX119" i="12"/>
  <c r="BV119" i="12" s="1"/>
  <c r="AW119" i="12"/>
  <c r="BU119" i="12" s="1"/>
  <c r="AV119" i="12"/>
  <c r="BT119" i="12" s="1"/>
  <c r="AU119" i="12"/>
  <c r="BS119" i="12" s="1"/>
  <c r="AT119" i="12"/>
  <c r="BR119" i="12" s="1"/>
  <c r="AS119" i="12"/>
  <c r="BQ119" i="12" s="1"/>
  <c r="AR119" i="12"/>
  <c r="BP119" i="12" s="1"/>
  <c r="AQ119" i="12"/>
  <c r="BO119" i="12" s="1"/>
  <c r="AP119" i="12"/>
  <c r="BN119" i="12" s="1"/>
  <c r="AO119" i="12"/>
  <c r="BM119" i="12" s="1"/>
  <c r="A119" i="12"/>
  <c r="CA118" i="12"/>
  <c r="BZ118" i="12"/>
  <c r="BY118" i="12"/>
  <c r="AZ118" i="12"/>
  <c r="BX118" i="12" s="1"/>
  <c r="AY118" i="12"/>
  <c r="BW118" i="12" s="1"/>
  <c r="AX118" i="12"/>
  <c r="BV118" i="12" s="1"/>
  <c r="AW118" i="12"/>
  <c r="BU118" i="12" s="1"/>
  <c r="AV118" i="12"/>
  <c r="BT118" i="12" s="1"/>
  <c r="AU118" i="12"/>
  <c r="BS118" i="12" s="1"/>
  <c r="AT118" i="12"/>
  <c r="BR118" i="12" s="1"/>
  <c r="AS118" i="12"/>
  <c r="BQ118" i="12" s="1"/>
  <c r="AR118" i="12"/>
  <c r="BP118" i="12" s="1"/>
  <c r="AQ118" i="12"/>
  <c r="BO118" i="12" s="1"/>
  <c r="AP118" i="12"/>
  <c r="BN118" i="12" s="1"/>
  <c r="AO118" i="12"/>
  <c r="BM118" i="12" s="1"/>
  <c r="A118" i="12"/>
  <c r="CA117" i="12"/>
  <c r="BZ117" i="12"/>
  <c r="BY117" i="12"/>
  <c r="AZ117" i="12"/>
  <c r="BX117" i="12" s="1"/>
  <c r="AY117" i="12"/>
  <c r="BW117" i="12" s="1"/>
  <c r="AX117" i="12"/>
  <c r="BV117" i="12" s="1"/>
  <c r="AW117" i="12"/>
  <c r="BU117" i="12" s="1"/>
  <c r="AV117" i="12"/>
  <c r="BT117" i="12" s="1"/>
  <c r="AU117" i="12"/>
  <c r="BS117" i="12" s="1"/>
  <c r="AT117" i="12"/>
  <c r="BR117" i="12" s="1"/>
  <c r="AS117" i="12"/>
  <c r="BQ117" i="12" s="1"/>
  <c r="AR117" i="12"/>
  <c r="BP117" i="12" s="1"/>
  <c r="AQ117" i="12"/>
  <c r="BO117" i="12" s="1"/>
  <c r="AP117" i="12"/>
  <c r="BN117" i="12" s="1"/>
  <c r="AO117" i="12"/>
  <c r="BM117" i="12" s="1"/>
  <c r="A117" i="12"/>
  <c r="CA116" i="12"/>
  <c r="BZ116" i="12"/>
  <c r="BY116" i="12"/>
  <c r="AZ116" i="12"/>
  <c r="BX116" i="12" s="1"/>
  <c r="AY116" i="12"/>
  <c r="BW116" i="12" s="1"/>
  <c r="AX116" i="12"/>
  <c r="BV116" i="12" s="1"/>
  <c r="AW116" i="12"/>
  <c r="BU116" i="12" s="1"/>
  <c r="AV116" i="12"/>
  <c r="BT116" i="12" s="1"/>
  <c r="AU116" i="12"/>
  <c r="BS116" i="12" s="1"/>
  <c r="AT116" i="12"/>
  <c r="BR116" i="12" s="1"/>
  <c r="AS116" i="12"/>
  <c r="BQ116" i="12" s="1"/>
  <c r="AR116" i="12"/>
  <c r="BP116" i="12" s="1"/>
  <c r="AQ116" i="12"/>
  <c r="BO116" i="12" s="1"/>
  <c r="AP116" i="12"/>
  <c r="BN116" i="12" s="1"/>
  <c r="AO116" i="12"/>
  <c r="BM116" i="12" s="1"/>
  <c r="A116" i="12"/>
  <c r="CA115" i="12"/>
  <c r="BZ115" i="12"/>
  <c r="BY115" i="12"/>
  <c r="AZ115" i="12"/>
  <c r="BX115" i="12" s="1"/>
  <c r="AY115" i="12"/>
  <c r="BW115" i="12" s="1"/>
  <c r="AX115" i="12"/>
  <c r="BV115" i="12" s="1"/>
  <c r="AW115" i="12"/>
  <c r="BU115" i="12" s="1"/>
  <c r="AV115" i="12"/>
  <c r="BT115" i="12" s="1"/>
  <c r="AU115" i="12"/>
  <c r="BS115" i="12" s="1"/>
  <c r="AT115" i="12"/>
  <c r="BR115" i="12" s="1"/>
  <c r="AS115" i="12"/>
  <c r="BQ115" i="12" s="1"/>
  <c r="AR115" i="12"/>
  <c r="BP115" i="12" s="1"/>
  <c r="AQ115" i="12"/>
  <c r="BO115" i="12" s="1"/>
  <c r="AP115" i="12"/>
  <c r="BN115" i="12" s="1"/>
  <c r="AO115" i="12"/>
  <c r="BM115" i="12" s="1"/>
  <c r="A115" i="12"/>
  <c r="CA114" i="12"/>
  <c r="BZ114" i="12"/>
  <c r="BY114" i="12"/>
  <c r="AZ114" i="12"/>
  <c r="BX114" i="12" s="1"/>
  <c r="AY114" i="12"/>
  <c r="BW114" i="12" s="1"/>
  <c r="AX114" i="12"/>
  <c r="BV114" i="12" s="1"/>
  <c r="AW114" i="12"/>
  <c r="BU114" i="12" s="1"/>
  <c r="AV114" i="12"/>
  <c r="BT114" i="12" s="1"/>
  <c r="AU114" i="12"/>
  <c r="BS114" i="12" s="1"/>
  <c r="AT114" i="12"/>
  <c r="BR114" i="12" s="1"/>
  <c r="AS114" i="12"/>
  <c r="BQ114" i="12" s="1"/>
  <c r="AR114" i="12"/>
  <c r="BP114" i="12" s="1"/>
  <c r="AQ114" i="12"/>
  <c r="BO114" i="12" s="1"/>
  <c r="AP114" i="12"/>
  <c r="BN114" i="12" s="1"/>
  <c r="AO114" i="12"/>
  <c r="BM114" i="12" s="1"/>
  <c r="A114" i="12"/>
  <c r="CA113" i="12"/>
  <c r="BZ113" i="12"/>
  <c r="BY113" i="12"/>
  <c r="AZ113" i="12"/>
  <c r="BX113" i="12" s="1"/>
  <c r="AY113" i="12"/>
  <c r="BW113" i="12" s="1"/>
  <c r="AX113" i="12"/>
  <c r="BV113" i="12" s="1"/>
  <c r="AW113" i="12"/>
  <c r="BU113" i="12" s="1"/>
  <c r="AV113" i="12"/>
  <c r="BT113" i="12" s="1"/>
  <c r="AU113" i="12"/>
  <c r="BS113" i="12" s="1"/>
  <c r="AT113" i="12"/>
  <c r="BR113" i="12" s="1"/>
  <c r="AS113" i="12"/>
  <c r="BQ113" i="12" s="1"/>
  <c r="AR113" i="12"/>
  <c r="BP113" i="12" s="1"/>
  <c r="AQ113" i="12"/>
  <c r="BO113" i="12" s="1"/>
  <c r="AP113" i="12"/>
  <c r="BN113" i="12" s="1"/>
  <c r="AO113" i="12"/>
  <c r="BM113" i="12" s="1"/>
  <c r="A113" i="12"/>
  <c r="CA112" i="12"/>
  <c r="BZ112" i="12"/>
  <c r="BY112" i="12"/>
  <c r="AZ112" i="12"/>
  <c r="BX112" i="12" s="1"/>
  <c r="AY112" i="12"/>
  <c r="BW112" i="12" s="1"/>
  <c r="AX112" i="12"/>
  <c r="BV112" i="12" s="1"/>
  <c r="AW112" i="12"/>
  <c r="BU112" i="12" s="1"/>
  <c r="AV112" i="12"/>
  <c r="BT112" i="12" s="1"/>
  <c r="AU112" i="12"/>
  <c r="BS112" i="12" s="1"/>
  <c r="AT112" i="12"/>
  <c r="BR112" i="12" s="1"/>
  <c r="AS112" i="12"/>
  <c r="BQ112" i="12" s="1"/>
  <c r="AR112" i="12"/>
  <c r="BP112" i="12" s="1"/>
  <c r="AQ112" i="12"/>
  <c r="BO112" i="12" s="1"/>
  <c r="AP112" i="12"/>
  <c r="BN112" i="12" s="1"/>
  <c r="AO112" i="12"/>
  <c r="BM112" i="12" s="1"/>
  <c r="A112" i="12"/>
  <c r="CA111" i="12"/>
  <c r="BZ111" i="12"/>
  <c r="BY111" i="12"/>
  <c r="AZ111" i="12"/>
  <c r="BX111" i="12" s="1"/>
  <c r="AY111" i="12"/>
  <c r="BW111" i="12" s="1"/>
  <c r="AX111" i="12"/>
  <c r="BV111" i="12" s="1"/>
  <c r="AW111" i="12"/>
  <c r="BU111" i="12" s="1"/>
  <c r="AV111" i="12"/>
  <c r="BT111" i="12" s="1"/>
  <c r="AU111" i="12"/>
  <c r="BS111" i="12" s="1"/>
  <c r="AT111" i="12"/>
  <c r="BR111" i="12" s="1"/>
  <c r="AS111" i="12"/>
  <c r="BQ111" i="12" s="1"/>
  <c r="AR111" i="12"/>
  <c r="BP111" i="12" s="1"/>
  <c r="AQ111" i="12"/>
  <c r="BO111" i="12" s="1"/>
  <c r="AP111" i="12"/>
  <c r="BN111" i="12" s="1"/>
  <c r="AO111" i="12"/>
  <c r="BM111" i="12" s="1"/>
  <c r="A111" i="12"/>
  <c r="CA110" i="12"/>
  <c r="BZ110" i="12"/>
  <c r="BY110" i="12"/>
  <c r="AZ110" i="12"/>
  <c r="BX110" i="12" s="1"/>
  <c r="AY110" i="12"/>
  <c r="BW110" i="12" s="1"/>
  <c r="AX110" i="12"/>
  <c r="BV110" i="12" s="1"/>
  <c r="AW110" i="12"/>
  <c r="BU110" i="12" s="1"/>
  <c r="AV110" i="12"/>
  <c r="BT110" i="12" s="1"/>
  <c r="AU110" i="12"/>
  <c r="BS110" i="12" s="1"/>
  <c r="AT110" i="12"/>
  <c r="BR110" i="12" s="1"/>
  <c r="AS110" i="12"/>
  <c r="BQ110" i="12" s="1"/>
  <c r="AR110" i="12"/>
  <c r="BP110" i="12" s="1"/>
  <c r="AQ110" i="12"/>
  <c r="BO110" i="12" s="1"/>
  <c r="AP110" i="12"/>
  <c r="BN110" i="12" s="1"/>
  <c r="AO110" i="12"/>
  <c r="BM110" i="12" s="1"/>
  <c r="A110" i="12"/>
  <c r="CA109" i="12"/>
  <c r="BZ109" i="12"/>
  <c r="BY109" i="12"/>
  <c r="AZ109" i="12"/>
  <c r="BX109" i="12" s="1"/>
  <c r="AY109" i="12"/>
  <c r="BW109" i="12" s="1"/>
  <c r="AX109" i="12"/>
  <c r="BV109" i="12" s="1"/>
  <c r="AW109" i="12"/>
  <c r="BU109" i="12" s="1"/>
  <c r="AV109" i="12"/>
  <c r="BT109" i="12" s="1"/>
  <c r="AU109" i="12"/>
  <c r="BS109" i="12" s="1"/>
  <c r="AT109" i="12"/>
  <c r="BR109" i="12" s="1"/>
  <c r="AS109" i="12"/>
  <c r="BQ109" i="12" s="1"/>
  <c r="AR109" i="12"/>
  <c r="BP109" i="12" s="1"/>
  <c r="AQ109" i="12"/>
  <c r="BO109" i="12" s="1"/>
  <c r="AP109" i="12"/>
  <c r="BN109" i="12" s="1"/>
  <c r="AO109" i="12"/>
  <c r="BM109" i="12" s="1"/>
  <c r="A109" i="12"/>
  <c r="CA108" i="12"/>
  <c r="BZ108" i="12"/>
  <c r="BY108" i="12"/>
  <c r="AZ108" i="12"/>
  <c r="BX108" i="12" s="1"/>
  <c r="AY108" i="12"/>
  <c r="BW108" i="12" s="1"/>
  <c r="AX108" i="12"/>
  <c r="BV108" i="12" s="1"/>
  <c r="AW108" i="12"/>
  <c r="BU108" i="12" s="1"/>
  <c r="AV108" i="12"/>
  <c r="BT108" i="12" s="1"/>
  <c r="AU108" i="12"/>
  <c r="BS108" i="12" s="1"/>
  <c r="AT108" i="12"/>
  <c r="BR108" i="12" s="1"/>
  <c r="AS108" i="12"/>
  <c r="BQ108" i="12" s="1"/>
  <c r="AR108" i="12"/>
  <c r="BP108" i="12" s="1"/>
  <c r="AQ108" i="12"/>
  <c r="BO108" i="12" s="1"/>
  <c r="AP108" i="12"/>
  <c r="BN108" i="12" s="1"/>
  <c r="AO108" i="12"/>
  <c r="BM108" i="12" s="1"/>
  <c r="A108" i="12"/>
  <c r="CA107" i="12"/>
  <c r="BZ107" i="12"/>
  <c r="BY107" i="12"/>
  <c r="AZ107" i="12"/>
  <c r="BX107" i="12" s="1"/>
  <c r="AY107" i="12"/>
  <c r="BW107" i="12" s="1"/>
  <c r="AX107" i="12"/>
  <c r="BV107" i="12" s="1"/>
  <c r="AW107" i="12"/>
  <c r="BU107" i="12" s="1"/>
  <c r="AV107" i="12"/>
  <c r="BT107" i="12" s="1"/>
  <c r="AU107" i="12"/>
  <c r="BS107" i="12" s="1"/>
  <c r="AT107" i="12"/>
  <c r="BR107" i="12" s="1"/>
  <c r="AS107" i="12"/>
  <c r="BQ107" i="12" s="1"/>
  <c r="AR107" i="12"/>
  <c r="BP107" i="12" s="1"/>
  <c r="AQ107" i="12"/>
  <c r="BO107" i="12" s="1"/>
  <c r="AP107" i="12"/>
  <c r="BN107" i="12" s="1"/>
  <c r="AO107" i="12"/>
  <c r="BM107" i="12" s="1"/>
  <c r="A107" i="12"/>
  <c r="CA106" i="12"/>
  <c r="BZ106" i="12"/>
  <c r="BY106" i="12"/>
  <c r="AZ106" i="12"/>
  <c r="BX106" i="12" s="1"/>
  <c r="AY106" i="12"/>
  <c r="BW106" i="12" s="1"/>
  <c r="AX106" i="12"/>
  <c r="BV106" i="12" s="1"/>
  <c r="AW106" i="12"/>
  <c r="BU106" i="12" s="1"/>
  <c r="AV106" i="12"/>
  <c r="BT106" i="12" s="1"/>
  <c r="AU106" i="12"/>
  <c r="BS106" i="12" s="1"/>
  <c r="AT106" i="12"/>
  <c r="BR106" i="12" s="1"/>
  <c r="AS106" i="12"/>
  <c r="BQ106" i="12" s="1"/>
  <c r="AR106" i="12"/>
  <c r="BP106" i="12" s="1"/>
  <c r="AQ106" i="12"/>
  <c r="BO106" i="12" s="1"/>
  <c r="AP106" i="12"/>
  <c r="BN106" i="12" s="1"/>
  <c r="AO106" i="12"/>
  <c r="BM106" i="12" s="1"/>
  <c r="A106" i="12"/>
  <c r="CA105" i="12"/>
  <c r="BZ105" i="12"/>
  <c r="BY105" i="12"/>
  <c r="AZ105" i="12"/>
  <c r="BX105" i="12" s="1"/>
  <c r="AY105" i="12"/>
  <c r="BW105" i="12" s="1"/>
  <c r="AX105" i="12"/>
  <c r="BV105" i="12" s="1"/>
  <c r="AW105" i="12"/>
  <c r="BU105" i="12" s="1"/>
  <c r="AV105" i="12"/>
  <c r="BT105" i="12" s="1"/>
  <c r="AU105" i="12"/>
  <c r="BS105" i="12" s="1"/>
  <c r="AT105" i="12"/>
  <c r="BR105" i="12" s="1"/>
  <c r="AS105" i="12"/>
  <c r="BQ105" i="12" s="1"/>
  <c r="AR105" i="12"/>
  <c r="BP105" i="12" s="1"/>
  <c r="AQ105" i="12"/>
  <c r="BO105" i="12" s="1"/>
  <c r="AP105" i="12"/>
  <c r="BN105" i="12" s="1"/>
  <c r="AO105" i="12"/>
  <c r="BM105" i="12" s="1"/>
  <c r="A105" i="12"/>
  <c r="CA104" i="12"/>
  <c r="BZ104" i="12"/>
  <c r="BY104" i="12"/>
  <c r="AZ104" i="12"/>
  <c r="BX104" i="12" s="1"/>
  <c r="AY104" i="12"/>
  <c r="BW104" i="12" s="1"/>
  <c r="AX104" i="12"/>
  <c r="BV104" i="12" s="1"/>
  <c r="AW104" i="12"/>
  <c r="BU104" i="12" s="1"/>
  <c r="AV104" i="12"/>
  <c r="BT104" i="12" s="1"/>
  <c r="AU104" i="12"/>
  <c r="BS104" i="12" s="1"/>
  <c r="AT104" i="12"/>
  <c r="BR104" i="12" s="1"/>
  <c r="AS104" i="12"/>
  <c r="BQ104" i="12" s="1"/>
  <c r="AR104" i="12"/>
  <c r="BP104" i="12" s="1"/>
  <c r="AQ104" i="12"/>
  <c r="BO104" i="12" s="1"/>
  <c r="AP104" i="12"/>
  <c r="BN104" i="12" s="1"/>
  <c r="AO104" i="12"/>
  <c r="BM104" i="12" s="1"/>
  <c r="A104" i="12"/>
  <c r="CA103" i="12"/>
  <c r="BZ103" i="12"/>
  <c r="BY103" i="12"/>
  <c r="AZ103" i="12"/>
  <c r="BX103" i="12" s="1"/>
  <c r="AY103" i="12"/>
  <c r="BW103" i="12" s="1"/>
  <c r="AX103" i="12"/>
  <c r="BV103" i="12" s="1"/>
  <c r="AW103" i="12"/>
  <c r="BU103" i="12" s="1"/>
  <c r="AV103" i="12"/>
  <c r="BT103" i="12" s="1"/>
  <c r="AU103" i="12"/>
  <c r="BS103" i="12" s="1"/>
  <c r="AT103" i="12"/>
  <c r="BR103" i="12" s="1"/>
  <c r="AS103" i="12"/>
  <c r="BQ103" i="12" s="1"/>
  <c r="AR103" i="12"/>
  <c r="BP103" i="12" s="1"/>
  <c r="AQ103" i="12"/>
  <c r="BO103" i="12" s="1"/>
  <c r="AP103" i="12"/>
  <c r="BN103" i="12" s="1"/>
  <c r="AO103" i="12"/>
  <c r="BM103" i="12" s="1"/>
  <c r="A103" i="12"/>
  <c r="CA102" i="12"/>
  <c r="BZ102" i="12"/>
  <c r="BY102" i="12"/>
  <c r="AZ102" i="12"/>
  <c r="BX102" i="12" s="1"/>
  <c r="AY102" i="12"/>
  <c r="BW102" i="12" s="1"/>
  <c r="AX102" i="12"/>
  <c r="BV102" i="12" s="1"/>
  <c r="AW102" i="12"/>
  <c r="BU102" i="12" s="1"/>
  <c r="AV102" i="12"/>
  <c r="BT102" i="12" s="1"/>
  <c r="AU102" i="12"/>
  <c r="BS102" i="12" s="1"/>
  <c r="AT102" i="12"/>
  <c r="BR102" i="12" s="1"/>
  <c r="AS102" i="12"/>
  <c r="BQ102" i="12" s="1"/>
  <c r="AR102" i="12"/>
  <c r="BP102" i="12" s="1"/>
  <c r="AQ102" i="12"/>
  <c r="BO102" i="12" s="1"/>
  <c r="AP102" i="12"/>
  <c r="BN102" i="12" s="1"/>
  <c r="AO102" i="12"/>
  <c r="BM102" i="12" s="1"/>
  <c r="A102" i="12"/>
  <c r="CA101" i="12"/>
  <c r="BZ101" i="12"/>
  <c r="BY101" i="12"/>
  <c r="AZ101" i="12"/>
  <c r="BX101" i="12" s="1"/>
  <c r="AY101" i="12"/>
  <c r="BW101" i="12" s="1"/>
  <c r="AX101" i="12"/>
  <c r="BV101" i="12" s="1"/>
  <c r="AW101" i="12"/>
  <c r="BU101" i="12" s="1"/>
  <c r="AV101" i="12"/>
  <c r="BT101" i="12" s="1"/>
  <c r="AU101" i="12"/>
  <c r="BS101" i="12" s="1"/>
  <c r="AT101" i="12"/>
  <c r="BR101" i="12" s="1"/>
  <c r="AS101" i="12"/>
  <c r="BQ101" i="12" s="1"/>
  <c r="AR101" i="12"/>
  <c r="BP101" i="12" s="1"/>
  <c r="AQ101" i="12"/>
  <c r="BO101" i="12" s="1"/>
  <c r="AP101" i="12"/>
  <c r="BN101" i="12" s="1"/>
  <c r="AO101" i="12"/>
  <c r="BM101" i="12" s="1"/>
  <c r="A101" i="12"/>
  <c r="CA100" i="12"/>
  <c r="BZ100" i="12"/>
  <c r="BY100" i="12"/>
  <c r="AZ100" i="12"/>
  <c r="BX100" i="12" s="1"/>
  <c r="AY100" i="12"/>
  <c r="BW100" i="12" s="1"/>
  <c r="AX100" i="12"/>
  <c r="BV100" i="12" s="1"/>
  <c r="AW100" i="12"/>
  <c r="BU100" i="12" s="1"/>
  <c r="AV100" i="12"/>
  <c r="BT100" i="12" s="1"/>
  <c r="AU100" i="12"/>
  <c r="BS100" i="12" s="1"/>
  <c r="AT100" i="12"/>
  <c r="BR100" i="12" s="1"/>
  <c r="AS100" i="12"/>
  <c r="BQ100" i="12" s="1"/>
  <c r="AR100" i="12"/>
  <c r="BP100" i="12" s="1"/>
  <c r="AQ100" i="12"/>
  <c r="BO100" i="12" s="1"/>
  <c r="AP100" i="12"/>
  <c r="BN100" i="12" s="1"/>
  <c r="AO100" i="12"/>
  <c r="BM100" i="12" s="1"/>
  <c r="A100" i="12"/>
  <c r="CA99" i="12"/>
  <c r="BZ99" i="12"/>
  <c r="BY99" i="12"/>
  <c r="AZ99" i="12"/>
  <c r="BX99" i="12" s="1"/>
  <c r="AY99" i="12"/>
  <c r="BW99" i="12" s="1"/>
  <c r="AX99" i="12"/>
  <c r="BV99" i="12" s="1"/>
  <c r="AW99" i="12"/>
  <c r="BU99" i="12" s="1"/>
  <c r="AV99" i="12"/>
  <c r="BT99" i="12" s="1"/>
  <c r="AU99" i="12"/>
  <c r="BS99" i="12" s="1"/>
  <c r="AT99" i="12"/>
  <c r="BR99" i="12" s="1"/>
  <c r="AS99" i="12"/>
  <c r="BQ99" i="12" s="1"/>
  <c r="AR99" i="12"/>
  <c r="BP99" i="12" s="1"/>
  <c r="AQ99" i="12"/>
  <c r="BO99" i="12" s="1"/>
  <c r="AP99" i="12"/>
  <c r="BN99" i="12" s="1"/>
  <c r="AO99" i="12"/>
  <c r="BM99" i="12" s="1"/>
  <c r="A99" i="12"/>
  <c r="CA98" i="12"/>
  <c r="BZ98" i="12"/>
  <c r="BY98" i="12"/>
  <c r="AZ98" i="12"/>
  <c r="BX98" i="12" s="1"/>
  <c r="AY98" i="12"/>
  <c r="BW98" i="12" s="1"/>
  <c r="AX98" i="12"/>
  <c r="BV98" i="12" s="1"/>
  <c r="AW98" i="12"/>
  <c r="BU98" i="12" s="1"/>
  <c r="AV98" i="12"/>
  <c r="BT98" i="12" s="1"/>
  <c r="AU98" i="12"/>
  <c r="BS98" i="12" s="1"/>
  <c r="AT98" i="12"/>
  <c r="BR98" i="12" s="1"/>
  <c r="AS98" i="12"/>
  <c r="BQ98" i="12" s="1"/>
  <c r="AR98" i="12"/>
  <c r="BP98" i="12" s="1"/>
  <c r="AQ98" i="12"/>
  <c r="BO98" i="12" s="1"/>
  <c r="AP98" i="12"/>
  <c r="BN98" i="12" s="1"/>
  <c r="AO98" i="12"/>
  <c r="BM98" i="12" s="1"/>
  <c r="A98" i="12"/>
  <c r="CA97" i="12"/>
  <c r="BZ97" i="12"/>
  <c r="BY97" i="12"/>
  <c r="AZ97" i="12"/>
  <c r="BX97" i="12" s="1"/>
  <c r="AY97" i="12"/>
  <c r="BW97" i="12" s="1"/>
  <c r="AX97" i="12"/>
  <c r="BV97" i="12" s="1"/>
  <c r="AW97" i="12"/>
  <c r="BU97" i="12" s="1"/>
  <c r="AV97" i="12"/>
  <c r="BT97" i="12" s="1"/>
  <c r="AU97" i="12"/>
  <c r="BS97" i="12" s="1"/>
  <c r="AT97" i="12"/>
  <c r="BR97" i="12" s="1"/>
  <c r="AS97" i="12"/>
  <c r="BQ97" i="12" s="1"/>
  <c r="AR97" i="12"/>
  <c r="BP97" i="12" s="1"/>
  <c r="AQ97" i="12"/>
  <c r="BO97" i="12" s="1"/>
  <c r="AP97" i="12"/>
  <c r="BN97" i="12" s="1"/>
  <c r="AO97" i="12"/>
  <c r="BM97" i="12" s="1"/>
  <c r="A97" i="12"/>
  <c r="CA96" i="12"/>
  <c r="BZ96" i="12"/>
  <c r="BY96" i="12"/>
  <c r="AZ96" i="12"/>
  <c r="BX96" i="12" s="1"/>
  <c r="AY96" i="12"/>
  <c r="BW96" i="12" s="1"/>
  <c r="AX96" i="12"/>
  <c r="BV96" i="12" s="1"/>
  <c r="AW96" i="12"/>
  <c r="BU96" i="12" s="1"/>
  <c r="AV96" i="12"/>
  <c r="BT96" i="12" s="1"/>
  <c r="AU96" i="12"/>
  <c r="BS96" i="12" s="1"/>
  <c r="AT96" i="12"/>
  <c r="BR96" i="12" s="1"/>
  <c r="AS96" i="12"/>
  <c r="BQ96" i="12" s="1"/>
  <c r="AR96" i="12"/>
  <c r="BP96" i="12" s="1"/>
  <c r="AQ96" i="12"/>
  <c r="BO96" i="12" s="1"/>
  <c r="AP96" i="12"/>
  <c r="BN96" i="12" s="1"/>
  <c r="AO96" i="12"/>
  <c r="BM96" i="12" s="1"/>
  <c r="A96" i="12"/>
  <c r="CA95" i="12"/>
  <c r="BZ95" i="12"/>
  <c r="BY95" i="12"/>
  <c r="AZ95" i="12"/>
  <c r="BX95" i="12" s="1"/>
  <c r="AY95" i="12"/>
  <c r="BW95" i="12" s="1"/>
  <c r="AX95" i="12"/>
  <c r="BV95" i="12" s="1"/>
  <c r="AW95" i="12"/>
  <c r="BU95" i="12" s="1"/>
  <c r="AV95" i="12"/>
  <c r="BT95" i="12" s="1"/>
  <c r="AU95" i="12"/>
  <c r="BS95" i="12" s="1"/>
  <c r="AT95" i="12"/>
  <c r="BR95" i="12" s="1"/>
  <c r="AS95" i="12"/>
  <c r="BQ95" i="12" s="1"/>
  <c r="AR95" i="12"/>
  <c r="BP95" i="12" s="1"/>
  <c r="AQ95" i="12"/>
  <c r="BO95" i="12" s="1"/>
  <c r="AP95" i="12"/>
  <c r="BN95" i="12" s="1"/>
  <c r="AO95" i="12"/>
  <c r="BM95" i="12" s="1"/>
  <c r="A95" i="12"/>
  <c r="CA94" i="12"/>
  <c r="BZ94" i="12"/>
  <c r="BY94" i="12"/>
  <c r="AZ94" i="12"/>
  <c r="BX94" i="12" s="1"/>
  <c r="AY94" i="12"/>
  <c r="BW94" i="12" s="1"/>
  <c r="AX94" i="12"/>
  <c r="BV94" i="12" s="1"/>
  <c r="AW94" i="12"/>
  <c r="BU94" i="12" s="1"/>
  <c r="AV94" i="12"/>
  <c r="BT94" i="12" s="1"/>
  <c r="AU94" i="12"/>
  <c r="BS94" i="12" s="1"/>
  <c r="AT94" i="12"/>
  <c r="BR94" i="12" s="1"/>
  <c r="AS94" i="12"/>
  <c r="BQ94" i="12" s="1"/>
  <c r="AR94" i="12"/>
  <c r="BP94" i="12" s="1"/>
  <c r="AQ94" i="12"/>
  <c r="BO94" i="12" s="1"/>
  <c r="AP94" i="12"/>
  <c r="BN94" i="12" s="1"/>
  <c r="AO94" i="12"/>
  <c r="BM94" i="12" s="1"/>
  <c r="A94" i="12"/>
  <c r="CA93" i="12"/>
  <c r="BZ93" i="12"/>
  <c r="BY93" i="12"/>
  <c r="AZ93" i="12"/>
  <c r="BX93" i="12" s="1"/>
  <c r="AY93" i="12"/>
  <c r="BW93" i="12" s="1"/>
  <c r="AX93" i="12"/>
  <c r="BV93" i="12" s="1"/>
  <c r="AW93" i="12"/>
  <c r="BU93" i="12" s="1"/>
  <c r="AV93" i="12"/>
  <c r="BT93" i="12" s="1"/>
  <c r="AU93" i="12"/>
  <c r="BS93" i="12" s="1"/>
  <c r="AT93" i="12"/>
  <c r="BR93" i="12" s="1"/>
  <c r="AS93" i="12"/>
  <c r="BQ93" i="12" s="1"/>
  <c r="AR93" i="12"/>
  <c r="BP93" i="12" s="1"/>
  <c r="AQ93" i="12"/>
  <c r="BO93" i="12" s="1"/>
  <c r="AP93" i="12"/>
  <c r="BN93" i="12" s="1"/>
  <c r="AO93" i="12"/>
  <c r="BM93" i="12" s="1"/>
  <c r="A93" i="12"/>
  <c r="CA92" i="12"/>
  <c r="BZ92" i="12"/>
  <c r="BY92" i="12"/>
  <c r="AZ92" i="12"/>
  <c r="BX92" i="12" s="1"/>
  <c r="AY92" i="12"/>
  <c r="BW92" i="12" s="1"/>
  <c r="AX92" i="12"/>
  <c r="BV92" i="12" s="1"/>
  <c r="AW92" i="12"/>
  <c r="BU92" i="12" s="1"/>
  <c r="AV92" i="12"/>
  <c r="BT92" i="12" s="1"/>
  <c r="AU92" i="12"/>
  <c r="BS92" i="12" s="1"/>
  <c r="AT92" i="12"/>
  <c r="BR92" i="12" s="1"/>
  <c r="AS92" i="12"/>
  <c r="BQ92" i="12" s="1"/>
  <c r="AR92" i="12"/>
  <c r="BP92" i="12" s="1"/>
  <c r="AQ92" i="12"/>
  <c r="BO92" i="12" s="1"/>
  <c r="AP92" i="12"/>
  <c r="BN92" i="12" s="1"/>
  <c r="AO92" i="12"/>
  <c r="BM92" i="12" s="1"/>
  <c r="A92" i="12"/>
  <c r="CA91" i="12"/>
  <c r="BZ91" i="12"/>
  <c r="BY91" i="12"/>
  <c r="AZ91" i="12"/>
  <c r="BX91" i="12" s="1"/>
  <c r="AY91" i="12"/>
  <c r="BW91" i="12" s="1"/>
  <c r="AX91" i="12"/>
  <c r="BV91" i="12" s="1"/>
  <c r="AW91" i="12"/>
  <c r="BU91" i="12" s="1"/>
  <c r="AV91" i="12"/>
  <c r="BT91" i="12" s="1"/>
  <c r="AU91" i="12"/>
  <c r="BS91" i="12" s="1"/>
  <c r="AT91" i="12"/>
  <c r="BR91" i="12" s="1"/>
  <c r="AS91" i="12"/>
  <c r="BQ91" i="12" s="1"/>
  <c r="AR91" i="12"/>
  <c r="BP91" i="12" s="1"/>
  <c r="AQ91" i="12"/>
  <c r="BO91" i="12" s="1"/>
  <c r="AP91" i="12"/>
  <c r="BN91" i="12" s="1"/>
  <c r="AO91" i="12"/>
  <c r="BM91" i="12" s="1"/>
  <c r="A91" i="12"/>
  <c r="CA90" i="12"/>
  <c r="BZ90" i="12"/>
  <c r="BY90" i="12"/>
  <c r="AZ90" i="12"/>
  <c r="BX90" i="12" s="1"/>
  <c r="AY90" i="12"/>
  <c r="BW90" i="12" s="1"/>
  <c r="AX90" i="12"/>
  <c r="BV90" i="12" s="1"/>
  <c r="AW90" i="12"/>
  <c r="BU90" i="12" s="1"/>
  <c r="AV90" i="12"/>
  <c r="BT90" i="12" s="1"/>
  <c r="AU90" i="12"/>
  <c r="BS90" i="12" s="1"/>
  <c r="AT90" i="12"/>
  <c r="BR90" i="12" s="1"/>
  <c r="AS90" i="12"/>
  <c r="BQ90" i="12" s="1"/>
  <c r="AR90" i="12"/>
  <c r="BP90" i="12" s="1"/>
  <c r="AQ90" i="12"/>
  <c r="BO90" i="12" s="1"/>
  <c r="AP90" i="12"/>
  <c r="BN90" i="12" s="1"/>
  <c r="AO90" i="12"/>
  <c r="BM90" i="12" s="1"/>
  <c r="A90" i="12"/>
  <c r="CA89" i="12"/>
  <c r="BZ89" i="12"/>
  <c r="BY89" i="12"/>
  <c r="AZ89" i="12"/>
  <c r="BX89" i="12" s="1"/>
  <c r="AY89" i="12"/>
  <c r="BW89" i="12" s="1"/>
  <c r="AX89" i="12"/>
  <c r="BV89" i="12" s="1"/>
  <c r="AW89" i="12"/>
  <c r="BU89" i="12" s="1"/>
  <c r="AV89" i="12"/>
  <c r="BT89" i="12" s="1"/>
  <c r="AU89" i="12"/>
  <c r="BS89" i="12" s="1"/>
  <c r="AT89" i="12"/>
  <c r="BR89" i="12" s="1"/>
  <c r="AS89" i="12"/>
  <c r="BQ89" i="12" s="1"/>
  <c r="AR89" i="12"/>
  <c r="BP89" i="12" s="1"/>
  <c r="AQ89" i="12"/>
  <c r="BO89" i="12" s="1"/>
  <c r="AP89" i="12"/>
  <c r="BN89" i="12" s="1"/>
  <c r="AO89" i="12"/>
  <c r="BM89" i="12" s="1"/>
  <c r="A89" i="12"/>
  <c r="CA88" i="12"/>
  <c r="BZ88" i="12"/>
  <c r="BY88" i="12"/>
  <c r="AZ88" i="12"/>
  <c r="BX88" i="12" s="1"/>
  <c r="AY88" i="12"/>
  <c r="BW88" i="12" s="1"/>
  <c r="AX88" i="12"/>
  <c r="BV88" i="12" s="1"/>
  <c r="AW88" i="12"/>
  <c r="BU88" i="12" s="1"/>
  <c r="AV88" i="12"/>
  <c r="BT88" i="12" s="1"/>
  <c r="AU88" i="12"/>
  <c r="BS88" i="12" s="1"/>
  <c r="AT88" i="12"/>
  <c r="BR88" i="12" s="1"/>
  <c r="AS88" i="12"/>
  <c r="BQ88" i="12" s="1"/>
  <c r="AR88" i="12"/>
  <c r="BP88" i="12" s="1"/>
  <c r="AQ88" i="12"/>
  <c r="BO88" i="12" s="1"/>
  <c r="AP88" i="12"/>
  <c r="BN88" i="12" s="1"/>
  <c r="AO88" i="12"/>
  <c r="BM88" i="12" s="1"/>
  <c r="A88" i="12"/>
  <c r="CA87" i="12"/>
  <c r="BZ87" i="12"/>
  <c r="BY87" i="12"/>
  <c r="AZ87" i="12"/>
  <c r="BX87" i="12" s="1"/>
  <c r="AY87" i="12"/>
  <c r="BW87" i="12" s="1"/>
  <c r="AX87" i="12"/>
  <c r="BV87" i="12" s="1"/>
  <c r="AW87" i="12"/>
  <c r="BU87" i="12" s="1"/>
  <c r="AV87" i="12"/>
  <c r="BT87" i="12" s="1"/>
  <c r="AU87" i="12"/>
  <c r="BS87" i="12" s="1"/>
  <c r="AT87" i="12"/>
  <c r="BR87" i="12" s="1"/>
  <c r="AS87" i="12"/>
  <c r="BQ87" i="12" s="1"/>
  <c r="AR87" i="12"/>
  <c r="BP87" i="12" s="1"/>
  <c r="AQ87" i="12"/>
  <c r="BO87" i="12" s="1"/>
  <c r="AP87" i="12"/>
  <c r="BN87" i="12" s="1"/>
  <c r="AO87" i="12"/>
  <c r="BM87" i="12" s="1"/>
  <c r="A87" i="12"/>
  <c r="CA86" i="12"/>
  <c r="BZ86" i="12"/>
  <c r="BY86" i="12"/>
  <c r="AZ86" i="12"/>
  <c r="BX86" i="12" s="1"/>
  <c r="AY86" i="12"/>
  <c r="BW86" i="12" s="1"/>
  <c r="AX86" i="12"/>
  <c r="BV86" i="12" s="1"/>
  <c r="AW86" i="12"/>
  <c r="BU86" i="12" s="1"/>
  <c r="AV86" i="12"/>
  <c r="BT86" i="12" s="1"/>
  <c r="AU86" i="12"/>
  <c r="BS86" i="12" s="1"/>
  <c r="AT86" i="12"/>
  <c r="BR86" i="12" s="1"/>
  <c r="AS86" i="12"/>
  <c r="BQ86" i="12" s="1"/>
  <c r="AR86" i="12"/>
  <c r="BP86" i="12" s="1"/>
  <c r="AQ86" i="12"/>
  <c r="BO86" i="12" s="1"/>
  <c r="AP86" i="12"/>
  <c r="BN86" i="12" s="1"/>
  <c r="AO86" i="12"/>
  <c r="BM86" i="12" s="1"/>
  <c r="A86" i="12"/>
  <c r="CA85" i="12"/>
  <c r="BZ85" i="12"/>
  <c r="BY85" i="12"/>
  <c r="AZ85" i="12"/>
  <c r="BX85" i="12" s="1"/>
  <c r="AY85" i="12"/>
  <c r="BW85" i="12" s="1"/>
  <c r="AX85" i="12"/>
  <c r="BV85" i="12" s="1"/>
  <c r="AW85" i="12"/>
  <c r="BU85" i="12" s="1"/>
  <c r="AV85" i="12"/>
  <c r="BT85" i="12" s="1"/>
  <c r="AU85" i="12"/>
  <c r="BS85" i="12" s="1"/>
  <c r="AT85" i="12"/>
  <c r="BR85" i="12" s="1"/>
  <c r="AS85" i="12"/>
  <c r="BQ85" i="12" s="1"/>
  <c r="AR85" i="12"/>
  <c r="BP85" i="12" s="1"/>
  <c r="AQ85" i="12"/>
  <c r="BO85" i="12" s="1"/>
  <c r="AP85" i="12"/>
  <c r="BN85" i="12" s="1"/>
  <c r="AO85" i="12"/>
  <c r="BM85" i="12" s="1"/>
  <c r="A85" i="12"/>
  <c r="CA84" i="12"/>
  <c r="BZ84" i="12"/>
  <c r="BY84" i="12"/>
  <c r="AZ84" i="12"/>
  <c r="BX84" i="12" s="1"/>
  <c r="AY84" i="12"/>
  <c r="BW84" i="12" s="1"/>
  <c r="AX84" i="12"/>
  <c r="BV84" i="12" s="1"/>
  <c r="AW84" i="12"/>
  <c r="BU84" i="12" s="1"/>
  <c r="AV84" i="12"/>
  <c r="BT84" i="12" s="1"/>
  <c r="AU84" i="12"/>
  <c r="BS84" i="12" s="1"/>
  <c r="AT84" i="12"/>
  <c r="BR84" i="12" s="1"/>
  <c r="AS84" i="12"/>
  <c r="BQ84" i="12" s="1"/>
  <c r="AR84" i="12"/>
  <c r="BP84" i="12" s="1"/>
  <c r="AQ84" i="12"/>
  <c r="BO84" i="12" s="1"/>
  <c r="AP84" i="12"/>
  <c r="BN84" i="12" s="1"/>
  <c r="AO84" i="12"/>
  <c r="BM84" i="12" s="1"/>
  <c r="A84" i="12"/>
  <c r="CA83" i="12"/>
  <c r="BZ83" i="12"/>
  <c r="BY83" i="12"/>
  <c r="AZ83" i="12"/>
  <c r="BX83" i="12" s="1"/>
  <c r="AY83" i="12"/>
  <c r="BW83" i="12" s="1"/>
  <c r="AX83" i="12"/>
  <c r="BV83" i="12" s="1"/>
  <c r="AW83" i="12"/>
  <c r="BU83" i="12" s="1"/>
  <c r="AV83" i="12"/>
  <c r="BT83" i="12" s="1"/>
  <c r="AU83" i="12"/>
  <c r="BS83" i="12" s="1"/>
  <c r="AT83" i="12"/>
  <c r="BR83" i="12" s="1"/>
  <c r="AS83" i="12"/>
  <c r="BQ83" i="12" s="1"/>
  <c r="AR83" i="12"/>
  <c r="BP83" i="12" s="1"/>
  <c r="AQ83" i="12"/>
  <c r="BO83" i="12" s="1"/>
  <c r="AP83" i="12"/>
  <c r="BN83" i="12" s="1"/>
  <c r="AO83" i="12"/>
  <c r="BM83" i="12" s="1"/>
  <c r="A83" i="12"/>
  <c r="CA82" i="12"/>
  <c r="BZ82" i="12"/>
  <c r="BY82" i="12"/>
  <c r="AZ82" i="12"/>
  <c r="BX82" i="12" s="1"/>
  <c r="AY82" i="12"/>
  <c r="BW82" i="12" s="1"/>
  <c r="AX82" i="12"/>
  <c r="BV82" i="12" s="1"/>
  <c r="AW82" i="12"/>
  <c r="BU82" i="12" s="1"/>
  <c r="AV82" i="12"/>
  <c r="BT82" i="12" s="1"/>
  <c r="AU82" i="12"/>
  <c r="BS82" i="12" s="1"/>
  <c r="AT82" i="12"/>
  <c r="BR82" i="12" s="1"/>
  <c r="AS82" i="12"/>
  <c r="BQ82" i="12" s="1"/>
  <c r="AR82" i="12"/>
  <c r="BP82" i="12" s="1"/>
  <c r="AQ82" i="12"/>
  <c r="BO82" i="12" s="1"/>
  <c r="AP82" i="12"/>
  <c r="BN82" i="12" s="1"/>
  <c r="AO82" i="12"/>
  <c r="BM82" i="12" s="1"/>
  <c r="A82" i="12"/>
  <c r="CA81" i="12"/>
  <c r="BZ81" i="12"/>
  <c r="BY81" i="12"/>
  <c r="AZ81" i="12"/>
  <c r="BX81" i="12" s="1"/>
  <c r="AY81" i="12"/>
  <c r="BW81" i="12" s="1"/>
  <c r="AX81" i="12"/>
  <c r="BV81" i="12" s="1"/>
  <c r="AW81" i="12"/>
  <c r="BU81" i="12" s="1"/>
  <c r="AV81" i="12"/>
  <c r="BT81" i="12" s="1"/>
  <c r="AU81" i="12"/>
  <c r="BS81" i="12" s="1"/>
  <c r="AT81" i="12"/>
  <c r="BR81" i="12" s="1"/>
  <c r="AS81" i="12"/>
  <c r="BQ81" i="12" s="1"/>
  <c r="AR81" i="12"/>
  <c r="BP81" i="12" s="1"/>
  <c r="AQ81" i="12"/>
  <c r="BO81" i="12" s="1"/>
  <c r="AP81" i="12"/>
  <c r="BN81" i="12" s="1"/>
  <c r="AO81" i="12"/>
  <c r="BM81" i="12" s="1"/>
  <c r="A81" i="12"/>
  <c r="CA80" i="12"/>
  <c r="BZ80" i="12"/>
  <c r="BY80" i="12"/>
  <c r="AZ80" i="12"/>
  <c r="BX80" i="12" s="1"/>
  <c r="AY80" i="12"/>
  <c r="BW80" i="12" s="1"/>
  <c r="AX80" i="12"/>
  <c r="BV80" i="12" s="1"/>
  <c r="AW80" i="12"/>
  <c r="BU80" i="12" s="1"/>
  <c r="AV80" i="12"/>
  <c r="BT80" i="12" s="1"/>
  <c r="AU80" i="12"/>
  <c r="BS80" i="12" s="1"/>
  <c r="AT80" i="12"/>
  <c r="BR80" i="12" s="1"/>
  <c r="AS80" i="12"/>
  <c r="BQ80" i="12" s="1"/>
  <c r="AR80" i="12"/>
  <c r="BP80" i="12" s="1"/>
  <c r="AQ80" i="12"/>
  <c r="BO80" i="12" s="1"/>
  <c r="AP80" i="12"/>
  <c r="BN80" i="12" s="1"/>
  <c r="AO80" i="12"/>
  <c r="BM80" i="12" s="1"/>
  <c r="A80" i="12"/>
  <c r="CA79" i="12"/>
  <c r="BZ79" i="12"/>
  <c r="BY79" i="12"/>
  <c r="AZ79" i="12"/>
  <c r="BX79" i="12" s="1"/>
  <c r="AY79" i="12"/>
  <c r="BW79" i="12" s="1"/>
  <c r="AX79" i="12"/>
  <c r="BV79" i="12" s="1"/>
  <c r="AW79" i="12"/>
  <c r="BU79" i="12" s="1"/>
  <c r="AV79" i="12"/>
  <c r="BT79" i="12" s="1"/>
  <c r="AU79" i="12"/>
  <c r="BS79" i="12" s="1"/>
  <c r="AT79" i="12"/>
  <c r="BR79" i="12" s="1"/>
  <c r="AS79" i="12"/>
  <c r="BQ79" i="12" s="1"/>
  <c r="AR79" i="12"/>
  <c r="BP79" i="12" s="1"/>
  <c r="AQ79" i="12"/>
  <c r="BO79" i="12" s="1"/>
  <c r="AP79" i="12"/>
  <c r="BN79" i="12" s="1"/>
  <c r="AO79" i="12"/>
  <c r="BM79" i="12" s="1"/>
  <c r="A79" i="12"/>
  <c r="CA78" i="12"/>
  <c r="BZ78" i="12"/>
  <c r="BY78" i="12"/>
  <c r="AZ78" i="12"/>
  <c r="BX78" i="12" s="1"/>
  <c r="AY78" i="12"/>
  <c r="BW78" i="12" s="1"/>
  <c r="AX78" i="12"/>
  <c r="BV78" i="12" s="1"/>
  <c r="AW78" i="12"/>
  <c r="BU78" i="12" s="1"/>
  <c r="AV78" i="12"/>
  <c r="BT78" i="12" s="1"/>
  <c r="AU78" i="12"/>
  <c r="BS78" i="12" s="1"/>
  <c r="AT78" i="12"/>
  <c r="BR78" i="12" s="1"/>
  <c r="AS78" i="12"/>
  <c r="BQ78" i="12" s="1"/>
  <c r="AR78" i="12"/>
  <c r="BP78" i="12" s="1"/>
  <c r="AQ78" i="12"/>
  <c r="BO78" i="12" s="1"/>
  <c r="AP78" i="12"/>
  <c r="BN78" i="12" s="1"/>
  <c r="AO78" i="12"/>
  <c r="BM78" i="12" s="1"/>
  <c r="A78" i="12"/>
  <c r="CA77" i="12"/>
  <c r="BZ77" i="12"/>
  <c r="BY77" i="12"/>
  <c r="AZ77" i="12"/>
  <c r="BX77" i="12" s="1"/>
  <c r="AY77" i="12"/>
  <c r="BW77" i="12" s="1"/>
  <c r="AX77" i="12"/>
  <c r="BV77" i="12" s="1"/>
  <c r="AW77" i="12"/>
  <c r="BU77" i="12" s="1"/>
  <c r="AV77" i="12"/>
  <c r="BT77" i="12" s="1"/>
  <c r="AU77" i="12"/>
  <c r="BS77" i="12" s="1"/>
  <c r="AT77" i="12"/>
  <c r="BR77" i="12" s="1"/>
  <c r="AS77" i="12"/>
  <c r="BQ77" i="12" s="1"/>
  <c r="AR77" i="12"/>
  <c r="BP77" i="12" s="1"/>
  <c r="AQ77" i="12"/>
  <c r="BO77" i="12" s="1"/>
  <c r="AP77" i="12"/>
  <c r="BN77" i="12" s="1"/>
  <c r="AO77" i="12"/>
  <c r="BM77" i="12" s="1"/>
  <c r="A77" i="12"/>
  <c r="CA76" i="12"/>
  <c r="BZ76" i="12"/>
  <c r="BY76" i="12"/>
  <c r="AZ76" i="12"/>
  <c r="BX76" i="12" s="1"/>
  <c r="AY76" i="12"/>
  <c r="BW76" i="12" s="1"/>
  <c r="AX76" i="12"/>
  <c r="BV76" i="12" s="1"/>
  <c r="AW76" i="12"/>
  <c r="BU76" i="12" s="1"/>
  <c r="AV76" i="12"/>
  <c r="BT76" i="12" s="1"/>
  <c r="AU76" i="12"/>
  <c r="BS76" i="12" s="1"/>
  <c r="AT76" i="12"/>
  <c r="BR76" i="12" s="1"/>
  <c r="AS76" i="12"/>
  <c r="BQ76" i="12" s="1"/>
  <c r="AR76" i="12"/>
  <c r="BP76" i="12" s="1"/>
  <c r="AQ76" i="12"/>
  <c r="BO76" i="12" s="1"/>
  <c r="AP76" i="12"/>
  <c r="BN76" i="12" s="1"/>
  <c r="AO76" i="12"/>
  <c r="BM76" i="12" s="1"/>
  <c r="A76" i="12"/>
  <c r="CA75" i="12"/>
  <c r="BZ75" i="12"/>
  <c r="BY75" i="12"/>
  <c r="AZ75" i="12"/>
  <c r="BX75" i="12" s="1"/>
  <c r="AY75" i="12"/>
  <c r="BW75" i="12" s="1"/>
  <c r="AX75" i="12"/>
  <c r="BV75" i="12" s="1"/>
  <c r="AW75" i="12"/>
  <c r="BU75" i="12" s="1"/>
  <c r="AV75" i="12"/>
  <c r="BT75" i="12" s="1"/>
  <c r="AU75" i="12"/>
  <c r="BS75" i="12" s="1"/>
  <c r="AT75" i="12"/>
  <c r="BR75" i="12" s="1"/>
  <c r="AS75" i="12"/>
  <c r="BQ75" i="12" s="1"/>
  <c r="AR75" i="12"/>
  <c r="BP75" i="12" s="1"/>
  <c r="AQ75" i="12"/>
  <c r="BO75" i="12" s="1"/>
  <c r="AP75" i="12"/>
  <c r="BN75" i="12" s="1"/>
  <c r="AO75" i="12"/>
  <c r="BM75" i="12" s="1"/>
  <c r="A75" i="12"/>
  <c r="CA74" i="12"/>
  <c r="BZ74" i="12"/>
  <c r="BY74" i="12"/>
  <c r="AZ74" i="12"/>
  <c r="BX74" i="12" s="1"/>
  <c r="AY74" i="12"/>
  <c r="BW74" i="12" s="1"/>
  <c r="AX74" i="12"/>
  <c r="BV74" i="12" s="1"/>
  <c r="AW74" i="12"/>
  <c r="BU74" i="12" s="1"/>
  <c r="AV74" i="12"/>
  <c r="BT74" i="12" s="1"/>
  <c r="AU74" i="12"/>
  <c r="BS74" i="12" s="1"/>
  <c r="AT74" i="12"/>
  <c r="BR74" i="12" s="1"/>
  <c r="AS74" i="12"/>
  <c r="BQ74" i="12" s="1"/>
  <c r="AR74" i="12"/>
  <c r="BP74" i="12" s="1"/>
  <c r="AQ74" i="12"/>
  <c r="BO74" i="12" s="1"/>
  <c r="AP74" i="12"/>
  <c r="BN74" i="12" s="1"/>
  <c r="AO74" i="12"/>
  <c r="BM74" i="12" s="1"/>
  <c r="A74" i="12"/>
  <c r="CA73" i="12"/>
  <c r="BZ73" i="12"/>
  <c r="BY73" i="12"/>
  <c r="AZ73" i="12"/>
  <c r="BX73" i="12" s="1"/>
  <c r="AY73" i="12"/>
  <c r="BW73" i="12" s="1"/>
  <c r="AX73" i="12"/>
  <c r="BV73" i="12" s="1"/>
  <c r="AW73" i="12"/>
  <c r="BU73" i="12" s="1"/>
  <c r="AV73" i="12"/>
  <c r="BT73" i="12" s="1"/>
  <c r="AU73" i="12"/>
  <c r="BS73" i="12" s="1"/>
  <c r="AT73" i="12"/>
  <c r="BR73" i="12" s="1"/>
  <c r="AS73" i="12"/>
  <c r="BQ73" i="12" s="1"/>
  <c r="AR73" i="12"/>
  <c r="BP73" i="12" s="1"/>
  <c r="AQ73" i="12"/>
  <c r="BO73" i="12" s="1"/>
  <c r="AP73" i="12"/>
  <c r="BN73" i="12" s="1"/>
  <c r="AO73" i="12"/>
  <c r="BM73" i="12" s="1"/>
  <c r="A73" i="12"/>
  <c r="CA72" i="12"/>
  <c r="BZ72" i="12"/>
  <c r="BY72" i="12"/>
  <c r="AZ72" i="12"/>
  <c r="BX72" i="12" s="1"/>
  <c r="AY72" i="12"/>
  <c r="BW72" i="12" s="1"/>
  <c r="AX72" i="12"/>
  <c r="BV72" i="12" s="1"/>
  <c r="AW72" i="12"/>
  <c r="BU72" i="12" s="1"/>
  <c r="AV72" i="12"/>
  <c r="BT72" i="12" s="1"/>
  <c r="AU72" i="12"/>
  <c r="BS72" i="12" s="1"/>
  <c r="AT72" i="12"/>
  <c r="BR72" i="12" s="1"/>
  <c r="AS72" i="12"/>
  <c r="BQ72" i="12" s="1"/>
  <c r="AR72" i="12"/>
  <c r="BP72" i="12" s="1"/>
  <c r="AQ72" i="12"/>
  <c r="BO72" i="12" s="1"/>
  <c r="AP72" i="12"/>
  <c r="BN72" i="12" s="1"/>
  <c r="AO72" i="12"/>
  <c r="BM72" i="12" s="1"/>
  <c r="A72" i="12"/>
  <c r="CA71" i="12"/>
  <c r="BZ71" i="12"/>
  <c r="BY71" i="12"/>
  <c r="AZ71" i="12"/>
  <c r="BX71" i="12" s="1"/>
  <c r="AY71" i="12"/>
  <c r="BW71" i="12" s="1"/>
  <c r="AX71" i="12"/>
  <c r="BV71" i="12" s="1"/>
  <c r="AW71" i="12"/>
  <c r="BU71" i="12" s="1"/>
  <c r="AV71" i="12"/>
  <c r="BT71" i="12" s="1"/>
  <c r="AU71" i="12"/>
  <c r="BS71" i="12" s="1"/>
  <c r="AT71" i="12"/>
  <c r="BR71" i="12" s="1"/>
  <c r="AS71" i="12"/>
  <c r="BQ71" i="12" s="1"/>
  <c r="AR71" i="12"/>
  <c r="BP71" i="12" s="1"/>
  <c r="AQ71" i="12"/>
  <c r="BO71" i="12" s="1"/>
  <c r="AP71" i="12"/>
  <c r="BN71" i="12" s="1"/>
  <c r="AO71" i="12"/>
  <c r="BM71" i="12" s="1"/>
  <c r="A71" i="12"/>
  <c r="CA70" i="12"/>
  <c r="BZ70" i="12"/>
  <c r="BY70" i="12"/>
  <c r="AZ70" i="12"/>
  <c r="BX70" i="12" s="1"/>
  <c r="AY70" i="12"/>
  <c r="BW70" i="12" s="1"/>
  <c r="AX70" i="12"/>
  <c r="BV70" i="12" s="1"/>
  <c r="AW70" i="12"/>
  <c r="BU70" i="12" s="1"/>
  <c r="AV70" i="12"/>
  <c r="BT70" i="12" s="1"/>
  <c r="AU70" i="12"/>
  <c r="BS70" i="12" s="1"/>
  <c r="AT70" i="12"/>
  <c r="BR70" i="12" s="1"/>
  <c r="AS70" i="12"/>
  <c r="BQ70" i="12" s="1"/>
  <c r="AR70" i="12"/>
  <c r="BP70" i="12" s="1"/>
  <c r="AQ70" i="12"/>
  <c r="BO70" i="12" s="1"/>
  <c r="AP70" i="12"/>
  <c r="BN70" i="12" s="1"/>
  <c r="AO70" i="12"/>
  <c r="BM70" i="12" s="1"/>
  <c r="A70" i="12"/>
  <c r="CA69" i="12"/>
  <c r="BZ69" i="12"/>
  <c r="BY69" i="12"/>
  <c r="AZ69" i="12"/>
  <c r="BX69" i="12" s="1"/>
  <c r="AY69" i="12"/>
  <c r="BW69" i="12" s="1"/>
  <c r="AX69" i="12"/>
  <c r="BV69" i="12" s="1"/>
  <c r="AW69" i="12"/>
  <c r="BU69" i="12" s="1"/>
  <c r="AV69" i="12"/>
  <c r="BT69" i="12" s="1"/>
  <c r="AU69" i="12"/>
  <c r="BS69" i="12" s="1"/>
  <c r="AT69" i="12"/>
  <c r="BR69" i="12" s="1"/>
  <c r="AS69" i="12"/>
  <c r="BQ69" i="12" s="1"/>
  <c r="AR69" i="12"/>
  <c r="BP69" i="12" s="1"/>
  <c r="AQ69" i="12"/>
  <c r="BO69" i="12" s="1"/>
  <c r="AP69" i="12"/>
  <c r="BN69" i="12" s="1"/>
  <c r="AO69" i="12"/>
  <c r="BM69" i="12" s="1"/>
  <c r="A69" i="12"/>
  <c r="CA68" i="12"/>
  <c r="BZ68" i="12"/>
  <c r="BY68" i="12"/>
  <c r="AZ68" i="12"/>
  <c r="BX68" i="12" s="1"/>
  <c r="AY68" i="12"/>
  <c r="BW68" i="12" s="1"/>
  <c r="AX68" i="12"/>
  <c r="BV68" i="12" s="1"/>
  <c r="AW68" i="12"/>
  <c r="BU68" i="12" s="1"/>
  <c r="AV68" i="12"/>
  <c r="BT68" i="12" s="1"/>
  <c r="AU68" i="12"/>
  <c r="BS68" i="12" s="1"/>
  <c r="AT68" i="12"/>
  <c r="BR68" i="12" s="1"/>
  <c r="AS68" i="12"/>
  <c r="BQ68" i="12" s="1"/>
  <c r="AR68" i="12"/>
  <c r="BP68" i="12" s="1"/>
  <c r="AQ68" i="12"/>
  <c r="BO68" i="12" s="1"/>
  <c r="AP68" i="12"/>
  <c r="BN68" i="12" s="1"/>
  <c r="AO68" i="12"/>
  <c r="BM68" i="12" s="1"/>
  <c r="A68" i="12"/>
  <c r="CA67" i="12"/>
  <c r="BZ67" i="12"/>
  <c r="BY67" i="12"/>
  <c r="AZ67" i="12"/>
  <c r="BX67" i="12" s="1"/>
  <c r="AY67" i="12"/>
  <c r="BW67" i="12" s="1"/>
  <c r="AX67" i="12"/>
  <c r="BV67" i="12" s="1"/>
  <c r="AW67" i="12"/>
  <c r="BU67" i="12" s="1"/>
  <c r="AV67" i="12"/>
  <c r="BT67" i="12" s="1"/>
  <c r="AU67" i="12"/>
  <c r="BS67" i="12" s="1"/>
  <c r="AT67" i="12"/>
  <c r="BR67" i="12" s="1"/>
  <c r="AS67" i="12"/>
  <c r="BQ67" i="12" s="1"/>
  <c r="AR67" i="12"/>
  <c r="BP67" i="12" s="1"/>
  <c r="AQ67" i="12"/>
  <c r="BO67" i="12" s="1"/>
  <c r="AP67" i="12"/>
  <c r="BN67" i="12" s="1"/>
  <c r="AO67" i="12"/>
  <c r="BM67" i="12" s="1"/>
  <c r="A67" i="12"/>
  <c r="CA66" i="12"/>
  <c r="BZ66" i="12"/>
  <c r="BY66" i="12"/>
  <c r="AZ66" i="12"/>
  <c r="BX66" i="12" s="1"/>
  <c r="AY66" i="12"/>
  <c r="BW66" i="12" s="1"/>
  <c r="AX66" i="12"/>
  <c r="BV66" i="12" s="1"/>
  <c r="AW66" i="12"/>
  <c r="BU66" i="12" s="1"/>
  <c r="AV66" i="12"/>
  <c r="BT66" i="12" s="1"/>
  <c r="AU66" i="12"/>
  <c r="BS66" i="12" s="1"/>
  <c r="AT66" i="12"/>
  <c r="BR66" i="12" s="1"/>
  <c r="AS66" i="12"/>
  <c r="BQ66" i="12" s="1"/>
  <c r="AR66" i="12"/>
  <c r="BP66" i="12" s="1"/>
  <c r="AQ66" i="12"/>
  <c r="BO66" i="12" s="1"/>
  <c r="AP66" i="12"/>
  <c r="BN66" i="12" s="1"/>
  <c r="AO66" i="12"/>
  <c r="BM66" i="12" s="1"/>
  <c r="A66" i="12"/>
  <c r="CA65" i="12"/>
  <c r="BZ65" i="12"/>
  <c r="BY65" i="12"/>
  <c r="AZ65" i="12"/>
  <c r="BX65" i="12" s="1"/>
  <c r="AY65" i="12"/>
  <c r="BW65" i="12" s="1"/>
  <c r="AX65" i="12"/>
  <c r="BV65" i="12" s="1"/>
  <c r="AW65" i="12"/>
  <c r="BU65" i="12" s="1"/>
  <c r="AV65" i="12"/>
  <c r="BT65" i="12" s="1"/>
  <c r="AU65" i="12"/>
  <c r="BS65" i="12" s="1"/>
  <c r="AT65" i="12"/>
  <c r="BR65" i="12" s="1"/>
  <c r="AS65" i="12"/>
  <c r="BQ65" i="12" s="1"/>
  <c r="AR65" i="12"/>
  <c r="BP65" i="12" s="1"/>
  <c r="AQ65" i="12"/>
  <c r="BO65" i="12" s="1"/>
  <c r="AP65" i="12"/>
  <c r="BN65" i="12" s="1"/>
  <c r="AO65" i="12"/>
  <c r="BM65" i="12" s="1"/>
  <c r="A65" i="12"/>
  <c r="CA64" i="12"/>
  <c r="BZ64" i="12"/>
  <c r="BY64" i="12"/>
  <c r="AZ64" i="12"/>
  <c r="BX64" i="12" s="1"/>
  <c r="AY64" i="12"/>
  <c r="BW64" i="12" s="1"/>
  <c r="AX64" i="12"/>
  <c r="BV64" i="12" s="1"/>
  <c r="AW64" i="12"/>
  <c r="BU64" i="12" s="1"/>
  <c r="AV64" i="12"/>
  <c r="BT64" i="12" s="1"/>
  <c r="AU64" i="12"/>
  <c r="BS64" i="12" s="1"/>
  <c r="AT64" i="12"/>
  <c r="BR64" i="12" s="1"/>
  <c r="AS64" i="12"/>
  <c r="BQ64" i="12" s="1"/>
  <c r="AR64" i="12"/>
  <c r="BP64" i="12" s="1"/>
  <c r="AQ64" i="12"/>
  <c r="BO64" i="12" s="1"/>
  <c r="AP64" i="12"/>
  <c r="BN64" i="12" s="1"/>
  <c r="AO64" i="12"/>
  <c r="BM64" i="12" s="1"/>
  <c r="A64" i="12"/>
  <c r="CA63" i="12"/>
  <c r="BZ63" i="12"/>
  <c r="BY63" i="12"/>
  <c r="AZ63" i="12"/>
  <c r="BX63" i="12" s="1"/>
  <c r="AY63" i="12"/>
  <c r="BW63" i="12" s="1"/>
  <c r="AX63" i="12"/>
  <c r="BV63" i="12" s="1"/>
  <c r="AW63" i="12"/>
  <c r="BU63" i="12" s="1"/>
  <c r="AV63" i="12"/>
  <c r="BT63" i="12" s="1"/>
  <c r="AU63" i="12"/>
  <c r="BS63" i="12" s="1"/>
  <c r="AT63" i="12"/>
  <c r="BR63" i="12" s="1"/>
  <c r="AS63" i="12"/>
  <c r="BQ63" i="12" s="1"/>
  <c r="AR63" i="12"/>
  <c r="BP63" i="12" s="1"/>
  <c r="AQ63" i="12"/>
  <c r="BO63" i="12" s="1"/>
  <c r="AP63" i="12"/>
  <c r="BN63" i="12" s="1"/>
  <c r="AO63" i="12"/>
  <c r="BM63" i="12" s="1"/>
  <c r="A63" i="12"/>
  <c r="CA62" i="12"/>
  <c r="BZ62" i="12"/>
  <c r="BY62" i="12"/>
  <c r="AZ62" i="12"/>
  <c r="BX62" i="12" s="1"/>
  <c r="AY62" i="12"/>
  <c r="BW62" i="12" s="1"/>
  <c r="AX62" i="12"/>
  <c r="BV62" i="12" s="1"/>
  <c r="AW62" i="12"/>
  <c r="BU62" i="12" s="1"/>
  <c r="AV62" i="12"/>
  <c r="BT62" i="12" s="1"/>
  <c r="AU62" i="12"/>
  <c r="BS62" i="12" s="1"/>
  <c r="AT62" i="12"/>
  <c r="BR62" i="12" s="1"/>
  <c r="AS62" i="12"/>
  <c r="BQ62" i="12" s="1"/>
  <c r="AR62" i="12"/>
  <c r="BP62" i="12" s="1"/>
  <c r="AQ62" i="12"/>
  <c r="BO62" i="12" s="1"/>
  <c r="AP62" i="12"/>
  <c r="BN62" i="12" s="1"/>
  <c r="AO62" i="12"/>
  <c r="BM62" i="12" s="1"/>
  <c r="A62" i="12"/>
  <c r="CA61" i="12"/>
  <c r="BZ61" i="12"/>
  <c r="BY61" i="12"/>
  <c r="AZ61" i="12"/>
  <c r="BX61" i="12" s="1"/>
  <c r="AY61" i="12"/>
  <c r="BW61" i="12" s="1"/>
  <c r="AX61" i="12"/>
  <c r="BV61" i="12" s="1"/>
  <c r="AW61" i="12"/>
  <c r="BU61" i="12" s="1"/>
  <c r="AV61" i="12"/>
  <c r="BT61" i="12" s="1"/>
  <c r="AU61" i="12"/>
  <c r="BS61" i="12" s="1"/>
  <c r="AT61" i="12"/>
  <c r="BR61" i="12" s="1"/>
  <c r="AS61" i="12"/>
  <c r="BQ61" i="12" s="1"/>
  <c r="AR61" i="12"/>
  <c r="BP61" i="12" s="1"/>
  <c r="AQ61" i="12"/>
  <c r="BO61" i="12" s="1"/>
  <c r="AP61" i="12"/>
  <c r="BN61" i="12" s="1"/>
  <c r="AO61" i="12"/>
  <c r="BM61" i="12" s="1"/>
  <c r="A61" i="12"/>
  <c r="CA60" i="12"/>
  <c r="BZ60" i="12"/>
  <c r="BY60" i="12"/>
  <c r="AZ60" i="12"/>
  <c r="BX60" i="12" s="1"/>
  <c r="AY60" i="12"/>
  <c r="BW60" i="12" s="1"/>
  <c r="AX60" i="12"/>
  <c r="BV60" i="12" s="1"/>
  <c r="AW60" i="12"/>
  <c r="BU60" i="12" s="1"/>
  <c r="AV60" i="12"/>
  <c r="BT60" i="12" s="1"/>
  <c r="AU60" i="12"/>
  <c r="BS60" i="12" s="1"/>
  <c r="AT60" i="12"/>
  <c r="BR60" i="12" s="1"/>
  <c r="AS60" i="12"/>
  <c r="BQ60" i="12" s="1"/>
  <c r="AR60" i="12"/>
  <c r="BP60" i="12" s="1"/>
  <c r="AQ60" i="12"/>
  <c r="BO60" i="12" s="1"/>
  <c r="AP60" i="12"/>
  <c r="BN60" i="12" s="1"/>
  <c r="AO60" i="12"/>
  <c r="BM60" i="12" s="1"/>
  <c r="A60" i="12"/>
  <c r="CA59" i="12"/>
  <c r="BZ59" i="12"/>
  <c r="BY59" i="12"/>
  <c r="AZ59" i="12"/>
  <c r="BX59" i="12" s="1"/>
  <c r="AY59" i="12"/>
  <c r="BW59" i="12" s="1"/>
  <c r="AX59" i="12"/>
  <c r="BV59" i="12" s="1"/>
  <c r="AW59" i="12"/>
  <c r="BU59" i="12" s="1"/>
  <c r="AV59" i="12"/>
  <c r="BT59" i="12" s="1"/>
  <c r="AU59" i="12"/>
  <c r="BS59" i="12" s="1"/>
  <c r="AT59" i="12"/>
  <c r="BR59" i="12" s="1"/>
  <c r="AS59" i="12"/>
  <c r="BQ59" i="12" s="1"/>
  <c r="AR59" i="12"/>
  <c r="BP59" i="12" s="1"/>
  <c r="AQ59" i="12"/>
  <c r="BO59" i="12" s="1"/>
  <c r="AP59" i="12"/>
  <c r="BN59" i="12" s="1"/>
  <c r="AO59" i="12"/>
  <c r="BM59" i="12" s="1"/>
  <c r="A59" i="12"/>
  <c r="CA58" i="12"/>
  <c r="BZ58" i="12"/>
  <c r="BY58" i="12"/>
  <c r="AZ58" i="12"/>
  <c r="BX58" i="12" s="1"/>
  <c r="AY58" i="12"/>
  <c r="BW58" i="12" s="1"/>
  <c r="AX58" i="12"/>
  <c r="BV58" i="12" s="1"/>
  <c r="AW58" i="12"/>
  <c r="BU58" i="12" s="1"/>
  <c r="AV58" i="12"/>
  <c r="BT58" i="12" s="1"/>
  <c r="AU58" i="12"/>
  <c r="BS58" i="12" s="1"/>
  <c r="AT58" i="12"/>
  <c r="BR58" i="12" s="1"/>
  <c r="AS58" i="12"/>
  <c r="BQ58" i="12" s="1"/>
  <c r="AR58" i="12"/>
  <c r="BP58" i="12" s="1"/>
  <c r="AQ58" i="12"/>
  <c r="BO58" i="12" s="1"/>
  <c r="AP58" i="12"/>
  <c r="BN58" i="12" s="1"/>
  <c r="AO58" i="12"/>
  <c r="BM58" i="12" s="1"/>
  <c r="A58" i="12"/>
  <c r="CA57" i="12"/>
  <c r="BZ57" i="12"/>
  <c r="BY57" i="12"/>
  <c r="AZ57" i="12"/>
  <c r="BX57" i="12" s="1"/>
  <c r="AY57" i="12"/>
  <c r="BW57" i="12" s="1"/>
  <c r="AX57" i="12"/>
  <c r="BV57" i="12" s="1"/>
  <c r="AW57" i="12"/>
  <c r="BU57" i="12" s="1"/>
  <c r="AV57" i="12"/>
  <c r="BT57" i="12" s="1"/>
  <c r="AU57" i="12"/>
  <c r="BS57" i="12" s="1"/>
  <c r="AT57" i="12"/>
  <c r="BR57" i="12" s="1"/>
  <c r="AS57" i="12"/>
  <c r="BQ57" i="12" s="1"/>
  <c r="AR57" i="12"/>
  <c r="BP57" i="12" s="1"/>
  <c r="AQ57" i="12"/>
  <c r="BO57" i="12" s="1"/>
  <c r="AP57" i="12"/>
  <c r="BN57" i="12" s="1"/>
  <c r="AO57" i="12"/>
  <c r="BM57" i="12" s="1"/>
  <c r="A57" i="12"/>
  <c r="CA56" i="12"/>
  <c r="BZ56" i="12"/>
  <c r="BY56" i="12"/>
  <c r="AZ56" i="12"/>
  <c r="BX56" i="12" s="1"/>
  <c r="AY56" i="12"/>
  <c r="BW56" i="12" s="1"/>
  <c r="AX56" i="12"/>
  <c r="BV56" i="12" s="1"/>
  <c r="AW56" i="12"/>
  <c r="BU56" i="12" s="1"/>
  <c r="AV56" i="12"/>
  <c r="BT56" i="12" s="1"/>
  <c r="AU56" i="12"/>
  <c r="BS56" i="12" s="1"/>
  <c r="AT56" i="12"/>
  <c r="BR56" i="12" s="1"/>
  <c r="AS56" i="12"/>
  <c r="BQ56" i="12" s="1"/>
  <c r="AR56" i="12"/>
  <c r="BP56" i="12" s="1"/>
  <c r="AQ56" i="12"/>
  <c r="BO56" i="12" s="1"/>
  <c r="AP56" i="12"/>
  <c r="BN56" i="12" s="1"/>
  <c r="AO56" i="12"/>
  <c r="BM56" i="12" s="1"/>
  <c r="A56" i="12"/>
  <c r="CA55" i="12"/>
  <c r="BZ55" i="12"/>
  <c r="BY55" i="12"/>
  <c r="AZ55" i="12"/>
  <c r="BX55" i="12" s="1"/>
  <c r="AY55" i="12"/>
  <c r="BW55" i="12" s="1"/>
  <c r="AX55" i="12"/>
  <c r="BV55" i="12" s="1"/>
  <c r="AW55" i="12"/>
  <c r="BU55" i="12" s="1"/>
  <c r="AV55" i="12"/>
  <c r="BT55" i="12" s="1"/>
  <c r="AU55" i="12"/>
  <c r="BS55" i="12" s="1"/>
  <c r="AT55" i="12"/>
  <c r="BR55" i="12" s="1"/>
  <c r="AS55" i="12"/>
  <c r="BQ55" i="12" s="1"/>
  <c r="AR55" i="12"/>
  <c r="BP55" i="12" s="1"/>
  <c r="AQ55" i="12"/>
  <c r="BO55" i="12" s="1"/>
  <c r="AP55" i="12"/>
  <c r="BN55" i="12" s="1"/>
  <c r="AO55" i="12"/>
  <c r="BM55" i="12" s="1"/>
  <c r="A55" i="12"/>
  <c r="CA54" i="12"/>
  <c r="BZ54" i="12"/>
  <c r="BY54" i="12"/>
  <c r="AZ54" i="12"/>
  <c r="BX54" i="12" s="1"/>
  <c r="AY54" i="12"/>
  <c r="BW54" i="12" s="1"/>
  <c r="AX54" i="12"/>
  <c r="BV54" i="12" s="1"/>
  <c r="AW54" i="12"/>
  <c r="BU54" i="12" s="1"/>
  <c r="AV54" i="12"/>
  <c r="BT54" i="12" s="1"/>
  <c r="AU54" i="12"/>
  <c r="BS54" i="12" s="1"/>
  <c r="AT54" i="12"/>
  <c r="BR54" i="12" s="1"/>
  <c r="AS54" i="12"/>
  <c r="BQ54" i="12" s="1"/>
  <c r="AR54" i="12"/>
  <c r="BP54" i="12" s="1"/>
  <c r="AQ54" i="12"/>
  <c r="BO54" i="12" s="1"/>
  <c r="AP54" i="12"/>
  <c r="BN54" i="12" s="1"/>
  <c r="AO54" i="12"/>
  <c r="BM54" i="12" s="1"/>
  <c r="A54" i="12"/>
  <c r="CA53" i="12"/>
  <c r="BZ53" i="12"/>
  <c r="BY53" i="12"/>
  <c r="AZ53" i="12"/>
  <c r="BX53" i="12" s="1"/>
  <c r="AY53" i="12"/>
  <c r="BW53" i="12" s="1"/>
  <c r="AX53" i="12"/>
  <c r="BV53" i="12" s="1"/>
  <c r="AW53" i="12"/>
  <c r="BU53" i="12" s="1"/>
  <c r="AV53" i="12"/>
  <c r="BT53" i="12" s="1"/>
  <c r="AU53" i="12"/>
  <c r="BS53" i="12" s="1"/>
  <c r="AT53" i="12"/>
  <c r="BR53" i="12" s="1"/>
  <c r="AS53" i="12"/>
  <c r="BQ53" i="12" s="1"/>
  <c r="AR53" i="12"/>
  <c r="BP53" i="12" s="1"/>
  <c r="AQ53" i="12"/>
  <c r="BO53" i="12" s="1"/>
  <c r="AP53" i="12"/>
  <c r="BN53" i="12" s="1"/>
  <c r="AO53" i="12"/>
  <c r="BM53" i="12" s="1"/>
  <c r="A53" i="12"/>
  <c r="CA52" i="12"/>
  <c r="BZ52" i="12"/>
  <c r="BY52" i="12"/>
  <c r="AZ52" i="12"/>
  <c r="BX52" i="12" s="1"/>
  <c r="AY52" i="12"/>
  <c r="BW52" i="12" s="1"/>
  <c r="AX52" i="12"/>
  <c r="BV52" i="12" s="1"/>
  <c r="AW52" i="12"/>
  <c r="BU52" i="12" s="1"/>
  <c r="AV52" i="12"/>
  <c r="BT52" i="12" s="1"/>
  <c r="AU52" i="12"/>
  <c r="BS52" i="12" s="1"/>
  <c r="AT52" i="12"/>
  <c r="BR52" i="12" s="1"/>
  <c r="AS52" i="12"/>
  <c r="BQ52" i="12" s="1"/>
  <c r="AR52" i="12"/>
  <c r="BP52" i="12" s="1"/>
  <c r="AQ52" i="12"/>
  <c r="BO52" i="12" s="1"/>
  <c r="AP52" i="12"/>
  <c r="BN52" i="12" s="1"/>
  <c r="AO52" i="12"/>
  <c r="BM52" i="12" s="1"/>
  <c r="A52" i="12"/>
  <c r="CA51" i="12"/>
  <c r="BZ51" i="12"/>
  <c r="BY51" i="12"/>
  <c r="AZ51" i="12"/>
  <c r="BX51" i="12" s="1"/>
  <c r="AY51" i="12"/>
  <c r="BW51" i="12" s="1"/>
  <c r="AX51" i="12"/>
  <c r="BV51" i="12" s="1"/>
  <c r="AW51" i="12"/>
  <c r="BU51" i="12" s="1"/>
  <c r="AV51" i="12"/>
  <c r="BT51" i="12" s="1"/>
  <c r="AU51" i="12"/>
  <c r="BS51" i="12" s="1"/>
  <c r="AT51" i="12"/>
  <c r="BR51" i="12" s="1"/>
  <c r="AS51" i="12"/>
  <c r="BQ51" i="12" s="1"/>
  <c r="AR51" i="12"/>
  <c r="BP51" i="12" s="1"/>
  <c r="AQ51" i="12"/>
  <c r="BO51" i="12" s="1"/>
  <c r="AP51" i="12"/>
  <c r="BN51" i="12" s="1"/>
  <c r="AO51" i="12"/>
  <c r="BM51" i="12" s="1"/>
  <c r="A51" i="12"/>
  <c r="CA50" i="12"/>
  <c r="BZ50" i="12"/>
  <c r="BY50" i="12"/>
  <c r="AZ50" i="12"/>
  <c r="BX50" i="12" s="1"/>
  <c r="AY50" i="12"/>
  <c r="BW50" i="12" s="1"/>
  <c r="AX50" i="12"/>
  <c r="BV50" i="12" s="1"/>
  <c r="AW50" i="12"/>
  <c r="BU50" i="12" s="1"/>
  <c r="AV50" i="12"/>
  <c r="BT50" i="12" s="1"/>
  <c r="AU50" i="12"/>
  <c r="BS50" i="12" s="1"/>
  <c r="AT50" i="12"/>
  <c r="BR50" i="12" s="1"/>
  <c r="AS50" i="12"/>
  <c r="BQ50" i="12" s="1"/>
  <c r="AR50" i="12"/>
  <c r="BP50" i="12" s="1"/>
  <c r="AQ50" i="12"/>
  <c r="BO50" i="12" s="1"/>
  <c r="AP50" i="12"/>
  <c r="BN50" i="12" s="1"/>
  <c r="AO50" i="12"/>
  <c r="BM50" i="12" s="1"/>
  <c r="A50" i="12"/>
  <c r="CA49" i="12"/>
  <c r="BZ49" i="12"/>
  <c r="BY49" i="12"/>
  <c r="AZ49" i="12"/>
  <c r="BX49" i="12" s="1"/>
  <c r="AY49" i="12"/>
  <c r="BW49" i="12" s="1"/>
  <c r="AX49" i="12"/>
  <c r="BV49" i="12" s="1"/>
  <c r="AW49" i="12"/>
  <c r="BU49" i="12" s="1"/>
  <c r="AV49" i="12"/>
  <c r="BT49" i="12" s="1"/>
  <c r="AU49" i="12"/>
  <c r="BS49" i="12" s="1"/>
  <c r="AT49" i="12"/>
  <c r="BR49" i="12" s="1"/>
  <c r="AS49" i="12"/>
  <c r="BQ49" i="12" s="1"/>
  <c r="AR49" i="12"/>
  <c r="BP49" i="12" s="1"/>
  <c r="AQ49" i="12"/>
  <c r="BO49" i="12" s="1"/>
  <c r="AP49" i="12"/>
  <c r="BN49" i="12" s="1"/>
  <c r="AO49" i="12"/>
  <c r="BM49" i="12" s="1"/>
  <c r="A49" i="12"/>
  <c r="CA48" i="12"/>
  <c r="BZ48" i="12"/>
  <c r="BY48" i="12"/>
  <c r="AZ48" i="12"/>
  <c r="BX48" i="12" s="1"/>
  <c r="AY48" i="12"/>
  <c r="BW48" i="12" s="1"/>
  <c r="AX48" i="12"/>
  <c r="BV48" i="12" s="1"/>
  <c r="AW48" i="12"/>
  <c r="BU48" i="12" s="1"/>
  <c r="AV48" i="12"/>
  <c r="BT48" i="12" s="1"/>
  <c r="AU48" i="12"/>
  <c r="BS48" i="12" s="1"/>
  <c r="AT48" i="12"/>
  <c r="BR48" i="12" s="1"/>
  <c r="AS48" i="12"/>
  <c r="BQ48" i="12" s="1"/>
  <c r="AR48" i="12"/>
  <c r="BP48" i="12" s="1"/>
  <c r="AQ48" i="12"/>
  <c r="BO48" i="12" s="1"/>
  <c r="AP48" i="12"/>
  <c r="BN48" i="12" s="1"/>
  <c r="AO48" i="12"/>
  <c r="BM48" i="12" s="1"/>
  <c r="A48" i="12"/>
  <c r="CA47" i="12"/>
  <c r="BZ47" i="12"/>
  <c r="BY47" i="12"/>
  <c r="AZ47" i="12"/>
  <c r="BX47" i="12" s="1"/>
  <c r="AY47" i="12"/>
  <c r="BW47" i="12" s="1"/>
  <c r="AX47" i="12"/>
  <c r="BV47" i="12" s="1"/>
  <c r="AW47" i="12"/>
  <c r="BU47" i="12" s="1"/>
  <c r="AV47" i="12"/>
  <c r="BT47" i="12" s="1"/>
  <c r="AU47" i="12"/>
  <c r="BS47" i="12" s="1"/>
  <c r="AT47" i="12"/>
  <c r="BR47" i="12" s="1"/>
  <c r="AS47" i="12"/>
  <c r="BQ47" i="12" s="1"/>
  <c r="AR47" i="12"/>
  <c r="BP47" i="12" s="1"/>
  <c r="AQ47" i="12"/>
  <c r="BO47" i="12" s="1"/>
  <c r="AP47" i="12"/>
  <c r="BN47" i="12" s="1"/>
  <c r="AO47" i="12"/>
  <c r="BM47" i="12" s="1"/>
  <c r="A47" i="12"/>
  <c r="CA46" i="12"/>
  <c r="BZ46" i="12"/>
  <c r="BY46" i="12"/>
  <c r="AZ46" i="12"/>
  <c r="BX46" i="12" s="1"/>
  <c r="AY46" i="12"/>
  <c r="BW46" i="12" s="1"/>
  <c r="AX46" i="12"/>
  <c r="BV46" i="12" s="1"/>
  <c r="AW46" i="12"/>
  <c r="BU46" i="12" s="1"/>
  <c r="AV46" i="12"/>
  <c r="BT46" i="12" s="1"/>
  <c r="AU46" i="12"/>
  <c r="BS46" i="12" s="1"/>
  <c r="AT46" i="12"/>
  <c r="BR46" i="12" s="1"/>
  <c r="AS46" i="12"/>
  <c r="BQ46" i="12" s="1"/>
  <c r="AR46" i="12"/>
  <c r="BP46" i="12" s="1"/>
  <c r="AQ46" i="12"/>
  <c r="BO46" i="12" s="1"/>
  <c r="AP46" i="12"/>
  <c r="BN46" i="12" s="1"/>
  <c r="AO46" i="12"/>
  <c r="BM46" i="12" s="1"/>
  <c r="A46" i="12"/>
  <c r="CA45" i="12"/>
  <c r="BZ45" i="12"/>
  <c r="BY45" i="12"/>
  <c r="AZ45" i="12"/>
  <c r="BX45" i="12" s="1"/>
  <c r="AY45" i="12"/>
  <c r="BW45" i="12" s="1"/>
  <c r="AX45" i="12"/>
  <c r="BV45" i="12" s="1"/>
  <c r="AW45" i="12"/>
  <c r="BU45" i="12" s="1"/>
  <c r="AV45" i="12"/>
  <c r="BT45" i="12" s="1"/>
  <c r="AU45" i="12"/>
  <c r="BS45" i="12" s="1"/>
  <c r="AT45" i="12"/>
  <c r="BR45" i="12" s="1"/>
  <c r="AS45" i="12"/>
  <c r="BQ45" i="12" s="1"/>
  <c r="AR45" i="12"/>
  <c r="BP45" i="12" s="1"/>
  <c r="AQ45" i="12"/>
  <c r="BO45" i="12" s="1"/>
  <c r="AP45" i="12"/>
  <c r="BN45" i="12" s="1"/>
  <c r="AO45" i="12"/>
  <c r="BM45" i="12" s="1"/>
  <c r="A45" i="12"/>
  <c r="CA44" i="12"/>
  <c r="BZ44" i="12"/>
  <c r="BY44" i="12"/>
  <c r="AZ44" i="12"/>
  <c r="BX44" i="12" s="1"/>
  <c r="AY44" i="12"/>
  <c r="BW44" i="12" s="1"/>
  <c r="AX44" i="12"/>
  <c r="BV44" i="12" s="1"/>
  <c r="AW44" i="12"/>
  <c r="BU44" i="12" s="1"/>
  <c r="AV44" i="12"/>
  <c r="BT44" i="12" s="1"/>
  <c r="AU44" i="12"/>
  <c r="BS44" i="12" s="1"/>
  <c r="AT44" i="12"/>
  <c r="BR44" i="12" s="1"/>
  <c r="AS44" i="12"/>
  <c r="BQ44" i="12" s="1"/>
  <c r="AR44" i="12"/>
  <c r="BP44" i="12" s="1"/>
  <c r="AQ44" i="12"/>
  <c r="BO44" i="12" s="1"/>
  <c r="AP44" i="12"/>
  <c r="BN44" i="12" s="1"/>
  <c r="AO44" i="12"/>
  <c r="BM44" i="12" s="1"/>
  <c r="A44" i="12"/>
  <c r="CA43" i="12"/>
  <c r="BZ43" i="12"/>
  <c r="BY43" i="12"/>
  <c r="AZ43" i="12"/>
  <c r="BX43" i="12" s="1"/>
  <c r="AY43" i="12"/>
  <c r="BW43" i="12" s="1"/>
  <c r="AX43" i="12"/>
  <c r="BV43" i="12" s="1"/>
  <c r="AW43" i="12"/>
  <c r="BU43" i="12" s="1"/>
  <c r="AV43" i="12"/>
  <c r="BT43" i="12" s="1"/>
  <c r="AU43" i="12"/>
  <c r="BS43" i="12" s="1"/>
  <c r="AT43" i="12"/>
  <c r="BR43" i="12" s="1"/>
  <c r="AS43" i="12"/>
  <c r="BQ43" i="12" s="1"/>
  <c r="AR43" i="12"/>
  <c r="BP43" i="12" s="1"/>
  <c r="AQ43" i="12"/>
  <c r="BO43" i="12" s="1"/>
  <c r="AP43" i="12"/>
  <c r="BN43" i="12" s="1"/>
  <c r="AO43" i="12"/>
  <c r="BM43" i="12" s="1"/>
  <c r="A43" i="12"/>
  <c r="CA42" i="12"/>
  <c r="BZ42" i="12"/>
  <c r="BY42" i="12"/>
  <c r="AZ42" i="12"/>
  <c r="BX42" i="12" s="1"/>
  <c r="AY42" i="12"/>
  <c r="BW42" i="12" s="1"/>
  <c r="AX42" i="12"/>
  <c r="BV42" i="12" s="1"/>
  <c r="AW42" i="12"/>
  <c r="BU42" i="12" s="1"/>
  <c r="AV42" i="12"/>
  <c r="BT42" i="12" s="1"/>
  <c r="AU42" i="12"/>
  <c r="BS42" i="12" s="1"/>
  <c r="AT42" i="12"/>
  <c r="BR42" i="12" s="1"/>
  <c r="AS42" i="12"/>
  <c r="BQ42" i="12" s="1"/>
  <c r="AR42" i="12"/>
  <c r="BP42" i="12" s="1"/>
  <c r="AQ42" i="12"/>
  <c r="BO42" i="12" s="1"/>
  <c r="AP42" i="12"/>
  <c r="BN42" i="12" s="1"/>
  <c r="AO42" i="12"/>
  <c r="BM42" i="12" s="1"/>
  <c r="A42" i="12"/>
  <c r="CA41" i="12"/>
  <c r="BZ41" i="12"/>
  <c r="BY41" i="12"/>
  <c r="AZ41" i="12"/>
  <c r="BX41" i="12" s="1"/>
  <c r="AY41" i="12"/>
  <c r="BW41" i="12" s="1"/>
  <c r="AX41" i="12"/>
  <c r="BV41" i="12" s="1"/>
  <c r="AW41" i="12"/>
  <c r="BU41" i="12" s="1"/>
  <c r="AV41" i="12"/>
  <c r="BT41" i="12" s="1"/>
  <c r="AU41" i="12"/>
  <c r="BS41" i="12" s="1"/>
  <c r="AT41" i="12"/>
  <c r="BR41" i="12" s="1"/>
  <c r="AS41" i="12"/>
  <c r="BQ41" i="12" s="1"/>
  <c r="AR41" i="12"/>
  <c r="BP41" i="12" s="1"/>
  <c r="AQ41" i="12"/>
  <c r="BO41" i="12" s="1"/>
  <c r="AP41" i="12"/>
  <c r="BN41" i="12" s="1"/>
  <c r="AO41" i="12"/>
  <c r="BM41" i="12" s="1"/>
  <c r="A41" i="12"/>
  <c r="CA40" i="12"/>
  <c r="BZ40" i="12"/>
  <c r="BY40" i="12"/>
  <c r="AZ40" i="12"/>
  <c r="BX40" i="12" s="1"/>
  <c r="AY40" i="12"/>
  <c r="BW40" i="12" s="1"/>
  <c r="AX40" i="12"/>
  <c r="BV40" i="12" s="1"/>
  <c r="AW40" i="12"/>
  <c r="BU40" i="12" s="1"/>
  <c r="AV40" i="12"/>
  <c r="BT40" i="12" s="1"/>
  <c r="AU40" i="12"/>
  <c r="BS40" i="12" s="1"/>
  <c r="AT40" i="12"/>
  <c r="BR40" i="12" s="1"/>
  <c r="AS40" i="12"/>
  <c r="BQ40" i="12" s="1"/>
  <c r="AR40" i="12"/>
  <c r="BP40" i="12" s="1"/>
  <c r="AQ40" i="12"/>
  <c r="BO40" i="12" s="1"/>
  <c r="AP40" i="12"/>
  <c r="BN40" i="12" s="1"/>
  <c r="AO40" i="12"/>
  <c r="BM40" i="12" s="1"/>
  <c r="A40" i="12"/>
  <c r="CA39" i="12"/>
  <c r="BZ39" i="12"/>
  <c r="BY39" i="12"/>
  <c r="AZ39" i="12"/>
  <c r="BX39" i="12" s="1"/>
  <c r="AY39" i="12"/>
  <c r="BW39" i="12" s="1"/>
  <c r="AX39" i="12"/>
  <c r="BV39" i="12" s="1"/>
  <c r="AW39" i="12"/>
  <c r="BU39" i="12" s="1"/>
  <c r="AV39" i="12"/>
  <c r="BT39" i="12" s="1"/>
  <c r="AU39" i="12"/>
  <c r="BS39" i="12" s="1"/>
  <c r="AT39" i="12"/>
  <c r="BR39" i="12" s="1"/>
  <c r="AS39" i="12"/>
  <c r="BQ39" i="12" s="1"/>
  <c r="AR39" i="12"/>
  <c r="BP39" i="12" s="1"/>
  <c r="AQ39" i="12"/>
  <c r="BO39" i="12" s="1"/>
  <c r="AP39" i="12"/>
  <c r="BN39" i="12" s="1"/>
  <c r="AO39" i="12"/>
  <c r="BM39" i="12" s="1"/>
  <c r="A39" i="12"/>
  <c r="CA38" i="12"/>
  <c r="BZ38" i="12"/>
  <c r="BY38" i="12"/>
  <c r="AZ38" i="12"/>
  <c r="BX38" i="12" s="1"/>
  <c r="AY38" i="12"/>
  <c r="BW38" i="12" s="1"/>
  <c r="AX38" i="12"/>
  <c r="BV38" i="12" s="1"/>
  <c r="AW38" i="12"/>
  <c r="BU38" i="12" s="1"/>
  <c r="AV38" i="12"/>
  <c r="BT38" i="12" s="1"/>
  <c r="AU38" i="12"/>
  <c r="BS38" i="12" s="1"/>
  <c r="AT38" i="12"/>
  <c r="BR38" i="12" s="1"/>
  <c r="AS38" i="12"/>
  <c r="BQ38" i="12" s="1"/>
  <c r="AR38" i="12"/>
  <c r="BP38" i="12" s="1"/>
  <c r="AQ38" i="12"/>
  <c r="BO38" i="12" s="1"/>
  <c r="AP38" i="12"/>
  <c r="BN38" i="12" s="1"/>
  <c r="AO38" i="12"/>
  <c r="BM38" i="12" s="1"/>
  <c r="A38" i="12"/>
  <c r="CA37" i="12"/>
  <c r="BZ37" i="12"/>
  <c r="BY37" i="12"/>
  <c r="AZ37" i="12"/>
  <c r="BX37" i="12" s="1"/>
  <c r="AY37" i="12"/>
  <c r="BW37" i="12" s="1"/>
  <c r="AX37" i="12"/>
  <c r="BV37" i="12" s="1"/>
  <c r="AW37" i="12"/>
  <c r="BU37" i="12" s="1"/>
  <c r="AV37" i="12"/>
  <c r="BT37" i="12" s="1"/>
  <c r="AU37" i="12"/>
  <c r="BS37" i="12" s="1"/>
  <c r="AT37" i="12"/>
  <c r="BR37" i="12" s="1"/>
  <c r="AS37" i="12"/>
  <c r="BQ37" i="12" s="1"/>
  <c r="AR37" i="12"/>
  <c r="BP37" i="12" s="1"/>
  <c r="AQ37" i="12"/>
  <c r="BO37" i="12" s="1"/>
  <c r="AP37" i="12"/>
  <c r="BN37" i="12" s="1"/>
  <c r="AO37" i="12"/>
  <c r="BM37" i="12" s="1"/>
  <c r="A37" i="12"/>
  <c r="CA36" i="12"/>
  <c r="BZ36" i="12"/>
  <c r="BY36" i="12"/>
  <c r="AZ36" i="12"/>
  <c r="BX36" i="12" s="1"/>
  <c r="AY36" i="12"/>
  <c r="BW36" i="12" s="1"/>
  <c r="AX36" i="12"/>
  <c r="BV36" i="12" s="1"/>
  <c r="AW36" i="12"/>
  <c r="BU36" i="12" s="1"/>
  <c r="AV36" i="12"/>
  <c r="BT36" i="12" s="1"/>
  <c r="AU36" i="12"/>
  <c r="BS36" i="12" s="1"/>
  <c r="AT36" i="12"/>
  <c r="BR36" i="12" s="1"/>
  <c r="AS36" i="12"/>
  <c r="BQ36" i="12" s="1"/>
  <c r="AR36" i="12"/>
  <c r="BP36" i="12" s="1"/>
  <c r="AQ36" i="12"/>
  <c r="BO36" i="12" s="1"/>
  <c r="AP36" i="12"/>
  <c r="BN36" i="12" s="1"/>
  <c r="AO36" i="12"/>
  <c r="BM36" i="12" s="1"/>
  <c r="A36" i="12"/>
  <c r="CA35" i="12"/>
  <c r="BZ35" i="12"/>
  <c r="BY35" i="12"/>
  <c r="AZ35" i="12"/>
  <c r="BX35" i="12" s="1"/>
  <c r="AY35" i="12"/>
  <c r="BW35" i="12" s="1"/>
  <c r="AX35" i="12"/>
  <c r="BV35" i="12" s="1"/>
  <c r="AW35" i="12"/>
  <c r="BU35" i="12" s="1"/>
  <c r="AV35" i="12"/>
  <c r="BT35" i="12" s="1"/>
  <c r="AU35" i="12"/>
  <c r="BS35" i="12" s="1"/>
  <c r="AT35" i="12"/>
  <c r="BR35" i="12" s="1"/>
  <c r="AS35" i="12"/>
  <c r="BQ35" i="12" s="1"/>
  <c r="AR35" i="12"/>
  <c r="BP35" i="12" s="1"/>
  <c r="AQ35" i="12"/>
  <c r="BO35" i="12" s="1"/>
  <c r="AP35" i="12"/>
  <c r="BN35" i="12" s="1"/>
  <c r="AO35" i="12"/>
  <c r="BM35" i="12" s="1"/>
  <c r="A35" i="12"/>
  <c r="CA34" i="12"/>
  <c r="BZ34" i="12"/>
  <c r="BY34" i="12"/>
  <c r="AZ34" i="12"/>
  <c r="BX34" i="12" s="1"/>
  <c r="AY34" i="12"/>
  <c r="BW34" i="12" s="1"/>
  <c r="AX34" i="12"/>
  <c r="BV34" i="12" s="1"/>
  <c r="AW34" i="12"/>
  <c r="BU34" i="12" s="1"/>
  <c r="AV34" i="12"/>
  <c r="BT34" i="12" s="1"/>
  <c r="AU34" i="12"/>
  <c r="BS34" i="12" s="1"/>
  <c r="AT34" i="12"/>
  <c r="BR34" i="12" s="1"/>
  <c r="AS34" i="12"/>
  <c r="BQ34" i="12" s="1"/>
  <c r="AR34" i="12"/>
  <c r="BP34" i="12" s="1"/>
  <c r="AQ34" i="12"/>
  <c r="BO34" i="12" s="1"/>
  <c r="AP34" i="12"/>
  <c r="BN34" i="12" s="1"/>
  <c r="AO34" i="12"/>
  <c r="BM34" i="12" s="1"/>
  <c r="A34" i="12"/>
  <c r="CA33" i="12"/>
  <c r="BZ33" i="12"/>
  <c r="BY33" i="12"/>
  <c r="AZ33" i="12"/>
  <c r="BX33" i="12" s="1"/>
  <c r="AY33" i="12"/>
  <c r="BW33" i="12" s="1"/>
  <c r="AX33" i="12"/>
  <c r="BV33" i="12" s="1"/>
  <c r="AW33" i="12"/>
  <c r="BU33" i="12" s="1"/>
  <c r="AV33" i="12"/>
  <c r="BT33" i="12" s="1"/>
  <c r="AU33" i="12"/>
  <c r="BS33" i="12" s="1"/>
  <c r="AT33" i="12"/>
  <c r="BR33" i="12" s="1"/>
  <c r="AS33" i="12"/>
  <c r="BQ33" i="12" s="1"/>
  <c r="AR33" i="12"/>
  <c r="BP33" i="12" s="1"/>
  <c r="AQ33" i="12"/>
  <c r="BO33" i="12" s="1"/>
  <c r="AP33" i="12"/>
  <c r="BN33" i="12" s="1"/>
  <c r="AO33" i="12"/>
  <c r="BM33" i="12" s="1"/>
  <c r="A33" i="12"/>
  <c r="CA32" i="12"/>
  <c r="BZ32" i="12"/>
  <c r="BY32" i="12"/>
  <c r="AZ32" i="12"/>
  <c r="BX32" i="12" s="1"/>
  <c r="AY32" i="12"/>
  <c r="BW32" i="12" s="1"/>
  <c r="AX32" i="12"/>
  <c r="BV32" i="12" s="1"/>
  <c r="AW32" i="12"/>
  <c r="BU32" i="12" s="1"/>
  <c r="AV32" i="12"/>
  <c r="BT32" i="12" s="1"/>
  <c r="AU32" i="12"/>
  <c r="BS32" i="12" s="1"/>
  <c r="AT32" i="12"/>
  <c r="BR32" i="12" s="1"/>
  <c r="AS32" i="12"/>
  <c r="BQ32" i="12" s="1"/>
  <c r="AR32" i="12"/>
  <c r="BP32" i="12" s="1"/>
  <c r="AQ32" i="12"/>
  <c r="BO32" i="12" s="1"/>
  <c r="AP32" i="12"/>
  <c r="BN32" i="12" s="1"/>
  <c r="AO32" i="12"/>
  <c r="BM32" i="12" s="1"/>
  <c r="A32" i="12"/>
  <c r="CA31" i="12"/>
  <c r="BZ31" i="12"/>
  <c r="BY31" i="12"/>
  <c r="AZ31" i="12"/>
  <c r="BX31" i="12" s="1"/>
  <c r="AY31" i="12"/>
  <c r="BW31" i="12" s="1"/>
  <c r="AX31" i="12"/>
  <c r="BV31" i="12" s="1"/>
  <c r="AW31" i="12"/>
  <c r="BU31" i="12" s="1"/>
  <c r="AV31" i="12"/>
  <c r="BT31" i="12" s="1"/>
  <c r="AU31" i="12"/>
  <c r="BS31" i="12" s="1"/>
  <c r="AT31" i="12"/>
  <c r="BR31" i="12" s="1"/>
  <c r="AS31" i="12"/>
  <c r="BQ31" i="12" s="1"/>
  <c r="AR31" i="12"/>
  <c r="BP31" i="12" s="1"/>
  <c r="AQ31" i="12"/>
  <c r="BO31" i="12" s="1"/>
  <c r="AP31" i="12"/>
  <c r="BN31" i="12" s="1"/>
  <c r="AO31" i="12"/>
  <c r="BM31" i="12" s="1"/>
  <c r="A31" i="12"/>
  <c r="CA30" i="12"/>
  <c r="BZ30" i="12"/>
  <c r="BY30" i="12"/>
  <c r="AZ30" i="12"/>
  <c r="BX30" i="12" s="1"/>
  <c r="AY30" i="12"/>
  <c r="BW30" i="12" s="1"/>
  <c r="AX30" i="12"/>
  <c r="BV30" i="12" s="1"/>
  <c r="AW30" i="12"/>
  <c r="BU30" i="12" s="1"/>
  <c r="AV30" i="12"/>
  <c r="BT30" i="12" s="1"/>
  <c r="AU30" i="12"/>
  <c r="BS30" i="12" s="1"/>
  <c r="AT30" i="12"/>
  <c r="BR30" i="12" s="1"/>
  <c r="AS30" i="12"/>
  <c r="BQ30" i="12" s="1"/>
  <c r="AR30" i="12"/>
  <c r="BP30" i="12" s="1"/>
  <c r="AQ30" i="12"/>
  <c r="BO30" i="12" s="1"/>
  <c r="AP30" i="12"/>
  <c r="BN30" i="12" s="1"/>
  <c r="AO30" i="12"/>
  <c r="BM30" i="12" s="1"/>
  <c r="A30" i="12"/>
  <c r="CA29" i="12"/>
  <c r="BZ29" i="12"/>
  <c r="BY29" i="12"/>
  <c r="AZ29" i="12"/>
  <c r="BX29" i="12" s="1"/>
  <c r="AY29" i="12"/>
  <c r="BW29" i="12" s="1"/>
  <c r="AX29" i="12"/>
  <c r="BV29" i="12" s="1"/>
  <c r="AW29" i="12"/>
  <c r="BU29" i="12" s="1"/>
  <c r="AV29" i="12"/>
  <c r="BT29" i="12" s="1"/>
  <c r="AU29" i="12"/>
  <c r="BS29" i="12" s="1"/>
  <c r="AT29" i="12"/>
  <c r="BR29" i="12" s="1"/>
  <c r="AS29" i="12"/>
  <c r="BQ29" i="12" s="1"/>
  <c r="AR29" i="12"/>
  <c r="BP29" i="12" s="1"/>
  <c r="AQ29" i="12"/>
  <c r="BO29" i="12" s="1"/>
  <c r="AP29" i="12"/>
  <c r="BN29" i="12" s="1"/>
  <c r="AO29" i="12"/>
  <c r="BM29" i="12" s="1"/>
  <c r="A29" i="12"/>
  <c r="CA28" i="12"/>
  <c r="BZ28" i="12"/>
  <c r="BY28" i="12"/>
  <c r="AZ28" i="12"/>
  <c r="BX28" i="12" s="1"/>
  <c r="AY28" i="12"/>
  <c r="BW28" i="12" s="1"/>
  <c r="AX28" i="12"/>
  <c r="BV28" i="12" s="1"/>
  <c r="AW28" i="12"/>
  <c r="BU28" i="12" s="1"/>
  <c r="AV28" i="12"/>
  <c r="BT28" i="12" s="1"/>
  <c r="AU28" i="12"/>
  <c r="BS28" i="12" s="1"/>
  <c r="AT28" i="12"/>
  <c r="BR28" i="12" s="1"/>
  <c r="AS28" i="12"/>
  <c r="BQ28" i="12" s="1"/>
  <c r="AR28" i="12"/>
  <c r="BP28" i="12" s="1"/>
  <c r="AQ28" i="12"/>
  <c r="BO28" i="12" s="1"/>
  <c r="AP28" i="12"/>
  <c r="BN28" i="12" s="1"/>
  <c r="AO28" i="12"/>
  <c r="BM28" i="12" s="1"/>
  <c r="A28" i="12"/>
  <c r="CA27" i="12"/>
  <c r="BZ27" i="12"/>
  <c r="BY27" i="12"/>
  <c r="AZ27" i="12"/>
  <c r="BX27" i="12" s="1"/>
  <c r="AY27" i="12"/>
  <c r="BW27" i="12" s="1"/>
  <c r="AX27" i="12"/>
  <c r="BV27" i="12" s="1"/>
  <c r="AW27" i="12"/>
  <c r="BU27" i="12" s="1"/>
  <c r="AV27" i="12"/>
  <c r="BT27" i="12" s="1"/>
  <c r="AU27" i="12"/>
  <c r="BS27" i="12" s="1"/>
  <c r="AT27" i="12"/>
  <c r="BR27" i="12" s="1"/>
  <c r="AS27" i="12"/>
  <c r="BQ27" i="12" s="1"/>
  <c r="AR27" i="12"/>
  <c r="BP27" i="12" s="1"/>
  <c r="AQ27" i="12"/>
  <c r="BO27" i="12" s="1"/>
  <c r="AP27" i="12"/>
  <c r="BN27" i="12" s="1"/>
  <c r="AO27" i="12"/>
  <c r="BM27" i="12" s="1"/>
  <c r="A27" i="12"/>
  <c r="CA26" i="12"/>
  <c r="BZ26" i="12"/>
  <c r="BY26" i="12"/>
  <c r="AZ26" i="12"/>
  <c r="BX26" i="12" s="1"/>
  <c r="AY26" i="12"/>
  <c r="BW26" i="12" s="1"/>
  <c r="AX26" i="12"/>
  <c r="BV26" i="12" s="1"/>
  <c r="AW26" i="12"/>
  <c r="BU26" i="12" s="1"/>
  <c r="AV26" i="12"/>
  <c r="BT26" i="12" s="1"/>
  <c r="AU26" i="12"/>
  <c r="BS26" i="12" s="1"/>
  <c r="AT26" i="12"/>
  <c r="BR26" i="12" s="1"/>
  <c r="AS26" i="12"/>
  <c r="BQ26" i="12" s="1"/>
  <c r="AR26" i="12"/>
  <c r="BP26" i="12" s="1"/>
  <c r="AQ26" i="12"/>
  <c r="BO26" i="12" s="1"/>
  <c r="AP26" i="12"/>
  <c r="BN26" i="12" s="1"/>
  <c r="AO26" i="12"/>
  <c r="BM26" i="12" s="1"/>
  <c r="A26" i="12"/>
  <c r="CA25" i="12"/>
  <c r="BZ25" i="12"/>
  <c r="BY25" i="12"/>
  <c r="AZ25" i="12"/>
  <c r="BX25" i="12" s="1"/>
  <c r="AY25" i="12"/>
  <c r="BW25" i="12" s="1"/>
  <c r="AX25" i="12"/>
  <c r="BV25" i="12" s="1"/>
  <c r="AW25" i="12"/>
  <c r="BU25" i="12" s="1"/>
  <c r="AV25" i="12"/>
  <c r="BT25" i="12" s="1"/>
  <c r="AU25" i="12"/>
  <c r="BS25" i="12" s="1"/>
  <c r="AT25" i="12"/>
  <c r="BR25" i="12" s="1"/>
  <c r="AS25" i="12"/>
  <c r="BQ25" i="12" s="1"/>
  <c r="AR25" i="12"/>
  <c r="BP25" i="12" s="1"/>
  <c r="AQ25" i="12"/>
  <c r="BO25" i="12" s="1"/>
  <c r="AP25" i="12"/>
  <c r="BN25" i="12" s="1"/>
  <c r="AO25" i="12"/>
  <c r="BM25" i="12" s="1"/>
  <c r="A25" i="12"/>
  <c r="CA24" i="12"/>
  <c r="BZ24" i="12"/>
  <c r="BY24" i="12"/>
  <c r="AZ24" i="12"/>
  <c r="BX24" i="12" s="1"/>
  <c r="AY24" i="12"/>
  <c r="BW24" i="12" s="1"/>
  <c r="AX24" i="12"/>
  <c r="BV24" i="12" s="1"/>
  <c r="AW24" i="12"/>
  <c r="BU24" i="12" s="1"/>
  <c r="AV24" i="12"/>
  <c r="BT24" i="12" s="1"/>
  <c r="AU24" i="12"/>
  <c r="BS24" i="12" s="1"/>
  <c r="AT24" i="12"/>
  <c r="BR24" i="12" s="1"/>
  <c r="AS24" i="12"/>
  <c r="BQ24" i="12" s="1"/>
  <c r="AR24" i="12"/>
  <c r="BP24" i="12" s="1"/>
  <c r="AQ24" i="12"/>
  <c r="BO24" i="12" s="1"/>
  <c r="AP24" i="12"/>
  <c r="BN24" i="12" s="1"/>
  <c r="AO24" i="12"/>
  <c r="BM24" i="12" s="1"/>
  <c r="A24" i="12"/>
  <c r="CA23" i="12"/>
  <c r="BZ23" i="12"/>
  <c r="BY23" i="12"/>
  <c r="AZ23" i="12"/>
  <c r="BX23" i="12" s="1"/>
  <c r="AY23" i="12"/>
  <c r="BW23" i="12" s="1"/>
  <c r="AX23" i="12"/>
  <c r="BV23" i="12" s="1"/>
  <c r="AW23" i="12"/>
  <c r="BU23" i="12" s="1"/>
  <c r="AV23" i="12"/>
  <c r="BT23" i="12" s="1"/>
  <c r="AU23" i="12"/>
  <c r="BS23" i="12" s="1"/>
  <c r="AT23" i="12"/>
  <c r="BR23" i="12" s="1"/>
  <c r="AS23" i="12"/>
  <c r="BQ23" i="12" s="1"/>
  <c r="AR23" i="12"/>
  <c r="BP23" i="12" s="1"/>
  <c r="AQ23" i="12"/>
  <c r="BO23" i="12" s="1"/>
  <c r="AP23" i="12"/>
  <c r="BN23" i="12" s="1"/>
  <c r="AO23" i="12"/>
  <c r="BM23" i="12" s="1"/>
  <c r="A23" i="12"/>
  <c r="CA22" i="12"/>
  <c r="BZ22" i="12"/>
  <c r="BY22" i="12"/>
  <c r="AZ22" i="12"/>
  <c r="BX22" i="12" s="1"/>
  <c r="AY22" i="12"/>
  <c r="BW22" i="12" s="1"/>
  <c r="AX22" i="12"/>
  <c r="BV22" i="12" s="1"/>
  <c r="AW22" i="12"/>
  <c r="BU22" i="12" s="1"/>
  <c r="AV22" i="12"/>
  <c r="BT22" i="12" s="1"/>
  <c r="AU22" i="12"/>
  <c r="BS22" i="12" s="1"/>
  <c r="AT22" i="12"/>
  <c r="BR22" i="12" s="1"/>
  <c r="AS22" i="12"/>
  <c r="BQ22" i="12" s="1"/>
  <c r="AR22" i="12"/>
  <c r="BP22" i="12" s="1"/>
  <c r="AQ22" i="12"/>
  <c r="BO22" i="12" s="1"/>
  <c r="AP22" i="12"/>
  <c r="BN22" i="12" s="1"/>
  <c r="AO22" i="12"/>
  <c r="BM22" i="12" s="1"/>
  <c r="A22" i="12"/>
  <c r="CA21" i="12"/>
  <c r="BZ21" i="12"/>
  <c r="BY21" i="12"/>
  <c r="AZ21" i="12"/>
  <c r="BX21" i="12" s="1"/>
  <c r="AY21" i="12"/>
  <c r="BW21" i="12" s="1"/>
  <c r="AX21" i="12"/>
  <c r="BV21" i="12" s="1"/>
  <c r="AW21" i="12"/>
  <c r="BU21" i="12" s="1"/>
  <c r="AV21" i="12"/>
  <c r="BT21" i="12" s="1"/>
  <c r="AU21" i="12"/>
  <c r="BS21" i="12" s="1"/>
  <c r="AT21" i="12"/>
  <c r="BR21" i="12" s="1"/>
  <c r="AS21" i="12"/>
  <c r="BQ21" i="12" s="1"/>
  <c r="AR21" i="12"/>
  <c r="BP21" i="12" s="1"/>
  <c r="AQ21" i="12"/>
  <c r="BO21" i="12" s="1"/>
  <c r="AP21" i="12"/>
  <c r="BN21" i="12" s="1"/>
  <c r="AO21" i="12"/>
  <c r="BM21" i="12" s="1"/>
  <c r="A21" i="12"/>
  <c r="CA20" i="12"/>
  <c r="BZ20" i="12"/>
  <c r="BY20" i="12"/>
  <c r="AZ20" i="12"/>
  <c r="BX20" i="12" s="1"/>
  <c r="AY20" i="12"/>
  <c r="BW20" i="12" s="1"/>
  <c r="AX20" i="12"/>
  <c r="BV20" i="12" s="1"/>
  <c r="AW20" i="12"/>
  <c r="BU20" i="12" s="1"/>
  <c r="AV20" i="12"/>
  <c r="BT20" i="12" s="1"/>
  <c r="AU20" i="12"/>
  <c r="BS20" i="12" s="1"/>
  <c r="AT20" i="12"/>
  <c r="BR20" i="12" s="1"/>
  <c r="AS20" i="12"/>
  <c r="BQ20" i="12" s="1"/>
  <c r="AR20" i="12"/>
  <c r="BP20" i="12" s="1"/>
  <c r="AQ20" i="12"/>
  <c r="BO20" i="12" s="1"/>
  <c r="AP20" i="12"/>
  <c r="BN20" i="12" s="1"/>
  <c r="AO20" i="12"/>
  <c r="BM20" i="12" s="1"/>
  <c r="A20" i="12"/>
  <c r="CA19" i="12"/>
  <c r="BZ19" i="12"/>
  <c r="BY19" i="12"/>
  <c r="AZ19" i="12"/>
  <c r="BX19" i="12" s="1"/>
  <c r="AY19" i="12"/>
  <c r="BW19" i="12" s="1"/>
  <c r="AX19" i="12"/>
  <c r="BV19" i="12" s="1"/>
  <c r="AW19" i="12"/>
  <c r="BU19" i="12" s="1"/>
  <c r="AV19" i="12"/>
  <c r="BT19" i="12" s="1"/>
  <c r="AU19" i="12"/>
  <c r="BS19" i="12" s="1"/>
  <c r="AT19" i="12"/>
  <c r="BR19" i="12" s="1"/>
  <c r="AS19" i="12"/>
  <c r="BQ19" i="12" s="1"/>
  <c r="AR19" i="12"/>
  <c r="BP19" i="12" s="1"/>
  <c r="AQ19" i="12"/>
  <c r="BO19" i="12" s="1"/>
  <c r="AP19" i="12"/>
  <c r="BN19" i="12" s="1"/>
  <c r="AO19" i="12"/>
  <c r="BM19" i="12" s="1"/>
  <c r="A19" i="12"/>
  <c r="CA18" i="12"/>
  <c r="BZ18" i="12"/>
  <c r="BY18" i="12"/>
  <c r="AZ18" i="12"/>
  <c r="BX18" i="12" s="1"/>
  <c r="AY18" i="12"/>
  <c r="BW18" i="12" s="1"/>
  <c r="AX18" i="12"/>
  <c r="BV18" i="12" s="1"/>
  <c r="AW18" i="12"/>
  <c r="BU18" i="12" s="1"/>
  <c r="AV18" i="12"/>
  <c r="BT18" i="12" s="1"/>
  <c r="AU18" i="12"/>
  <c r="BS18" i="12" s="1"/>
  <c r="AT18" i="12"/>
  <c r="BR18" i="12" s="1"/>
  <c r="AS18" i="12"/>
  <c r="BQ18" i="12" s="1"/>
  <c r="AR18" i="12"/>
  <c r="BP18" i="12" s="1"/>
  <c r="AQ18" i="12"/>
  <c r="BO18" i="12" s="1"/>
  <c r="AP18" i="12"/>
  <c r="BN18" i="12" s="1"/>
  <c r="AO18" i="12"/>
  <c r="BM18" i="12" s="1"/>
  <c r="A18" i="12"/>
  <c r="CA17" i="12"/>
  <c r="BZ17" i="12"/>
  <c r="BY17" i="12"/>
  <c r="AZ17" i="12"/>
  <c r="BX17" i="12" s="1"/>
  <c r="AY17" i="12"/>
  <c r="BW17" i="12" s="1"/>
  <c r="AX17" i="12"/>
  <c r="BV17" i="12" s="1"/>
  <c r="AW17" i="12"/>
  <c r="BU17" i="12" s="1"/>
  <c r="AV17" i="12"/>
  <c r="BT17" i="12" s="1"/>
  <c r="AU17" i="12"/>
  <c r="BS17" i="12" s="1"/>
  <c r="AT17" i="12"/>
  <c r="BR17" i="12" s="1"/>
  <c r="AS17" i="12"/>
  <c r="BQ17" i="12" s="1"/>
  <c r="AR17" i="12"/>
  <c r="BP17" i="12" s="1"/>
  <c r="AQ17" i="12"/>
  <c r="BO17" i="12" s="1"/>
  <c r="AP17" i="12"/>
  <c r="BN17" i="12" s="1"/>
  <c r="AO17" i="12"/>
  <c r="BM17" i="12" s="1"/>
  <c r="A17" i="12"/>
  <c r="CA16" i="12"/>
  <c r="BZ16" i="12"/>
  <c r="BY16" i="12"/>
  <c r="AZ16" i="12"/>
  <c r="BX16" i="12" s="1"/>
  <c r="AY16" i="12"/>
  <c r="BW16" i="12" s="1"/>
  <c r="AX16" i="12"/>
  <c r="BV16" i="12" s="1"/>
  <c r="AW16" i="12"/>
  <c r="BU16" i="12" s="1"/>
  <c r="AV16" i="12"/>
  <c r="BT16" i="12" s="1"/>
  <c r="AU16" i="12"/>
  <c r="BS16" i="12" s="1"/>
  <c r="AT16" i="12"/>
  <c r="BR16" i="12" s="1"/>
  <c r="AS16" i="12"/>
  <c r="BQ16" i="12" s="1"/>
  <c r="AR16" i="12"/>
  <c r="BP16" i="12" s="1"/>
  <c r="AQ16" i="12"/>
  <c r="BO16" i="12" s="1"/>
  <c r="AP16" i="12"/>
  <c r="BN16" i="12" s="1"/>
  <c r="AO16" i="12"/>
  <c r="BM16" i="12" s="1"/>
  <c r="A16" i="12"/>
  <c r="CA15" i="12"/>
  <c r="BZ15" i="12"/>
  <c r="BY15" i="12"/>
  <c r="AZ15" i="12"/>
  <c r="BX15" i="12" s="1"/>
  <c r="AY15" i="12"/>
  <c r="BW15" i="12" s="1"/>
  <c r="AX15" i="12"/>
  <c r="BV15" i="12" s="1"/>
  <c r="AW15" i="12"/>
  <c r="BU15" i="12" s="1"/>
  <c r="AV15" i="12"/>
  <c r="BT15" i="12" s="1"/>
  <c r="AU15" i="12"/>
  <c r="BS15" i="12" s="1"/>
  <c r="AT15" i="12"/>
  <c r="BR15" i="12" s="1"/>
  <c r="AS15" i="12"/>
  <c r="BQ15" i="12" s="1"/>
  <c r="AR15" i="12"/>
  <c r="BP15" i="12" s="1"/>
  <c r="AQ15" i="12"/>
  <c r="BO15" i="12" s="1"/>
  <c r="AP15" i="12"/>
  <c r="BN15" i="12" s="1"/>
  <c r="AO15" i="12"/>
  <c r="BM15" i="12" s="1"/>
  <c r="A15" i="12"/>
  <c r="CA14" i="12"/>
  <c r="BZ14" i="12"/>
  <c r="BY14" i="12"/>
  <c r="AZ14" i="12"/>
  <c r="BX14" i="12" s="1"/>
  <c r="AY14" i="12"/>
  <c r="BW14" i="12" s="1"/>
  <c r="AX14" i="12"/>
  <c r="BV14" i="12" s="1"/>
  <c r="AW14" i="12"/>
  <c r="BU14" i="12" s="1"/>
  <c r="AV14" i="12"/>
  <c r="BT14" i="12" s="1"/>
  <c r="AU14" i="12"/>
  <c r="BS14" i="12" s="1"/>
  <c r="AT14" i="12"/>
  <c r="BR14" i="12" s="1"/>
  <c r="AS14" i="12"/>
  <c r="BQ14" i="12" s="1"/>
  <c r="AR14" i="12"/>
  <c r="BP14" i="12" s="1"/>
  <c r="AQ14" i="12"/>
  <c r="BO14" i="12" s="1"/>
  <c r="AP14" i="12"/>
  <c r="BN14" i="12" s="1"/>
  <c r="AO14" i="12"/>
  <c r="BM14" i="12" s="1"/>
  <c r="A14" i="12"/>
  <c r="CA13" i="12"/>
  <c r="BZ13" i="12"/>
  <c r="BY13" i="12"/>
  <c r="AZ13" i="12"/>
  <c r="BX13" i="12" s="1"/>
  <c r="AY13" i="12"/>
  <c r="BW13" i="12" s="1"/>
  <c r="AX13" i="12"/>
  <c r="BV13" i="12" s="1"/>
  <c r="AW13" i="12"/>
  <c r="BU13" i="12" s="1"/>
  <c r="AV13" i="12"/>
  <c r="BT13" i="12" s="1"/>
  <c r="AU13" i="12"/>
  <c r="BS13" i="12" s="1"/>
  <c r="AT13" i="12"/>
  <c r="BR13" i="12" s="1"/>
  <c r="AS13" i="12"/>
  <c r="BQ13" i="12" s="1"/>
  <c r="AR13" i="12"/>
  <c r="BP13" i="12" s="1"/>
  <c r="AQ13" i="12"/>
  <c r="BO13" i="12" s="1"/>
  <c r="AP13" i="12"/>
  <c r="BN13" i="12" s="1"/>
  <c r="AO13" i="12"/>
  <c r="BM13" i="12" s="1"/>
  <c r="A13" i="12"/>
  <c r="CA12" i="12"/>
  <c r="BZ12" i="12"/>
  <c r="BY12" i="12"/>
  <c r="AZ12" i="12"/>
  <c r="BX12" i="12" s="1"/>
  <c r="AY12" i="12"/>
  <c r="BW12" i="12" s="1"/>
  <c r="AX12" i="12"/>
  <c r="BV12" i="12" s="1"/>
  <c r="AW12" i="12"/>
  <c r="BU12" i="12" s="1"/>
  <c r="AV12" i="12"/>
  <c r="BT12" i="12" s="1"/>
  <c r="AU12" i="12"/>
  <c r="BS12" i="12" s="1"/>
  <c r="AT12" i="12"/>
  <c r="BR12" i="12" s="1"/>
  <c r="AS12" i="12"/>
  <c r="BQ12" i="12" s="1"/>
  <c r="AR12" i="12"/>
  <c r="BP12" i="12" s="1"/>
  <c r="AQ12" i="12"/>
  <c r="BO12" i="12" s="1"/>
  <c r="AP12" i="12"/>
  <c r="BN12" i="12" s="1"/>
  <c r="AO12" i="12"/>
  <c r="BM12" i="12" s="1"/>
  <c r="A12" i="12"/>
  <c r="CA11" i="12"/>
  <c r="BZ11" i="12"/>
  <c r="BY11" i="12"/>
  <c r="AZ11" i="12"/>
  <c r="BX11" i="12" s="1"/>
  <c r="AY11" i="12"/>
  <c r="BW11" i="12" s="1"/>
  <c r="AX11" i="12"/>
  <c r="BV11" i="12" s="1"/>
  <c r="AW11" i="12"/>
  <c r="BU11" i="12" s="1"/>
  <c r="AV11" i="12"/>
  <c r="BT11" i="12" s="1"/>
  <c r="AU11" i="12"/>
  <c r="BS11" i="12" s="1"/>
  <c r="AT11" i="12"/>
  <c r="BR11" i="12" s="1"/>
  <c r="AS11" i="12"/>
  <c r="BQ11" i="12" s="1"/>
  <c r="AR11" i="12"/>
  <c r="BP11" i="12" s="1"/>
  <c r="AQ11" i="12"/>
  <c r="BO11" i="12" s="1"/>
  <c r="AP11" i="12"/>
  <c r="BN11" i="12" s="1"/>
  <c r="AO11" i="12"/>
  <c r="BM11" i="12" s="1"/>
  <c r="A11" i="12"/>
  <c r="CA10" i="12"/>
  <c r="BZ10" i="12"/>
  <c r="BY10" i="12"/>
  <c r="AZ10" i="12"/>
  <c r="BX10" i="12" s="1"/>
  <c r="AY10" i="12"/>
  <c r="BW10" i="12" s="1"/>
  <c r="AX10" i="12"/>
  <c r="BV10" i="12" s="1"/>
  <c r="AW10" i="12"/>
  <c r="BU10" i="12" s="1"/>
  <c r="AV10" i="12"/>
  <c r="BT10" i="12" s="1"/>
  <c r="AU10" i="12"/>
  <c r="BS10" i="12" s="1"/>
  <c r="AT10" i="12"/>
  <c r="BR10" i="12" s="1"/>
  <c r="AS10" i="12"/>
  <c r="BQ10" i="12" s="1"/>
  <c r="AR10" i="12"/>
  <c r="BP10" i="12" s="1"/>
  <c r="AQ10" i="12"/>
  <c r="BO10" i="12" s="1"/>
  <c r="AP10" i="12"/>
  <c r="BN10" i="12" s="1"/>
  <c r="AO10" i="12"/>
  <c r="BM10" i="12" s="1"/>
  <c r="A10" i="12"/>
  <c r="CA9" i="12"/>
  <c r="BZ9" i="12"/>
  <c r="BY9" i="12"/>
  <c r="AZ9" i="12"/>
  <c r="BX9" i="12" s="1"/>
  <c r="AY9" i="12"/>
  <c r="BW9" i="12" s="1"/>
  <c r="AX9" i="12"/>
  <c r="BV9" i="12" s="1"/>
  <c r="AW9" i="12"/>
  <c r="BU9" i="12" s="1"/>
  <c r="AV9" i="12"/>
  <c r="BT9" i="12" s="1"/>
  <c r="AU9" i="12"/>
  <c r="BS9" i="12" s="1"/>
  <c r="AT9" i="12"/>
  <c r="BR9" i="12" s="1"/>
  <c r="AS9" i="12"/>
  <c r="BQ9" i="12" s="1"/>
  <c r="AR9" i="12"/>
  <c r="BP9" i="12" s="1"/>
  <c r="AQ9" i="12"/>
  <c r="BO9" i="12" s="1"/>
  <c r="AP9" i="12"/>
  <c r="BN9" i="12" s="1"/>
  <c r="AO9" i="12"/>
  <c r="BM9" i="12" s="1"/>
  <c r="A9" i="12"/>
  <c r="CA8" i="12"/>
  <c r="BZ8" i="12"/>
  <c r="BY8" i="12"/>
  <c r="AZ8" i="12"/>
  <c r="BX8" i="12" s="1"/>
  <c r="AY8" i="12"/>
  <c r="BW8" i="12" s="1"/>
  <c r="AX8" i="12"/>
  <c r="BV8" i="12" s="1"/>
  <c r="AW8" i="12"/>
  <c r="BU8" i="12" s="1"/>
  <c r="AV8" i="12"/>
  <c r="BT8" i="12" s="1"/>
  <c r="AU8" i="12"/>
  <c r="BS8" i="12" s="1"/>
  <c r="AT8" i="12"/>
  <c r="BR8" i="12" s="1"/>
  <c r="AS8" i="12"/>
  <c r="BQ8" i="12" s="1"/>
  <c r="AR8" i="12"/>
  <c r="BP8" i="12" s="1"/>
  <c r="AQ8" i="12"/>
  <c r="BO8" i="12" s="1"/>
  <c r="AP8" i="12"/>
  <c r="BN8" i="12" s="1"/>
  <c r="AO8" i="12"/>
  <c r="BM8" i="12" s="1"/>
  <c r="A8" i="12"/>
  <c r="CA7" i="12"/>
  <c r="BZ7" i="12"/>
  <c r="BY7" i="12"/>
  <c r="AZ7" i="12"/>
  <c r="BX7" i="12" s="1"/>
  <c r="AY7" i="12"/>
  <c r="BW7" i="12" s="1"/>
  <c r="AX7" i="12"/>
  <c r="BV7" i="12" s="1"/>
  <c r="AW7" i="12"/>
  <c r="BU7" i="12" s="1"/>
  <c r="AV7" i="12"/>
  <c r="BT7" i="12" s="1"/>
  <c r="AU7" i="12"/>
  <c r="BS7" i="12" s="1"/>
  <c r="AT7" i="12"/>
  <c r="BR7" i="12" s="1"/>
  <c r="AS7" i="12"/>
  <c r="BQ7" i="12" s="1"/>
  <c r="AR7" i="12"/>
  <c r="BP7" i="12" s="1"/>
  <c r="AQ7" i="12"/>
  <c r="BO7" i="12" s="1"/>
  <c r="AP7" i="12"/>
  <c r="BN7" i="12" s="1"/>
  <c r="AO7" i="12"/>
  <c r="BM7" i="12" s="1"/>
  <c r="A7" i="12"/>
  <c r="CA6" i="12"/>
  <c r="BZ6" i="12"/>
  <c r="BY6" i="12"/>
  <c r="AZ6" i="12"/>
  <c r="BX6" i="12" s="1"/>
  <c r="AY6" i="12"/>
  <c r="BW6" i="12" s="1"/>
  <c r="AX6" i="12"/>
  <c r="BV6" i="12" s="1"/>
  <c r="AW6" i="12"/>
  <c r="BU6" i="12" s="1"/>
  <c r="AV6" i="12"/>
  <c r="BT6" i="12" s="1"/>
  <c r="AU6" i="12"/>
  <c r="BS6" i="12" s="1"/>
  <c r="AT6" i="12"/>
  <c r="BR6" i="12" s="1"/>
  <c r="AS6" i="12"/>
  <c r="BQ6" i="12" s="1"/>
  <c r="AR6" i="12"/>
  <c r="BP6" i="12" s="1"/>
  <c r="AQ6" i="12"/>
  <c r="BO6" i="12" s="1"/>
  <c r="AP6" i="12"/>
  <c r="BN6" i="12" s="1"/>
  <c r="AO6" i="12"/>
  <c r="BM6" i="12" s="1"/>
  <c r="A6" i="12"/>
  <c r="CA5" i="12"/>
  <c r="BZ5" i="12"/>
  <c r="BY5" i="12"/>
  <c r="AZ5" i="12"/>
  <c r="BX5" i="12" s="1"/>
  <c r="AY5" i="12"/>
  <c r="BW5" i="12" s="1"/>
  <c r="AX5" i="12"/>
  <c r="BV5" i="12" s="1"/>
  <c r="AW5" i="12"/>
  <c r="BU5" i="12" s="1"/>
  <c r="AV5" i="12"/>
  <c r="BT5" i="12" s="1"/>
  <c r="AU5" i="12"/>
  <c r="BS5" i="12" s="1"/>
  <c r="AT5" i="12"/>
  <c r="BR5" i="12" s="1"/>
  <c r="AS5" i="12"/>
  <c r="BQ5" i="12" s="1"/>
  <c r="AR5" i="12"/>
  <c r="BP5" i="12" s="1"/>
  <c r="AQ5" i="12"/>
  <c r="BO5" i="12" s="1"/>
  <c r="AP5" i="12"/>
  <c r="BN5" i="12" s="1"/>
  <c r="AO5" i="12"/>
  <c r="BM5" i="12" s="1"/>
  <c r="A5" i="12"/>
  <c r="AA3" i="12"/>
  <c r="O3" i="12"/>
  <c r="CA137" i="11"/>
  <c r="BZ137" i="11"/>
  <c r="BY137" i="11"/>
  <c r="AZ137" i="11"/>
  <c r="BX137" i="11" s="1"/>
  <c r="AY137" i="11"/>
  <c r="BW137" i="11" s="1"/>
  <c r="AX137" i="11"/>
  <c r="BV137" i="11" s="1"/>
  <c r="AW137" i="11"/>
  <c r="BU137" i="11" s="1"/>
  <c r="AV137" i="11"/>
  <c r="BT137" i="11" s="1"/>
  <c r="AU137" i="11"/>
  <c r="BS137" i="11" s="1"/>
  <c r="AT137" i="11"/>
  <c r="BR137" i="11" s="1"/>
  <c r="AS137" i="11"/>
  <c r="BQ137" i="11" s="1"/>
  <c r="AR137" i="11"/>
  <c r="BP137" i="11" s="1"/>
  <c r="AQ137" i="11"/>
  <c r="BO137" i="11" s="1"/>
  <c r="AP137" i="11"/>
  <c r="BN137" i="11" s="1"/>
  <c r="AO137" i="11"/>
  <c r="BM137" i="11" s="1"/>
  <c r="A137" i="11"/>
  <c r="CA136" i="11"/>
  <c r="BZ136" i="11"/>
  <c r="BY136" i="11"/>
  <c r="AZ136" i="11"/>
  <c r="BX136" i="11" s="1"/>
  <c r="AY136" i="11"/>
  <c r="BW136" i="11" s="1"/>
  <c r="AX136" i="11"/>
  <c r="BV136" i="11" s="1"/>
  <c r="AW136" i="11"/>
  <c r="BU136" i="11" s="1"/>
  <c r="AV136" i="11"/>
  <c r="BT136" i="11" s="1"/>
  <c r="AU136" i="11"/>
  <c r="BS136" i="11" s="1"/>
  <c r="AT136" i="11"/>
  <c r="BR136" i="11" s="1"/>
  <c r="AS136" i="11"/>
  <c r="BQ136" i="11" s="1"/>
  <c r="AR136" i="11"/>
  <c r="BP136" i="11" s="1"/>
  <c r="AQ136" i="11"/>
  <c r="BO136" i="11" s="1"/>
  <c r="AP136" i="11"/>
  <c r="BN136" i="11" s="1"/>
  <c r="AO136" i="11"/>
  <c r="BM136" i="11" s="1"/>
  <c r="A136" i="11"/>
  <c r="CA135" i="11"/>
  <c r="BZ135" i="11"/>
  <c r="BY135" i="11"/>
  <c r="AZ135" i="11"/>
  <c r="BX135" i="11" s="1"/>
  <c r="AY135" i="11"/>
  <c r="BW135" i="11" s="1"/>
  <c r="AX135" i="11"/>
  <c r="BV135" i="11" s="1"/>
  <c r="AW135" i="11"/>
  <c r="BU135" i="11" s="1"/>
  <c r="AV135" i="11"/>
  <c r="BT135" i="11" s="1"/>
  <c r="AU135" i="11"/>
  <c r="BS135" i="11" s="1"/>
  <c r="AT135" i="11"/>
  <c r="BR135" i="11" s="1"/>
  <c r="AS135" i="11"/>
  <c r="BQ135" i="11" s="1"/>
  <c r="AR135" i="11"/>
  <c r="BP135" i="11" s="1"/>
  <c r="AQ135" i="11"/>
  <c r="BO135" i="11" s="1"/>
  <c r="AP135" i="11"/>
  <c r="BN135" i="11" s="1"/>
  <c r="AO135" i="11"/>
  <c r="BM135" i="11" s="1"/>
  <c r="A135" i="11"/>
  <c r="CA134" i="11"/>
  <c r="BZ134" i="11"/>
  <c r="BY134" i="11"/>
  <c r="AZ134" i="11"/>
  <c r="BX134" i="11" s="1"/>
  <c r="AY134" i="11"/>
  <c r="BW134" i="11" s="1"/>
  <c r="AX134" i="11"/>
  <c r="BV134" i="11" s="1"/>
  <c r="AW134" i="11"/>
  <c r="BU134" i="11" s="1"/>
  <c r="AV134" i="11"/>
  <c r="BT134" i="11" s="1"/>
  <c r="AU134" i="11"/>
  <c r="BS134" i="11" s="1"/>
  <c r="AT134" i="11"/>
  <c r="BR134" i="11" s="1"/>
  <c r="AS134" i="11"/>
  <c r="BQ134" i="11" s="1"/>
  <c r="AR134" i="11"/>
  <c r="BP134" i="11" s="1"/>
  <c r="AQ134" i="11"/>
  <c r="BO134" i="11" s="1"/>
  <c r="AP134" i="11"/>
  <c r="BN134" i="11" s="1"/>
  <c r="AO134" i="11"/>
  <c r="BM134" i="11" s="1"/>
  <c r="A134" i="11"/>
  <c r="CA133" i="11"/>
  <c r="BZ133" i="11"/>
  <c r="BY133" i="11"/>
  <c r="AZ133" i="11"/>
  <c r="BX133" i="11" s="1"/>
  <c r="AY133" i="11"/>
  <c r="BW133" i="11" s="1"/>
  <c r="AX133" i="11"/>
  <c r="BV133" i="11" s="1"/>
  <c r="AW133" i="11"/>
  <c r="BU133" i="11" s="1"/>
  <c r="AV133" i="11"/>
  <c r="BT133" i="11" s="1"/>
  <c r="AU133" i="11"/>
  <c r="BS133" i="11" s="1"/>
  <c r="AT133" i="11"/>
  <c r="BR133" i="11" s="1"/>
  <c r="AS133" i="11"/>
  <c r="BQ133" i="11" s="1"/>
  <c r="AR133" i="11"/>
  <c r="BP133" i="11" s="1"/>
  <c r="AQ133" i="11"/>
  <c r="BO133" i="11" s="1"/>
  <c r="AP133" i="11"/>
  <c r="BN133" i="11" s="1"/>
  <c r="AO133" i="11"/>
  <c r="BM133" i="11" s="1"/>
  <c r="A133" i="11"/>
  <c r="CA132" i="11"/>
  <c r="BZ132" i="11"/>
  <c r="BY132" i="11"/>
  <c r="AZ132" i="11"/>
  <c r="BX132" i="11" s="1"/>
  <c r="AY132" i="11"/>
  <c r="BW132" i="11" s="1"/>
  <c r="AX132" i="11"/>
  <c r="BV132" i="11" s="1"/>
  <c r="AW132" i="11"/>
  <c r="BU132" i="11" s="1"/>
  <c r="AV132" i="11"/>
  <c r="BT132" i="11" s="1"/>
  <c r="AU132" i="11"/>
  <c r="BS132" i="11" s="1"/>
  <c r="AT132" i="11"/>
  <c r="BR132" i="11" s="1"/>
  <c r="AS132" i="11"/>
  <c r="BQ132" i="11" s="1"/>
  <c r="AR132" i="11"/>
  <c r="BP132" i="11" s="1"/>
  <c r="AQ132" i="11"/>
  <c r="BO132" i="11" s="1"/>
  <c r="AP132" i="11"/>
  <c r="BN132" i="11" s="1"/>
  <c r="AO132" i="11"/>
  <c r="BM132" i="11" s="1"/>
  <c r="A132" i="11"/>
  <c r="CA131" i="11"/>
  <c r="BZ131" i="11"/>
  <c r="BY131" i="11"/>
  <c r="AZ131" i="11"/>
  <c r="BX131" i="11" s="1"/>
  <c r="AY131" i="11"/>
  <c r="BW131" i="11" s="1"/>
  <c r="AX131" i="11"/>
  <c r="BV131" i="11" s="1"/>
  <c r="AW131" i="11"/>
  <c r="BU131" i="11" s="1"/>
  <c r="AV131" i="11"/>
  <c r="BT131" i="11" s="1"/>
  <c r="AU131" i="11"/>
  <c r="BS131" i="11" s="1"/>
  <c r="AT131" i="11"/>
  <c r="BR131" i="11" s="1"/>
  <c r="AS131" i="11"/>
  <c r="BQ131" i="11" s="1"/>
  <c r="AR131" i="11"/>
  <c r="BP131" i="11" s="1"/>
  <c r="AQ131" i="11"/>
  <c r="BO131" i="11" s="1"/>
  <c r="AP131" i="11"/>
  <c r="BN131" i="11" s="1"/>
  <c r="AO131" i="11"/>
  <c r="BM131" i="11" s="1"/>
  <c r="A131" i="11"/>
  <c r="CA130" i="11"/>
  <c r="BZ130" i="11"/>
  <c r="BY130" i="11"/>
  <c r="AZ130" i="11"/>
  <c r="BX130" i="11" s="1"/>
  <c r="AY130" i="11"/>
  <c r="BW130" i="11" s="1"/>
  <c r="AX130" i="11"/>
  <c r="BV130" i="11" s="1"/>
  <c r="AW130" i="11"/>
  <c r="BU130" i="11" s="1"/>
  <c r="AV130" i="11"/>
  <c r="BT130" i="11" s="1"/>
  <c r="AU130" i="11"/>
  <c r="BS130" i="11" s="1"/>
  <c r="AT130" i="11"/>
  <c r="BR130" i="11" s="1"/>
  <c r="AS130" i="11"/>
  <c r="BQ130" i="11" s="1"/>
  <c r="AR130" i="11"/>
  <c r="BP130" i="11" s="1"/>
  <c r="AQ130" i="11"/>
  <c r="BO130" i="11" s="1"/>
  <c r="AP130" i="11"/>
  <c r="BN130" i="11" s="1"/>
  <c r="AO130" i="11"/>
  <c r="BM130" i="11" s="1"/>
  <c r="A130" i="11"/>
  <c r="CA129" i="11"/>
  <c r="BZ129" i="11"/>
  <c r="BY129" i="11"/>
  <c r="AZ129" i="11"/>
  <c r="BX129" i="11" s="1"/>
  <c r="AY129" i="11"/>
  <c r="BW129" i="11" s="1"/>
  <c r="AX129" i="11"/>
  <c r="BV129" i="11" s="1"/>
  <c r="AW129" i="11"/>
  <c r="BU129" i="11" s="1"/>
  <c r="AV129" i="11"/>
  <c r="BT129" i="11" s="1"/>
  <c r="AU129" i="11"/>
  <c r="BS129" i="11" s="1"/>
  <c r="AT129" i="11"/>
  <c r="BR129" i="11" s="1"/>
  <c r="AS129" i="11"/>
  <c r="BQ129" i="11" s="1"/>
  <c r="AR129" i="11"/>
  <c r="BP129" i="11" s="1"/>
  <c r="AQ129" i="11"/>
  <c r="BO129" i="11" s="1"/>
  <c r="AP129" i="11"/>
  <c r="BN129" i="11" s="1"/>
  <c r="AO129" i="11"/>
  <c r="BM129" i="11" s="1"/>
  <c r="A129" i="11"/>
  <c r="CA128" i="11"/>
  <c r="BZ128" i="11"/>
  <c r="BY128" i="11"/>
  <c r="AZ128" i="11"/>
  <c r="BX128" i="11" s="1"/>
  <c r="AY128" i="11"/>
  <c r="BW128" i="11" s="1"/>
  <c r="AX128" i="11"/>
  <c r="BV128" i="11" s="1"/>
  <c r="AW128" i="11"/>
  <c r="BU128" i="11" s="1"/>
  <c r="AV128" i="11"/>
  <c r="BT128" i="11" s="1"/>
  <c r="AU128" i="11"/>
  <c r="BS128" i="11" s="1"/>
  <c r="AT128" i="11"/>
  <c r="BR128" i="11" s="1"/>
  <c r="AS128" i="11"/>
  <c r="BQ128" i="11" s="1"/>
  <c r="AR128" i="11"/>
  <c r="BP128" i="11" s="1"/>
  <c r="AQ128" i="11"/>
  <c r="BO128" i="11" s="1"/>
  <c r="AP128" i="11"/>
  <c r="BN128" i="11" s="1"/>
  <c r="AO128" i="11"/>
  <c r="BM128" i="11" s="1"/>
  <c r="A128" i="11"/>
  <c r="CA127" i="11"/>
  <c r="BZ127" i="11"/>
  <c r="BY127" i="11"/>
  <c r="AZ127" i="11"/>
  <c r="BX127" i="11" s="1"/>
  <c r="AY127" i="11"/>
  <c r="BW127" i="11" s="1"/>
  <c r="AX127" i="11"/>
  <c r="BV127" i="11" s="1"/>
  <c r="AW127" i="11"/>
  <c r="BU127" i="11" s="1"/>
  <c r="AV127" i="11"/>
  <c r="BT127" i="11" s="1"/>
  <c r="AU127" i="11"/>
  <c r="BS127" i="11" s="1"/>
  <c r="AT127" i="11"/>
  <c r="BR127" i="11" s="1"/>
  <c r="AS127" i="11"/>
  <c r="BQ127" i="11" s="1"/>
  <c r="AR127" i="11"/>
  <c r="BP127" i="11" s="1"/>
  <c r="AQ127" i="11"/>
  <c r="BO127" i="11" s="1"/>
  <c r="AP127" i="11"/>
  <c r="BN127" i="11" s="1"/>
  <c r="AO127" i="11"/>
  <c r="BM127" i="11" s="1"/>
  <c r="A127" i="11"/>
  <c r="CA126" i="11"/>
  <c r="BZ126" i="11"/>
  <c r="BY126" i="11"/>
  <c r="AZ126" i="11"/>
  <c r="BX126" i="11" s="1"/>
  <c r="AY126" i="11"/>
  <c r="BW126" i="11" s="1"/>
  <c r="AX126" i="11"/>
  <c r="BV126" i="11" s="1"/>
  <c r="AW126" i="11"/>
  <c r="BU126" i="11" s="1"/>
  <c r="AV126" i="11"/>
  <c r="BT126" i="11" s="1"/>
  <c r="AU126" i="11"/>
  <c r="BS126" i="11" s="1"/>
  <c r="AT126" i="11"/>
  <c r="BR126" i="11" s="1"/>
  <c r="AS126" i="11"/>
  <c r="BQ126" i="11" s="1"/>
  <c r="AR126" i="11"/>
  <c r="BP126" i="11" s="1"/>
  <c r="AQ126" i="11"/>
  <c r="BO126" i="11" s="1"/>
  <c r="AP126" i="11"/>
  <c r="BN126" i="11" s="1"/>
  <c r="AO126" i="11"/>
  <c r="BM126" i="11" s="1"/>
  <c r="A126" i="11"/>
  <c r="CA125" i="11"/>
  <c r="BZ125" i="11"/>
  <c r="BY125" i="11"/>
  <c r="AZ125" i="11"/>
  <c r="BX125" i="11" s="1"/>
  <c r="AY125" i="11"/>
  <c r="BW125" i="11" s="1"/>
  <c r="AX125" i="11"/>
  <c r="BV125" i="11" s="1"/>
  <c r="AW125" i="11"/>
  <c r="BU125" i="11" s="1"/>
  <c r="AV125" i="11"/>
  <c r="BT125" i="11" s="1"/>
  <c r="AU125" i="11"/>
  <c r="BS125" i="11" s="1"/>
  <c r="AT125" i="11"/>
  <c r="BR125" i="11" s="1"/>
  <c r="AS125" i="11"/>
  <c r="BQ125" i="11" s="1"/>
  <c r="AR125" i="11"/>
  <c r="BP125" i="11" s="1"/>
  <c r="AQ125" i="11"/>
  <c r="BO125" i="11" s="1"/>
  <c r="AP125" i="11"/>
  <c r="BN125" i="11" s="1"/>
  <c r="AO125" i="11"/>
  <c r="BM125" i="11" s="1"/>
  <c r="A125" i="11"/>
  <c r="CA124" i="11"/>
  <c r="BZ124" i="11"/>
  <c r="BY124" i="11"/>
  <c r="AZ124" i="11"/>
  <c r="BX124" i="11" s="1"/>
  <c r="AY124" i="11"/>
  <c r="BW124" i="11" s="1"/>
  <c r="AX124" i="11"/>
  <c r="BV124" i="11" s="1"/>
  <c r="AW124" i="11"/>
  <c r="BU124" i="11" s="1"/>
  <c r="AV124" i="11"/>
  <c r="BT124" i="11" s="1"/>
  <c r="AU124" i="11"/>
  <c r="BS124" i="11" s="1"/>
  <c r="AT124" i="11"/>
  <c r="BR124" i="11" s="1"/>
  <c r="AS124" i="11"/>
  <c r="BQ124" i="11" s="1"/>
  <c r="AR124" i="11"/>
  <c r="BP124" i="11" s="1"/>
  <c r="AQ124" i="11"/>
  <c r="BO124" i="11" s="1"/>
  <c r="AP124" i="11"/>
  <c r="BN124" i="11" s="1"/>
  <c r="AO124" i="11"/>
  <c r="BM124" i="11" s="1"/>
  <c r="A124" i="11"/>
  <c r="CA123" i="11"/>
  <c r="BZ123" i="11"/>
  <c r="BY123" i="11"/>
  <c r="AZ123" i="11"/>
  <c r="BX123" i="11" s="1"/>
  <c r="AY123" i="11"/>
  <c r="BW123" i="11" s="1"/>
  <c r="AX123" i="11"/>
  <c r="BV123" i="11" s="1"/>
  <c r="AW123" i="11"/>
  <c r="BU123" i="11" s="1"/>
  <c r="AV123" i="11"/>
  <c r="BT123" i="11" s="1"/>
  <c r="AU123" i="11"/>
  <c r="BS123" i="11" s="1"/>
  <c r="AT123" i="11"/>
  <c r="BR123" i="11" s="1"/>
  <c r="AS123" i="11"/>
  <c r="BQ123" i="11" s="1"/>
  <c r="AR123" i="11"/>
  <c r="BP123" i="11" s="1"/>
  <c r="AQ123" i="11"/>
  <c r="BO123" i="11" s="1"/>
  <c r="AP123" i="11"/>
  <c r="BN123" i="11" s="1"/>
  <c r="AO123" i="11"/>
  <c r="BM123" i="11" s="1"/>
  <c r="A123" i="11"/>
  <c r="CA122" i="11"/>
  <c r="BZ122" i="11"/>
  <c r="BY122" i="11"/>
  <c r="AZ122" i="11"/>
  <c r="BX122" i="11" s="1"/>
  <c r="AY122" i="11"/>
  <c r="BW122" i="11" s="1"/>
  <c r="AX122" i="11"/>
  <c r="BV122" i="11" s="1"/>
  <c r="AW122" i="11"/>
  <c r="BU122" i="11" s="1"/>
  <c r="AV122" i="11"/>
  <c r="BT122" i="11" s="1"/>
  <c r="AU122" i="11"/>
  <c r="BS122" i="11" s="1"/>
  <c r="AT122" i="11"/>
  <c r="BR122" i="11" s="1"/>
  <c r="AS122" i="11"/>
  <c r="BQ122" i="11" s="1"/>
  <c r="AR122" i="11"/>
  <c r="BP122" i="11" s="1"/>
  <c r="AQ122" i="11"/>
  <c r="BO122" i="11" s="1"/>
  <c r="AP122" i="11"/>
  <c r="BN122" i="11" s="1"/>
  <c r="AO122" i="11"/>
  <c r="BM122" i="11" s="1"/>
  <c r="A122" i="11"/>
  <c r="CA121" i="11"/>
  <c r="BZ121" i="11"/>
  <c r="BY121" i="11"/>
  <c r="AZ121" i="11"/>
  <c r="BX121" i="11" s="1"/>
  <c r="AY121" i="11"/>
  <c r="BW121" i="11" s="1"/>
  <c r="AX121" i="11"/>
  <c r="BV121" i="11" s="1"/>
  <c r="AW121" i="11"/>
  <c r="BU121" i="11" s="1"/>
  <c r="AV121" i="11"/>
  <c r="BT121" i="11" s="1"/>
  <c r="AU121" i="11"/>
  <c r="BS121" i="11" s="1"/>
  <c r="AT121" i="11"/>
  <c r="BR121" i="11" s="1"/>
  <c r="AS121" i="11"/>
  <c r="BQ121" i="11" s="1"/>
  <c r="AR121" i="11"/>
  <c r="BP121" i="11" s="1"/>
  <c r="AQ121" i="11"/>
  <c r="BO121" i="11" s="1"/>
  <c r="AP121" i="11"/>
  <c r="BN121" i="11" s="1"/>
  <c r="AO121" i="11"/>
  <c r="BM121" i="11" s="1"/>
  <c r="A121" i="11"/>
  <c r="CA120" i="11"/>
  <c r="BZ120" i="11"/>
  <c r="BY120" i="11"/>
  <c r="AZ120" i="11"/>
  <c r="BX120" i="11" s="1"/>
  <c r="AY120" i="11"/>
  <c r="BW120" i="11" s="1"/>
  <c r="AX120" i="11"/>
  <c r="BV120" i="11" s="1"/>
  <c r="AW120" i="11"/>
  <c r="BU120" i="11" s="1"/>
  <c r="AV120" i="11"/>
  <c r="BT120" i="11" s="1"/>
  <c r="AU120" i="11"/>
  <c r="BS120" i="11" s="1"/>
  <c r="AT120" i="11"/>
  <c r="BR120" i="11" s="1"/>
  <c r="AS120" i="11"/>
  <c r="BQ120" i="11" s="1"/>
  <c r="AR120" i="11"/>
  <c r="BP120" i="11" s="1"/>
  <c r="AQ120" i="11"/>
  <c r="BO120" i="11" s="1"/>
  <c r="AP120" i="11"/>
  <c r="BN120" i="11" s="1"/>
  <c r="AO120" i="11"/>
  <c r="BM120" i="11" s="1"/>
  <c r="A120" i="11"/>
  <c r="CA119" i="11"/>
  <c r="BZ119" i="11"/>
  <c r="BY119" i="11"/>
  <c r="AZ119" i="11"/>
  <c r="BX119" i="11" s="1"/>
  <c r="AY119" i="11"/>
  <c r="BW119" i="11" s="1"/>
  <c r="AX119" i="11"/>
  <c r="BV119" i="11" s="1"/>
  <c r="AW119" i="11"/>
  <c r="BU119" i="11" s="1"/>
  <c r="AV119" i="11"/>
  <c r="BT119" i="11" s="1"/>
  <c r="AU119" i="11"/>
  <c r="BS119" i="11" s="1"/>
  <c r="AT119" i="11"/>
  <c r="BR119" i="11" s="1"/>
  <c r="AS119" i="11"/>
  <c r="BQ119" i="11" s="1"/>
  <c r="AR119" i="11"/>
  <c r="BP119" i="11" s="1"/>
  <c r="AQ119" i="11"/>
  <c r="BO119" i="11" s="1"/>
  <c r="AP119" i="11"/>
  <c r="BN119" i="11" s="1"/>
  <c r="AO119" i="11"/>
  <c r="BM119" i="11" s="1"/>
  <c r="A119" i="11"/>
  <c r="CA118" i="11"/>
  <c r="BZ118" i="11"/>
  <c r="BY118" i="11"/>
  <c r="AZ118" i="11"/>
  <c r="BX118" i="11" s="1"/>
  <c r="AY118" i="11"/>
  <c r="BW118" i="11" s="1"/>
  <c r="AX118" i="11"/>
  <c r="BV118" i="11" s="1"/>
  <c r="AW118" i="11"/>
  <c r="BU118" i="11" s="1"/>
  <c r="AV118" i="11"/>
  <c r="BT118" i="11" s="1"/>
  <c r="AU118" i="11"/>
  <c r="BS118" i="11" s="1"/>
  <c r="AT118" i="11"/>
  <c r="BR118" i="11" s="1"/>
  <c r="AS118" i="11"/>
  <c r="BQ118" i="11" s="1"/>
  <c r="AR118" i="11"/>
  <c r="BP118" i="11" s="1"/>
  <c r="AQ118" i="11"/>
  <c r="BO118" i="11" s="1"/>
  <c r="AP118" i="11"/>
  <c r="BN118" i="11" s="1"/>
  <c r="AO118" i="11"/>
  <c r="BM118" i="11" s="1"/>
  <c r="A118" i="11"/>
  <c r="CA117" i="11"/>
  <c r="BZ117" i="11"/>
  <c r="BY117" i="11"/>
  <c r="AZ117" i="11"/>
  <c r="BX117" i="11" s="1"/>
  <c r="AY117" i="11"/>
  <c r="BW117" i="11" s="1"/>
  <c r="AX117" i="11"/>
  <c r="BV117" i="11" s="1"/>
  <c r="AW117" i="11"/>
  <c r="BU117" i="11" s="1"/>
  <c r="AV117" i="11"/>
  <c r="BT117" i="11" s="1"/>
  <c r="AU117" i="11"/>
  <c r="BS117" i="11" s="1"/>
  <c r="AT117" i="11"/>
  <c r="BR117" i="11" s="1"/>
  <c r="AS117" i="11"/>
  <c r="BQ117" i="11" s="1"/>
  <c r="AR117" i="11"/>
  <c r="BP117" i="11" s="1"/>
  <c r="AQ117" i="11"/>
  <c r="BO117" i="11" s="1"/>
  <c r="AP117" i="11"/>
  <c r="BN117" i="11" s="1"/>
  <c r="AO117" i="11"/>
  <c r="BM117" i="11" s="1"/>
  <c r="A117" i="11"/>
  <c r="CA116" i="11"/>
  <c r="BZ116" i="11"/>
  <c r="BY116" i="11"/>
  <c r="AZ116" i="11"/>
  <c r="BX116" i="11" s="1"/>
  <c r="AY116" i="11"/>
  <c r="BW116" i="11" s="1"/>
  <c r="AX116" i="11"/>
  <c r="BV116" i="11" s="1"/>
  <c r="AW116" i="11"/>
  <c r="BU116" i="11" s="1"/>
  <c r="AV116" i="11"/>
  <c r="BT116" i="11" s="1"/>
  <c r="AU116" i="11"/>
  <c r="BS116" i="11" s="1"/>
  <c r="AT116" i="11"/>
  <c r="BR116" i="11" s="1"/>
  <c r="AS116" i="11"/>
  <c r="BQ116" i="11" s="1"/>
  <c r="AR116" i="11"/>
  <c r="BP116" i="11" s="1"/>
  <c r="AQ116" i="11"/>
  <c r="BO116" i="11" s="1"/>
  <c r="AP116" i="11"/>
  <c r="BN116" i="11" s="1"/>
  <c r="AO116" i="11"/>
  <c r="BM116" i="11" s="1"/>
  <c r="A116" i="11"/>
  <c r="CA115" i="11"/>
  <c r="BZ115" i="11"/>
  <c r="BY115" i="11"/>
  <c r="AZ115" i="11"/>
  <c r="BX115" i="11" s="1"/>
  <c r="AY115" i="11"/>
  <c r="BW115" i="11" s="1"/>
  <c r="AX115" i="11"/>
  <c r="BV115" i="11" s="1"/>
  <c r="AW115" i="11"/>
  <c r="BU115" i="11" s="1"/>
  <c r="AV115" i="11"/>
  <c r="BT115" i="11" s="1"/>
  <c r="AU115" i="11"/>
  <c r="BS115" i="11" s="1"/>
  <c r="AT115" i="11"/>
  <c r="BR115" i="11" s="1"/>
  <c r="AS115" i="11"/>
  <c r="BQ115" i="11" s="1"/>
  <c r="AR115" i="11"/>
  <c r="BP115" i="11" s="1"/>
  <c r="AQ115" i="11"/>
  <c r="BO115" i="11" s="1"/>
  <c r="AP115" i="11"/>
  <c r="BN115" i="11" s="1"/>
  <c r="AO115" i="11"/>
  <c r="BM115" i="11" s="1"/>
  <c r="A115" i="11"/>
  <c r="CA114" i="11"/>
  <c r="BZ114" i="11"/>
  <c r="BY114" i="11"/>
  <c r="AZ114" i="11"/>
  <c r="BX114" i="11" s="1"/>
  <c r="AY114" i="11"/>
  <c r="BW114" i="11" s="1"/>
  <c r="AX114" i="11"/>
  <c r="BV114" i="11" s="1"/>
  <c r="AW114" i="11"/>
  <c r="BU114" i="11" s="1"/>
  <c r="AV114" i="11"/>
  <c r="BT114" i="11" s="1"/>
  <c r="AU114" i="11"/>
  <c r="BS114" i="11" s="1"/>
  <c r="AT114" i="11"/>
  <c r="BR114" i="11" s="1"/>
  <c r="AS114" i="11"/>
  <c r="BQ114" i="11" s="1"/>
  <c r="AR114" i="11"/>
  <c r="BP114" i="11" s="1"/>
  <c r="AQ114" i="11"/>
  <c r="BO114" i="11" s="1"/>
  <c r="AP114" i="11"/>
  <c r="BN114" i="11" s="1"/>
  <c r="AO114" i="11"/>
  <c r="BM114" i="11" s="1"/>
  <c r="A114" i="11"/>
  <c r="CA113" i="11"/>
  <c r="BZ113" i="11"/>
  <c r="BY113" i="11"/>
  <c r="AZ113" i="11"/>
  <c r="BX113" i="11" s="1"/>
  <c r="AY113" i="11"/>
  <c r="BW113" i="11" s="1"/>
  <c r="AX113" i="11"/>
  <c r="BV113" i="11" s="1"/>
  <c r="AW113" i="11"/>
  <c r="BU113" i="11" s="1"/>
  <c r="AV113" i="11"/>
  <c r="BT113" i="11" s="1"/>
  <c r="AU113" i="11"/>
  <c r="BS113" i="11" s="1"/>
  <c r="AT113" i="11"/>
  <c r="BR113" i="11" s="1"/>
  <c r="AS113" i="11"/>
  <c r="BQ113" i="11" s="1"/>
  <c r="AR113" i="11"/>
  <c r="BP113" i="11" s="1"/>
  <c r="AQ113" i="11"/>
  <c r="BO113" i="11" s="1"/>
  <c r="AP113" i="11"/>
  <c r="BN113" i="11" s="1"/>
  <c r="AO113" i="11"/>
  <c r="BM113" i="11" s="1"/>
  <c r="A113" i="11"/>
  <c r="CA112" i="11"/>
  <c r="BZ112" i="11"/>
  <c r="BY112" i="11"/>
  <c r="AZ112" i="11"/>
  <c r="BX112" i="11" s="1"/>
  <c r="AY112" i="11"/>
  <c r="BW112" i="11" s="1"/>
  <c r="AX112" i="11"/>
  <c r="BV112" i="11" s="1"/>
  <c r="AW112" i="11"/>
  <c r="BU112" i="11" s="1"/>
  <c r="AV112" i="11"/>
  <c r="BT112" i="11" s="1"/>
  <c r="AU112" i="11"/>
  <c r="BS112" i="11" s="1"/>
  <c r="AT112" i="11"/>
  <c r="BR112" i="11" s="1"/>
  <c r="AS112" i="11"/>
  <c r="BQ112" i="11" s="1"/>
  <c r="AR112" i="11"/>
  <c r="BP112" i="11" s="1"/>
  <c r="AQ112" i="11"/>
  <c r="BO112" i="11" s="1"/>
  <c r="AP112" i="11"/>
  <c r="BN112" i="11" s="1"/>
  <c r="AO112" i="11"/>
  <c r="BM112" i="11" s="1"/>
  <c r="A112" i="11"/>
  <c r="CA111" i="11"/>
  <c r="BZ111" i="11"/>
  <c r="BY111" i="11"/>
  <c r="AZ111" i="11"/>
  <c r="BX111" i="11" s="1"/>
  <c r="AY111" i="11"/>
  <c r="BW111" i="11" s="1"/>
  <c r="AX111" i="11"/>
  <c r="BV111" i="11" s="1"/>
  <c r="AW111" i="11"/>
  <c r="BU111" i="11" s="1"/>
  <c r="AV111" i="11"/>
  <c r="BT111" i="11" s="1"/>
  <c r="AU111" i="11"/>
  <c r="BS111" i="11" s="1"/>
  <c r="AT111" i="11"/>
  <c r="BR111" i="11" s="1"/>
  <c r="AS111" i="11"/>
  <c r="BQ111" i="11" s="1"/>
  <c r="AR111" i="11"/>
  <c r="BP111" i="11" s="1"/>
  <c r="AQ111" i="11"/>
  <c r="BO111" i="11" s="1"/>
  <c r="AP111" i="11"/>
  <c r="BN111" i="11" s="1"/>
  <c r="AO111" i="11"/>
  <c r="BM111" i="11" s="1"/>
  <c r="A111" i="11"/>
  <c r="CA110" i="11"/>
  <c r="BZ110" i="11"/>
  <c r="BY110" i="11"/>
  <c r="AZ110" i="11"/>
  <c r="BX110" i="11" s="1"/>
  <c r="AY110" i="11"/>
  <c r="BW110" i="11" s="1"/>
  <c r="AX110" i="11"/>
  <c r="BV110" i="11" s="1"/>
  <c r="AW110" i="11"/>
  <c r="BU110" i="11" s="1"/>
  <c r="AV110" i="11"/>
  <c r="BT110" i="11" s="1"/>
  <c r="AU110" i="11"/>
  <c r="BS110" i="11" s="1"/>
  <c r="AT110" i="11"/>
  <c r="BR110" i="11" s="1"/>
  <c r="AS110" i="11"/>
  <c r="BQ110" i="11" s="1"/>
  <c r="AR110" i="11"/>
  <c r="BP110" i="11" s="1"/>
  <c r="AQ110" i="11"/>
  <c r="BO110" i="11" s="1"/>
  <c r="AP110" i="11"/>
  <c r="BN110" i="11" s="1"/>
  <c r="AO110" i="11"/>
  <c r="BM110" i="11" s="1"/>
  <c r="A110" i="11"/>
  <c r="CA109" i="11"/>
  <c r="BZ109" i="11"/>
  <c r="BY109" i="11"/>
  <c r="AZ109" i="11"/>
  <c r="BX109" i="11" s="1"/>
  <c r="AY109" i="11"/>
  <c r="BW109" i="11" s="1"/>
  <c r="AX109" i="11"/>
  <c r="BV109" i="11" s="1"/>
  <c r="AW109" i="11"/>
  <c r="BU109" i="11" s="1"/>
  <c r="AV109" i="11"/>
  <c r="BT109" i="11" s="1"/>
  <c r="AU109" i="11"/>
  <c r="BS109" i="11" s="1"/>
  <c r="AT109" i="11"/>
  <c r="BR109" i="11" s="1"/>
  <c r="AS109" i="11"/>
  <c r="BQ109" i="11" s="1"/>
  <c r="AR109" i="11"/>
  <c r="BP109" i="11" s="1"/>
  <c r="AQ109" i="11"/>
  <c r="BO109" i="11" s="1"/>
  <c r="AP109" i="11"/>
  <c r="BN109" i="11" s="1"/>
  <c r="AO109" i="11"/>
  <c r="BM109" i="11" s="1"/>
  <c r="A109" i="11"/>
  <c r="CA108" i="11"/>
  <c r="BZ108" i="11"/>
  <c r="BY108" i="11"/>
  <c r="AZ108" i="11"/>
  <c r="BX108" i="11" s="1"/>
  <c r="AY108" i="11"/>
  <c r="BW108" i="11" s="1"/>
  <c r="AX108" i="11"/>
  <c r="BV108" i="11" s="1"/>
  <c r="AW108" i="11"/>
  <c r="BU108" i="11" s="1"/>
  <c r="AV108" i="11"/>
  <c r="BT108" i="11" s="1"/>
  <c r="AU108" i="11"/>
  <c r="BS108" i="11" s="1"/>
  <c r="AT108" i="11"/>
  <c r="BR108" i="11" s="1"/>
  <c r="AS108" i="11"/>
  <c r="BQ108" i="11" s="1"/>
  <c r="AR108" i="11"/>
  <c r="BP108" i="11" s="1"/>
  <c r="AQ108" i="11"/>
  <c r="BO108" i="11" s="1"/>
  <c r="AP108" i="11"/>
  <c r="BN108" i="11" s="1"/>
  <c r="AO108" i="11"/>
  <c r="BM108" i="11" s="1"/>
  <c r="A108" i="11"/>
  <c r="CA107" i="11"/>
  <c r="BZ107" i="11"/>
  <c r="BY107" i="11"/>
  <c r="AZ107" i="11"/>
  <c r="BX107" i="11" s="1"/>
  <c r="AY107" i="11"/>
  <c r="BW107" i="11" s="1"/>
  <c r="AX107" i="11"/>
  <c r="BV107" i="11" s="1"/>
  <c r="AW107" i="11"/>
  <c r="BU107" i="11" s="1"/>
  <c r="AV107" i="11"/>
  <c r="BT107" i="11" s="1"/>
  <c r="AU107" i="11"/>
  <c r="BS107" i="11" s="1"/>
  <c r="AT107" i="11"/>
  <c r="BR107" i="11" s="1"/>
  <c r="AS107" i="11"/>
  <c r="BQ107" i="11" s="1"/>
  <c r="AR107" i="11"/>
  <c r="BP107" i="11" s="1"/>
  <c r="AQ107" i="11"/>
  <c r="BO107" i="11" s="1"/>
  <c r="AP107" i="11"/>
  <c r="BN107" i="11" s="1"/>
  <c r="AO107" i="11"/>
  <c r="BM107" i="11" s="1"/>
  <c r="A107" i="11"/>
  <c r="CA106" i="11"/>
  <c r="BZ106" i="11"/>
  <c r="BY106" i="11"/>
  <c r="AZ106" i="11"/>
  <c r="BX106" i="11" s="1"/>
  <c r="AY106" i="11"/>
  <c r="BW106" i="11" s="1"/>
  <c r="AX106" i="11"/>
  <c r="BV106" i="11" s="1"/>
  <c r="AW106" i="11"/>
  <c r="BU106" i="11" s="1"/>
  <c r="AV106" i="11"/>
  <c r="BT106" i="11" s="1"/>
  <c r="AU106" i="11"/>
  <c r="BS106" i="11" s="1"/>
  <c r="AT106" i="11"/>
  <c r="BR106" i="11" s="1"/>
  <c r="AS106" i="11"/>
  <c r="BQ106" i="11" s="1"/>
  <c r="AR106" i="11"/>
  <c r="BP106" i="11" s="1"/>
  <c r="AQ106" i="11"/>
  <c r="BO106" i="11" s="1"/>
  <c r="AP106" i="11"/>
  <c r="BN106" i="11" s="1"/>
  <c r="AO106" i="11"/>
  <c r="BM106" i="11" s="1"/>
  <c r="A106" i="11"/>
  <c r="CA105" i="11"/>
  <c r="BZ105" i="11"/>
  <c r="BY105" i="11"/>
  <c r="AZ105" i="11"/>
  <c r="BX105" i="11" s="1"/>
  <c r="AY105" i="11"/>
  <c r="BW105" i="11" s="1"/>
  <c r="AX105" i="11"/>
  <c r="BV105" i="11" s="1"/>
  <c r="AW105" i="11"/>
  <c r="BU105" i="11" s="1"/>
  <c r="AV105" i="11"/>
  <c r="BT105" i="11" s="1"/>
  <c r="AU105" i="11"/>
  <c r="BS105" i="11" s="1"/>
  <c r="AT105" i="11"/>
  <c r="BR105" i="11" s="1"/>
  <c r="AS105" i="11"/>
  <c r="BQ105" i="11" s="1"/>
  <c r="AR105" i="11"/>
  <c r="BP105" i="11" s="1"/>
  <c r="AQ105" i="11"/>
  <c r="BO105" i="11" s="1"/>
  <c r="AP105" i="11"/>
  <c r="BN105" i="11" s="1"/>
  <c r="AO105" i="11"/>
  <c r="BM105" i="11" s="1"/>
  <c r="A105" i="11"/>
  <c r="CA104" i="11"/>
  <c r="BZ104" i="11"/>
  <c r="BY104" i="11"/>
  <c r="AZ104" i="11"/>
  <c r="BX104" i="11" s="1"/>
  <c r="AY104" i="11"/>
  <c r="BW104" i="11" s="1"/>
  <c r="AX104" i="11"/>
  <c r="BV104" i="11" s="1"/>
  <c r="AW104" i="11"/>
  <c r="BU104" i="11" s="1"/>
  <c r="AV104" i="11"/>
  <c r="BT104" i="11" s="1"/>
  <c r="AU104" i="11"/>
  <c r="BS104" i="11" s="1"/>
  <c r="AT104" i="11"/>
  <c r="BR104" i="11" s="1"/>
  <c r="AS104" i="11"/>
  <c r="BQ104" i="11" s="1"/>
  <c r="AR104" i="11"/>
  <c r="BP104" i="11" s="1"/>
  <c r="AQ104" i="11"/>
  <c r="BO104" i="11" s="1"/>
  <c r="AP104" i="11"/>
  <c r="BN104" i="11" s="1"/>
  <c r="AO104" i="11"/>
  <c r="BM104" i="11" s="1"/>
  <c r="A104" i="11"/>
  <c r="CA103" i="11"/>
  <c r="BZ103" i="11"/>
  <c r="BY103" i="11"/>
  <c r="AZ103" i="11"/>
  <c r="BX103" i="11" s="1"/>
  <c r="AY103" i="11"/>
  <c r="BW103" i="11" s="1"/>
  <c r="AX103" i="11"/>
  <c r="BV103" i="11" s="1"/>
  <c r="AW103" i="11"/>
  <c r="BU103" i="11" s="1"/>
  <c r="AV103" i="11"/>
  <c r="BT103" i="11" s="1"/>
  <c r="AU103" i="11"/>
  <c r="BS103" i="11" s="1"/>
  <c r="AT103" i="11"/>
  <c r="BR103" i="11" s="1"/>
  <c r="AS103" i="11"/>
  <c r="BQ103" i="11" s="1"/>
  <c r="AR103" i="11"/>
  <c r="BP103" i="11" s="1"/>
  <c r="AQ103" i="11"/>
  <c r="BO103" i="11" s="1"/>
  <c r="AP103" i="11"/>
  <c r="BN103" i="11" s="1"/>
  <c r="AO103" i="11"/>
  <c r="BM103" i="11" s="1"/>
  <c r="A103" i="11"/>
  <c r="CA102" i="11"/>
  <c r="BZ102" i="11"/>
  <c r="BY102" i="11"/>
  <c r="AZ102" i="11"/>
  <c r="BX102" i="11" s="1"/>
  <c r="AY102" i="11"/>
  <c r="BW102" i="11" s="1"/>
  <c r="AX102" i="11"/>
  <c r="BV102" i="11" s="1"/>
  <c r="AW102" i="11"/>
  <c r="BU102" i="11" s="1"/>
  <c r="AV102" i="11"/>
  <c r="BT102" i="11" s="1"/>
  <c r="AU102" i="11"/>
  <c r="BS102" i="11" s="1"/>
  <c r="AT102" i="11"/>
  <c r="BR102" i="11" s="1"/>
  <c r="AS102" i="11"/>
  <c r="BQ102" i="11" s="1"/>
  <c r="AR102" i="11"/>
  <c r="BP102" i="11" s="1"/>
  <c r="AQ102" i="11"/>
  <c r="BO102" i="11" s="1"/>
  <c r="AP102" i="11"/>
  <c r="BN102" i="11" s="1"/>
  <c r="AO102" i="11"/>
  <c r="BM102" i="11" s="1"/>
  <c r="A102" i="11"/>
  <c r="CA101" i="11"/>
  <c r="BZ101" i="11"/>
  <c r="BY101" i="11"/>
  <c r="AZ101" i="11"/>
  <c r="BX101" i="11" s="1"/>
  <c r="AY101" i="11"/>
  <c r="BW101" i="11" s="1"/>
  <c r="AX101" i="11"/>
  <c r="BV101" i="11" s="1"/>
  <c r="AW101" i="11"/>
  <c r="BU101" i="11" s="1"/>
  <c r="AV101" i="11"/>
  <c r="BT101" i="11" s="1"/>
  <c r="AU101" i="11"/>
  <c r="BS101" i="11" s="1"/>
  <c r="AT101" i="11"/>
  <c r="BR101" i="11" s="1"/>
  <c r="AS101" i="11"/>
  <c r="BQ101" i="11" s="1"/>
  <c r="AR101" i="11"/>
  <c r="BP101" i="11" s="1"/>
  <c r="AQ101" i="11"/>
  <c r="BO101" i="11" s="1"/>
  <c r="AP101" i="11"/>
  <c r="BN101" i="11" s="1"/>
  <c r="AO101" i="11"/>
  <c r="BM101" i="11" s="1"/>
  <c r="A101" i="11"/>
  <c r="CA100" i="11"/>
  <c r="BZ100" i="11"/>
  <c r="BY100" i="11"/>
  <c r="AZ100" i="11"/>
  <c r="BX100" i="11" s="1"/>
  <c r="AY100" i="11"/>
  <c r="BW100" i="11" s="1"/>
  <c r="AX100" i="11"/>
  <c r="BV100" i="11" s="1"/>
  <c r="AW100" i="11"/>
  <c r="BU100" i="11" s="1"/>
  <c r="AV100" i="11"/>
  <c r="BT100" i="11" s="1"/>
  <c r="AU100" i="11"/>
  <c r="BS100" i="11" s="1"/>
  <c r="AT100" i="11"/>
  <c r="BR100" i="11" s="1"/>
  <c r="AS100" i="11"/>
  <c r="BQ100" i="11" s="1"/>
  <c r="AR100" i="11"/>
  <c r="BP100" i="11" s="1"/>
  <c r="AQ100" i="11"/>
  <c r="BO100" i="11" s="1"/>
  <c r="AP100" i="11"/>
  <c r="BN100" i="11" s="1"/>
  <c r="AO100" i="11"/>
  <c r="BM100" i="11" s="1"/>
  <c r="A100" i="11"/>
  <c r="CA99" i="11"/>
  <c r="BZ99" i="11"/>
  <c r="BY99" i="11"/>
  <c r="AZ99" i="11"/>
  <c r="BX99" i="11" s="1"/>
  <c r="AY99" i="11"/>
  <c r="BW99" i="11" s="1"/>
  <c r="AX99" i="11"/>
  <c r="BV99" i="11" s="1"/>
  <c r="AW99" i="11"/>
  <c r="BU99" i="11" s="1"/>
  <c r="AV99" i="11"/>
  <c r="BT99" i="11" s="1"/>
  <c r="AU99" i="11"/>
  <c r="BS99" i="11" s="1"/>
  <c r="AT99" i="11"/>
  <c r="BR99" i="11" s="1"/>
  <c r="AS99" i="11"/>
  <c r="BQ99" i="11" s="1"/>
  <c r="AR99" i="11"/>
  <c r="BP99" i="11" s="1"/>
  <c r="AQ99" i="11"/>
  <c r="BO99" i="11" s="1"/>
  <c r="AP99" i="11"/>
  <c r="BN99" i="11" s="1"/>
  <c r="AO99" i="11"/>
  <c r="BM99" i="11" s="1"/>
  <c r="A99" i="11"/>
  <c r="CA98" i="11"/>
  <c r="BZ98" i="11"/>
  <c r="BY98" i="11"/>
  <c r="AZ98" i="11"/>
  <c r="BX98" i="11" s="1"/>
  <c r="AY98" i="11"/>
  <c r="BW98" i="11" s="1"/>
  <c r="AX98" i="11"/>
  <c r="BV98" i="11" s="1"/>
  <c r="AW98" i="11"/>
  <c r="BU98" i="11" s="1"/>
  <c r="AV98" i="11"/>
  <c r="BT98" i="11" s="1"/>
  <c r="AU98" i="11"/>
  <c r="BS98" i="11" s="1"/>
  <c r="AT98" i="11"/>
  <c r="BR98" i="11" s="1"/>
  <c r="AS98" i="11"/>
  <c r="BQ98" i="11" s="1"/>
  <c r="AR98" i="11"/>
  <c r="BP98" i="11" s="1"/>
  <c r="AQ98" i="11"/>
  <c r="BO98" i="11" s="1"/>
  <c r="AP98" i="11"/>
  <c r="BN98" i="11" s="1"/>
  <c r="AO98" i="11"/>
  <c r="BM98" i="11" s="1"/>
  <c r="A98" i="11"/>
  <c r="CA97" i="11"/>
  <c r="BZ97" i="11"/>
  <c r="BY97" i="11"/>
  <c r="AZ97" i="11"/>
  <c r="BX97" i="11" s="1"/>
  <c r="AY97" i="11"/>
  <c r="BW97" i="11" s="1"/>
  <c r="AX97" i="11"/>
  <c r="BV97" i="11" s="1"/>
  <c r="AW97" i="11"/>
  <c r="BU97" i="11" s="1"/>
  <c r="AV97" i="11"/>
  <c r="BT97" i="11" s="1"/>
  <c r="AU97" i="11"/>
  <c r="BS97" i="11" s="1"/>
  <c r="AT97" i="11"/>
  <c r="BR97" i="11" s="1"/>
  <c r="AS97" i="11"/>
  <c r="BQ97" i="11" s="1"/>
  <c r="AR97" i="11"/>
  <c r="BP97" i="11" s="1"/>
  <c r="AQ97" i="11"/>
  <c r="BO97" i="11" s="1"/>
  <c r="AP97" i="11"/>
  <c r="BN97" i="11" s="1"/>
  <c r="AO97" i="11"/>
  <c r="BM97" i="11" s="1"/>
  <c r="A97" i="11"/>
  <c r="CA96" i="11"/>
  <c r="BZ96" i="11"/>
  <c r="BY96" i="11"/>
  <c r="AZ96" i="11"/>
  <c r="BX96" i="11" s="1"/>
  <c r="AY96" i="11"/>
  <c r="BW96" i="11" s="1"/>
  <c r="AX96" i="11"/>
  <c r="BV96" i="11" s="1"/>
  <c r="AW96" i="11"/>
  <c r="BU96" i="11" s="1"/>
  <c r="AV96" i="11"/>
  <c r="BT96" i="11" s="1"/>
  <c r="AU96" i="11"/>
  <c r="BS96" i="11" s="1"/>
  <c r="AT96" i="11"/>
  <c r="BR96" i="11" s="1"/>
  <c r="AS96" i="11"/>
  <c r="BQ96" i="11" s="1"/>
  <c r="AR96" i="11"/>
  <c r="BP96" i="11" s="1"/>
  <c r="AQ96" i="11"/>
  <c r="BO96" i="11" s="1"/>
  <c r="AP96" i="11"/>
  <c r="BN96" i="11" s="1"/>
  <c r="AO96" i="11"/>
  <c r="BM96" i="11" s="1"/>
  <c r="A96" i="11"/>
  <c r="CA95" i="11"/>
  <c r="BZ95" i="11"/>
  <c r="BY95" i="11"/>
  <c r="AZ95" i="11"/>
  <c r="BX95" i="11" s="1"/>
  <c r="AY95" i="11"/>
  <c r="BW95" i="11" s="1"/>
  <c r="AX95" i="11"/>
  <c r="BV95" i="11" s="1"/>
  <c r="AW95" i="11"/>
  <c r="BU95" i="11" s="1"/>
  <c r="AV95" i="11"/>
  <c r="BT95" i="11" s="1"/>
  <c r="AU95" i="11"/>
  <c r="BS95" i="11" s="1"/>
  <c r="AT95" i="11"/>
  <c r="BR95" i="11" s="1"/>
  <c r="AS95" i="11"/>
  <c r="BQ95" i="11" s="1"/>
  <c r="AR95" i="11"/>
  <c r="BP95" i="11" s="1"/>
  <c r="AQ95" i="11"/>
  <c r="BO95" i="11" s="1"/>
  <c r="AP95" i="11"/>
  <c r="BN95" i="11" s="1"/>
  <c r="AO95" i="11"/>
  <c r="BM95" i="11" s="1"/>
  <c r="A95" i="11"/>
  <c r="CA94" i="11"/>
  <c r="BZ94" i="11"/>
  <c r="BY94" i="11"/>
  <c r="AZ94" i="11"/>
  <c r="BX94" i="11" s="1"/>
  <c r="AY94" i="11"/>
  <c r="BW94" i="11" s="1"/>
  <c r="AX94" i="11"/>
  <c r="BV94" i="11" s="1"/>
  <c r="AW94" i="11"/>
  <c r="BU94" i="11" s="1"/>
  <c r="AV94" i="11"/>
  <c r="BT94" i="11" s="1"/>
  <c r="AU94" i="11"/>
  <c r="BS94" i="11" s="1"/>
  <c r="AT94" i="11"/>
  <c r="BR94" i="11" s="1"/>
  <c r="AS94" i="11"/>
  <c r="BQ94" i="11" s="1"/>
  <c r="AR94" i="11"/>
  <c r="BP94" i="11" s="1"/>
  <c r="AQ94" i="11"/>
  <c r="BO94" i="11" s="1"/>
  <c r="AP94" i="11"/>
  <c r="BN94" i="11" s="1"/>
  <c r="AO94" i="11"/>
  <c r="BM94" i="11" s="1"/>
  <c r="A94" i="11"/>
  <c r="CA93" i="11"/>
  <c r="BZ93" i="11"/>
  <c r="BY93" i="11"/>
  <c r="AZ93" i="11"/>
  <c r="BX93" i="11" s="1"/>
  <c r="AY93" i="11"/>
  <c r="BW93" i="11" s="1"/>
  <c r="AX93" i="11"/>
  <c r="BV93" i="11" s="1"/>
  <c r="AW93" i="11"/>
  <c r="BU93" i="11" s="1"/>
  <c r="AV93" i="11"/>
  <c r="BT93" i="11" s="1"/>
  <c r="AU93" i="11"/>
  <c r="BS93" i="11" s="1"/>
  <c r="AT93" i="11"/>
  <c r="BR93" i="11" s="1"/>
  <c r="AS93" i="11"/>
  <c r="BQ93" i="11" s="1"/>
  <c r="AR93" i="11"/>
  <c r="BP93" i="11" s="1"/>
  <c r="AQ93" i="11"/>
  <c r="BO93" i="11" s="1"/>
  <c r="AP93" i="11"/>
  <c r="BN93" i="11" s="1"/>
  <c r="AO93" i="11"/>
  <c r="BM93" i="11" s="1"/>
  <c r="A93" i="11"/>
  <c r="CA92" i="11"/>
  <c r="BZ92" i="11"/>
  <c r="BY92" i="11"/>
  <c r="AZ92" i="11"/>
  <c r="BX92" i="11" s="1"/>
  <c r="AY92" i="11"/>
  <c r="BW92" i="11" s="1"/>
  <c r="AX92" i="11"/>
  <c r="BV92" i="11" s="1"/>
  <c r="AW92" i="11"/>
  <c r="BU92" i="11" s="1"/>
  <c r="AV92" i="11"/>
  <c r="BT92" i="11" s="1"/>
  <c r="AU92" i="11"/>
  <c r="BS92" i="11" s="1"/>
  <c r="AT92" i="11"/>
  <c r="BR92" i="11" s="1"/>
  <c r="AS92" i="11"/>
  <c r="BQ92" i="11" s="1"/>
  <c r="AR92" i="11"/>
  <c r="BP92" i="11" s="1"/>
  <c r="AQ92" i="11"/>
  <c r="BO92" i="11" s="1"/>
  <c r="AP92" i="11"/>
  <c r="BN92" i="11" s="1"/>
  <c r="AO92" i="11"/>
  <c r="BM92" i="11" s="1"/>
  <c r="A92" i="11"/>
  <c r="CA91" i="11"/>
  <c r="BZ91" i="11"/>
  <c r="BY91" i="11"/>
  <c r="AZ91" i="11"/>
  <c r="BX91" i="11" s="1"/>
  <c r="AY91" i="11"/>
  <c r="BW91" i="11" s="1"/>
  <c r="AX91" i="11"/>
  <c r="BV91" i="11" s="1"/>
  <c r="AW91" i="11"/>
  <c r="BU91" i="11" s="1"/>
  <c r="AV91" i="11"/>
  <c r="BT91" i="11" s="1"/>
  <c r="AU91" i="11"/>
  <c r="BS91" i="11" s="1"/>
  <c r="AT91" i="11"/>
  <c r="BR91" i="11" s="1"/>
  <c r="AS91" i="11"/>
  <c r="BQ91" i="11" s="1"/>
  <c r="AR91" i="11"/>
  <c r="BP91" i="11" s="1"/>
  <c r="AQ91" i="11"/>
  <c r="BO91" i="11" s="1"/>
  <c r="AP91" i="11"/>
  <c r="BN91" i="11" s="1"/>
  <c r="AO91" i="11"/>
  <c r="BM91" i="11" s="1"/>
  <c r="A91" i="11"/>
  <c r="CA90" i="11"/>
  <c r="BZ90" i="11"/>
  <c r="BY90" i="11"/>
  <c r="AZ90" i="11"/>
  <c r="BX90" i="11" s="1"/>
  <c r="AY90" i="11"/>
  <c r="BW90" i="11" s="1"/>
  <c r="AX90" i="11"/>
  <c r="BV90" i="11" s="1"/>
  <c r="AW90" i="11"/>
  <c r="BU90" i="11" s="1"/>
  <c r="AV90" i="11"/>
  <c r="BT90" i="11" s="1"/>
  <c r="AU90" i="11"/>
  <c r="BS90" i="11" s="1"/>
  <c r="AT90" i="11"/>
  <c r="BR90" i="11" s="1"/>
  <c r="AS90" i="11"/>
  <c r="BQ90" i="11" s="1"/>
  <c r="AR90" i="11"/>
  <c r="BP90" i="11" s="1"/>
  <c r="AQ90" i="11"/>
  <c r="BO90" i="11" s="1"/>
  <c r="AP90" i="11"/>
  <c r="BN90" i="11" s="1"/>
  <c r="AO90" i="11"/>
  <c r="BM90" i="11" s="1"/>
  <c r="A90" i="11"/>
  <c r="CA89" i="11"/>
  <c r="BZ89" i="11"/>
  <c r="BY89" i="11"/>
  <c r="AZ89" i="11"/>
  <c r="BX89" i="11" s="1"/>
  <c r="AY89" i="11"/>
  <c r="BW89" i="11" s="1"/>
  <c r="AX89" i="11"/>
  <c r="BV89" i="11" s="1"/>
  <c r="AW89" i="11"/>
  <c r="BU89" i="11" s="1"/>
  <c r="AV89" i="11"/>
  <c r="BT89" i="11" s="1"/>
  <c r="AU89" i="11"/>
  <c r="BS89" i="11" s="1"/>
  <c r="AT89" i="11"/>
  <c r="BR89" i="11" s="1"/>
  <c r="AS89" i="11"/>
  <c r="BQ89" i="11" s="1"/>
  <c r="AR89" i="11"/>
  <c r="BP89" i="11" s="1"/>
  <c r="AQ89" i="11"/>
  <c r="BO89" i="11" s="1"/>
  <c r="AP89" i="11"/>
  <c r="BN89" i="11" s="1"/>
  <c r="AO89" i="11"/>
  <c r="BM89" i="11" s="1"/>
  <c r="A89" i="11"/>
  <c r="CA88" i="11"/>
  <c r="BZ88" i="11"/>
  <c r="BY88" i="11"/>
  <c r="AZ88" i="11"/>
  <c r="BX88" i="11" s="1"/>
  <c r="AY88" i="11"/>
  <c r="BW88" i="11" s="1"/>
  <c r="AX88" i="11"/>
  <c r="BV88" i="11" s="1"/>
  <c r="AW88" i="11"/>
  <c r="BU88" i="11" s="1"/>
  <c r="AV88" i="11"/>
  <c r="BT88" i="11" s="1"/>
  <c r="AU88" i="11"/>
  <c r="BS88" i="11" s="1"/>
  <c r="AT88" i="11"/>
  <c r="BR88" i="11" s="1"/>
  <c r="AS88" i="11"/>
  <c r="BQ88" i="11" s="1"/>
  <c r="AR88" i="11"/>
  <c r="BP88" i="11" s="1"/>
  <c r="AQ88" i="11"/>
  <c r="BO88" i="11" s="1"/>
  <c r="AP88" i="11"/>
  <c r="BN88" i="11" s="1"/>
  <c r="AO88" i="11"/>
  <c r="BM88" i="11" s="1"/>
  <c r="A88" i="11"/>
  <c r="CA87" i="11"/>
  <c r="BZ87" i="11"/>
  <c r="BY87" i="11"/>
  <c r="AZ87" i="11"/>
  <c r="BX87" i="11" s="1"/>
  <c r="AY87" i="11"/>
  <c r="BW87" i="11" s="1"/>
  <c r="AX87" i="11"/>
  <c r="BV87" i="11" s="1"/>
  <c r="AW87" i="11"/>
  <c r="BU87" i="11" s="1"/>
  <c r="AV87" i="11"/>
  <c r="BT87" i="11" s="1"/>
  <c r="AU87" i="11"/>
  <c r="BS87" i="11" s="1"/>
  <c r="AT87" i="11"/>
  <c r="BR87" i="11" s="1"/>
  <c r="AS87" i="11"/>
  <c r="BQ87" i="11" s="1"/>
  <c r="AR87" i="11"/>
  <c r="BP87" i="11" s="1"/>
  <c r="AQ87" i="11"/>
  <c r="BO87" i="11" s="1"/>
  <c r="AP87" i="11"/>
  <c r="BN87" i="11" s="1"/>
  <c r="AO87" i="11"/>
  <c r="BM87" i="11" s="1"/>
  <c r="A87" i="11"/>
  <c r="CA86" i="11"/>
  <c r="BZ86" i="11"/>
  <c r="BY86" i="11"/>
  <c r="AZ86" i="11"/>
  <c r="BX86" i="11" s="1"/>
  <c r="AY86" i="11"/>
  <c r="BW86" i="11" s="1"/>
  <c r="AX86" i="11"/>
  <c r="BV86" i="11" s="1"/>
  <c r="AW86" i="11"/>
  <c r="BU86" i="11" s="1"/>
  <c r="AV86" i="11"/>
  <c r="BT86" i="11" s="1"/>
  <c r="AU86" i="11"/>
  <c r="BS86" i="11" s="1"/>
  <c r="AT86" i="11"/>
  <c r="BR86" i="11" s="1"/>
  <c r="AS86" i="11"/>
  <c r="BQ86" i="11" s="1"/>
  <c r="AR86" i="11"/>
  <c r="BP86" i="11" s="1"/>
  <c r="AQ86" i="11"/>
  <c r="BO86" i="11" s="1"/>
  <c r="AP86" i="11"/>
  <c r="BN86" i="11" s="1"/>
  <c r="AO86" i="11"/>
  <c r="BM86" i="11" s="1"/>
  <c r="A86" i="11"/>
  <c r="CA85" i="11"/>
  <c r="BZ85" i="11"/>
  <c r="BY85" i="11"/>
  <c r="AZ85" i="11"/>
  <c r="BX85" i="11" s="1"/>
  <c r="AY85" i="11"/>
  <c r="BW85" i="11" s="1"/>
  <c r="AX85" i="11"/>
  <c r="BV85" i="11" s="1"/>
  <c r="AW85" i="11"/>
  <c r="BU85" i="11" s="1"/>
  <c r="AV85" i="11"/>
  <c r="BT85" i="11" s="1"/>
  <c r="AU85" i="11"/>
  <c r="BS85" i="11" s="1"/>
  <c r="AT85" i="11"/>
  <c r="BR85" i="11" s="1"/>
  <c r="AS85" i="11"/>
  <c r="BQ85" i="11" s="1"/>
  <c r="AR85" i="11"/>
  <c r="BP85" i="11" s="1"/>
  <c r="AQ85" i="11"/>
  <c r="BO85" i="11" s="1"/>
  <c r="AP85" i="11"/>
  <c r="BN85" i="11" s="1"/>
  <c r="AO85" i="11"/>
  <c r="BM85" i="11" s="1"/>
  <c r="A85" i="11"/>
  <c r="CA84" i="11"/>
  <c r="BZ84" i="11"/>
  <c r="BY84" i="11"/>
  <c r="AZ84" i="11"/>
  <c r="BX84" i="11" s="1"/>
  <c r="AY84" i="11"/>
  <c r="BW84" i="11" s="1"/>
  <c r="AX84" i="11"/>
  <c r="BV84" i="11" s="1"/>
  <c r="AW84" i="11"/>
  <c r="BU84" i="11" s="1"/>
  <c r="AV84" i="11"/>
  <c r="BT84" i="11" s="1"/>
  <c r="AU84" i="11"/>
  <c r="BS84" i="11" s="1"/>
  <c r="AT84" i="11"/>
  <c r="BR84" i="11" s="1"/>
  <c r="AS84" i="11"/>
  <c r="BQ84" i="11" s="1"/>
  <c r="AR84" i="11"/>
  <c r="BP84" i="11" s="1"/>
  <c r="AQ84" i="11"/>
  <c r="BO84" i="11" s="1"/>
  <c r="AP84" i="11"/>
  <c r="BN84" i="11" s="1"/>
  <c r="AO84" i="11"/>
  <c r="BM84" i="11" s="1"/>
  <c r="A84" i="11"/>
  <c r="CA83" i="11"/>
  <c r="BZ83" i="11"/>
  <c r="BY83" i="11"/>
  <c r="AZ83" i="11"/>
  <c r="BX83" i="11" s="1"/>
  <c r="AY83" i="11"/>
  <c r="BW83" i="11" s="1"/>
  <c r="AX83" i="11"/>
  <c r="BV83" i="11" s="1"/>
  <c r="AW83" i="11"/>
  <c r="BU83" i="11" s="1"/>
  <c r="AV83" i="11"/>
  <c r="BT83" i="11" s="1"/>
  <c r="AU83" i="11"/>
  <c r="BS83" i="11" s="1"/>
  <c r="AT83" i="11"/>
  <c r="BR83" i="11" s="1"/>
  <c r="AS83" i="11"/>
  <c r="BQ83" i="11" s="1"/>
  <c r="AR83" i="11"/>
  <c r="BP83" i="11" s="1"/>
  <c r="AQ83" i="11"/>
  <c r="BO83" i="11" s="1"/>
  <c r="AP83" i="11"/>
  <c r="BN83" i="11" s="1"/>
  <c r="AO83" i="11"/>
  <c r="BM83" i="11" s="1"/>
  <c r="A83" i="11"/>
  <c r="CA82" i="11"/>
  <c r="BZ82" i="11"/>
  <c r="BY82" i="11"/>
  <c r="AZ82" i="11"/>
  <c r="BX82" i="11" s="1"/>
  <c r="AY82" i="11"/>
  <c r="BW82" i="11" s="1"/>
  <c r="AX82" i="11"/>
  <c r="BV82" i="11" s="1"/>
  <c r="AW82" i="11"/>
  <c r="BU82" i="11" s="1"/>
  <c r="AV82" i="11"/>
  <c r="BT82" i="11" s="1"/>
  <c r="AU82" i="11"/>
  <c r="BS82" i="11" s="1"/>
  <c r="AT82" i="11"/>
  <c r="BR82" i="11" s="1"/>
  <c r="AS82" i="11"/>
  <c r="BQ82" i="11" s="1"/>
  <c r="AR82" i="11"/>
  <c r="BP82" i="11" s="1"/>
  <c r="AQ82" i="11"/>
  <c r="BO82" i="11" s="1"/>
  <c r="AP82" i="11"/>
  <c r="BN82" i="11" s="1"/>
  <c r="AO82" i="11"/>
  <c r="BM82" i="11" s="1"/>
  <c r="A82" i="11"/>
  <c r="CA81" i="11"/>
  <c r="BZ81" i="11"/>
  <c r="BY81" i="11"/>
  <c r="AZ81" i="11"/>
  <c r="BX81" i="11" s="1"/>
  <c r="AY81" i="11"/>
  <c r="BW81" i="11" s="1"/>
  <c r="AX81" i="11"/>
  <c r="BV81" i="11" s="1"/>
  <c r="AW81" i="11"/>
  <c r="BU81" i="11" s="1"/>
  <c r="AV81" i="11"/>
  <c r="BT81" i="11" s="1"/>
  <c r="AU81" i="11"/>
  <c r="BS81" i="11" s="1"/>
  <c r="AT81" i="11"/>
  <c r="BR81" i="11" s="1"/>
  <c r="AS81" i="11"/>
  <c r="BQ81" i="11" s="1"/>
  <c r="AR81" i="11"/>
  <c r="BP81" i="11" s="1"/>
  <c r="AQ81" i="11"/>
  <c r="BO81" i="11" s="1"/>
  <c r="AP81" i="11"/>
  <c r="BN81" i="11" s="1"/>
  <c r="AO81" i="11"/>
  <c r="BM81" i="11" s="1"/>
  <c r="A81" i="11"/>
  <c r="CA80" i="11"/>
  <c r="BZ80" i="11"/>
  <c r="BY80" i="11"/>
  <c r="AZ80" i="11"/>
  <c r="BX80" i="11" s="1"/>
  <c r="AY80" i="11"/>
  <c r="BW80" i="11" s="1"/>
  <c r="AX80" i="11"/>
  <c r="BV80" i="11" s="1"/>
  <c r="AW80" i="11"/>
  <c r="BU80" i="11" s="1"/>
  <c r="AV80" i="11"/>
  <c r="BT80" i="11" s="1"/>
  <c r="AU80" i="11"/>
  <c r="BS80" i="11" s="1"/>
  <c r="AT80" i="11"/>
  <c r="BR80" i="11" s="1"/>
  <c r="AS80" i="11"/>
  <c r="BQ80" i="11" s="1"/>
  <c r="AR80" i="11"/>
  <c r="BP80" i="11" s="1"/>
  <c r="AQ80" i="11"/>
  <c r="BO80" i="11" s="1"/>
  <c r="AP80" i="11"/>
  <c r="BN80" i="11" s="1"/>
  <c r="AO80" i="11"/>
  <c r="BM80" i="11" s="1"/>
  <c r="A80" i="11"/>
  <c r="CA79" i="11"/>
  <c r="BZ79" i="11"/>
  <c r="BY79" i="11"/>
  <c r="AZ79" i="11"/>
  <c r="BX79" i="11" s="1"/>
  <c r="AY79" i="11"/>
  <c r="BW79" i="11" s="1"/>
  <c r="AX79" i="11"/>
  <c r="BV79" i="11" s="1"/>
  <c r="AW79" i="11"/>
  <c r="BU79" i="11" s="1"/>
  <c r="AV79" i="11"/>
  <c r="BT79" i="11" s="1"/>
  <c r="AU79" i="11"/>
  <c r="BS79" i="11" s="1"/>
  <c r="AT79" i="11"/>
  <c r="BR79" i="11" s="1"/>
  <c r="AS79" i="11"/>
  <c r="BQ79" i="11" s="1"/>
  <c r="AR79" i="11"/>
  <c r="BP79" i="11" s="1"/>
  <c r="AQ79" i="11"/>
  <c r="BO79" i="11" s="1"/>
  <c r="AP79" i="11"/>
  <c r="BN79" i="11" s="1"/>
  <c r="AO79" i="11"/>
  <c r="BM79" i="11" s="1"/>
  <c r="A79" i="11"/>
  <c r="CA78" i="11"/>
  <c r="BZ78" i="11"/>
  <c r="BY78" i="11"/>
  <c r="AZ78" i="11"/>
  <c r="BX78" i="11" s="1"/>
  <c r="AY78" i="11"/>
  <c r="BW78" i="11" s="1"/>
  <c r="AX78" i="11"/>
  <c r="BV78" i="11" s="1"/>
  <c r="AW78" i="11"/>
  <c r="BU78" i="11" s="1"/>
  <c r="AV78" i="11"/>
  <c r="BT78" i="11" s="1"/>
  <c r="AU78" i="11"/>
  <c r="BS78" i="11" s="1"/>
  <c r="AT78" i="11"/>
  <c r="BR78" i="11" s="1"/>
  <c r="AS78" i="11"/>
  <c r="BQ78" i="11" s="1"/>
  <c r="AR78" i="11"/>
  <c r="BP78" i="11" s="1"/>
  <c r="AQ78" i="11"/>
  <c r="BO78" i="11" s="1"/>
  <c r="AP78" i="11"/>
  <c r="BN78" i="11" s="1"/>
  <c r="AO78" i="11"/>
  <c r="BM78" i="11" s="1"/>
  <c r="A78" i="11"/>
  <c r="CA77" i="11"/>
  <c r="BZ77" i="11"/>
  <c r="BY77" i="11"/>
  <c r="AZ77" i="11"/>
  <c r="BX77" i="11" s="1"/>
  <c r="AY77" i="11"/>
  <c r="BW77" i="11" s="1"/>
  <c r="AX77" i="11"/>
  <c r="BV77" i="11" s="1"/>
  <c r="AW77" i="11"/>
  <c r="BU77" i="11" s="1"/>
  <c r="AV77" i="11"/>
  <c r="BT77" i="11" s="1"/>
  <c r="AU77" i="11"/>
  <c r="BS77" i="11" s="1"/>
  <c r="AT77" i="11"/>
  <c r="BR77" i="11" s="1"/>
  <c r="AS77" i="11"/>
  <c r="BQ77" i="11" s="1"/>
  <c r="AR77" i="11"/>
  <c r="BP77" i="11" s="1"/>
  <c r="AQ77" i="11"/>
  <c r="BO77" i="11" s="1"/>
  <c r="AP77" i="11"/>
  <c r="BN77" i="11" s="1"/>
  <c r="AO77" i="11"/>
  <c r="BM77" i="11" s="1"/>
  <c r="A77" i="11"/>
  <c r="CA76" i="11"/>
  <c r="BZ76" i="11"/>
  <c r="BY76" i="11"/>
  <c r="AZ76" i="11"/>
  <c r="BX76" i="11" s="1"/>
  <c r="AY76" i="11"/>
  <c r="BW76" i="11" s="1"/>
  <c r="AX76" i="11"/>
  <c r="BV76" i="11" s="1"/>
  <c r="AW76" i="11"/>
  <c r="BU76" i="11" s="1"/>
  <c r="AV76" i="11"/>
  <c r="BT76" i="11" s="1"/>
  <c r="AU76" i="11"/>
  <c r="BS76" i="11" s="1"/>
  <c r="AT76" i="11"/>
  <c r="BR76" i="11" s="1"/>
  <c r="AS76" i="11"/>
  <c r="BQ76" i="11" s="1"/>
  <c r="AR76" i="11"/>
  <c r="BP76" i="11" s="1"/>
  <c r="AQ76" i="11"/>
  <c r="BO76" i="11" s="1"/>
  <c r="AP76" i="11"/>
  <c r="BN76" i="11" s="1"/>
  <c r="AO76" i="11"/>
  <c r="BM76" i="11" s="1"/>
  <c r="A76" i="11"/>
  <c r="CA75" i="11"/>
  <c r="BZ75" i="11"/>
  <c r="BY75" i="11"/>
  <c r="AZ75" i="11"/>
  <c r="BX75" i="11" s="1"/>
  <c r="AY75" i="11"/>
  <c r="BW75" i="11" s="1"/>
  <c r="AX75" i="11"/>
  <c r="BV75" i="11" s="1"/>
  <c r="AW75" i="11"/>
  <c r="BU75" i="11" s="1"/>
  <c r="AV75" i="11"/>
  <c r="BT75" i="11" s="1"/>
  <c r="AU75" i="11"/>
  <c r="BS75" i="11" s="1"/>
  <c r="AT75" i="11"/>
  <c r="BR75" i="11" s="1"/>
  <c r="AS75" i="11"/>
  <c r="BQ75" i="11" s="1"/>
  <c r="AR75" i="11"/>
  <c r="BP75" i="11" s="1"/>
  <c r="AQ75" i="11"/>
  <c r="BO75" i="11" s="1"/>
  <c r="AP75" i="11"/>
  <c r="BN75" i="11" s="1"/>
  <c r="AO75" i="11"/>
  <c r="BM75" i="11" s="1"/>
  <c r="A75" i="11"/>
  <c r="CA74" i="11"/>
  <c r="BZ74" i="11"/>
  <c r="BY74" i="11"/>
  <c r="AZ74" i="11"/>
  <c r="BX74" i="11" s="1"/>
  <c r="AY74" i="11"/>
  <c r="BW74" i="11" s="1"/>
  <c r="AX74" i="11"/>
  <c r="BV74" i="11" s="1"/>
  <c r="AW74" i="11"/>
  <c r="BU74" i="11" s="1"/>
  <c r="AV74" i="11"/>
  <c r="BT74" i="11" s="1"/>
  <c r="AU74" i="11"/>
  <c r="BS74" i="11" s="1"/>
  <c r="AT74" i="11"/>
  <c r="BR74" i="11" s="1"/>
  <c r="AS74" i="11"/>
  <c r="BQ74" i="11" s="1"/>
  <c r="AR74" i="11"/>
  <c r="BP74" i="11" s="1"/>
  <c r="AQ74" i="11"/>
  <c r="BO74" i="11" s="1"/>
  <c r="AP74" i="11"/>
  <c r="BN74" i="11" s="1"/>
  <c r="AO74" i="11"/>
  <c r="BM74" i="11" s="1"/>
  <c r="A74" i="11"/>
  <c r="CA73" i="11"/>
  <c r="BZ73" i="11"/>
  <c r="BY73" i="11"/>
  <c r="AZ73" i="11"/>
  <c r="BX73" i="11" s="1"/>
  <c r="AY73" i="11"/>
  <c r="BW73" i="11" s="1"/>
  <c r="AX73" i="11"/>
  <c r="BV73" i="11" s="1"/>
  <c r="AW73" i="11"/>
  <c r="BU73" i="11" s="1"/>
  <c r="AV73" i="11"/>
  <c r="BT73" i="11" s="1"/>
  <c r="AU73" i="11"/>
  <c r="BS73" i="11" s="1"/>
  <c r="AT73" i="11"/>
  <c r="BR73" i="11" s="1"/>
  <c r="AS73" i="11"/>
  <c r="BQ73" i="11" s="1"/>
  <c r="AR73" i="11"/>
  <c r="BP73" i="11" s="1"/>
  <c r="AQ73" i="11"/>
  <c r="BO73" i="11" s="1"/>
  <c r="AP73" i="11"/>
  <c r="BN73" i="11" s="1"/>
  <c r="AO73" i="11"/>
  <c r="BM73" i="11" s="1"/>
  <c r="A73" i="11"/>
  <c r="CA72" i="11"/>
  <c r="BZ72" i="11"/>
  <c r="BY72" i="11"/>
  <c r="AZ72" i="11"/>
  <c r="BX72" i="11" s="1"/>
  <c r="AY72" i="11"/>
  <c r="BW72" i="11" s="1"/>
  <c r="AX72" i="11"/>
  <c r="BV72" i="11" s="1"/>
  <c r="AW72" i="11"/>
  <c r="BU72" i="11" s="1"/>
  <c r="AV72" i="11"/>
  <c r="BT72" i="11" s="1"/>
  <c r="AU72" i="11"/>
  <c r="BS72" i="11" s="1"/>
  <c r="AT72" i="11"/>
  <c r="BR72" i="11" s="1"/>
  <c r="AS72" i="11"/>
  <c r="BQ72" i="11" s="1"/>
  <c r="AR72" i="11"/>
  <c r="BP72" i="11" s="1"/>
  <c r="AQ72" i="11"/>
  <c r="BO72" i="11" s="1"/>
  <c r="AP72" i="11"/>
  <c r="BN72" i="11" s="1"/>
  <c r="AO72" i="11"/>
  <c r="BM72" i="11" s="1"/>
  <c r="A72" i="11"/>
  <c r="CA71" i="11"/>
  <c r="BZ71" i="11"/>
  <c r="BY71" i="11"/>
  <c r="AZ71" i="11"/>
  <c r="BX71" i="11" s="1"/>
  <c r="AY71" i="11"/>
  <c r="BW71" i="11" s="1"/>
  <c r="AX71" i="11"/>
  <c r="BV71" i="11" s="1"/>
  <c r="AW71" i="11"/>
  <c r="BU71" i="11" s="1"/>
  <c r="AV71" i="11"/>
  <c r="BT71" i="11" s="1"/>
  <c r="AU71" i="11"/>
  <c r="BS71" i="11" s="1"/>
  <c r="AT71" i="11"/>
  <c r="BR71" i="11" s="1"/>
  <c r="AS71" i="11"/>
  <c r="BQ71" i="11" s="1"/>
  <c r="AR71" i="11"/>
  <c r="BP71" i="11" s="1"/>
  <c r="AQ71" i="11"/>
  <c r="BO71" i="11" s="1"/>
  <c r="AP71" i="11"/>
  <c r="BN71" i="11" s="1"/>
  <c r="AO71" i="11"/>
  <c r="BM71" i="11" s="1"/>
  <c r="A71" i="11"/>
  <c r="CA70" i="11"/>
  <c r="BZ70" i="11"/>
  <c r="BY70" i="11"/>
  <c r="AZ70" i="11"/>
  <c r="BX70" i="11" s="1"/>
  <c r="AY70" i="11"/>
  <c r="BW70" i="11" s="1"/>
  <c r="AX70" i="11"/>
  <c r="BV70" i="11" s="1"/>
  <c r="AW70" i="11"/>
  <c r="BU70" i="11" s="1"/>
  <c r="AV70" i="11"/>
  <c r="BT70" i="11" s="1"/>
  <c r="AU70" i="11"/>
  <c r="BS70" i="11" s="1"/>
  <c r="AT70" i="11"/>
  <c r="BR70" i="11" s="1"/>
  <c r="AS70" i="11"/>
  <c r="BQ70" i="11" s="1"/>
  <c r="AR70" i="11"/>
  <c r="BP70" i="11" s="1"/>
  <c r="AQ70" i="11"/>
  <c r="BO70" i="11" s="1"/>
  <c r="AP70" i="11"/>
  <c r="BN70" i="11" s="1"/>
  <c r="AO70" i="11"/>
  <c r="BM70" i="11" s="1"/>
  <c r="A70" i="11"/>
  <c r="CA69" i="11"/>
  <c r="BZ69" i="11"/>
  <c r="BY69" i="11"/>
  <c r="AZ69" i="11"/>
  <c r="BX69" i="11" s="1"/>
  <c r="AY69" i="11"/>
  <c r="BW69" i="11" s="1"/>
  <c r="AX69" i="11"/>
  <c r="BV69" i="11" s="1"/>
  <c r="AW69" i="11"/>
  <c r="BU69" i="11" s="1"/>
  <c r="AV69" i="11"/>
  <c r="BT69" i="11" s="1"/>
  <c r="AU69" i="11"/>
  <c r="BS69" i="11" s="1"/>
  <c r="AT69" i="11"/>
  <c r="BR69" i="11" s="1"/>
  <c r="AS69" i="11"/>
  <c r="BQ69" i="11" s="1"/>
  <c r="AR69" i="11"/>
  <c r="BP69" i="11" s="1"/>
  <c r="AQ69" i="11"/>
  <c r="BO69" i="11" s="1"/>
  <c r="AP69" i="11"/>
  <c r="BN69" i="11" s="1"/>
  <c r="AO69" i="11"/>
  <c r="BM69" i="11" s="1"/>
  <c r="A69" i="11"/>
  <c r="CA68" i="11"/>
  <c r="BZ68" i="11"/>
  <c r="BY68" i="11"/>
  <c r="AZ68" i="11"/>
  <c r="BX68" i="11" s="1"/>
  <c r="AY68" i="11"/>
  <c r="BW68" i="11" s="1"/>
  <c r="AX68" i="11"/>
  <c r="BV68" i="11" s="1"/>
  <c r="AW68" i="11"/>
  <c r="BU68" i="11" s="1"/>
  <c r="AV68" i="11"/>
  <c r="BT68" i="11" s="1"/>
  <c r="AU68" i="11"/>
  <c r="BS68" i="11" s="1"/>
  <c r="AT68" i="11"/>
  <c r="BR68" i="11" s="1"/>
  <c r="AS68" i="11"/>
  <c r="BQ68" i="11" s="1"/>
  <c r="AR68" i="11"/>
  <c r="BP68" i="11" s="1"/>
  <c r="AQ68" i="11"/>
  <c r="BO68" i="11" s="1"/>
  <c r="AP68" i="11"/>
  <c r="BN68" i="11" s="1"/>
  <c r="AO68" i="11"/>
  <c r="BM68" i="11" s="1"/>
  <c r="A68" i="11"/>
  <c r="CA67" i="11"/>
  <c r="BZ67" i="11"/>
  <c r="BY67" i="11"/>
  <c r="AZ67" i="11"/>
  <c r="BX67" i="11" s="1"/>
  <c r="AY67" i="11"/>
  <c r="BW67" i="11" s="1"/>
  <c r="AX67" i="11"/>
  <c r="BV67" i="11" s="1"/>
  <c r="AW67" i="11"/>
  <c r="BU67" i="11" s="1"/>
  <c r="AV67" i="11"/>
  <c r="BT67" i="11" s="1"/>
  <c r="AU67" i="11"/>
  <c r="BS67" i="11" s="1"/>
  <c r="AT67" i="11"/>
  <c r="BR67" i="11" s="1"/>
  <c r="AS67" i="11"/>
  <c r="BQ67" i="11" s="1"/>
  <c r="AR67" i="11"/>
  <c r="BP67" i="11" s="1"/>
  <c r="AQ67" i="11"/>
  <c r="BO67" i="11" s="1"/>
  <c r="AP67" i="11"/>
  <c r="BN67" i="11" s="1"/>
  <c r="AO67" i="11"/>
  <c r="BM67" i="11" s="1"/>
  <c r="A67" i="11"/>
  <c r="CA66" i="11"/>
  <c r="BZ66" i="11"/>
  <c r="BY66" i="11"/>
  <c r="AZ66" i="11"/>
  <c r="BX66" i="11" s="1"/>
  <c r="AY66" i="11"/>
  <c r="BW66" i="11" s="1"/>
  <c r="AX66" i="11"/>
  <c r="BV66" i="11" s="1"/>
  <c r="AW66" i="11"/>
  <c r="BU66" i="11" s="1"/>
  <c r="AV66" i="11"/>
  <c r="BT66" i="11" s="1"/>
  <c r="AU66" i="11"/>
  <c r="BS66" i="11" s="1"/>
  <c r="AT66" i="11"/>
  <c r="BR66" i="11" s="1"/>
  <c r="AS66" i="11"/>
  <c r="BQ66" i="11" s="1"/>
  <c r="AR66" i="11"/>
  <c r="BP66" i="11" s="1"/>
  <c r="AQ66" i="11"/>
  <c r="BO66" i="11" s="1"/>
  <c r="AP66" i="11"/>
  <c r="BN66" i="11" s="1"/>
  <c r="AO66" i="11"/>
  <c r="BM66" i="11" s="1"/>
  <c r="A66" i="11"/>
  <c r="CA65" i="11"/>
  <c r="BZ65" i="11"/>
  <c r="BY65" i="11"/>
  <c r="AZ65" i="11"/>
  <c r="BX65" i="11" s="1"/>
  <c r="AY65" i="11"/>
  <c r="BW65" i="11" s="1"/>
  <c r="AX65" i="11"/>
  <c r="BV65" i="11" s="1"/>
  <c r="AW65" i="11"/>
  <c r="BU65" i="11" s="1"/>
  <c r="AV65" i="11"/>
  <c r="BT65" i="11" s="1"/>
  <c r="AU65" i="11"/>
  <c r="BS65" i="11" s="1"/>
  <c r="AT65" i="11"/>
  <c r="BR65" i="11" s="1"/>
  <c r="AS65" i="11"/>
  <c r="BQ65" i="11" s="1"/>
  <c r="AR65" i="11"/>
  <c r="BP65" i="11" s="1"/>
  <c r="AQ65" i="11"/>
  <c r="BO65" i="11" s="1"/>
  <c r="AP65" i="11"/>
  <c r="BN65" i="11" s="1"/>
  <c r="AO65" i="11"/>
  <c r="BM65" i="11" s="1"/>
  <c r="A65" i="11"/>
  <c r="CA64" i="11"/>
  <c r="BZ64" i="11"/>
  <c r="BY64" i="11"/>
  <c r="AZ64" i="11"/>
  <c r="BX64" i="11" s="1"/>
  <c r="AY64" i="11"/>
  <c r="BW64" i="11" s="1"/>
  <c r="AX64" i="11"/>
  <c r="BV64" i="11" s="1"/>
  <c r="AW64" i="11"/>
  <c r="BU64" i="11" s="1"/>
  <c r="AV64" i="11"/>
  <c r="BT64" i="11" s="1"/>
  <c r="AU64" i="11"/>
  <c r="BS64" i="11" s="1"/>
  <c r="AT64" i="11"/>
  <c r="BR64" i="11" s="1"/>
  <c r="AS64" i="11"/>
  <c r="BQ64" i="11" s="1"/>
  <c r="AR64" i="11"/>
  <c r="BP64" i="11" s="1"/>
  <c r="AQ64" i="11"/>
  <c r="BO64" i="11" s="1"/>
  <c r="AP64" i="11"/>
  <c r="BN64" i="11" s="1"/>
  <c r="AO64" i="11"/>
  <c r="BM64" i="11" s="1"/>
  <c r="A64" i="11"/>
  <c r="CA63" i="11"/>
  <c r="BZ63" i="11"/>
  <c r="BY63" i="11"/>
  <c r="AZ63" i="11"/>
  <c r="BX63" i="11" s="1"/>
  <c r="AY63" i="11"/>
  <c r="BW63" i="11" s="1"/>
  <c r="AX63" i="11"/>
  <c r="BV63" i="11" s="1"/>
  <c r="AW63" i="11"/>
  <c r="BU63" i="11" s="1"/>
  <c r="AV63" i="11"/>
  <c r="BT63" i="11" s="1"/>
  <c r="AU63" i="11"/>
  <c r="BS63" i="11" s="1"/>
  <c r="AT63" i="11"/>
  <c r="BR63" i="11" s="1"/>
  <c r="AS63" i="11"/>
  <c r="BQ63" i="11" s="1"/>
  <c r="AR63" i="11"/>
  <c r="BP63" i="11" s="1"/>
  <c r="AQ63" i="11"/>
  <c r="BO63" i="11" s="1"/>
  <c r="AP63" i="11"/>
  <c r="BN63" i="11" s="1"/>
  <c r="AO63" i="11"/>
  <c r="BM63" i="11" s="1"/>
  <c r="A63" i="11"/>
  <c r="CA62" i="11"/>
  <c r="BZ62" i="11"/>
  <c r="BY62" i="11"/>
  <c r="AZ62" i="11"/>
  <c r="BX62" i="11" s="1"/>
  <c r="AY62" i="11"/>
  <c r="BW62" i="11" s="1"/>
  <c r="AX62" i="11"/>
  <c r="BV62" i="11" s="1"/>
  <c r="AW62" i="11"/>
  <c r="BU62" i="11" s="1"/>
  <c r="AV62" i="11"/>
  <c r="BT62" i="11" s="1"/>
  <c r="AU62" i="11"/>
  <c r="BS62" i="11" s="1"/>
  <c r="AT62" i="11"/>
  <c r="BR62" i="11" s="1"/>
  <c r="AS62" i="11"/>
  <c r="BQ62" i="11" s="1"/>
  <c r="AR62" i="11"/>
  <c r="BP62" i="11" s="1"/>
  <c r="AQ62" i="11"/>
  <c r="BO62" i="11" s="1"/>
  <c r="AP62" i="11"/>
  <c r="BN62" i="11" s="1"/>
  <c r="AO62" i="11"/>
  <c r="BM62" i="11" s="1"/>
  <c r="A62" i="11"/>
  <c r="CA61" i="11"/>
  <c r="BZ61" i="11"/>
  <c r="BY61" i="11"/>
  <c r="AZ61" i="11"/>
  <c r="BX61" i="11" s="1"/>
  <c r="AY61" i="11"/>
  <c r="BW61" i="11" s="1"/>
  <c r="AX61" i="11"/>
  <c r="BV61" i="11" s="1"/>
  <c r="AW61" i="11"/>
  <c r="BU61" i="11" s="1"/>
  <c r="AV61" i="11"/>
  <c r="BT61" i="11" s="1"/>
  <c r="AU61" i="11"/>
  <c r="BS61" i="11" s="1"/>
  <c r="AT61" i="11"/>
  <c r="BR61" i="11" s="1"/>
  <c r="AS61" i="11"/>
  <c r="BQ61" i="11" s="1"/>
  <c r="AR61" i="11"/>
  <c r="BP61" i="11" s="1"/>
  <c r="AQ61" i="11"/>
  <c r="BO61" i="11" s="1"/>
  <c r="AP61" i="11"/>
  <c r="BN61" i="11" s="1"/>
  <c r="AO61" i="11"/>
  <c r="BM61" i="11" s="1"/>
  <c r="A61" i="11"/>
  <c r="CA60" i="11"/>
  <c r="BZ60" i="11"/>
  <c r="BY60" i="11"/>
  <c r="AZ60" i="11"/>
  <c r="BX60" i="11" s="1"/>
  <c r="AY60" i="11"/>
  <c r="BW60" i="11" s="1"/>
  <c r="AX60" i="11"/>
  <c r="BV60" i="11" s="1"/>
  <c r="AW60" i="11"/>
  <c r="BU60" i="11" s="1"/>
  <c r="AV60" i="11"/>
  <c r="BT60" i="11" s="1"/>
  <c r="AU60" i="11"/>
  <c r="BS60" i="11" s="1"/>
  <c r="AT60" i="11"/>
  <c r="BR60" i="11" s="1"/>
  <c r="AS60" i="11"/>
  <c r="BQ60" i="11" s="1"/>
  <c r="AR60" i="11"/>
  <c r="BP60" i="11" s="1"/>
  <c r="AQ60" i="11"/>
  <c r="BO60" i="11" s="1"/>
  <c r="AP60" i="11"/>
  <c r="BN60" i="11" s="1"/>
  <c r="AO60" i="11"/>
  <c r="BM60" i="11" s="1"/>
  <c r="A60" i="11"/>
  <c r="CA59" i="11"/>
  <c r="BZ59" i="11"/>
  <c r="BY59" i="11"/>
  <c r="AZ59" i="11"/>
  <c r="BX59" i="11" s="1"/>
  <c r="AY59" i="11"/>
  <c r="BW59" i="11" s="1"/>
  <c r="AX59" i="11"/>
  <c r="BV59" i="11" s="1"/>
  <c r="AW59" i="11"/>
  <c r="BU59" i="11" s="1"/>
  <c r="AV59" i="11"/>
  <c r="BT59" i="11" s="1"/>
  <c r="AU59" i="11"/>
  <c r="BS59" i="11" s="1"/>
  <c r="AT59" i="11"/>
  <c r="BR59" i="11" s="1"/>
  <c r="AS59" i="11"/>
  <c r="BQ59" i="11" s="1"/>
  <c r="AR59" i="11"/>
  <c r="BP59" i="11" s="1"/>
  <c r="AQ59" i="11"/>
  <c r="BO59" i="11" s="1"/>
  <c r="AP59" i="11"/>
  <c r="BN59" i="11" s="1"/>
  <c r="AO59" i="11"/>
  <c r="BM59" i="11" s="1"/>
  <c r="A59" i="11"/>
  <c r="CA58" i="11"/>
  <c r="BZ58" i="11"/>
  <c r="BY58" i="11"/>
  <c r="AZ58" i="11"/>
  <c r="BX58" i="11" s="1"/>
  <c r="AY58" i="11"/>
  <c r="BW58" i="11" s="1"/>
  <c r="AX58" i="11"/>
  <c r="BV58" i="11" s="1"/>
  <c r="AW58" i="11"/>
  <c r="BU58" i="11" s="1"/>
  <c r="AV58" i="11"/>
  <c r="BT58" i="11" s="1"/>
  <c r="AU58" i="11"/>
  <c r="BS58" i="11" s="1"/>
  <c r="AT58" i="11"/>
  <c r="BR58" i="11" s="1"/>
  <c r="AS58" i="11"/>
  <c r="BQ58" i="11" s="1"/>
  <c r="AR58" i="11"/>
  <c r="BP58" i="11" s="1"/>
  <c r="AQ58" i="11"/>
  <c r="BO58" i="11" s="1"/>
  <c r="AP58" i="11"/>
  <c r="BN58" i="11" s="1"/>
  <c r="AO58" i="11"/>
  <c r="BM58" i="11" s="1"/>
  <c r="A58" i="11"/>
  <c r="CA57" i="11"/>
  <c r="BZ57" i="11"/>
  <c r="BY57" i="11"/>
  <c r="AZ57" i="11"/>
  <c r="BX57" i="11" s="1"/>
  <c r="AY57" i="11"/>
  <c r="BW57" i="11" s="1"/>
  <c r="AX57" i="11"/>
  <c r="BV57" i="11" s="1"/>
  <c r="AW57" i="11"/>
  <c r="BU57" i="11" s="1"/>
  <c r="AV57" i="11"/>
  <c r="BT57" i="11" s="1"/>
  <c r="AU57" i="11"/>
  <c r="BS57" i="11" s="1"/>
  <c r="AT57" i="11"/>
  <c r="BR57" i="11" s="1"/>
  <c r="AS57" i="11"/>
  <c r="BQ57" i="11" s="1"/>
  <c r="AR57" i="11"/>
  <c r="BP57" i="11" s="1"/>
  <c r="AQ57" i="11"/>
  <c r="BO57" i="11" s="1"/>
  <c r="AP57" i="11"/>
  <c r="BN57" i="11" s="1"/>
  <c r="AO57" i="11"/>
  <c r="BM57" i="11" s="1"/>
  <c r="A57" i="11"/>
  <c r="CA56" i="11"/>
  <c r="BZ56" i="11"/>
  <c r="BY56" i="11"/>
  <c r="AZ56" i="11"/>
  <c r="BX56" i="11" s="1"/>
  <c r="AY56" i="11"/>
  <c r="BW56" i="11" s="1"/>
  <c r="AX56" i="11"/>
  <c r="BV56" i="11" s="1"/>
  <c r="AW56" i="11"/>
  <c r="BU56" i="11" s="1"/>
  <c r="AV56" i="11"/>
  <c r="BT56" i="11" s="1"/>
  <c r="AU56" i="11"/>
  <c r="BS56" i="11" s="1"/>
  <c r="AT56" i="11"/>
  <c r="BR56" i="11" s="1"/>
  <c r="AS56" i="11"/>
  <c r="BQ56" i="11" s="1"/>
  <c r="AR56" i="11"/>
  <c r="BP56" i="11" s="1"/>
  <c r="AQ56" i="11"/>
  <c r="BO56" i="11" s="1"/>
  <c r="AP56" i="11"/>
  <c r="BN56" i="11" s="1"/>
  <c r="AO56" i="11"/>
  <c r="BM56" i="11" s="1"/>
  <c r="A56" i="11"/>
  <c r="CA55" i="11"/>
  <c r="BZ55" i="11"/>
  <c r="BY55" i="11"/>
  <c r="AZ55" i="11"/>
  <c r="BX55" i="11" s="1"/>
  <c r="AY55" i="11"/>
  <c r="BW55" i="11" s="1"/>
  <c r="AX55" i="11"/>
  <c r="BV55" i="11" s="1"/>
  <c r="AW55" i="11"/>
  <c r="BU55" i="11" s="1"/>
  <c r="AV55" i="11"/>
  <c r="BT55" i="11" s="1"/>
  <c r="AU55" i="11"/>
  <c r="BS55" i="11" s="1"/>
  <c r="AT55" i="11"/>
  <c r="BR55" i="11" s="1"/>
  <c r="AS55" i="11"/>
  <c r="BQ55" i="11" s="1"/>
  <c r="AR55" i="11"/>
  <c r="BP55" i="11" s="1"/>
  <c r="AQ55" i="11"/>
  <c r="BO55" i="11" s="1"/>
  <c r="AP55" i="11"/>
  <c r="BN55" i="11" s="1"/>
  <c r="AO55" i="11"/>
  <c r="BM55" i="11" s="1"/>
  <c r="A55" i="11"/>
  <c r="CA54" i="11"/>
  <c r="BZ54" i="11"/>
  <c r="BY54" i="11"/>
  <c r="AZ54" i="11"/>
  <c r="BX54" i="11" s="1"/>
  <c r="AY54" i="11"/>
  <c r="BW54" i="11" s="1"/>
  <c r="AX54" i="11"/>
  <c r="BV54" i="11" s="1"/>
  <c r="AW54" i="11"/>
  <c r="BU54" i="11" s="1"/>
  <c r="AV54" i="11"/>
  <c r="BT54" i="11" s="1"/>
  <c r="AU54" i="11"/>
  <c r="BS54" i="11" s="1"/>
  <c r="AT54" i="11"/>
  <c r="BR54" i="11" s="1"/>
  <c r="AS54" i="11"/>
  <c r="BQ54" i="11" s="1"/>
  <c r="AR54" i="11"/>
  <c r="BP54" i="11" s="1"/>
  <c r="AQ54" i="11"/>
  <c r="BO54" i="11" s="1"/>
  <c r="AP54" i="11"/>
  <c r="BN54" i="11" s="1"/>
  <c r="AO54" i="11"/>
  <c r="BM54" i="11" s="1"/>
  <c r="A54" i="11"/>
  <c r="CA53" i="11"/>
  <c r="BZ53" i="11"/>
  <c r="BY53" i="11"/>
  <c r="AZ53" i="11"/>
  <c r="BX53" i="11" s="1"/>
  <c r="AY53" i="11"/>
  <c r="BW53" i="11" s="1"/>
  <c r="AX53" i="11"/>
  <c r="BV53" i="11" s="1"/>
  <c r="AW53" i="11"/>
  <c r="BU53" i="11" s="1"/>
  <c r="AV53" i="11"/>
  <c r="BT53" i="11" s="1"/>
  <c r="AU53" i="11"/>
  <c r="BS53" i="11" s="1"/>
  <c r="AT53" i="11"/>
  <c r="BR53" i="11" s="1"/>
  <c r="AS53" i="11"/>
  <c r="BQ53" i="11" s="1"/>
  <c r="AR53" i="11"/>
  <c r="BP53" i="11" s="1"/>
  <c r="AQ53" i="11"/>
  <c r="BO53" i="11" s="1"/>
  <c r="AP53" i="11"/>
  <c r="BN53" i="11" s="1"/>
  <c r="AO53" i="11"/>
  <c r="BM53" i="11" s="1"/>
  <c r="A53" i="11"/>
  <c r="CA52" i="11"/>
  <c r="BZ52" i="11"/>
  <c r="BY52" i="11"/>
  <c r="AZ52" i="11"/>
  <c r="BX52" i="11" s="1"/>
  <c r="AY52" i="11"/>
  <c r="BW52" i="11" s="1"/>
  <c r="AX52" i="11"/>
  <c r="BV52" i="11" s="1"/>
  <c r="AW52" i="11"/>
  <c r="BU52" i="11" s="1"/>
  <c r="AV52" i="11"/>
  <c r="BT52" i="11" s="1"/>
  <c r="AU52" i="11"/>
  <c r="BS52" i="11" s="1"/>
  <c r="AT52" i="11"/>
  <c r="BR52" i="11" s="1"/>
  <c r="AS52" i="11"/>
  <c r="BQ52" i="11" s="1"/>
  <c r="AR52" i="11"/>
  <c r="BP52" i="11" s="1"/>
  <c r="AQ52" i="11"/>
  <c r="BO52" i="11" s="1"/>
  <c r="AP52" i="11"/>
  <c r="BN52" i="11" s="1"/>
  <c r="AO52" i="11"/>
  <c r="BM52" i="11" s="1"/>
  <c r="A52" i="11"/>
  <c r="CA51" i="11"/>
  <c r="BZ51" i="11"/>
  <c r="BY51" i="11"/>
  <c r="AZ51" i="11"/>
  <c r="BX51" i="11" s="1"/>
  <c r="AY51" i="11"/>
  <c r="BW51" i="11" s="1"/>
  <c r="AX51" i="11"/>
  <c r="BV51" i="11" s="1"/>
  <c r="AW51" i="11"/>
  <c r="BU51" i="11" s="1"/>
  <c r="AV51" i="11"/>
  <c r="BT51" i="11" s="1"/>
  <c r="AU51" i="11"/>
  <c r="BS51" i="11" s="1"/>
  <c r="AT51" i="11"/>
  <c r="BR51" i="11" s="1"/>
  <c r="AS51" i="11"/>
  <c r="BQ51" i="11" s="1"/>
  <c r="AR51" i="11"/>
  <c r="BP51" i="11" s="1"/>
  <c r="AQ51" i="11"/>
  <c r="BO51" i="11" s="1"/>
  <c r="AP51" i="11"/>
  <c r="BN51" i="11" s="1"/>
  <c r="AO51" i="11"/>
  <c r="BM51" i="11" s="1"/>
  <c r="A51" i="11"/>
  <c r="CA50" i="11"/>
  <c r="BZ50" i="11"/>
  <c r="BY50" i="11"/>
  <c r="AZ50" i="11"/>
  <c r="BX50" i="11" s="1"/>
  <c r="AY50" i="11"/>
  <c r="BW50" i="11" s="1"/>
  <c r="AX50" i="11"/>
  <c r="BV50" i="11" s="1"/>
  <c r="AW50" i="11"/>
  <c r="BU50" i="11" s="1"/>
  <c r="AV50" i="11"/>
  <c r="BT50" i="11" s="1"/>
  <c r="AU50" i="11"/>
  <c r="BS50" i="11" s="1"/>
  <c r="AT50" i="11"/>
  <c r="BR50" i="11" s="1"/>
  <c r="AS50" i="11"/>
  <c r="BQ50" i="11" s="1"/>
  <c r="AR50" i="11"/>
  <c r="BP50" i="11" s="1"/>
  <c r="AQ50" i="11"/>
  <c r="BO50" i="11" s="1"/>
  <c r="AP50" i="11"/>
  <c r="BN50" i="11" s="1"/>
  <c r="AO50" i="11"/>
  <c r="BM50" i="11" s="1"/>
  <c r="A50" i="11"/>
  <c r="CA49" i="11"/>
  <c r="BZ49" i="11"/>
  <c r="BY49" i="11"/>
  <c r="AZ49" i="11"/>
  <c r="BX49" i="11" s="1"/>
  <c r="AY49" i="11"/>
  <c r="BW49" i="11" s="1"/>
  <c r="AX49" i="11"/>
  <c r="BV49" i="11" s="1"/>
  <c r="AW49" i="11"/>
  <c r="BU49" i="11" s="1"/>
  <c r="AV49" i="11"/>
  <c r="BT49" i="11" s="1"/>
  <c r="AU49" i="11"/>
  <c r="BS49" i="11" s="1"/>
  <c r="AT49" i="11"/>
  <c r="BR49" i="11" s="1"/>
  <c r="AS49" i="11"/>
  <c r="BQ49" i="11" s="1"/>
  <c r="AR49" i="11"/>
  <c r="BP49" i="11" s="1"/>
  <c r="AQ49" i="11"/>
  <c r="BO49" i="11" s="1"/>
  <c r="AP49" i="11"/>
  <c r="BN49" i="11" s="1"/>
  <c r="AO49" i="11"/>
  <c r="BM49" i="11" s="1"/>
  <c r="A49" i="11"/>
  <c r="CA48" i="11"/>
  <c r="BZ48" i="11"/>
  <c r="BY48" i="11"/>
  <c r="AZ48" i="11"/>
  <c r="BX48" i="11" s="1"/>
  <c r="AY48" i="11"/>
  <c r="BW48" i="11" s="1"/>
  <c r="AX48" i="11"/>
  <c r="BV48" i="11" s="1"/>
  <c r="AW48" i="11"/>
  <c r="BU48" i="11" s="1"/>
  <c r="AV48" i="11"/>
  <c r="BT48" i="11" s="1"/>
  <c r="AU48" i="11"/>
  <c r="BS48" i="11" s="1"/>
  <c r="AT48" i="11"/>
  <c r="BR48" i="11" s="1"/>
  <c r="AS48" i="11"/>
  <c r="BQ48" i="11" s="1"/>
  <c r="AR48" i="11"/>
  <c r="BP48" i="11" s="1"/>
  <c r="AQ48" i="11"/>
  <c r="BO48" i="11" s="1"/>
  <c r="AP48" i="11"/>
  <c r="BN48" i="11" s="1"/>
  <c r="AO48" i="11"/>
  <c r="BM48" i="11" s="1"/>
  <c r="A48" i="11"/>
  <c r="CA47" i="11"/>
  <c r="BZ47" i="11"/>
  <c r="BY47" i="11"/>
  <c r="AZ47" i="11"/>
  <c r="BX47" i="11" s="1"/>
  <c r="AY47" i="11"/>
  <c r="BW47" i="11" s="1"/>
  <c r="AX47" i="11"/>
  <c r="BV47" i="11" s="1"/>
  <c r="AW47" i="11"/>
  <c r="BU47" i="11" s="1"/>
  <c r="AV47" i="11"/>
  <c r="BT47" i="11" s="1"/>
  <c r="AU47" i="11"/>
  <c r="BS47" i="11" s="1"/>
  <c r="AT47" i="11"/>
  <c r="BR47" i="11" s="1"/>
  <c r="AS47" i="11"/>
  <c r="BQ47" i="11" s="1"/>
  <c r="AR47" i="11"/>
  <c r="BP47" i="11" s="1"/>
  <c r="AQ47" i="11"/>
  <c r="BO47" i="11" s="1"/>
  <c r="AP47" i="11"/>
  <c r="BN47" i="11" s="1"/>
  <c r="AO47" i="11"/>
  <c r="BM47" i="11" s="1"/>
  <c r="A47" i="11"/>
  <c r="CA46" i="11"/>
  <c r="BZ46" i="11"/>
  <c r="BY46" i="11"/>
  <c r="AZ46" i="11"/>
  <c r="BX46" i="11" s="1"/>
  <c r="AY46" i="11"/>
  <c r="BW46" i="11" s="1"/>
  <c r="AX46" i="11"/>
  <c r="BV46" i="11" s="1"/>
  <c r="AW46" i="11"/>
  <c r="BU46" i="11" s="1"/>
  <c r="AV46" i="11"/>
  <c r="BT46" i="11" s="1"/>
  <c r="AU46" i="11"/>
  <c r="BS46" i="11" s="1"/>
  <c r="AT46" i="11"/>
  <c r="BR46" i="11" s="1"/>
  <c r="AS46" i="11"/>
  <c r="BQ46" i="11" s="1"/>
  <c r="AR46" i="11"/>
  <c r="BP46" i="11" s="1"/>
  <c r="AQ46" i="11"/>
  <c r="BO46" i="11" s="1"/>
  <c r="AP46" i="11"/>
  <c r="BN46" i="11" s="1"/>
  <c r="AO46" i="11"/>
  <c r="BM46" i="11" s="1"/>
  <c r="A46" i="11"/>
  <c r="CA45" i="11"/>
  <c r="BZ45" i="11"/>
  <c r="BY45" i="11"/>
  <c r="AZ45" i="11"/>
  <c r="BX45" i="11" s="1"/>
  <c r="AY45" i="11"/>
  <c r="BW45" i="11" s="1"/>
  <c r="AX45" i="11"/>
  <c r="BV45" i="11" s="1"/>
  <c r="AW45" i="11"/>
  <c r="BU45" i="11" s="1"/>
  <c r="AV45" i="11"/>
  <c r="BT45" i="11" s="1"/>
  <c r="AU45" i="11"/>
  <c r="BS45" i="11" s="1"/>
  <c r="AT45" i="11"/>
  <c r="BR45" i="11" s="1"/>
  <c r="AS45" i="11"/>
  <c r="BQ45" i="11" s="1"/>
  <c r="AR45" i="11"/>
  <c r="BP45" i="11" s="1"/>
  <c r="AQ45" i="11"/>
  <c r="BO45" i="11" s="1"/>
  <c r="AP45" i="11"/>
  <c r="BN45" i="11" s="1"/>
  <c r="AO45" i="11"/>
  <c r="BM45" i="11" s="1"/>
  <c r="A45" i="11"/>
  <c r="CA44" i="11"/>
  <c r="BZ44" i="11"/>
  <c r="BY44" i="11"/>
  <c r="AZ44" i="11"/>
  <c r="BX44" i="11" s="1"/>
  <c r="AY44" i="11"/>
  <c r="BW44" i="11" s="1"/>
  <c r="AX44" i="11"/>
  <c r="BV44" i="11" s="1"/>
  <c r="AW44" i="11"/>
  <c r="BU44" i="11" s="1"/>
  <c r="AV44" i="11"/>
  <c r="BT44" i="11" s="1"/>
  <c r="AU44" i="11"/>
  <c r="BS44" i="11" s="1"/>
  <c r="AT44" i="11"/>
  <c r="BR44" i="11" s="1"/>
  <c r="AS44" i="11"/>
  <c r="BQ44" i="11" s="1"/>
  <c r="AR44" i="11"/>
  <c r="BP44" i="11" s="1"/>
  <c r="AQ44" i="11"/>
  <c r="BO44" i="11" s="1"/>
  <c r="AP44" i="11"/>
  <c r="BN44" i="11" s="1"/>
  <c r="AO44" i="11"/>
  <c r="BM44" i="11" s="1"/>
  <c r="A44" i="11"/>
  <c r="CA43" i="11"/>
  <c r="BZ43" i="11"/>
  <c r="BY43" i="11"/>
  <c r="AZ43" i="11"/>
  <c r="BX43" i="11" s="1"/>
  <c r="AY43" i="11"/>
  <c r="BW43" i="11" s="1"/>
  <c r="AX43" i="11"/>
  <c r="BV43" i="11" s="1"/>
  <c r="AW43" i="11"/>
  <c r="BU43" i="11" s="1"/>
  <c r="AV43" i="11"/>
  <c r="BT43" i="11" s="1"/>
  <c r="AU43" i="11"/>
  <c r="BS43" i="11" s="1"/>
  <c r="AT43" i="11"/>
  <c r="BR43" i="11" s="1"/>
  <c r="AS43" i="11"/>
  <c r="BQ43" i="11" s="1"/>
  <c r="AR43" i="11"/>
  <c r="BP43" i="11" s="1"/>
  <c r="AQ43" i="11"/>
  <c r="BO43" i="11" s="1"/>
  <c r="AP43" i="11"/>
  <c r="BN43" i="11" s="1"/>
  <c r="AO43" i="11"/>
  <c r="BM43" i="11" s="1"/>
  <c r="A43" i="11"/>
  <c r="CA42" i="11"/>
  <c r="BZ42" i="11"/>
  <c r="BY42" i="11"/>
  <c r="AZ42" i="11"/>
  <c r="BX42" i="11" s="1"/>
  <c r="AY42" i="11"/>
  <c r="BW42" i="11" s="1"/>
  <c r="AX42" i="11"/>
  <c r="BV42" i="11" s="1"/>
  <c r="AW42" i="11"/>
  <c r="BU42" i="11" s="1"/>
  <c r="AV42" i="11"/>
  <c r="BT42" i="11" s="1"/>
  <c r="AU42" i="11"/>
  <c r="BS42" i="11" s="1"/>
  <c r="AT42" i="11"/>
  <c r="BR42" i="11" s="1"/>
  <c r="AS42" i="11"/>
  <c r="BQ42" i="11" s="1"/>
  <c r="AR42" i="11"/>
  <c r="BP42" i="11" s="1"/>
  <c r="AQ42" i="11"/>
  <c r="BO42" i="11" s="1"/>
  <c r="AP42" i="11"/>
  <c r="BN42" i="11" s="1"/>
  <c r="AO42" i="11"/>
  <c r="BM42" i="11" s="1"/>
  <c r="A42" i="11"/>
  <c r="CA41" i="11"/>
  <c r="BZ41" i="11"/>
  <c r="BY41" i="11"/>
  <c r="AZ41" i="11"/>
  <c r="BX41" i="11" s="1"/>
  <c r="AY41" i="11"/>
  <c r="BW41" i="11" s="1"/>
  <c r="AX41" i="11"/>
  <c r="BV41" i="11" s="1"/>
  <c r="AW41" i="11"/>
  <c r="BU41" i="11" s="1"/>
  <c r="AV41" i="11"/>
  <c r="BT41" i="11" s="1"/>
  <c r="AU41" i="11"/>
  <c r="BS41" i="11" s="1"/>
  <c r="AT41" i="11"/>
  <c r="BR41" i="11" s="1"/>
  <c r="AS41" i="11"/>
  <c r="BQ41" i="11" s="1"/>
  <c r="AR41" i="11"/>
  <c r="BP41" i="11" s="1"/>
  <c r="AQ41" i="11"/>
  <c r="BO41" i="11" s="1"/>
  <c r="AP41" i="11"/>
  <c r="BN41" i="11" s="1"/>
  <c r="AO41" i="11"/>
  <c r="BM41" i="11" s="1"/>
  <c r="A41" i="11"/>
  <c r="CA40" i="11"/>
  <c r="BZ40" i="11"/>
  <c r="BY40" i="11"/>
  <c r="AZ40" i="11"/>
  <c r="BX40" i="11" s="1"/>
  <c r="AY40" i="11"/>
  <c r="BW40" i="11" s="1"/>
  <c r="AX40" i="11"/>
  <c r="BV40" i="11" s="1"/>
  <c r="AW40" i="11"/>
  <c r="BU40" i="11" s="1"/>
  <c r="AV40" i="11"/>
  <c r="BT40" i="11" s="1"/>
  <c r="AU40" i="11"/>
  <c r="BS40" i="11" s="1"/>
  <c r="AT40" i="11"/>
  <c r="BR40" i="11" s="1"/>
  <c r="AS40" i="11"/>
  <c r="BQ40" i="11" s="1"/>
  <c r="AR40" i="11"/>
  <c r="BP40" i="11" s="1"/>
  <c r="AQ40" i="11"/>
  <c r="BO40" i="11" s="1"/>
  <c r="AP40" i="11"/>
  <c r="BN40" i="11" s="1"/>
  <c r="AO40" i="11"/>
  <c r="BM40" i="11" s="1"/>
  <c r="A40" i="11"/>
  <c r="CA39" i="11"/>
  <c r="BZ39" i="11"/>
  <c r="BY39" i="11"/>
  <c r="AZ39" i="11"/>
  <c r="BX39" i="11" s="1"/>
  <c r="AY39" i="11"/>
  <c r="BW39" i="11" s="1"/>
  <c r="AX39" i="11"/>
  <c r="BV39" i="11" s="1"/>
  <c r="AW39" i="11"/>
  <c r="BU39" i="11" s="1"/>
  <c r="AV39" i="11"/>
  <c r="BT39" i="11" s="1"/>
  <c r="AU39" i="11"/>
  <c r="BS39" i="11" s="1"/>
  <c r="AT39" i="11"/>
  <c r="BR39" i="11" s="1"/>
  <c r="AS39" i="11"/>
  <c r="BQ39" i="11" s="1"/>
  <c r="AR39" i="11"/>
  <c r="BP39" i="11" s="1"/>
  <c r="AQ39" i="11"/>
  <c r="BO39" i="11" s="1"/>
  <c r="AP39" i="11"/>
  <c r="BN39" i="11" s="1"/>
  <c r="AO39" i="11"/>
  <c r="BM39" i="11" s="1"/>
  <c r="A39" i="11"/>
  <c r="CA38" i="11"/>
  <c r="BZ38" i="11"/>
  <c r="BY38" i="11"/>
  <c r="AZ38" i="11"/>
  <c r="BX38" i="11" s="1"/>
  <c r="AY38" i="11"/>
  <c r="BW38" i="11" s="1"/>
  <c r="AX38" i="11"/>
  <c r="BV38" i="11" s="1"/>
  <c r="AW38" i="11"/>
  <c r="BU38" i="11" s="1"/>
  <c r="AV38" i="11"/>
  <c r="BT38" i="11" s="1"/>
  <c r="AU38" i="11"/>
  <c r="BS38" i="11" s="1"/>
  <c r="AT38" i="11"/>
  <c r="BR38" i="11" s="1"/>
  <c r="AS38" i="11"/>
  <c r="BQ38" i="11" s="1"/>
  <c r="AR38" i="11"/>
  <c r="BP38" i="11" s="1"/>
  <c r="AQ38" i="11"/>
  <c r="BO38" i="11" s="1"/>
  <c r="AP38" i="11"/>
  <c r="BN38" i="11" s="1"/>
  <c r="AO38" i="11"/>
  <c r="BM38" i="11" s="1"/>
  <c r="A38" i="11"/>
  <c r="CA37" i="11"/>
  <c r="BZ37" i="11"/>
  <c r="BY37" i="11"/>
  <c r="AZ37" i="11"/>
  <c r="BX37" i="11" s="1"/>
  <c r="AY37" i="11"/>
  <c r="BW37" i="11" s="1"/>
  <c r="AX37" i="11"/>
  <c r="BV37" i="11" s="1"/>
  <c r="AW37" i="11"/>
  <c r="BU37" i="11" s="1"/>
  <c r="AV37" i="11"/>
  <c r="BT37" i="11" s="1"/>
  <c r="AU37" i="11"/>
  <c r="BS37" i="11" s="1"/>
  <c r="AT37" i="11"/>
  <c r="BR37" i="11" s="1"/>
  <c r="AS37" i="11"/>
  <c r="BQ37" i="11" s="1"/>
  <c r="AR37" i="11"/>
  <c r="BP37" i="11" s="1"/>
  <c r="AQ37" i="11"/>
  <c r="BO37" i="11" s="1"/>
  <c r="AP37" i="11"/>
  <c r="BN37" i="11" s="1"/>
  <c r="AO37" i="11"/>
  <c r="BM37" i="11" s="1"/>
  <c r="A37" i="11"/>
  <c r="CA36" i="11"/>
  <c r="BZ36" i="11"/>
  <c r="BY36" i="11"/>
  <c r="AZ36" i="11"/>
  <c r="BX36" i="11" s="1"/>
  <c r="AY36" i="11"/>
  <c r="BW36" i="11" s="1"/>
  <c r="AX36" i="11"/>
  <c r="BV36" i="11" s="1"/>
  <c r="AW36" i="11"/>
  <c r="BU36" i="11" s="1"/>
  <c r="AV36" i="11"/>
  <c r="BT36" i="11" s="1"/>
  <c r="AU36" i="11"/>
  <c r="BS36" i="11" s="1"/>
  <c r="AT36" i="11"/>
  <c r="BR36" i="11" s="1"/>
  <c r="AS36" i="11"/>
  <c r="BQ36" i="11" s="1"/>
  <c r="AR36" i="11"/>
  <c r="BP36" i="11" s="1"/>
  <c r="AQ36" i="11"/>
  <c r="BO36" i="11" s="1"/>
  <c r="AP36" i="11"/>
  <c r="BN36" i="11" s="1"/>
  <c r="AO36" i="11"/>
  <c r="BM36" i="11" s="1"/>
  <c r="A36" i="11"/>
  <c r="CA35" i="11"/>
  <c r="BZ35" i="11"/>
  <c r="BY35" i="11"/>
  <c r="AZ35" i="11"/>
  <c r="BX35" i="11" s="1"/>
  <c r="AY35" i="11"/>
  <c r="BW35" i="11" s="1"/>
  <c r="AX35" i="11"/>
  <c r="BV35" i="11" s="1"/>
  <c r="AW35" i="11"/>
  <c r="BU35" i="11" s="1"/>
  <c r="AV35" i="11"/>
  <c r="BT35" i="11" s="1"/>
  <c r="AU35" i="11"/>
  <c r="BS35" i="11" s="1"/>
  <c r="AT35" i="11"/>
  <c r="BR35" i="11" s="1"/>
  <c r="AS35" i="11"/>
  <c r="BQ35" i="11" s="1"/>
  <c r="AR35" i="11"/>
  <c r="BP35" i="11" s="1"/>
  <c r="AQ35" i="11"/>
  <c r="BO35" i="11" s="1"/>
  <c r="AP35" i="11"/>
  <c r="BN35" i="11" s="1"/>
  <c r="AO35" i="11"/>
  <c r="BM35" i="11" s="1"/>
  <c r="A35" i="11"/>
  <c r="CA34" i="11"/>
  <c r="BZ34" i="11"/>
  <c r="BY34" i="11"/>
  <c r="AZ34" i="11"/>
  <c r="BX34" i="11" s="1"/>
  <c r="AY34" i="11"/>
  <c r="BW34" i="11" s="1"/>
  <c r="AX34" i="11"/>
  <c r="BV34" i="11" s="1"/>
  <c r="AW34" i="11"/>
  <c r="BU34" i="11" s="1"/>
  <c r="AV34" i="11"/>
  <c r="BT34" i="11" s="1"/>
  <c r="AU34" i="11"/>
  <c r="BS34" i="11" s="1"/>
  <c r="AT34" i="11"/>
  <c r="BR34" i="11" s="1"/>
  <c r="AS34" i="11"/>
  <c r="BQ34" i="11" s="1"/>
  <c r="AR34" i="11"/>
  <c r="BP34" i="11" s="1"/>
  <c r="AQ34" i="11"/>
  <c r="BO34" i="11" s="1"/>
  <c r="AP34" i="11"/>
  <c r="BN34" i="11" s="1"/>
  <c r="AO34" i="11"/>
  <c r="BM34" i="11" s="1"/>
  <c r="A34" i="11"/>
  <c r="CA33" i="11"/>
  <c r="BZ33" i="11"/>
  <c r="BY33" i="11"/>
  <c r="AZ33" i="11"/>
  <c r="BX33" i="11" s="1"/>
  <c r="AY33" i="11"/>
  <c r="BW33" i="11" s="1"/>
  <c r="AX33" i="11"/>
  <c r="BV33" i="11" s="1"/>
  <c r="AW33" i="11"/>
  <c r="BU33" i="11" s="1"/>
  <c r="AV33" i="11"/>
  <c r="BT33" i="11" s="1"/>
  <c r="AU33" i="11"/>
  <c r="BS33" i="11" s="1"/>
  <c r="AT33" i="11"/>
  <c r="BR33" i="11" s="1"/>
  <c r="AS33" i="11"/>
  <c r="BQ33" i="11" s="1"/>
  <c r="AR33" i="11"/>
  <c r="BP33" i="11" s="1"/>
  <c r="AQ33" i="11"/>
  <c r="BO33" i="11" s="1"/>
  <c r="AP33" i="11"/>
  <c r="BN33" i="11" s="1"/>
  <c r="AO33" i="11"/>
  <c r="BM33" i="11" s="1"/>
  <c r="A33" i="11"/>
  <c r="CA32" i="11"/>
  <c r="BZ32" i="11"/>
  <c r="BY32" i="11"/>
  <c r="AZ32" i="11"/>
  <c r="BX32" i="11" s="1"/>
  <c r="AY32" i="11"/>
  <c r="BW32" i="11" s="1"/>
  <c r="AX32" i="11"/>
  <c r="BV32" i="11" s="1"/>
  <c r="AW32" i="11"/>
  <c r="BU32" i="11" s="1"/>
  <c r="AV32" i="11"/>
  <c r="BT32" i="11" s="1"/>
  <c r="AU32" i="11"/>
  <c r="BS32" i="11" s="1"/>
  <c r="AT32" i="11"/>
  <c r="BR32" i="11" s="1"/>
  <c r="AS32" i="11"/>
  <c r="BQ32" i="11" s="1"/>
  <c r="AR32" i="11"/>
  <c r="BP32" i="11" s="1"/>
  <c r="AQ32" i="11"/>
  <c r="BO32" i="11" s="1"/>
  <c r="AP32" i="11"/>
  <c r="BN32" i="11" s="1"/>
  <c r="AO32" i="11"/>
  <c r="BM32" i="11" s="1"/>
  <c r="A32" i="11"/>
  <c r="CA31" i="11"/>
  <c r="BZ31" i="11"/>
  <c r="BY31" i="11"/>
  <c r="AZ31" i="11"/>
  <c r="BX31" i="11" s="1"/>
  <c r="AY31" i="11"/>
  <c r="BW31" i="11" s="1"/>
  <c r="AX31" i="11"/>
  <c r="BV31" i="11" s="1"/>
  <c r="AW31" i="11"/>
  <c r="BU31" i="11" s="1"/>
  <c r="AV31" i="11"/>
  <c r="BT31" i="11" s="1"/>
  <c r="AU31" i="11"/>
  <c r="BS31" i="11" s="1"/>
  <c r="AT31" i="11"/>
  <c r="BR31" i="11" s="1"/>
  <c r="AS31" i="11"/>
  <c r="BQ31" i="11" s="1"/>
  <c r="AR31" i="11"/>
  <c r="BP31" i="11" s="1"/>
  <c r="AQ31" i="11"/>
  <c r="BO31" i="11" s="1"/>
  <c r="AP31" i="11"/>
  <c r="BN31" i="11" s="1"/>
  <c r="AO31" i="11"/>
  <c r="BM31" i="11" s="1"/>
  <c r="A31" i="11"/>
  <c r="CA30" i="11"/>
  <c r="BZ30" i="11"/>
  <c r="BY30" i="11"/>
  <c r="AZ30" i="11"/>
  <c r="BX30" i="11" s="1"/>
  <c r="AY30" i="11"/>
  <c r="BW30" i="11" s="1"/>
  <c r="AX30" i="11"/>
  <c r="BV30" i="11" s="1"/>
  <c r="AW30" i="11"/>
  <c r="BU30" i="11" s="1"/>
  <c r="AV30" i="11"/>
  <c r="BT30" i="11" s="1"/>
  <c r="AU30" i="11"/>
  <c r="BS30" i="11" s="1"/>
  <c r="AT30" i="11"/>
  <c r="BR30" i="11" s="1"/>
  <c r="AS30" i="11"/>
  <c r="BQ30" i="11" s="1"/>
  <c r="AR30" i="11"/>
  <c r="BP30" i="11" s="1"/>
  <c r="AQ30" i="11"/>
  <c r="BO30" i="11" s="1"/>
  <c r="AP30" i="11"/>
  <c r="BN30" i="11" s="1"/>
  <c r="AO30" i="11"/>
  <c r="BM30" i="11" s="1"/>
  <c r="A30" i="11"/>
  <c r="CA29" i="11"/>
  <c r="BZ29" i="11"/>
  <c r="BY29" i="11"/>
  <c r="AZ29" i="11"/>
  <c r="BX29" i="11" s="1"/>
  <c r="AY29" i="11"/>
  <c r="BW29" i="11" s="1"/>
  <c r="AX29" i="11"/>
  <c r="BV29" i="11" s="1"/>
  <c r="AW29" i="11"/>
  <c r="BU29" i="11" s="1"/>
  <c r="AV29" i="11"/>
  <c r="BT29" i="11" s="1"/>
  <c r="AU29" i="11"/>
  <c r="BS29" i="11" s="1"/>
  <c r="AT29" i="11"/>
  <c r="BR29" i="11" s="1"/>
  <c r="AS29" i="11"/>
  <c r="BQ29" i="11" s="1"/>
  <c r="AR29" i="11"/>
  <c r="BP29" i="11" s="1"/>
  <c r="AQ29" i="11"/>
  <c r="BO29" i="11" s="1"/>
  <c r="AP29" i="11"/>
  <c r="BN29" i="11" s="1"/>
  <c r="AO29" i="11"/>
  <c r="BM29" i="11" s="1"/>
  <c r="A29" i="11"/>
  <c r="CA28" i="11"/>
  <c r="BZ28" i="11"/>
  <c r="BY28" i="11"/>
  <c r="AZ28" i="11"/>
  <c r="BX28" i="11" s="1"/>
  <c r="AY28" i="11"/>
  <c r="BW28" i="11" s="1"/>
  <c r="AX28" i="11"/>
  <c r="BV28" i="11" s="1"/>
  <c r="AW28" i="11"/>
  <c r="BU28" i="11" s="1"/>
  <c r="AV28" i="11"/>
  <c r="BT28" i="11" s="1"/>
  <c r="AU28" i="11"/>
  <c r="BS28" i="11" s="1"/>
  <c r="AT28" i="11"/>
  <c r="BR28" i="11" s="1"/>
  <c r="AS28" i="11"/>
  <c r="BQ28" i="11" s="1"/>
  <c r="AR28" i="11"/>
  <c r="BP28" i="11" s="1"/>
  <c r="AQ28" i="11"/>
  <c r="BO28" i="11" s="1"/>
  <c r="AP28" i="11"/>
  <c r="BN28" i="11" s="1"/>
  <c r="AO28" i="11"/>
  <c r="BM28" i="11" s="1"/>
  <c r="A28" i="11"/>
  <c r="CA27" i="11"/>
  <c r="BZ27" i="11"/>
  <c r="BY27" i="11"/>
  <c r="AZ27" i="11"/>
  <c r="BX27" i="11" s="1"/>
  <c r="AY27" i="11"/>
  <c r="BW27" i="11" s="1"/>
  <c r="AX27" i="11"/>
  <c r="BV27" i="11" s="1"/>
  <c r="AW27" i="11"/>
  <c r="BU27" i="11" s="1"/>
  <c r="AV27" i="11"/>
  <c r="BT27" i="11" s="1"/>
  <c r="AU27" i="11"/>
  <c r="BS27" i="11" s="1"/>
  <c r="AT27" i="11"/>
  <c r="BR27" i="11" s="1"/>
  <c r="AS27" i="11"/>
  <c r="BQ27" i="11" s="1"/>
  <c r="AR27" i="11"/>
  <c r="BP27" i="11" s="1"/>
  <c r="AQ27" i="11"/>
  <c r="BO27" i="11" s="1"/>
  <c r="AP27" i="11"/>
  <c r="BN27" i="11" s="1"/>
  <c r="AO27" i="11"/>
  <c r="BM27" i="11" s="1"/>
  <c r="A27" i="11"/>
  <c r="CA26" i="11"/>
  <c r="BZ26" i="11"/>
  <c r="BY26" i="11"/>
  <c r="AZ26" i="11"/>
  <c r="BX26" i="11" s="1"/>
  <c r="AY26" i="11"/>
  <c r="BW26" i="11" s="1"/>
  <c r="AX26" i="11"/>
  <c r="BV26" i="11" s="1"/>
  <c r="AW26" i="11"/>
  <c r="BU26" i="11" s="1"/>
  <c r="AV26" i="11"/>
  <c r="BT26" i="11" s="1"/>
  <c r="AU26" i="11"/>
  <c r="BS26" i="11" s="1"/>
  <c r="AT26" i="11"/>
  <c r="BR26" i="11" s="1"/>
  <c r="AS26" i="11"/>
  <c r="BQ26" i="11" s="1"/>
  <c r="AR26" i="11"/>
  <c r="BP26" i="11" s="1"/>
  <c r="AQ26" i="11"/>
  <c r="BO26" i="11" s="1"/>
  <c r="AP26" i="11"/>
  <c r="BN26" i="11" s="1"/>
  <c r="AO26" i="11"/>
  <c r="BM26" i="11" s="1"/>
  <c r="A26" i="11"/>
  <c r="CA25" i="11"/>
  <c r="BZ25" i="11"/>
  <c r="BY25" i="11"/>
  <c r="AZ25" i="11"/>
  <c r="BX25" i="11" s="1"/>
  <c r="AY25" i="11"/>
  <c r="BW25" i="11" s="1"/>
  <c r="AX25" i="11"/>
  <c r="BV25" i="11" s="1"/>
  <c r="AW25" i="11"/>
  <c r="BU25" i="11" s="1"/>
  <c r="AV25" i="11"/>
  <c r="BT25" i="11" s="1"/>
  <c r="AU25" i="11"/>
  <c r="BS25" i="11" s="1"/>
  <c r="AT25" i="11"/>
  <c r="BR25" i="11" s="1"/>
  <c r="AS25" i="11"/>
  <c r="BQ25" i="11" s="1"/>
  <c r="AR25" i="11"/>
  <c r="BP25" i="11" s="1"/>
  <c r="AQ25" i="11"/>
  <c r="BO25" i="11" s="1"/>
  <c r="AP25" i="11"/>
  <c r="BN25" i="11" s="1"/>
  <c r="AO25" i="11"/>
  <c r="BM25" i="11" s="1"/>
  <c r="A25" i="11"/>
  <c r="CA24" i="11"/>
  <c r="BZ24" i="11"/>
  <c r="BY24" i="11"/>
  <c r="AZ24" i="11"/>
  <c r="BX24" i="11" s="1"/>
  <c r="AY24" i="11"/>
  <c r="BW24" i="11" s="1"/>
  <c r="AX24" i="11"/>
  <c r="BV24" i="11" s="1"/>
  <c r="AW24" i="11"/>
  <c r="BU24" i="11" s="1"/>
  <c r="AV24" i="11"/>
  <c r="BT24" i="11" s="1"/>
  <c r="AU24" i="11"/>
  <c r="BS24" i="11" s="1"/>
  <c r="AT24" i="11"/>
  <c r="BR24" i="11" s="1"/>
  <c r="AS24" i="11"/>
  <c r="BQ24" i="11" s="1"/>
  <c r="AR24" i="11"/>
  <c r="BP24" i="11" s="1"/>
  <c r="AQ24" i="11"/>
  <c r="BO24" i="11" s="1"/>
  <c r="AP24" i="11"/>
  <c r="BN24" i="11" s="1"/>
  <c r="AO24" i="11"/>
  <c r="BM24" i="11" s="1"/>
  <c r="A24" i="11"/>
  <c r="CA23" i="11"/>
  <c r="BZ23" i="11"/>
  <c r="BY23" i="11"/>
  <c r="AZ23" i="11"/>
  <c r="BX23" i="11" s="1"/>
  <c r="AY23" i="11"/>
  <c r="BW23" i="11" s="1"/>
  <c r="AX23" i="11"/>
  <c r="BV23" i="11" s="1"/>
  <c r="AW23" i="11"/>
  <c r="BU23" i="11" s="1"/>
  <c r="AV23" i="11"/>
  <c r="BT23" i="11" s="1"/>
  <c r="AU23" i="11"/>
  <c r="BS23" i="11" s="1"/>
  <c r="AT23" i="11"/>
  <c r="BR23" i="11" s="1"/>
  <c r="AS23" i="11"/>
  <c r="BQ23" i="11" s="1"/>
  <c r="AR23" i="11"/>
  <c r="BP23" i="11" s="1"/>
  <c r="AQ23" i="11"/>
  <c r="BO23" i="11" s="1"/>
  <c r="AP23" i="11"/>
  <c r="BN23" i="11" s="1"/>
  <c r="AO23" i="11"/>
  <c r="BM23" i="11" s="1"/>
  <c r="A23" i="11"/>
  <c r="CA22" i="11"/>
  <c r="BZ22" i="11"/>
  <c r="BY22" i="11"/>
  <c r="AZ22" i="11"/>
  <c r="BX22" i="11" s="1"/>
  <c r="AY22" i="11"/>
  <c r="BW22" i="11" s="1"/>
  <c r="AX22" i="11"/>
  <c r="BV22" i="11" s="1"/>
  <c r="AW22" i="11"/>
  <c r="BU22" i="11" s="1"/>
  <c r="AV22" i="11"/>
  <c r="BT22" i="11" s="1"/>
  <c r="AU22" i="11"/>
  <c r="BS22" i="11" s="1"/>
  <c r="AT22" i="11"/>
  <c r="BR22" i="11" s="1"/>
  <c r="AS22" i="11"/>
  <c r="BQ22" i="11" s="1"/>
  <c r="AR22" i="11"/>
  <c r="BP22" i="11" s="1"/>
  <c r="AQ22" i="11"/>
  <c r="BO22" i="11" s="1"/>
  <c r="AP22" i="11"/>
  <c r="BN22" i="11" s="1"/>
  <c r="AO22" i="11"/>
  <c r="BM22" i="11" s="1"/>
  <c r="A22" i="11"/>
  <c r="CA21" i="11"/>
  <c r="BZ21" i="11"/>
  <c r="BY21" i="11"/>
  <c r="AZ21" i="11"/>
  <c r="BX21" i="11" s="1"/>
  <c r="AY21" i="11"/>
  <c r="BW21" i="11" s="1"/>
  <c r="AX21" i="11"/>
  <c r="BV21" i="11" s="1"/>
  <c r="AW21" i="11"/>
  <c r="BU21" i="11" s="1"/>
  <c r="AV21" i="11"/>
  <c r="BT21" i="11" s="1"/>
  <c r="AU21" i="11"/>
  <c r="BS21" i="11" s="1"/>
  <c r="AT21" i="11"/>
  <c r="BR21" i="11" s="1"/>
  <c r="AS21" i="11"/>
  <c r="BQ21" i="11" s="1"/>
  <c r="AR21" i="11"/>
  <c r="BP21" i="11" s="1"/>
  <c r="AQ21" i="11"/>
  <c r="BO21" i="11" s="1"/>
  <c r="AP21" i="11"/>
  <c r="BN21" i="11" s="1"/>
  <c r="AO21" i="11"/>
  <c r="BM21" i="11" s="1"/>
  <c r="A21" i="11"/>
  <c r="CA20" i="11"/>
  <c r="BZ20" i="11"/>
  <c r="BY20" i="11"/>
  <c r="AZ20" i="11"/>
  <c r="BX20" i="11" s="1"/>
  <c r="AY20" i="11"/>
  <c r="BW20" i="11" s="1"/>
  <c r="AX20" i="11"/>
  <c r="BV20" i="11" s="1"/>
  <c r="AW20" i="11"/>
  <c r="BU20" i="11" s="1"/>
  <c r="AV20" i="11"/>
  <c r="BT20" i="11" s="1"/>
  <c r="AU20" i="11"/>
  <c r="BS20" i="11" s="1"/>
  <c r="AT20" i="11"/>
  <c r="BR20" i="11" s="1"/>
  <c r="AS20" i="11"/>
  <c r="BQ20" i="11" s="1"/>
  <c r="AR20" i="11"/>
  <c r="BP20" i="11" s="1"/>
  <c r="AQ20" i="11"/>
  <c r="BO20" i="11" s="1"/>
  <c r="AP20" i="11"/>
  <c r="BN20" i="11" s="1"/>
  <c r="AO20" i="11"/>
  <c r="BM20" i="11" s="1"/>
  <c r="A20" i="11"/>
  <c r="CA19" i="11"/>
  <c r="BZ19" i="11"/>
  <c r="BY19" i="11"/>
  <c r="AZ19" i="11"/>
  <c r="BX19" i="11" s="1"/>
  <c r="AY19" i="11"/>
  <c r="BW19" i="11" s="1"/>
  <c r="AX19" i="11"/>
  <c r="BV19" i="11" s="1"/>
  <c r="AW19" i="11"/>
  <c r="BU19" i="11" s="1"/>
  <c r="AV19" i="11"/>
  <c r="BT19" i="11" s="1"/>
  <c r="AU19" i="11"/>
  <c r="BS19" i="11" s="1"/>
  <c r="AT19" i="11"/>
  <c r="BR19" i="11" s="1"/>
  <c r="AS19" i="11"/>
  <c r="BQ19" i="11" s="1"/>
  <c r="AR19" i="11"/>
  <c r="BP19" i="11" s="1"/>
  <c r="AQ19" i="11"/>
  <c r="BO19" i="11" s="1"/>
  <c r="AP19" i="11"/>
  <c r="BN19" i="11" s="1"/>
  <c r="AO19" i="11"/>
  <c r="BM19" i="11" s="1"/>
  <c r="A19" i="11"/>
  <c r="CA18" i="11"/>
  <c r="BZ18" i="11"/>
  <c r="BY18" i="11"/>
  <c r="AZ18" i="11"/>
  <c r="BX18" i="11" s="1"/>
  <c r="AY18" i="11"/>
  <c r="BW18" i="11" s="1"/>
  <c r="AX18" i="11"/>
  <c r="BV18" i="11" s="1"/>
  <c r="AW18" i="11"/>
  <c r="BU18" i="11" s="1"/>
  <c r="AV18" i="11"/>
  <c r="BT18" i="11" s="1"/>
  <c r="AU18" i="11"/>
  <c r="BS18" i="11" s="1"/>
  <c r="AT18" i="11"/>
  <c r="BR18" i="11" s="1"/>
  <c r="AS18" i="11"/>
  <c r="BQ18" i="11" s="1"/>
  <c r="AR18" i="11"/>
  <c r="BP18" i="11" s="1"/>
  <c r="AQ18" i="11"/>
  <c r="BO18" i="11" s="1"/>
  <c r="AP18" i="11"/>
  <c r="BN18" i="11" s="1"/>
  <c r="AO18" i="11"/>
  <c r="BM18" i="11" s="1"/>
  <c r="A18" i="11"/>
  <c r="CA17" i="11"/>
  <c r="BZ17" i="11"/>
  <c r="BY17" i="11"/>
  <c r="AZ17" i="11"/>
  <c r="BX17" i="11" s="1"/>
  <c r="AY17" i="11"/>
  <c r="BW17" i="11" s="1"/>
  <c r="AX17" i="11"/>
  <c r="BV17" i="11" s="1"/>
  <c r="AW17" i="11"/>
  <c r="BU17" i="11" s="1"/>
  <c r="AV17" i="11"/>
  <c r="BT17" i="11" s="1"/>
  <c r="AU17" i="11"/>
  <c r="BS17" i="11" s="1"/>
  <c r="AT17" i="11"/>
  <c r="BR17" i="11" s="1"/>
  <c r="AS17" i="11"/>
  <c r="BQ17" i="11" s="1"/>
  <c r="AR17" i="11"/>
  <c r="BP17" i="11" s="1"/>
  <c r="AQ17" i="11"/>
  <c r="BO17" i="11" s="1"/>
  <c r="AP17" i="11"/>
  <c r="BN17" i="11" s="1"/>
  <c r="AO17" i="11"/>
  <c r="BM17" i="11" s="1"/>
  <c r="A17" i="11"/>
  <c r="CA16" i="11"/>
  <c r="BZ16" i="11"/>
  <c r="BY16" i="11"/>
  <c r="AZ16" i="11"/>
  <c r="BX16" i="11" s="1"/>
  <c r="AY16" i="11"/>
  <c r="BW16" i="11" s="1"/>
  <c r="AX16" i="11"/>
  <c r="BV16" i="11" s="1"/>
  <c r="AW16" i="11"/>
  <c r="BU16" i="11" s="1"/>
  <c r="AV16" i="11"/>
  <c r="BT16" i="11" s="1"/>
  <c r="AU16" i="11"/>
  <c r="BS16" i="11" s="1"/>
  <c r="AT16" i="11"/>
  <c r="BR16" i="11" s="1"/>
  <c r="AS16" i="11"/>
  <c r="BQ16" i="11" s="1"/>
  <c r="AR16" i="11"/>
  <c r="BP16" i="11" s="1"/>
  <c r="AQ16" i="11"/>
  <c r="BO16" i="11" s="1"/>
  <c r="AP16" i="11"/>
  <c r="BN16" i="11" s="1"/>
  <c r="AO16" i="11"/>
  <c r="BM16" i="11" s="1"/>
  <c r="A16" i="11"/>
  <c r="CA15" i="11"/>
  <c r="BZ15" i="11"/>
  <c r="BY15" i="11"/>
  <c r="AZ15" i="11"/>
  <c r="BX15" i="11" s="1"/>
  <c r="AY15" i="11"/>
  <c r="BW15" i="11" s="1"/>
  <c r="AX15" i="11"/>
  <c r="BV15" i="11" s="1"/>
  <c r="AW15" i="11"/>
  <c r="BU15" i="11" s="1"/>
  <c r="AV15" i="11"/>
  <c r="BT15" i="11" s="1"/>
  <c r="AU15" i="11"/>
  <c r="BS15" i="11" s="1"/>
  <c r="AT15" i="11"/>
  <c r="BR15" i="11" s="1"/>
  <c r="AS15" i="11"/>
  <c r="BQ15" i="11" s="1"/>
  <c r="AR15" i="11"/>
  <c r="BP15" i="11" s="1"/>
  <c r="AQ15" i="11"/>
  <c r="BO15" i="11" s="1"/>
  <c r="AP15" i="11"/>
  <c r="BN15" i="11" s="1"/>
  <c r="AO15" i="11"/>
  <c r="BM15" i="11" s="1"/>
  <c r="A15" i="11"/>
  <c r="CA14" i="11"/>
  <c r="BZ14" i="11"/>
  <c r="BY14" i="11"/>
  <c r="AZ14" i="11"/>
  <c r="BX14" i="11" s="1"/>
  <c r="AY14" i="11"/>
  <c r="BW14" i="11" s="1"/>
  <c r="AX14" i="11"/>
  <c r="BV14" i="11" s="1"/>
  <c r="AW14" i="11"/>
  <c r="BU14" i="11" s="1"/>
  <c r="AV14" i="11"/>
  <c r="BT14" i="11" s="1"/>
  <c r="AU14" i="11"/>
  <c r="BS14" i="11" s="1"/>
  <c r="AT14" i="11"/>
  <c r="BR14" i="11" s="1"/>
  <c r="AS14" i="11"/>
  <c r="BQ14" i="11" s="1"/>
  <c r="AR14" i="11"/>
  <c r="BP14" i="11" s="1"/>
  <c r="AQ14" i="11"/>
  <c r="BO14" i="11" s="1"/>
  <c r="AP14" i="11"/>
  <c r="BN14" i="11" s="1"/>
  <c r="AO14" i="11"/>
  <c r="BM14" i="11" s="1"/>
  <c r="A14" i="11"/>
  <c r="CA13" i="11"/>
  <c r="BZ13" i="11"/>
  <c r="BY13" i="11"/>
  <c r="AZ13" i="11"/>
  <c r="BX13" i="11" s="1"/>
  <c r="AY13" i="11"/>
  <c r="BW13" i="11" s="1"/>
  <c r="AX13" i="11"/>
  <c r="BV13" i="11" s="1"/>
  <c r="AW13" i="11"/>
  <c r="BU13" i="11" s="1"/>
  <c r="AV13" i="11"/>
  <c r="BT13" i="11" s="1"/>
  <c r="AU13" i="11"/>
  <c r="BS13" i="11" s="1"/>
  <c r="AT13" i="11"/>
  <c r="BR13" i="11" s="1"/>
  <c r="AS13" i="11"/>
  <c r="BQ13" i="11" s="1"/>
  <c r="AR13" i="11"/>
  <c r="BP13" i="11" s="1"/>
  <c r="AQ13" i="11"/>
  <c r="BO13" i="11" s="1"/>
  <c r="AP13" i="11"/>
  <c r="BN13" i="11" s="1"/>
  <c r="AO13" i="11"/>
  <c r="BM13" i="11" s="1"/>
  <c r="A13" i="11"/>
  <c r="CA12" i="11"/>
  <c r="BZ12" i="11"/>
  <c r="BY12" i="11"/>
  <c r="AZ12" i="11"/>
  <c r="BX12" i="11" s="1"/>
  <c r="AY12" i="11"/>
  <c r="BW12" i="11" s="1"/>
  <c r="AX12" i="11"/>
  <c r="BV12" i="11" s="1"/>
  <c r="AW12" i="11"/>
  <c r="BU12" i="11" s="1"/>
  <c r="AV12" i="11"/>
  <c r="BT12" i="11" s="1"/>
  <c r="AU12" i="11"/>
  <c r="BS12" i="11" s="1"/>
  <c r="AT12" i="11"/>
  <c r="BR12" i="11" s="1"/>
  <c r="AS12" i="11"/>
  <c r="BQ12" i="11" s="1"/>
  <c r="AR12" i="11"/>
  <c r="BP12" i="11" s="1"/>
  <c r="AQ12" i="11"/>
  <c r="BO12" i="11" s="1"/>
  <c r="AP12" i="11"/>
  <c r="BN12" i="11" s="1"/>
  <c r="AO12" i="11"/>
  <c r="BM12" i="11" s="1"/>
  <c r="A12" i="11"/>
  <c r="CA11" i="11"/>
  <c r="BZ11" i="11"/>
  <c r="BY11" i="11"/>
  <c r="AZ11" i="11"/>
  <c r="BX11" i="11" s="1"/>
  <c r="AY11" i="11"/>
  <c r="BW11" i="11" s="1"/>
  <c r="AX11" i="11"/>
  <c r="BV11" i="11" s="1"/>
  <c r="AW11" i="11"/>
  <c r="BU11" i="11" s="1"/>
  <c r="AV11" i="11"/>
  <c r="BT11" i="11" s="1"/>
  <c r="AU11" i="11"/>
  <c r="BS11" i="11" s="1"/>
  <c r="AT11" i="11"/>
  <c r="BR11" i="11" s="1"/>
  <c r="AS11" i="11"/>
  <c r="BQ11" i="11" s="1"/>
  <c r="AR11" i="11"/>
  <c r="BP11" i="11" s="1"/>
  <c r="AQ11" i="11"/>
  <c r="BO11" i="11" s="1"/>
  <c r="AP11" i="11"/>
  <c r="BN11" i="11" s="1"/>
  <c r="AO11" i="11"/>
  <c r="BM11" i="11" s="1"/>
  <c r="A11" i="11"/>
  <c r="CA10" i="11"/>
  <c r="BZ10" i="11"/>
  <c r="BY10" i="11"/>
  <c r="AZ10" i="11"/>
  <c r="BX10" i="11" s="1"/>
  <c r="AY10" i="11"/>
  <c r="BW10" i="11" s="1"/>
  <c r="AX10" i="11"/>
  <c r="BV10" i="11" s="1"/>
  <c r="AW10" i="11"/>
  <c r="BU10" i="11" s="1"/>
  <c r="AV10" i="11"/>
  <c r="BT10" i="11" s="1"/>
  <c r="AU10" i="11"/>
  <c r="BS10" i="11" s="1"/>
  <c r="AT10" i="11"/>
  <c r="BR10" i="11" s="1"/>
  <c r="AS10" i="11"/>
  <c r="BQ10" i="11" s="1"/>
  <c r="AR10" i="11"/>
  <c r="BP10" i="11" s="1"/>
  <c r="AQ10" i="11"/>
  <c r="BO10" i="11" s="1"/>
  <c r="AP10" i="11"/>
  <c r="BN10" i="11" s="1"/>
  <c r="AO10" i="11"/>
  <c r="BM10" i="11" s="1"/>
  <c r="A10" i="11"/>
  <c r="CA9" i="11"/>
  <c r="BZ9" i="11"/>
  <c r="BY9" i="11"/>
  <c r="AZ9" i="11"/>
  <c r="BX9" i="11" s="1"/>
  <c r="AY9" i="11"/>
  <c r="BW9" i="11" s="1"/>
  <c r="AX9" i="11"/>
  <c r="BV9" i="11" s="1"/>
  <c r="AW9" i="11"/>
  <c r="BU9" i="11" s="1"/>
  <c r="AV9" i="11"/>
  <c r="BT9" i="11" s="1"/>
  <c r="AU9" i="11"/>
  <c r="BS9" i="11" s="1"/>
  <c r="AT9" i="11"/>
  <c r="BR9" i="11" s="1"/>
  <c r="AS9" i="11"/>
  <c r="BQ9" i="11" s="1"/>
  <c r="AR9" i="11"/>
  <c r="BP9" i="11" s="1"/>
  <c r="AQ9" i="11"/>
  <c r="BO9" i="11" s="1"/>
  <c r="AP9" i="11"/>
  <c r="BN9" i="11" s="1"/>
  <c r="AO9" i="11"/>
  <c r="BM9" i="11" s="1"/>
  <c r="A9" i="11"/>
  <c r="CA8" i="11"/>
  <c r="BZ8" i="11"/>
  <c r="BY8" i="11"/>
  <c r="AZ8" i="11"/>
  <c r="BX8" i="11" s="1"/>
  <c r="AY8" i="11"/>
  <c r="BW8" i="11" s="1"/>
  <c r="AX8" i="11"/>
  <c r="BV8" i="11" s="1"/>
  <c r="AW8" i="11"/>
  <c r="BU8" i="11" s="1"/>
  <c r="AV8" i="11"/>
  <c r="BT8" i="11" s="1"/>
  <c r="AU8" i="11"/>
  <c r="BS8" i="11" s="1"/>
  <c r="AT8" i="11"/>
  <c r="BR8" i="11" s="1"/>
  <c r="AS8" i="11"/>
  <c r="BQ8" i="11" s="1"/>
  <c r="AR8" i="11"/>
  <c r="BP8" i="11" s="1"/>
  <c r="AQ8" i="11"/>
  <c r="BO8" i="11" s="1"/>
  <c r="AP8" i="11"/>
  <c r="BN8" i="11" s="1"/>
  <c r="AO8" i="11"/>
  <c r="BM8" i="11" s="1"/>
  <c r="A8" i="11"/>
  <c r="CA7" i="11"/>
  <c r="BZ7" i="11"/>
  <c r="BY7" i="11"/>
  <c r="AZ7" i="11"/>
  <c r="BX7" i="11" s="1"/>
  <c r="AY7" i="11"/>
  <c r="BW7" i="11" s="1"/>
  <c r="AX7" i="11"/>
  <c r="BV7" i="11" s="1"/>
  <c r="AW7" i="11"/>
  <c r="BU7" i="11" s="1"/>
  <c r="AV7" i="11"/>
  <c r="BT7" i="11" s="1"/>
  <c r="AU7" i="11"/>
  <c r="BS7" i="11" s="1"/>
  <c r="AT7" i="11"/>
  <c r="BR7" i="11" s="1"/>
  <c r="AS7" i="11"/>
  <c r="BQ7" i="11" s="1"/>
  <c r="AR7" i="11"/>
  <c r="BP7" i="11" s="1"/>
  <c r="AQ7" i="11"/>
  <c r="BO7" i="11" s="1"/>
  <c r="AP7" i="11"/>
  <c r="BN7" i="11" s="1"/>
  <c r="AO7" i="11"/>
  <c r="BM7" i="11" s="1"/>
  <c r="A7" i="11"/>
  <c r="CA6" i="11"/>
  <c r="BZ6" i="11"/>
  <c r="BY6" i="11"/>
  <c r="AZ6" i="11"/>
  <c r="BX6" i="11" s="1"/>
  <c r="AY6" i="11"/>
  <c r="BW6" i="11" s="1"/>
  <c r="AX6" i="11"/>
  <c r="BV6" i="11" s="1"/>
  <c r="AW6" i="11"/>
  <c r="BU6" i="11" s="1"/>
  <c r="AV6" i="11"/>
  <c r="BT6" i="11" s="1"/>
  <c r="AU6" i="11"/>
  <c r="BS6" i="11" s="1"/>
  <c r="AT6" i="11"/>
  <c r="BR6" i="11" s="1"/>
  <c r="AS6" i="11"/>
  <c r="BQ6" i="11" s="1"/>
  <c r="AR6" i="11"/>
  <c r="BP6" i="11" s="1"/>
  <c r="AQ6" i="11"/>
  <c r="BO6" i="11" s="1"/>
  <c r="AP6" i="11"/>
  <c r="BN6" i="11" s="1"/>
  <c r="AO6" i="11"/>
  <c r="BM6" i="11" s="1"/>
  <c r="A6" i="11"/>
  <c r="CA5" i="11"/>
  <c r="BZ5" i="11"/>
  <c r="BY5" i="11"/>
  <c r="AZ5" i="11"/>
  <c r="BX5" i="11" s="1"/>
  <c r="AY5" i="11"/>
  <c r="BW5" i="11" s="1"/>
  <c r="AX5" i="11"/>
  <c r="BV5" i="11" s="1"/>
  <c r="AW5" i="11"/>
  <c r="BU5" i="11" s="1"/>
  <c r="AV5" i="11"/>
  <c r="AU5" i="11"/>
  <c r="BS5" i="11" s="1"/>
  <c r="AT5" i="11"/>
  <c r="BR5" i="11" s="1"/>
  <c r="AS5" i="11"/>
  <c r="BQ5" i="11" s="1"/>
  <c r="AR5" i="11"/>
  <c r="BP5" i="11" s="1"/>
  <c r="AQ5" i="11"/>
  <c r="BO5" i="11" s="1"/>
  <c r="AP5" i="11"/>
  <c r="BN5" i="11" s="1"/>
  <c r="AO5" i="11"/>
  <c r="BM5" i="11" s="1"/>
  <c r="A5" i="11"/>
  <c r="AA3" i="11"/>
  <c r="O3" i="11"/>
  <c r="AW199" i="3" l="1"/>
  <c r="AW364" i="3" s="1"/>
  <c r="BA183" i="3"/>
  <c r="AJ364" i="3"/>
  <c r="AI364" i="3"/>
  <c r="AK364" i="3"/>
  <c r="AD364" i="3"/>
  <c r="AG364" i="3"/>
  <c r="AE364" i="3"/>
  <c r="AH364" i="3"/>
  <c r="AF364" i="3"/>
  <c r="N315" i="3"/>
  <c r="P315" i="3"/>
  <c r="N354" i="3"/>
  <c r="P354" i="3"/>
  <c r="N125" i="3"/>
  <c r="P125" i="3"/>
  <c r="N126" i="3"/>
  <c r="P126" i="3"/>
  <c r="N127" i="3"/>
  <c r="P127" i="3"/>
  <c r="O315" i="3"/>
  <c r="O354" i="3"/>
  <c r="O125" i="3"/>
  <c r="O126" i="3"/>
  <c r="O127" i="3"/>
  <c r="O128" i="3"/>
  <c r="O129" i="3"/>
  <c r="O130" i="3"/>
  <c r="O114" i="3"/>
  <c r="N128" i="3"/>
  <c r="P128" i="3"/>
  <c r="N129" i="3"/>
  <c r="P129" i="3"/>
  <c r="N130" i="3"/>
  <c r="P130" i="3"/>
  <c r="N114" i="3"/>
  <c r="P114" i="3"/>
  <c r="R315" i="3"/>
  <c r="T315" i="3"/>
  <c r="R354" i="3"/>
  <c r="T354" i="3"/>
  <c r="R125" i="3"/>
  <c r="T125" i="3"/>
  <c r="R126" i="3"/>
  <c r="T126" i="3"/>
  <c r="R127" i="3"/>
  <c r="T127" i="3"/>
  <c r="S315" i="3"/>
  <c r="S354" i="3"/>
  <c r="S125" i="3"/>
  <c r="S126" i="3"/>
  <c r="S127" i="3"/>
  <c r="S128" i="3"/>
  <c r="S129" i="3"/>
  <c r="S130" i="3"/>
  <c r="S114" i="3"/>
  <c r="R128" i="3"/>
  <c r="T128" i="3"/>
  <c r="R129" i="3"/>
  <c r="T129" i="3"/>
  <c r="R130" i="3"/>
  <c r="T130" i="3"/>
  <c r="R114" i="3"/>
  <c r="T114" i="3"/>
  <c r="V315" i="3"/>
  <c r="X315" i="3"/>
  <c r="V354" i="3"/>
  <c r="X354" i="3"/>
  <c r="V125" i="3"/>
  <c r="X125" i="3"/>
  <c r="V126" i="3"/>
  <c r="X126" i="3"/>
  <c r="V127" i="3"/>
  <c r="X127" i="3"/>
  <c r="W315" i="3"/>
  <c r="W354" i="3"/>
  <c r="W125" i="3"/>
  <c r="W126" i="3"/>
  <c r="W127" i="3"/>
  <c r="W128" i="3"/>
  <c r="W129" i="3"/>
  <c r="W130" i="3"/>
  <c r="W114" i="3"/>
  <c r="V128" i="3"/>
  <c r="X128" i="3"/>
  <c r="V129" i="3"/>
  <c r="X129" i="3"/>
  <c r="V130" i="3"/>
  <c r="X130" i="3"/>
  <c r="V114" i="3"/>
  <c r="X114" i="3"/>
  <c r="Z315" i="3"/>
  <c r="AB315" i="3"/>
  <c r="Z354" i="3"/>
  <c r="AB354" i="3"/>
  <c r="Z125" i="3"/>
  <c r="AB125" i="3"/>
  <c r="Z126" i="3"/>
  <c r="AB126" i="3"/>
  <c r="Z127" i="3"/>
  <c r="AB127" i="3"/>
  <c r="AA315" i="3"/>
  <c r="AA354" i="3"/>
  <c r="AA125" i="3"/>
  <c r="AA126" i="3"/>
  <c r="AA127" i="3"/>
  <c r="AA128" i="3"/>
  <c r="AA129" i="3"/>
  <c r="AA130" i="3"/>
  <c r="AA114" i="3"/>
  <c r="Z128" i="3"/>
  <c r="AB128" i="3"/>
  <c r="Z129" i="3"/>
  <c r="AB129" i="3"/>
  <c r="Z130" i="3"/>
  <c r="AB130" i="3"/>
  <c r="Z114" i="3"/>
  <c r="AB114" i="3"/>
  <c r="AC104" i="3"/>
  <c r="AC177" i="3"/>
  <c r="AC265" i="3"/>
  <c r="AC213" i="3"/>
  <c r="AC214" i="3" s="1"/>
  <c r="AC262" i="3"/>
  <c r="AC140" i="3"/>
  <c r="AC141" i="3" s="1"/>
  <c r="AC36" i="3"/>
  <c r="AC160" i="3"/>
  <c r="AC17" i="3"/>
  <c r="AB358" i="3"/>
  <c r="AB359" i="3" s="1"/>
  <c r="AB360" i="3"/>
  <c r="AB361" i="3" s="1"/>
  <c r="AB313" i="3"/>
  <c r="AB104" i="3"/>
  <c r="AB103" i="3"/>
  <c r="AB244" i="3"/>
  <c r="AB177" i="3"/>
  <c r="AB169" i="3"/>
  <c r="AB170" i="3"/>
  <c r="AB115" i="3"/>
  <c r="AB353" i="3"/>
  <c r="AB343" i="3"/>
  <c r="AB241" i="3"/>
  <c r="AB145" i="3"/>
  <c r="AB66" i="3"/>
  <c r="AB111" i="3"/>
  <c r="AB340" i="3"/>
  <c r="AB339" i="3"/>
  <c r="AB337" i="3"/>
  <c r="AB265" i="3"/>
  <c r="AB69" i="3"/>
  <c r="AB67" i="3"/>
  <c r="AB172" i="3"/>
  <c r="AB88" i="3"/>
  <c r="AB165" i="3"/>
  <c r="AB163" i="3"/>
  <c r="AB134" i="3"/>
  <c r="AB176" i="3"/>
  <c r="AB174" i="3"/>
  <c r="AB293" i="3"/>
  <c r="AB294" i="3" s="1"/>
  <c r="AB247" i="3"/>
  <c r="AB341" i="3"/>
  <c r="AB231" i="3"/>
  <c r="AB232" i="3" s="1"/>
  <c r="AB356" i="3"/>
  <c r="AB239" i="3"/>
  <c r="AB233" i="3"/>
  <c r="AB234" i="3" s="1"/>
  <c r="AB259" i="3"/>
  <c r="AB123" i="3"/>
  <c r="AB221" i="3"/>
  <c r="AB60" i="3"/>
  <c r="AB216" i="3"/>
  <c r="AB206" i="3"/>
  <c r="AB207" i="3" s="1"/>
  <c r="AB218" i="3"/>
  <c r="AB219" i="3" s="1"/>
  <c r="AB227" i="3"/>
  <c r="AB200" i="3"/>
  <c r="AB201" i="3" s="1"/>
  <c r="AB299" i="3"/>
  <c r="AB223" i="3"/>
  <c r="AB213" i="3"/>
  <c r="AB214" i="3" s="1"/>
  <c r="AB202" i="3"/>
  <c r="AB203" i="3" s="1"/>
  <c r="AB311" i="3"/>
  <c r="AB261" i="3"/>
  <c r="AB262" i="3"/>
  <c r="AB10" i="3"/>
  <c r="AB20" i="3"/>
  <c r="AB12" i="3"/>
  <c r="AB13" i="3" s="1"/>
  <c r="AB140" i="3"/>
  <c r="AB141" i="3" s="1"/>
  <c r="AB36" i="3"/>
  <c r="AB56" i="3"/>
  <c r="AB160" i="3"/>
  <c r="AB49" i="3"/>
  <c r="AB62" i="3"/>
  <c r="AB63" i="3" s="1"/>
  <c r="AB181" i="3"/>
  <c r="AB16" i="3"/>
  <c r="AB30" i="3"/>
  <c r="AB75" i="3"/>
  <c r="AB156" i="3"/>
  <c r="AB161" i="3"/>
  <c r="AB278" i="3"/>
  <c r="AB34" i="3"/>
  <c r="AB32" i="3"/>
  <c r="AB119" i="3"/>
  <c r="AB98" i="3"/>
  <c r="AB43" i="3"/>
  <c r="AB243" i="3"/>
  <c r="AB238" i="3"/>
  <c r="AB242" i="3"/>
  <c r="AB46" i="3"/>
  <c r="AB8" i="3"/>
  <c r="AB132" i="3"/>
  <c r="AB17" i="3"/>
  <c r="AB51" i="3"/>
  <c r="AB52" i="3" s="1"/>
  <c r="AB80" i="3"/>
  <c r="AB41" i="3"/>
  <c r="AB78" i="3"/>
  <c r="AB180" i="3"/>
  <c r="AA358" i="3"/>
  <c r="AA359" i="3" s="1"/>
  <c r="AA360" i="3"/>
  <c r="AA361" i="3" s="1"/>
  <c r="AA313" i="3"/>
  <c r="AA104" i="3"/>
  <c r="AA103" i="3"/>
  <c r="AA244" i="3"/>
  <c r="AA177" i="3"/>
  <c r="AA169" i="3"/>
  <c r="AA170" i="3"/>
  <c r="AA115" i="3"/>
  <c r="AA353" i="3"/>
  <c r="AA343" i="3"/>
  <c r="AA241" i="3"/>
  <c r="AA145" i="3"/>
  <c r="AA66" i="3"/>
  <c r="AA111" i="3"/>
  <c r="AA340" i="3"/>
  <c r="AA339" i="3"/>
  <c r="AA337" i="3"/>
  <c r="AA265" i="3"/>
  <c r="AA69" i="3"/>
  <c r="AA67" i="3"/>
  <c r="AA172" i="3"/>
  <c r="AA88" i="3"/>
  <c r="AA165" i="3"/>
  <c r="AA163" i="3"/>
  <c r="AA134" i="3"/>
  <c r="AA176" i="3"/>
  <c r="AA174" i="3"/>
  <c r="AA293" i="3"/>
  <c r="AA294" i="3" s="1"/>
  <c r="AA247" i="3"/>
  <c r="AA341" i="3"/>
  <c r="AA231" i="3"/>
  <c r="AA232" i="3" s="1"/>
  <c r="AA356" i="3"/>
  <c r="AA239" i="3"/>
  <c r="AA233" i="3"/>
  <c r="AA234" i="3" s="1"/>
  <c r="AA259" i="3"/>
  <c r="AA123" i="3"/>
  <c r="AA221" i="3"/>
  <c r="AA60" i="3"/>
  <c r="AA216" i="3"/>
  <c r="AA206" i="3"/>
  <c r="AA207" i="3" s="1"/>
  <c r="AA218" i="3"/>
  <c r="AA219" i="3" s="1"/>
  <c r="AA227" i="3"/>
  <c r="AA200" i="3"/>
  <c r="AA201" i="3" s="1"/>
  <c r="AA299" i="3"/>
  <c r="AA223" i="3"/>
  <c r="AA213" i="3"/>
  <c r="AA214" i="3" s="1"/>
  <c r="AA202" i="3"/>
  <c r="AA203" i="3" s="1"/>
  <c r="AA311" i="3"/>
  <c r="AA261" i="3"/>
  <c r="AA262" i="3"/>
  <c r="AA10" i="3"/>
  <c r="AA20" i="3"/>
  <c r="AA12" i="3"/>
  <c r="AA13" i="3" s="1"/>
  <c r="AA140" i="3"/>
  <c r="AA141" i="3" s="1"/>
  <c r="AA36" i="3"/>
  <c r="AA56" i="3"/>
  <c r="AA160" i="3"/>
  <c r="AA49" i="3"/>
  <c r="AA62" i="3"/>
  <c r="AA63" i="3" s="1"/>
  <c r="AA181" i="3"/>
  <c r="AA16" i="3"/>
  <c r="AA30" i="3"/>
  <c r="AA75" i="3"/>
  <c r="AA156" i="3"/>
  <c r="AA161" i="3"/>
  <c r="AA278" i="3"/>
  <c r="AA34" i="3"/>
  <c r="AA32" i="3"/>
  <c r="AA119" i="3"/>
  <c r="AA98" i="3"/>
  <c r="AA43" i="3"/>
  <c r="AA243" i="3"/>
  <c r="AA238" i="3"/>
  <c r="AA242" i="3"/>
  <c r="AA46" i="3"/>
  <c r="AA8" i="3"/>
  <c r="AA132" i="3"/>
  <c r="AA17" i="3"/>
  <c r="AA51" i="3"/>
  <c r="AA52" i="3" s="1"/>
  <c r="AA80" i="3"/>
  <c r="AA41" i="3"/>
  <c r="AA78" i="3"/>
  <c r="AA180" i="3"/>
  <c r="Z358" i="3"/>
  <c r="Z359" i="3" s="1"/>
  <c r="Z360" i="3"/>
  <c r="Z361" i="3" s="1"/>
  <c r="Z313" i="3"/>
  <c r="Z104" i="3"/>
  <c r="Z103" i="3"/>
  <c r="Z244" i="3"/>
  <c r="Z177" i="3"/>
  <c r="Z169" i="3"/>
  <c r="Z170" i="3"/>
  <c r="Z115" i="3"/>
  <c r="Z353" i="3"/>
  <c r="Z343" i="3"/>
  <c r="Z241" i="3"/>
  <c r="Z145" i="3"/>
  <c r="Z66" i="3"/>
  <c r="Z111" i="3"/>
  <c r="Z340" i="3"/>
  <c r="Z339" i="3"/>
  <c r="Z337" i="3"/>
  <c r="Z265" i="3"/>
  <c r="Z69" i="3"/>
  <c r="Z67" i="3"/>
  <c r="Z172" i="3"/>
  <c r="Z88" i="3"/>
  <c r="Z165" i="3"/>
  <c r="Z163" i="3"/>
  <c r="Z134" i="3"/>
  <c r="Z176" i="3"/>
  <c r="Z174" i="3"/>
  <c r="Z293" i="3"/>
  <c r="Z294" i="3" s="1"/>
  <c r="Z247" i="3"/>
  <c r="Z341" i="3"/>
  <c r="Z231" i="3"/>
  <c r="Z232" i="3" s="1"/>
  <c r="Z356" i="3"/>
  <c r="Z239" i="3"/>
  <c r="Z233" i="3"/>
  <c r="Z234" i="3" s="1"/>
  <c r="Z259" i="3"/>
  <c r="Z123" i="3"/>
  <c r="Z221" i="3"/>
  <c r="Z60" i="3"/>
  <c r="Z216" i="3"/>
  <c r="Z206" i="3"/>
  <c r="Z207" i="3" s="1"/>
  <c r="Z218" i="3"/>
  <c r="Z219" i="3" s="1"/>
  <c r="Z227" i="3"/>
  <c r="Z200" i="3"/>
  <c r="Z201" i="3" s="1"/>
  <c r="Z299" i="3"/>
  <c r="Z223" i="3"/>
  <c r="Z213" i="3"/>
  <c r="Z214" i="3" s="1"/>
  <c r="Z202" i="3"/>
  <c r="Z203" i="3" s="1"/>
  <c r="Z311" i="3"/>
  <c r="Z261" i="3"/>
  <c r="Z262" i="3"/>
  <c r="Z10" i="3"/>
  <c r="Z20" i="3"/>
  <c r="Z12" i="3"/>
  <c r="Z13" i="3" s="1"/>
  <c r="Z140" i="3"/>
  <c r="Z141" i="3" s="1"/>
  <c r="Z36" i="3"/>
  <c r="Z56" i="3"/>
  <c r="Z160" i="3"/>
  <c r="Z49" i="3"/>
  <c r="Z62" i="3"/>
  <c r="Z63" i="3" s="1"/>
  <c r="Z181" i="3"/>
  <c r="Z16" i="3"/>
  <c r="Z30" i="3"/>
  <c r="Z75" i="3"/>
  <c r="Z156" i="3"/>
  <c r="Z161" i="3"/>
  <c r="Z278" i="3"/>
  <c r="Z34" i="3"/>
  <c r="Z32" i="3"/>
  <c r="Z119" i="3"/>
  <c r="Z98" i="3"/>
  <c r="Z43" i="3"/>
  <c r="Z243" i="3"/>
  <c r="Z238" i="3"/>
  <c r="Z242" i="3"/>
  <c r="Z46" i="3"/>
  <c r="Z8" i="3"/>
  <c r="Z132" i="3"/>
  <c r="Z17" i="3"/>
  <c r="Z51" i="3"/>
  <c r="Z52" i="3" s="1"/>
  <c r="Z80" i="3"/>
  <c r="Z41" i="3"/>
  <c r="Z78" i="3"/>
  <c r="Z180" i="3"/>
  <c r="AC260" i="3"/>
  <c r="AC68" i="3"/>
  <c r="AC97" i="3"/>
  <c r="AC151" i="3"/>
  <c r="AC167" i="3"/>
  <c r="AC168" i="3" s="1"/>
  <c r="AC35" i="3"/>
  <c r="AC107" i="3"/>
  <c r="AC159" i="3"/>
  <c r="AC26" i="3"/>
  <c r="AC142" i="3"/>
  <c r="AC143" i="3" s="1"/>
  <c r="AC133" i="3"/>
  <c r="AB342" i="3"/>
  <c r="AB312" i="3"/>
  <c r="AB101" i="3"/>
  <c r="AB255" i="3"/>
  <c r="AB256" i="3" s="1"/>
  <c r="AB102" i="3"/>
  <c r="AB100" i="3"/>
  <c r="AB95" i="3"/>
  <c r="AB96" i="3" s="1"/>
  <c r="AB64" i="3"/>
  <c r="AB65" i="3" s="1"/>
  <c r="AB260" i="3"/>
  <c r="AB352" i="3"/>
  <c r="AB249" i="3"/>
  <c r="AB253" i="3"/>
  <c r="AB254" i="3" s="1"/>
  <c r="AB144" i="3"/>
  <c r="AB146" i="3" s="1"/>
  <c r="AB112" i="3"/>
  <c r="AB258" i="3"/>
  <c r="AB338" i="3"/>
  <c r="AB70" i="3"/>
  <c r="AB68" i="3"/>
  <c r="AB173" i="3"/>
  <c r="AB89" i="3"/>
  <c r="AB87" i="3"/>
  <c r="AB164" i="3"/>
  <c r="AB149" i="3"/>
  <c r="AB150" i="3" s="1"/>
  <c r="AB264" i="3"/>
  <c r="AB175" i="3"/>
  <c r="AB86" i="3"/>
  <c r="AB291" i="3"/>
  <c r="AB292" i="3" s="1"/>
  <c r="AB246" i="3"/>
  <c r="AB257" i="3"/>
  <c r="AB236" i="3"/>
  <c r="AB355" i="3"/>
  <c r="AB251" i="3"/>
  <c r="AB252" i="3" s="1"/>
  <c r="AB229" i="3"/>
  <c r="AB136" i="3"/>
  <c r="AB137" i="3" s="1"/>
  <c r="AB228" i="3"/>
  <c r="AB97" i="3"/>
  <c r="AB93" i="3"/>
  <c r="AB215" i="3"/>
  <c r="AB220" i="3"/>
  <c r="AB211" i="3"/>
  <c r="AB212" i="3" s="1"/>
  <c r="AB151" i="3"/>
  <c r="AB225" i="3"/>
  <c r="AB226" i="3" s="1"/>
  <c r="AB298" i="3"/>
  <c r="AB222" i="3"/>
  <c r="AB204" i="3"/>
  <c r="AB205" i="3" s="1"/>
  <c r="AB209" i="3"/>
  <c r="AB362" i="3"/>
  <c r="AB363" i="3" s="1"/>
  <c r="AB208" i="3"/>
  <c r="AB22" i="3"/>
  <c r="AB19" i="3"/>
  <c r="AB167" i="3"/>
  <c r="AB168" i="3" s="1"/>
  <c r="AB131" i="3"/>
  <c r="AB35" i="3"/>
  <c r="AB107" i="3"/>
  <c r="AB159" i="3"/>
  <c r="AB48" i="3"/>
  <c r="AB37" i="3"/>
  <c r="AB84" i="3"/>
  <c r="AB85" i="3" s="1"/>
  <c r="AB31" i="3"/>
  <c r="AB29" i="3"/>
  <c r="AB157" i="3"/>
  <c r="AB154" i="3"/>
  <c r="AB121" i="3"/>
  <c r="AB277" i="3"/>
  <c r="AB33" i="3"/>
  <c r="AB120" i="3"/>
  <c r="AB147" i="3"/>
  <c r="AB148" i="3" s="1"/>
  <c r="AB59" i="3"/>
  <c r="AB42" i="3"/>
  <c r="AB82" i="3"/>
  <c r="AB237" i="3"/>
  <c r="AB47" i="3"/>
  <c r="AB5" i="3"/>
  <c r="AB152" i="3"/>
  <c r="AB26" i="3"/>
  <c r="AB142" i="3"/>
  <c r="AB143" i="3" s="1"/>
  <c r="AB133" i="3"/>
  <c r="AB153" i="3"/>
  <c r="AB79" i="3"/>
  <c r="AB54" i="3"/>
  <c r="AB179" i="3"/>
  <c r="AA342" i="3"/>
  <c r="AA255" i="3"/>
  <c r="AA256" i="3" s="1"/>
  <c r="AA64" i="3"/>
  <c r="AA65" i="3" s="1"/>
  <c r="AA253" i="3"/>
  <c r="AA254" i="3" s="1"/>
  <c r="AA258" i="3"/>
  <c r="AA68" i="3"/>
  <c r="AA164" i="3"/>
  <c r="AA86" i="3"/>
  <c r="AA236" i="3"/>
  <c r="AA136" i="3"/>
  <c r="AA137" i="3" s="1"/>
  <c r="AA215" i="3"/>
  <c r="AA217" i="3" s="1"/>
  <c r="AA225" i="3"/>
  <c r="AA226" i="3" s="1"/>
  <c r="AA22" i="3"/>
  <c r="AA35" i="3"/>
  <c r="AA37" i="3"/>
  <c r="AA157" i="3"/>
  <c r="AA33" i="3"/>
  <c r="AA42" i="3"/>
  <c r="AA5" i="3"/>
  <c r="AA133" i="3"/>
  <c r="AA179" i="3"/>
  <c r="Z117" i="3"/>
  <c r="Z118" i="3" s="1"/>
  <c r="Z92" i="3"/>
  <c r="Z72" i="3"/>
  <c r="Z21" i="3"/>
  <c r="Z25" i="3"/>
  <c r="Z14" i="3"/>
  <c r="Z15" i="3" s="1"/>
  <c r="Z235" i="3"/>
  <c r="Z28" i="3"/>
  <c r="Z138" i="3"/>
  <c r="Z139" i="3" s="1"/>
  <c r="Z9" i="3"/>
  <c r="Z44" i="3"/>
  <c r="Z57" i="3"/>
  <c r="Z81" i="3"/>
  <c r="AA95" i="3"/>
  <c r="AA96" i="3" s="1"/>
  <c r="AA229" i="3"/>
  <c r="AA151" i="3"/>
  <c r="AA29" i="3"/>
  <c r="AA142" i="3"/>
  <c r="AA143" i="3" s="1"/>
  <c r="AB25" i="3"/>
  <c r="AB138" i="3"/>
  <c r="AB139" i="3" s="1"/>
  <c r="Z342" i="3"/>
  <c r="Z255" i="3"/>
  <c r="Z256" i="3" s="1"/>
  <c r="Z64" i="3"/>
  <c r="Z65" i="3" s="1"/>
  <c r="Z253" i="3"/>
  <c r="Z254" i="3" s="1"/>
  <c r="Z258" i="3"/>
  <c r="Z68" i="3"/>
  <c r="Z164" i="3"/>
  <c r="Z86" i="3"/>
  <c r="Z236" i="3"/>
  <c r="Z136" i="3"/>
  <c r="Z137" i="3" s="1"/>
  <c r="Z215" i="3"/>
  <c r="Z225" i="3"/>
  <c r="Z226" i="3" s="1"/>
  <c r="Z22" i="3"/>
  <c r="Z35" i="3"/>
  <c r="Z37" i="3"/>
  <c r="Z157" i="3"/>
  <c r="Z33" i="3"/>
  <c r="Z42" i="3"/>
  <c r="Z5" i="3"/>
  <c r="Z133" i="3"/>
  <c r="Z179" i="3"/>
  <c r="AC91" i="3"/>
  <c r="AC7" i="3"/>
  <c r="AC106" i="3"/>
  <c r="AA101" i="3"/>
  <c r="AA48" i="3"/>
  <c r="AA54" i="3"/>
  <c r="AB14" i="3"/>
  <c r="AB15" i="3" s="1"/>
  <c r="AB57" i="3"/>
  <c r="AA102" i="3"/>
  <c r="AA260" i="3"/>
  <c r="AA144" i="3"/>
  <c r="AA338" i="3"/>
  <c r="AA173" i="3"/>
  <c r="AA149" i="3"/>
  <c r="AA150" i="3" s="1"/>
  <c r="AA291" i="3"/>
  <c r="AA292" i="3" s="1"/>
  <c r="AA355" i="3"/>
  <c r="AA228" i="3"/>
  <c r="AA220" i="3"/>
  <c r="AA298" i="3"/>
  <c r="AA209" i="3"/>
  <c r="AA19" i="3"/>
  <c r="AA107" i="3"/>
  <c r="AA84" i="3"/>
  <c r="AA85" i="3" s="1"/>
  <c r="AA154" i="3"/>
  <c r="AA120" i="3"/>
  <c r="AA82" i="3"/>
  <c r="AA152" i="3"/>
  <c r="AA153" i="3"/>
  <c r="AB53" i="3"/>
  <c r="AB73" i="3"/>
  <c r="AB91" i="3"/>
  <c r="AB45" i="3"/>
  <c r="AB27" i="3"/>
  <c r="AB71" i="3"/>
  <c r="AB109" i="3"/>
  <c r="AB248" i="3"/>
  <c r="AB23" i="3"/>
  <c r="AB7" i="3"/>
  <c r="AB39" i="3"/>
  <c r="AB40" i="3" s="1"/>
  <c r="AB76" i="3"/>
  <c r="AB122" i="3"/>
  <c r="AB106" i="3"/>
  <c r="AA249" i="3"/>
  <c r="AA257" i="3"/>
  <c r="AA93" i="3"/>
  <c r="AA131" i="3"/>
  <c r="AA47" i="3"/>
  <c r="AB92" i="3"/>
  <c r="AB28" i="3"/>
  <c r="Z102" i="3"/>
  <c r="Z260" i="3"/>
  <c r="Z144" i="3"/>
  <c r="Z338" i="3"/>
  <c r="Z173" i="3"/>
  <c r="Z149" i="3"/>
  <c r="Z150" i="3" s="1"/>
  <c r="Z291" i="3"/>
  <c r="Z292" i="3" s="1"/>
  <c r="Z355" i="3"/>
  <c r="Z228" i="3"/>
  <c r="Z220" i="3"/>
  <c r="Z298" i="3"/>
  <c r="Z209" i="3"/>
  <c r="Z19" i="3"/>
  <c r="Z107" i="3"/>
  <c r="Z84" i="3"/>
  <c r="Z85" i="3" s="1"/>
  <c r="Z154" i="3"/>
  <c r="Z120" i="3"/>
  <c r="Z82" i="3"/>
  <c r="Z152" i="3"/>
  <c r="Z153" i="3"/>
  <c r="AA53" i="3"/>
  <c r="AA55" i="3" s="1"/>
  <c r="AA73" i="3"/>
  <c r="AA91" i="3"/>
  <c r="AA45" i="3"/>
  <c r="AA27" i="3"/>
  <c r="AA71" i="3"/>
  <c r="AA109" i="3"/>
  <c r="AA248" i="3"/>
  <c r="AA23" i="3"/>
  <c r="AA7" i="3"/>
  <c r="AA39" i="3"/>
  <c r="AA40" i="3" s="1"/>
  <c r="AA76" i="3"/>
  <c r="AA122" i="3"/>
  <c r="AA106" i="3"/>
  <c r="AA70" i="3"/>
  <c r="AA204" i="3"/>
  <c r="AA205" i="3" s="1"/>
  <c r="AA277" i="3"/>
  <c r="AB117" i="3"/>
  <c r="AB118" i="3" s="1"/>
  <c r="AB235" i="3"/>
  <c r="AB81" i="3"/>
  <c r="AA312" i="3"/>
  <c r="AA100" i="3"/>
  <c r="AA352" i="3"/>
  <c r="AA112" i="3"/>
  <c r="AA89" i="3"/>
  <c r="AA264" i="3"/>
  <c r="AA246" i="3"/>
  <c r="AA251" i="3"/>
  <c r="AA252" i="3" s="1"/>
  <c r="AA97" i="3"/>
  <c r="AA99" i="3" s="1"/>
  <c r="AA211" i="3"/>
  <c r="AA212" i="3" s="1"/>
  <c r="AA222" i="3"/>
  <c r="AA362" i="3"/>
  <c r="AA363" i="3" s="1"/>
  <c r="AA167" i="3"/>
  <c r="AA168" i="3" s="1"/>
  <c r="AA159" i="3"/>
  <c r="AA162" i="3" s="1"/>
  <c r="AA31" i="3"/>
  <c r="AA121" i="3"/>
  <c r="AA147" i="3"/>
  <c r="AA148" i="3" s="1"/>
  <c r="AA237" i="3"/>
  <c r="AA26" i="3"/>
  <c r="AA79" i="3"/>
  <c r="Z53" i="3"/>
  <c r="Z73" i="3"/>
  <c r="Z91" i="3"/>
  <c r="Z45" i="3"/>
  <c r="Z27" i="3"/>
  <c r="Z71" i="3"/>
  <c r="Z109" i="3"/>
  <c r="Z248" i="3"/>
  <c r="Z23" i="3"/>
  <c r="Z7" i="3"/>
  <c r="Z39" i="3"/>
  <c r="Z40" i="3" s="1"/>
  <c r="Z76" i="3"/>
  <c r="Z122" i="3"/>
  <c r="Z106" i="3"/>
  <c r="AA208" i="3"/>
  <c r="AA210" i="3" s="1"/>
  <c r="AA59" i="3"/>
  <c r="AA61" i="3" s="1"/>
  <c r="AB72" i="3"/>
  <c r="AB9" i="3"/>
  <c r="Z312" i="3"/>
  <c r="Z100" i="3"/>
  <c r="Z352" i="3"/>
  <c r="Z112" i="3"/>
  <c r="Z89" i="3"/>
  <c r="Z264" i="3"/>
  <c r="Z269" i="3" s="1"/>
  <c r="Z246" i="3"/>
  <c r="Z251" i="3"/>
  <c r="Z252" i="3" s="1"/>
  <c r="Z97" i="3"/>
  <c r="Z99" i="3" s="1"/>
  <c r="Z211" i="3"/>
  <c r="Z212" i="3" s="1"/>
  <c r="Z222" i="3"/>
  <c r="Z362" i="3"/>
  <c r="Z363" i="3" s="1"/>
  <c r="Z167" i="3"/>
  <c r="Z168" i="3" s="1"/>
  <c r="Z159" i="3"/>
  <c r="Z162" i="3" s="1"/>
  <c r="Z31" i="3"/>
  <c r="Z121" i="3"/>
  <c r="Z147" i="3"/>
  <c r="Z148" i="3" s="1"/>
  <c r="Z237" i="3"/>
  <c r="Z26" i="3"/>
  <c r="Z79" i="3"/>
  <c r="AA87" i="3"/>
  <c r="AB21" i="3"/>
  <c r="AB44" i="3"/>
  <c r="Z101" i="3"/>
  <c r="Z95" i="3"/>
  <c r="Z96" i="3" s="1"/>
  <c r="Z249" i="3"/>
  <c r="Z70" i="3"/>
  <c r="Z87" i="3"/>
  <c r="Z175" i="3"/>
  <c r="Z257" i="3"/>
  <c r="Z229" i="3"/>
  <c r="Z93" i="3"/>
  <c r="Z151" i="3"/>
  <c r="Z204" i="3"/>
  <c r="Z205" i="3" s="1"/>
  <c r="Z208" i="3"/>
  <c r="Z131" i="3"/>
  <c r="Z48" i="3"/>
  <c r="Z29" i="3"/>
  <c r="Z277" i="3"/>
  <c r="Z279" i="3" s="1"/>
  <c r="Z59" i="3"/>
  <c r="Z61" i="3" s="1"/>
  <c r="Z47" i="3"/>
  <c r="Z142" i="3"/>
  <c r="Z143" i="3" s="1"/>
  <c r="Z54" i="3"/>
  <c r="AA117" i="3"/>
  <c r="AA118" i="3" s="1"/>
  <c r="AA92" i="3"/>
  <c r="AA72" i="3"/>
  <c r="AA21" i="3"/>
  <c r="AA25" i="3"/>
  <c r="AA14" i="3"/>
  <c r="AA15" i="3" s="1"/>
  <c r="AA235" i="3"/>
  <c r="AA28" i="3"/>
  <c r="AA138" i="3"/>
  <c r="AA139" i="3" s="1"/>
  <c r="AA9" i="3"/>
  <c r="AA44" i="3"/>
  <c r="AA57" i="3"/>
  <c r="AA81" i="3"/>
  <c r="AA175" i="3"/>
  <c r="AB108" i="3"/>
  <c r="Z108" i="3"/>
  <c r="AA108" i="3"/>
  <c r="R102" i="3"/>
  <c r="R255" i="3"/>
  <c r="R256" i="3" s="1"/>
  <c r="R101" i="3"/>
  <c r="S102" i="3"/>
  <c r="S255" i="3"/>
  <c r="S256" i="3" s="1"/>
  <c r="S101" i="3"/>
  <c r="T102" i="3"/>
  <c r="T255" i="3"/>
  <c r="T256" i="3" s="1"/>
  <c r="T101" i="3"/>
  <c r="R244" i="3"/>
  <c r="R103" i="3"/>
  <c r="S244" i="3"/>
  <c r="S103" i="3"/>
  <c r="T244" i="3"/>
  <c r="T103" i="3"/>
  <c r="V244" i="3"/>
  <c r="V103" i="3"/>
  <c r="W244" i="3"/>
  <c r="W103" i="3"/>
  <c r="X244" i="3"/>
  <c r="X103" i="3"/>
  <c r="V102" i="3"/>
  <c r="V255" i="3"/>
  <c r="V256" i="3" s="1"/>
  <c r="V101" i="3"/>
  <c r="W102" i="3"/>
  <c r="W255" i="3"/>
  <c r="W256" i="3" s="1"/>
  <c r="W101" i="3"/>
  <c r="X102" i="3"/>
  <c r="X255" i="3"/>
  <c r="X256" i="3" s="1"/>
  <c r="X101" i="3"/>
  <c r="N244" i="3"/>
  <c r="N103" i="3"/>
  <c r="O244" i="3"/>
  <c r="O103" i="3"/>
  <c r="P244" i="3"/>
  <c r="P103" i="3"/>
  <c r="N102" i="3"/>
  <c r="N255" i="3"/>
  <c r="N256" i="3" s="1"/>
  <c r="N101" i="3"/>
  <c r="O102" i="3"/>
  <c r="O255" i="3"/>
  <c r="O256" i="3" s="1"/>
  <c r="O101" i="3"/>
  <c r="P102" i="3"/>
  <c r="P255" i="3"/>
  <c r="P256" i="3" s="1"/>
  <c r="P101" i="3"/>
  <c r="V216" i="3"/>
  <c r="CB76" i="14"/>
  <c r="AC119" i="3" s="1"/>
  <c r="CB121" i="14"/>
  <c r="CB14" i="14"/>
  <c r="AC101" i="3" s="1"/>
  <c r="CB79" i="14"/>
  <c r="CB21" i="14"/>
  <c r="AC338" i="3" s="1"/>
  <c r="CB68" i="14"/>
  <c r="CB16" i="14"/>
  <c r="CB19" i="14"/>
  <c r="AC174" i="3" s="1"/>
  <c r="CB60" i="14"/>
  <c r="AC123" i="3" s="1"/>
  <c r="CB66" i="14"/>
  <c r="CB131" i="14"/>
  <c r="AY3" i="14"/>
  <c r="CB8" i="14"/>
  <c r="CB11" i="14"/>
  <c r="AC244" i="3" s="1"/>
  <c r="CB52" i="14"/>
  <c r="CB142" i="14"/>
  <c r="CB84" i="14"/>
  <c r="AC200" i="3" s="1"/>
  <c r="AC201" i="3" s="1"/>
  <c r="CB38" i="14"/>
  <c r="CB62" i="14"/>
  <c r="CB136" i="14"/>
  <c r="AC112" i="3" s="1"/>
  <c r="CB47" i="14"/>
  <c r="AC138" i="3" s="1"/>
  <c r="AC139" i="3" s="1"/>
  <c r="CB50" i="14"/>
  <c r="CB55" i="14"/>
  <c r="AC62" i="3" s="1"/>
  <c r="AC63" i="3" s="1"/>
  <c r="CB58" i="14"/>
  <c r="AC70" i="3" s="1"/>
  <c r="CB63" i="14"/>
  <c r="AC152" i="3" s="1"/>
  <c r="CB71" i="14"/>
  <c r="CB87" i="14"/>
  <c r="CB123" i="14"/>
  <c r="CB49" i="14"/>
  <c r="CB56" i="14"/>
  <c r="AC48" i="3" s="1"/>
  <c r="CB57" i="14"/>
  <c r="AC49" i="3" s="1"/>
  <c r="CB65" i="14"/>
  <c r="AC72" i="3" s="1"/>
  <c r="CB72" i="14"/>
  <c r="AC164" i="3" s="1"/>
  <c r="CB73" i="14"/>
  <c r="AC208" i="3" s="1"/>
  <c r="CB81" i="14"/>
  <c r="CB102" i="14"/>
  <c r="CB51" i="14"/>
  <c r="AC16" i="3" s="1"/>
  <c r="CB67" i="14"/>
  <c r="CB83" i="14"/>
  <c r="AC225" i="3" s="1"/>
  <c r="AC226" i="3" s="1"/>
  <c r="CB89" i="14"/>
  <c r="AC362" i="3" s="1"/>
  <c r="AC363" i="3" s="1"/>
  <c r="CB113" i="14"/>
  <c r="AC257" i="3" s="1"/>
  <c r="CB117" i="14"/>
  <c r="CB119" i="14"/>
  <c r="AC9" i="3" s="1"/>
  <c r="CB91" i="14"/>
  <c r="CB114" i="14"/>
  <c r="CB115" i="14"/>
  <c r="CB12" i="14"/>
  <c r="CB15" i="14"/>
  <c r="AC355" i="3" s="1"/>
  <c r="CB24" i="14"/>
  <c r="AC84" i="3" s="1"/>
  <c r="AC85" i="3" s="1"/>
  <c r="CB36" i="14"/>
  <c r="CB44" i="14"/>
  <c r="AC51" i="3" s="1"/>
  <c r="AC52" i="3" s="1"/>
  <c r="CB27" i="14"/>
  <c r="AC264" i="3" s="1"/>
  <c r="AC269" i="3" s="1"/>
  <c r="CB35" i="14"/>
  <c r="AC80" i="3" s="1"/>
  <c r="CB43" i="14"/>
  <c r="AC180" i="3" s="1"/>
  <c r="CB46" i="14"/>
  <c r="AC59" i="3" s="1"/>
  <c r="CB41" i="14"/>
  <c r="CB9" i="14"/>
  <c r="CB10" i="14"/>
  <c r="CB23" i="14"/>
  <c r="AC293" i="3" s="1"/>
  <c r="AC294" i="3" s="1"/>
  <c r="CB31" i="14"/>
  <c r="CB33" i="14"/>
  <c r="AC28" i="3" s="1"/>
  <c r="CB34" i="14"/>
  <c r="CB42" i="14"/>
  <c r="CB25" i="14"/>
  <c r="AC181" i="3" s="1"/>
  <c r="CB26" i="14"/>
  <c r="AC37" i="3" s="1"/>
  <c r="CB37" i="14"/>
  <c r="AC117" i="3" s="1"/>
  <c r="AC118" i="3" s="1"/>
  <c r="CB40" i="14"/>
  <c r="AC34" i="3" s="1"/>
  <c r="CB20" i="14"/>
  <c r="AC337" i="3" s="1"/>
  <c r="CB7" i="14"/>
  <c r="AC95" i="3" s="1"/>
  <c r="AC96" i="3" s="1"/>
  <c r="CB29" i="14"/>
  <c r="CB6" i="14"/>
  <c r="CB13" i="14"/>
  <c r="CB28" i="14"/>
  <c r="CB17" i="14"/>
  <c r="AC98" i="3" s="1"/>
  <c r="CB18" i="14"/>
  <c r="CB22" i="14"/>
  <c r="AC175" i="3" s="1"/>
  <c r="CB30" i="14"/>
  <c r="AC134" i="3" s="1"/>
  <c r="CB32" i="14"/>
  <c r="AC23" i="3" s="1"/>
  <c r="CB39" i="14"/>
  <c r="CB69" i="14"/>
  <c r="AC163" i="3" s="1"/>
  <c r="CB74" i="14"/>
  <c r="CB103" i="14"/>
  <c r="CB145" i="14"/>
  <c r="AC358" i="3" s="1"/>
  <c r="AC359" i="3" s="1"/>
  <c r="CB53" i="14"/>
  <c r="CB86" i="14"/>
  <c r="AC261" i="3" s="1"/>
  <c r="CB95" i="14"/>
  <c r="AC87" i="3" s="1"/>
  <c r="CB134" i="14"/>
  <c r="BS5" i="14"/>
  <c r="BW3" i="14" s="1"/>
  <c r="CB75" i="14"/>
  <c r="AC147" i="3" s="1"/>
  <c r="AC148" i="3" s="1"/>
  <c r="CB77" i="14"/>
  <c r="CB80" i="14"/>
  <c r="AC202" i="3" s="1"/>
  <c r="AC203" i="3" s="1"/>
  <c r="CB82" i="14"/>
  <c r="AC339" i="3" s="1"/>
  <c r="CB94" i="14"/>
  <c r="AC78" i="3" s="1"/>
  <c r="CB97" i="14"/>
  <c r="CB48" i="14"/>
  <c r="AC60" i="3" s="1"/>
  <c r="CB54" i="14"/>
  <c r="CB59" i="14"/>
  <c r="AC69" i="3" s="1"/>
  <c r="CB61" i="14"/>
  <c r="AC149" i="3" s="1"/>
  <c r="AC150" i="3" s="1"/>
  <c r="CB64" i="14"/>
  <c r="AC131" i="3" s="1"/>
  <c r="CB70" i="14"/>
  <c r="CB129" i="14"/>
  <c r="AC218" i="3" s="1"/>
  <c r="AC219" i="3" s="1"/>
  <c r="CB45" i="14"/>
  <c r="AC42" i="3" s="1"/>
  <c r="CB93" i="14"/>
  <c r="AC5" i="3" s="1"/>
  <c r="CB105" i="14"/>
  <c r="CB85" i="14"/>
  <c r="CB88" i="14"/>
  <c r="CB90" i="14"/>
  <c r="CB101" i="14"/>
  <c r="CB107" i="14"/>
  <c r="AC233" i="3" s="1"/>
  <c r="AC234" i="3" s="1"/>
  <c r="CB118" i="14"/>
  <c r="CB78" i="14"/>
  <c r="AC209" i="3" s="1"/>
  <c r="CB99" i="14"/>
  <c r="AC228" i="3" s="1"/>
  <c r="CB104" i="14"/>
  <c r="CB106" i="14"/>
  <c r="AC251" i="3" s="1"/>
  <c r="AC252" i="3" s="1"/>
  <c r="CB112" i="14"/>
  <c r="AC231" i="3" s="1"/>
  <c r="AC232" i="3" s="1"/>
  <c r="CB122" i="14"/>
  <c r="CB124" i="14"/>
  <c r="CB128" i="14"/>
  <c r="AC89" i="3" s="1"/>
  <c r="CB133" i="14"/>
  <c r="AC120" i="3" s="1"/>
  <c r="CB125" i="14"/>
  <c r="CB126" i="14"/>
  <c r="AC248" i="3" s="1"/>
  <c r="CB127" i="14"/>
  <c r="AC227" i="3" s="1"/>
  <c r="CB135" i="14"/>
  <c r="CB144" i="14"/>
  <c r="AC243" i="3" s="1"/>
  <c r="CB130" i="14"/>
  <c r="CB132" i="14"/>
  <c r="AC122" i="3" s="1"/>
  <c r="CB138" i="14"/>
  <c r="CB143" i="14"/>
  <c r="AC82" i="3" s="1"/>
  <c r="CB92" i="14"/>
  <c r="AC8" i="3" s="1"/>
  <c r="CB96" i="14"/>
  <c r="AC108" i="3" s="1"/>
  <c r="CB108" i="14"/>
  <c r="AC238" i="3" s="1"/>
  <c r="CB111" i="14"/>
  <c r="AC236" i="3" s="1"/>
  <c r="CB98" i="14"/>
  <c r="CB100" i="14"/>
  <c r="CB137" i="14"/>
  <c r="AC66" i="3" s="1"/>
  <c r="CB109" i="14"/>
  <c r="AC88" i="3" s="1"/>
  <c r="CB110" i="14"/>
  <c r="CB116" i="14"/>
  <c r="AC258" i="3" s="1"/>
  <c r="CB120" i="14"/>
  <c r="V73" i="3"/>
  <c r="V31" i="3"/>
  <c r="V180" i="3"/>
  <c r="V120" i="3"/>
  <c r="V29" i="3"/>
  <c r="V173" i="3"/>
  <c r="V108" i="3"/>
  <c r="V12" i="3"/>
  <c r="V13" i="3" s="1"/>
  <c r="V277" i="3"/>
  <c r="V122" i="3"/>
  <c r="V91" i="3"/>
  <c r="V51" i="3"/>
  <c r="V52" i="3" s="1"/>
  <c r="V48" i="3"/>
  <c r="V37" i="3"/>
  <c r="V76" i="3"/>
  <c r="V132" i="3"/>
  <c r="V5" i="3"/>
  <c r="V43" i="3"/>
  <c r="V293" i="3"/>
  <c r="V294" i="3" s="1"/>
  <c r="V138" i="3"/>
  <c r="V139" i="3" s="1"/>
  <c r="X151" i="3"/>
  <c r="V237" i="3"/>
  <c r="V121" i="3"/>
  <c r="P208" i="3"/>
  <c r="N262" i="3"/>
  <c r="P209" i="3"/>
  <c r="N311" i="3"/>
  <c r="O262" i="3"/>
  <c r="O311" i="3"/>
  <c r="N22" i="3"/>
  <c r="P262" i="3"/>
  <c r="N362" i="3"/>
  <c r="N363" i="3" s="1"/>
  <c r="P311" i="3"/>
  <c r="O22" i="3"/>
  <c r="O362" i="3"/>
  <c r="O363" i="3" s="1"/>
  <c r="P22" i="3"/>
  <c r="N10" i="3"/>
  <c r="P362" i="3"/>
  <c r="P363" i="3" s="1"/>
  <c r="N261" i="3"/>
  <c r="N202" i="3"/>
  <c r="N203" i="3" s="1"/>
  <c r="O10" i="3"/>
  <c r="O261" i="3"/>
  <c r="O202" i="3"/>
  <c r="O203" i="3" s="1"/>
  <c r="P10" i="3"/>
  <c r="N208" i="3"/>
  <c r="P261" i="3"/>
  <c r="N209" i="3"/>
  <c r="P202" i="3"/>
  <c r="P203" i="3" s="1"/>
  <c r="P218" i="3"/>
  <c r="P219" i="3" s="1"/>
  <c r="N213" i="3"/>
  <c r="N214" i="3" s="1"/>
  <c r="P222" i="3"/>
  <c r="O209" i="3"/>
  <c r="O258" i="3"/>
  <c r="O208" i="3"/>
  <c r="N170" i="3"/>
  <c r="P95" i="3"/>
  <c r="P96" i="3" s="1"/>
  <c r="P360" i="3"/>
  <c r="P361" i="3" s="1"/>
  <c r="N67" i="3"/>
  <c r="P68" i="3"/>
  <c r="N87" i="3"/>
  <c r="P88" i="3"/>
  <c r="O213" i="3"/>
  <c r="O214" i="3" s="1"/>
  <c r="O170" i="3"/>
  <c r="O67" i="3"/>
  <c r="O87" i="3"/>
  <c r="N222" i="3"/>
  <c r="O313" i="3"/>
  <c r="O173" i="3"/>
  <c r="O165" i="3"/>
  <c r="O172" i="3"/>
  <c r="O218" i="3"/>
  <c r="O219" i="3" s="1"/>
  <c r="P220" i="3"/>
  <c r="N258" i="3"/>
  <c r="N95" i="3"/>
  <c r="N96" i="3" s="1"/>
  <c r="P312" i="3"/>
  <c r="N360" i="3"/>
  <c r="N361" i="3" s="1"/>
  <c r="P342" i="3"/>
  <c r="N68" i="3"/>
  <c r="P69" i="3"/>
  <c r="N88" i="3"/>
  <c r="P89" i="3"/>
  <c r="N312" i="3"/>
  <c r="P313" i="3"/>
  <c r="N69" i="3"/>
  <c r="P165" i="3"/>
  <c r="N218" i="3"/>
  <c r="N219" i="3" s="1"/>
  <c r="O312" i="3"/>
  <c r="O69" i="3"/>
  <c r="P258" i="3"/>
  <c r="O95" i="3"/>
  <c r="O96" i="3" s="1"/>
  <c r="O68" i="3"/>
  <c r="P170" i="3"/>
  <c r="N173" i="3"/>
  <c r="P67" i="3"/>
  <c r="N172" i="3"/>
  <c r="N220" i="3"/>
  <c r="O222" i="3"/>
  <c r="N342" i="3"/>
  <c r="P173" i="3"/>
  <c r="N89" i="3"/>
  <c r="P172" i="3"/>
  <c r="O220" i="3"/>
  <c r="O342" i="3"/>
  <c r="O89" i="3"/>
  <c r="O360" i="3"/>
  <c r="O361" i="3" s="1"/>
  <c r="O88" i="3"/>
  <c r="P213" i="3"/>
  <c r="P214" i="3" s="1"/>
  <c r="N313" i="3"/>
  <c r="N165" i="3"/>
  <c r="P87" i="3"/>
  <c r="T51" i="3"/>
  <c r="T52" i="3" s="1"/>
  <c r="T142" i="3"/>
  <c r="T143" i="3" s="1"/>
  <c r="T180" i="3"/>
  <c r="T46" i="3"/>
  <c r="T47" i="3"/>
  <c r="T5" i="3"/>
  <c r="R33" i="3"/>
  <c r="R225" i="3"/>
  <c r="R226" i="3" s="1"/>
  <c r="R298" i="3"/>
  <c r="R223" i="3"/>
  <c r="R200" i="3"/>
  <c r="R201" i="3" s="1"/>
  <c r="R163" i="3"/>
  <c r="R164" i="3"/>
  <c r="R151" i="3"/>
  <c r="S32" i="3"/>
  <c r="S161" i="3"/>
  <c r="T242" i="3"/>
  <c r="R30" i="3"/>
  <c r="R16" i="3"/>
  <c r="R20" i="3"/>
  <c r="R84" i="3"/>
  <c r="R85" i="3" s="1"/>
  <c r="R72" i="3"/>
  <c r="T225" i="3"/>
  <c r="T226" i="3" s="1"/>
  <c r="T298" i="3"/>
  <c r="T223" i="3"/>
  <c r="S218" i="3"/>
  <c r="S219" i="3" s="1"/>
  <c r="S265" i="3"/>
  <c r="S34" i="3"/>
  <c r="S145" i="3"/>
  <c r="S312" i="3"/>
  <c r="R313" i="3"/>
  <c r="R169" i="3"/>
  <c r="R100" i="3"/>
  <c r="T98" i="3"/>
  <c r="T159" i="3"/>
  <c r="S49" i="3"/>
  <c r="T22" i="3"/>
  <c r="R10" i="3"/>
  <c r="T362" i="3"/>
  <c r="T363" i="3" s="1"/>
  <c r="R261" i="3"/>
  <c r="R202" i="3"/>
  <c r="R203" i="3" s="1"/>
  <c r="S10" i="3"/>
  <c r="S261" i="3"/>
  <c r="S202" i="3"/>
  <c r="S203" i="3" s="1"/>
  <c r="T10" i="3"/>
  <c r="R208" i="3"/>
  <c r="T261" i="3"/>
  <c r="R209" i="3"/>
  <c r="T202" i="3"/>
  <c r="T203" i="3" s="1"/>
  <c r="S208" i="3"/>
  <c r="S209" i="3"/>
  <c r="T208" i="3"/>
  <c r="R262" i="3"/>
  <c r="T209" i="3"/>
  <c r="R311" i="3"/>
  <c r="S262" i="3"/>
  <c r="S311" i="3"/>
  <c r="R22" i="3"/>
  <c r="T262" i="3"/>
  <c r="R362" i="3"/>
  <c r="R363" i="3" s="1"/>
  <c r="T311" i="3"/>
  <c r="S220" i="3"/>
  <c r="S66" i="3"/>
  <c r="S89" i="3"/>
  <c r="S87" i="3"/>
  <c r="S95" i="3"/>
  <c r="S96" i="3" s="1"/>
  <c r="S22" i="3"/>
  <c r="R220" i="3"/>
  <c r="R66" i="3"/>
  <c r="R89" i="3"/>
  <c r="R87" i="3"/>
  <c r="R95" i="3"/>
  <c r="R96" i="3" s="1"/>
  <c r="T299" i="3"/>
  <c r="T172" i="3"/>
  <c r="T88" i="3"/>
  <c r="T165" i="3"/>
  <c r="T170" i="3"/>
  <c r="T239" i="3"/>
  <c r="T233" i="3"/>
  <c r="T234" i="3" s="1"/>
  <c r="T259" i="3"/>
  <c r="T338" i="3"/>
  <c r="T138" i="3"/>
  <c r="T139" i="3" s="1"/>
  <c r="T9" i="3"/>
  <c r="T131" i="3"/>
  <c r="T152" i="3"/>
  <c r="T243" i="3"/>
  <c r="T37" i="3"/>
  <c r="T119" i="3"/>
  <c r="T43" i="3"/>
  <c r="T154" i="3"/>
  <c r="T109" i="3"/>
  <c r="T82" i="3"/>
  <c r="T45" i="3"/>
  <c r="S299" i="3"/>
  <c r="S172" i="3"/>
  <c r="S88" i="3"/>
  <c r="S165" i="3"/>
  <c r="S170" i="3"/>
  <c r="S239" i="3"/>
  <c r="S233" i="3"/>
  <c r="S234" i="3" s="1"/>
  <c r="S259" i="3"/>
  <c r="S338" i="3"/>
  <c r="S138" i="3"/>
  <c r="S139" i="3" s="1"/>
  <c r="S9" i="3"/>
  <c r="S131" i="3"/>
  <c r="S152" i="3"/>
  <c r="S243" i="3"/>
  <c r="S37" i="3"/>
  <c r="S119" i="3"/>
  <c r="S43" i="3"/>
  <c r="S154" i="3"/>
  <c r="S109" i="3"/>
  <c r="S82" i="3"/>
  <c r="S45" i="3"/>
  <c r="R299" i="3"/>
  <c r="R172" i="3"/>
  <c r="R88" i="3"/>
  <c r="R165" i="3"/>
  <c r="R170" i="3"/>
  <c r="R239" i="3"/>
  <c r="R233" i="3"/>
  <c r="R234" i="3" s="1"/>
  <c r="R259" i="3"/>
  <c r="R338" i="3"/>
  <c r="R138" i="3"/>
  <c r="R139" i="3" s="1"/>
  <c r="R9" i="3"/>
  <c r="R131" i="3"/>
  <c r="R152" i="3"/>
  <c r="R243" i="3"/>
  <c r="R37" i="3"/>
  <c r="R119" i="3"/>
  <c r="R43" i="3"/>
  <c r="R154" i="3"/>
  <c r="R109" i="3"/>
  <c r="R82" i="3"/>
  <c r="R45" i="3"/>
  <c r="S362" i="3"/>
  <c r="S363" i="3" s="1"/>
  <c r="T220" i="3"/>
  <c r="T66" i="3"/>
  <c r="T337" i="3"/>
  <c r="T229" i="3"/>
  <c r="T206" i="3"/>
  <c r="T207" i="3" s="1"/>
  <c r="T140" i="3"/>
  <c r="T141" i="3" s="1"/>
  <c r="T107" i="3"/>
  <c r="T181" i="3"/>
  <c r="T54" i="3"/>
  <c r="T42" i="3"/>
  <c r="S337" i="3"/>
  <c r="S229" i="3"/>
  <c r="S206" i="3"/>
  <c r="S207" i="3" s="1"/>
  <c r="S140" i="3"/>
  <c r="S141" i="3" s="1"/>
  <c r="S107" i="3"/>
  <c r="S181" i="3"/>
  <c r="S54" i="3"/>
  <c r="S42" i="3"/>
  <c r="T95" i="3"/>
  <c r="T96" i="3" s="1"/>
  <c r="R97" i="3"/>
  <c r="R136" i="3"/>
  <c r="R137" i="3" s="1"/>
  <c r="R7" i="3"/>
  <c r="R8" i="3"/>
  <c r="R62" i="3"/>
  <c r="R63" i="3" s="1"/>
  <c r="R92" i="3"/>
  <c r="R121" i="3"/>
  <c r="R81" i="3"/>
  <c r="T97" i="3"/>
  <c r="T7" i="3"/>
  <c r="T62" i="3"/>
  <c r="T63" i="3" s="1"/>
  <c r="T121" i="3"/>
  <c r="S97" i="3"/>
  <c r="S7" i="3"/>
  <c r="S62" i="3"/>
  <c r="S63" i="3" s="1"/>
  <c r="S121" i="3"/>
  <c r="T89" i="3"/>
  <c r="R229" i="3"/>
  <c r="R140" i="3"/>
  <c r="R141" i="3" s="1"/>
  <c r="R181" i="3"/>
  <c r="R42" i="3"/>
  <c r="T87" i="3"/>
  <c r="T136" i="3"/>
  <c r="T137" i="3" s="1"/>
  <c r="T8" i="3"/>
  <c r="T92" i="3"/>
  <c r="T81" i="3"/>
  <c r="S136" i="3"/>
  <c r="S137" i="3" s="1"/>
  <c r="S8" i="3"/>
  <c r="S92" i="3"/>
  <c r="S81" i="3"/>
  <c r="R337" i="3"/>
  <c r="R206" i="3"/>
  <c r="R207" i="3" s="1"/>
  <c r="R107" i="3"/>
  <c r="R54" i="3"/>
  <c r="T227" i="3"/>
  <c r="T211" i="3"/>
  <c r="T212" i="3" s="1"/>
  <c r="T218" i="3"/>
  <c r="T219" i="3" s="1"/>
  <c r="T265" i="3"/>
  <c r="T34" i="3"/>
  <c r="T145" i="3"/>
  <c r="T312" i="3"/>
  <c r="R177" i="3"/>
  <c r="R258" i="3"/>
  <c r="R235" i="3"/>
  <c r="R104" i="3"/>
  <c r="T313" i="3"/>
  <c r="T169" i="3"/>
  <c r="T100" i="3"/>
  <c r="S56" i="3"/>
  <c r="S35" i="3"/>
  <c r="S36" i="3"/>
  <c r="R19" i="3"/>
  <c r="R237" i="3"/>
  <c r="R238" i="3"/>
  <c r="R75" i="3"/>
  <c r="R29" i="3"/>
  <c r="R41" i="3"/>
  <c r="R340" i="3"/>
  <c r="R117" i="3"/>
  <c r="R118" i="3" s="1"/>
  <c r="R53" i="3"/>
  <c r="R179" i="3"/>
  <c r="T177" i="3"/>
  <c r="T258" i="3"/>
  <c r="T235" i="3"/>
  <c r="T104" i="3"/>
  <c r="S248" i="3"/>
  <c r="R120" i="3"/>
  <c r="S147" i="3"/>
  <c r="S148" i="3" s="1"/>
  <c r="S215" i="3"/>
  <c r="T253" i="3"/>
  <c r="T254" i="3" s="1"/>
  <c r="T132" i="3"/>
  <c r="T167" i="3"/>
  <c r="T168" i="3" s="1"/>
  <c r="T39" i="3"/>
  <c r="T40" i="3" s="1"/>
  <c r="T17" i="3"/>
  <c r="T160" i="3"/>
  <c r="T26" i="3"/>
  <c r="T73" i="3"/>
  <c r="T156" i="3"/>
  <c r="T60" i="3"/>
  <c r="T241" i="3"/>
  <c r="S249" i="3"/>
  <c r="T78" i="3"/>
  <c r="T352" i="3"/>
  <c r="T12" i="3"/>
  <c r="T13" i="3" s="1"/>
  <c r="T257" i="3"/>
  <c r="T134" i="3"/>
  <c r="T246" i="3"/>
  <c r="T174" i="3"/>
  <c r="S71" i="3"/>
  <c r="S25" i="3"/>
  <c r="S27" i="3"/>
  <c r="R149" i="3"/>
  <c r="R150" i="3" s="1"/>
  <c r="S69" i="3"/>
  <c r="T68" i="3"/>
  <c r="S225" i="3"/>
  <c r="S226" i="3" s="1"/>
  <c r="S298" i="3"/>
  <c r="S223" i="3"/>
  <c r="S200" i="3"/>
  <c r="S201" i="3" s="1"/>
  <c r="S163" i="3"/>
  <c r="S164" i="3"/>
  <c r="S151" i="3"/>
  <c r="R227" i="3"/>
  <c r="R211" i="3"/>
  <c r="R212" i="3" s="1"/>
  <c r="T248" i="3"/>
  <c r="S19" i="3"/>
  <c r="S237" i="3"/>
  <c r="S238" i="3"/>
  <c r="S75" i="3"/>
  <c r="S29" i="3"/>
  <c r="S41" i="3"/>
  <c r="S340" i="3"/>
  <c r="S117" i="3"/>
  <c r="S118" i="3" s="1"/>
  <c r="S53" i="3"/>
  <c r="S179" i="3"/>
  <c r="R133" i="3"/>
  <c r="T32" i="3"/>
  <c r="T161" i="3"/>
  <c r="S33" i="3"/>
  <c r="R31" i="3"/>
  <c r="T249" i="3"/>
  <c r="R216" i="3"/>
  <c r="R343" i="3"/>
  <c r="R277" i="3"/>
  <c r="S341" i="3"/>
  <c r="R355" i="3"/>
  <c r="R112" i="3"/>
  <c r="R111" i="3"/>
  <c r="R69" i="3"/>
  <c r="S356" i="3"/>
  <c r="T236" i="3"/>
  <c r="T200" i="3"/>
  <c r="T201" i="3" s="1"/>
  <c r="T163" i="3"/>
  <c r="T164" i="3"/>
  <c r="T151" i="3"/>
  <c r="S227" i="3"/>
  <c r="S211" i="3"/>
  <c r="S212" i="3" s="1"/>
  <c r="R218" i="3"/>
  <c r="R219" i="3" s="1"/>
  <c r="R265" i="3"/>
  <c r="R34" i="3"/>
  <c r="R145" i="3"/>
  <c r="R312" i="3"/>
  <c r="T19" i="3"/>
  <c r="T237" i="3"/>
  <c r="T238" i="3"/>
  <c r="T75" i="3"/>
  <c r="T29" i="3"/>
  <c r="T41" i="3"/>
  <c r="T340" i="3"/>
  <c r="T117" i="3"/>
  <c r="T118" i="3" s="1"/>
  <c r="T53" i="3"/>
  <c r="T55" i="3" s="1"/>
  <c r="T179" i="3"/>
  <c r="S133" i="3"/>
  <c r="R51" i="3"/>
  <c r="R52" i="3" s="1"/>
  <c r="R142" i="3"/>
  <c r="R143" i="3" s="1"/>
  <c r="R180" i="3"/>
  <c r="R46" i="3"/>
  <c r="R47" i="3"/>
  <c r="R5" i="3"/>
  <c r="T33" i="3"/>
  <c r="S31" i="3"/>
  <c r="R98" i="3"/>
  <c r="R159" i="3"/>
  <c r="R93" i="3"/>
  <c r="R339" i="3"/>
  <c r="R123" i="3"/>
  <c r="R108" i="3"/>
  <c r="R176" i="3"/>
  <c r="T86" i="3"/>
  <c r="T353" i="3"/>
  <c r="T149" i="3"/>
  <c r="T150" i="3" s="1"/>
  <c r="S70" i="3"/>
  <c r="S247" i="3"/>
  <c r="S360" i="3"/>
  <c r="S361" i="3" s="1"/>
  <c r="S342" i="3"/>
  <c r="S106" i="3"/>
  <c r="S44" i="3"/>
  <c r="S23" i="3"/>
  <c r="S28" i="3"/>
  <c r="S175" i="3"/>
  <c r="S173" i="3"/>
  <c r="S67" i="3"/>
  <c r="S291" i="3"/>
  <c r="S292" i="3" s="1"/>
  <c r="S355" i="3"/>
  <c r="S112" i="3"/>
  <c r="S111" i="3"/>
  <c r="R68" i="3"/>
  <c r="S59" i="3"/>
  <c r="R356" i="3"/>
  <c r="T133" i="3"/>
  <c r="S51" i="3"/>
  <c r="S52" i="3" s="1"/>
  <c r="S142" i="3"/>
  <c r="S143" i="3" s="1"/>
  <c r="S180" i="3"/>
  <c r="S46" i="3"/>
  <c r="S47" i="3"/>
  <c r="S5" i="3"/>
  <c r="R147" i="3"/>
  <c r="R148" i="3" s="1"/>
  <c r="T31" i="3"/>
  <c r="S98" i="3"/>
  <c r="S159" i="3"/>
  <c r="R49" i="3"/>
  <c r="T216" i="3"/>
  <c r="T343" i="3"/>
  <c r="T277" i="3"/>
  <c r="S278" i="3"/>
  <c r="R157" i="3"/>
  <c r="R251" i="3"/>
  <c r="R252" i="3" s="1"/>
  <c r="T70" i="3"/>
  <c r="T247" i="3"/>
  <c r="T360" i="3"/>
  <c r="T361" i="3" s="1"/>
  <c r="T342" i="3"/>
  <c r="T106" i="3"/>
  <c r="T44" i="3"/>
  <c r="T23" i="3"/>
  <c r="T28" i="3"/>
  <c r="T175" i="3"/>
  <c r="T173" i="3"/>
  <c r="T67" i="3"/>
  <c r="T291" i="3"/>
  <c r="T292" i="3" s="1"/>
  <c r="R21" i="3"/>
  <c r="T79" i="3"/>
  <c r="S144" i="3"/>
  <c r="S115" i="3"/>
  <c r="S204" i="3"/>
  <c r="S205" i="3" s="1"/>
  <c r="S80" i="3"/>
  <c r="S79" i="3"/>
  <c r="T48" i="3"/>
  <c r="T14" i="3"/>
  <c r="T15" i="3" s="1"/>
  <c r="S313" i="3"/>
  <c r="S169" i="3"/>
  <c r="S171" i="3" s="1"/>
  <c r="S100" i="3"/>
  <c r="R56" i="3"/>
  <c r="R35" i="3"/>
  <c r="R36" i="3"/>
  <c r="T147" i="3"/>
  <c r="T148" i="3" s="1"/>
  <c r="S120" i="3"/>
  <c r="T49" i="3"/>
  <c r="S30" i="3"/>
  <c r="S16" i="3"/>
  <c r="S20" i="3"/>
  <c r="S84" i="3"/>
  <c r="S85" i="3" s="1"/>
  <c r="S72" i="3"/>
  <c r="R91" i="3"/>
  <c r="R222" i="3"/>
  <c r="R213" i="3"/>
  <c r="R214" i="3" s="1"/>
  <c r="R264" i="3"/>
  <c r="T221" i="3"/>
  <c r="T122" i="3"/>
  <c r="T231" i="3"/>
  <c r="T232" i="3" s="1"/>
  <c r="T157" i="3"/>
  <c r="T251" i="3"/>
  <c r="T252" i="3" s="1"/>
  <c r="S228" i="3"/>
  <c r="S57" i="3"/>
  <c r="R76" i="3"/>
  <c r="T120" i="3"/>
  <c r="R242" i="3"/>
  <c r="T30" i="3"/>
  <c r="T16" i="3"/>
  <c r="T20" i="3"/>
  <c r="T84" i="3"/>
  <c r="T85" i="3" s="1"/>
  <c r="T72" i="3"/>
  <c r="S91" i="3"/>
  <c r="S222" i="3"/>
  <c r="S213" i="3"/>
  <c r="S214" i="3" s="1"/>
  <c r="S264" i="3"/>
  <c r="S269" i="3" s="1"/>
  <c r="R73" i="3"/>
  <c r="R156" i="3"/>
  <c r="R60" i="3"/>
  <c r="R241" i="3"/>
  <c r="T228" i="3"/>
  <c r="T57" i="3"/>
  <c r="S76" i="3"/>
  <c r="R78" i="3"/>
  <c r="R352" i="3"/>
  <c r="R12" i="3"/>
  <c r="R13" i="3" s="1"/>
  <c r="R257" i="3"/>
  <c r="R134" i="3"/>
  <c r="R246" i="3"/>
  <c r="R174" i="3"/>
  <c r="T64" i="3"/>
  <c r="T65" i="3" s="1"/>
  <c r="T358" i="3"/>
  <c r="T359" i="3" s="1"/>
  <c r="R48" i="3"/>
  <c r="S260" i="3"/>
  <c r="T56" i="3"/>
  <c r="T35" i="3"/>
  <c r="T36" i="3"/>
  <c r="S177" i="3"/>
  <c r="S258" i="3"/>
  <c r="S235" i="3"/>
  <c r="S104" i="3"/>
  <c r="R248" i="3"/>
  <c r="S242" i="3"/>
  <c r="R32" i="3"/>
  <c r="R161" i="3"/>
  <c r="T91" i="3"/>
  <c r="T222" i="3"/>
  <c r="T213" i="3"/>
  <c r="T214" i="3" s="1"/>
  <c r="T264" i="3"/>
  <c r="S253" i="3"/>
  <c r="S254" i="3" s="1"/>
  <c r="S17" i="3"/>
  <c r="S160" i="3"/>
  <c r="S26" i="3"/>
  <c r="S73" i="3"/>
  <c r="S156" i="3"/>
  <c r="S60" i="3"/>
  <c r="S241" i="3"/>
  <c r="R249" i="3"/>
  <c r="R293" i="3"/>
  <c r="R294" i="3" s="1"/>
  <c r="R153" i="3"/>
  <c r="R260" i="3"/>
  <c r="T215" i="3"/>
  <c r="S157" i="3"/>
  <c r="S251" i="3"/>
  <c r="S252" i="3" s="1"/>
  <c r="R228" i="3"/>
  <c r="R57" i="3"/>
  <c r="T341" i="3"/>
  <c r="S149" i="3"/>
  <c r="S150" i="3" s="1"/>
  <c r="R70" i="3"/>
  <c r="R247" i="3"/>
  <c r="R360" i="3"/>
  <c r="R361" i="3" s="1"/>
  <c r="R342" i="3"/>
  <c r="R106" i="3"/>
  <c r="R44" i="3"/>
  <c r="R23" i="3"/>
  <c r="R28" i="3"/>
  <c r="R175" i="3"/>
  <c r="R173" i="3"/>
  <c r="R67" i="3"/>
  <c r="R291" i="3"/>
  <c r="R292" i="3" s="1"/>
  <c r="T69" i="3"/>
  <c r="R59" i="3"/>
  <c r="T356" i="3"/>
  <c r="T260" i="3"/>
  <c r="V44" i="3"/>
  <c r="V82" i="3"/>
  <c r="V20" i="3"/>
  <c r="V154" i="3"/>
  <c r="V33" i="3"/>
  <c r="V299" i="3"/>
  <c r="S216" i="3"/>
  <c r="S343" i="3"/>
  <c r="S277" i="3"/>
  <c r="R278" i="3"/>
  <c r="T76" i="3"/>
  <c r="S78" i="3"/>
  <c r="S352" i="3"/>
  <c r="S12" i="3"/>
  <c r="S13" i="3" s="1"/>
  <c r="S257" i="3"/>
  <c r="S134" i="3"/>
  <c r="S246" i="3"/>
  <c r="S174" i="3"/>
  <c r="R71" i="3"/>
  <c r="R25" i="3"/>
  <c r="R27" i="3"/>
  <c r="T355" i="3"/>
  <c r="T112" i="3"/>
  <c r="T111" i="3"/>
  <c r="R144" i="3"/>
  <c r="R115" i="3"/>
  <c r="R204" i="3"/>
  <c r="R205" i="3" s="1"/>
  <c r="R80" i="3"/>
  <c r="S68" i="3"/>
  <c r="R79" i="3"/>
  <c r="S48" i="3"/>
  <c r="V204" i="3"/>
  <c r="V205" i="3" s="1"/>
  <c r="V25" i="3"/>
  <c r="V53" i="3"/>
  <c r="V9" i="3"/>
  <c r="V84" i="3"/>
  <c r="V85" i="3" s="1"/>
  <c r="V159" i="3"/>
  <c r="V356" i="3"/>
  <c r="R253" i="3"/>
  <c r="R254" i="3" s="1"/>
  <c r="R132" i="3"/>
  <c r="R167" i="3"/>
  <c r="R168" i="3" s="1"/>
  <c r="R39" i="3"/>
  <c r="R40" i="3" s="1"/>
  <c r="T278" i="3"/>
  <c r="S93" i="3"/>
  <c r="S339" i="3"/>
  <c r="S123" i="3"/>
  <c r="S108" i="3"/>
  <c r="S176" i="3"/>
  <c r="R221" i="3"/>
  <c r="R122" i="3"/>
  <c r="R231" i="3"/>
  <c r="R232" i="3" s="1"/>
  <c r="T71" i="3"/>
  <c r="T25" i="3"/>
  <c r="T27" i="3"/>
  <c r="S293" i="3"/>
  <c r="S294" i="3" s="1"/>
  <c r="R86" i="3"/>
  <c r="R353" i="3"/>
  <c r="T144" i="3"/>
  <c r="T115" i="3"/>
  <c r="T204" i="3"/>
  <c r="T205" i="3" s="1"/>
  <c r="T80" i="3"/>
  <c r="S21" i="3"/>
  <c r="R64" i="3"/>
  <c r="R65" i="3" s="1"/>
  <c r="R358" i="3"/>
  <c r="R359" i="3" s="1"/>
  <c r="S14" i="3"/>
  <c r="S15" i="3" s="1"/>
  <c r="T153" i="3"/>
  <c r="S236" i="3"/>
  <c r="V80" i="3"/>
  <c r="V78" i="3"/>
  <c r="V28" i="3"/>
  <c r="V243" i="3"/>
  <c r="V56" i="3"/>
  <c r="V253" i="3"/>
  <c r="V254" i="3" s="1"/>
  <c r="S132" i="3"/>
  <c r="S167" i="3"/>
  <c r="S168" i="3" s="1"/>
  <c r="S39" i="3"/>
  <c r="S40" i="3" s="1"/>
  <c r="R17" i="3"/>
  <c r="R160" i="3"/>
  <c r="R26" i="3"/>
  <c r="T93" i="3"/>
  <c r="T339" i="3"/>
  <c r="T123" i="3"/>
  <c r="T108" i="3"/>
  <c r="T176" i="3"/>
  <c r="S221" i="3"/>
  <c r="S122" i="3"/>
  <c r="S231" i="3"/>
  <c r="S232" i="3" s="1"/>
  <c r="R215" i="3"/>
  <c r="T293" i="3"/>
  <c r="T294" i="3" s="1"/>
  <c r="S86" i="3"/>
  <c r="S353" i="3"/>
  <c r="R341" i="3"/>
  <c r="T21" i="3"/>
  <c r="S64" i="3"/>
  <c r="S65" i="3" s="1"/>
  <c r="S358" i="3"/>
  <c r="S359" i="3" s="1"/>
  <c r="T59" i="3"/>
  <c r="R14" i="3"/>
  <c r="R15" i="3" s="1"/>
  <c r="S153" i="3"/>
  <c r="R236" i="3"/>
  <c r="V153" i="3"/>
  <c r="V45" i="3"/>
  <c r="V59" i="3"/>
  <c r="V235" i="3"/>
  <c r="V147" i="3"/>
  <c r="V148" i="3" s="1"/>
  <c r="X167" i="3"/>
  <c r="X168" i="3" s="1"/>
  <c r="Y14" i="3"/>
  <c r="Y15" i="3" s="1"/>
  <c r="V167" i="3"/>
  <c r="V168" i="3" s="1"/>
  <c r="V8" i="3"/>
  <c r="X298" i="3"/>
  <c r="V151" i="3"/>
  <c r="V206" i="3"/>
  <c r="V207" i="3" s="1"/>
  <c r="V239" i="3"/>
  <c r="V70" i="3"/>
  <c r="V177" i="3"/>
  <c r="V360" i="3"/>
  <c r="V361" i="3" s="1"/>
  <c r="W153" i="3"/>
  <c r="W108" i="3"/>
  <c r="W44" i="3"/>
  <c r="W122" i="3"/>
  <c r="W76" i="3"/>
  <c r="W25" i="3"/>
  <c r="W293" i="3"/>
  <c r="W294" i="3" s="1"/>
  <c r="W80" i="3"/>
  <c r="W45" i="3"/>
  <c r="W237" i="3"/>
  <c r="W82" i="3"/>
  <c r="W43" i="3"/>
  <c r="W73" i="3"/>
  <c r="W53" i="3"/>
  <c r="W180" i="3"/>
  <c r="W78" i="3"/>
  <c r="W59" i="3"/>
  <c r="W12" i="3"/>
  <c r="W13" i="3" s="1"/>
  <c r="W20" i="3"/>
  <c r="W91" i="3"/>
  <c r="W132" i="3"/>
  <c r="W9" i="3"/>
  <c r="W138" i="3"/>
  <c r="W139" i="3" s="1"/>
  <c r="W28" i="3"/>
  <c r="W235" i="3"/>
  <c r="W121" i="3"/>
  <c r="W154" i="3"/>
  <c r="W29" i="3"/>
  <c r="W31" i="3"/>
  <c r="W84" i="3"/>
  <c r="W85" i="3" s="1"/>
  <c r="W37" i="3"/>
  <c r="W243" i="3"/>
  <c r="W147" i="3"/>
  <c r="W148" i="3" s="1"/>
  <c r="W120" i="3"/>
  <c r="W33" i="3"/>
  <c r="W277" i="3"/>
  <c r="W48" i="3"/>
  <c r="W159" i="3"/>
  <c r="W51" i="3"/>
  <c r="W52" i="3" s="1"/>
  <c r="V35" i="3"/>
  <c r="V17" i="3"/>
  <c r="X5" i="3"/>
  <c r="V223" i="3"/>
  <c r="V227" i="3"/>
  <c r="V123" i="3"/>
  <c r="V231" i="3"/>
  <c r="V232" i="3" s="1"/>
  <c r="V338" i="3"/>
  <c r="V249" i="3"/>
  <c r="V68" i="3"/>
  <c r="W209" i="3"/>
  <c r="X153" i="3"/>
  <c r="X108" i="3"/>
  <c r="X44" i="3"/>
  <c r="X122" i="3"/>
  <c r="X76" i="3"/>
  <c r="X25" i="3"/>
  <c r="X293" i="3"/>
  <c r="X294" i="3" s="1"/>
  <c r="X80" i="3"/>
  <c r="X45" i="3"/>
  <c r="X237" i="3"/>
  <c r="X82" i="3"/>
  <c r="X43" i="3"/>
  <c r="X73" i="3"/>
  <c r="X53" i="3"/>
  <c r="X180" i="3"/>
  <c r="X78" i="3"/>
  <c r="X59" i="3"/>
  <c r="X12" i="3"/>
  <c r="X13" i="3" s="1"/>
  <c r="X20" i="3"/>
  <c r="X91" i="3"/>
  <c r="X132" i="3"/>
  <c r="X9" i="3"/>
  <c r="X138" i="3"/>
  <c r="X139" i="3" s="1"/>
  <c r="X28" i="3"/>
  <c r="X235" i="3"/>
  <c r="X121" i="3"/>
  <c r="X154" i="3"/>
  <c r="X29" i="3"/>
  <c r="X31" i="3"/>
  <c r="X84" i="3"/>
  <c r="X85" i="3" s="1"/>
  <c r="X37" i="3"/>
  <c r="X243" i="3"/>
  <c r="X147" i="3"/>
  <c r="X148" i="3" s="1"/>
  <c r="X120" i="3"/>
  <c r="X33" i="3"/>
  <c r="X277" i="3"/>
  <c r="X48" i="3"/>
  <c r="X159" i="3"/>
  <c r="X51" i="3"/>
  <c r="X52" i="3" s="1"/>
  <c r="X35" i="3"/>
  <c r="V160" i="3"/>
  <c r="V46" i="3"/>
  <c r="X223" i="3"/>
  <c r="V211" i="3"/>
  <c r="V212" i="3" s="1"/>
  <c r="V259" i="3"/>
  <c r="V246" i="3"/>
  <c r="V258" i="3"/>
  <c r="V352" i="3"/>
  <c r="X208" i="3"/>
  <c r="V262" i="3"/>
  <c r="X209" i="3"/>
  <c r="V311" i="3"/>
  <c r="Y160" i="3"/>
  <c r="Y167" i="3"/>
  <c r="Y168" i="3" s="1"/>
  <c r="Y35" i="3"/>
  <c r="W262" i="3"/>
  <c r="W311" i="3"/>
  <c r="X172" i="3"/>
  <c r="X88" i="3"/>
  <c r="X165" i="3"/>
  <c r="X213" i="3"/>
  <c r="X214" i="3" s="1"/>
  <c r="X69" i="3"/>
  <c r="X67" i="3"/>
  <c r="X342" i="3"/>
  <c r="X312" i="3"/>
  <c r="X170" i="3"/>
  <c r="X115" i="3"/>
  <c r="X353" i="3"/>
  <c r="X343" i="3"/>
  <c r="X241" i="3"/>
  <c r="X104" i="3"/>
  <c r="X100" i="3"/>
  <c r="X145" i="3"/>
  <c r="X66" i="3"/>
  <c r="X111" i="3"/>
  <c r="X340" i="3"/>
  <c r="X339" i="3"/>
  <c r="X337" i="3"/>
  <c r="X265" i="3"/>
  <c r="X149" i="3"/>
  <c r="X150" i="3" s="1"/>
  <c r="X291" i="3"/>
  <c r="X292" i="3" s="1"/>
  <c r="X176" i="3"/>
  <c r="X174" i="3"/>
  <c r="X264" i="3"/>
  <c r="X257" i="3"/>
  <c r="X236" i="3"/>
  <c r="X355" i="3"/>
  <c r="X251" i="3"/>
  <c r="X252" i="3" s="1"/>
  <c r="X156" i="3"/>
  <c r="X221" i="3"/>
  <c r="X60" i="3"/>
  <c r="X229" i="3"/>
  <c r="X136" i="3"/>
  <c r="X137" i="3" s="1"/>
  <c r="X93" i="3"/>
  <c r="X215" i="3"/>
  <c r="V22" i="3"/>
  <c r="X262" i="3"/>
  <c r="V362" i="3"/>
  <c r="V363" i="3" s="1"/>
  <c r="X311" i="3"/>
  <c r="W172" i="3"/>
  <c r="W88" i="3"/>
  <c r="W165" i="3"/>
  <c r="W213" i="3"/>
  <c r="W214" i="3" s="1"/>
  <c r="W69" i="3"/>
  <c r="W67" i="3"/>
  <c r="W342" i="3"/>
  <c r="W312" i="3"/>
  <c r="W170" i="3"/>
  <c r="W115" i="3"/>
  <c r="W353" i="3"/>
  <c r="W343" i="3"/>
  <c r="W241" i="3"/>
  <c r="W104" i="3"/>
  <c r="W100" i="3"/>
  <c r="W145" i="3"/>
  <c r="W66" i="3"/>
  <c r="W111" i="3"/>
  <c r="W340" i="3"/>
  <c r="W339" i="3"/>
  <c r="W337" i="3"/>
  <c r="W265" i="3"/>
  <c r="W149" i="3"/>
  <c r="W150" i="3" s="1"/>
  <c r="W291" i="3"/>
  <c r="W292" i="3" s="1"/>
  <c r="W176" i="3"/>
  <c r="W174" i="3"/>
  <c r="W264" i="3"/>
  <c r="W257" i="3"/>
  <c r="W236" i="3"/>
  <c r="W355" i="3"/>
  <c r="W251" i="3"/>
  <c r="W252" i="3" s="1"/>
  <c r="W156" i="3"/>
  <c r="W221" i="3"/>
  <c r="W60" i="3"/>
  <c r="W229" i="3"/>
  <c r="W136" i="3"/>
  <c r="W137" i="3" s="1"/>
  <c r="W93" i="3"/>
  <c r="W215" i="3"/>
  <c r="W220" i="3"/>
  <c r="W211" i="3"/>
  <c r="W212" i="3" s="1"/>
  <c r="W151" i="3"/>
  <c r="W163" i="3"/>
  <c r="W223" i="3"/>
  <c r="W298" i="3"/>
  <c r="W47" i="3"/>
  <c r="W5" i="3"/>
  <c r="W152" i="3"/>
  <c r="W160" i="3"/>
  <c r="W167" i="3"/>
  <c r="W168" i="3" s="1"/>
  <c r="W131" i="3"/>
  <c r="W35" i="3"/>
  <c r="W22" i="3"/>
  <c r="W362" i="3"/>
  <c r="W363" i="3" s="1"/>
  <c r="V172" i="3"/>
  <c r="V88" i="3"/>
  <c r="V165" i="3"/>
  <c r="V213" i="3"/>
  <c r="V214" i="3" s="1"/>
  <c r="V69" i="3"/>
  <c r="V67" i="3"/>
  <c r="V342" i="3"/>
  <c r="V312" i="3"/>
  <c r="V170" i="3"/>
  <c r="V115" i="3"/>
  <c r="V353" i="3"/>
  <c r="V343" i="3"/>
  <c r="V241" i="3"/>
  <c r="V104" i="3"/>
  <c r="V100" i="3"/>
  <c r="V145" i="3"/>
  <c r="V66" i="3"/>
  <c r="V111" i="3"/>
  <c r="V340" i="3"/>
  <c r="V339" i="3"/>
  <c r="V337" i="3"/>
  <c r="V265" i="3"/>
  <c r="V149" i="3"/>
  <c r="V150" i="3" s="1"/>
  <c r="V291" i="3"/>
  <c r="V292" i="3" s="1"/>
  <c r="V176" i="3"/>
  <c r="V174" i="3"/>
  <c r="V264" i="3"/>
  <c r="V257" i="3"/>
  <c r="V236" i="3"/>
  <c r="V355" i="3"/>
  <c r="V251" i="3"/>
  <c r="V252" i="3" s="1"/>
  <c r="V156" i="3"/>
  <c r="V221" i="3"/>
  <c r="V60" i="3"/>
  <c r="V229" i="3"/>
  <c r="V136" i="3"/>
  <c r="V137" i="3" s="1"/>
  <c r="V93" i="3"/>
  <c r="V215" i="3"/>
  <c r="X22" i="3"/>
  <c r="V10" i="3"/>
  <c r="X362" i="3"/>
  <c r="X363" i="3" s="1"/>
  <c r="V261" i="3"/>
  <c r="V202" i="3"/>
  <c r="V203" i="3" s="1"/>
  <c r="Y68" i="3"/>
  <c r="Y341" i="3"/>
  <c r="Y107" i="3"/>
  <c r="Y140" i="3"/>
  <c r="Y141" i="3" s="1"/>
  <c r="Y36" i="3"/>
  <c r="W10" i="3"/>
  <c r="W261" i="3"/>
  <c r="W202" i="3"/>
  <c r="W203" i="3" s="1"/>
  <c r="X358" i="3"/>
  <c r="X359" i="3" s="1"/>
  <c r="X89" i="3"/>
  <c r="X87" i="3"/>
  <c r="X222" i="3"/>
  <c r="X204" i="3"/>
  <c r="X205" i="3" s="1"/>
  <c r="X68" i="3"/>
  <c r="X173" i="3"/>
  <c r="X360" i="3"/>
  <c r="X361" i="3" s="1"/>
  <c r="X313" i="3"/>
  <c r="X95" i="3"/>
  <c r="X96" i="3" s="1"/>
  <c r="X64" i="3"/>
  <c r="X65" i="3" s="1"/>
  <c r="X260" i="3"/>
  <c r="X352" i="3"/>
  <c r="X249" i="3"/>
  <c r="X253" i="3"/>
  <c r="X254" i="3" s="1"/>
  <c r="X177" i="3"/>
  <c r="X169" i="3"/>
  <c r="X144" i="3"/>
  <c r="X112" i="3"/>
  <c r="X258" i="3"/>
  <c r="X338" i="3"/>
  <c r="X70" i="3"/>
  <c r="X341" i="3"/>
  <c r="X247" i="3"/>
  <c r="X175" i="3"/>
  <c r="X134" i="3"/>
  <c r="X246" i="3"/>
  <c r="X231" i="3"/>
  <c r="X232" i="3" s="1"/>
  <c r="X356" i="3"/>
  <c r="X239" i="3"/>
  <c r="X157" i="3"/>
  <c r="X228" i="3"/>
  <c r="X97" i="3"/>
  <c r="X233" i="3"/>
  <c r="X234" i="3" s="1"/>
  <c r="X259" i="3"/>
  <c r="X123" i="3"/>
  <c r="X216" i="3"/>
  <c r="X206" i="3"/>
  <c r="X207" i="3" s="1"/>
  <c r="X218" i="3"/>
  <c r="X219" i="3" s="1"/>
  <c r="X227" i="3"/>
  <c r="X164" i="3"/>
  <c r="X200" i="3"/>
  <c r="X201" i="3" s="1"/>
  <c r="X299" i="3"/>
  <c r="X225" i="3"/>
  <c r="X226" i="3" s="1"/>
  <c r="X46" i="3"/>
  <c r="X8" i="3"/>
  <c r="X107" i="3"/>
  <c r="X17" i="3"/>
  <c r="X140" i="3"/>
  <c r="X141" i="3" s="1"/>
  <c r="X36" i="3"/>
  <c r="X56" i="3"/>
  <c r="X10" i="3"/>
  <c r="V208" i="3"/>
  <c r="X261" i="3"/>
  <c r="V209" i="3"/>
  <c r="X202" i="3"/>
  <c r="X203" i="3" s="1"/>
  <c r="W358" i="3"/>
  <c r="W359" i="3" s="1"/>
  <c r="W89" i="3"/>
  <c r="W87" i="3"/>
  <c r="W222" i="3"/>
  <c r="W204" i="3"/>
  <c r="W205" i="3" s="1"/>
  <c r="W68" i="3"/>
  <c r="W173" i="3"/>
  <c r="W360" i="3"/>
  <c r="W361" i="3" s="1"/>
  <c r="W313" i="3"/>
  <c r="W95" i="3"/>
  <c r="W96" i="3" s="1"/>
  <c r="W64" i="3"/>
  <c r="W65" i="3" s="1"/>
  <c r="W260" i="3"/>
  <c r="W352" i="3"/>
  <c r="W249" i="3"/>
  <c r="W253" i="3"/>
  <c r="W254" i="3" s="1"/>
  <c r="W177" i="3"/>
  <c r="W169" i="3"/>
  <c r="W171" i="3" s="1"/>
  <c r="W144" i="3"/>
  <c r="W112" i="3"/>
  <c r="W258" i="3"/>
  <c r="W338" i="3"/>
  <c r="W70" i="3"/>
  <c r="W341" i="3"/>
  <c r="W247" i="3"/>
  <c r="W175" i="3"/>
  <c r="W134" i="3"/>
  <c r="W246" i="3"/>
  <c r="W231" i="3"/>
  <c r="W232" i="3" s="1"/>
  <c r="W356" i="3"/>
  <c r="W239" i="3"/>
  <c r="W157" i="3"/>
  <c r="W228" i="3"/>
  <c r="W97" i="3"/>
  <c r="W233" i="3"/>
  <c r="W234" i="3" s="1"/>
  <c r="W259" i="3"/>
  <c r="W123" i="3"/>
  <c r="W216" i="3"/>
  <c r="W206" i="3"/>
  <c r="W207" i="3" s="1"/>
  <c r="W218" i="3"/>
  <c r="W219" i="3" s="1"/>
  <c r="W227" i="3"/>
  <c r="W164" i="3"/>
  <c r="W200" i="3"/>
  <c r="W201" i="3" s="1"/>
  <c r="W299" i="3"/>
  <c r="W225" i="3"/>
  <c r="W226" i="3" s="1"/>
  <c r="W46" i="3"/>
  <c r="W8" i="3"/>
  <c r="W107" i="3"/>
  <c r="W17" i="3"/>
  <c r="W140" i="3"/>
  <c r="W141" i="3" s="1"/>
  <c r="W36" i="3"/>
  <c r="W56" i="3"/>
  <c r="Y91" i="3"/>
  <c r="V36" i="3"/>
  <c r="X160" i="3"/>
  <c r="V47" i="3"/>
  <c r="V200" i="3"/>
  <c r="V201" i="3" s="1"/>
  <c r="X211" i="3"/>
  <c r="X212" i="3" s="1"/>
  <c r="V233" i="3"/>
  <c r="V234" i="3" s="1"/>
  <c r="V134" i="3"/>
  <c r="V260" i="3"/>
  <c r="V222" i="3"/>
  <c r="CB42" i="13"/>
  <c r="V14" i="3"/>
  <c r="V15" i="3" s="1"/>
  <c r="V106" i="3"/>
  <c r="V81" i="3"/>
  <c r="V57" i="3"/>
  <c r="V71" i="3"/>
  <c r="V27" i="3"/>
  <c r="V86" i="3"/>
  <c r="V21" i="3"/>
  <c r="V242" i="3"/>
  <c r="V238" i="3"/>
  <c r="V42" i="3"/>
  <c r="V92" i="3"/>
  <c r="V117" i="3"/>
  <c r="V118" i="3" s="1"/>
  <c r="V179" i="3"/>
  <c r="V54" i="3"/>
  <c r="V79" i="3"/>
  <c r="V41" i="3"/>
  <c r="V19" i="3"/>
  <c r="V72" i="3"/>
  <c r="V26" i="3"/>
  <c r="V39" i="3"/>
  <c r="V40" i="3" s="1"/>
  <c r="V7" i="3"/>
  <c r="V23" i="3"/>
  <c r="V248" i="3"/>
  <c r="V109" i="3"/>
  <c r="V161" i="3"/>
  <c r="V75" i="3"/>
  <c r="V30" i="3"/>
  <c r="V16" i="3"/>
  <c r="V18" i="3" s="1"/>
  <c r="V181" i="3"/>
  <c r="V62" i="3"/>
  <c r="V63" i="3" s="1"/>
  <c r="V98" i="3"/>
  <c r="V119" i="3"/>
  <c r="V32" i="3"/>
  <c r="V34" i="3"/>
  <c r="V278" i="3"/>
  <c r="V49" i="3"/>
  <c r="V133" i="3"/>
  <c r="V142" i="3"/>
  <c r="V143" i="3" s="1"/>
  <c r="V131" i="3"/>
  <c r="V107" i="3"/>
  <c r="X47" i="3"/>
  <c r="V163" i="3"/>
  <c r="V218" i="3"/>
  <c r="V219" i="3" s="1"/>
  <c r="V97" i="3"/>
  <c r="V175" i="3"/>
  <c r="V112" i="3"/>
  <c r="V64" i="3"/>
  <c r="V65" i="3" s="1"/>
  <c r="V87" i="3"/>
  <c r="W14" i="3"/>
  <c r="W15" i="3" s="1"/>
  <c r="W106" i="3"/>
  <c r="W81" i="3"/>
  <c r="W57" i="3"/>
  <c r="W71" i="3"/>
  <c r="W27" i="3"/>
  <c r="W86" i="3"/>
  <c r="W21" i="3"/>
  <c r="W242" i="3"/>
  <c r="W238" i="3"/>
  <c r="W42" i="3"/>
  <c r="W92" i="3"/>
  <c r="W117" i="3"/>
  <c r="W118" i="3" s="1"/>
  <c r="W179" i="3"/>
  <c r="W54" i="3"/>
  <c r="W79" i="3"/>
  <c r="W41" i="3"/>
  <c r="W19" i="3"/>
  <c r="W72" i="3"/>
  <c r="W26" i="3"/>
  <c r="W39" i="3"/>
  <c r="W40" i="3" s="1"/>
  <c r="W7" i="3"/>
  <c r="W23" i="3"/>
  <c r="W248" i="3"/>
  <c r="W109" i="3"/>
  <c r="W161" i="3"/>
  <c r="W75" i="3"/>
  <c r="W30" i="3"/>
  <c r="W16" i="3"/>
  <c r="W181" i="3"/>
  <c r="W62" i="3"/>
  <c r="W63" i="3" s="1"/>
  <c r="W98" i="3"/>
  <c r="W119" i="3"/>
  <c r="W32" i="3"/>
  <c r="W34" i="3"/>
  <c r="W278" i="3"/>
  <c r="W49" i="3"/>
  <c r="W133" i="3"/>
  <c r="W142" i="3"/>
  <c r="W143" i="3" s="1"/>
  <c r="X131" i="3"/>
  <c r="V152" i="3"/>
  <c r="V225" i="3"/>
  <c r="V226" i="3" s="1"/>
  <c r="X163" i="3"/>
  <c r="V220" i="3"/>
  <c r="V228" i="3"/>
  <c r="V247" i="3"/>
  <c r="V144" i="3"/>
  <c r="V95" i="3"/>
  <c r="V96" i="3" s="1"/>
  <c r="V89" i="3"/>
  <c r="X14" i="3"/>
  <c r="X15" i="3" s="1"/>
  <c r="X106" i="3"/>
  <c r="X81" i="3"/>
  <c r="X57" i="3"/>
  <c r="X71" i="3"/>
  <c r="X27" i="3"/>
  <c r="X86" i="3"/>
  <c r="X21" i="3"/>
  <c r="X242" i="3"/>
  <c r="X238" i="3"/>
  <c r="X42" i="3"/>
  <c r="X92" i="3"/>
  <c r="X117" i="3"/>
  <c r="X118" i="3" s="1"/>
  <c r="X179" i="3"/>
  <c r="X54" i="3"/>
  <c r="X79" i="3"/>
  <c r="X41" i="3"/>
  <c r="X19" i="3"/>
  <c r="X72" i="3"/>
  <c r="X26" i="3"/>
  <c r="X39" i="3"/>
  <c r="X40" i="3" s="1"/>
  <c r="X7" i="3"/>
  <c r="X23" i="3"/>
  <c r="X248" i="3"/>
  <c r="X109" i="3"/>
  <c r="X161" i="3"/>
  <c r="X75" i="3"/>
  <c r="X30" i="3"/>
  <c r="X16" i="3"/>
  <c r="X181" i="3"/>
  <c r="X62" i="3"/>
  <c r="X63" i="3" s="1"/>
  <c r="X98" i="3"/>
  <c r="X119" i="3"/>
  <c r="X32" i="3"/>
  <c r="X34" i="3"/>
  <c r="X278" i="3"/>
  <c r="X49" i="3"/>
  <c r="X133" i="3"/>
  <c r="X142" i="3"/>
  <c r="X143" i="3" s="1"/>
  <c r="V140" i="3"/>
  <c r="V141" i="3" s="1"/>
  <c r="X152" i="3"/>
  <c r="V298" i="3"/>
  <c r="V164" i="3"/>
  <c r="X220" i="3"/>
  <c r="V157" i="3"/>
  <c r="V341" i="3"/>
  <c r="V169" i="3"/>
  <c r="V313" i="3"/>
  <c r="V358" i="3"/>
  <c r="V359" i="3" s="1"/>
  <c r="W208" i="3"/>
  <c r="CB13" i="13"/>
  <c r="CB17" i="13"/>
  <c r="CB21" i="13"/>
  <c r="Y265" i="3" s="1"/>
  <c r="CB30" i="13"/>
  <c r="CB50" i="13"/>
  <c r="AY3" i="13"/>
  <c r="CB10" i="13"/>
  <c r="CB26" i="13"/>
  <c r="CB34" i="13"/>
  <c r="CB38" i="13"/>
  <c r="CB46" i="13"/>
  <c r="CB54" i="13"/>
  <c r="Y157" i="3" s="1"/>
  <c r="CB78" i="13"/>
  <c r="CB82" i="13"/>
  <c r="CB86" i="13"/>
  <c r="CB90" i="13"/>
  <c r="CB94" i="13"/>
  <c r="CB98" i="13"/>
  <c r="CB102" i="13"/>
  <c r="CB106" i="13"/>
  <c r="CB118" i="13"/>
  <c r="CB122" i="13"/>
  <c r="CB126" i="13"/>
  <c r="CB130" i="13"/>
  <c r="Y106" i="3" s="1"/>
  <c r="CB136" i="13"/>
  <c r="Y67" i="3" s="1"/>
  <c r="CB12" i="13"/>
  <c r="CB16" i="13"/>
  <c r="CB20" i="13"/>
  <c r="CB24" i="13"/>
  <c r="CB25" i="13"/>
  <c r="Y159" i="3" s="1"/>
  <c r="CB28" i="13"/>
  <c r="CB29" i="13"/>
  <c r="CB32" i="13"/>
  <c r="CB33" i="13"/>
  <c r="CB36" i="13"/>
  <c r="Y253" i="3" s="1"/>
  <c r="Y254" i="3" s="1"/>
  <c r="CB58" i="13"/>
  <c r="Y142" i="3" s="1"/>
  <c r="Y143" i="3" s="1"/>
  <c r="CB77" i="13"/>
  <c r="CB85" i="13"/>
  <c r="CB93" i="13"/>
  <c r="Y54" i="3" s="1"/>
  <c r="CB101" i="13"/>
  <c r="CB117" i="13"/>
  <c r="CB125" i="13"/>
  <c r="CB133" i="13"/>
  <c r="CB14" i="13"/>
  <c r="CB18" i="13"/>
  <c r="CB22" i="13"/>
  <c r="CB81" i="13"/>
  <c r="CB89" i="13"/>
  <c r="CB97" i="13"/>
  <c r="CB105" i="13"/>
  <c r="CB121" i="13"/>
  <c r="CB129" i="13"/>
  <c r="CB135" i="13"/>
  <c r="CB140" i="13"/>
  <c r="CB142" i="13"/>
  <c r="Y358" i="3" s="1"/>
  <c r="Y359" i="3" s="1"/>
  <c r="CB37" i="13"/>
  <c r="CB40" i="13"/>
  <c r="CB41" i="13"/>
  <c r="CB44" i="13"/>
  <c r="CB45" i="13"/>
  <c r="CB48" i="13"/>
  <c r="Y71" i="3" s="1"/>
  <c r="CB49" i="13"/>
  <c r="CB52" i="13"/>
  <c r="CB53" i="13"/>
  <c r="CB56" i="13"/>
  <c r="CB79" i="13"/>
  <c r="CB83" i="13"/>
  <c r="CB87" i="13"/>
  <c r="CB91" i="13"/>
  <c r="CB95" i="13"/>
  <c r="CB99" i="13"/>
  <c r="CB103" i="13"/>
  <c r="CB107" i="13"/>
  <c r="CB115" i="13"/>
  <c r="CB119" i="13"/>
  <c r="CB123" i="13"/>
  <c r="Y293" i="3" s="1"/>
  <c r="Y294" i="3" s="1"/>
  <c r="CB127" i="13"/>
  <c r="CB131" i="13"/>
  <c r="Y31" i="3" s="1"/>
  <c r="CB138" i="13"/>
  <c r="CB139" i="13"/>
  <c r="Y21" i="3" s="1"/>
  <c r="CB141" i="13"/>
  <c r="BW3" i="13"/>
  <c r="CB5" i="13"/>
  <c r="CB6" i="13"/>
  <c r="CB7" i="13"/>
  <c r="Y262" i="3" s="1"/>
  <c r="CB8" i="13"/>
  <c r="CB9" i="13"/>
  <c r="CB11" i="13"/>
  <c r="CB15" i="13"/>
  <c r="CB19" i="13"/>
  <c r="CB23" i="13"/>
  <c r="CB27" i="13"/>
  <c r="CB31" i="13"/>
  <c r="CB35" i="13"/>
  <c r="CB39" i="13"/>
  <c r="CB43" i="13"/>
  <c r="Y180" i="3" s="1"/>
  <c r="CB47" i="13"/>
  <c r="CB51" i="13"/>
  <c r="CB55" i="13"/>
  <c r="Y98" i="3" s="1"/>
  <c r="CB57" i="13"/>
  <c r="CB59" i="13"/>
  <c r="Y104" i="3" s="1"/>
  <c r="CB60" i="13"/>
  <c r="Y177" i="3" s="1"/>
  <c r="CB61" i="13"/>
  <c r="CB62" i="13"/>
  <c r="CB63" i="13"/>
  <c r="CB64" i="13"/>
  <c r="CB65" i="13"/>
  <c r="Y17" i="3" s="1"/>
  <c r="CB66" i="13"/>
  <c r="Y72" i="3" s="1"/>
  <c r="CB67" i="13"/>
  <c r="Y97" i="3" s="1"/>
  <c r="CB68" i="13"/>
  <c r="CB69" i="13"/>
  <c r="CB70" i="13"/>
  <c r="Y241" i="3" s="1"/>
  <c r="CB71" i="13"/>
  <c r="Y342" i="3" s="1"/>
  <c r="CB72" i="13"/>
  <c r="CB73" i="13"/>
  <c r="CB74" i="13"/>
  <c r="CB75" i="13"/>
  <c r="Y29" i="3" s="1"/>
  <c r="CB76" i="13"/>
  <c r="Y30" i="3" s="1"/>
  <c r="CB80" i="13"/>
  <c r="CB84" i="13"/>
  <c r="CB88" i="13"/>
  <c r="CB92" i="13"/>
  <c r="Y5" i="3" s="1"/>
  <c r="CB96" i="13"/>
  <c r="CB100" i="13"/>
  <c r="Y7" i="3" s="1"/>
  <c r="CB104" i="13"/>
  <c r="CB108" i="13"/>
  <c r="CB109" i="13"/>
  <c r="CB110" i="13"/>
  <c r="CB111" i="13"/>
  <c r="CB112" i="13"/>
  <c r="CB113" i="13"/>
  <c r="Y353" i="3" s="1"/>
  <c r="CB114" i="13"/>
  <c r="CB116" i="13"/>
  <c r="CB120" i="13"/>
  <c r="CB124" i="13"/>
  <c r="Y222" i="3" s="1"/>
  <c r="CB128" i="13"/>
  <c r="CB132" i="13"/>
  <c r="CB134" i="13"/>
  <c r="CB137" i="13"/>
  <c r="CB31" i="12"/>
  <c r="CB91" i="12"/>
  <c r="CB53" i="12"/>
  <c r="P247" i="3"/>
  <c r="N216" i="3"/>
  <c r="P138" i="3"/>
  <c r="P139" i="3" s="1"/>
  <c r="N7" i="3"/>
  <c r="P131" i="3"/>
  <c r="N26" i="3"/>
  <c r="P169" i="3"/>
  <c r="P171" i="3" s="1"/>
  <c r="N145" i="3"/>
  <c r="N340" i="3"/>
  <c r="P227" i="3"/>
  <c r="N163" i="3"/>
  <c r="P299" i="3"/>
  <c r="N298" i="3"/>
  <c r="P66" i="3"/>
  <c r="N112" i="3"/>
  <c r="P151" i="3"/>
  <c r="N164" i="3"/>
  <c r="P64" i="3"/>
  <c r="P65" i="3" s="1"/>
  <c r="N115" i="3"/>
  <c r="P352" i="3"/>
  <c r="N343" i="3"/>
  <c r="P253" i="3"/>
  <c r="P254" i="3" s="1"/>
  <c r="N104" i="3"/>
  <c r="P341" i="3"/>
  <c r="N257" i="3"/>
  <c r="P176" i="3"/>
  <c r="N174" i="3"/>
  <c r="P265" i="3"/>
  <c r="N33" i="3"/>
  <c r="P157" i="3"/>
  <c r="N156" i="3"/>
  <c r="P239" i="3"/>
  <c r="N221" i="3"/>
  <c r="P231" i="3"/>
  <c r="P232" i="3" s="1"/>
  <c r="N236" i="3"/>
  <c r="P60" i="3"/>
  <c r="N233" i="3"/>
  <c r="N234" i="3" s="1"/>
  <c r="P136" i="3"/>
  <c r="P137" i="3" s="1"/>
  <c r="N123" i="3"/>
  <c r="P149" i="3"/>
  <c r="P150" i="3" s="1"/>
  <c r="N338" i="3"/>
  <c r="P93" i="3"/>
  <c r="N39" i="3"/>
  <c r="N40" i="3" s="1"/>
  <c r="P43" i="3"/>
  <c r="N47" i="3"/>
  <c r="P167" i="3"/>
  <c r="P168" i="3" s="1"/>
  <c r="N91" i="3"/>
  <c r="P36" i="3"/>
  <c r="N35" i="3"/>
  <c r="P37" i="3"/>
  <c r="N48" i="3"/>
  <c r="P34" i="3"/>
  <c r="N120" i="3"/>
  <c r="P21" i="3"/>
  <c r="N80" i="3"/>
  <c r="P16" i="3"/>
  <c r="N31" i="3"/>
  <c r="P133" i="3"/>
  <c r="N159" i="3"/>
  <c r="P42" i="3"/>
  <c r="N82" i="3"/>
  <c r="P237" i="3"/>
  <c r="N242" i="3"/>
  <c r="P53" i="3"/>
  <c r="N117" i="3"/>
  <c r="N118" i="3" s="1"/>
  <c r="P17" i="3"/>
  <c r="N41" i="3"/>
  <c r="P59" i="3"/>
  <c r="P61" i="3" s="1"/>
  <c r="N79" i="3"/>
  <c r="P180" i="3"/>
  <c r="N179" i="3"/>
  <c r="P25" i="3"/>
  <c r="N71" i="3"/>
  <c r="P73" i="3"/>
  <c r="N75" i="3"/>
  <c r="P121" i="3"/>
  <c r="N109" i="3"/>
  <c r="P14" i="3"/>
  <c r="P15" i="3" s="1"/>
  <c r="N153" i="3"/>
  <c r="P12" i="3"/>
  <c r="P13" i="3" s="1"/>
  <c r="N235" i="3"/>
  <c r="O247" i="3"/>
  <c r="O138" i="3"/>
  <c r="O139" i="3" s="1"/>
  <c r="O131" i="3"/>
  <c r="O169" i="3"/>
  <c r="O227" i="3"/>
  <c r="O299" i="3"/>
  <c r="O66" i="3"/>
  <c r="O151" i="3"/>
  <c r="O64" i="3"/>
  <c r="O65" i="3" s="1"/>
  <c r="O352" i="3"/>
  <c r="O253" i="3"/>
  <c r="O254" i="3" s="1"/>
  <c r="O341" i="3"/>
  <c r="O176" i="3"/>
  <c r="O265" i="3"/>
  <c r="O157" i="3"/>
  <c r="O239" i="3"/>
  <c r="O231" i="3"/>
  <c r="O232" i="3" s="1"/>
  <c r="O60" i="3"/>
  <c r="O136" i="3"/>
  <c r="O137" i="3" s="1"/>
  <c r="O149" i="3"/>
  <c r="O150" i="3" s="1"/>
  <c r="O93" i="3"/>
  <c r="O43" i="3"/>
  <c r="O167" i="3"/>
  <c r="O168" i="3" s="1"/>
  <c r="O36" i="3"/>
  <c r="O37" i="3"/>
  <c r="O34" i="3"/>
  <c r="O21" i="3"/>
  <c r="O16" i="3"/>
  <c r="O133" i="3"/>
  <c r="O42" i="3"/>
  <c r="O237" i="3"/>
  <c r="O53" i="3"/>
  <c r="O17" i="3"/>
  <c r="O59" i="3"/>
  <c r="O61" i="3" s="1"/>
  <c r="O180" i="3"/>
  <c r="O25" i="3"/>
  <c r="O73" i="3"/>
  <c r="O121" i="3"/>
  <c r="O14" i="3"/>
  <c r="O15" i="3" s="1"/>
  <c r="O12" i="3"/>
  <c r="O13" i="3" s="1"/>
  <c r="P291" i="3"/>
  <c r="P292" i="3" s="1"/>
  <c r="N247" i="3"/>
  <c r="P23" i="3"/>
  <c r="N138" i="3"/>
  <c r="N139" i="3" s="1"/>
  <c r="P140" i="3"/>
  <c r="P141" i="3" s="1"/>
  <c r="N131" i="3"/>
  <c r="P152" i="3"/>
  <c r="N169" i="3"/>
  <c r="P175" i="3"/>
  <c r="P211" i="3"/>
  <c r="P212" i="3" s="1"/>
  <c r="N227" i="3"/>
  <c r="P223" i="3"/>
  <c r="N299" i="3"/>
  <c r="P144" i="3"/>
  <c r="N66" i="3"/>
  <c r="N151" i="3"/>
  <c r="N64" i="3"/>
  <c r="N65" i="3" s="1"/>
  <c r="P353" i="3"/>
  <c r="N352" i="3"/>
  <c r="P241" i="3"/>
  <c r="N253" i="3"/>
  <c r="N254" i="3" s="1"/>
  <c r="P100" i="3"/>
  <c r="N341" i="3"/>
  <c r="P246" i="3"/>
  <c r="N176" i="3"/>
  <c r="N265" i="3"/>
  <c r="P251" i="3"/>
  <c r="P252" i="3" s="1"/>
  <c r="N157" i="3"/>
  <c r="P51" i="3"/>
  <c r="P52" i="3" s="1"/>
  <c r="N239" i="3"/>
  <c r="P228" i="3"/>
  <c r="N231" i="3"/>
  <c r="N232" i="3" s="1"/>
  <c r="P355" i="3"/>
  <c r="N60" i="3"/>
  <c r="P259" i="3"/>
  <c r="N136" i="3"/>
  <c r="N137" i="3" s="1"/>
  <c r="P70" i="3"/>
  <c r="N149" i="3"/>
  <c r="N150" i="3" s="1"/>
  <c r="P206" i="3"/>
  <c r="P207" i="3" s="1"/>
  <c r="N93" i="3"/>
  <c r="P92" i="3"/>
  <c r="N43" i="3"/>
  <c r="P98" i="3"/>
  <c r="N167" i="3"/>
  <c r="N168" i="3" s="1"/>
  <c r="P20" i="3"/>
  <c r="N36" i="3"/>
  <c r="P62" i="3"/>
  <c r="P63" i="3" s="1"/>
  <c r="N37" i="3"/>
  <c r="P277" i="3"/>
  <c r="N34" i="3"/>
  <c r="P147" i="3"/>
  <c r="P148" i="3" s="1"/>
  <c r="N21" i="3"/>
  <c r="P84" i="3"/>
  <c r="P85" i="3" s="1"/>
  <c r="N16" i="3"/>
  <c r="P161" i="3"/>
  <c r="N133" i="3"/>
  <c r="P248" i="3"/>
  <c r="N42" i="3"/>
  <c r="P238" i="3"/>
  <c r="N237" i="3"/>
  <c r="P44" i="3"/>
  <c r="N53" i="3"/>
  <c r="P160" i="3"/>
  <c r="N17" i="3"/>
  <c r="P29" i="3"/>
  <c r="N59" i="3"/>
  <c r="N61" i="3" s="1"/>
  <c r="P54" i="3"/>
  <c r="N180" i="3"/>
  <c r="P27" i="3"/>
  <c r="N25" i="3"/>
  <c r="P57" i="3"/>
  <c r="N73" i="3"/>
  <c r="P154" i="3"/>
  <c r="N121" i="3"/>
  <c r="P122" i="3"/>
  <c r="N14" i="3"/>
  <c r="N15" i="3" s="1"/>
  <c r="P45" i="3"/>
  <c r="N12" i="3"/>
  <c r="N13" i="3" s="1"/>
  <c r="O291" i="3"/>
  <c r="O292" i="3" s="1"/>
  <c r="O23" i="3"/>
  <c r="O140" i="3"/>
  <c r="O141" i="3" s="1"/>
  <c r="O152" i="3"/>
  <c r="O175" i="3"/>
  <c r="O211" i="3"/>
  <c r="O212" i="3" s="1"/>
  <c r="O223" i="3"/>
  <c r="O144" i="3"/>
  <c r="O353" i="3"/>
  <c r="O241" i="3"/>
  <c r="O100" i="3"/>
  <c r="O246" i="3"/>
  <c r="O251" i="3"/>
  <c r="O252" i="3" s="1"/>
  <c r="O51" i="3"/>
  <c r="O52" i="3" s="1"/>
  <c r="O228" i="3"/>
  <c r="O355" i="3"/>
  <c r="O259" i="3"/>
  <c r="O70" i="3"/>
  <c r="O206" i="3"/>
  <c r="O207" i="3" s="1"/>
  <c r="O92" i="3"/>
  <c r="O98" i="3"/>
  <c r="O20" i="3"/>
  <c r="O62" i="3"/>
  <c r="O63" i="3" s="1"/>
  <c r="O277" i="3"/>
  <c r="O147" i="3"/>
  <c r="O148" i="3" s="1"/>
  <c r="O84" i="3"/>
  <c r="O85" i="3" s="1"/>
  <c r="O161" i="3"/>
  <c r="O248" i="3"/>
  <c r="O238" i="3"/>
  <c r="O44" i="3"/>
  <c r="O160" i="3"/>
  <c r="O29" i="3"/>
  <c r="O54" i="3"/>
  <c r="O27" i="3"/>
  <c r="O57" i="3"/>
  <c r="O154" i="3"/>
  <c r="O122" i="3"/>
  <c r="P358" i="3"/>
  <c r="P359" i="3" s="1"/>
  <c r="N291" i="3"/>
  <c r="N292" i="3" s="1"/>
  <c r="P28" i="3"/>
  <c r="N23" i="3"/>
  <c r="P9" i="3"/>
  <c r="N140" i="3"/>
  <c r="N141" i="3" s="1"/>
  <c r="P8" i="3"/>
  <c r="N152" i="3"/>
  <c r="P337" i="3"/>
  <c r="N175" i="3"/>
  <c r="N211" i="3"/>
  <c r="N212" i="3" s="1"/>
  <c r="P200" i="3"/>
  <c r="P201" i="3" s="1"/>
  <c r="N223" i="3"/>
  <c r="P225" i="3"/>
  <c r="P226" i="3" s="1"/>
  <c r="N144" i="3"/>
  <c r="P111" i="3"/>
  <c r="P204" i="3"/>
  <c r="P205" i="3" s="1"/>
  <c r="P260" i="3"/>
  <c r="N353" i="3"/>
  <c r="P249" i="3"/>
  <c r="N241" i="3"/>
  <c r="P177" i="3"/>
  <c r="N100" i="3"/>
  <c r="P264" i="3"/>
  <c r="P269" i="3" s="1"/>
  <c r="N246" i="3"/>
  <c r="P134" i="3"/>
  <c r="P32" i="3"/>
  <c r="N251" i="3"/>
  <c r="N252" i="3" s="1"/>
  <c r="P142" i="3"/>
  <c r="P143" i="3" s="1"/>
  <c r="N51" i="3"/>
  <c r="N52" i="3" s="1"/>
  <c r="P97" i="3"/>
  <c r="N228" i="3"/>
  <c r="P356" i="3"/>
  <c r="N355" i="3"/>
  <c r="P229" i="3"/>
  <c r="N259" i="3"/>
  <c r="P339" i="3"/>
  <c r="N70" i="3"/>
  <c r="P215" i="3"/>
  <c r="N206" i="3"/>
  <c r="N207" i="3" s="1"/>
  <c r="P132" i="3"/>
  <c r="N92" i="3"/>
  <c r="P56" i="3"/>
  <c r="N98" i="3"/>
  <c r="P72" i="3"/>
  <c r="N20" i="3"/>
  <c r="P243" i="3"/>
  <c r="N62" i="3"/>
  <c r="N63" i="3" s="1"/>
  <c r="P278" i="3"/>
  <c r="N277" i="3"/>
  <c r="P119" i="3"/>
  <c r="N147" i="3"/>
  <c r="N148" i="3" s="1"/>
  <c r="P181" i="3"/>
  <c r="N84" i="3"/>
  <c r="N85" i="3" s="1"/>
  <c r="P30" i="3"/>
  <c r="N161" i="3"/>
  <c r="P49" i="3"/>
  <c r="N248" i="3"/>
  <c r="P19" i="3"/>
  <c r="N238" i="3"/>
  <c r="P81" i="3"/>
  <c r="N44" i="3"/>
  <c r="P107" i="3"/>
  <c r="N160" i="3"/>
  <c r="P86" i="3"/>
  <c r="N29" i="3"/>
  <c r="P78" i="3"/>
  <c r="N54" i="3"/>
  <c r="P293" i="3"/>
  <c r="P294" i="3" s="1"/>
  <c r="N27" i="3"/>
  <c r="P76" i="3"/>
  <c r="N57" i="3"/>
  <c r="P46" i="3"/>
  <c r="N154" i="3"/>
  <c r="P108" i="3"/>
  <c r="N122" i="3"/>
  <c r="P106" i="3"/>
  <c r="N45" i="3"/>
  <c r="P5" i="3"/>
  <c r="O358" i="3"/>
  <c r="O359" i="3" s="1"/>
  <c r="O28" i="3"/>
  <c r="O9" i="3"/>
  <c r="O8" i="3"/>
  <c r="O337" i="3"/>
  <c r="O200" i="3"/>
  <c r="O201" i="3" s="1"/>
  <c r="O225" i="3"/>
  <c r="O226" i="3" s="1"/>
  <c r="O111" i="3"/>
  <c r="O204" i="3"/>
  <c r="O205" i="3" s="1"/>
  <c r="O260" i="3"/>
  <c r="O249" i="3"/>
  <c r="O177" i="3"/>
  <c r="O264" i="3"/>
  <c r="O134" i="3"/>
  <c r="O32" i="3"/>
  <c r="O142" i="3"/>
  <c r="O143" i="3" s="1"/>
  <c r="O97" i="3"/>
  <c r="O99" i="3" s="1"/>
  <c r="O356" i="3"/>
  <c r="O229" i="3"/>
  <c r="O339" i="3"/>
  <c r="O215" i="3"/>
  <c r="O132" i="3"/>
  <c r="O56" i="3"/>
  <c r="O58" i="3" s="1"/>
  <c r="O72" i="3"/>
  <c r="O243" i="3"/>
  <c r="O278" i="3"/>
  <c r="O119" i="3"/>
  <c r="O181" i="3"/>
  <c r="O30" i="3"/>
  <c r="O49" i="3"/>
  <c r="O19" i="3"/>
  <c r="O81" i="3"/>
  <c r="O107" i="3"/>
  <c r="O86" i="3"/>
  <c r="O90" i="3" s="1"/>
  <c r="O78" i="3"/>
  <c r="O293" i="3"/>
  <c r="O294" i="3" s="1"/>
  <c r="O76" i="3"/>
  <c r="O46" i="3"/>
  <c r="O108" i="3"/>
  <c r="O106" i="3"/>
  <c r="N358" i="3"/>
  <c r="N359" i="3" s="1"/>
  <c r="P216" i="3"/>
  <c r="N28" i="3"/>
  <c r="P7" i="3"/>
  <c r="N9" i="3"/>
  <c r="P26" i="3"/>
  <c r="N8" i="3"/>
  <c r="P145" i="3"/>
  <c r="N337" i="3"/>
  <c r="P340" i="3"/>
  <c r="P163" i="3"/>
  <c r="N200" i="3"/>
  <c r="N201" i="3" s="1"/>
  <c r="P298" i="3"/>
  <c r="N225" i="3"/>
  <c r="N226" i="3" s="1"/>
  <c r="P112" i="3"/>
  <c r="N111" i="3"/>
  <c r="P164" i="3"/>
  <c r="N204" i="3"/>
  <c r="N205" i="3" s="1"/>
  <c r="P115" i="3"/>
  <c r="N260" i="3"/>
  <c r="P343" i="3"/>
  <c r="N249" i="3"/>
  <c r="P104" i="3"/>
  <c r="N177" i="3"/>
  <c r="P257" i="3"/>
  <c r="N264" i="3"/>
  <c r="P174" i="3"/>
  <c r="N134" i="3"/>
  <c r="P33" i="3"/>
  <c r="N32" i="3"/>
  <c r="P156" i="3"/>
  <c r="N142" i="3"/>
  <c r="N143" i="3" s="1"/>
  <c r="P221" i="3"/>
  <c r="N97" i="3"/>
  <c r="P236" i="3"/>
  <c r="N356" i="3"/>
  <c r="P233" i="3"/>
  <c r="P234" i="3" s="1"/>
  <c r="N229" i="3"/>
  <c r="P123" i="3"/>
  <c r="N339" i="3"/>
  <c r="P338" i="3"/>
  <c r="N215" i="3"/>
  <c r="P39" i="3"/>
  <c r="P40" i="3" s="1"/>
  <c r="N132" i="3"/>
  <c r="P47" i="3"/>
  <c r="N56" i="3"/>
  <c r="P91" i="3"/>
  <c r="P94" i="3" s="1"/>
  <c r="N72" i="3"/>
  <c r="P35" i="3"/>
  <c r="N243" i="3"/>
  <c r="P48" i="3"/>
  <c r="N278" i="3"/>
  <c r="P120" i="3"/>
  <c r="N119" i="3"/>
  <c r="P80" i="3"/>
  <c r="N181" i="3"/>
  <c r="P31" i="3"/>
  <c r="N30" i="3"/>
  <c r="P159" i="3"/>
  <c r="N49" i="3"/>
  <c r="P82" i="3"/>
  <c r="N19" i="3"/>
  <c r="P242" i="3"/>
  <c r="N81" i="3"/>
  <c r="P117" i="3"/>
  <c r="P118" i="3" s="1"/>
  <c r="N107" i="3"/>
  <c r="P41" i="3"/>
  <c r="N86" i="3"/>
  <c r="N90" i="3" s="1"/>
  <c r="P79" i="3"/>
  <c r="N78" i="3"/>
  <c r="P179" i="3"/>
  <c r="N293" i="3"/>
  <c r="N294" i="3" s="1"/>
  <c r="P71" i="3"/>
  <c r="N76" i="3"/>
  <c r="P75" i="3"/>
  <c r="N46" i="3"/>
  <c r="P109" i="3"/>
  <c r="N108" i="3"/>
  <c r="P153" i="3"/>
  <c r="N106" i="3"/>
  <c r="P235" i="3"/>
  <c r="N5" i="3"/>
  <c r="O216" i="3"/>
  <c r="O7" i="3"/>
  <c r="O26" i="3"/>
  <c r="O145" i="3"/>
  <c r="O340" i="3"/>
  <c r="O163" i="3"/>
  <c r="O298" i="3"/>
  <c r="O112" i="3"/>
  <c r="O164" i="3"/>
  <c r="O71" i="3"/>
  <c r="O117" i="3"/>
  <c r="O118" i="3" s="1"/>
  <c r="O31" i="3"/>
  <c r="O35" i="3"/>
  <c r="O338" i="3"/>
  <c r="O221" i="3"/>
  <c r="O257" i="3"/>
  <c r="O5" i="3"/>
  <c r="O153" i="3"/>
  <c r="O179" i="3"/>
  <c r="O242" i="3"/>
  <c r="O80" i="3"/>
  <c r="O91" i="3"/>
  <c r="O123" i="3"/>
  <c r="O156" i="3"/>
  <c r="O104" i="3"/>
  <c r="O45" i="3"/>
  <c r="O109" i="3"/>
  <c r="O79" i="3"/>
  <c r="O82" i="3"/>
  <c r="O120" i="3"/>
  <c r="O47" i="3"/>
  <c r="O233" i="3"/>
  <c r="O234" i="3" s="1"/>
  <c r="O33" i="3"/>
  <c r="O343" i="3"/>
  <c r="O235" i="3"/>
  <c r="O75" i="3"/>
  <c r="O41" i="3"/>
  <c r="O159" i="3"/>
  <c r="O48" i="3"/>
  <c r="O39" i="3"/>
  <c r="O40" i="3" s="1"/>
  <c r="O236" i="3"/>
  <c r="O174" i="3"/>
  <c r="O115" i="3"/>
  <c r="CB10" i="12"/>
  <c r="CB20" i="12"/>
  <c r="CB100" i="12"/>
  <c r="CB51" i="12"/>
  <c r="CB54" i="12"/>
  <c r="CB85" i="12"/>
  <c r="CB98" i="12"/>
  <c r="CB99" i="12"/>
  <c r="CB106" i="12"/>
  <c r="CB107" i="12"/>
  <c r="CB46" i="12"/>
  <c r="CB52" i="12"/>
  <c r="CB69" i="12"/>
  <c r="U152" i="3" s="1"/>
  <c r="CB123" i="12"/>
  <c r="CB129" i="12"/>
  <c r="CB45" i="12"/>
  <c r="CB59" i="12"/>
  <c r="CB93" i="12"/>
  <c r="CB117" i="12"/>
  <c r="CB140" i="12"/>
  <c r="CB15" i="12"/>
  <c r="CB77" i="12"/>
  <c r="CB43" i="12"/>
  <c r="U180" i="3" s="1"/>
  <c r="CB94" i="12"/>
  <c r="CB118" i="12"/>
  <c r="CB38" i="12"/>
  <c r="CB88" i="12"/>
  <c r="CB61" i="12"/>
  <c r="CB62" i="12"/>
  <c r="U91" i="3" s="1"/>
  <c r="CB89" i="12"/>
  <c r="CB97" i="12"/>
  <c r="CB134" i="12"/>
  <c r="CB131" i="12"/>
  <c r="U14" i="3" s="1"/>
  <c r="U15" i="3" s="1"/>
  <c r="CB127" i="12"/>
  <c r="CB136" i="12"/>
  <c r="CB128" i="12"/>
  <c r="CB132" i="12"/>
  <c r="CB133" i="12"/>
  <c r="CB135" i="12"/>
  <c r="CB130" i="12"/>
  <c r="AY3" i="12"/>
  <c r="CB5" i="12"/>
  <c r="BW3" i="12"/>
  <c r="CB28" i="12"/>
  <c r="CB9" i="12"/>
  <c r="CB22" i="12"/>
  <c r="CB34" i="12"/>
  <c r="CB33" i="12"/>
  <c r="CB7" i="12"/>
  <c r="CB13" i="12"/>
  <c r="CB18" i="12"/>
  <c r="CB29" i="12"/>
  <c r="CB36" i="12"/>
  <c r="CB8" i="12"/>
  <c r="CB17" i="12"/>
  <c r="CB30" i="12"/>
  <c r="CB37" i="12"/>
  <c r="CB6" i="12"/>
  <c r="CB11" i="12"/>
  <c r="CB27" i="12"/>
  <c r="CB16" i="12"/>
  <c r="CB21" i="12"/>
  <c r="CB24" i="12"/>
  <c r="CB12" i="12"/>
  <c r="CB14" i="12"/>
  <c r="CB19" i="12"/>
  <c r="CB23" i="12"/>
  <c r="CB25" i="12"/>
  <c r="CB35" i="12"/>
  <c r="CB26" i="12"/>
  <c r="CB32" i="12"/>
  <c r="CB55" i="12"/>
  <c r="CB58" i="12"/>
  <c r="CB64" i="12"/>
  <c r="CB79" i="12"/>
  <c r="U208" i="3" s="1"/>
  <c r="CB92" i="12"/>
  <c r="CB115" i="12"/>
  <c r="CB40" i="12"/>
  <c r="CB63" i="12"/>
  <c r="CB75" i="12"/>
  <c r="CB80" i="12"/>
  <c r="U165" i="3" s="1"/>
  <c r="CB39" i="12"/>
  <c r="CB42" i="12"/>
  <c r="CB49" i="12"/>
  <c r="CB60" i="12"/>
  <c r="CB67" i="12"/>
  <c r="CB76" i="12"/>
  <c r="CB82" i="12"/>
  <c r="CB87" i="12"/>
  <c r="CB48" i="12"/>
  <c r="CB65" i="12"/>
  <c r="CB70" i="12"/>
  <c r="U140" i="3" s="1"/>
  <c r="U141" i="3" s="1"/>
  <c r="CB73" i="12"/>
  <c r="CB83" i="12"/>
  <c r="CB102" i="12"/>
  <c r="CB110" i="12"/>
  <c r="CB126" i="12"/>
  <c r="CB47" i="12"/>
  <c r="CB50" i="12"/>
  <c r="CB57" i="12"/>
  <c r="CB84" i="12"/>
  <c r="CB86" i="12"/>
  <c r="CB143" i="12"/>
  <c r="CB44" i="12"/>
  <c r="CB66" i="12"/>
  <c r="U253" i="3" s="1"/>
  <c r="U254" i="3" s="1"/>
  <c r="CB68" i="12"/>
  <c r="CB71" i="12"/>
  <c r="CB81" i="12"/>
  <c r="CB113" i="12"/>
  <c r="CB41" i="12"/>
  <c r="CB56" i="12"/>
  <c r="CB72" i="12"/>
  <c r="U131" i="3" s="1"/>
  <c r="CB74" i="12"/>
  <c r="CB78" i="12"/>
  <c r="CB108" i="12"/>
  <c r="CB112" i="12"/>
  <c r="CB125" i="12"/>
  <c r="CB90" i="12"/>
  <c r="CB96" i="12"/>
  <c r="CB101" i="12"/>
  <c r="CB103" i="12"/>
  <c r="CB120" i="12"/>
  <c r="CB142" i="12"/>
  <c r="CB144" i="12"/>
  <c r="U45" i="3" s="1"/>
  <c r="CB114" i="12"/>
  <c r="CB116" i="12"/>
  <c r="CB121" i="12"/>
  <c r="CB109" i="12"/>
  <c r="U86" i="3" s="1"/>
  <c r="CB111" i="12"/>
  <c r="CB137" i="12"/>
  <c r="CB122" i="12"/>
  <c r="CB124" i="12"/>
  <c r="CB138" i="12"/>
  <c r="CB95" i="12"/>
  <c r="CB104" i="12"/>
  <c r="CB119" i="12"/>
  <c r="CB145" i="12"/>
  <c r="CB105" i="12"/>
  <c r="CB139" i="12"/>
  <c r="CB141" i="12"/>
  <c r="CB146" i="12"/>
  <c r="U358" i="3" s="1"/>
  <c r="U359" i="3" s="1"/>
  <c r="CB47" i="11"/>
  <c r="CB134" i="11"/>
  <c r="CB88" i="11"/>
  <c r="CB12" i="11"/>
  <c r="Q244" i="3" s="1"/>
  <c r="CB74" i="11"/>
  <c r="CB66" i="11"/>
  <c r="CB56" i="11"/>
  <c r="CB41" i="11"/>
  <c r="CB65" i="11"/>
  <c r="Q313" i="3" s="1"/>
  <c r="CB83" i="11"/>
  <c r="CB116" i="11"/>
  <c r="CB132" i="11"/>
  <c r="AY3" i="11"/>
  <c r="CB18" i="11"/>
  <c r="CB40" i="11"/>
  <c r="CB42" i="11"/>
  <c r="CB50" i="11"/>
  <c r="CB81" i="11"/>
  <c r="CB82" i="11"/>
  <c r="CB120" i="11"/>
  <c r="CB48" i="11"/>
  <c r="Q142" i="3" s="1"/>
  <c r="Q143" i="3" s="1"/>
  <c r="CB64" i="11"/>
  <c r="CB118" i="11"/>
  <c r="Q211" i="3" s="1"/>
  <c r="Q212" i="3" s="1"/>
  <c r="CB63" i="11"/>
  <c r="CB58" i="11"/>
  <c r="Q312" i="3" s="1"/>
  <c r="CB102" i="11"/>
  <c r="CB109" i="11"/>
  <c r="CB110" i="11"/>
  <c r="CB55" i="11"/>
  <c r="CB94" i="11"/>
  <c r="CB133" i="11"/>
  <c r="CB10" i="11"/>
  <c r="CB6" i="11"/>
  <c r="CB9" i="11"/>
  <c r="CB23" i="11"/>
  <c r="Q62" i="3" s="1"/>
  <c r="Q63" i="3" s="1"/>
  <c r="CB25" i="11"/>
  <c r="CB7" i="11"/>
  <c r="CB11" i="11"/>
  <c r="CB19" i="11"/>
  <c r="CB20" i="11"/>
  <c r="Q177" i="3" s="1"/>
  <c r="CB39" i="11"/>
  <c r="Q54" i="3" s="1"/>
  <c r="CB24" i="11"/>
  <c r="Q34" i="3" s="1"/>
  <c r="CB33" i="11"/>
  <c r="CB38" i="11"/>
  <c r="Q180" i="3" s="1"/>
  <c r="CB8" i="11"/>
  <c r="CB16" i="11"/>
  <c r="CB17" i="11"/>
  <c r="CB26" i="11"/>
  <c r="CB29" i="11"/>
  <c r="CB30" i="11"/>
  <c r="CB37" i="11"/>
  <c r="CB13" i="11"/>
  <c r="Q103" i="3" s="1"/>
  <c r="CB14" i="11"/>
  <c r="Q101" i="3" s="1"/>
  <c r="CB15" i="11"/>
  <c r="CB31" i="11"/>
  <c r="CB22" i="11"/>
  <c r="CB27" i="11"/>
  <c r="CB32" i="11"/>
  <c r="CB21" i="11"/>
  <c r="CB28" i="11"/>
  <c r="CB34" i="11"/>
  <c r="CB35" i="11"/>
  <c r="CB36" i="11"/>
  <c r="CB49" i="11"/>
  <c r="Q21" i="3" s="1"/>
  <c r="CB51" i="11"/>
  <c r="CB54" i="11"/>
  <c r="CB61" i="11"/>
  <c r="CB72" i="11"/>
  <c r="CB80" i="11"/>
  <c r="CB45" i="11"/>
  <c r="CB60" i="11"/>
  <c r="CB69" i="11"/>
  <c r="BT5" i="11"/>
  <c r="BW3" i="11" s="1"/>
  <c r="CB57" i="11"/>
  <c r="CB59" i="11"/>
  <c r="CB62" i="11"/>
  <c r="CB71" i="11"/>
  <c r="CB77" i="11"/>
  <c r="CB52" i="11"/>
  <c r="CB44" i="11"/>
  <c r="Q133" i="3" s="1"/>
  <c r="CB68" i="11"/>
  <c r="CB79" i="11"/>
  <c r="CB85" i="11"/>
  <c r="CB43" i="11"/>
  <c r="CB46" i="11"/>
  <c r="CB53" i="11"/>
  <c r="CB67" i="11"/>
  <c r="CB70" i="11"/>
  <c r="CB76" i="11"/>
  <c r="Q60" i="3" s="1"/>
  <c r="CB87" i="11"/>
  <c r="CB73" i="11"/>
  <c r="Q255" i="3" s="1"/>
  <c r="Q256" i="3" s="1"/>
  <c r="CB75" i="11"/>
  <c r="CB78" i="11"/>
  <c r="CB84" i="11"/>
  <c r="CB86" i="11"/>
  <c r="CB126" i="11"/>
  <c r="CB124" i="11"/>
  <c r="CB91" i="11"/>
  <c r="CB92" i="11"/>
  <c r="CB98" i="11"/>
  <c r="CB103" i="11"/>
  <c r="CB106" i="11"/>
  <c r="Q14" i="3" s="1"/>
  <c r="Q15" i="3" s="1"/>
  <c r="CB111" i="11"/>
  <c r="CB115" i="11"/>
  <c r="CB121" i="11"/>
  <c r="CB128" i="11"/>
  <c r="CB137" i="11"/>
  <c r="Q358" i="3" s="1"/>
  <c r="Q359" i="3" s="1"/>
  <c r="CB90" i="11"/>
  <c r="CB101" i="11"/>
  <c r="CB107" i="11"/>
  <c r="CB123" i="11"/>
  <c r="CB129" i="11"/>
  <c r="CB136" i="11"/>
  <c r="CB93" i="11"/>
  <c r="CB97" i="11"/>
  <c r="CB99" i="11"/>
  <c r="CB104" i="11"/>
  <c r="CB105" i="11"/>
  <c r="CB112" i="11"/>
  <c r="Q223" i="3" s="1"/>
  <c r="CB113" i="11"/>
  <c r="CB131" i="11"/>
  <c r="CB114" i="11"/>
  <c r="CB117" i="11"/>
  <c r="CB119" i="11"/>
  <c r="CB122" i="11"/>
  <c r="CB89" i="11"/>
  <c r="CB100" i="11"/>
  <c r="CB108" i="11"/>
  <c r="Q132" i="3" s="1"/>
  <c r="CB125" i="11"/>
  <c r="CB127" i="11"/>
  <c r="CB130" i="11"/>
  <c r="CB95" i="11"/>
  <c r="CB96" i="11"/>
  <c r="CB135" i="11"/>
  <c r="V217" i="3" l="1"/>
  <c r="W77" i="3"/>
  <c r="AB300" i="3"/>
  <c r="T146" i="3"/>
  <c r="AB182" i="3"/>
  <c r="O171" i="3"/>
  <c r="N171" i="3"/>
  <c r="V77" i="3"/>
  <c r="AA269" i="3"/>
  <c r="T269" i="3"/>
  <c r="X77" i="3"/>
  <c r="AB279" i="3"/>
  <c r="AB269" i="3"/>
  <c r="X11" i="3"/>
  <c r="T99" i="3"/>
  <c r="T61" i="3"/>
  <c r="AB217" i="3"/>
  <c r="AA279" i="3"/>
  <c r="N217" i="3"/>
  <c r="S113" i="3"/>
  <c r="R61" i="3"/>
  <c r="R94" i="3"/>
  <c r="O300" i="3"/>
  <c r="X224" i="3"/>
  <c r="S300" i="3"/>
  <c r="N113" i="3"/>
  <c r="O269" i="3"/>
  <c r="T58" i="3"/>
  <c r="O158" i="3"/>
  <c r="O18" i="3"/>
  <c r="X18" i="3"/>
  <c r="X105" i="3"/>
  <c r="R110" i="3"/>
  <c r="S55" i="3"/>
  <c r="AC18" i="3"/>
  <c r="N99" i="3"/>
  <c r="T245" i="3"/>
  <c r="R113" i="3"/>
  <c r="V300" i="3"/>
  <c r="S146" i="3"/>
  <c r="R90" i="3"/>
  <c r="AA240" i="3"/>
  <c r="T18" i="3"/>
  <c r="AB61" i="3"/>
  <c r="AB99" i="3"/>
  <c r="O94" i="3"/>
  <c r="Z300" i="3"/>
  <c r="Z146" i="3"/>
  <c r="X171" i="3"/>
  <c r="T171" i="3"/>
  <c r="O263" i="3"/>
  <c r="P158" i="3"/>
  <c r="O162" i="3"/>
  <c r="Z210" i="3"/>
  <c r="P300" i="3"/>
  <c r="N210" i="3"/>
  <c r="O11" i="3"/>
  <c r="V171" i="3"/>
  <c r="P162" i="3"/>
  <c r="W18" i="3"/>
  <c r="AB55" i="3"/>
  <c r="N146" i="3"/>
  <c r="W146" i="3"/>
  <c r="O77" i="3"/>
  <c r="R146" i="3"/>
  <c r="S279" i="3"/>
  <c r="P58" i="3"/>
  <c r="O166" i="3"/>
  <c r="P99" i="3"/>
  <c r="S210" i="3"/>
  <c r="N58" i="3"/>
  <c r="X124" i="3"/>
  <c r="X269" i="3"/>
  <c r="P24" i="3"/>
  <c r="AA250" i="3"/>
  <c r="V146" i="3"/>
  <c r="W90" i="3"/>
  <c r="Z11" i="3"/>
  <c r="V11" i="3"/>
  <c r="S83" i="3"/>
  <c r="T90" i="3"/>
  <c r="Z263" i="3"/>
  <c r="V224" i="3"/>
  <c r="P210" i="3"/>
  <c r="AA357" i="3"/>
  <c r="W210" i="3"/>
  <c r="T217" i="3"/>
  <c r="AA105" i="3"/>
  <c r="N24" i="3"/>
  <c r="N124" i="3"/>
  <c r="S250" i="3"/>
  <c r="R269" i="3"/>
  <c r="Z357" i="3"/>
  <c r="W124" i="3"/>
  <c r="W230" i="3"/>
  <c r="R217" i="3"/>
  <c r="Y99" i="3"/>
  <c r="X90" i="3"/>
  <c r="V124" i="3"/>
  <c r="S166" i="3"/>
  <c r="Z155" i="3"/>
  <c r="Z182" i="3"/>
  <c r="AB224" i="3"/>
  <c r="O240" i="3"/>
  <c r="O182" i="3"/>
  <c r="P18" i="3"/>
  <c r="X230" i="3"/>
  <c r="T166" i="3"/>
  <c r="R55" i="3"/>
  <c r="AB210" i="3"/>
  <c r="Z171" i="3"/>
  <c r="P11" i="3"/>
  <c r="N18" i="3"/>
  <c r="V50" i="3"/>
  <c r="W105" i="3"/>
  <c r="S263" i="3"/>
  <c r="R263" i="3"/>
  <c r="R11" i="3"/>
  <c r="R210" i="3"/>
  <c r="AB240" i="3"/>
  <c r="AB162" i="3"/>
  <c r="R158" i="3"/>
  <c r="AA38" i="3"/>
  <c r="AA182" i="3"/>
  <c r="N269" i="3"/>
  <c r="P90" i="3"/>
  <c r="W11" i="3"/>
  <c r="T38" i="3"/>
  <c r="Z217" i="3"/>
  <c r="P77" i="3"/>
  <c r="P240" i="3"/>
  <c r="P263" i="3"/>
  <c r="N105" i="3"/>
  <c r="V99" i="3"/>
  <c r="W269" i="3"/>
  <c r="T182" i="3"/>
  <c r="AA263" i="3"/>
  <c r="P182" i="3"/>
  <c r="O24" i="3"/>
  <c r="X166" i="3"/>
  <c r="X146" i="3"/>
  <c r="S90" i="3"/>
  <c r="AA300" i="3"/>
  <c r="AA146" i="3"/>
  <c r="N83" i="3"/>
  <c r="P110" i="3"/>
  <c r="N245" i="3"/>
  <c r="O245" i="3"/>
  <c r="P250" i="3"/>
  <c r="N155" i="3"/>
  <c r="O55" i="3"/>
  <c r="O155" i="3"/>
  <c r="N240" i="3"/>
  <c r="N263" i="3"/>
  <c r="X50" i="3"/>
  <c r="W24" i="3"/>
  <c r="W110" i="3"/>
  <c r="V166" i="3"/>
  <c r="W99" i="3"/>
  <c r="X99" i="3"/>
  <c r="V263" i="3"/>
  <c r="W155" i="3"/>
  <c r="W74" i="3"/>
  <c r="W178" i="3"/>
  <c r="V316" i="3"/>
  <c r="X279" i="3"/>
  <c r="X94" i="3"/>
  <c r="W162" i="3"/>
  <c r="W55" i="3"/>
  <c r="W38" i="3"/>
  <c r="V38" i="3"/>
  <c r="R250" i="3"/>
  <c r="S94" i="3"/>
  <c r="S155" i="3"/>
  <c r="T263" i="3"/>
  <c r="S217" i="3"/>
  <c r="R182" i="3"/>
  <c r="S99" i="3"/>
  <c r="T124" i="3"/>
  <c r="R171" i="3"/>
  <c r="T300" i="3"/>
  <c r="O224" i="3"/>
  <c r="O178" i="3"/>
  <c r="O210" i="3"/>
  <c r="AB110" i="3"/>
  <c r="AA224" i="3"/>
  <c r="AB38" i="3"/>
  <c r="AA90" i="3"/>
  <c r="AB6" i="3"/>
  <c r="AB155" i="3"/>
  <c r="Z77" i="3"/>
  <c r="AB50" i="3"/>
  <c r="AB344" i="3"/>
  <c r="V116" i="3"/>
  <c r="S135" i="3"/>
  <c r="R135" i="3"/>
  <c r="O217" i="3"/>
  <c r="O344" i="3"/>
  <c r="N74" i="3"/>
  <c r="O74" i="3"/>
  <c r="P38" i="3"/>
  <c r="P55" i="3"/>
  <c r="P155" i="3"/>
  <c r="W50" i="3"/>
  <c r="V24" i="3"/>
  <c r="V110" i="3"/>
  <c r="V269" i="3"/>
  <c r="W158" i="3"/>
  <c r="X316" i="3"/>
  <c r="X113" i="3"/>
  <c r="V58" i="3"/>
  <c r="T113" i="3"/>
  <c r="R245" i="3"/>
  <c r="S77" i="3"/>
  <c r="R24" i="3"/>
  <c r="R240" i="3"/>
  <c r="S178" i="3"/>
  <c r="S74" i="3"/>
  <c r="R316" i="3"/>
  <c r="P178" i="3"/>
  <c r="O316" i="3"/>
  <c r="X155" i="3"/>
  <c r="Z105" i="3"/>
  <c r="AC99" i="3"/>
  <c r="Z113" i="3"/>
  <c r="AA245" i="3"/>
  <c r="AB158" i="3"/>
  <c r="AB58" i="3"/>
  <c r="AB316" i="3"/>
  <c r="AB166" i="3"/>
  <c r="AB135" i="3"/>
  <c r="P83" i="3"/>
  <c r="P124" i="3"/>
  <c r="O279" i="3"/>
  <c r="O146" i="3"/>
  <c r="N38" i="3"/>
  <c r="N55" i="3"/>
  <c r="P105" i="3"/>
  <c r="P146" i="3"/>
  <c r="N182" i="3"/>
  <c r="N94" i="3"/>
  <c r="N158" i="3"/>
  <c r="V113" i="3"/>
  <c r="W224" i="3"/>
  <c r="X74" i="3"/>
  <c r="X178" i="3"/>
  <c r="V230" i="3"/>
  <c r="W279" i="3"/>
  <c r="W94" i="3"/>
  <c r="V240" i="3"/>
  <c r="T110" i="3"/>
  <c r="T279" i="3"/>
  <c r="S6" i="3"/>
  <c r="S61" i="3"/>
  <c r="T50" i="3"/>
  <c r="R279" i="3"/>
  <c r="T357" i="3"/>
  <c r="T230" i="3"/>
  <c r="S224" i="3"/>
  <c r="R155" i="3"/>
  <c r="T6" i="3"/>
  <c r="AC6" i="3"/>
  <c r="AC61" i="3"/>
  <c r="Z94" i="3"/>
  <c r="AA94" i="3"/>
  <c r="Z124" i="3"/>
  <c r="Z18" i="3"/>
  <c r="Z178" i="3"/>
  <c r="Z74" i="3"/>
  <c r="AA83" i="3"/>
  <c r="AA230" i="3"/>
  <c r="AB77" i="3"/>
  <c r="AA135" i="3"/>
  <c r="Z135" i="3"/>
  <c r="T116" i="3"/>
  <c r="S116" i="3"/>
  <c r="P135" i="3"/>
  <c r="O6" i="3"/>
  <c r="P50" i="3"/>
  <c r="P166" i="3"/>
  <c r="O83" i="3"/>
  <c r="O124" i="3"/>
  <c r="N279" i="3"/>
  <c r="O230" i="3"/>
  <c r="P74" i="3"/>
  <c r="X182" i="3"/>
  <c r="V74" i="3"/>
  <c r="V178" i="3"/>
  <c r="W6" i="3"/>
  <c r="W217" i="3"/>
  <c r="X158" i="3"/>
  <c r="W316" i="3"/>
  <c r="X210" i="3"/>
  <c r="X240" i="3"/>
  <c r="X61" i="3"/>
  <c r="V155" i="3"/>
  <c r="V61" i="3"/>
  <c r="R162" i="3"/>
  <c r="S182" i="3"/>
  <c r="S38" i="3"/>
  <c r="T83" i="3"/>
  <c r="T11" i="3"/>
  <c r="S124" i="3"/>
  <c r="R74" i="3"/>
  <c r="T316" i="3"/>
  <c r="N316" i="3"/>
  <c r="V94" i="3"/>
  <c r="AA11" i="3"/>
  <c r="AB94" i="3"/>
  <c r="AA155" i="3"/>
  <c r="AB105" i="3"/>
  <c r="AA50" i="3"/>
  <c r="AA344" i="3"/>
  <c r="AB113" i="3"/>
  <c r="AB171" i="3"/>
  <c r="R116" i="3"/>
  <c r="O135" i="3"/>
  <c r="N135" i="3"/>
  <c r="N6" i="3"/>
  <c r="N250" i="3"/>
  <c r="P344" i="3"/>
  <c r="P245" i="3"/>
  <c r="O38" i="3"/>
  <c r="N300" i="3"/>
  <c r="W182" i="3"/>
  <c r="V90" i="3"/>
  <c r="W357" i="3"/>
  <c r="V210" i="3"/>
  <c r="X357" i="3"/>
  <c r="V158" i="3"/>
  <c r="W344" i="3"/>
  <c r="W245" i="3"/>
  <c r="V357" i="3"/>
  <c r="X83" i="3"/>
  <c r="X6" i="3"/>
  <c r="X300" i="3"/>
  <c r="V83" i="3"/>
  <c r="V162" i="3"/>
  <c r="S357" i="3"/>
  <c r="S245" i="3"/>
  <c r="R357" i="3"/>
  <c r="T77" i="3"/>
  <c r="S24" i="3"/>
  <c r="R50" i="3"/>
  <c r="S58" i="3"/>
  <c r="R99" i="3"/>
  <c r="R178" i="3"/>
  <c r="R224" i="3"/>
  <c r="T210" i="3"/>
  <c r="R166" i="3"/>
  <c r="Z250" i="3"/>
  <c r="Z55" i="3"/>
  <c r="Z24" i="3"/>
  <c r="AB11" i="3"/>
  <c r="Z6" i="3"/>
  <c r="Z240" i="3"/>
  <c r="AB263" i="3"/>
  <c r="Z245" i="3"/>
  <c r="AA158" i="3"/>
  <c r="AA58" i="3"/>
  <c r="AA316" i="3"/>
  <c r="AA166" i="3"/>
  <c r="AB124" i="3"/>
  <c r="AB18" i="3"/>
  <c r="AB178" i="3"/>
  <c r="AB74" i="3"/>
  <c r="AB116" i="3"/>
  <c r="AA116" i="3"/>
  <c r="X135" i="3"/>
  <c r="N344" i="3"/>
  <c r="P113" i="3"/>
  <c r="N357" i="3"/>
  <c r="N230" i="3"/>
  <c r="P357" i="3"/>
  <c r="N11" i="3"/>
  <c r="Y6" i="3"/>
  <c r="V182" i="3"/>
  <c r="V105" i="3"/>
  <c r="W300" i="3"/>
  <c r="W263" i="3"/>
  <c r="X217" i="3"/>
  <c r="W240" i="3"/>
  <c r="W61" i="3"/>
  <c r="R38" i="3"/>
  <c r="S240" i="3"/>
  <c r="R83" i="3"/>
  <c r="T240" i="3"/>
  <c r="T105" i="3"/>
  <c r="S344" i="3"/>
  <c r="T344" i="3"/>
  <c r="T162" i="3"/>
  <c r="R18" i="3"/>
  <c r="P316" i="3"/>
  <c r="V6" i="3"/>
  <c r="V279" i="3"/>
  <c r="AA24" i="3"/>
  <c r="AA6" i="3"/>
  <c r="AB250" i="3"/>
  <c r="Z83" i="3"/>
  <c r="Z230" i="3"/>
  <c r="AA77" i="3"/>
  <c r="Z116" i="3"/>
  <c r="W135" i="3"/>
  <c r="V135" i="3"/>
  <c r="P116" i="3"/>
  <c r="O116" i="3"/>
  <c r="N110" i="3"/>
  <c r="O110" i="3"/>
  <c r="O113" i="3"/>
  <c r="P6" i="3"/>
  <c r="P217" i="3"/>
  <c r="O250" i="3"/>
  <c r="O357" i="3"/>
  <c r="N77" i="3"/>
  <c r="N50" i="3"/>
  <c r="N162" i="3"/>
  <c r="N166" i="3"/>
  <c r="W58" i="3"/>
  <c r="W250" i="3"/>
  <c r="X58" i="3"/>
  <c r="X250" i="3"/>
  <c r="X344" i="3"/>
  <c r="X245" i="3"/>
  <c r="V250" i="3"/>
  <c r="X162" i="3"/>
  <c r="X55" i="3"/>
  <c r="X38" i="3"/>
  <c r="W83" i="3"/>
  <c r="S158" i="3"/>
  <c r="R58" i="3"/>
  <c r="S162" i="3"/>
  <c r="S110" i="3"/>
  <c r="S230" i="3"/>
  <c r="T250" i="3"/>
  <c r="R77" i="3"/>
  <c r="R344" i="3"/>
  <c r="T74" i="3"/>
  <c r="R124" i="3"/>
  <c r="T178" i="3"/>
  <c r="N224" i="3"/>
  <c r="P224" i="3"/>
  <c r="Z38" i="3"/>
  <c r="Z50" i="3"/>
  <c r="Z344" i="3"/>
  <c r="AA113" i="3"/>
  <c r="AA171" i="3"/>
  <c r="AB245" i="3"/>
  <c r="N116" i="3"/>
  <c r="O50" i="3"/>
  <c r="O105" i="3"/>
  <c r="P279" i="3"/>
  <c r="P230" i="3"/>
  <c r="X24" i="3"/>
  <c r="X110" i="3"/>
  <c r="V344" i="3"/>
  <c r="V245" i="3"/>
  <c r="W166" i="3"/>
  <c r="W113" i="3"/>
  <c r="X263" i="3"/>
  <c r="V55" i="3"/>
  <c r="T94" i="3"/>
  <c r="S18" i="3"/>
  <c r="S105" i="3"/>
  <c r="R6" i="3"/>
  <c r="T24" i="3"/>
  <c r="T155" i="3"/>
  <c r="S50" i="3"/>
  <c r="R230" i="3"/>
  <c r="T158" i="3"/>
  <c r="S11" i="3"/>
  <c r="T224" i="3"/>
  <c r="S316" i="3"/>
  <c r="R105" i="3"/>
  <c r="R300" i="3"/>
  <c r="N178" i="3"/>
  <c r="AC210" i="3"/>
  <c r="Z110" i="3"/>
  <c r="AA110" i="3"/>
  <c r="Z224" i="3"/>
  <c r="Z90" i="3"/>
  <c r="AB24" i="3"/>
  <c r="AB90" i="3"/>
  <c r="AB357" i="3"/>
  <c r="Z158" i="3"/>
  <c r="Z58" i="3"/>
  <c r="Z316" i="3"/>
  <c r="Z166" i="3"/>
  <c r="AA124" i="3"/>
  <c r="AA18" i="3"/>
  <c r="AA178" i="3"/>
  <c r="AA74" i="3"/>
  <c r="AB83" i="3"/>
  <c r="AB230" i="3"/>
  <c r="X116" i="3"/>
  <c r="W116" i="3"/>
  <c r="T135" i="3"/>
  <c r="Y260" i="3"/>
  <c r="AC22" i="3"/>
  <c r="AC356" i="3"/>
  <c r="AC136" i="3"/>
  <c r="AC137" i="3" s="1"/>
  <c r="AC352" i="3"/>
  <c r="AC211" i="3"/>
  <c r="AC212" i="3" s="1"/>
  <c r="AC41" i="3"/>
  <c r="AC235" i="3"/>
  <c r="AC216" i="3"/>
  <c r="AC299" i="3"/>
  <c r="AC179" i="3"/>
  <c r="AC182" i="3" s="1"/>
  <c r="AC313" i="3"/>
  <c r="AC64" i="3"/>
  <c r="AC65" i="3" s="1"/>
  <c r="AC278" i="3"/>
  <c r="AC255" i="3"/>
  <c r="AC256" i="3" s="1"/>
  <c r="AC165" i="3"/>
  <c r="AC166" i="3" s="1"/>
  <c r="AC169" i="3"/>
  <c r="AC312" i="3"/>
  <c r="AC341" i="3"/>
  <c r="AC33" i="3"/>
  <c r="AC239" i="3"/>
  <c r="AC121" i="3"/>
  <c r="AC124" i="3" s="1"/>
  <c r="AC76" i="3"/>
  <c r="AC81" i="3"/>
  <c r="AC71" i="3"/>
  <c r="Q72" i="3"/>
  <c r="Q220" i="3"/>
  <c r="Q20" i="3"/>
  <c r="Q241" i="3"/>
  <c r="Q218" i="3"/>
  <c r="Q219" i="3" s="1"/>
  <c r="U360" i="3"/>
  <c r="U361" i="3" s="1"/>
  <c r="U167" i="3"/>
  <c r="U168" i="3" s="1"/>
  <c r="U42" i="3"/>
  <c r="U362" i="3"/>
  <c r="U363" i="3" s="1"/>
  <c r="U72" i="3"/>
  <c r="U172" i="3"/>
  <c r="Y170" i="3"/>
  <c r="Y206" i="3"/>
  <c r="Y207" i="3" s="1"/>
  <c r="Y249" i="3"/>
  <c r="Y233" i="3"/>
  <c r="Y234" i="3" s="1"/>
  <c r="Y12" i="3"/>
  <c r="Y13" i="3" s="1"/>
  <c r="Y109" i="3"/>
  <c r="Y213" i="3"/>
  <c r="Y214" i="3" s="1"/>
  <c r="AC44" i="3"/>
  <c r="Q172" i="3"/>
  <c r="Q167" i="3"/>
  <c r="Q168" i="3" s="1"/>
  <c r="Q298" i="3"/>
  <c r="Q87" i="3"/>
  <c r="Q86" i="3"/>
  <c r="Q102" i="3"/>
  <c r="Q253" i="3"/>
  <c r="Q254" i="3" s="1"/>
  <c r="Q17" i="3"/>
  <c r="Q360" i="3"/>
  <c r="Q361" i="3" s="1"/>
  <c r="U8" i="3"/>
  <c r="U293" i="3"/>
  <c r="U294" i="3" s="1"/>
  <c r="U82" i="3"/>
  <c r="U241" i="3"/>
  <c r="U222" i="3"/>
  <c r="U312" i="3"/>
  <c r="U342" i="3"/>
  <c r="Y57" i="3"/>
  <c r="Y26" i="3"/>
  <c r="Y145" i="3"/>
  <c r="Y144" i="3"/>
  <c r="Y19" i="3"/>
  <c r="Y86" i="3"/>
  <c r="Y75" i="3"/>
  <c r="Y44" i="3"/>
  <c r="Y42" i="3"/>
  <c r="Y311" i="3"/>
  <c r="Y204" i="3"/>
  <c r="Y205" i="3" s="1"/>
  <c r="Y20" i="3"/>
  <c r="Y56" i="3"/>
  <c r="AC259" i="3"/>
  <c r="AC263" i="3" s="1"/>
  <c r="AC247" i="3"/>
  <c r="AC39" i="3"/>
  <c r="AC40" i="3" s="1"/>
  <c r="AC46" i="3"/>
  <c r="AC220" i="3"/>
  <c r="AC229" i="3"/>
  <c r="AC230" i="3" s="1"/>
  <c r="AC360" i="3"/>
  <c r="AC361" i="3" s="1"/>
  <c r="AC161" i="3"/>
  <c r="AC162" i="3" s="1"/>
  <c r="AC221" i="3"/>
  <c r="AC86" i="3"/>
  <c r="AC90" i="3" s="1"/>
  <c r="AC32" i="3"/>
  <c r="AC242" i="3"/>
  <c r="AC103" i="3"/>
  <c r="AC27" i="3"/>
  <c r="AC153" i="3"/>
  <c r="AC45" i="3"/>
  <c r="AC102" i="3"/>
  <c r="AC277" i="3"/>
  <c r="AC246" i="3"/>
  <c r="AC93" i="3"/>
  <c r="AC340" i="3"/>
  <c r="AC215" i="3"/>
  <c r="AC47" i="3"/>
  <c r="AC111" i="3"/>
  <c r="AC113" i="3" s="1"/>
  <c r="AC342" i="3"/>
  <c r="AC154" i="3"/>
  <c r="AC53" i="3"/>
  <c r="AC172" i="3"/>
  <c r="AC73" i="3"/>
  <c r="AC298" i="3"/>
  <c r="AC10" i="3"/>
  <c r="AC11" i="3" s="1"/>
  <c r="AC14" i="3"/>
  <c r="AC15" i="3" s="1"/>
  <c r="AC21" i="3"/>
  <c r="AC109" i="3"/>
  <c r="AC110" i="3" s="1"/>
  <c r="AC29" i="3"/>
  <c r="AC19" i="3"/>
  <c r="AC222" i="3"/>
  <c r="AC173" i="3"/>
  <c r="AC253" i="3"/>
  <c r="AC254" i="3" s="1"/>
  <c r="AC156" i="3"/>
  <c r="AC30" i="3"/>
  <c r="AC56" i="3"/>
  <c r="AC20" i="3"/>
  <c r="AC311" i="3"/>
  <c r="AC223" i="3"/>
  <c r="AC241" i="3"/>
  <c r="AC353" i="3"/>
  <c r="Q246" i="3"/>
  <c r="Y156" i="3"/>
  <c r="Y158" i="3" s="1"/>
  <c r="Y223" i="3"/>
  <c r="Y43" i="3"/>
  <c r="Y291" i="3"/>
  <c r="Y292" i="3" s="1"/>
  <c r="Y312" i="3"/>
  <c r="Y45" i="3"/>
  <c r="Q342" i="3"/>
  <c r="Q202" i="3"/>
  <c r="Q203" i="3" s="1"/>
  <c r="AC237" i="3"/>
  <c r="AC79" i="3"/>
  <c r="AC176" i="3"/>
  <c r="AC100" i="3"/>
  <c r="AC132" i="3"/>
  <c r="AC57" i="3"/>
  <c r="AC25" i="3"/>
  <c r="AC92" i="3"/>
  <c r="AC54" i="3"/>
  <c r="AC157" i="3"/>
  <c r="AC31" i="3"/>
  <c r="AC204" i="3"/>
  <c r="AC205" i="3" s="1"/>
  <c r="AC291" i="3"/>
  <c r="AC292" i="3" s="1"/>
  <c r="AC144" i="3"/>
  <c r="AC249" i="3"/>
  <c r="AC43" i="3"/>
  <c r="AC75" i="3"/>
  <c r="AC12" i="3"/>
  <c r="AC13" i="3" s="1"/>
  <c r="AC206" i="3"/>
  <c r="AC207" i="3" s="1"/>
  <c r="AC67" i="3"/>
  <c r="AC145" i="3"/>
  <c r="AC343" i="3"/>
  <c r="AC170" i="3"/>
  <c r="AC127" i="3"/>
  <c r="AC315" i="3"/>
  <c r="Y127" i="3"/>
  <c r="Y125" i="3"/>
  <c r="Y315" i="3"/>
  <c r="U127" i="3"/>
  <c r="U125" i="3"/>
  <c r="U315" i="3"/>
  <c r="Q127" i="3"/>
  <c r="Q315" i="3"/>
  <c r="AC126" i="3"/>
  <c r="AC354" i="3"/>
  <c r="AC114" i="3"/>
  <c r="AC130" i="3"/>
  <c r="AC129" i="3"/>
  <c r="AC128" i="3"/>
  <c r="Y126" i="3"/>
  <c r="Y354" i="3"/>
  <c r="Y114" i="3"/>
  <c r="Y130" i="3"/>
  <c r="Y129" i="3"/>
  <c r="Y128" i="3"/>
  <c r="U126" i="3"/>
  <c r="U354" i="3"/>
  <c r="U114" i="3"/>
  <c r="U130" i="3"/>
  <c r="U129" i="3"/>
  <c r="U128" i="3"/>
  <c r="Q126" i="3"/>
  <c r="Q354" i="3"/>
  <c r="Q114" i="3"/>
  <c r="Q130" i="3"/>
  <c r="Q129" i="3"/>
  <c r="Q128" i="3"/>
  <c r="Y134" i="3"/>
  <c r="Y78" i="3"/>
  <c r="U23" i="3"/>
  <c r="Y231" i="3"/>
  <c r="Y232" i="3" s="1"/>
  <c r="Y225" i="3"/>
  <c r="Y226" i="3" s="1"/>
  <c r="Y93" i="3"/>
  <c r="Y264" i="3"/>
  <c r="Y269" i="3" s="1"/>
  <c r="Y48" i="3"/>
  <c r="Q37" i="3"/>
  <c r="Q76" i="3"/>
  <c r="Q97" i="3"/>
  <c r="U291" i="3"/>
  <c r="U292" i="3" s="1"/>
  <c r="Y247" i="3"/>
  <c r="Y122" i="3"/>
  <c r="Y133" i="3"/>
  <c r="Q122" i="3"/>
  <c r="Y338" i="3"/>
  <c r="Q93" i="3"/>
  <c r="U102" i="3"/>
  <c r="Y261" i="3"/>
  <c r="Y278" i="3"/>
  <c r="Y64" i="3"/>
  <c r="Y65" i="3" s="1"/>
  <c r="Y25" i="3"/>
  <c r="Y49" i="3"/>
  <c r="U149" i="3"/>
  <c r="U150" i="3" s="1"/>
  <c r="U33" i="3"/>
  <c r="Q33" i="3"/>
  <c r="Y259" i="3"/>
  <c r="Y175" i="3"/>
  <c r="Y339" i="3"/>
  <c r="Y174" i="3"/>
  <c r="Y41" i="3"/>
  <c r="Y216" i="3"/>
  <c r="Y51" i="3"/>
  <c r="Y52" i="3" s="1"/>
  <c r="Y10" i="3"/>
  <c r="Q160" i="3"/>
  <c r="U41" i="3"/>
  <c r="U34" i="3"/>
  <c r="Y340" i="3"/>
  <c r="Y132" i="3"/>
  <c r="U160" i="3"/>
  <c r="Y89" i="3"/>
  <c r="Y235" i="3"/>
  <c r="Y28" i="3"/>
  <c r="Y228" i="3"/>
  <c r="Q221" i="3"/>
  <c r="Y136" i="3"/>
  <c r="Y137" i="3" s="1"/>
  <c r="Y246" i="3"/>
  <c r="Y258" i="3"/>
  <c r="Y355" i="3"/>
  <c r="Y53" i="3"/>
  <c r="Y55" i="3" s="1"/>
  <c r="Y352" i="3"/>
  <c r="Y237" i="3"/>
  <c r="U218" i="3"/>
  <c r="U219" i="3" s="1"/>
  <c r="Y362" i="3"/>
  <c r="Y363" i="3" s="1"/>
  <c r="Y153" i="3"/>
  <c r="Y39" i="3"/>
  <c r="Y40" i="3" s="1"/>
  <c r="Y200" i="3"/>
  <c r="Y201" i="3" s="1"/>
  <c r="Y47" i="3"/>
  <c r="Q356" i="3"/>
  <c r="Q32" i="3"/>
  <c r="Q215" i="3"/>
  <c r="Q176" i="3"/>
  <c r="U238" i="3"/>
  <c r="Y92" i="3"/>
  <c r="Y87" i="3"/>
  <c r="Q79" i="3"/>
  <c r="Q181" i="3"/>
  <c r="U93" i="3"/>
  <c r="Y173" i="3"/>
  <c r="Y251" i="3"/>
  <c r="Y252" i="3" s="1"/>
  <c r="Y22" i="3"/>
  <c r="Q243" i="3"/>
  <c r="Y236" i="3"/>
  <c r="Y229" i="3"/>
  <c r="Y120" i="3"/>
  <c r="Y218" i="3"/>
  <c r="Y219" i="3" s="1"/>
  <c r="Y149" i="3"/>
  <c r="Y150" i="3" s="1"/>
  <c r="Y119" i="3"/>
  <c r="Q51" i="3"/>
  <c r="Q52" i="3" s="1"/>
  <c r="U123" i="3"/>
  <c r="Y152" i="3"/>
  <c r="Y100" i="3"/>
  <c r="Y161" i="3"/>
  <c r="Y162" i="3" s="1"/>
  <c r="U107" i="3"/>
  <c r="U247" i="3"/>
  <c r="U231" i="3"/>
  <c r="U232" i="3" s="1"/>
  <c r="Y123" i="3"/>
  <c r="Y95" i="3"/>
  <c r="Y96" i="3" s="1"/>
  <c r="Y70" i="3"/>
  <c r="Y164" i="3"/>
  <c r="Y243" i="3"/>
  <c r="Y209" i="3"/>
  <c r="Q41" i="3"/>
  <c r="Q53" i="3"/>
  <c r="Q55" i="3" s="1"/>
  <c r="Q120" i="3"/>
  <c r="U277" i="3"/>
  <c r="U242" i="3"/>
  <c r="Y108" i="3"/>
  <c r="Y343" i="3"/>
  <c r="Y248" i="3"/>
  <c r="Y16" i="3"/>
  <c r="Y18" i="3" s="1"/>
  <c r="Y242" i="3"/>
  <c r="Y62" i="3"/>
  <c r="Y63" i="3" s="1"/>
  <c r="Y169" i="3"/>
  <c r="Y298" i="3"/>
  <c r="U220" i="3"/>
  <c r="Q161" i="3"/>
  <c r="Q91" i="3"/>
  <c r="U32" i="3"/>
  <c r="U5" i="3"/>
  <c r="Y115" i="3"/>
  <c r="Y79" i="3"/>
  <c r="Y88" i="3"/>
  <c r="Y23" i="3"/>
  <c r="Y121" i="3"/>
  <c r="Y82" i="3"/>
  <c r="Y208" i="3"/>
  <c r="Y163" i="3"/>
  <c r="Y238" i="3"/>
  <c r="U313" i="3"/>
  <c r="U211" i="3"/>
  <c r="U212" i="3" s="1"/>
  <c r="Q107" i="3"/>
  <c r="Y9" i="3"/>
  <c r="Y147" i="3"/>
  <c r="Y148" i="3" s="1"/>
  <c r="Y151" i="3"/>
  <c r="Y37" i="3"/>
  <c r="Y257" i="3"/>
  <c r="Y66" i="3"/>
  <c r="Y202" i="3"/>
  <c r="Y203" i="3" s="1"/>
  <c r="Y239" i="3"/>
  <c r="Y117" i="3"/>
  <c r="Y118" i="3" s="1"/>
  <c r="Y165" i="3"/>
  <c r="Y313" i="3"/>
  <c r="Y211" i="3"/>
  <c r="Y212" i="3" s="1"/>
  <c r="Q165" i="3"/>
  <c r="Q362" i="3"/>
  <c r="Q363" i="3" s="1"/>
  <c r="Q257" i="3"/>
  <c r="Q45" i="3"/>
  <c r="Q151" i="3"/>
  <c r="Q227" i="3"/>
  <c r="Y176" i="3"/>
  <c r="Y299" i="3"/>
  <c r="Y172" i="3"/>
  <c r="Y154" i="3"/>
  <c r="Y112" i="3"/>
  <c r="Y181" i="3"/>
  <c r="Y356" i="3"/>
  <c r="Y46" i="3"/>
  <c r="Y27" i="3"/>
  <c r="Y111" i="3"/>
  <c r="Y59" i="3"/>
  <c r="Y277" i="3"/>
  <c r="Y80" i="3"/>
  <c r="Y8" i="3"/>
  <c r="Y360" i="3"/>
  <c r="Y361" i="3" s="1"/>
  <c r="Y131" i="3"/>
  <c r="Y220" i="3"/>
  <c r="Y69" i="3"/>
  <c r="Y34" i="3"/>
  <c r="Y81" i="3"/>
  <c r="Q238" i="3"/>
  <c r="Q5" i="3"/>
  <c r="Q104" i="3"/>
  <c r="Q293" i="3"/>
  <c r="Q294" i="3" s="1"/>
  <c r="Q39" i="3"/>
  <c r="Q40" i="3" s="1"/>
  <c r="Q231" i="3"/>
  <c r="Q232" i="3" s="1"/>
  <c r="U257" i="3"/>
  <c r="Y215" i="3"/>
  <c r="Y217" i="3" s="1"/>
  <c r="Y179" i="3"/>
  <c r="Y84" i="3"/>
  <c r="Y85" i="3" s="1"/>
  <c r="Y73" i="3"/>
  <c r="Y221" i="3"/>
  <c r="Y138" i="3"/>
  <c r="Y139" i="3" s="1"/>
  <c r="Y337" i="3"/>
  <c r="Y33" i="3"/>
  <c r="Y76" i="3"/>
  <c r="Y227" i="3"/>
  <c r="Y60" i="3"/>
  <c r="Y32" i="3"/>
  <c r="U103" i="3"/>
  <c r="Y103" i="3"/>
  <c r="Y244" i="3"/>
  <c r="U244" i="3"/>
  <c r="Y102" i="3"/>
  <c r="U101" i="3"/>
  <c r="U255" i="3"/>
  <c r="U256" i="3" s="1"/>
  <c r="Y255" i="3"/>
  <c r="Y256" i="3" s="1"/>
  <c r="Y101" i="3"/>
  <c r="U112" i="3"/>
  <c r="Q341" i="3"/>
  <c r="Q204" i="3"/>
  <c r="Q205" i="3" s="1"/>
  <c r="Q82" i="3"/>
  <c r="U122" i="3"/>
  <c r="Q134" i="3"/>
  <c r="Q299" i="3"/>
  <c r="Q100" i="3"/>
  <c r="Q228" i="3"/>
  <c r="Q12" i="3"/>
  <c r="Q13" i="3" s="1"/>
  <c r="U70" i="3"/>
  <c r="Q355" i="3"/>
  <c r="U278" i="3"/>
  <c r="CB5" i="14"/>
  <c r="Q352" i="3"/>
  <c r="Q121" i="3"/>
  <c r="U235" i="3"/>
  <c r="Q27" i="3"/>
  <c r="Q147" i="3"/>
  <c r="Q148" i="3" s="1"/>
  <c r="U179" i="3"/>
  <c r="U213" i="3"/>
  <c r="U214" i="3" s="1"/>
  <c r="U27" i="3"/>
  <c r="U159" i="3"/>
  <c r="U59" i="3"/>
  <c r="U47" i="3"/>
  <c r="U339" i="3"/>
  <c r="U48" i="3"/>
  <c r="Q84" i="3"/>
  <c r="Q85" i="3" s="1"/>
  <c r="Q16" i="3"/>
  <c r="Q18" i="3" s="1"/>
  <c r="Q225" i="3"/>
  <c r="Q226" i="3" s="1"/>
  <c r="U157" i="3"/>
  <c r="Q242" i="3"/>
  <c r="Q338" i="3"/>
  <c r="U115" i="3"/>
  <c r="U216" i="3"/>
  <c r="Q70" i="3"/>
  <c r="U44" i="3"/>
  <c r="U353" i="3"/>
  <c r="Q156" i="3"/>
  <c r="U26" i="3"/>
  <c r="Q59" i="3"/>
  <c r="Q61" i="3" s="1"/>
  <c r="U204" i="3"/>
  <c r="U205" i="3" s="1"/>
  <c r="U341" i="3"/>
  <c r="Q73" i="3"/>
  <c r="Q109" i="3"/>
  <c r="Q144" i="3"/>
  <c r="U153" i="3"/>
  <c r="U352" i="3"/>
  <c r="U249" i="3"/>
  <c r="U169" i="3"/>
  <c r="Q157" i="3"/>
  <c r="U46" i="3"/>
  <c r="U49" i="3"/>
  <c r="Q35" i="3"/>
  <c r="Q44" i="3"/>
  <c r="Q249" i="3"/>
  <c r="Q264" i="3"/>
  <c r="U39" i="3"/>
  <c r="U40" i="3" s="1"/>
  <c r="U147" i="3"/>
  <c r="U148" i="3" s="1"/>
  <c r="U121" i="3"/>
  <c r="U120" i="3"/>
  <c r="U154" i="3"/>
  <c r="U225" i="3"/>
  <c r="U226" i="3" s="1"/>
  <c r="U22" i="3"/>
  <c r="U260" i="3"/>
  <c r="U66" i="3"/>
  <c r="U53" i="3"/>
  <c r="Q47" i="3"/>
  <c r="Q174" i="3"/>
  <c r="Q31" i="3"/>
  <c r="Q28" i="3"/>
  <c r="Q213" i="3"/>
  <c r="Q214" i="3" s="1"/>
  <c r="Q131" i="3"/>
  <c r="Q262" i="3"/>
  <c r="Q26" i="3"/>
  <c r="Q208" i="3"/>
  <c r="Q153" i="3"/>
  <c r="U71" i="3"/>
  <c r="U7" i="3"/>
  <c r="U298" i="3"/>
  <c r="U10" i="3"/>
  <c r="Q49" i="3"/>
  <c r="Q179" i="3"/>
  <c r="Q182" i="3" s="1"/>
  <c r="Q92" i="3"/>
  <c r="Q25" i="3"/>
  <c r="Q23" i="3"/>
  <c r="Q138" i="3"/>
  <c r="Q139" i="3" s="1"/>
  <c r="U64" i="3"/>
  <c r="U65" i="3" s="1"/>
  <c r="U246" i="3"/>
  <c r="U239" i="3"/>
  <c r="U156" i="3"/>
  <c r="U97" i="3"/>
  <c r="U355" i="3"/>
  <c r="U136" i="3"/>
  <c r="U137" i="3" s="1"/>
  <c r="U176" i="3"/>
  <c r="U343" i="3"/>
  <c r="U16" i="3"/>
  <c r="U119" i="3"/>
  <c r="U117" i="3"/>
  <c r="U118" i="3" s="1"/>
  <c r="U223" i="3"/>
  <c r="U262" i="3"/>
  <c r="U106" i="3"/>
  <c r="U20" i="3"/>
  <c r="U25" i="3"/>
  <c r="U138" i="3"/>
  <c r="U139" i="3" s="1"/>
  <c r="U164" i="3"/>
  <c r="U311" i="3"/>
  <c r="Q339" i="3"/>
  <c r="Q169" i="3"/>
  <c r="Q69" i="3"/>
  <c r="U60" i="3"/>
  <c r="U206" i="3"/>
  <c r="U207" i="3" s="1"/>
  <c r="U19" i="3"/>
  <c r="U75" i="3"/>
  <c r="U43" i="3"/>
  <c r="Q337" i="3"/>
  <c r="Q67" i="3"/>
  <c r="Q19" i="3"/>
  <c r="Q175" i="3"/>
  <c r="Q173" i="3"/>
  <c r="Q237" i="3"/>
  <c r="Q251" i="3"/>
  <c r="Q252" i="3" s="1"/>
  <c r="Q278" i="3"/>
  <c r="Q277" i="3"/>
  <c r="Q154" i="3"/>
  <c r="Q46" i="3"/>
  <c r="Q140" i="3"/>
  <c r="Q141" i="3" s="1"/>
  <c r="Q261" i="3"/>
  <c r="Q239" i="3"/>
  <c r="Q81" i="3"/>
  <c r="Q42" i="3"/>
  <c r="U174" i="3"/>
  <c r="U28" i="3"/>
  <c r="U57" i="3"/>
  <c r="U80" i="3"/>
  <c r="U134" i="3"/>
  <c r="U36" i="3"/>
  <c r="U145" i="3"/>
  <c r="U29" i="3"/>
  <c r="U68" i="3"/>
  <c r="U170" i="3"/>
  <c r="U76" i="3"/>
  <c r="U9" i="3"/>
  <c r="U356" i="3"/>
  <c r="U259" i="3"/>
  <c r="U78" i="3"/>
  <c r="U54" i="3"/>
  <c r="Q75" i="3"/>
  <c r="Q117" i="3"/>
  <c r="Q118" i="3" s="1"/>
  <c r="Q108" i="3"/>
  <c r="Q247" i="3"/>
  <c r="Q88" i="3"/>
  <c r="U227" i="3"/>
  <c r="U202" i="3"/>
  <c r="U203" i="3" s="1"/>
  <c r="U251" i="3"/>
  <c r="U252" i="3" s="1"/>
  <c r="Q43" i="3"/>
  <c r="Q200" i="3"/>
  <c r="Q201" i="3" s="1"/>
  <c r="Q170" i="3"/>
  <c r="Q29" i="3"/>
  <c r="Q57" i="3"/>
  <c r="Q8" i="3"/>
  <c r="Q10" i="3"/>
  <c r="Q48" i="3"/>
  <c r="Q343" i="3"/>
  <c r="Q258" i="3"/>
  <c r="U228" i="3"/>
  <c r="U51" i="3"/>
  <c r="U52" i="3" s="1"/>
  <c r="U37" i="3"/>
  <c r="U108" i="3"/>
  <c r="U81" i="3"/>
  <c r="U132" i="3"/>
  <c r="U133" i="3"/>
  <c r="U181" i="3"/>
  <c r="U258" i="3"/>
  <c r="U87" i="3"/>
  <c r="U100" i="3"/>
  <c r="U200" i="3"/>
  <c r="U201" i="3" s="1"/>
  <c r="U261" i="3"/>
  <c r="U56" i="3"/>
  <c r="U79" i="3"/>
  <c r="U221" i="3"/>
  <c r="U89" i="3"/>
  <c r="U173" i="3"/>
  <c r="Q123" i="3"/>
  <c r="Q340" i="3"/>
  <c r="Q145" i="3"/>
  <c r="Q68" i="3"/>
  <c r="Q64" i="3"/>
  <c r="Q65" i="3" s="1"/>
  <c r="Q163" i="3"/>
  <c r="Q95" i="3"/>
  <c r="Q96" i="3" s="1"/>
  <c r="Q30" i="3"/>
  <c r="Q353" i="3"/>
  <c r="Q9" i="3"/>
  <c r="Q209" i="3"/>
  <c r="U111" i="3"/>
  <c r="U73" i="3"/>
  <c r="U92" i="3"/>
  <c r="U84" i="3"/>
  <c r="U85" i="3" s="1"/>
  <c r="U340" i="3"/>
  <c r="U88" i="3"/>
  <c r="U163" i="3"/>
  <c r="U209" i="3"/>
  <c r="U210" i="3" s="1"/>
  <c r="U265" i="3"/>
  <c r="U98" i="3"/>
  <c r="Q136" i="3"/>
  <c r="Q137" i="3" s="1"/>
  <c r="Q71" i="3"/>
  <c r="Q56" i="3"/>
  <c r="Q164" i="3"/>
  <c r="U161" i="3"/>
  <c r="U243" i="3"/>
  <c r="Q233" i="3"/>
  <c r="Q234" i="3" s="1"/>
  <c r="Q36" i="3"/>
  <c r="Q66" i="3"/>
  <c r="Q236" i="3"/>
  <c r="Q259" i="3"/>
  <c r="Q78" i="3"/>
  <c r="Q119" i="3"/>
  <c r="U67" i="3"/>
  <c r="U21" i="3"/>
  <c r="U109" i="3"/>
  <c r="U30" i="3"/>
  <c r="U17" i="3"/>
  <c r="U215" i="3"/>
  <c r="U299" i="3"/>
  <c r="U177" i="3"/>
  <c r="U337" i="3"/>
  <c r="U248" i="3"/>
  <c r="U104" i="3"/>
  <c r="U338" i="3"/>
  <c r="U236" i="3"/>
  <c r="U229" i="3"/>
  <c r="Q248" i="3"/>
  <c r="Q260" i="3"/>
  <c r="Q111" i="3"/>
  <c r="Q80" i="3"/>
  <c r="Q98" i="3"/>
  <c r="Q106" i="3"/>
  <c r="Q216" i="3"/>
  <c r="Q222" i="3"/>
  <c r="Q265" i="3"/>
  <c r="Q7" i="3"/>
  <c r="Q311" i="3"/>
  <c r="Q229" i="3"/>
  <c r="Q206" i="3"/>
  <c r="Q207" i="3" s="1"/>
  <c r="Q112" i="3"/>
  <c r="Q291" i="3"/>
  <c r="Q292" i="3" s="1"/>
  <c r="Q89" i="3"/>
  <c r="U144" i="3"/>
  <c r="U175" i="3"/>
  <c r="U264" i="3"/>
  <c r="U142" i="3"/>
  <c r="U143" i="3" s="1"/>
  <c r="U62" i="3"/>
  <c r="U63" i="3" s="1"/>
  <c r="U35" i="3"/>
  <c r="U151" i="3"/>
  <c r="U155" i="3" s="1"/>
  <c r="U69" i="3"/>
  <c r="U95" i="3"/>
  <c r="U96" i="3" s="1"/>
  <c r="U12" i="3"/>
  <c r="U13" i="3" s="1"/>
  <c r="Q149" i="3"/>
  <c r="Q150" i="3" s="1"/>
  <c r="Q235" i="3"/>
  <c r="Q159" i="3"/>
  <c r="Q162" i="3" s="1"/>
  <c r="U31" i="3"/>
  <c r="U233" i="3"/>
  <c r="U234" i="3" s="1"/>
  <c r="U237" i="3"/>
  <c r="CB5" i="11"/>
  <c r="Q115" i="3" s="1"/>
  <c r="Y171" i="3" l="1"/>
  <c r="AC94" i="3"/>
  <c r="Y58" i="3"/>
  <c r="AC245" i="3"/>
  <c r="U94" i="3"/>
  <c r="Y279" i="3"/>
  <c r="AC77" i="3"/>
  <c r="AC83" i="3"/>
  <c r="AC279" i="3"/>
  <c r="Y11" i="3"/>
  <c r="U58" i="3"/>
  <c r="U158" i="3"/>
  <c r="Q77" i="3"/>
  <c r="Q240" i="3"/>
  <c r="U113" i="3"/>
  <c r="Q105" i="3"/>
  <c r="Q316" i="3"/>
  <c r="Y110" i="3"/>
  <c r="Q110" i="3"/>
  <c r="Y230" i="3"/>
  <c r="Y182" i="3"/>
  <c r="Q124" i="3"/>
  <c r="Y210" i="3"/>
  <c r="Q11" i="3"/>
  <c r="U166" i="3"/>
  <c r="AC217" i="3"/>
  <c r="U146" i="3"/>
  <c r="AC74" i="3"/>
  <c r="Q279" i="3"/>
  <c r="U316" i="3"/>
  <c r="Y263" i="3"/>
  <c r="U269" i="3"/>
  <c r="Y344" i="3"/>
  <c r="P364" i="3"/>
  <c r="AC155" i="3"/>
  <c r="Z364" i="3"/>
  <c r="AC300" i="3"/>
  <c r="U217" i="3"/>
  <c r="AC105" i="3"/>
  <c r="Q83" i="3"/>
  <c r="AC146" i="3"/>
  <c r="N364" i="3"/>
  <c r="X364" i="3"/>
  <c r="U90" i="3"/>
  <c r="AC344" i="3"/>
  <c r="S364" i="3"/>
  <c r="T364" i="3"/>
  <c r="AA364" i="3"/>
  <c r="AB364" i="3"/>
  <c r="Q74" i="3"/>
  <c r="Q171" i="3"/>
  <c r="Y300" i="3"/>
  <c r="AC55" i="3"/>
  <c r="Y94" i="3"/>
  <c r="O364" i="3"/>
  <c r="V364" i="3"/>
  <c r="Y245" i="3"/>
  <c r="W364" i="3"/>
  <c r="R364" i="3"/>
  <c r="Q58" i="3"/>
  <c r="U11" i="3"/>
  <c r="Q158" i="3"/>
  <c r="U162" i="3"/>
  <c r="Q357" i="3"/>
  <c r="Y357" i="3"/>
  <c r="AC224" i="3"/>
  <c r="Y316" i="3"/>
  <c r="U110" i="3"/>
  <c r="Q146" i="3"/>
  <c r="Q6" i="3"/>
  <c r="U224" i="3"/>
  <c r="Y105" i="3"/>
  <c r="Y240" i="3"/>
  <c r="Q99" i="3"/>
  <c r="AC316" i="3"/>
  <c r="AC24" i="3"/>
  <c r="AC178" i="3"/>
  <c r="Q178" i="3"/>
  <c r="Q245" i="3"/>
  <c r="AC357" i="3"/>
  <c r="Q166" i="3"/>
  <c r="Q38" i="3"/>
  <c r="Q263" i="3"/>
  <c r="Y83" i="3"/>
  <c r="Y135" i="3"/>
  <c r="AC250" i="3"/>
  <c r="U178" i="3"/>
  <c r="Q344" i="3"/>
  <c r="U99" i="3"/>
  <c r="Q210" i="3"/>
  <c r="U182" i="3"/>
  <c r="Y74" i="3"/>
  <c r="U279" i="3"/>
  <c r="Y116" i="3"/>
  <c r="AC58" i="3"/>
  <c r="Y77" i="3"/>
  <c r="Q224" i="3"/>
  <c r="U55" i="3"/>
  <c r="U263" i="3"/>
  <c r="Y61" i="3"/>
  <c r="Y178" i="3"/>
  <c r="Y250" i="3"/>
  <c r="Y50" i="3"/>
  <c r="Y90" i="3"/>
  <c r="Q113" i="3"/>
  <c r="U344" i="3"/>
  <c r="U83" i="3"/>
  <c r="U77" i="3"/>
  <c r="U124" i="3"/>
  <c r="U74" i="3"/>
  <c r="U171" i="3"/>
  <c r="Y113" i="3"/>
  <c r="Y166" i="3"/>
  <c r="U6" i="3"/>
  <c r="Y124" i="3"/>
  <c r="Y38" i="3"/>
  <c r="U116" i="3"/>
  <c r="Q250" i="3"/>
  <c r="AC158" i="3"/>
  <c r="Y24" i="3"/>
  <c r="U245" i="3"/>
  <c r="Q90" i="3"/>
  <c r="AC171" i="3"/>
  <c r="U230" i="3"/>
  <c r="U24" i="3"/>
  <c r="U18" i="3"/>
  <c r="U250" i="3"/>
  <c r="Q269" i="3"/>
  <c r="U240" i="3"/>
  <c r="Y224" i="3"/>
  <c r="Y155" i="3"/>
  <c r="Q50" i="3"/>
  <c r="Q217" i="3"/>
  <c r="AC38" i="3"/>
  <c r="Y146" i="3"/>
  <c r="AC240" i="3"/>
  <c r="U105" i="3"/>
  <c r="U38" i="3"/>
  <c r="U300" i="3"/>
  <c r="U357" i="3"/>
  <c r="U61" i="3"/>
  <c r="Q230" i="3"/>
  <c r="Q94" i="3"/>
  <c r="U50" i="3"/>
  <c r="Q116" i="3"/>
  <c r="U135" i="3"/>
  <c r="Q300" i="3"/>
  <c r="AC50" i="3"/>
  <c r="AC115" i="3"/>
  <c r="AC116" i="3" s="1"/>
  <c r="Q125" i="3"/>
  <c r="Q135" i="3" s="1"/>
  <c r="AC125" i="3"/>
  <c r="AC135" i="3" s="1"/>
  <c r="Q152" i="3"/>
  <c r="Q155" i="3" s="1"/>
  <c r="Q22" i="3"/>
  <c r="Q24" i="3" s="1"/>
  <c r="CA141" i="10"/>
  <c r="BZ141" i="10"/>
  <c r="BY141" i="10"/>
  <c r="AZ141" i="10"/>
  <c r="BX141" i="10" s="1"/>
  <c r="AY141" i="10"/>
  <c r="BW141" i="10" s="1"/>
  <c r="AX141" i="10"/>
  <c r="BV141" i="10" s="1"/>
  <c r="AW141" i="10"/>
  <c r="BU141" i="10" s="1"/>
  <c r="AV141" i="10"/>
  <c r="BT141" i="10" s="1"/>
  <c r="AU141" i="10"/>
  <c r="BS141" i="10" s="1"/>
  <c r="AT141" i="10"/>
  <c r="BR141" i="10" s="1"/>
  <c r="AS141" i="10"/>
  <c r="BQ141" i="10" s="1"/>
  <c r="AR141" i="10"/>
  <c r="BP141" i="10" s="1"/>
  <c r="AQ141" i="10"/>
  <c r="BO141" i="10" s="1"/>
  <c r="AP141" i="10"/>
  <c r="BN141" i="10" s="1"/>
  <c r="AO141" i="10"/>
  <c r="BM141" i="10" s="1"/>
  <c r="A141" i="10"/>
  <c r="CA140" i="10"/>
  <c r="BZ140" i="10"/>
  <c r="BY140" i="10"/>
  <c r="AZ140" i="10"/>
  <c r="BX140" i="10" s="1"/>
  <c r="AY140" i="10"/>
  <c r="BW140" i="10" s="1"/>
  <c r="AX140" i="10"/>
  <c r="BV140" i="10" s="1"/>
  <c r="AW140" i="10"/>
  <c r="BU140" i="10" s="1"/>
  <c r="AV140" i="10"/>
  <c r="BT140" i="10" s="1"/>
  <c r="AU140" i="10"/>
  <c r="BS140" i="10" s="1"/>
  <c r="AT140" i="10"/>
  <c r="BR140" i="10" s="1"/>
  <c r="AS140" i="10"/>
  <c r="BQ140" i="10" s="1"/>
  <c r="AR140" i="10"/>
  <c r="BP140" i="10" s="1"/>
  <c r="AQ140" i="10"/>
  <c r="BO140" i="10" s="1"/>
  <c r="AP140" i="10"/>
  <c r="BN140" i="10" s="1"/>
  <c r="AO140" i="10"/>
  <c r="BM140" i="10" s="1"/>
  <c r="A140" i="10"/>
  <c r="CA139" i="10"/>
  <c r="BZ139" i="10"/>
  <c r="BY139" i="10"/>
  <c r="AZ139" i="10"/>
  <c r="BX139" i="10" s="1"/>
  <c r="AY139" i="10"/>
  <c r="BW139" i="10" s="1"/>
  <c r="AX139" i="10"/>
  <c r="BV139" i="10" s="1"/>
  <c r="AW139" i="10"/>
  <c r="BU139" i="10" s="1"/>
  <c r="AV139" i="10"/>
  <c r="BT139" i="10" s="1"/>
  <c r="AU139" i="10"/>
  <c r="BS139" i="10" s="1"/>
  <c r="AT139" i="10"/>
  <c r="BR139" i="10" s="1"/>
  <c r="AS139" i="10"/>
  <c r="BQ139" i="10" s="1"/>
  <c r="AR139" i="10"/>
  <c r="BP139" i="10" s="1"/>
  <c r="AQ139" i="10"/>
  <c r="BO139" i="10" s="1"/>
  <c r="AP139" i="10"/>
  <c r="BN139" i="10" s="1"/>
  <c r="AO139" i="10"/>
  <c r="BM139" i="10" s="1"/>
  <c r="A139" i="10"/>
  <c r="CA138" i="10"/>
  <c r="BZ138" i="10"/>
  <c r="BY138" i="10"/>
  <c r="AZ138" i="10"/>
  <c r="BX138" i="10" s="1"/>
  <c r="AY138" i="10"/>
  <c r="BW138" i="10" s="1"/>
  <c r="AX138" i="10"/>
  <c r="BV138" i="10" s="1"/>
  <c r="AW138" i="10"/>
  <c r="BU138" i="10" s="1"/>
  <c r="AV138" i="10"/>
  <c r="BT138" i="10" s="1"/>
  <c r="AU138" i="10"/>
  <c r="BS138" i="10" s="1"/>
  <c r="AT138" i="10"/>
  <c r="BR138" i="10" s="1"/>
  <c r="AS138" i="10"/>
  <c r="BQ138" i="10" s="1"/>
  <c r="AR138" i="10"/>
  <c r="BP138" i="10" s="1"/>
  <c r="AQ138" i="10"/>
  <c r="BO138" i="10" s="1"/>
  <c r="AP138" i="10"/>
  <c r="BN138" i="10" s="1"/>
  <c r="AO138" i="10"/>
  <c r="BM138" i="10" s="1"/>
  <c r="A138" i="10"/>
  <c r="CA137" i="10"/>
  <c r="BZ137" i="10"/>
  <c r="BY137" i="10"/>
  <c r="AZ137" i="10"/>
  <c r="BX137" i="10" s="1"/>
  <c r="AY137" i="10"/>
  <c r="BW137" i="10" s="1"/>
  <c r="AX137" i="10"/>
  <c r="BV137" i="10" s="1"/>
  <c r="AW137" i="10"/>
  <c r="BU137" i="10" s="1"/>
  <c r="AV137" i="10"/>
  <c r="BT137" i="10" s="1"/>
  <c r="AU137" i="10"/>
  <c r="BS137" i="10" s="1"/>
  <c r="AT137" i="10"/>
  <c r="BR137" i="10" s="1"/>
  <c r="AS137" i="10"/>
  <c r="BQ137" i="10" s="1"/>
  <c r="AR137" i="10"/>
  <c r="BP137" i="10" s="1"/>
  <c r="AQ137" i="10"/>
  <c r="BO137" i="10" s="1"/>
  <c r="AP137" i="10"/>
  <c r="BN137" i="10" s="1"/>
  <c r="AO137" i="10"/>
  <c r="BM137" i="10" s="1"/>
  <c r="A137" i="10"/>
  <c r="CA136" i="10"/>
  <c r="BZ136" i="10"/>
  <c r="BY136" i="10"/>
  <c r="AZ136" i="10"/>
  <c r="BX136" i="10" s="1"/>
  <c r="AY136" i="10"/>
  <c r="BW136" i="10" s="1"/>
  <c r="AX136" i="10"/>
  <c r="BV136" i="10" s="1"/>
  <c r="AW136" i="10"/>
  <c r="BU136" i="10" s="1"/>
  <c r="AV136" i="10"/>
  <c r="BT136" i="10" s="1"/>
  <c r="AU136" i="10"/>
  <c r="BS136" i="10" s="1"/>
  <c r="AT136" i="10"/>
  <c r="BR136" i="10" s="1"/>
  <c r="AS136" i="10"/>
  <c r="BQ136" i="10" s="1"/>
  <c r="AR136" i="10"/>
  <c r="BP136" i="10" s="1"/>
  <c r="AQ136" i="10"/>
  <c r="BO136" i="10" s="1"/>
  <c r="AP136" i="10"/>
  <c r="BN136" i="10" s="1"/>
  <c r="AO136" i="10"/>
  <c r="BM136" i="10" s="1"/>
  <c r="A136" i="10"/>
  <c r="CA135" i="10"/>
  <c r="BZ135" i="10"/>
  <c r="BY135" i="10"/>
  <c r="AZ135" i="10"/>
  <c r="BX135" i="10" s="1"/>
  <c r="AY135" i="10"/>
  <c r="BW135" i="10" s="1"/>
  <c r="AX135" i="10"/>
  <c r="BV135" i="10" s="1"/>
  <c r="AW135" i="10"/>
  <c r="BU135" i="10" s="1"/>
  <c r="AV135" i="10"/>
  <c r="BT135" i="10" s="1"/>
  <c r="AU135" i="10"/>
  <c r="BS135" i="10" s="1"/>
  <c r="AT135" i="10"/>
  <c r="BR135" i="10" s="1"/>
  <c r="AS135" i="10"/>
  <c r="BQ135" i="10" s="1"/>
  <c r="AR135" i="10"/>
  <c r="BP135" i="10" s="1"/>
  <c r="AQ135" i="10"/>
  <c r="BO135" i="10" s="1"/>
  <c r="AP135" i="10"/>
  <c r="BN135" i="10" s="1"/>
  <c r="AO135" i="10"/>
  <c r="BM135" i="10" s="1"/>
  <c r="A135" i="10"/>
  <c r="CA134" i="10"/>
  <c r="BZ134" i="10"/>
  <c r="BY134" i="10"/>
  <c r="AZ134" i="10"/>
  <c r="BX134" i="10" s="1"/>
  <c r="AY134" i="10"/>
  <c r="BW134" i="10" s="1"/>
  <c r="AX134" i="10"/>
  <c r="BV134" i="10" s="1"/>
  <c r="AW134" i="10"/>
  <c r="BU134" i="10" s="1"/>
  <c r="AV134" i="10"/>
  <c r="BT134" i="10" s="1"/>
  <c r="AU134" i="10"/>
  <c r="BS134" i="10" s="1"/>
  <c r="AT134" i="10"/>
  <c r="BR134" i="10" s="1"/>
  <c r="AS134" i="10"/>
  <c r="BQ134" i="10" s="1"/>
  <c r="AR134" i="10"/>
  <c r="BP134" i="10" s="1"/>
  <c r="AQ134" i="10"/>
  <c r="BO134" i="10" s="1"/>
  <c r="AP134" i="10"/>
  <c r="BN134" i="10" s="1"/>
  <c r="AO134" i="10"/>
  <c r="BM134" i="10" s="1"/>
  <c r="A134" i="10"/>
  <c r="CA133" i="10"/>
  <c r="BZ133" i="10"/>
  <c r="BY133" i="10"/>
  <c r="AZ133" i="10"/>
  <c r="BX133" i="10" s="1"/>
  <c r="AY133" i="10"/>
  <c r="BW133" i="10" s="1"/>
  <c r="AX133" i="10"/>
  <c r="BV133" i="10" s="1"/>
  <c r="AW133" i="10"/>
  <c r="BU133" i="10" s="1"/>
  <c r="AV133" i="10"/>
  <c r="BT133" i="10" s="1"/>
  <c r="AU133" i="10"/>
  <c r="BS133" i="10" s="1"/>
  <c r="AT133" i="10"/>
  <c r="BR133" i="10" s="1"/>
  <c r="AS133" i="10"/>
  <c r="BQ133" i="10" s="1"/>
  <c r="AR133" i="10"/>
  <c r="BP133" i="10" s="1"/>
  <c r="AQ133" i="10"/>
  <c r="BO133" i="10" s="1"/>
  <c r="AP133" i="10"/>
  <c r="BN133" i="10" s="1"/>
  <c r="AO133" i="10"/>
  <c r="BM133" i="10" s="1"/>
  <c r="A133" i="10"/>
  <c r="CA132" i="10"/>
  <c r="BZ132" i="10"/>
  <c r="BY132" i="10"/>
  <c r="AZ132" i="10"/>
  <c r="BX132" i="10" s="1"/>
  <c r="AY132" i="10"/>
  <c r="BW132" i="10" s="1"/>
  <c r="AX132" i="10"/>
  <c r="BV132" i="10" s="1"/>
  <c r="AW132" i="10"/>
  <c r="BU132" i="10" s="1"/>
  <c r="AV132" i="10"/>
  <c r="BT132" i="10" s="1"/>
  <c r="AU132" i="10"/>
  <c r="BS132" i="10" s="1"/>
  <c r="AT132" i="10"/>
  <c r="BR132" i="10" s="1"/>
  <c r="AS132" i="10"/>
  <c r="BQ132" i="10" s="1"/>
  <c r="AR132" i="10"/>
  <c r="BP132" i="10" s="1"/>
  <c r="AQ132" i="10"/>
  <c r="BO132" i="10" s="1"/>
  <c r="AP132" i="10"/>
  <c r="BN132" i="10" s="1"/>
  <c r="AO132" i="10"/>
  <c r="BM132" i="10" s="1"/>
  <c r="A132" i="10"/>
  <c r="CA131" i="10"/>
  <c r="BZ131" i="10"/>
  <c r="BY131" i="10"/>
  <c r="AZ131" i="10"/>
  <c r="BX131" i="10" s="1"/>
  <c r="AY131" i="10"/>
  <c r="BW131" i="10" s="1"/>
  <c r="AX131" i="10"/>
  <c r="BV131" i="10" s="1"/>
  <c r="AW131" i="10"/>
  <c r="BU131" i="10" s="1"/>
  <c r="AV131" i="10"/>
  <c r="BT131" i="10" s="1"/>
  <c r="AU131" i="10"/>
  <c r="BS131" i="10" s="1"/>
  <c r="AT131" i="10"/>
  <c r="BR131" i="10" s="1"/>
  <c r="AS131" i="10"/>
  <c r="BQ131" i="10" s="1"/>
  <c r="AR131" i="10"/>
  <c r="BP131" i="10" s="1"/>
  <c r="AQ131" i="10"/>
  <c r="BO131" i="10" s="1"/>
  <c r="AP131" i="10"/>
  <c r="BN131" i="10" s="1"/>
  <c r="AO131" i="10"/>
  <c r="BM131" i="10" s="1"/>
  <c r="A131" i="10"/>
  <c r="CA130" i="10"/>
  <c r="BZ130" i="10"/>
  <c r="BY130" i="10"/>
  <c r="AZ130" i="10"/>
  <c r="BX130" i="10" s="1"/>
  <c r="AY130" i="10"/>
  <c r="BW130" i="10" s="1"/>
  <c r="AX130" i="10"/>
  <c r="BV130" i="10" s="1"/>
  <c r="AW130" i="10"/>
  <c r="BU130" i="10" s="1"/>
  <c r="AV130" i="10"/>
  <c r="BT130" i="10" s="1"/>
  <c r="AU130" i="10"/>
  <c r="BS130" i="10" s="1"/>
  <c r="AT130" i="10"/>
  <c r="BR130" i="10" s="1"/>
  <c r="AS130" i="10"/>
  <c r="BQ130" i="10" s="1"/>
  <c r="AR130" i="10"/>
  <c r="BP130" i="10" s="1"/>
  <c r="AQ130" i="10"/>
  <c r="BO130" i="10" s="1"/>
  <c r="AP130" i="10"/>
  <c r="BN130" i="10" s="1"/>
  <c r="AO130" i="10"/>
  <c r="BM130" i="10" s="1"/>
  <c r="A130" i="10"/>
  <c r="CA129" i="10"/>
  <c r="BZ129" i="10"/>
  <c r="BY129" i="10"/>
  <c r="AZ129" i="10"/>
  <c r="BX129" i="10" s="1"/>
  <c r="AY129" i="10"/>
  <c r="BW129" i="10" s="1"/>
  <c r="AX129" i="10"/>
  <c r="BV129" i="10" s="1"/>
  <c r="AW129" i="10"/>
  <c r="BU129" i="10" s="1"/>
  <c r="AV129" i="10"/>
  <c r="BT129" i="10" s="1"/>
  <c r="AU129" i="10"/>
  <c r="BS129" i="10" s="1"/>
  <c r="AT129" i="10"/>
  <c r="BR129" i="10" s="1"/>
  <c r="AS129" i="10"/>
  <c r="BQ129" i="10" s="1"/>
  <c r="AR129" i="10"/>
  <c r="BP129" i="10" s="1"/>
  <c r="AQ129" i="10"/>
  <c r="BO129" i="10" s="1"/>
  <c r="AP129" i="10"/>
  <c r="BN129" i="10" s="1"/>
  <c r="AO129" i="10"/>
  <c r="BM129" i="10" s="1"/>
  <c r="A129" i="10"/>
  <c r="CA128" i="10"/>
  <c r="BZ128" i="10"/>
  <c r="BY128" i="10"/>
  <c r="AZ128" i="10"/>
  <c r="BX128" i="10" s="1"/>
  <c r="AY128" i="10"/>
  <c r="BW128" i="10" s="1"/>
  <c r="AX128" i="10"/>
  <c r="BV128" i="10" s="1"/>
  <c r="AW128" i="10"/>
  <c r="BU128" i="10" s="1"/>
  <c r="AV128" i="10"/>
  <c r="BT128" i="10" s="1"/>
  <c r="AU128" i="10"/>
  <c r="BS128" i="10" s="1"/>
  <c r="AT128" i="10"/>
  <c r="BR128" i="10" s="1"/>
  <c r="AS128" i="10"/>
  <c r="BQ128" i="10" s="1"/>
  <c r="AR128" i="10"/>
  <c r="BP128" i="10" s="1"/>
  <c r="AQ128" i="10"/>
  <c r="BO128" i="10" s="1"/>
  <c r="AP128" i="10"/>
  <c r="BN128" i="10" s="1"/>
  <c r="AO128" i="10"/>
  <c r="BM128" i="10" s="1"/>
  <c r="A128" i="10"/>
  <c r="CA127" i="10"/>
  <c r="BZ127" i="10"/>
  <c r="BY127" i="10"/>
  <c r="AZ127" i="10"/>
  <c r="BX127" i="10" s="1"/>
  <c r="AY127" i="10"/>
  <c r="BW127" i="10" s="1"/>
  <c r="AX127" i="10"/>
  <c r="BV127" i="10" s="1"/>
  <c r="AW127" i="10"/>
  <c r="BU127" i="10" s="1"/>
  <c r="AV127" i="10"/>
  <c r="BT127" i="10" s="1"/>
  <c r="AU127" i="10"/>
  <c r="BS127" i="10" s="1"/>
  <c r="AT127" i="10"/>
  <c r="BR127" i="10" s="1"/>
  <c r="AS127" i="10"/>
  <c r="BQ127" i="10" s="1"/>
  <c r="AR127" i="10"/>
  <c r="BP127" i="10" s="1"/>
  <c r="AQ127" i="10"/>
  <c r="BO127" i="10" s="1"/>
  <c r="AP127" i="10"/>
  <c r="BN127" i="10" s="1"/>
  <c r="AO127" i="10"/>
  <c r="BM127" i="10" s="1"/>
  <c r="A127" i="10"/>
  <c r="CA126" i="10"/>
  <c r="BZ126" i="10"/>
  <c r="BY126" i="10"/>
  <c r="AZ126" i="10"/>
  <c r="BX126" i="10" s="1"/>
  <c r="AY126" i="10"/>
  <c r="BW126" i="10" s="1"/>
  <c r="AX126" i="10"/>
  <c r="BV126" i="10" s="1"/>
  <c r="AW126" i="10"/>
  <c r="BU126" i="10" s="1"/>
  <c r="AV126" i="10"/>
  <c r="BT126" i="10" s="1"/>
  <c r="AU126" i="10"/>
  <c r="BS126" i="10" s="1"/>
  <c r="AT126" i="10"/>
  <c r="BR126" i="10" s="1"/>
  <c r="AS126" i="10"/>
  <c r="BQ126" i="10" s="1"/>
  <c r="AR126" i="10"/>
  <c r="BP126" i="10" s="1"/>
  <c r="AQ126" i="10"/>
  <c r="BO126" i="10" s="1"/>
  <c r="AP126" i="10"/>
  <c r="BN126" i="10" s="1"/>
  <c r="AO126" i="10"/>
  <c r="BM126" i="10" s="1"/>
  <c r="A126" i="10"/>
  <c r="CA125" i="10"/>
  <c r="BZ125" i="10"/>
  <c r="BY125" i="10"/>
  <c r="AZ125" i="10"/>
  <c r="BX125" i="10" s="1"/>
  <c r="AY125" i="10"/>
  <c r="BW125" i="10" s="1"/>
  <c r="AX125" i="10"/>
  <c r="BV125" i="10" s="1"/>
  <c r="AW125" i="10"/>
  <c r="BU125" i="10" s="1"/>
  <c r="AV125" i="10"/>
  <c r="BT125" i="10" s="1"/>
  <c r="AU125" i="10"/>
  <c r="BS125" i="10" s="1"/>
  <c r="AT125" i="10"/>
  <c r="BR125" i="10" s="1"/>
  <c r="AS125" i="10"/>
  <c r="BQ125" i="10" s="1"/>
  <c r="AR125" i="10"/>
  <c r="BP125" i="10" s="1"/>
  <c r="AQ125" i="10"/>
  <c r="BO125" i="10" s="1"/>
  <c r="AP125" i="10"/>
  <c r="BN125" i="10" s="1"/>
  <c r="AO125" i="10"/>
  <c r="BM125" i="10" s="1"/>
  <c r="A125" i="10"/>
  <c r="CA124" i="10"/>
  <c r="BZ124" i="10"/>
  <c r="BY124" i="10"/>
  <c r="AZ124" i="10"/>
  <c r="BX124" i="10" s="1"/>
  <c r="AY124" i="10"/>
  <c r="BW124" i="10" s="1"/>
  <c r="AX124" i="10"/>
  <c r="BV124" i="10" s="1"/>
  <c r="AW124" i="10"/>
  <c r="BU124" i="10" s="1"/>
  <c r="AV124" i="10"/>
  <c r="BT124" i="10" s="1"/>
  <c r="AU124" i="10"/>
  <c r="BS124" i="10" s="1"/>
  <c r="AT124" i="10"/>
  <c r="BR124" i="10" s="1"/>
  <c r="AS124" i="10"/>
  <c r="BQ124" i="10" s="1"/>
  <c r="AR124" i="10"/>
  <c r="BP124" i="10" s="1"/>
  <c r="AQ124" i="10"/>
  <c r="BO124" i="10" s="1"/>
  <c r="AP124" i="10"/>
  <c r="BN124" i="10" s="1"/>
  <c r="AO124" i="10"/>
  <c r="BM124" i="10" s="1"/>
  <c r="A124" i="10"/>
  <c r="CA123" i="10"/>
  <c r="BZ123" i="10"/>
  <c r="BY123" i="10"/>
  <c r="AZ123" i="10"/>
  <c r="BX123" i="10" s="1"/>
  <c r="AY123" i="10"/>
  <c r="BW123" i="10" s="1"/>
  <c r="AX123" i="10"/>
  <c r="BV123" i="10" s="1"/>
  <c r="AW123" i="10"/>
  <c r="BU123" i="10" s="1"/>
  <c r="AV123" i="10"/>
  <c r="BT123" i="10" s="1"/>
  <c r="AU123" i="10"/>
  <c r="BS123" i="10" s="1"/>
  <c r="AT123" i="10"/>
  <c r="BR123" i="10" s="1"/>
  <c r="AS123" i="10"/>
  <c r="BQ123" i="10" s="1"/>
  <c r="AR123" i="10"/>
  <c r="BP123" i="10" s="1"/>
  <c r="AQ123" i="10"/>
  <c r="BO123" i="10" s="1"/>
  <c r="AP123" i="10"/>
  <c r="BN123" i="10" s="1"/>
  <c r="AO123" i="10"/>
  <c r="BM123" i="10" s="1"/>
  <c r="A123" i="10"/>
  <c r="CA122" i="10"/>
  <c r="BZ122" i="10"/>
  <c r="BY122" i="10"/>
  <c r="AZ122" i="10"/>
  <c r="BX122" i="10" s="1"/>
  <c r="AY122" i="10"/>
  <c r="BW122" i="10" s="1"/>
  <c r="AX122" i="10"/>
  <c r="BV122" i="10" s="1"/>
  <c r="AW122" i="10"/>
  <c r="BU122" i="10" s="1"/>
  <c r="AV122" i="10"/>
  <c r="BT122" i="10" s="1"/>
  <c r="AU122" i="10"/>
  <c r="BS122" i="10" s="1"/>
  <c r="AT122" i="10"/>
  <c r="BR122" i="10" s="1"/>
  <c r="AS122" i="10"/>
  <c r="BQ122" i="10" s="1"/>
  <c r="AR122" i="10"/>
  <c r="BP122" i="10" s="1"/>
  <c r="AQ122" i="10"/>
  <c r="BO122" i="10" s="1"/>
  <c r="AP122" i="10"/>
  <c r="BN122" i="10" s="1"/>
  <c r="AO122" i="10"/>
  <c r="BM122" i="10" s="1"/>
  <c r="A122" i="10"/>
  <c r="CA121" i="10"/>
  <c r="BZ121" i="10"/>
  <c r="BY121" i="10"/>
  <c r="AZ121" i="10"/>
  <c r="BX121" i="10" s="1"/>
  <c r="AY121" i="10"/>
  <c r="BW121" i="10" s="1"/>
  <c r="AX121" i="10"/>
  <c r="BV121" i="10" s="1"/>
  <c r="AW121" i="10"/>
  <c r="BU121" i="10" s="1"/>
  <c r="AV121" i="10"/>
  <c r="BT121" i="10" s="1"/>
  <c r="AU121" i="10"/>
  <c r="BS121" i="10" s="1"/>
  <c r="AT121" i="10"/>
  <c r="BR121" i="10" s="1"/>
  <c r="AS121" i="10"/>
  <c r="BQ121" i="10" s="1"/>
  <c r="AR121" i="10"/>
  <c r="BP121" i="10" s="1"/>
  <c r="AQ121" i="10"/>
  <c r="BO121" i="10" s="1"/>
  <c r="AP121" i="10"/>
  <c r="BN121" i="10" s="1"/>
  <c r="AO121" i="10"/>
  <c r="BM121" i="10" s="1"/>
  <c r="A121" i="10"/>
  <c r="CA120" i="10"/>
  <c r="BZ120" i="10"/>
  <c r="BY120" i="10"/>
  <c r="AZ120" i="10"/>
  <c r="BX120" i="10" s="1"/>
  <c r="AY120" i="10"/>
  <c r="BW120" i="10" s="1"/>
  <c r="AX120" i="10"/>
  <c r="BV120" i="10" s="1"/>
  <c r="AW120" i="10"/>
  <c r="BU120" i="10" s="1"/>
  <c r="AV120" i="10"/>
  <c r="BT120" i="10" s="1"/>
  <c r="AU120" i="10"/>
  <c r="BS120" i="10" s="1"/>
  <c r="AT120" i="10"/>
  <c r="BR120" i="10" s="1"/>
  <c r="AS120" i="10"/>
  <c r="BQ120" i="10" s="1"/>
  <c r="AR120" i="10"/>
  <c r="BP120" i="10" s="1"/>
  <c r="AQ120" i="10"/>
  <c r="BO120" i="10" s="1"/>
  <c r="AP120" i="10"/>
  <c r="BN120" i="10" s="1"/>
  <c r="AO120" i="10"/>
  <c r="BM120" i="10" s="1"/>
  <c r="A120" i="10"/>
  <c r="CA119" i="10"/>
  <c r="BZ119" i="10"/>
  <c r="BY119" i="10"/>
  <c r="AZ119" i="10"/>
  <c r="BX119" i="10" s="1"/>
  <c r="AY119" i="10"/>
  <c r="BW119" i="10" s="1"/>
  <c r="AX119" i="10"/>
  <c r="BV119" i="10" s="1"/>
  <c r="AW119" i="10"/>
  <c r="BU119" i="10" s="1"/>
  <c r="AV119" i="10"/>
  <c r="BT119" i="10" s="1"/>
  <c r="AU119" i="10"/>
  <c r="BS119" i="10" s="1"/>
  <c r="AT119" i="10"/>
  <c r="BR119" i="10" s="1"/>
  <c r="AS119" i="10"/>
  <c r="BQ119" i="10" s="1"/>
  <c r="AR119" i="10"/>
  <c r="BP119" i="10" s="1"/>
  <c r="AQ119" i="10"/>
  <c r="BO119" i="10" s="1"/>
  <c r="AP119" i="10"/>
  <c r="BN119" i="10" s="1"/>
  <c r="AO119" i="10"/>
  <c r="BM119" i="10" s="1"/>
  <c r="A119" i="10"/>
  <c r="CA118" i="10"/>
  <c r="BZ118" i="10"/>
  <c r="BY118" i="10"/>
  <c r="AZ118" i="10"/>
  <c r="BX118" i="10" s="1"/>
  <c r="AY118" i="10"/>
  <c r="BW118" i="10" s="1"/>
  <c r="AX118" i="10"/>
  <c r="BV118" i="10" s="1"/>
  <c r="AW118" i="10"/>
  <c r="BU118" i="10" s="1"/>
  <c r="AV118" i="10"/>
  <c r="BT118" i="10" s="1"/>
  <c r="AU118" i="10"/>
  <c r="BS118" i="10" s="1"/>
  <c r="AT118" i="10"/>
  <c r="BR118" i="10" s="1"/>
  <c r="AS118" i="10"/>
  <c r="BQ118" i="10" s="1"/>
  <c r="AR118" i="10"/>
  <c r="BP118" i="10" s="1"/>
  <c r="AQ118" i="10"/>
  <c r="BO118" i="10" s="1"/>
  <c r="AP118" i="10"/>
  <c r="BN118" i="10" s="1"/>
  <c r="AO118" i="10"/>
  <c r="BM118" i="10" s="1"/>
  <c r="A118" i="10"/>
  <c r="CA117" i="10"/>
  <c r="BZ117" i="10"/>
  <c r="BY117" i="10"/>
  <c r="AZ117" i="10"/>
  <c r="BX117" i="10" s="1"/>
  <c r="AY117" i="10"/>
  <c r="BW117" i="10" s="1"/>
  <c r="AX117" i="10"/>
  <c r="BV117" i="10" s="1"/>
  <c r="AW117" i="10"/>
  <c r="BU117" i="10" s="1"/>
  <c r="AV117" i="10"/>
  <c r="BT117" i="10" s="1"/>
  <c r="AU117" i="10"/>
  <c r="BS117" i="10" s="1"/>
  <c r="AT117" i="10"/>
  <c r="BR117" i="10" s="1"/>
  <c r="AS117" i="10"/>
  <c r="BQ117" i="10" s="1"/>
  <c r="AR117" i="10"/>
  <c r="BP117" i="10" s="1"/>
  <c r="AQ117" i="10"/>
  <c r="BO117" i="10" s="1"/>
  <c r="AP117" i="10"/>
  <c r="BN117" i="10" s="1"/>
  <c r="AO117" i="10"/>
  <c r="BM117" i="10" s="1"/>
  <c r="A117" i="10"/>
  <c r="CA116" i="10"/>
  <c r="BZ116" i="10"/>
  <c r="BY116" i="10"/>
  <c r="AZ116" i="10"/>
  <c r="BX116" i="10" s="1"/>
  <c r="AY116" i="10"/>
  <c r="BW116" i="10" s="1"/>
  <c r="AX116" i="10"/>
  <c r="BV116" i="10" s="1"/>
  <c r="AW116" i="10"/>
  <c r="BU116" i="10" s="1"/>
  <c r="AV116" i="10"/>
  <c r="BT116" i="10" s="1"/>
  <c r="AU116" i="10"/>
  <c r="BS116" i="10" s="1"/>
  <c r="AT116" i="10"/>
  <c r="BR116" i="10" s="1"/>
  <c r="AS116" i="10"/>
  <c r="BQ116" i="10" s="1"/>
  <c r="AR116" i="10"/>
  <c r="BP116" i="10" s="1"/>
  <c r="AQ116" i="10"/>
  <c r="BO116" i="10" s="1"/>
  <c r="AP116" i="10"/>
  <c r="BN116" i="10" s="1"/>
  <c r="AO116" i="10"/>
  <c r="BM116" i="10" s="1"/>
  <c r="A116" i="10"/>
  <c r="CA115" i="10"/>
  <c r="BZ115" i="10"/>
  <c r="BY115" i="10"/>
  <c r="AZ115" i="10"/>
  <c r="BX115" i="10" s="1"/>
  <c r="AY115" i="10"/>
  <c r="BW115" i="10" s="1"/>
  <c r="AX115" i="10"/>
  <c r="BV115" i="10" s="1"/>
  <c r="AW115" i="10"/>
  <c r="BU115" i="10" s="1"/>
  <c r="AV115" i="10"/>
  <c r="BT115" i="10" s="1"/>
  <c r="AU115" i="10"/>
  <c r="BS115" i="10" s="1"/>
  <c r="AT115" i="10"/>
  <c r="BR115" i="10" s="1"/>
  <c r="AS115" i="10"/>
  <c r="BQ115" i="10" s="1"/>
  <c r="AR115" i="10"/>
  <c r="BP115" i="10" s="1"/>
  <c r="AQ115" i="10"/>
  <c r="BO115" i="10" s="1"/>
  <c r="AP115" i="10"/>
  <c r="BN115" i="10" s="1"/>
  <c r="AO115" i="10"/>
  <c r="BM115" i="10" s="1"/>
  <c r="A115" i="10"/>
  <c r="CA114" i="10"/>
  <c r="BZ114" i="10"/>
  <c r="BY114" i="10"/>
  <c r="AZ114" i="10"/>
  <c r="BX114" i="10" s="1"/>
  <c r="AY114" i="10"/>
  <c r="BW114" i="10" s="1"/>
  <c r="AX114" i="10"/>
  <c r="BV114" i="10" s="1"/>
  <c r="AW114" i="10"/>
  <c r="BU114" i="10" s="1"/>
  <c r="AV114" i="10"/>
  <c r="BT114" i="10" s="1"/>
  <c r="AU114" i="10"/>
  <c r="BS114" i="10" s="1"/>
  <c r="AT114" i="10"/>
  <c r="BR114" i="10" s="1"/>
  <c r="AS114" i="10"/>
  <c r="BQ114" i="10" s="1"/>
  <c r="AR114" i="10"/>
  <c r="BP114" i="10" s="1"/>
  <c r="AQ114" i="10"/>
  <c r="BO114" i="10" s="1"/>
  <c r="AP114" i="10"/>
  <c r="BN114" i="10" s="1"/>
  <c r="AO114" i="10"/>
  <c r="BM114" i="10" s="1"/>
  <c r="A114" i="10"/>
  <c r="CA113" i="10"/>
  <c r="BZ113" i="10"/>
  <c r="BY113" i="10"/>
  <c r="AZ113" i="10"/>
  <c r="BX113" i="10" s="1"/>
  <c r="AY113" i="10"/>
  <c r="BW113" i="10" s="1"/>
  <c r="AX113" i="10"/>
  <c r="BV113" i="10" s="1"/>
  <c r="AW113" i="10"/>
  <c r="BU113" i="10" s="1"/>
  <c r="AV113" i="10"/>
  <c r="BT113" i="10" s="1"/>
  <c r="AU113" i="10"/>
  <c r="BS113" i="10" s="1"/>
  <c r="AT113" i="10"/>
  <c r="BR113" i="10" s="1"/>
  <c r="AS113" i="10"/>
  <c r="BQ113" i="10" s="1"/>
  <c r="AR113" i="10"/>
  <c r="BP113" i="10" s="1"/>
  <c r="AQ113" i="10"/>
  <c r="BO113" i="10" s="1"/>
  <c r="AP113" i="10"/>
  <c r="BN113" i="10" s="1"/>
  <c r="AO113" i="10"/>
  <c r="BM113" i="10" s="1"/>
  <c r="A113" i="10"/>
  <c r="CA112" i="10"/>
  <c r="BZ112" i="10"/>
  <c r="BY112" i="10"/>
  <c r="AZ112" i="10"/>
  <c r="BX112" i="10" s="1"/>
  <c r="AY112" i="10"/>
  <c r="BW112" i="10" s="1"/>
  <c r="AX112" i="10"/>
  <c r="BV112" i="10" s="1"/>
  <c r="AW112" i="10"/>
  <c r="BU112" i="10" s="1"/>
  <c r="AV112" i="10"/>
  <c r="BT112" i="10" s="1"/>
  <c r="AU112" i="10"/>
  <c r="BS112" i="10" s="1"/>
  <c r="AT112" i="10"/>
  <c r="BR112" i="10" s="1"/>
  <c r="AS112" i="10"/>
  <c r="BQ112" i="10" s="1"/>
  <c r="AR112" i="10"/>
  <c r="BP112" i="10" s="1"/>
  <c r="AQ112" i="10"/>
  <c r="BO112" i="10" s="1"/>
  <c r="AP112" i="10"/>
  <c r="BN112" i="10" s="1"/>
  <c r="AO112" i="10"/>
  <c r="BM112" i="10" s="1"/>
  <c r="A112" i="10"/>
  <c r="CA111" i="10"/>
  <c r="BZ111" i="10"/>
  <c r="BY111" i="10"/>
  <c r="AZ111" i="10"/>
  <c r="BX111" i="10" s="1"/>
  <c r="AY111" i="10"/>
  <c r="BW111" i="10" s="1"/>
  <c r="AX111" i="10"/>
  <c r="BV111" i="10" s="1"/>
  <c r="AW111" i="10"/>
  <c r="BU111" i="10" s="1"/>
  <c r="AV111" i="10"/>
  <c r="BT111" i="10" s="1"/>
  <c r="AU111" i="10"/>
  <c r="BS111" i="10" s="1"/>
  <c r="AT111" i="10"/>
  <c r="BR111" i="10" s="1"/>
  <c r="AS111" i="10"/>
  <c r="BQ111" i="10" s="1"/>
  <c r="AR111" i="10"/>
  <c r="BP111" i="10" s="1"/>
  <c r="AQ111" i="10"/>
  <c r="BO111" i="10" s="1"/>
  <c r="AP111" i="10"/>
  <c r="BN111" i="10" s="1"/>
  <c r="AO111" i="10"/>
  <c r="BM111" i="10" s="1"/>
  <c r="A111" i="10"/>
  <c r="CA110" i="10"/>
  <c r="BZ110" i="10"/>
  <c r="BY110" i="10"/>
  <c r="AZ110" i="10"/>
  <c r="BX110" i="10" s="1"/>
  <c r="AY110" i="10"/>
  <c r="BW110" i="10" s="1"/>
  <c r="AX110" i="10"/>
  <c r="BV110" i="10" s="1"/>
  <c r="AW110" i="10"/>
  <c r="BU110" i="10" s="1"/>
  <c r="AV110" i="10"/>
  <c r="BT110" i="10" s="1"/>
  <c r="AU110" i="10"/>
  <c r="BS110" i="10" s="1"/>
  <c r="AT110" i="10"/>
  <c r="BR110" i="10" s="1"/>
  <c r="AS110" i="10"/>
  <c r="BQ110" i="10" s="1"/>
  <c r="AR110" i="10"/>
  <c r="BP110" i="10" s="1"/>
  <c r="AQ110" i="10"/>
  <c r="BO110" i="10" s="1"/>
  <c r="AP110" i="10"/>
  <c r="BN110" i="10" s="1"/>
  <c r="AO110" i="10"/>
  <c r="BM110" i="10" s="1"/>
  <c r="A110" i="10"/>
  <c r="CA109" i="10"/>
  <c r="BZ109" i="10"/>
  <c r="BY109" i="10"/>
  <c r="AZ109" i="10"/>
  <c r="BX109" i="10" s="1"/>
  <c r="AY109" i="10"/>
  <c r="BW109" i="10" s="1"/>
  <c r="AX109" i="10"/>
  <c r="BV109" i="10" s="1"/>
  <c r="AW109" i="10"/>
  <c r="BU109" i="10" s="1"/>
  <c r="AV109" i="10"/>
  <c r="BT109" i="10" s="1"/>
  <c r="AU109" i="10"/>
  <c r="BS109" i="10" s="1"/>
  <c r="AT109" i="10"/>
  <c r="BR109" i="10" s="1"/>
  <c r="AS109" i="10"/>
  <c r="BQ109" i="10" s="1"/>
  <c r="AR109" i="10"/>
  <c r="BP109" i="10" s="1"/>
  <c r="AQ109" i="10"/>
  <c r="BO109" i="10" s="1"/>
  <c r="AP109" i="10"/>
  <c r="BN109" i="10" s="1"/>
  <c r="AO109" i="10"/>
  <c r="BM109" i="10" s="1"/>
  <c r="A109" i="10"/>
  <c r="CA108" i="10"/>
  <c r="BZ108" i="10"/>
  <c r="BY108" i="10"/>
  <c r="AZ108" i="10"/>
  <c r="BX108" i="10" s="1"/>
  <c r="AY108" i="10"/>
  <c r="BW108" i="10" s="1"/>
  <c r="AX108" i="10"/>
  <c r="BV108" i="10" s="1"/>
  <c r="AW108" i="10"/>
  <c r="BU108" i="10" s="1"/>
  <c r="AV108" i="10"/>
  <c r="BT108" i="10" s="1"/>
  <c r="AU108" i="10"/>
  <c r="BS108" i="10" s="1"/>
  <c r="AT108" i="10"/>
  <c r="BR108" i="10" s="1"/>
  <c r="AS108" i="10"/>
  <c r="BQ108" i="10" s="1"/>
  <c r="AR108" i="10"/>
  <c r="BP108" i="10" s="1"/>
  <c r="AQ108" i="10"/>
  <c r="BO108" i="10" s="1"/>
  <c r="AP108" i="10"/>
  <c r="BN108" i="10" s="1"/>
  <c r="AO108" i="10"/>
  <c r="BM108" i="10" s="1"/>
  <c r="A108" i="10"/>
  <c r="CA107" i="10"/>
  <c r="BZ107" i="10"/>
  <c r="BY107" i="10"/>
  <c r="AZ107" i="10"/>
  <c r="BX107" i="10" s="1"/>
  <c r="AY107" i="10"/>
  <c r="BW107" i="10" s="1"/>
  <c r="AX107" i="10"/>
  <c r="BV107" i="10" s="1"/>
  <c r="AW107" i="10"/>
  <c r="BU107" i="10" s="1"/>
  <c r="AV107" i="10"/>
  <c r="BT107" i="10" s="1"/>
  <c r="AU107" i="10"/>
  <c r="BS107" i="10" s="1"/>
  <c r="AT107" i="10"/>
  <c r="BR107" i="10" s="1"/>
  <c r="AS107" i="10"/>
  <c r="BQ107" i="10" s="1"/>
  <c r="AR107" i="10"/>
  <c r="BP107" i="10" s="1"/>
  <c r="AQ107" i="10"/>
  <c r="BO107" i="10" s="1"/>
  <c r="AP107" i="10"/>
  <c r="BN107" i="10" s="1"/>
  <c r="AO107" i="10"/>
  <c r="BM107" i="10" s="1"/>
  <c r="A107" i="10"/>
  <c r="CA106" i="10"/>
  <c r="BZ106" i="10"/>
  <c r="BY106" i="10"/>
  <c r="AZ106" i="10"/>
  <c r="BX106" i="10" s="1"/>
  <c r="AY106" i="10"/>
  <c r="BW106" i="10" s="1"/>
  <c r="AX106" i="10"/>
  <c r="BV106" i="10" s="1"/>
  <c r="AW106" i="10"/>
  <c r="BU106" i="10" s="1"/>
  <c r="AV106" i="10"/>
  <c r="BT106" i="10" s="1"/>
  <c r="AU106" i="10"/>
  <c r="BS106" i="10" s="1"/>
  <c r="AT106" i="10"/>
  <c r="BR106" i="10" s="1"/>
  <c r="AS106" i="10"/>
  <c r="BQ106" i="10" s="1"/>
  <c r="AR106" i="10"/>
  <c r="BP106" i="10" s="1"/>
  <c r="AQ106" i="10"/>
  <c r="BO106" i="10" s="1"/>
  <c r="AP106" i="10"/>
  <c r="BN106" i="10" s="1"/>
  <c r="AO106" i="10"/>
  <c r="BM106" i="10" s="1"/>
  <c r="A106" i="10"/>
  <c r="CA105" i="10"/>
  <c r="BZ105" i="10"/>
  <c r="BY105" i="10"/>
  <c r="AZ105" i="10"/>
  <c r="BX105" i="10" s="1"/>
  <c r="AY105" i="10"/>
  <c r="BW105" i="10" s="1"/>
  <c r="AX105" i="10"/>
  <c r="BV105" i="10" s="1"/>
  <c r="AW105" i="10"/>
  <c r="BU105" i="10" s="1"/>
  <c r="AV105" i="10"/>
  <c r="BT105" i="10" s="1"/>
  <c r="AU105" i="10"/>
  <c r="BS105" i="10" s="1"/>
  <c r="AT105" i="10"/>
  <c r="BR105" i="10" s="1"/>
  <c r="AS105" i="10"/>
  <c r="BQ105" i="10" s="1"/>
  <c r="AR105" i="10"/>
  <c r="BP105" i="10" s="1"/>
  <c r="AQ105" i="10"/>
  <c r="BO105" i="10" s="1"/>
  <c r="AP105" i="10"/>
  <c r="BN105" i="10" s="1"/>
  <c r="AO105" i="10"/>
  <c r="BM105" i="10" s="1"/>
  <c r="A105" i="10"/>
  <c r="CA104" i="10"/>
  <c r="BZ104" i="10"/>
  <c r="BY104" i="10"/>
  <c r="AZ104" i="10"/>
  <c r="BX104" i="10" s="1"/>
  <c r="AY104" i="10"/>
  <c r="BW104" i="10" s="1"/>
  <c r="AX104" i="10"/>
  <c r="BV104" i="10" s="1"/>
  <c r="AW104" i="10"/>
  <c r="BU104" i="10" s="1"/>
  <c r="AV104" i="10"/>
  <c r="BT104" i="10" s="1"/>
  <c r="AU104" i="10"/>
  <c r="BS104" i="10" s="1"/>
  <c r="AT104" i="10"/>
  <c r="BR104" i="10" s="1"/>
  <c r="AS104" i="10"/>
  <c r="BQ104" i="10" s="1"/>
  <c r="AR104" i="10"/>
  <c r="BP104" i="10" s="1"/>
  <c r="AQ104" i="10"/>
  <c r="BO104" i="10" s="1"/>
  <c r="AP104" i="10"/>
  <c r="BN104" i="10" s="1"/>
  <c r="AO104" i="10"/>
  <c r="BM104" i="10" s="1"/>
  <c r="A104" i="10"/>
  <c r="CA103" i="10"/>
  <c r="BZ103" i="10"/>
  <c r="BY103" i="10"/>
  <c r="AZ103" i="10"/>
  <c r="BX103" i="10" s="1"/>
  <c r="AY103" i="10"/>
  <c r="BW103" i="10" s="1"/>
  <c r="AX103" i="10"/>
  <c r="BV103" i="10" s="1"/>
  <c r="AW103" i="10"/>
  <c r="BU103" i="10" s="1"/>
  <c r="AV103" i="10"/>
  <c r="BT103" i="10" s="1"/>
  <c r="AU103" i="10"/>
  <c r="BS103" i="10" s="1"/>
  <c r="AT103" i="10"/>
  <c r="BR103" i="10" s="1"/>
  <c r="AS103" i="10"/>
  <c r="BQ103" i="10" s="1"/>
  <c r="AR103" i="10"/>
  <c r="BP103" i="10" s="1"/>
  <c r="AQ103" i="10"/>
  <c r="BO103" i="10" s="1"/>
  <c r="AP103" i="10"/>
  <c r="BN103" i="10" s="1"/>
  <c r="AO103" i="10"/>
  <c r="BM103" i="10" s="1"/>
  <c r="A103" i="10"/>
  <c r="CA102" i="10"/>
  <c r="BZ102" i="10"/>
  <c r="BY102" i="10"/>
  <c r="AZ102" i="10"/>
  <c r="BX102" i="10" s="1"/>
  <c r="AY102" i="10"/>
  <c r="BW102" i="10" s="1"/>
  <c r="AX102" i="10"/>
  <c r="BV102" i="10" s="1"/>
  <c r="AW102" i="10"/>
  <c r="BU102" i="10" s="1"/>
  <c r="AV102" i="10"/>
  <c r="BT102" i="10" s="1"/>
  <c r="AU102" i="10"/>
  <c r="BS102" i="10" s="1"/>
  <c r="AT102" i="10"/>
  <c r="BR102" i="10" s="1"/>
  <c r="AS102" i="10"/>
  <c r="BQ102" i="10" s="1"/>
  <c r="AR102" i="10"/>
  <c r="BP102" i="10" s="1"/>
  <c r="AQ102" i="10"/>
  <c r="BO102" i="10" s="1"/>
  <c r="AP102" i="10"/>
  <c r="BN102" i="10" s="1"/>
  <c r="AO102" i="10"/>
  <c r="BM102" i="10" s="1"/>
  <c r="A102" i="10"/>
  <c r="CA101" i="10"/>
  <c r="BZ101" i="10"/>
  <c r="BY101" i="10"/>
  <c r="AZ101" i="10"/>
  <c r="BX101" i="10" s="1"/>
  <c r="AY101" i="10"/>
  <c r="BW101" i="10" s="1"/>
  <c r="AX101" i="10"/>
  <c r="BV101" i="10" s="1"/>
  <c r="AW101" i="10"/>
  <c r="BU101" i="10" s="1"/>
  <c r="AV101" i="10"/>
  <c r="BT101" i="10" s="1"/>
  <c r="AU101" i="10"/>
  <c r="BS101" i="10" s="1"/>
  <c r="AT101" i="10"/>
  <c r="BR101" i="10" s="1"/>
  <c r="AS101" i="10"/>
  <c r="BQ101" i="10" s="1"/>
  <c r="AR101" i="10"/>
  <c r="BP101" i="10" s="1"/>
  <c r="AQ101" i="10"/>
  <c r="BO101" i="10" s="1"/>
  <c r="AP101" i="10"/>
  <c r="BN101" i="10" s="1"/>
  <c r="AO101" i="10"/>
  <c r="BM101" i="10" s="1"/>
  <c r="A101" i="10"/>
  <c r="CA100" i="10"/>
  <c r="BZ100" i="10"/>
  <c r="BY100" i="10"/>
  <c r="AZ100" i="10"/>
  <c r="BX100" i="10" s="1"/>
  <c r="AY100" i="10"/>
  <c r="BW100" i="10" s="1"/>
  <c r="AX100" i="10"/>
  <c r="BV100" i="10" s="1"/>
  <c r="AW100" i="10"/>
  <c r="BU100" i="10" s="1"/>
  <c r="AV100" i="10"/>
  <c r="BT100" i="10" s="1"/>
  <c r="AU100" i="10"/>
  <c r="BS100" i="10" s="1"/>
  <c r="AT100" i="10"/>
  <c r="BR100" i="10" s="1"/>
  <c r="AS100" i="10"/>
  <c r="BQ100" i="10" s="1"/>
  <c r="AR100" i="10"/>
  <c r="BP100" i="10" s="1"/>
  <c r="AQ100" i="10"/>
  <c r="BO100" i="10" s="1"/>
  <c r="AP100" i="10"/>
  <c r="BN100" i="10" s="1"/>
  <c r="AO100" i="10"/>
  <c r="BM100" i="10" s="1"/>
  <c r="A100" i="10"/>
  <c r="CA99" i="10"/>
  <c r="BZ99" i="10"/>
  <c r="BY99" i="10"/>
  <c r="AZ99" i="10"/>
  <c r="BX99" i="10" s="1"/>
  <c r="AY99" i="10"/>
  <c r="BW99" i="10" s="1"/>
  <c r="AX99" i="10"/>
  <c r="BV99" i="10" s="1"/>
  <c r="AW99" i="10"/>
  <c r="BU99" i="10" s="1"/>
  <c r="AV99" i="10"/>
  <c r="BT99" i="10" s="1"/>
  <c r="AU99" i="10"/>
  <c r="BS99" i="10" s="1"/>
  <c r="AT99" i="10"/>
  <c r="BR99" i="10" s="1"/>
  <c r="AS99" i="10"/>
  <c r="BQ99" i="10" s="1"/>
  <c r="AR99" i="10"/>
  <c r="BP99" i="10" s="1"/>
  <c r="AQ99" i="10"/>
  <c r="BO99" i="10" s="1"/>
  <c r="AP99" i="10"/>
  <c r="BN99" i="10" s="1"/>
  <c r="AO99" i="10"/>
  <c r="BM99" i="10" s="1"/>
  <c r="A99" i="10"/>
  <c r="CA98" i="10"/>
  <c r="BZ98" i="10"/>
  <c r="BY98" i="10"/>
  <c r="AZ98" i="10"/>
  <c r="BX98" i="10" s="1"/>
  <c r="AY98" i="10"/>
  <c r="BW98" i="10" s="1"/>
  <c r="AX98" i="10"/>
  <c r="BV98" i="10" s="1"/>
  <c r="AW98" i="10"/>
  <c r="BU98" i="10" s="1"/>
  <c r="AV98" i="10"/>
  <c r="BT98" i="10" s="1"/>
  <c r="AU98" i="10"/>
  <c r="BS98" i="10" s="1"/>
  <c r="AT98" i="10"/>
  <c r="BR98" i="10" s="1"/>
  <c r="AS98" i="10"/>
  <c r="BQ98" i="10" s="1"/>
  <c r="AR98" i="10"/>
  <c r="BP98" i="10" s="1"/>
  <c r="AQ98" i="10"/>
  <c r="BO98" i="10" s="1"/>
  <c r="AP98" i="10"/>
  <c r="BN98" i="10" s="1"/>
  <c r="AO98" i="10"/>
  <c r="BM98" i="10" s="1"/>
  <c r="A98" i="10"/>
  <c r="CA97" i="10"/>
  <c r="BZ97" i="10"/>
  <c r="BY97" i="10"/>
  <c r="AZ97" i="10"/>
  <c r="BX97" i="10" s="1"/>
  <c r="AY97" i="10"/>
  <c r="BW97" i="10" s="1"/>
  <c r="AX97" i="10"/>
  <c r="BV97" i="10" s="1"/>
  <c r="AW97" i="10"/>
  <c r="BU97" i="10" s="1"/>
  <c r="AV97" i="10"/>
  <c r="BT97" i="10" s="1"/>
  <c r="AU97" i="10"/>
  <c r="BS97" i="10" s="1"/>
  <c r="AT97" i="10"/>
  <c r="BR97" i="10" s="1"/>
  <c r="AS97" i="10"/>
  <c r="BQ97" i="10" s="1"/>
  <c r="AR97" i="10"/>
  <c r="BP97" i="10" s="1"/>
  <c r="AQ97" i="10"/>
  <c r="BO97" i="10" s="1"/>
  <c r="AP97" i="10"/>
  <c r="BN97" i="10" s="1"/>
  <c r="AO97" i="10"/>
  <c r="BM97" i="10" s="1"/>
  <c r="A97" i="10"/>
  <c r="CA96" i="10"/>
  <c r="BZ96" i="10"/>
  <c r="BY96" i="10"/>
  <c r="AZ96" i="10"/>
  <c r="BX96" i="10" s="1"/>
  <c r="AY96" i="10"/>
  <c r="BW96" i="10" s="1"/>
  <c r="AX96" i="10"/>
  <c r="BV96" i="10" s="1"/>
  <c r="AW96" i="10"/>
  <c r="BU96" i="10" s="1"/>
  <c r="AV96" i="10"/>
  <c r="BT96" i="10" s="1"/>
  <c r="AU96" i="10"/>
  <c r="BS96" i="10" s="1"/>
  <c r="AT96" i="10"/>
  <c r="BR96" i="10" s="1"/>
  <c r="AS96" i="10"/>
  <c r="BQ96" i="10" s="1"/>
  <c r="AR96" i="10"/>
  <c r="BP96" i="10" s="1"/>
  <c r="AQ96" i="10"/>
  <c r="BO96" i="10" s="1"/>
  <c r="AP96" i="10"/>
  <c r="BN96" i="10" s="1"/>
  <c r="AO96" i="10"/>
  <c r="BM96" i="10" s="1"/>
  <c r="A96" i="10"/>
  <c r="CA95" i="10"/>
  <c r="BZ95" i="10"/>
  <c r="BY95" i="10"/>
  <c r="AZ95" i="10"/>
  <c r="BX95" i="10" s="1"/>
  <c r="AY95" i="10"/>
  <c r="BW95" i="10" s="1"/>
  <c r="AX95" i="10"/>
  <c r="BV95" i="10" s="1"/>
  <c r="AW95" i="10"/>
  <c r="BU95" i="10" s="1"/>
  <c r="AV95" i="10"/>
  <c r="BT95" i="10" s="1"/>
  <c r="AU95" i="10"/>
  <c r="BS95" i="10" s="1"/>
  <c r="AT95" i="10"/>
  <c r="BR95" i="10" s="1"/>
  <c r="AS95" i="10"/>
  <c r="BQ95" i="10" s="1"/>
  <c r="AR95" i="10"/>
  <c r="BP95" i="10" s="1"/>
  <c r="AQ95" i="10"/>
  <c r="BO95" i="10" s="1"/>
  <c r="AP95" i="10"/>
  <c r="BN95" i="10" s="1"/>
  <c r="AO95" i="10"/>
  <c r="BM95" i="10" s="1"/>
  <c r="A95" i="10"/>
  <c r="CA94" i="10"/>
  <c r="BZ94" i="10"/>
  <c r="BY94" i="10"/>
  <c r="AZ94" i="10"/>
  <c r="BX94" i="10" s="1"/>
  <c r="AY94" i="10"/>
  <c r="BW94" i="10" s="1"/>
  <c r="AX94" i="10"/>
  <c r="BV94" i="10" s="1"/>
  <c r="AW94" i="10"/>
  <c r="BU94" i="10" s="1"/>
  <c r="AV94" i="10"/>
  <c r="BT94" i="10" s="1"/>
  <c r="AU94" i="10"/>
  <c r="BS94" i="10" s="1"/>
  <c r="AT94" i="10"/>
  <c r="BR94" i="10" s="1"/>
  <c r="AS94" i="10"/>
  <c r="BQ94" i="10" s="1"/>
  <c r="AR94" i="10"/>
  <c r="BP94" i="10" s="1"/>
  <c r="AQ94" i="10"/>
  <c r="BO94" i="10" s="1"/>
  <c r="AP94" i="10"/>
  <c r="BN94" i="10" s="1"/>
  <c r="AO94" i="10"/>
  <c r="BM94" i="10" s="1"/>
  <c r="A94" i="10"/>
  <c r="CA93" i="10"/>
  <c r="BZ93" i="10"/>
  <c r="BY93" i="10"/>
  <c r="AZ93" i="10"/>
  <c r="BX93" i="10" s="1"/>
  <c r="AY93" i="10"/>
  <c r="BW93" i="10" s="1"/>
  <c r="AX93" i="10"/>
  <c r="BV93" i="10" s="1"/>
  <c r="AW93" i="10"/>
  <c r="BU93" i="10" s="1"/>
  <c r="AV93" i="10"/>
  <c r="BT93" i="10" s="1"/>
  <c r="AU93" i="10"/>
  <c r="BS93" i="10" s="1"/>
  <c r="AT93" i="10"/>
  <c r="BR93" i="10" s="1"/>
  <c r="AS93" i="10"/>
  <c r="BQ93" i="10" s="1"/>
  <c r="AR93" i="10"/>
  <c r="BP93" i="10" s="1"/>
  <c r="AQ93" i="10"/>
  <c r="BO93" i="10" s="1"/>
  <c r="AP93" i="10"/>
  <c r="BN93" i="10" s="1"/>
  <c r="AO93" i="10"/>
  <c r="BM93" i="10" s="1"/>
  <c r="A93" i="10"/>
  <c r="CA92" i="10"/>
  <c r="BZ92" i="10"/>
  <c r="BY92" i="10"/>
  <c r="AZ92" i="10"/>
  <c r="BX92" i="10" s="1"/>
  <c r="AY92" i="10"/>
  <c r="BW92" i="10" s="1"/>
  <c r="AX92" i="10"/>
  <c r="BV92" i="10" s="1"/>
  <c r="AW92" i="10"/>
  <c r="BU92" i="10" s="1"/>
  <c r="AV92" i="10"/>
  <c r="BT92" i="10" s="1"/>
  <c r="AU92" i="10"/>
  <c r="BS92" i="10" s="1"/>
  <c r="AT92" i="10"/>
  <c r="BR92" i="10" s="1"/>
  <c r="AS92" i="10"/>
  <c r="BQ92" i="10" s="1"/>
  <c r="AR92" i="10"/>
  <c r="BP92" i="10" s="1"/>
  <c r="AQ92" i="10"/>
  <c r="BO92" i="10" s="1"/>
  <c r="AP92" i="10"/>
  <c r="BN92" i="10" s="1"/>
  <c r="AO92" i="10"/>
  <c r="BM92" i="10" s="1"/>
  <c r="A92" i="10"/>
  <c r="CA91" i="10"/>
  <c r="BZ91" i="10"/>
  <c r="BY91" i="10"/>
  <c r="AZ91" i="10"/>
  <c r="BX91" i="10" s="1"/>
  <c r="AY91" i="10"/>
  <c r="BW91" i="10" s="1"/>
  <c r="AX91" i="10"/>
  <c r="BV91" i="10" s="1"/>
  <c r="AW91" i="10"/>
  <c r="BU91" i="10" s="1"/>
  <c r="AV91" i="10"/>
  <c r="BT91" i="10" s="1"/>
  <c r="AU91" i="10"/>
  <c r="BS91" i="10" s="1"/>
  <c r="AT91" i="10"/>
  <c r="BR91" i="10" s="1"/>
  <c r="AS91" i="10"/>
  <c r="BQ91" i="10" s="1"/>
  <c r="AR91" i="10"/>
  <c r="BP91" i="10" s="1"/>
  <c r="AQ91" i="10"/>
  <c r="BO91" i="10" s="1"/>
  <c r="AP91" i="10"/>
  <c r="BN91" i="10" s="1"/>
  <c r="AO91" i="10"/>
  <c r="BM91" i="10" s="1"/>
  <c r="A91" i="10"/>
  <c r="CA90" i="10"/>
  <c r="BZ90" i="10"/>
  <c r="BY90" i="10"/>
  <c r="AZ90" i="10"/>
  <c r="BX90" i="10" s="1"/>
  <c r="AY90" i="10"/>
  <c r="BW90" i="10" s="1"/>
  <c r="AX90" i="10"/>
  <c r="BV90" i="10" s="1"/>
  <c r="AW90" i="10"/>
  <c r="BU90" i="10" s="1"/>
  <c r="AV90" i="10"/>
  <c r="BT90" i="10" s="1"/>
  <c r="AU90" i="10"/>
  <c r="BS90" i="10" s="1"/>
  <c r="AT90" i="10"/>
  <c r="BR90" i="10" s="1"/>
  <c r="AS90" i="10"/>
  <c r="BQ90" i="10" s="1"/>
  <c r="AR90" i="10"/>
  <c r="BP90" i="10" s="1"/>
  <c r="AQ90" i="10"/>
  <c r="BO90" i="10" s="1"/>
  <c r="AP90" i="10"/>
  <c r="BN90" i="10" s="1"/>
  <c r="AO90" i="10"/>
  <c r="BM90" i="10" s="1"/>
  <c r="A90" i="10"/>
  <c r="CA89" i="10"/>
  <c r="BZ89" i="10"/>
  <c r="BY89" i="10"/>
  <c r="AZ89" i="10"/>
  <c r="BX89" i="10" s="1"/>
  <c r="AY89" i="10"/>
  <c r="BW89" i="10" s="1"/>
  <c r="AX89" i="10"/>
  <c r="BV89" i="10" s="1"/>
  <c r="AW89" i="10"/>
  <c r="BU89" i="10" s="1"/>
  <c r="AV89" i="10"/>
  <c r="BT89" i="10" s="1"/>
  <c r="AU89" i="10"/>
  <c r="BS89" i="10" s="1"/>
  <c r="AT89" i="10"/>
  <c r="BR89" i="10" s="1"/>
  <c r="AS89" i="10"/>
  <c r="BQ89" i="10" s="1"/>
  <c r="AR89" i="10"/>
  <c r="BP89" i="10" s="1"/>
  <c r="AQ89" i="10"/>
  <c r="BO89" i="10" s="1"/>
  <c r="AP89" i="10"/>
  <c r="BN89" i="10" s="1"/>
  <c r="AO89" i="10"/>
  <c r="BM89" i="10" s="1"/>
  <c r="A89" i="10"/>
  <c r="CA88" i="10"/>
  <c r="BZ88" i="10"/>
  <c r="BY88" i="10"/>
  <c r="AZ88" i="10"/>
  <c r="BX88" i="10" s="1"/>
  <c r="AY88" i="10"/>
  <c r="BW88" i="10" s="1"/>
  <c r="AX88" i="10"/>
  <c r="BV88" i="10" s="1"/>
  <c r="AW88" i="10"/>
  <c r="BU88" i="10" s="1"/>
  <c r="AV88" i="10"/>
  <c r="BT88" i="10" s="1"/>
  <c r="AU88" i="10"/>
  <c r="BS88" i="10" s="1"/>
  <c r="AT88" i="10"/>
  <c r="BR88" i="10" s="1"/>
  <c r="AS88" i="10"/>
  <c r="BQ88" i="10" s="1"/>
  <c r="AR88" i="10"/>
  <c r="BP88" i="10" s="1"/>
  <c r="AQ88" i="10"/>
  <c r="BO88" i="10" s="1"/>
  <c r="AP88" i="10"/>
  <c r="BN88" i="10" s="1"/>
  <c r="AO88" i="10"/>
  <c r="BM88" i="10" s="1"/>
  <c r="A88" i="10"/>
  <c r="CA87" i="10"/>
  <c r="BZ87" i="10"/>
  <c r="BY87" i="10"/>
  <c r="AZ87" i="10"/>
  <c r="BX87" i="10" s="1"/>
  <c r="AY87" i="10"/>
  <c r="BW87" i="10" s="1"/>
  <c r="AX87" i="10"/>
  <c r="BV87" i="10" s="1"/>
  <c r="AW87" i="10"/>
  <c r="BU87" i="10" s="1"/>
  <c r="AV87" i="10"/>
  <c r="BT87" i="10" s="1"/>
  <c r="AU87" i="10"/>
  <c r="BS87" i="10" s="1"/>
  <c r="AT87" i="10"/>
  <c r="BR87" i="10" s="1"/>
  <c r="AS87" i="10"/>
  <c r="BQ87" i="10" s="1"/>
  <c r="AR87" i="10"/>
  <c r="BP87" i="10" s="1"/>
  <c r="AQ87" i="10"/>
  <c r="BO87" i="10" s="1"/>
  <c r="AP87" i="10"/>
  <c r="BN87" i="10" s="1"/>
  <c r="AO87" i="10"/>
  <c r="BM87" i="10" s="1"/>
  <c r="A87" i="10"/>
  <c r="CA86" i="10"/>
  <c r="BZ86" i="10"/>
  <c r="BY86" i="10"/>
  <c r="AZ86" i="10"/>
  <c r="BX86" i="10" s="1"/>
  <c r="AY86" i="10"/>
  <c r="BW86" i="10" s="1"/>
  <c r="AX86" i="10"/>
  <c r="BV86" i="10" s="1"/>
  <c r="AW86" i="10"/>
  <c r="BU86" i="10" s="1"/>
  <c r="AV86" i="10"/>
  <c r="BT86" i="10" s="1"/>
  <c r="AU86" i="10"/>
  <c r="BS86" i="10" s="1"/>
  <c r="AT86" i="10"/>
  <c r="BR86" i="10" s="1"/>
  <c r="AS86" i="10"/>
  <c r="BQ86" i="10" s="1"/>
  <c r="AR86" i="10"/>
  <c r="BP86" i="10" s="1"/>
  <c r="AQ86" i="10"/>
  <c r="BO86" i="10" s="1"/>
  <c r="AP86" i="10"/>
  <c r="BN86" i="10" s="1"/>
  <c r="AO86" i="10"/>
  <c r="BM86" i="10" s="1"/>
  <c r="A86" i="10"/>
  <c r="CA85" i="10"/>
  <c r="BZ85" i="10"/>
  <c r="BY85" i="10"/>
  <c r="AZ85" i="10"/>
  <c r="BX85" i="10" s="1"/>
  <c r="AY85" i="10"/>
  <c r="BW85" i="10" s="1"/>
  <c r="AX85" i="10"/>
  <c r="BV85" i="10" s="1"/>
  <c r="AW85" i="10"/>
  <c r="BU85" i="10" s="1"/>
  <c r="AV85" i="10"/>
  <c r="BT85" i="10" s="1"/>
  <c r="AU85" i="10"/>
  <c r="BS85" i="10" s="1"/>
  <c r="AT85" i="10"/>
  <c r="BR85" i="10" s="1"/>
  <c r="AS85" i="10"/>
  <c r="BQ85" i="10" s="1"/>
  <c r="AR85" i="10"/>
  <c r="BP85" i="10" s="1"/>
  <c r="AQ85" i="10"/>
  <c r="BO85" i="10" s="1"/>
  <c r="AP85" i="10"/>
  <c r="BN85" i="10" s="1"/>
  <c r="AO85" i="10"/>
  <c r="BM85" i="10" s="1"/>
  <c r="A85" i="10"/>
  <c r="CA84" i="10"/>
  <c r="BZ84" i="10"/>
  <c r="BY84" i="10"/>
  <c r="AZ84" i="10"/>
  <c r="BX84" i="10" s="1"/>
  <c r="AY84" i="10"/>
  <c r="BW84" i="10" s="1"/>
  <c r="AX84" i="10"/>
  <c r="BV84" i="10" s="1"/>
  <c r="AW84" i="10"/>
  <c r="BU84" i="10" s="1"/>
  <c r="AV84" i="10"/>
  <c r="BT84" i="10" s="1"/>
  <c r="AU84" i="10"/>
  <c r="BS84" i="10" s="1"/>
  <c r="AT84" i="10"/>
  <c r="BR84" i="10" s="1"/>
  <c r="AS84" i="10"/>
  <c r="BQ84" i="10" s="1"/>
  <c r="AR84" i="10"/>
  <c r="BP84" i="10" s="1"/>
  <c r="AQ84" i="10"/>
  <c r="BO84" i="10" s="1"/>
  <c r="AP84" i="10"/>
  <c r="BN84" i="10" s="1"/>
  <c r="AO84" i="10"/>
  <c r="BM84" i="10" s="1"/>
  <c r="A84" i="10"/>
  <c r="CA83" i="10"/>
  <c r="BZ83" i="10"/>
  <c r="BY83" i="10"/>
  <c r="AZ83" i="10"/>
  <c r="BX83" i="10" s="1"/>
  <c r="AY83" i="10"/>
  <c r="BW83" i="10" s="1"/>
  <c r="AX83" i="10"/>
  <c r="BV83" i="10" s="1"/>
  <c r="AW83" i="10"/>
  <c r="BU83" i="10" s="1"/>
  <c r="AV83" i="10"/>
  <c r="BT83" i="10" s="1"/>
  <c r="AU83" i="10"/>
  <c r="BS83" i="10" s="1"/>
  <c r="AT83" i="10"/>
  <c r="BR83" i="10" s="1"/>
  <c r="AS83" i="10"/>
  <c r="BQ83" i="10" s="1"/>
  <c r="AR83" i="10"/>
  <c r="BP83" i="10" s="1"/>
  <c r="AQ83" i="10"/>
  <c r="BO83" i="10" s="1"/>
  <c r="AP83" i="10"/>
  <c r="BN83" i="10" s="1"/>
  <c r="AO83" i="10"/>
  <c r="BM83" i="10" s="1"/>
  <c r="A83" i="10"/>
  <c r="CA82" i="10"/>
  <c r="BZ82" i="10"/>
  <c r="BY82" i="10"/>
  <c r="AZ82" i="10"/>
  <c r="BX82" i="10" s="1"/>
  <c r="AY82" i="10"/>
  <c r="BW82" i="10" s="1"/>
  <c r="AX82" i="10"/>
  <c r="BV82" i="10" s="1"/>
  <c r="AW82" i="10"/>
  <c r="BU82" i="10" s="1"/>
  <c r="AV82" i="10"/>
  <c r="BT82" i="10" s="1"/>
  <c r="AU82" i="10"/>
  <c r="BS82" i="10" s="1"/>
  <c r="AT82" i="10"/>
  <c r="BR82" i="10" s="1"/>
  <c r="AS82" i="10"/>
  <c r="BQ82" i="10" s="1"/>
  <c r="AR82" i="10"/>
  <c r="BP82" i="10" s="1"/>
  <c r="AQ82" i="10"/>
  <c r="BO82" i="10" s="1"/>
  <c r="AP82" i="10"/>
  <c r="BN82" i="10" s="1"/>
  <c r="AO82" i="10"/>
  <c r="BM82" i="10" s="1"/>
  <c r="A82" i="10"/>
  <c r="CA81" i="10"/>
  <c r="BZ81" i="10"/>
  <c r="BY81" i="10"/>
  <c r="AZ81" i="10"/>
  <c r="BX81" i="10" s="1"/>
  <c r="AY81" i="10"/>
  <c r="BW81" i="10" s="1"/>
  <c r="AX81" i="10"/>
  <c r="BV81" i="10" s="1"/>
  <c r="AW81" i="10"/>
  <c r="BU81" i="10" s="1"/>
  <c r="AV81" i="10"/>
  <c r="BT81" i="10" s="1"/>
  <c r="AU81" i="10"/>
  <c r="BS81" i="10" s="1"/>
  <c r="AT81" i="10"/>
  <c r="BR81" i="10" s="1"/>
  <c r="AS81" i="10"/>
  <c r="BQ81" i="10" s="1"/>
  <c r="AR81" i="10"/>
  <c r="BP81" i="10" s="1"/>
  <c r="AQ81" i="10"/>
  <c r="BO81" i="10" s="1"/>
  <c r="AP81" i="10"/>
  <c r="BN81" i="10" s="1"/>
  <c r="AO81" i="10"/>
  <c r="BM81" i="10" s="1"/>
  <c r="A81" i="10"/>
  <c r="CA80" i="10"/>
  <c r="BZ80" i="10"/>
  <c r="BY80" i="10"/>
  <c r="AZ80" i="10"/>
  <c r="BX80" i="10" s="1"/>
  <c r="AY80" i="10"/>
  <c r="BW80" i="10" s="1"/>
  <c r="AX80" i="10"/>
  <c r="BV80" i="10" s="1"/>
  <c r="AW80" i="10"/>
  <c r="BU80" i="10" s="1"/>
  <c r="AV80" i="10"/>
  <c r="BT80" i="10" s="1"/>
  <c r="AU80" i="10"/>
  <c r="BS80" i="10" s="1"/>
  <c r="AT80" i="10"/>
  <c r="BR80" i="10" s="1"/>
  <c r="AS80" i="10"/>
  <c r="BQ80" i="10" s="1"/>
  <c r="AR80" i="10"/>
  <c r="BP80" i="10" s="1"/>
  <c r="AQ80" i="10"/>
  <c r="BO80" i="10" s="1"/>
  <c r="AP80" i="10"/>
  <c r="BN80" i="10" s="1"/>
  <c r="AO80" i="10"/>
  <c r="BM80" i="10" s="1"/>
  <c r="A80" i="10"/>
  <c r="CA79" i="10"/>
  <c r="BZ79" i="10"/>
  <c r="BY79" i="10"/>
  <c r="AZ79" i="10"/>
  <c r="BX79" i="10" s="1"/>
  <c r="AY79" i="10"/>
  <c r="BW79" i="10" s="1"/>
  <c r="AX79" i="10"/>
  <c r="BV79" i="10" s="1"/>
  <c r="AW79" i="10"/>
  <c r="BU79" i="10" s="1"/>
  <c r="AV79" i="10"/>
  <c r="BT79" i="10" s="1"/>
  <c r="AU79" i="10"/>
  <c r="BS79" i="10" s="1"/>
  <c r="AT79" i="10"/>
  <c r="BR79" i="10" s="1"/>
  <c r="AS79" i="10"/>
  <c r="BQ79" i="10" s="1"/>
  <c r="AR79" i="10"/>
  <c r="BP79" i="10" s="1"/>
  <c r="AQ79" i="10"/>
  <c r="BO79" i="10" s="1"/>
  <c r="AP79" i="10"/>
  <c r="BN79" i="10" s="1"/>
  <c r="AO79" i="10"/>
  <c r="BM79" i="10" s="1"/>
  <c r="A79" i="10"/>
  <c r="CA78" i="10"/>
  <c r="BZ78" i="10"/>
  <c r="BY78" i="10"/>
  <c r="AZ78" i="10"/>
  <c r="BX78" i="10" s="1"/>
  <c r="AY78" i="10"/>
  <c r="BW78" i="10" s="1"/>
  <c r="AX78" i="10"/>
  <c r="BV78" i="10" s="1"/>
  <c r="AW78" i="10"/>
  <c r="BU78" i="10" s="1"/>
  <c r="AV78" i="10"/>
  <c r="BT78" i="10" s="1"/>
  <c r="AU78" i="10"/>
  <c r="BS78" i="10" s="1"/>
  <c r="AT78" i="10"/>
  <c r="BR78" i="10" s="1"/>
  <c r="AS78" i="10"/>
  <c r="BQ78" i="10" s="1"/>
  <c r="AR78" i="10"/>
  <c r="BP78" i="10" s="1"/>
  <c r="AQ78" i="10"/>
  <c r="BO78" i="10" s="1"/>
  <c r="AP78" i="10"/>
  <c r="BN78" i="10" s="1"/>
  <c r="AO78" i="10"/>
  <c r="BM78" i="10" s="1"/>
  <c r="A78" i="10"/>
  <c r="CA77" i="10"/>
  <c r="BZ77" i="10"/>
  <c r="BY77" i="10"/>
  <c r="AZ77" i="10"/>
  <c r="BX77" i="10" s="1"/>
  <c r="AY77" i="10"/>
  <c r="BW77" i="10" s="1"/>
  <c r="AX77" i="10"/>
  <c r="BV77" i="10" s="1"/>
  <c r="AW77" i="10"/>
  <c r="BU77" i="10" s="1"/>
  <c r="AV77" i="10"/>
  <c r="BT77" i="10" s="1"/>
  <c r="AU77" i="10"/>
  <c r="BS77" i="10" s="1"/>
  <c r="AT77" i="10"/>
  <c r="BR77" i="10" s="1"/>
  <c r="AS77" i="10"/>
  <c r="BQ77" i="10" s="1"/>
  <c r="AR77" i="10"/>
  <c r="BP77" i="10" s="1"/>
  <c r="AQ77" i="10"/>
  <c r="BO77" i="10" s="1"/>
  <c r="AP77" i="10"/>
  <c r="BN77" i="10" s="1"/>
  <c r="AO77" i="10"/>
  <c r="BM77" i="10" s="1"/>
  <c r="A77" i="10"/>
  <c r="CA76" i="10"/>
  <c r="BZ76" i="10"/>
  <c r="BY76" i="10"/>
  <c r="AZ76" i="10"/>
  <c r="BX76" i="10" s="1"/>
  <c r="AY76" i="10"/>
  <c r="BW76" i="10" s="1"/>
  <c r="AX76" i="10"/>
  <c r="BV76" i="10" s="1"/>
  <c r="AW76" i="10"/>
  <c r="BU76" i="10" s="1"/>
  <c r="AV76" i="10"/>
  <c r="BT76" i="10" s="1"/>
  <c r="AU76" i="10"/>
  <c r="BS76" i="10" s="1"/>
  <c r="AT76" i="10"/>
  <c r="BR76" i="10" s="1"/>
  <c r="AS76" i="10"/>
  <c r="BQ76" i="10" s="1"/>
  <c r="AR76" i="10"/>
  <c r="BP76" i="10" s="1"/>
  <c r="AQ76" i="10"/>
  <c r="BO76" i="10" s="1"/>
  <c r="AP76" i="10"/>
  <c r="BN76" i="10" s="1"/>
  <c r="AO76" i="10"/>
  <c r="BM76" i="10" s="1"/>
  <c r="A76" i="10"/>
  <c r="CA75" i="10"/>
  <c r="BZ75" i="10"/>
  <c r="BY75" i="10"/>
  <c r="AZ75" i="10"/>
  <c r="BX75" i="10" s="1"/>
  <c r="AY75" i="10"/>
  <c r="BW75" i="10" s="1"/>
  <c r="AX75" i="10"/>
  <c r="BV75" i="10" s="1"/>
  <c r="AW75" i="10"/>
  <c r="BU75" i="10" s="1"/>
  <c r="AV75" i="10"/>
  <c r="BT75" i="10" s="1"/>
  <c r="AU75" i="10"/>
  <c r="BS75" i="10" s="1"/>
  <c r="AT75" i="10"/>
  <c r="BR75" i="10" s="1"/>
  <c r="AS75" i="10"/>
  <c r="BQ75" i="10" s="1"/>
  <c r="AR75" i="10"/>
  <c r="BP75" i="10" s="1"/>
  <c r="AQ75" i="10"/>
  <c r="BO75" i="10" s="1"/>
  <c r="AP75" i="10"/>
  <c r="BN75" i="10" s="1"/>
  <c r="AO75" i="10"/>
  <c r="BM75" i="10" s="1"/>
  <c r="A75" i="10"/>
  <c r="CA74" i="10"/>
  <c r="BZ74" i="10"/>
  <c r="BY74" i="10"/>
  <c r="AZ74" i="10"/>
  <c r="BX74" i="10" s="1"/>
  <c r="AY74" i="10"/>
  <c r="BW74" i="10" s="1"/>
  <c r="AX74" i="10"/>
  <c r="BV74" i="10" s="1"/>
  <c r="AW74" i="10"/>
  <c r="BU74" i="10" s="1"/>
  <c r="AV74" i="10"/>
  <c r="BT74" i="10" s="1"/>
  <c r="AU74" i="10"/>
  <c r="BS74" i="10" s="1"/>
  <c r="AT74" i="10"/>
  <c r="BR74" i="10" s="1"/>
  <c r="AS74" i="10"/>
  <c r="BQ74" i="10" s="1"/>
  <c r="AR74" i="10"/>
  <c r="BP74" i="10" s="1"/>
  <c r="AQ74" i="10"/>
  <c r="BO74" i="10" s="1"/>
  <c r="AP74" i="10"/>
  <c r="BN74" i="10" s="1"/>
  <c r="AO74" i="10"/>
  <c r="BM74" i="10" s="1"/>
  <c r="A74" i="10"/>
  <c r="CA73" i="10"/>
  <c r="BZ73" i="10"/>
  <c r="BY73" i="10"/>
  <c r="AZ73" i="10"/>
  <c r="BX73" i="10" s="1"/>
  <c r="AY73" i="10"/>
  <c r="BW73" i="10" s="1"/>
  <c r="AX73" i="10"/>
  <c r="BV73" i="10" s="1"/>
  <c r="AW73" i="10"/>
  <c r="BU73" i="10" s="1"/>
  <c r="AV73" i="10"/>
  <c r="BT73" i="10" s="1"/>
  <c r="AU73" i="10"/>
  <c r="BS73" i="10" s="1"/>
  <c r="AT73" i="10"/>
  <c r="BR73" i="10" s="1"/>
  <c r="AS73" i="10"/>
  <c r="BQ73" i="10" s="1"/>
  <c r="AR73" i="10"/>
  <c r="BP73" i="10" s="1"/>
  <c r="AQ73" i="10"/>
  <c r="BO73" i="10" s="1"/>
  <c r="AP73" i="10"/>
  <c r="BN73" i="10" s="1"/>
  <c r="AO73" i="10"/>
  <c r="BM73" i="10" s="1"/>
  <c r="A73" i="10"/>
  <c r="CA72" i="10"/>
  <c r="BZ72" i="10"/>
  <c r="BY72" i="10"/>
  <c r="AZ72" i="10"/>
  <c r="BX72" i="10" s="1"/>
  <c r="AY72" i="10"/>
  <c r="BW72" i="10" s="1"/>
  <c r="AX72" i="10"/>
  <c r="BV72" i="10" s="1"/>
  <c r="AW72" i="10"/>
  <c r="BU72" i="10" s="1"/>
  <c r="AV72" i="10"/>
  <c r="BT72" i="10" s="1"/>
  <c r="AU72" i="10"/>
  <c r="BS72" i="10" s="1"/>
  <c r="AT72" i="10"/>
  <c r="BR72" i="10" s="1"/>
  <c r="AS72" i="10"/>
  <c r="BQ72" i="10" s="1"/>
  <c r="AR72" i="10"/>
  <c r="BP72" i="10" s="1"/>
  <c r="AQ72" i="10"/>
  <c r="BO72" i="10" s="1"/>
  <c r="AP72" i="10"/>
  <c r="BN72" i="10" s="1"/>
  <c r="AO72" i="10"/>
  <c r="BM72" i="10" s="1"/>
  <c r="A72" i="10"/>
  <c r="CA71" i="10"/>
  <c r="BZ71" i="10"/>
  <c r="BY71" i="10"/>
  <c r="AZ71" i="10"/>
  <c r="BX71" i="10" s="1"/>
  <c r="AY71" i="10"/>
  <c r="BW71" i="10" s="1"/>
  <c r="AX71" i="10"/>
  <c r="BV71" i="10" s="1"/>
  <c r="AW71" i="10"/>
  <c r="BU71" i="10" s="1"/>
  <c r="AV71" i="10"/>
  <c r="BT71" i="10" s="1"/>
  <c r="AU71" i="10"/>
  <c r="BS71" i="10" s="1"/>
  <c r="AT71" i="10"/>
  <c r="BR71" i="10" s="1"/>
  <c r="AS71" i="10"/>
  <c r="BQ71" i="10" s="1"/>
  <c r="AR71" i="10"/>
  <c r="BP71" i="10" s="1"/>
  <c r="AQ71" i="10"/>
  <c r="BO71" i="10" s="1"/>
  <c r="AP71" i="10"/>
  <c r="BN71" i="10" s="1"/>
  <c r="AO71" i="10"/>
  <c r="BM71" i="10" s="1"/>
  <c r="A71" i="10"/>
  <c r="CA70" i="10"/>
  <c r="BZ70" i="10"/>
  <c r="BY70" i="10"/>
  <c r="AZ70" i="10"/>
  <c r="BX70" i="10" s="1"/>
  <c r="AY70" i="10"/>
  <c r="BW70" i="10" s="1"/>
  <c r="AX70" i="10"/>
  <c r="BV70" i="10" s="1"/>
  <c r="AW70" i="10"/>
  <c r="BU70" i="10" s="1"/>
  <c r="AV70" i="10"/>
  <c r="BT70" i="10" s="1"/>
  <c r="AU70" i="10"/>
  <c r="BS70" i="10" s="1"/>
  <c r="AT70" i="10"/>
  <c r="BR70" i="10" s="1"/>
  <c r="AS70" i="10"/>
  <c r="BQ70" i="10" s="1"/>
  <c r="AR70" i="10"/>
  <c r="BP70" i="10" s="1"/>
  <c r="AQ70" i="10"/>
  <c r="BO70" i="10" s="1"/>
  <c r="AP70" i="10"/>
  <c r="BN70" i="10" s="1"/>
  <c r="AO70" i="10"/>
  <c r="BM70" i="10" s="1"/>
  <c r="A70" i="10"/>
  <c r="CA69" i="10"/>
  <c r="BZ69" i="10"/>
  <c r="BY69" i="10"/>
  <c r="AZ69" i="10"/>
  <c r="BX69" i="10" s="1"/>
  <c r="AY69" i="10"/>
  <c r="BW69" i="10" s="1"/>
  <c r="AX69" i="10"/>
  <c r="BV69" i="10" s="1"/>
  <c r="AW69" i="10"/>
  <c r="BU69" i="10" s="1"/>
  <c r="AV69" i="10"/>
  <c r="BT69" i="10" s="1"/>
  <c r="AU69" i="10"/>
  <c r="BS69" i="10" s="1"/>
  <c r="AT69" i="10"/>
  <c r="BR69" i="10" s="1"/>
  <c r="AS69" i="10"/>
  <c r="BQ69" i="10" s="1"/>
  <c r="AR69" i="10"/>
  <c r="BP69" i="10" s="1"/>
  <c r="AQ69" i="10"/>
  <c r="BO69" i="10" s="1"/>
  <c r="AP69" i="10"/>
  <c r="BN69" i="10" s="1"/>
  <c r="AO69" i="10"/>
  <c r="BM69" i="10" s="1"/>
  <c r="A69" i="10"/>
  <c r="CA68" i="10"/>
  <c r="BZ68" i="10"/>
  <c r="BY68" i="10"/>
  <c r="AZ68" i="10"/>
  <c r="BX68" i="10" s="1"/>
  <c r="AY68" i="10"/>
  <c r="BW68" i="10" s="1"/>
  <c r="AX68" i="10"/>
  <c r="BV68" i="10" s="1"/>
  <c r="AW68" i="10"/>
  <c r="BU68" i="10" s="1"/>
  <c r="AV68" i="10"/>
  <c r="BT68" i="10" s="1"/>
  <c r="AU68" i="10"/>
  <c r="BS68" i="10" s="1"/>
  <c r="AT68" i="10"/>
  <c r="BR68" i="10" s="1"/>
  <c r="AS68" i="10"/>
  <c r="BQ68" i="10" s="1"/>
  <c r="AR68" i="10"/>
  <c r="BP68" i="10" s="1"/>
  <c r="AQ68" i="10"/>
  <c r="BO68" i="10" s="1"/>
  <c r="AP68" i="10"/>
  <c r="BN68" i="10" s="1"/>
  <c r="AO68" i="10"/>
  <c r="BM68" i="10" s="1"/>
  <c r="A68" i="10"/>
  <c r="CA67" i="10"/>
  <c r="BZ67" i="10"/>
  <c r="BY67" i="10"/>
  <c r="AZ67" i="10"/>
  <c r="BX67" i="10" s="1"/>
  <c r="AY67" i="10"/>
  <c r="BW67" i="10" s="1"/>
  <c r="AX67" i="10"/>
  <c r="BV67" i="10" s="1"/>
  <c r="AW67" i="10"/>
  <c r="BU67" i="10" s="1"/>
  <c r="AV67" i="10"/>
  <c r="BT67" i="10" s="1"/>
  <c r="AU67" i="10"/>
  <c r="BS67" i="10" s="1"/>
  <c r="AT67" i="10"/>
  <c r="BR67" i="10" s="1"/>
  <c r="AS67" i="10"/>
  <c r="BQ67" i="10" s="1"/>
  <c r="AR67" i="10"/>
  <c r="BP67" i="10" s="1"/>
  <c r="AQ67" i="10"/>
  <c r="BO67" i="10" s="1"/>
  <c r="AP67" i="10"/>
  <c r="BN67" i="10" s="1"/>
  <c r="AO67" i="10"/>
  <c r="BM67" i="10" s="1"/>
  <c r="A67" i="10"/>
  <c r="CA66" i="10"/>
  <c r="BZ66" i="10"/>
  <c r="BY66" i="10"/>
  <c r="AZ66" i="10"/>
  <c r="BX66" i="10" s="1"/>
  <c r="AY66" i="10"/>
  <c r="BW66" i="10" s="1"/>
  <c r="AX66" i="10"/>
  <c r="BV66" i="10" s="1"/>
  <c r="AW66" i="10"/>
  <c r="BU66" i="10" s="1"/>
  <c r="AV66" i="10"/>
  <c r="BT66" i="10" s="1"/>
  <c r="AU66" i="10"/>
  <c r="BS66" i="10" s="1"/>
  <c r="AT66" i="10"/>
  <c r="BR66" i="10" s="1"/>
  <c r="AS66" i="10"/>
  <c r="BQ66" i="10" s="1"/>
  <c r="AR66" i="10"/>
  <c r="BP66" i="10" s="1"/>
  <c r="AQ66" i="10"/>
  <c r="BO66" i="10" s="1"/>
  <c r="AP66" i="10"/>
  <c r="BN66" i="10" s="1"/>
  <c r="AO66" i="10"/>
  <c r="BM66" i="10" s="1"/>
  <c r="A66" i="10"/>
  <c r="CA65" i="10"/>
  <c r="BZ65" i="10"/>
  <c r="BY65" i="10"/>
  <c r="AZ65" i="10"/>
  <c r="BX65" i="10" s="1"/>
  <c r="AY65" i="10"/>
  <c r="BW65" i="10" s="1"/>
  <c r="AX65" i="10"/>
  <c r="BV65" i="10" s="1"/>
  <c r="AW65" i="10"/>
  <c r="BU65" i="10" s="1"/>
  <c r="AV65" i="10"/>
  <c r="BT65" i="10" s="1"/>
  <c r="AU65" i="10"/>
  <c r="BS65" i="10" s="1"/>
  <c r="AT65" i="10"/>
  <c r="BR65" i="10" s="1"/>
  <c r="AS65" i="10"/>
  <c r="BQ65" i="10" s="1"/>
  <c r="AR65" i="10"/>
  <c r="BP65" i="10" s="1"/>
  <c r="AQ65" i="10"/>
  <c r="BO65" i="10" s="1"/>
  <c r="AP65" i="10"/>
  <c r="BN65" i="10" s="1"/>
  <c r="AO65" i="10"/>
  <c r="BM65" i="10" s="1"/>
  <c r="A65" i="10"/>
  <c r="CA64" i="10"/>
  <c r="BZ64" i="10"/>
  <c r="BY64" i="10"/>
  <c r="AZ64" i="10"/>
  <c r="BX64" i="10" s="1"/>
  <c r="AY64" i="10"/>
  <c r="BW64" i="10" s="1"/>
  <c r="AX64" i="10"/>
  <c r="BV64" i="10" s="1"/>
  <c r="AW64" i="10"/>
  <c r="BU64" i="10" s="1"/>
  <c r="AV64" i="10"/>
  <c r="BT64" i="10" s="1"/>
  <c r="AU64" i="10"/>
  <c r="BS64" i="10" s="1"/>
  <c r="AT64" i="10"/>
  <c r="BR64" i="10" s="1"/>
  <c r="AS64" i="10"/>
  <c r="BQ64" i="10" s="1"/>
  <c r="AR64" i="10"/>
  <c r="BP64" i="10" s="1"/>
  <c r="AQ64" i="10"/>
  <c r="BO64" i="10" s="1"/>
  <c r="AP64" i="10"/>
  <c r="BN64" i="10" s="1"/>
  <c r="AO64" i="10"/>
  <c r="BM64" i="10" s="1"/>
  <c r="A64" i="10"/>
  <c r="CA63" i="10"/>
  <c r="BZ63" i="10"/>
  <c r="BY63" i="10"/>
  <c r="AZ63" i="10"/>
  <c r="BX63" i="10" s="1"/>
  <c r="AY63" i="10"/>
  <c r="BW63" i="10" s="1"/>
  <c r="AX63" i="10"/>
  <c r="BV63" i="10" s="1"/>
  <c r="AW63" i="10"/>
  <c r="BU63" i="10" s="1"/>
  <c r="AV63" i="10"/>
  <c r="BT63" i="10" s="1"/>
  <c r="AU63" i="10"/>
  <c r="BS63" i="10" s="1"/>
  <c r="AT63" i="10"/>
  <c r="BR63" i="10" s="1"/>
  <c r="AS63" i="10"/>
  <c r="BQ63" i="10" s="1"/>
  <c r="AR63" i="10"/>
  <c r="BP63" i="10" s="1"/>
  <c r="AQ63" i="10"/>
  <c r="BO63" i="10" s="1"/>
  <c r="AP63" i="10"/>
  <c r="BN63" i="10" s="1"/>
  <c r="AO63" i="10"/>
  <c r="BM63" i="10" s="1"/>
  <c r="A63" i="10"/>
  <c r="CA62" i="10"/>
  <c r="BZ62" i="10"/>
  <c r="BY62" i="10"/>
  <c r="AZ62" i="10"/>
  <c r="BX62" i="10" s="1"/>
  <c r="AY62" i="10"/>
  <c r="BW62" i="10" s="1"/>
  <c r="AX62" i="10"/>
  <c r="BV62" i="10" s="1"/>
  <c r="AW62" i="10"/>
  <c r="BU62" i="10" s="1"/>
  <c r="AV62" i="10"/>
  <c r="BT62" i="10" s="1"/>
  <c r="AU62" i="10"/>
  <c r="BS62" i="10" s="1"/>
  <c r="AT62" i="10"/>
  <c r="BR62" i="10" s="1"/>
  <c r="AS62" i="10"/>
  <c r="BQ62" i="10" s="1"/>
  <c r="AR62" i="10"/>
  <c r="BP62" i="10" s="1"/>
  <c r="AQ62" i="10"/>
  <c r="BO62" i="10" s="1"/>
  <c r="AP62" i="10"/>
  <c r="BN62" i="10" s="1"/>
  <c r="AO62" i="10"/>
  <c r="BM62" i="10" s="1"/>
  <c r="A62" i="10"/>
  <c r="CA61" i="10"/>
  <c r="BZ61" i="10"/>
  <c r="BY61" i="10"/>
  <c r="AZ61" i="10"/>
  <c r="BX61" i="10" s="1"/>
  <c r="AY61" i="10"/>
  <c r="BW61" i="10" s="1"/>
  <c r="AX61" i="10"/>
  <c r="BV61" i="10" s="1"/>
  <c r="AW61" i="10"/>
  <c r="BU61" i="10" s="1"/>
  <c r="AV61" i="10"/>
  <c r="BT61" i="10" s="1"/>
  <c r="AU61" i="10"/>
  <c r="BS61" i="10" s="1"/>
  <c r="AT61" i="10"/>
  <c r="BR61" i="10" s="1"/>
  <c r="AS61" i="10"/>
  <c r="BQ61" i="10" s="1"/>
  <c r="AR61" i="10"/>
  <c r="BP61" i="10" s="1"/>
  <c r="AQ61" i="10"/>
  <c r="BO61" i="10" s="1"/>
  <c r="AP61" i="10"/>
  <c r="BN61" i="10" s="1"/>
  <c r="AO61" i="10"/>
  <c r="BM61" i="10" s="1"/>
  <c r="A61" i="10"/>
  <c r="CA60" i="10"/>
  <c r="BZ60" i="10"/>
  <c r="BY60" i="10"/>
  <c r="AZ60" i="10"/>
  <c r="BX60" i="10" s="1"/>
  <c r="AY60" i="10"/>
  <c r="BW60" i="10" s="1"/>
  <c r="AX60" i="10"/>
  <c r="BV60" i="10" s="1"/>
  <c r="AW60" i="10"/>
  <c r="BU60" i="10" s="1"/>
  <c r="AV60" i="10"/>
  <c r="BT60" i="10" s="1"/>
  <c r="AU60" i="10"/>
  <c r="BS60" i="10" s="1"/>
  <c r="AT60" i="10"/>
  <c r="BR60" i="10" s="1"/>
  <c r="AS60" i="10"/>
  <c r="BQ60" i="10" s="1"/>
  <c r="AR60" i="10"/>
  <c r="BP60" i="10" s="1"/>
  <c r="AQ60" i="10"/>
  <c r="BO60" i="10" s="1"/>
  <c r="AP60" i="10"/>
  <c r="BN60" i="10" s="1"/>
  <c r="AO60" i="10"/>
  <c r="BM60" i="10" s="1"/>
  <c r="A60" i="10"/>
  <c r="CA59" i="10"/>
  <c r="BZ59" i="10"/>
  <c r="BY59" i="10"/>
  <c r="AZ59" i="10"/>
  <c r="BX59" i="10" s="1"/>
  <c r="AY59" i="10"/>
  <c r="BW59" i="10" s="1"/>
  <c r="AX59" i="10"/>
  <c r="BV59" i="10" s="1"/>
  <c r="AW59" i="10"/>
  <c r="BU59" i="10" s="1"/>
  <c r="AV59" i="10"/>
  <c r="BT59" i="10" s="1"/>
  <c r="AU59" i="10"/>
  <c r="BS59" i="10" s="1"/>
  <c r="AT59" i="10"/>
  <c r="BR59" i="10" s="1"/>
  <c r="AS59" i="10"/>
  <c r="BQ59" i="10" s="1"/>
  <c r="AR59" i="10"/>
  <c r="BP59" i="10" s="1"/>
  <c r="AQ59" i="10"/>
  <c r="BO59" i="10" s="1"/>
  <c r="AP59" i="10"/>
  <c r="BN59" i="10" s="1"/>
  <c r="AO59" i="10"/>
  <c r="BM59" i="10" s="1"/>
  <c r="A59" i="10"/>
  <c r="CA58" i="10"/>
  <c r="BZ58" i="10"/>
  <c r="BY58" i="10"/>
  <c r="AZ58" i="10"/>
  <c r="BX58" i="10" s="1"/>
  <c r="AY58" i="10"/>
  <c r="BW58" i="10" s="1"/>
  <c r="AX58" i="10"/>
  <c r="BV58" i="10" s="1"/>
  <c r="AW58" i="10"/>
  <c r="BU58" i="10" s="1"/>
  <c r="AV58" i="10"/>
  <c r="BT58" i="10" s="1"/>
  <c r="AU58" i="10"/>
  <c r="BS58" i="10" s="1"/>
  <c r="AT58" i="10"/>
  <c r="BR58" i="10" s="1"/>
  <c r="AS58" i="10"/>
  <c r="BQ58" i="10" s="1"/>
  <c r="AR58" i="10"/>
  <c r="BP58" i="10" s="1"/>
  <c r="AQ58" i="10"/>
  <c r="BO58" i="10" s="1"/>
  <c r="AP58" i="10"/>
  <c r="BN58" i="10" s="1"/>
  <c r="AO58" i="10"/>
  <c r="BM58" i="10" s="1"/>
  <c r="A58" i="10"/>
  <c r="CA57" i="10"/>
  <c r="BZ57" i="10"/>
  <c r="BY57" i="10"/>
  <c r="AZ57" i="10"/>
  <c r="BX57" i="10" s="1"/>
  <c r="AY57" i="10"/>
  <c r="BW57" i="10" s="1"/>
  <c r="AX57" i="10"/>
  <c r="BV57" i="10" s="1"/>
  <c r="AW57" i="10"/>
  <c r="BU57" i="10" s="1"/>
  <c r="AV57" i="10"/>
  <c r="BT57" i="10" s="1"/>
  <c r="AU57" i="10"/>
  <c r="BS57" i="10" s="1"/>
  <c r="AT57" i="10"/>
  <c r="BR57" i="10" s="1"/>
  <c r="AS57" i="10"/>
  <c r="BQ57" i="10" s="1"/>
  <c r="AR57" i="10"/>
  <c r="BP57" i="10" s="1"/>
  <c r="AQ57" i="10"/>
  <c r="BO57" i="10" s="1"/>
  <c r="AP57" i="10"/>
  <c r="BN57" i="10" s="1"/>
  <c r="AO57" i="10"/>
  <c r="BM57" i="10" s="1"/>
  <c r="A57" i="10"/>
  <c r="CA56" i="10"/>
  <c r="BZ56" i="10"/>
  <c r="BY56" i="10"/>
  <c r="AZ56" i="10"/>
  <c r="BX56" i="10" s="1"/>
  <c r="AY56" i="10"/>
  <c r="BW56" i="10" s="1"/>
  <c r="AX56" i="10"/>
  <c r="BV56" i="10" s="1"/>
  <c r="AW56" i="10"/>
  <c r="BU56" i="10" s="1"/>
  <c r="AV56" i="10"/>
  <c r="BT56" i="10" s="1"/>
  <c r="AU56" i="10"/>
  <c r="BS56" i="10" s="1"/>
  <c r="AT56" i="10"/>
  <c r="BR56" i="10" s="1"/>
  <c r="AS56" i="10"/>
  <c r="BQ56" i="10" s="1"/>
  <c r="AR56" i="10"/>
  <c r="BP56" i="10" s="1"/>
  <c r="AQ56" i="10"/>
  <c r="BO56" i="10" s="1"/>
  <c r="AP56" i="10"/>
  <c r="BN56" i="10" s="1"/>
  <c r="AO56" i="10"/>
  <c r="BM56" i="10" s="1"/>
  <c r="A56" i="10"/>
  <c r="CA55" i="10"/>
  <c r="BZ55" i="10"/>
  <c r="BY55" i="10"/>
  <c r="AZ55" i="10"/>
  <c r="BX55" i="10" s="1"/>
  <c r="AY55" i="10"/>
  <c r="BW55" i="10" s="1"/>
  <c r="AX55" i="10"/>
  <c r="BV55" i="10" s="1"/>
  <c r="AW55" i="10"/>
  <c r="BU55" i="10" s="1"/>
  <c r="AV55" i="10"/>
  <c r="BT55" i="10" s="1"/>
  <c r="AU55" i="10"/>
  <c r="BS55" i="10" s="1"/>
  <c r="AT55" i="10"/>
  <c r="BR55" i="10" s="1"/>
  <c r="AS55" i="10"/>
  <c r="BQ55" i="10" s="1"/>
  <c r="AR55" i="10"/>
  <c r="BP55" i="10" s="1"/>
  <c r="AQ55" i="10"/>
  <c r="BO55" i="10" s="1"/>
  <c r="AP55" i="10"/>
  <c r="BN55" i="10" s="1"/>
  <c r="AO55" i="10"/>
  <c r="BM55" i="10" s="1"/>
  <c r="A55" i="10"/>
  <c r="CA54" i="10"/>
  <c r="BZ54" i="10"/>
  <c r="BY54" i="10"/>
  <c r="AZ54" i="10"/>
  <c r="BX54" i="10" s="1"/>
  <c r="AY54" i="10"/>
  <c r="BW54" i="10" s="1"/>
  <c r="AX54" i="10"/>
  <c r="BV54" i="10" s="1"/>
  <c r="AW54" i="10"/>
  <c r="BU54" i="10" s="1"/>
  <c r="AV54" i="10"/>
  <c r="BT54" i="10" s="1"/>
  <c r="AU54" i="10"/>
  <c r="BS54" i="10" s="1"/>
  <c r="AT54" i="10"/>
  <c r="BR54" i="10" s="1"/>
  <c r="AS54" i="10"/>
  <c r="BQ54" i="10" s="1"/>
  <c r="AR54" i="10"/>
  <c r="BP54" i="10" s="1"/>
  <c r="AQ54" i="10"/>
  <c r="BO54" i="10" s="1"/>
  <c r="AP54" i="10"/>
  <c r="BN54" i="10" s="1"/>
  <c r="AO54" i="10"/>
  <c r="BM54" i="10" s="1"/>
  <c r="A54" i="10"/>
  <c r="CA53" i="10"/>
  <c r="BZ53" i="10"/>
  <c r="BY53" i="10"/>
  <c r="AZ53" i="10"/>
  <c r="BX53" i="10" s="1"/>
  <c r="AY53" i="10"/>
  <c r="BW53" i="10" s="1"/>
  <c r="AX53" i="10"/>
  <c r="BV53" i="10" s="1"/>
  <c r="AW53" i="10"/>
  <c r="BU53" i="10" s="1"/>
  <c r="AV53" i="10"/>
  <c r="BT53" i="10" s="1"/>
  <c r="AU53" i="10"/>
  <c r="BS53" i="10" s="1"/>
  <c r="AT53" i="10"/>
  <c r="BR53" i="10" s="1"/>
  <c r="AS53" i="10"/>
  <c r="BQ53" i="10" s="1"/>
  <c r="AR53" i="10"/>
  <c r="BP53" i="10" s="1"/>
  <c r="AQ53" i="10"/>
  <c r="BO53" i="10" s="1"/>
  <c r="AP53" i="10"/>
  <c r="BN53" i="10" s="1"/>
  <c r="AO53" i="10"/>
  <c r="BM53" i="10" s="1"/>
  <c r="A53" i="10"/>
  <c r="CA52" i="10"/>
  <c r="BZ52" i="10"/>
  <c r="BY52" i="10"/>
  <c r="AZ52" i="10"/>
  <c r="BX52" i="10" s="1"/>
  <c r="AY52" i="10"/>
  <c r="BW52" i="10" s="1"/>
  <c r="AX52" i="10"/>
  <c r="BV52" i="10" s="1"/>
  <c r="AW52" i="10"/>
  <c r="BU52" i="10" s="1"/>
  <c r="AV52" i="10"/>
  <c r="BT52" i="10" s="1"/>
  <c r="AU52" i="10"/>
  <c r="BS52" i="10" s="1"/>
  <c r="AT52" i="10"/>
  <c r="BR52" i="10" s="1"/>
  <c r="AS52" i="10"/>
  <c r="BQ52" i="10" s="1"/>
  <c r="AR52" i="10"/>
  <c r="BP52" i="10" s="1"/>
  <c r="AQ52" i="10"/>
  <c r="BO52" i="10" s="1"/>
  <c r="AP52" i="10"/>
  <c r="BN52" i="10" s="1"/>
  <c r="AO52" i="10"/>
  <c r="BM52" i="10" s="1"/>
  <c r="A52" i="10"/>
  <c r="CA51" i="10"/>
  <c r="BZ51" i="10"/>
  <c r="BY51" i="10"/>
  <c r="AZ51" i="10"/>
  <c r="BX51" i="10" s="1"/>
  <c r="AY51" i="10"/>
  <c r="BW51" i="10" s="1"/>
  <c r="AX51" i="10"/>
  <c r="BV51" i="10" s="1"/>
  <c r="AW51" i="10"/>
  <c r="BU51" i="10" s="1"/>
  <c r="AV51" i="10"/>
  <c r="BT51" i="10" s="1"/>
  <c r="AU51" i="10"/>
  <c r="BS51" i="10" s="1"/>
  <c r="AT51" i="10"/>
  <c r="BR51" i="10" s="1"/>
  <c r="AS51" i="10"/>
  <c r="BQ51" i="10" s="1"/>
  <c r="AR51" i="10"/>
  <c r="BP51" i="10" s="1"/>
  <c r="AQ51" i="10"/>
  <c r="BO51" i="10" s="1"/>
  <c r="AP51" i="10"/>
  <c r="BN51" i="10" s="1"/>
  <c r="AO51" i="10"/>
  <c r="BM51" i="10" s="1"/>
  <c r="A51" i="10"/>
  <c r="CA50" i="10"/>
  <c r="BZ50" i="10"/>
  <c r="BY50" i="10"/>
  <c r="AZ50" i="10"/>
  <c r="BX50" i="10" s="1"/>
  <c r="AY50" i="10"/>
  <c r="BW50" i="10" s="1"/>
  <c r="AX50" i="10"/>
  <c r="BV50" i="10" s="1"/>
  <c r="AW50" i="10"/>
  <c r="BU50" i="10" s="1"/>
  <c r="AV50" i="10"/>
  <c r="BT50" i="10" s="1"/>
  <c r="AU50" i="10"/>
  <c r="BS50" i="10" s="1"/>
  <c r="AT50" i="10"/>
  <c r="BR50" i="10" s="1"/>
  <c r="AS50" i="10"/>
  <c r="BQ50" i="10" s="1"/>
  <c r="AR50" i="10"/>
  <c r="BP50" i="10" s="1"/>
  <c r="AQ50" i="10"/>
  <c r="BO50" i="10" s="1"/>
  <c r="AP50" i="10"/>
  <c r="BN50" i="10" s="1"/>
  <c r="AO50" i="10"/>
  <c r="BM50" i="10" s="1"/>
  <c r="A50" i="10"/>
  <c r="CA49" i="10"/>
  <c r="BZ49" i="10"/>
  <c r="BY49" i="10"/>
  <c r="AZ49" i="10"/>
  <c r="BX49" i="10" s="1"/>
  <c r="AY49" i="10"/>
  <c r="BW49" i="10" s="1"/>
  <c r="AX49" i="10"/>
  <c r="BV49" i="10" s="1"/>
  <c r="AW49" i="10"/>
  <c r="BU49" i="10" s="1"/>
  <c r="AV49" i="10"/>
  <c r="BT49" i="10" s="1"/>
  <c r="AU49" i="10"/>
  <c r="BS49" i="10" s="1"/>
  <c r="AT49" i="10"/>
  <c r="BR49" i="10" s="1"/>
  <c r="AS49" i="10"/>
  <c r="BQ49" i="10" s="1"/>
  <c r="AR49" i="10"/>
  <c r="BP49" i="10" s="1"/>
  <c r="AQ49" i="10"/>
  <c r="BO49" i="10" s="1"/>
  <c r="AP49" i="10"/>
  <c r="BN49" i="10" s="1"/>
  <c r="AO49" i="10"/>
  <c r="BM49" i="10" s="1"/>
  <c r="A49" i="10"/>
  <c r="CA48" i="10"/>
  <c r="BZ48" i="10"/>
  <c r="BY48" i="10"/>
  <c r="AZ48" i="10"/>
  <c r="BX48" i="10" s="1"/>
  <c r="AY48" i="10"/>
  <c r="BW48" i="10" s="1"/>
  <c r="AX48" i="10"/>
  <c r="BV48" i="10" s="1"/>
  <c r="AW48" i="10"/>
  <c r="BU48" i="10" s="1"/>
  <c r="AV48" i="10"/>
  <c r="BT48" i="10" s="1"/>
  <c r="AU48" i="10"/>
  <c r="BS48" i="10" s="1"/>
  <c r="AT48" i="10"/>
  <c r="BR48" i="10" s="1"/>
  <c r="AS48" i="10"/>
  <c r="BQ48" i="10" s="1"/>
  <c r="AR48" i="10"/>
  <c r="BP48" i="10" s="1"/>
  <c r="AQ48" i="10"/>
  <c r="BO48" i="10" s="1"/>
  <c r="AP48" i="10"/>
  <c r="BN48" i="10" s="1"/>
  <c r="AO48" i="10"/>
  <c r="BM48" i="10" s="1"/>
  <c r="A48" i="10"/>
  <c r="CA47" i="10"/>
  <c r="BZ47" i="10"/>
  <c r="BY47" i="10"/>
  <c r="AZ47" i="10"/>
  <c r="BX47" i="10" s="1"/>
  <c r="AY47" i="10"/>
  <c r="BW47" i="10" s="1"/>
  <c r="AX47" i="10"/>
  <c r="BV47" i="10" s="1"/>
  <c r="AW47" i="10"/>
  <c r="BU47" i="10" s="1"/>
  <c r="AV47" i="10"/>
  <c r="BT47" i="10" s="1"/>
  <c r="AU47" i="10"/>
  <c r="BS47" i="10" s="1"/>
  <c r="AT47" i="10"/>
  <c r="BR47" i="10" s="1"/>
  <c r="AS47" i="10"/>
  <c r="BQ47" i="10" s="1"/>
  <c r="AR47" i="10"/>
  <c r="BP47" i="10" s="1"/>
  <c r="AQ47" i="10"/>
  <c r="BO47" i="10" s="1"/>
  <c r="AP47" i="10"/>
  <c r="BN47" i="10" s="1"/>
  <c r="AO47" i="10"/>
  <c r="BM47" i="10" s="1"/>
  <c r="A47" i="10"/>
  <c r="CA46" i="10"/>
  <c r="BZ46" i="10"/>
  <c r="BY46" i="10"/>
  <c r="AZ46" i="10"/>
  <c r="BX46" i="10" s="1"/>
  <c r="AY46" i="10"/>
  <c r="BW46" i="10" s="1"/>
  <c r="AX46" i="10"/>
  <c r="BV46" i="10" s="1"/>
  <c r="AW46" i="10"/>
  <c r="BU46" i="10" s="1"/>
  <c r="AV46" i="10"/>
  <c r="BT46" i="10" s="1"/>
  <c r="AU46" i="10"/>
  <c r="BS46" i="10" s="1"/>
  <c r="AT46" i="10"/>
  <c r="BR46" i="10" s="1"/>
  <c r="AS46" i="10"/>
  <c r="BQ46" i="10" s="1"/>
  <c r="AR46" i="10"/>
  <c r="BP46" i="10" s="1"/>
  <c r="AQ46" i="10"/>
  <c r="BO46" i="10" s="1"/>
  <c r="AP46" i="10"/>
  <c r="BN46" i="10" s="1"/>
  <c r="AO46" i="10"/>
  <c r="BM46" i="10" s="1"/>
  <c r="A46" i="10"/>
  <c r="CA45" i="10"/>
  <c r="BZ45" i="10"/>
  <c r="BY45" i="10"/>
  <c r="AZ45" i="10"/>
  <c r="BX45" i="10" s="1"/>
  <c r="AY45" i="10"/>
  <c r="BW45" i="10" s="1"/>
  <c r="AX45" i="10"/>
  <c r="BV45" i="10" s="1"/>
  <c r="AW45" i="10"/>
  <c r="BU45" i="10" s="1"/>
  <c r="AV45" i="10"/>
  <c r="BT45" i="10" s="1"/>
  <c r="AU45" i="10"/>
  <c r="BS45" i="10" s="1"/>
  <c r="AT45" i="10"/>
  <c r="BR45" i="10" s="1"/>
  <c r="AS45" i="10"/>
  <c r="BQ45" i="10" s="1"/>
  <c r="AR45" i="10"/>
  <c r="BP45" i="10" s="1"/>
  <c r="AQ45" i="10"/>
  <c r="BO45" i="10" s="1"/>
  <c r="AP45" i="10"/>
  <c r="BN45" i="10" s="1"/>
  <c r="AO45" i="10"/>
  <c r="BM45" i="10" s="1"/>
  <c r="A45" i="10"/>
  <c r="CA44" i="10"/>
  <c r="BZ44" i="10"/>
  <c r="BY44" i="10"/>
  <c r="AZ44" i="10"/>
  <c r="BX44" i="10" s="1"/>
  <c r="AY44" i="10"/>
  <c r="BW44" i="10" s="1"/>
  <c r="AX44" i="10"/>
  <c r="BV44" i="10" s="1"/>
  <c r="AW44" i="10"/>
  <c r="BU44" i="10" s="1"/>
  <c r="AV44" i="10"/>
  <c r="BT44" i="10" s="1"/>
  <c r="AU44" i="10"/>
  <c r="BS44" i="10" s="1"/>
  <c r="AT44" i="10"/>
  <c r="BR44" i="10" s="1"/>
  <c r="AS44" i="10"/>
  <c r="BQ44" i="10" s="1"/>
  <c r="AR44" i="10"/>
  <c r="BP44" i="10" s="1"/>
  <c r="AQ44" i="10"/>
  <c r="BO44" i="10" s="1"/>
  <c r="AP44" i="10"/>
  <c r="BN44" i="10" s="1"/>
  <c r="AO44" i="10"/>
  <c r="BM44" i="10" s="1"/>
  <c r="A44" i="10"/>
  <c r="CA43" i="10"/>
  <c r="BZ43" i="10"/>
  <c r="BY43" i="10"/>
  <c r="AZ43" i="10"/>
  <c r="BX43" i="10" s="1"/>
  <c r="AY43" i="10"/>
  <c r="BW43" i="10" s="1"/>
  <c r="AX43" i="10"/>
  <c r="BV43" i="10" s="1"/>
  <c r="AW43" i="10"/>
  <c r="BU43" i="10" s="1"/>
  <c r="AV43" i="10"/>
  <c r="BT43" i="10" s="1"/>
  <c r="AU43" i="10"/>
  <c r="BS43" i="10" s="1"/>
  <c r="AT43" i="10"/>
  <c r="BR43" i="10" s="1"/>
  <c r="AS43" i="10"/>
  <c r="BQ43" i="10" s="1"/>
  <c r="AR43" i="10"/>
  <c r="BP43" i="10" s="1"/>
  <c r="AQ43" i="10"/>
  <c r="BO43" i="10" s="1"/>
  <c r="AP43" i="10"/>
  <c r="BN43" i="10" s="1"/>
  <c r="AO43" i="10"/>
  <c r="BM43" i="10" s="1"/>
  <c r="A43" i="10"/>
  <c r="CA42" i="10"/>
  <c r="BZ42" i="10"/>
  <c r="BY42" i="10"/>
  <c r="AZ42" i="10"/>
  <c r="BX42" i="10" s="1"/>
  <c r="AY42" i="10"/>
  <c r="BW42" i="10" s="1"/>
  <c r="AX42" i="10"/>
  <c r="BV42" i="10" s="1"/>
  <c r="AW42" i="10"/>
  <c r="BU42" i="10" s="1"/>
  <c r="AV42" i="10"/>
  <c r="BT42" i="10" s="1"/>
  <c r="AU42" i="10"/>
  <c r="BS42" i="10" s="1"/>
  <c r="AT42" i="10"/>
  <c r="BR42" i="10" s="1"/>
  <c r="AS42" i="10"/>
  <c r="BQ42" i="10" s="1"/>
  <c r="AR42" i="10"/>
  <c r="BP42" i="10" s="1"/>
  <c r="AQ42" i="10"/>
  <c r="BO42" i="10" s="1"/>
  <c r="AP42" i="10"/>
  <c r="BN42" i="10" s="1"/>
  <c r="AO42" i="10"/>
  <c r="BM42" i="10" s="1"/>
  <c r="A42" i="10"/>
  <c r="CA41" i="10"/>
  <c r="BZ41" i="10"/>
  <c r="BY41" i="10"/>
  <c r="AZ41" i="10"/>
  <c r="BX41" i="10" s="1"/>
  <c r="AY41" i="10"/>
  <c r="BW41" i="10" s="1"/>
  <c r="AX41" i="10"/>
  <c r="BV41" i="10" s="1"/>
  <c r="AW41" i="10"/>
  <c r="BU41" i="10" s="1"/>
  <c r="AV41" i="10"/>
  <c r="BT41" i="10" s="1"/>
  <c r="AU41" i="10"/>
  <c r="BS41" i="10" s="1"/>
  <c r="AT41" i="10"/>
  <c r="BR41" i="10" s="1"/>
  <c r="AS41" i="10"/>
  <c r="BQ41" i="10" s="1"/>
  <c r="AR41" i="10"/>
  <c r="BP41" i="10" s="1"/>
  <c r="AQ41" i="10"/>
  <c r="BO41" i="10" s="1"/>
  <c r="AP41" i="10"/>
  <c r="BN41" i="10" s="1"/>
  <c r="AO41" i="10"/>
  <c r="BM41" i="10" s="1"/>
  <c r="A41" i="10"/>
  <c r="CA40" i="10"/>
  <c r="BZ40" i="10"/>
  <c r="BY40" i="10"/>
  <c r="AZ40" i="10"/>
  <c r="BX40" i="10" s="1"/>
  <c r="AY40" i="10"/>
  <c r="BW40" i="10" s="1"/>
  <c r="AX40" i="10"/>
  <c r="BV40" i="10" s="1"/>
  <c r="AW40" i="10"/>
  <c r="BU40" i="10" s="1"/>
  <c r="AV40" i="10"/>
  <c r="BT40" i="10" s="1"/>
  <c r="AU40" i="10"/>
  <c r="BS40" i="10" s="1"/>
  <c r="AT40" i="10"/>
  <c r="BR40" i="10" s="1"/>
  <c r="AS40" i="10"/>
  <c r="BQ40" i="10" s="1"/>
  <c r="AR40" i="10"/>
  <c r="BP40" i="10" s="1"/>
  <c r="AQ40" i="10"/>
  <c r="BO40" i="10" s="1"/>
  <c r="AP40" i="10"/>
  <c r="BN40" i="10" s="1"/>
  <c r="AO40" i="10"/>
  <c r="BM40" i="10" s="1"/>
  <c r="A40" i="10"/>
  <c r="CA39" i="10"/>
  <c r="BZ39" i="10"/>
  <c r="BY39" i="10"/>
  <c r="AZ39" i="10"/>
  <c r="BX39" i="10" s="1"/>
  <c r="AY39" i="10"/>
  <c r="BW39" i="10" s="1"/>
  <c r="AX39" i="10"/>
  <c r="BV39" i="10" s="1"/>
  <c r="AW39" i="10"/>
  <c r="BU39" i="10" s="1"/>
  <c r="AV39" i="10"/>
  <c r="BT39" i="10" s="1"/>
  <c r="AU39" i="10"/>
  <c r="BS39" i="10" s="1"/>
  <c r="AT39" i="10"/>
  <c r="BR39" i="10" s="1"/>
  <c r="AS39" i="10"/>
  <c r="BQ39" i="10" s="1"/>
  <c r="AR39" i="10"/>
  <c r="BP39" i="10" s="1"/>
  <c r="AQ39" i="10"/>
  <c r="BO39" i="10" s="1"/>
  <c r="AP39" i="10"/>
  <c r="BN39" i="10" s="1"/>
  <c r="AO39" i="10"/>
  <c r="BM39" i="10" s="1"/>
  <c r="A39" i="10"/>
  <c r="CA38" i="10"/>
  <c r="BZ38" i="10"/>
  <c r="BY38" i="10"/>
  <c r="AZ38" i="10"/>
  <c r="BX38" i="10" s="1"/>
  <c r="AY38" i="10"/>
  <c r="BW38" i="10" s="1"/>
  <c r="AX38" i="10"/>
  <c r="BV38" i="10" s="1"/>
  <c r="AW38" i="10"/>
  <c r="BU38" i="10" s="1"/>
  <c r="AV38" i="10"/>
  <c r="BT38" i="10" s="1"/>
  <c r="AU38" i="10"/>
  <c r="BS38" i="10" s="1"/>
  <c r="AT38" i="10"/>
  <c r="BR38" i="10" s="1"/>
  <c r="AS38" i="10"/>
  <c r="BQ38" i="10" s="1"/>
  <c r="AR38" i="10"/>
  <c r="BP38" i="10" s="1"/>
  <c r="AQ38" i="10"/>
  <c r="BO38" i="10" s="1"/>
  <c r="AP38" i="10"/>
  <c r="BN38" i="10" s="1"/>
  <c r="AO38" i="10"/>
  <c r="BM38" i="10" s="1"/>
  <c r="A38" i="10"/>
  <c r="CA37" i="10"/>
  <c r="BZ37" i="10"/>
  <c r="BY37" i="10"/>
  <c r="AZ37" i="10"/>
  <c r="BX37" i="10" s="1"/>
  <c r="AY37" i="10"/>
  <c r="BW37" i="10" s="1"/>
  <c r="AX37" i="10"/>
  <c r="BV37" i="10" s="1"/>
  <c r="AW37" i="10"/>
  <c r="BU37" i="10" s="1"/>
  <c r="AV37" i="10"/>
  <c r="BT37" i="10" s="1"/>
  <c r="AU37" i="10"/>
  <c r="BS37" i="10" s="1"/>
  <c r="AT37" i="10"/>
  <c r="BR37" i="10" s="1"/>
  <c r="AS37" i="10"/>
  <c r="BQ37" i="10" s="1"/>
  <c r="AR37" i="10"/>
  <c r="BP37" i="10" s="1"/>
  <c r="AQ37" i="10"/>
  <c r="BO37" i="10" s="1"/>
  <c r="AP37" i="10"/>
  <c r="BN37" i="10" s="1"/>
  <c r="AO37" i="10"/>
  <c r="BM37" i="10" s="1"/>
  <c r="A37" i="10"/>
  <c r="CA36" i="10"/>
  <c r="BZ36" i="10"/>
  <c r="BY36" i="10"/>
  <c r="AZ36" i="10"/>
  <c r="BX36" i="10" s="1"/>
  <c r="AY36" i="10"/>
  <c r="BW36" i="10" s="1"/>
  <c r="AX36" i="10"/>
  <c r="BV36" i="10" s="1"/>
  <c r="AW36" i="10"/>
  <c r="BU36" i="10" s="1"/>
  <c r="AV36" i="10"/>
  <c r="BT36" i="10" s="1"/>
  <c r="AU36" i="10"/>
  <c r="BS36" i="10" s="1"/>
  <c r="AT36" i="10"/>
  <c r="BR36" i="10" s="1"/>
  <c r="AS36" i="10"/>
  <c r="BQ36" i="10" s="1"/>
  <c r="AR36" i="10"/>
  <c r="BP36" i="10" s="1"/>
  <c r="AQ36" i="10"/>
  <c r="BO36" i="10" s="1"/>
  <c r="AP36" i="10"/>
  <c r="BN36" i="10" s="1"/>
  <c r="AO36" i="10"/>
  <c r="BM36" i="10" s="1"/>
  <c r="A36" i="10"/>
  <c r="CA35" i="10"/>
  <c r="BZ35" i="10"/>
  <c r="BY35" i="10"/>
  <c r="AZ35" i="10"/>
  <c r="BX35" i="10" s="1"/>
  <c r="AY35" i="10"/>
  <c r="BW35" i="10" s="1"/>
  <c r="AX35" i="10"/>
  <c r="BV35" i="10" s="1"/>
  <c r="AW35" i="10"/>
  <c r="BU35" i="10" s="1"/>
  <c r="AV35" i="10"/>
  <c r="BT35" i="10" s="1"/>
  <c r="AU35" i="10"/>
  <c r="BS35" i="10" s="1"/>
  <c r="AT35" i="10"/>
  <c r="BR35" i="10" s="1"/>
  <c r="AS35" i="10"/>
  <c r="BQ35" i="10" s="1"/>
  <c r="AR35" i="10"/>
  <c r="BP35" i="10" s="1"/>
  <c r="AQ35" i="10"/>
  <c r="BO35" i="10" s="1"/>
  <c r="AP35" i="10"/>
  <c r="BN35" i="10" s="1"/>
  <c r="AO35" i="10"/>
  <c r="BM35" i="10" s="1"/>
  <c r="A35" i="10"/>
  <c r="CA34" i="10"/>
  <c r="BZ34" i="10"/>
  <c r="BY34" i="10"/>
  <c r="AZ34" i="10"/>
  <c r="BX34" i="10" s="1"/>
  <c r="AY34" i="10"/>
  <c r="BW34" i="10" s="1"/>
  <c r="AX34" i="10"/>
  <c r="BV34" i="10" s="1"/>
  <c r="AW34" i="10"/>
  <c r="BU34" i="10" s="1"/>
  <c r="AV34" i="10"/>
  <c r="BT34" i="10" s="1"/>
  <c r="AU34" i="10"/>
  <c r="BS34" i="10" s="1"/>
  <c r="AT34" i="10"/>
  <c r="BR34" i="10" s="1"/>
  <c r="AS34" i="10"/>
  <c r="BQ34" i="10" s="1"/>
  <c r="AR34" i="10"/>
  <c r="BP34" i="10" s="1"/>
  <c r="AQ34" i="10"/>
  <c r="BO34" i="10" s="1"/>
  <c r="AP34" i="10"/>
  <c r="BN34" i="10" s="1"/>
  <c r="AO34" i="10"/>
  <c r="BM34" i="10" s="1"/>
  <c r="A34" i="10"/>
  <c r="CA33" i="10"/>
  <c r="BZ33" i="10"/>
  <c r="BY33" i="10"/>
  <c r="AZ33" i="10"/>
  <c r="BX33" i="10" s="1"/>
  <c r="AY33" i="10"/>
  <c r="BW33" i="10" s="1"/>
  <c r="AX33" i="10"/>
  <c r="BV33" i="10" s="1"/>
  <c r="AW33" i="10"/>
  <c r="BU33" i="10" s="1"/>
  <c r="AV33" i="10"/>
  <c r="BT33" i="10" s="1"/>
  <c r="AU33" i="10"/>
  <c r="BS33" i="10" s="1"/>
  <c r="AT33" i="10"/>
  <c r="BR33" i="10" s="1"/>
  <c r="AS33" i="10"/>
  <c r="BQ33" i="10" s="1"/>
  <c r="AR33" i="10"/>
  <c r="BP33" i="10" s="1"/>
  <c r="AQ33" i="10"/>
  <c r="BO33" i="10" s="1"/>
  <c r="AP33" i="10"/>
  <c r="BN33" i="10" s="1"/>
  <c r="AO33" i="10"/>
  <c r="BM33" i="10" s="1"/>
  <c r="A33" i="10"/>
  <c r="CA32" i="10"/>
  <c r="BZ32" i="10"/>
  <c r="BY32" i="10"/>
  <c r="AZ32" i="10"/>
  <c r="BX32" i="10" s="1"/>
  <c r="AY32" i="10"/>
  <c r="BW32" i="10" s="1"/>
  <c r="AX32" i="10"/>
  <c r="BV32" i="10" s="1"/>
  <c r="AW32" i="10"/>
  <c r="BU32" i="10" s="1"/>
  <c r="AV32" i="10"/>
  <c r="BT32" i="10" s="1"/>
  <c r="AU32" i="10"/>
  <c r="BS32" i="10" s="1"/>
  <c r="AT32" i="10"/>
  <c r="BR32" i="10" s="1"/>
  <c r="AS32" i="10"/>
  <c r="BQ32" i="10" s="1"/>
  <c r="AR32" i="10"/>
  <c r="BP32" i="10" s="1"/>
  <c r="AQ32" i="10"/>
  <c r="BO32" i="10" s="1"/>
  <c r="AP32" i="10"/>
  <c r="BN32" i="10" s="1"/>
  <c r="AO32" i="10"/>
  <c r="BM32" i="10" s="1"/>
  <c r="A32" i="10"/>
  <c r="CA31" i="10"/>
  <c r="BZ31" i="10"/>
  <c r="BY31" i="10"/>
  <c r="AZ31" i="10"/>
  <c r="BX31" i="10" s="1"/>
  <c r="AY31" i="10"/>
  <c r="BW31" i="10" s="1"/>
  <c r="AX31" i="10"/>
  <c r="BV31" i="10" s="1"/>
  <c r="AW31" i="10"/>
  <c r="BU31" i="10" s="1"/>
  <c r="AV31" i="10"/>
  <c r="BT31" i="10" s="1"/>
  <c r="AU31" i="10"/>
  <c r="BS31" i="10" s="1"/>
  <c r="AT31" i="10"/>
  <c r="BR31" i="10" s="1"/>
  <c r="AS31" i="10"/>
  <c r="BQ31" i="10" s="1"/>
  <c r="AR31" i="10"/>
  <c r="BP31" i="10" s="1"/>
  <c r="AQ31" i="10"/>
  <c r="BO31" i="10" s="1"/>
  <c r="AP31" i="10"/>
  <c r="BN31" i="10" s="1"/>
  <c r="AO31" i="10"/>
  <c r="BM31" i="10" s="1"/>
  <c r="A31" i="10"/>
  <c r="CA30" i="10"/>
  <c r="BZ30" i="10"/>
  <c r="BY30" i="10"/>
  <c r="AZ30" i="10"/>
  <c r="BX30" i="10" s="1"/>
  <c r="AY30" i="10"/>
  <c r="BW30" i="10" s="1"/>
  <c r="AX30" i="10"/>
  <c r="BV30" i="10" s="1"/>
  <c r="AW30" i="10"/>
  <c r="BU30" i="10" s="1"/>
  <c r="AV30" i="10"/>
  <c r="BT30" i="10" s="1"/>
  <c r="AU30" i="10"/>
  <c r="BS30" i="10" s="1"/>
  <c r="AT30" i="10"/>
  <c r="BR30" i="10" s="1"/>
  <c r="AS30" i="10"/>
  <c r="BQ30" i="10" s="1"/>
  <c r="AR30" i="10"/>
  <c r="BP30" i="10" s="1"/>
  <c r="AQ30" i="10"/>
  <c r="BO30" i="10" s="1"/>
  <c r="AP30" i="10"/>
  <c r="BN30" i="10" s="1"/>
  <c r="AO30" i="10"/>
  <c r="BM30" i="10" s="1"/>
  <c r="A30" i="10"/>
  <c r="CA29" i="10"/>
  <c r="BZ29" i="10"/>
  <c r="BY29" i="10"/>
  <c r="AZ29" i="10"/>
  <c r="BX29" i="10" s="1"/>
  <c r="AY29" i="10"/>
  <c r="BW29" i="10" s="1"/>
  <c r="AX29" i="10"/>
  <c r="BV29" i="10" s="1"/>
  <c r="AW29" i="10"/>
  <c r="BU29" i="10" s="1"/>
  <c r="AV29" i="10"/>
  <c r="BT29" i="10" s="1"/>
  <c r="AU29" i="10"/>
  <c r="BS29" i="10" s="1"/>
  <c r="AT29" i="10"/>
  <c r="BR29" i="10" s="1"/>
  <c r="AS29" i="10"/>
  <c r="BQ29" i="10" s="1"/>
  <c r="AR29" i="10"/>
  <c r="BP29" i="10" s="1"/>
  <c r="AQ29" i="10"/>
  <c r="BO29" i="10" s="1"/>
  <c r="AP29" i="10"/>
  <c r="BN29" i="10" s="1"/>
  <c r="AO29" i="10"/>
  <c r="BM29" i="10" s="1"/>
  <c r="A29" i="10"/>
  <c r="CA28" i="10"/>
  <c r="BZ28" i="10"/>
  <c r="BY28" i="10"/>
  <c r="AZ28" i="10"/>
  <c r="BX28" i="10" s="1"/>
  <c r="AY28" i="10"/>
  <c r="BW28" i="10" s="1"/>
  <c r="AX28" i="10"/>
  <c r="BV28" i="10" s="1"/>
  <c r="AW28" i="10"/>
  <c r="BU28" i="10" s="1"/>
  <c r="AV28" i="10"/>
  <c r="BT28" i="10" s="1"/>
  <c r="AU28" i="10"/>
  <c r="BS28" i="10" s="1"/>
  <c r="AT28" i="10"/>
  <c r="BR28" i="10" s="1"/>
  <c r="AS28" i="10"/>
  <c r="BQ28" i="10" s="1"/>
  <c r="AR28" i="10"/>
  <c r="BP28" i="10" s="1"/>
  <c r="AQ28" i="10"/>
  <c r="BO28" i="10" s="1"/>
  <c r="AP28" i="10"/>
  <c r="BN28" i="10" s="1"/>
  <c r="AO28" i="10"/>
  <c r="BM28" i="10" s="1"/>
  <c r="A28" i="10"/>
  <c r="CA27" i="10"/>
  <c r="BZ27" i="10"/>
  <c r="BY27" i="10"/>
  <c r="AZ27" i="10"/>
  <c r="BX27" i="10" s="1"/>
  <c r="AY27" i="10"/>
  <c r="BW27" i="10" s="1"/>
  <c r="AX27" i="10"/>
  <c r="BV27" i="10" s="1"/>
  <c r="AW27" i="10"/>
  <c r="BU27" i="10" s="1"/>
  <c r="AV27" i="10"/>
  <c r="BT27" i="10" s="1"/>
  <c r="AU27" i="10"/>
  <c r="BS27" i="10" s="1"/>
  <c r="AT27" i="10"/>
  <c r="BR27" i="10" s="1"/>
  <c r="AS27" i="10"/>
  <c r="BQ27" i="10" s="1"/>
  <c r="AR27" i="10"/>
  <c r="BP27" i="10" s="1"/>
  <c r="AQ27" i="10"/>
  <c r="BO27" i="10" s="1"/>
  <c r="AP27" i="10"/>
  <c r="BN27" i="10" s="1"/>
  <c r="AO27" i="10"/>
  <c r="BM27" i="10" s="1"/>
  <c r="A27" i="10"/>
  <c r="CA26" i="10"/>
  <c r="BZ26" i="10"/>
  <c r="BY26" i="10"/>
  <c r="AZ26" i="10"/>
  <c r="BX26" i="10" s="1"/>
  <c r="AY26" i="10"/>
  <c r="BW26" i="10" s="1"/>
  <c r="AX26" i="10"/>
  <c r="BV26" i="10" s="1"/>
  <c r="AW26" i="10"/>
  <c r="BU26" i="10" s="1"/>
  <c r="AV26" i="10"/>
  <c r="BT26" i="10" s="1"/>
  <c r="AU26" i="10"/>
  <c r="BS26" i="10" s="1"/>
  <c r="AT26" i="10"/>
  <c r="BR26" i="10" s="1"/>
  <c r="AS26" i="10"/>
  <c r="BQ26" i="10" s="1"/>
  <c r="AR26" i="10"/>
  <c r="BP26" i="10" s="1"/>
  <c r="AQ26" i="10"/>
  <c r="BO26" i="10" s="1"/>
  <c r="AP26" i="10"/>
  <c r="BN26" i="10" s="1"/>
  <c r="AO26" i="10"/>
  <c r="BM26" i="10" s="1"/>
  <c r="A26" i="10"/>
  <c r="CA25" i="10"/>
  <c r="BZ25" i="10"/>
  <c r="BY25" i="10"/>
  <c r="AZ25" i="10"/>
  <c r="BX25" i="10" s="1"/>
  <c r="AY25" i="10"/>
  <c r="BW25" i="10" s="1"/>
  <c r="AX25" i="10"/>
  <c r="BV25" i="10" s="1"/>
  <c r="AW25" i="10"/>
  <c r="BU25" i="10" s="1"/>
  <c r="AV25" i="10"/>
  <c r="BT25" i="10" s="1"/>
  <c r="AU25" i="10"/>
  <c r="BS25" i="10" s="1"/>
  <c r="AT25" i="10"/>
  <c r="BR25" i="10" s="1"/>
  <c r="AS25" i="10"/>
  <c r="BQ25" i="10" s="1"/>
  <c r="AR25" i="10"/>
  <c r="BP25" i="10" s="1"/>
  <c r="AQ25" i="10"/>
  <c r="BO25" i="10" s="1"/>
  <c r="AP25" i="10"/>
  <c r="BN25" i="10" s="1"/>
  <c r="AO25" i="10"/>
  <c r="BM25" i="10" s="1"/>
  <c r="A25" i="10"/>
  <c r="CA24" i="10"/>
  <c r="BZ24" i="10"/>
  <c r="BY24" i="10"/>
  <c r="AZ24" i="10"/>
  <c r="BX24" i="10" s="1"/>
  <c r="AY24" i="10"/>
  <c r="BW24" i="10" s="1"/>
  <c r="AX24" i="10"/>
  <c r="BV24" i="10" s="1"/>
  <c r="AW24" i="10"/>
  <c r="BU24" i="10" s="1"/>
  <c r="AV24" i="10"/>
  <c r="BT24" i="10" s="1"/>
  <c r="AU24" i="10"/>
  <c r="BS24" i="10" s="1"/>
  <c r="AT24" i="10"/>
  <c r="BR24" i="10" s="1"/>
  <c r="AS24" i="10"/>
  <c r="BQ24" i="10" s="1"/>
  <c r="AR24" i="10"/>
  <c r="BP24" i="10" s="1"/>
  <c r="AQ24" i="10"/>
  <c r="BO24" i="10" s="1"/>
  <c r="AP24" i="10"/>
  <c r="BN24" i="10" s="1"/>
  <c r="AO24" i="10"/>
  <c r="BM24" i="10" s="1"/>
  <c r="A24" i="10"/>
  <c r="CA23" i="10"/>
  <c r="BZ23" i="10"/>
  <c r="BY23" i="10"/>
  <c r="AZ23" i="10"/>
  <c r="BX23" i="10" s="1"/>
  <c r="AY23" i="10"/>
  <c r="BW23" i="10" s="1"/>
  <c r="AX23" i="10"/>
  <c r="BV23" i="10" s="1"/>
  <c r="AW23" i="10"/>
  <c r="BU23" i="10" s="1"/>
  <c r="AV23" i="10"/>
  <c r="BT23" i="10" s="1"/>
  <c r="AU23" i="10"/>
  <c r="BS23" i="10" s="1"/>
  <c r="AT23" i="10"/>
  <c r="BR23" i="10" s="1"/>
  <c r="AS23" i="10"/>
  <c r="BQ23" i="10" s="1"/>
  <c r="AR23" i="10"/>
  <c r="BP23" i="10" s="1"/>
  <c r="AQ23" i="10"/>
  <c r="BO23" i="10" s="1"/>
  <c r="AP23" i="10"/>
  <c r="BN23" i="10" s="1"/>
  <c r="AO23" i="10"/>
  <c r="BM23" i="10" s="1"/>
  <c r="A23" i="10"/>
  <c r="CA22" i="10"/>
  <c r="BZ22" i="10"/>
  <c r="BY22" i="10"/>
  <c r="AZ22" i="10"/>
  <c r="BX22" i="10" s="1"/>
  <c r="AY22" i="10"/>
  <c r="BW22" i="10" s="1"/>
  <c r="AX22" i="10"/>
  <c r="BV22" i="10" s="1"/>
  <c r="AW22" i="10"/>
  <c r="BU22" i="10" s="1"/>
  <c r="AV22" i="10"/>
  <c r="BT22" i="10" s="1"/>
  <c r="AU22" i="10"/>
  <c r="BS22" i="10" s="1"/>
  <c r="AT22" i="10"/>
  <c r="BR22" i="10" s="1"/>
  <c r="AS22" i="10"/>
  <c r="BQ22" i="10" s="1"/>
  <c r="AR22" i="10"/>
  <c r="BP22" i="10" s="1"/>
  <c r="AQ22" i="10"/>
  <c r="BO22" i="10" s="1"/>
  <c r="AP22" i="10"/>
  <c r="BN22" i="10" s="1"/>
  <c r="AO22" i="10"/>
  <c r="BM22" i="10" s="1"/>
  <c r="A22" i="10"/>
  <c r="CA21" i="10"/>
  <c r="BZ21" i="10"/>
  <c r="BY21" i="10"/>
  <c r="AZ21" i="10"/>
  <c r="BX21" i="10" s="1"/>
  <c r="AY21" i="10"/>
  <c r="BW21" i="10" s="1"/>
  <c r="AX21" i="10"/>
  <c r="BV21" i="10" s="1"/>
  <c r="AW21" i="10"/>
  <c r="BU21" i="10" s="1"/>
  <c r="AV21" i="10"/>
  <c r="BT21" i="10" s="1"/>
  <c r="AU21" i="10"/>
  <c r="BS21" i="10" s="1"/>
  <c r="AT21" i="10"/>
  <c r="BR21" i="10" s="1"/>
  <c r="AS21" i="10"/>
  <c r="BQ21" i="10" s="1"/>
  <c r="AR21" i="10"/>
  <c r="BP21" i="10" s="1"/>
  <c r="AQ21" i="10"/>
  <c r="BO21" i="10" s="1"/>
  <c r="AP21" i="10"/>
  <c r="BN21" i="10" s="1"/>
  <c r="AO21" i="10"/>
  <c r="BM21" i="10" s="1"/>
  <c r="A21" i="10"/>
  <c r="CA20" i="10"/>
  <c r="BZ20" i="10"/>
  <c r="BY20" i="10"/>
  <c r="AZ20" i="10"/>
  <c r="BX20" i="10" s="1"/>
  <c r="AY20" i="10"/>
  <c r="BW20" i="10" s="1"/>
  <c r="AX20" i="10"/>
  <c r="BV20" i="10" s="1"/>
  <c r="AW20" i="10"/>
  <c r="BU20" i="10" s="1"/>
  <c r="AV20" i="10"/>
  <c r="BT20" i="10" s="1"/>
  <c r="AU20" i="10"/>
  <c r="BS20" i="10" s="1"/>
  <c r="AT20" i="10"/>
  <c r="BR20" i="10" s="1"/>
  <c r="AS20" i="10"/>
  <c r="BQ20" i="10" s="1"/>
  <c r="AR20" i="10"/>
  <c r="BP20" i="10" s="1"/>
  <c r="AQ20" i="10"/>
  <c r="BO20" i="10" s="1"/>
  <c r="AP20" i="10"/>
  <c r="BN20" i="10" s="1"/>
  <c r="AO20" i="10"/>
  <c r="BM20" i="10" s="1"/>
  <c r="A20" i="10"/>
  <c r="CA19" i="10"/>
  <c r="BZ19" i="10"/>
  <c r="BY19" i="10"/>
  <c r="AZ19" i="10"/>
  <c r="BX19" i="10" s="1"/>
  <c r="AY19" i="10"/>
  <c r="BW19" i="10" s="1"/>
  <c r="AX19" i="10"/>
  <c r="BV19" i="10" s="1"/>
  <c r="AW19" i="10"/>
  <c r="BU19" i="10" s="1"/>
  <c r="AV19" i="10"/>
  <c r="BT19" i="10" s="1"/>
  <c r="AU19" i="10"/>
  <c r="BS19" i="10" s="1"/>
  <c r="AT19" i="10"/>
  <c r="BR19" i="10" s="1"/>
  <c r="AS19" i="10"/>
  <c r="BQ19" i="10" s="1"/>
  <c r="AR19" i="10"/>
  <c r="BP19" i="10" s="1"/>
  <c r="AQ19" i="10"/>
  <c r="BO19" i="10" s="1"/>
  <c r="AP19" i="10"/>
  <c r="BN19" i="10" s="1"/>
  <c r="AO19" i="10"/>
  <c r="BM19" i="10" s="1"/>
  <c r="A19" i="10"/>
  <c r="CA18" i="10"/>
  <c r="BZ18" i="10"/>
  <c r="BY18" i="10"/>
  <c r="AZ18" i="10"/>
  <c r="BX18" i="10" s="1"/>
  <c r="AY18" i="10"/>
  <c r="BW18" i="10" s="1"/>
  <c r="AX18" i="10"/>
  <c r="BV18" i="10" s="1"/>
  <c r="AW18" i="10"/>
  <c r="BU18" i="10" s="1"/>
  <c r="AV18" i="10"/>
  <c r="BT18" i="10" s="1"/>
  <c r="AU18" i="10"/>
  <c r="BS18" i="10" s="1"/>
  <c r="AT18" i="10"/>
  <c r="BR18" i="10" s="1"/>
  <c r="AS18" i="10"/>
  <c r="BQ18" i="10" s="1"/>
  <c r="AR18" i="10"/>
  <c r="BP18" i="10" s="1"/>
  <c r="AQ18" i="10"/>
  <c r="BO18" i="10" s="1"/>
  <c r="AP18" i="10"/>
  <c r="BN18" i="10" s="1"/>
  <c r="AO18" i="10"/>
  <c r="BM18" i="10" s="1"/>
  <c r="A18" i="10"/>
  <c r="CA17" i="10"/>
  <c r="BZ17" i="10"/>
  <c r="BY17" i="10"/>
  <c r="AZ17" i="10"/>
  <c r="BX17" i="10" s="1"/>
  <c r="AY17" i="10"/>
  <c r="BW17" i="10" s="1"/>
  <c r="AX17" i="10"/>
  <c r="BV17" i="10" s="1"/>
  <c r="AW17" i="10"/>
  <c r="BU17" i="10" s="1"/>
  <c r="AV17" i="10"/>
  <c r="BT17" i="10" s="1"/>
  <c r="AU17" i="10"/>
  <c r="BS17" i="10" s="1"/>
  <c r="AT17" i="10"/>
  <c r="BR17" i="10" s="1"/>
  <c r="AS17" i="10"/>
  <c r="BQ17" i="10" s="1"/>
  <c r="AR17" i="10"/>
  <c r="BP17" i="10" s="1"/>
  <c r="AQ17" i="10"/>
  <c r="BO17" i="10" s="1"/>
  <c r="AP17" i="10"/>
  <c r="BN17" i="10" s="1"/>
  <c r="AO17" i="10"/>
  <c r="BM17" i="10" s="1"/>
  <c r="A17" i="10"/>
  <c r="CA16" i="10"/>
  <c r="BZ16" i="10"/>
  <c r="BY16" i="10"/>
  <c r="AZ16" i="10"/>
  <c r="BX16" i="10" s="1"/>
  <c r="AY16" i="10"/>
  <c r="BW16" i="10" s="1"/>
  <c r="AX16" i="10"/>
  <c r="BV16" i="10" s="1"/>
  <c r="AW16" i="10"/>
  <c r="BU16" i="10" s="1"/>
  <c r="AV16" i="10"/>
  <c r="BT16" i="10" s="1"/>
  <c r="AU16" i="10"/>
  <c r="BS16" i="10" s="1"/>
  <c r="AT16" i="10"/>
  <c r="BR16" i="10" s="1"/>
  <c r="AS16" i="10"/>
  <c r="BQ16" i="10" s="1"/>
  <c r="AR16" i="10"/>
  <c r="BP16" i="10" s="1"/>
  <c r="AQ16" i="10"/>
  <c r="BO16" i="10" s="1"/>
  <c r="AP16" i="10"/>
  <c r="BN16" i="10" s="1"/>
  <c r="AO16" i="10"/>
  <c r="BM16" i="10" s="1"/>
  <c r="A16" i="10"/>
  <c r="CA15" i="10"/>
  <c r="BZ15" i="10"/>
  <c r="BY15" i="10"/>
  <c r="AZ15" i="10"/>
  <c r="BX15" i="10" s="1"/>
  <c r="AY15" i="10"/>
  <c r="BW15" i="10" s="1"/>
  <c r="AX15" i="10"/>
  <c r="BV15" i="10" s="1"/>
  <c r="AW15" i="10"/>
  <c r="BU15" i="10" s="1"/>
  <c r="AV15" i="10"/>
  <c r="BT15" i="10" s="1"/>
  <c r="AU15" i="10"/>
  <c r="BS15" i="10" s="1"/>
  <c r="AT15" i="10"/>
  <c r="BR15" i="10" s="1"/>
  <c r="AS15" i="10"/>
  <c r="BQ15" i="10" s="1"/>
  <c r="AR15" i="10"/>
  <c r="BP15" i="10" s="1"/>
  <c r="AQ15" i="10"/>
  <c r="BO15" i="10" s="1"/>
  <c r="AP15" i="10"/>
  <c r="BN15" i="10" s="1"/>
  <c r="AO15" i="10"/>
  <c r="BM15" i="10" s="1"/>
  <c r="A15" i="10"/>
  <c r="CA14" i="10"/>
  <c r="BZ14" i="10"/>
  <c r="BY14" i="10"/>
  <c r="AZ14" i="10"/>
  <c r="BX14" i="10" s="1"/>
  <c r="AY14" i="10"/>
  <c r="BW14" i="10" s="1"/>
  <c r="AX14" i="10"/>
  <c r="BV14" i="10" s="1"/>
  <c r="AW14" i="10"/>
  <c r="BU14" i="10" s="1"/>
  <c r="AV14" i="10"/>
  <c r="BT14" i="10" s="1"/>
  <c r="AU14" i="10"/>
  <c r="BS14" i="10" s="1"/>
  <c r="AT14" i="10"/>
  <c r="BR14" i="10" s="1"/>
  <c r="AS14" i="10"/>
  <c r="BQ14" i="10" s="1"/>
  <c r="AR14" i="10"/>
  <c r="BP14" i="10" s="1"/>
  <c r="AQ14" i="10"/>
  <c r="BO14" i="10" s="1"/>
  <c r="AP14" i="10"/>
  <c r="BN14" i="10" s="1"/>
  <c r="AO14" i="10"/>
  <c r="BM14" i="10" s="1"/>
  <c r="A14" i="10"/>
  <c r="CA13" i="10"/>
  <c r="BZ13" i="10"/>
  <c r="BY13" i="10"/>
  <c r="AZ13" i="10"/>
  <c r="BX13" i="10" s="1"/>
  <c r="AY13" i="10"/>
  <c r="BW13" i="10" s="1"/>
  <c r="AX13" i="10"/>
  <c r="BV13" i="10" s="1"/>
  <c r="AW13" i="10"/>
  <c r="BU13" i="10" s="1"/>
  <c r="AV13" i="10"/>
  <c r="BT13" i="10" s="1"/>
  <c r="AU13" i="10"/>
  <c r="BS13" i="10" s="1"/>
  <c r="AT13" i="10"/>
  <c r="BR13" i="10" s="1"/>
  <c r="AS13" i="10"/>
  <c r="BQ13" i="10" s="1"/>
  <c r="AR13" i="10"/>
  <c r="BP13" i="10" s="1"/>
  <c r="AQ13" i="10"/>
  <c r="BO13" i="10" s="1"/>
  <c r="AP13" i="10"/>
  <c r="BN13" i="10" s="1"/>
  <c r="AO13" i="10"/>
  <c r="BM13" i="10" s="1"/>
  <c r="A13" i="10"/>
  <c r="CA12" i="10"/>
  <c r="BZ12" i="10"/>
  <c r="BY12" i="10"/>
  <c r="AZ12" i="10"/>
  <c r="BX12" i="10" s="1"/>
  <c r="AY12" i="10"/>
  <c r="BW12" i="10" s="1"/>
  <c r="AX12" i="10"/>
  <c r="BV12" i="10" s="1"/>
  <c r="AW12" i="10"/>
  <c r="BU12" i="10" s="1"/>
  <c r="AV12" i="10"/>
  <c r="BT12" i="10" s="1"/>
  <c r="AU12" i="10"/>
  <c r="BS12" i="10" s="1"/>
  <c r="AT12" i="10"/>
  <c r="BR12" i="10" s="1"/>
  <c r="AS12" i="10"/>
  <c r="BQ12" i="10" s="1"/>
  <c r="AR12" i="10"/>
  <c r="BP12" i="10" s="1"/>
  <c r="AQ12" i="10"/>
  <c r="BO12" i="10" s="1"/>
  <c r="AP12" i="10"/>
  <c r="BN12" i="10" s="1"/>
  <c r="AO12" i="10"/>
  <c r="BM12" i="10" s="1"/>
  <c r="A12" i="10"/>
  <c r="CA11" i="10"/>
  <c r="BZ11" i="10"/>
  <c r="BY11" i="10"/>
  <c r="AZ11" i="10"/>
  <c r="BX11" i="10" s="1"/>
  <c r="AY11" i="10"/>
  <c r="BW11" i="10" s="1"/>
  <c r="AX11" i="10"/>
  <c r="BV11" i="10" s="1"/>
  <c r="AW11" i="10"/>
  <c r="BU11" i="10" s="1"/>
  <c r="AV11" i="10"/>
  <c r="BT11" i="10" s="1"/>
  <c r="AU11" i="10"/>
  <c r="BS11" i="10" s="1"/>
  <c r="AT11" i="10"/>
  <c r="BR11" i="10" s="1"/>
  <c r="AS11" i="10"/>
  <c r="BQ11" i="10" s="1"/>
  <c r="AR11" i="10"/>
  <c r="BP11" i="10" s="1"/>
  <c r="AQ11" i="10"/>
  <c r="BO11" i="10" s="1"/>
  <c r="AP11" i="10"/>
  <c r="BN11" i="10" s="1"/>
  <c r="AO11" i="10"/>
  <c r="BM11" i="10" s="1"/>
  <c r="A11" i="10"/>
  <c r="CA10" i="10"/>
  <c r="BZ10" i="10"/>
  <c r="BY10" i="10"/>
  <c r="AZ10" i="10"/>
  <c r="BX10" i="10" s="1"/>
  <c r="AY10" i="10"/>
  <c r="BW10" i="10" s="1"/>
  <c r="AX10" i="10"/>
  <c r="BV10" i="10" s="1"/>
  <c r="AW10" i="10"/>
  <c r="BU10" i="10" s="1"/>
  <c r="AV10" i="10"/>
  <c r="BT10" i="10" s="1"/>
  <c r="AU10" i="10"/>
  <c r="BS10" i="10" s="1"/>
  <c r="AT10" i="10"/>
  <c r="BR10" i="10" s="1"/>
  <c r="AS10" i="10"/>
  <c r="BQ10" i="10" s="1"/>
  <c r="AR10" i="10"/>
  <c r="BP10" i="10" s="1"/>
  <c r="AQ10" i="10"/>
  <c r="BO10" i="10" s="1"/>
  <c r="AP10" i="10"/>
  <c r="BN10" i="10" s="1"/>
  <c r="AO10" i="10"/>
  <c r="BM10" i="10" s="1"/>
  <c r="A10" i="10"/>
  <c r="CA9" i="10"/>
  <c r="BZ9" i="10"/>
  <c r="BY9" i="10"/>
  <c r="AZ9" i="10"/>
  <c r="BX9" i="10" s="1"/>
  <c r="AY9" i="10"/>
  <c r="BW9" i="10" s="1"/>
  <c r="AX9" i="10"/>
  <c r="BV9" i="10" s="1"/>
  <c r="AW9" i="10"/>
  <c r="BU9" i="10" s="1"/>
  <c r="AV9" i="10"/>
  <c r="BT9" i="10" s="1"/>
  <c r="AU9" i="10"/>
  <c r="BS9" i="10" s="1"/>
  <c r="AT9" i="10"/>
  <c r="BR9" i="10" s="1"/>
  <c r="AS9" i="10"/>
  <c r="BQ9" i="10" s="1"/>
  <c r="AR9" i="10"/>
  <c r="BP9" i="10" s="1"/>
  <c r="AQ9" i="10"/>
  <c r="BO9" i="10" s="1"/>
  <c r="AP9" i="10"/>
  <c r="BN9" i="10" s="1"/>
  <c r="AO9" i="10"/>
  <c r="BM9" i="10" s="1"/>
  <c r="A9" i="10"/>
  <c r="CA8" i="10"/>
  <c r="BZ8" i="10"/>
  <c r="BY8" i="10"/>
  <c r="AZ8" i="10"/>
  <c r="BX8" i="10" s="1"/>
  <c r="AY8" i="10"/>
  <c r="BW8" i="10" s="1"/>
  <c r="AX8" i="10"/>
  <c r="BV8" i="10" s="1"/>
  <c r="AW8" i="10"/>
  <c r="BU8" i="10" s="1"/>
  <c r="AV8" i="10"/>
  <c r="BT8" i="10" s="1"/>
  <c r="AU8" i="10"/>
  <c r="BS8" i="10" s="1"/>
  <c r="AT8" i="10"/>
  <c r="BR8" i="10" s="1"/>
  <c r="AS8" i="10"/>
  <c r="BQ8" i="10" s="1"/>
  <c r="AR8" i="10"/>
  <c r="BP8" i="10" s="1"/>
  <c r="AQ8" i="10"/>
  <c r="BO8" i="10" s="1"/>
  <c r="AP8" i="10"/>
  <c r="BN8" i="10" s="1"/>
  <c r="AO8" i="10"/>
  <c r="BM8" i="10" s="1"/>
  <c r="A8" i="10"/>
  <c r="CA7" i="10"/>
  <c r="BZ7" i="10"/>
  <c r="BY7" i="10"/>
  <c r="AZ7" i="10"/>
  <c r="BX7" i="10" s="1"/>
  <c r="AY7" i="10"/>
  <c r="BW7" i="10" s="1"/>
  <c r="AX7" i="10"/>
  <c r="BV7" i="10" s="1"/>
  <c r="AW7" i="10"/>
  <c r="BU7" i="10" s="1"/>
  <c r="AV7" i="10"/>
  <c r="BT7" i="10" s="1"/>
  <c r="AU7" i="10"/>
  <c r="BS7" i="10" s="1"/>
  <c r="AT7" i="10"/>
  <c r="BR7" i="10" s="1"/>
  <c r="AS7" i="10"/>
  <c r="BQ7" i="10" s="1"/>
  <c r="AR7" i="10"/>
  <c r="BP7" i="10" s="1"/>
  <c r="AQ7" i="10"/>
  <c r="BO7" i="10" s="1"/>
  <c r="AP7" i="10"/>
  <c r="BN7" i="10" s="1"/>
  <c r="AO7" i="10"/>
  <c r="BM7" i="10" s="1"/>
  <c r="A7" i="10"/>
  <c r="CA6" i="10"/>
  <c r="BZ6" i="10"/>
  <c r="BY6" i="10"/>
  <c r="AZ6" i="10"/>
  <c r="BX6" i="10" s="1"/>
  <c r="AY6" i="10"/>
  <c r="BW6" i="10" s="1"/>
  <c r="AX6" i="10"/>
  <c r="BV6" i="10" s="1"/>
  <c r="AW6" i="10"/>
  <c r="BU6" i="10" s="1"/>
  <c r="AV6" i="10"/>
  <c r="BT6" i="10" s="1"/>
  <c r="AU6" i="10"/>
  <c r="BS6" i="10" s="1"/>
  <c r="AT6" i="10"/>
  <c r="BR6" i="10" s="1"/>
  <c r="AS6" i="10"/>
  <c r="BQ6" i="10" s="1"/>
  <c r="AR6" i="10"/>
  <c r="BP6" i="10" s="1"/>
  <c r="AQ6" i="10"/>
  <c r="BO6" i="10" s="1"/>
  <c r="AP6" i="10"/>
  <c r="BN6" i="10" s="1"/>
  <c r="AO6" i="10"/>
  <c r="BM6" i="10" s="1"/>
  <c r="A6" i="10"/>
  <c r="CA5" i="10"/>
  <c r="BZ5" i="10"/>
  <c r="BY5" i="10"/>
  <c r="AZ5" i="10"/>
  <c r="BX5" i="10" s="1"/>
  <c r="AY5" i="10"/>
  <c r="BW5" i="10" s="1"/>
  <c r="AX5" i="10"/>
  <c r="BV5" i="10" s="1"/>
  <c r="AW5" i="10"/>
  <c r="BU5" i="10" s="1"/>
  <c r="AV5" i="10"/>
  <c r="BT5" i="10" s="1"/>
  <c r="AU5" i="10"/>
  <c r="BS5" i="10" s="1"/>
  <c r="AT5" i="10"/>
  <c r="BR5" i="10" s="1"/>
  <c r="AS5" i="10"/>
  <c r="BQ5" i="10" s="1"/>
  <c r="AR5" i="10"/>
  <c r="BP5" i="10" s="1"/>
  <c r="AQ5" i="10"/>
  <c r="BO5" i="10" s="1"/>
  <c r="AP5" i="10"/>
  <c r="BN5" i="10" s="1"/>
  <c r="AO5" i="10"/>
  <c r="BM5" i="10" s="1"/>
  <c r="A5" i="10"/>
  <c r="AA3" i="10"/>
  <c r="O3" i="10"/>
  <c r="CA6" i="9"/>
  <c r="H185" i="3" s="1"/>
  <c r="AZ185" i="3" s="1"/>
  <c r="CA7" i="9"/>
  <c r="H186" i="3" s="1"/>
  <c r="AZ186" i="3" s="1"/>
  <c r="CA8" i="9"/>
  <c r="H190" i="3" s="1"/>
  <c r="AZ190" i="3" s="1"/>
  <c r="CA9" i="9"/>
  <c r="H191" i="3" s="1"/>
  <c r="AZ191" i="3" s="1"/>
  <c r="CA10" i="9"/>
  <c r="H192" i="3" s="1"/>
  <c r="AZ192" i="3" s="1"/>
  <c r="CA11" i="9"/>
  <c r="H196" i="3" s="1"/>
  <c r="AZ196" i="3" s="1"/>
  <c r="CA12" i="9"/>
  <c r="H286" i="3" s="1"/>
  <c r="CA13" i="9"/>
  <c r="CA14" i="9"/>
  <c r="CA15" i="9"/>
  <c r="H317" i="3" s="1"/>
  <c r="CA16" i="9"/>
  <c r="H335" i="3" s="1"/>
  <c r="AZ335" i="3" s="1"/>
  <c r="CA17" i="9"/>
  <c r="CA18" i="9"/>
  <c r="H336" i="3" s="1"/>
  <c r="AZ336" i="3" s="1"/>
  <c r="CA19" i="9"/>
  <c r="CA20" i="9"/>
  <c r="H318" i="3" s="1"/>
  <c r="AZ318" i="3" s="1"/>
  <c r="CA21" i="9"/>
  <c r="H319" i="3" s="1"/>
  <c r="AZ319" i="3" s="1"/>
  <c r="CA22" i="9"/>
  <c r="CA23" i="9"/>
  <c r="CA24" i="9"/>
  <c r="CA25" i="9"/>
  <c r="CA26" i="9"/>
  <c r="CA27" i="9"/>
  <c r="CA28" i="9"/>
  <c r="H320" i="3" s="1"/>
  <c r="AZ320" i="3" s="1"/>
  <c r="CA29" i="9"/>
  <c r="CA30" i="9"/>
  <c r="H321" i="3" s="1"/>
  <c r="AZ321" i="3" s="1"/>
  <c r="CA31" i="9"/>
  <c r="CA32" i="9"/>
  <c r="CA33" i="9"/>
  <c r="CA34" i="9"/>
  <c r="CA35" i="9"/>
  <c r="CA36" i="9"/>
  <c r="CA37" i="9"/>
  <c r="CA38" i="9"/>
  <c r="CA39" i="9"/>
  <c r="H303" i="3" s="1"/>
  <c r="CA40" i="9"/>
  <c r="CA41" i="9"/>
  <c r="CA42" i="9"/>
  <c r="CA43" i="9"/>
  <c r="CA44" i="9"/>
  <c r="CA45" i="9"/>
  <c r="CA46" i="9"/>
  <c r="CA47" i="9"/>
  <c r="CA48" i="9"/>
  <c r="H198" i="3" s="1"/>
  <c r="AZ198" i="3" s="1"/>
  <c r="CA49" i="9"/>
  <c r="CA50" i="9"/>
  <c r="CA51" i="9"/>
  <c r="CA52" i="9"/>
  <c r="CA53" i="9"/>
  <c r="CA54" i="9"/>
  <c r="CA55" i="9"/>
  <c r="CA56" i="9"/>
  <c r="CA57" i="9"/>
  <c r="CA58" i="9"/>
  <c r="CA59" i="9"/>
  <c r="CA60" i="9"/>
  <c r="H322" i="3" s="1"/>
  <c r="AZ322" i="3" s="1"/>
  <c r="CA61" i="9"/>
  <c r="CA62" i="9"/>
  <c r="CA63" i="9"/>
  <c r="CA64" i="9"/>
  <c r="CA65" i="9"/>
  <c r="CA66" i="9"/>
  <c r="CA67" i="9"/>
  <c r="CA68" i="9"/>
  <c r="CA69" i="9"/>
  <c r="H323" i="3" s="1"/>
  <c r="AZ323" i="3" s="1"/>
  <c r="CA70" i="9"/>
  <c r="H306" i="3" s="1"/>
  <c r="AZ306" i="3" s="1"/>
  <c r="CA71" i="9"/>
  <c r="H324" i="3" s="1"/>
  <c r="AZ324" i="3" s="1"/>
  <c r="CA72" i="9"/>
  <c r="CA73" i="9"/>
  <c r="H325" i="3" s="1"/>
  <c r="AZ325" i="3" s="1"/>
  <c r="CA74" i="9"/>
  <c r="CA75" i="9"/>
  <c r="CA76" i="9"/>
  <c r="CA77" i="9"/>
  <c r="CA78" i="9"/>
  <c r="CA79" i="9"/>
  <c r="CA80" i="9"/>
  <c r="CA81" i="9"/>
  <c r="CA82" i="9"/>
  <c r="CA83" i="9"/>
  <c r="CA84" i="9"/>
  <c r="CA85" i="9"/>
  <c r="CA86" i="9"/>
  <c r="CA87" i="9"/>
  <c r="CA88" i="9"/>
  <c r="CA89" i="9"/>
  <c r="CA90" i="9"/>
  <c r="H327" i="3" s="1"/>
  <c r="AZ327" i="3" s="1"/>
  <c r="CA91" i="9"/>
  <c r="CA92" i="9"/>
  <c r="CA93" i="9"/>
  <c r="CA94" i="9"/>
  <c r="CA95" i="9"/>
  <c r="CA96" i="9"/>
  <c r="CA97" i="9"/>
  <c r="CA98" i="9"/>
  <c r="CA99" i="9"/>
  <c r="CA100" i="9"/>
  <c r="CA101" i="9"/>
  <c r="CA102" i="9"/>
  <c r="CA103" i="9"/>
  <c r="CA104" i="9"/>
  <c r="CA105" i="9"/>
  <c r="CA106" i="9"/>
  <c r="CA107" i="9"/>
  <c r="H328" i="3" s="1"/>
  <c r="AZ328" i="3" s="1"/>
  <c r="CA108" i="9"/>
  <c r="H287" i="3" s="1"/>
  <c r="AZ287" i="3" s="1"/>
  <c r="CA109" i="9"/>
  <c r="H280" i="3" s="1"/>
  <c r="CA110" i="9"/>
  <c r="H282" i="3" s="1"/>
  <c r="CA111" i="9"/>
  <c r="H283" i="3" s="1"/>
  <c r="AZ283" i="3" s="1"/>
  <c r="CA112" i="9"/>
  <c r="H274" i="3" s="1"/>
  <c r="CA113" i="9"/>
  <c r="CA114" i="9"/>
  <c r="CA115" i="9"/>
  <c r="CA116" i="9"/>
  <c r="CA117" i="9"/>
  <c r="CA118" i="9"/>
  <c r="CA119" i="9"/>
  <c r="CA120" i="9"/>
  <c r="CA121" i="9"/>
  <c r="H270" i="3" s="1"/>
  <c r="CA122" i="9"/>
  <c r="CA123" i="9"/>
  <c r="CA124" i="9"/>
  <c r="CA125" i="9"/>
  <c r="H329" i="3" s="1"/>
  <c r="AZ329" i="3" s="1"/>
  <c r="CA126" i="9"/>
  <c r="CA127" i="9"/>
  <c r="CA128" i="9"/>
  <c r="CA129" i="9"/>
  <c r="CA130" i="9"/>
  <c r="CA131" i="9"/>
  <c r="CA132" i="9"/>
  <c r="CA133" i="9"/>
  <c r="CA134" i="9"/>
  <c r="CA135" i="9"/>
  <c r="CA136" i="9"/>
  <c r="H334" i="3" s="1"/>
  <c r="AZ334" i="3" s="1"/>
  <c r="CA137" i="9"/>
  <c r="H333" i="3" s="1"/>
  <c r="AZ333" i="3" s="1"/>
  <c r="CA138" i="9"/>
  <c r="CA139" i="9"/>
  <c r="CA140" i="9"/>
  <c r="CA141" i="9"/>
  <c r="H330" i="3" s="1"/>
  <c r="AZ330" i="3" s="1"/>
  <c r="CA142" i="9"/>
  <c r="CA143" i="9"/>
  <c r="H331" i="3" s="1"/>
  <c r="AZ331" i="3" s="1"/>
  <c r="CA144" i="9"/>
  <c r="CA5" i="9"/>
  <c r="H184" i="3" s="1"/>
  <c r="AZ144" i="9"/>
  <c r="BX144" i="9" s="1"/>
  <c r="AY144" i="9"/>
  <c r="BW144" i="9" s="1"/>
  <c r="AX144" i="9"/>
  <c r="BV144" i="9" s="1"/>
  <c r="AW144" i="9"/>
  <c r="BU144" i="9" s="1"/>
  <c r="AV144" i="9"/>
  <c r="BT144" i="9" s="1"/>
  <c r="AU144" i="9"/>
  <c r="BS144" i="9" s="1"/>
  <c r="AT144" i="9"/>
  <c r="BR144" i="9" s="1"/>
  <c r="AS144" i="9"/>
  <c r="BQ144" i="9" s="1"/>
  <c r="AR144" i="9"/>
  <c r="BP144" i="9" s="1"/>
  <c r="AQ144" i="9"/>
  <c r="BO144" i="9" s="1"/>
  <c r="AP144" i="9"/>
  <c r="BN144" i="9" s="1"/>
  <c r="AO144" i="9"/>
  <c r="BM144" i="9" s="1"/>
  <c r="AZ143" i="9"/>
  <c r="BX143" i="9" s="1"/>
  <c r="AY143" i="9"/>
  <c r="BW143" i="9" s="1"/>
  <c r="AX143" i="9"/>
  <c r="BV143" i="9" s="1"/>
  <c r="AW143" i="9"/>
  <c r="BU143" i="9" s="1"/>
  <c r="AV143" i="9"/>
  <c r="BT143" i="9" s="1"/>
  <c r="AU143" i="9"/>
  <c r="BS143" i="9" s="1"/>
  <c r="AT143" i="9"/>
  <c r="BR143" i="9" s="1"/>
  <c r="AS143" i="9"/>
  <c r="BQ143" i="9" s="1"/>
  <c r="AR143" i="9"/>
  <c r="BP143" i="9" s="1"/>
  <c r="AQ143" i="9"/>
  <c r="BO143" i="9" s="1"/>
  <c r="AP143" i="9"/>
  <c r="BN143" i="9" s="1"/>
  <c r="AO143" i="9"/>
  <c r="BM143" i="9" s="1"/>
  <c r="AZ142" i="9"/>
  <c r="BX142" i="9" s="1"/>
  <c r="AY142" i="9"/>
  <c r="BW142" i="9" s="1"/>
  <c r="AX142" i="9"/>
  <c r="BV142" i="9" s="1"/>
  <c r="AW142" i="9"/>
  <c r="BU142" i="9" s="1"/>
  <c r="AV142" i="9"/>
  <c r="BT142" i="9" s="1"/>
  <c r="AU142" i="9"/>
  <c r="BS142" i="9" s="1"/>
  <c r="AT142" i="9"/>
  <c r="BR142" i="9" s="1"/>
  <c r="AS142" i="9"/>
  <c r="BQ142" i="9" s="1"/>
  <c r="AR142" i="9"/>
  <c r="BP142" i="9" s="1"/>
  <c r="AQ142" i="9"/>
  <c r="BO142" i="9" s="1"/>
  <c r="AP142" i="9"/>
  <c r="BN142" i="9" s="1"/>
  <c r="AO142" i="9"/>
  <c r="BM142" i="9" s="1"/>
  <c r="AZ141" i="9"/>
  <c r="BX141" i="9" s="1"/>
  <c r="AY141" i="9"/>
  <c r="BW141" i="9" s="1"/>
  <c r="AX141" i="9"/>
  <c r="BV141" i="9" s="1"/>
  <c r="AW141" i="9"/>
  <c r="BU141" i="9" s="1"/>
  <c r="AV141" i="9"/>
  <c r="BT141" i="9" s="1"/>
  <c r="AU141" i="9"/>
  <c r="BS141" i="9" s="1"/>
  <c r="AT141" i="9"/>
  <c r="BR141" i="9" s="1"/>
  <c r="AS141" i="9"/>
  <c r="BQ141" i="9" s="1"/>
  <c r="AR141" i="9"/>
  <c r="BP141" i="9" s="1"/>
  <c r="AQ141" i="9"/>
  <c r="BO141" i="9" s="1"/>
  <c r="AP141" i="9"/>
  <c r="BN141" i="9" s="1"/>
  <c r="AO141" i="9"/>
  <c r="BM141" i="9" s="1"/>
  <c r="AZ140" i="9"/>
  <c r="BX140" i="9" s="1"/>
  <c r="AY140" i="9"/>
  <c r="BW140" i="9" s="1"/>
  <c r="AX140" i="9"/>
  <c r="BV140" i="9" s="1"/>
  <c r="AW140" i="9"/>
  <c r="BU140" i="9" s="1"/>
  <c r="AV140" i="9"/>
  <c r="BT140" i="9" s="1"/>
  <c r="AU140" i="9"/>
  <c r="BS140" i="9" s="1"/>
  <c r="AT140" i="9"/>
  <c r="BR140" i="9" s="1"/>
  <c r="AS140" i="9"/>
  <c r="BQ140" i="9" s="1"/>
  <c r="AR140" i="9"/>
  <c r="BP140" i="9" s="1"/>
  <c r="AQ140" i="9"/>
  <c r="BO140" i="9" s="1"/>
  <c r="AP140" i="9"/>
  <c r="BN140" i="9" s="1"/>
  <c r="AO140" i="9"/>
  <c r="BM140" i="9" s="1"/>
  <c r="AZ139" i="9"/>
  <c r="BX139" i="9" s="1"/>
  <c r="AY139" i="9"/>
  <c r="BW139" i="9" s="1"/>
  <c r="AX139" i="9"/>
  <c r="BV139" i="9" s="1"/>
  <c r="AW139" i="9"/>
  <c r="BU139" i="9" s="1"/>
  <c r="AV139" i="9"/>
  <c r="BT139" i="9" s="1"/>
  <c r="AU139" i="9"/>
  <c r="BS139" i="9" s="1"/>
  <c r="AT139" i="9"/>
  <c r="BR139" i="9" s="1"/>
  <c r="AS139" i="9"/>
  <c r="BQ139" i="9" s="1"/>
  <c r="AR139" i="9"/>
  <c r="BP139" i="9" s="1"/>
  <c r="AQ139" i="9"/>
  <c r="BO139" i="9" s="1"/>
  <c r="AP139" i="9"/>
  <c r="BN139" i="9" s="1"/>
  <c r="AO139" i="9"/>
  <c r="BM139" i="9" s="1"/>
  <c r="AZ138" i="9"/>
  <c r="BX138" i="9" s="1"/>
  <c r="AY138" i="9"/>
  <c r="BW138" i="9" s="1"/>
  <c r="AX138" i="9"/>
  <c r="BV138" i="9" s="1"/>
  <c r="AW138" i="9"/>
  <c r="BU138" i="9" s="1"/>
  <c r="AV138" i="9"/>
  <c r="BT138" i="9" s="1"/>
  <c r="AU138" i="9"/>
  <c r="BS138" i="9" s="1"/>
  <c r="AT138" i="9"/>
  <c r="BR138" i="9" s="1"/>
  <c r="AS138" i="9"/>
  <c r="BQ138" i="9" s="1"/>
  <c r="AR138" i="9"/>
  <c r="BP138" i="9" s="1"/>
  <c r="AQ138" i="9"/>
  <c r="BO138" i="9" s="1"/>
  <c r="AP138" i="9"/>
  <c r="BN138" i="9" s="1"/>
  <c r="AO138" i="9"/>
  <c r="BM138" i="9" s="1"/>
  <c r="AZ137" i="9"/>
  <c r="BX137" i="9" s="1"/>
  <c r="AY137" i="9"/>
  <c r="BW137" i="9" s="1"/>
  <c r="AX137" i="9"/>
  <c r="BV137" i="9" s="1"/>
  <c r="AW137" i="9"/>
  <c r="BU137" i="9" s="1"/>
  <c r="AV137" i="9"/>
  <c r="BT137" i="9" s="1"/>
  <c r="AU137" i="9"/>
  <c r="BS137" i="9" s="1"/>
  <c r="AT137" i="9"/>
  <c r="BR137" i="9" s="1"/>
  <c r="AS137" i="9"/>
  <c r="BQ137" i="9" s="1"/>
  <c r="AR137" i="9"/>
  <c r="BP137" i="9" s="1"/>
  <c r="AQ137" i="9"/>
  <c r="BO137" i="9" s="1"/>
  <c r="AP137" i="9"/>
  <c r="BN137" i="9" s="1"/>
  <c r="AO137" i="9"/>
  <c r="BM137" i="9" s="1"/>
  <c r="AZ136" i="9"/>
  <c r="BX136" i="9" s="1"/>
  <c r="AY136" i="9"/>
  <c r="BW136" i="9" s="1"/>
  <c r="AX136" i="9"/>
  <c r="BV136" i="9" s="1"/>
  <c r="AW136" i="9"/>
  <c r="BU136" i="9" s="1"/>
  <c r="AV136" i="9"/>
  <c r="BT136" i="9" s="1"/>
  <c r="AU136" i="9"/>
  <c r="BS136" i="9" s="1"/>
  <c r="AT136" i="9"/>
  <c r="BR136" i="9" s="1"/>
  <c r="AS136" i="9"/>
  <c r="BQ136" i="9" s="1"/>
  <c r="AR136" i="9"/>
  <c r="BP136" i="9" s="1"/>
  <c r="AQ136" i="9"/>
  <c r="BO136" i="9" s="1"/>
  <c r="AP136" i="9"/>
  <c r="BN136" i="9" s="1"/>
  <c r="AO136" i="9"/>
  <c r="BM136" i="9" s="1"/>
  <c r="AZ135" i="9"/>
  <c r="BX135" i="9" s="1"/>
  <c r="AY135" i="9"/>
  <c r="BW135" i="9" s="1"/>
  <c r="AX135" i="9"/>
  <c r="BV135" i="9" s="1"/>
  <c r="AW135" i="9"/>
  <c r="BU135" i="9" s="1"/>
  <c r="AV135" i="9"/>
  <c r="BT135" i="9" s="1"/>
  <c r="AU135" i="9"/>
  <c r="BS135" i="9" s="1"/>
  <c r="AT135" i="9"/>
  <c r="BR135" i="9" s="1"/>
  <c r="AS135" i="9"/>
  <c r="BQ135" i="9" s="1"/>
  <c r="AR135" i="9"/>
  <c r="BP135" i="9" s="1"/>
  <c r="AQ135" i="9"/>
  <c r="BO135" i="9" s="1"/>
  <c r="AP135" i="9"/>
  <c r="BN135" i="9" s="1"/>
  <c r="AO135" i="9"/>
  <c r="BM135" i="9" s="1"/>
  <c r="AZ134" i="9"/>
  <c r="BX134" i="9" s="1"/>
  <c r="AY134" i="9"/>
  <c r="BW134" i="9" s="1"/>
  <c r="AX134" i="9"/>
  <c r="BV134" i="9" s="1"/>
  <c r="AW134" i="9"/>
  <c r="BU134" i="9" s="1"/>
  <c r="AV134" i="9"/>
  <c r="BT134" i="9" s="1"/>
  <c r="AU134" i="9"/>
  <c r="BS134" i="9" s="1"/>
  <c r="AT134" i="9"/>
  <c r="BR134" i="9" s="1"/>
  <c r="AS134" i="9"/>
  <c r="BQ134" i="9" s="1"/>
  <c r="AR134" i="9"/>
  <c r="BP134" i="9" s="1"/>
  <c r="AQ134" i="9"/>
  <c r="BO134" i="9" s="1"/>
  <c r="AP134" i="9"/>
  <c r="BN134" i="9" s="1"/>
  <c r="AO134" i="9"/>
  <c r="BM134" i="9" s="1"/>
  <c r="AZ133" i="9"/>
  <c r="BX133" i="9" s="1"/>
  <c r="AY133" i="9"/>
  <c r="BW133" i="9" s="1"/>
  <c r="AX133" i="9"/>
  <c r="BV133" i="9" s="1"/>
  <c r="AW133" i="9"/>
  <c r="BU133" i="9" s="1"/>
  <c r="AV133" i="9"/>
  <c r="BT133" i="9" s="1"/>
  <c r="AU133" i="9"/>
  <c r="BS133" i="9" s="1"/>
  <c r="AT133" i="9"/>
  <c r="BR133" i="9" s="1"/>
  <c r="AS133" i="9"/>
  <c r="BQ133" i="9" s="1"/>
  <c r="AR133" i="9"/>
  <c r="BP133" i="9" s="1"/>
  <c r="AQ133" i="9"/>
  <c r="BO133" i="9" s="1"/>
  <c r="AP133" i="9"/>
  <c r="BN133" i="9" s="1"/>
  <c r="AO133" i="9"/>
  <c r="BM133" i="9" s="1"/>
  <c r="AZ132" i="9"/>
  <c r="BX132" i="9" s="1"/>
  <c r="AY132" i="9"/>
  <c r="BW132" i="9" s="1"/>
  <c r="AX132" i="9"/>
  <c r="BV132" i="9" s="1"/>
  <c r="AW132" i="9"/>
  <c r="BU132" i="9" s="1"/>
  <c r="AV132" i="9"/>
  <c r="BT132" i="9" s="1"/>
  <c r="AU132" i="9"/>
  <c r="BS132" i="9" s="1"/>
  <c r="AT132" i="9"/>
  <c r="BR132" i="9" s="1"/>
  <c r="AS132" i="9"/>
  <c r="BQ132" i="9" s="1"/>
  <c r="AR132" i="9"/>
  <c r="BP132" i="9" s="1"/>
  <c r="AQ132" i="9"/>
  <c r="BO132" i="9" s="1"/>
  <c r="AP132" i="9"/>
  <c r="BN132" i="9" s="1"/>
  <c r="AO132" i="9"/>
  <c r="BM132" i="9" s="1"/>
  <c r="AZ131" i="9"/>
  <c r="BX131" i="9" s="1"/>
  <c r="AY131" i="9"/>
  <c r="BW131" i="9" s="1"/>
  <c r="AX131" i="9"/>
  <c r="BV131" i="9" s="1"/>
  <c r="AW131" i="9"/>
  <c r="BU131" i="9" s="1"/>
  <c r="AV131" i="9"/>
  <c r="BT131" i="9" s="1"/>
  <c r="AU131" i="9"/>
  <c r="BS131" i="9" s="1"/>
  <c r="AT131" i="9"/>
  <c r="BR131" i="9" s="1"/>
  <c r="AS131" i="9"/>
  <c r="BQ131" i="9" s="1"/>
  <c r="AR131" i="9"/>
  <c r="BP131" i="9" s="1"/>
  <c r="AQ131" i="9"/>
  <c r="BO131" i="9" s="1"/>
  <c r="AP131" i="9"/>
  <c r="BN131" i="9" s="1"/>
  <c r="AO131" i="9"/>
  <c r="BM131" i="9" s="1"/>
  <c r="AZ130" i="9"/>
  <c r="BX130" i="9" s="1"/>
  <c r="AY130" i="9"/>
  <c r="BW130" i="9" s="1"/>
  <c r="AX130" i="9"/>
  <c r="BV130" i="9" s="1"/>
  <c r="AW130" i="9"/>
  <c r="BU130" i="9" s="1"/>
  <c r="AV130" i="9"/>
  <c r="BT130" i="9" s="1"/>
  <c r="AU130" i="9"/>
  <c r="BS130" i="9" s="1"/>
  <c r="AT130" i="9"/>
  <c r="BR130" i="9" s="1"/>
  <c r="AS130" i="9"/>
  <c r="BQ130" i="9" s="1"/>
  <c r="AR130" i="9"/>
  <c r="BP130" i="9" s="1"/>
  <c r="AQ130" i="9"/>
  <c r="BO130" i="9" s="1"/>
  <c r="AP130" i="9"/>
  <c r="BN130" i="9" s="1"/>
  <c r="AO130" i="9"/>
  <c r="BM130" i="9" s="1"/>
  <c r="AZ129" i="9"/>
  <c r="BX129" i="9" s="1"/>
  <c r="AY129" i="9"/>
  <c r="BW129" i="9" s="1"/>
  <c r="AX129" i="9"/>
  <c r="BV129" i="9" s="1"/>
  <c r="AW129" i="9"/>
  <c r="BU129" i="9" s="1"/>
  <c r="AV129" i="9"/>
  <c r="BT129" i="9" s="1"/>
  <c r="AU129" i="9"/>
  <c r="BS129" i="9" s="1"/>
  <c r="AT129" i="9"/>
  <c r="BR129" i="9" s="1"/>
  <c r="AS129" i="9"/>
  <c r="BQ129" i="9" s="1"/>
  <c r="AR129" i="9"/>
  <c r="BP129" i="9" s="1"/>
  <c r="AQ129" i="9"/>
  <c r="BO129" i="9" s="1"/>
  <c r="AP129" i="9"/>
  <c r="BN129" i="9" s="1"/>
  <c r="AO129" i="9"/>
  <c r="BM129" i="9" s="1"/>
  <c r="AZ128" i="9"/>
  <c r="BX128" i="9" s="1"/>
  <c r="AY128" i="9"/>
  <c r="BW128" i="9" s="1"/>
  <c r="AX128" i="9"/>
  <c r="BV128" i="9" s="1"/>
  <c r="AW128" i="9"/>
  <c r="BU128" i="9" s="1"/>
  <c r="AV128" i="9"/>
  <c r="BT128" i="9" s="1"/>
  <c r="AU128" i="9"/>
  <c r="BS128" i="9" s="1"/>
  <c r="AT128" i="9"/>
  <c r="BR128" i="9" s="1"/>
  <c r="AS128" i="9"/>
  <c r="BQ128" i="9" s="1"/>
  <c r="AR128" i="9"/>
  <c r="BP128" i="9" s="1"/>
  <c r="AQ128" i="9"/>
  <c r="BO128" i="9" s="1"/>
  <c r="AP128" i="9"/>
  <c r="BN128" i="9" s="1"/>
  <c r="AO128" i="9"/>
  <c r="BM128" i="9" s="1"/>
  <c r="AZ127" i="9"/>
  <c r="BX127" i="9" s="1"/>
  <c r="AY127" i="9"/>
  <c r="BW127" i="9" s="1"/>
  <c r="AX127" i="9"/>
  <c r="BV127" i="9" s="1"/>
  <c r="AW127" i="9"/>
  <c r="BU127" i="9" s="1"/>
  <c r="AV127" i="9"/>
  <c r="BT127" i="9" s="1"/>
  <c r="AU127" i="9"/>
  <c r="BS127" i="9" s="1"/>
  <c r="AT127" i="9"/>
  <c r="BR127" i="9" s="1"/>
  <c r="AS127" i="9"/>
  <c r="BQ127" i="9" s="1"/>
  <c r="AR127" i="9"/>
  <c r="BP127" i="9" s="1"/>
  <c r="AQ127" i="9"/>
  <c r="BO127" i="9" s="1"/>
  <c r="AP127" i="9"/>
  <c r="BN127" i="9" s="1"/>
  <c r="AO127" i="9"/>
  <c r="BM127" i="9" s="1"/>
  <c r="AZ126" i="9"/>
  <c r="BX126" i="9" s="1"/>
  <c r="AY126" i="9"/>
  <c r="BW126" i="9" s="1"/>
  <c r="AX126" i="9"/>
  <c r="BV126" i="9" s="1"/>
  <c r="AW126" i="9"/>
  <c r="BU126" i="9" s="1"/>
  <c r="AV126" i="9"/>
  <c r="BT126" i="9" s="1"/>
  <c r="AU126" i="9"/>
  <c r="BS126" i="9" s="1"/>
  <c r="AT126" i="9"/>
  <c r="BR126" i="9" s="1"/>
  <c r="AS126" i="9"/>
  <c r="BQ126" i="9" s="1"/>
  <c r="AR126" i="9"/>
  <c r="BP126" i="9" s="1"/>
  <c r="AQ126" i="9"/>
  <c r="BO126" i="9" s="1"/>
  <c r="AP126" i="9"/>
  <c r="BN126" i="9" s="1"/>
  <c r="AO126" i="9"/>
  <c r="BM126" i="9" s="1"/>
  <c r="AZ125" i="9"/>
  <c r="BX125" i="9" s="1"/>
  <c r="AY125" i="9"/>
  <c r="BW125" i="9" s="1"/>
  <c r="AX125" i="9"/>
  <c r="BV125" i="9" s="1"/>
  <c r="AW125" i="9"/>
  <c r="BU125" i="9" s="1"/>
  <c r="AV125" i="9"/>
  <c r="BT125" i="9" s="1"/>
  <c r="AU125" i="9"/>
  <c r="BS125" i="9" s="1"/>
  <c r="AT125" i="9"/>
  <c r="BR125" i="9" s="1"/>
  <c r="AS125" i="9"/>
  <c r="BQ125" i="9" s="1"/>
  <c r="AR125" i="9"/>
  <c r="BP125" i="9" s="1"/>
  <c r="AQ125" i="9"/>
  <c r="BO125" i="9" s="1"/>
  <c r="AP125" i="9"/>
  <c r="BN125" i="9" s="1"/>
  <c r="AO125" i="9"/>
  <c r="BM125" i="9" s="1"/>
  <c r="AZ124" i="9"/>
  <c r="BX124" i="9" s="1"/>
  <c r="AY124" i="9"/>
  <c r="BW124" i="9" s="1"/>
  <c r="AX124" i="9"/>
  <c r="BV124" i="9" s="1"/>
  <c r="AW124" i="9"/>
  <c r="BU124" i="9" s="1"/>
  <c r="AV124" i="9"/>
  <c r="BT124" i="9" s="1"/>
  <c r="AU124" i="9"/>
  <c r="BS124" i="9" s="1"/>
  <c r="AT124" i="9"/>
  <c r="BR124" i="9" s="1"/>
  <c r="AS124" i="9"/>
  <c r="BQ124" i="9" s="1"/>
  <c r="AR124" i="9"/>
  <c r="BP124" i="9" s="1"/>
  <c r="AQ124" i="9"/>
  <c r="BO124" i="9" s="1"/>
  <c r="AP124" i="9"/>
  <c r="BN124" i="9" s="1"/>
  <c r="AO124" i="9"/>
  <c r="BM124" i="9" s="1"/>
  <c r="AZ123" i="9"/>
  <c r="BX123" i="9" s="1"/>
  <c r="AY123" i="9"/>
  <c r="BW123" i="9" s="1"/>
  <c r="AX123" i="9"/>
  <c r="BV123" i="9" s="1"/>
  <c r="AW123" i="9"/>
  <c r="BU123" i="9" s="1"/>
  <c r="AV123" i="9"/>
  <c r="BT123" i="9" s="1"/>
  <c r="AU123" i="9"/>
  <c r="BS123" i="9" s="1"/>
  <c r="AT123" i="9"/>
  <c r="BR123" i="9" s="1"/>
  <c r="AS123" i="9"/>
  <c r="BQ123" i="9" s="1"/>
  <c r="AR123" i="9"/>
  <c r="BP123" i="9" s="1"/>
  <c r="AQ123" i="9"/>
  <c r="BO123" i="9" s="1"/>
  <c r="AP123" i="9"/>
  <c r="BN123" i="9" s="1"/>
  <c r="AO123" i="9"/>
  <c r="BM123" i="9" s="1"/>
  <c r="AZ122" i="9"/>
  <c r="BX122" i="9" s="1"/>
  <c r="AY122" i="9"/>
  <c r="BW122" i="9" s="1"/>
  <c r="AX122" i="9"/>
  <c r="BV122" i="9" s="1"/>
  <c r="AW122" i="9"/>
  <c r="BU122" i="9" s="1"/>
  <c r="AV122" i="9"/>
  <c r="BT122" i="9" s="1"/>
  <c r="AU122" i="9"/>
  <c r="BS122" i="9" s="1"/>
  <c r="AT122" i="9"/>
  <c r="BR122" i="9" s="1"/>
  <c r="AS122" i="9"/>
  <c r="BQ122" i="9" s="1"/>
  <c r="AR122" i="9"/>
  <c r="BP122" i="9" s="1"/>
  <c r="AQ122" i="9"/>
  <c r="BO122" i="9" s="1"/>
  <c r="AP122" i="9"/>
  <c r="BN122" i="9" s="1"/>
  <c r="AO122" i="9"/>
  <c r="BM122" i="9" s="1"/>
  <c r="AZ121" i="9"/>
  <c r="BX121" i="9" s="1"/>
  <c r="AY121" i="9"/>
  <c r="BW121" i="9" s="1"/>
  <c r="AX121" i="9"/>
  <c r="BV121" i="9" s="1"/>
  <c r="AW121" i="9"/>
  <c r="BU121" i="9" s="1"/>
  <c r="AV121" i="9"/>
  <c r="BT121" i="9" s="1"/>
  <c r="AU121" i="9"/>
  <c r="BS121" i="9" s="1"/>
  <c r="AT121" i="9"/>
  <c r="BR121" i="9" s="1"/>
  <c r="AS121" i="9"/>
  <c r="BQ121" i="9" s="1"/>
  <c r="AR121" i="9"/>
  <c r="BP121" i="9" s="1"/>
  <c r="AQ121" i="9"/>
  <c r="BO121" i="9" s="1"/>
  <c r="AP121" i="9"/>
  <c r="BN121" i="9" s="1"/>
  <c r="AO121" i="9"/>
  <c r="BM121" i="9" s="1"/>
  <c r="AZ120" i="9"/>
  <c r="BX120" i="9" s="1"/>
  <c r="AY120" i="9"/>
  <c r="BW120" i="9" s="1"/>
  <c r="AX120" i="9"/>
  <c r="BV120" i="9" s="1"/>
  <c r="AW120" i="9"/>
  <c r="BU120" i="9" s="1"/>
  <c r="AV120" i="9"/>
  <c r="BT120" i="9" s="1"/>
  <c r="AU120" i="9"/>
  <c r="BS120" i="9" s="1"/>
  <c r="AT120" i="9"/>
  <c r="BR120" i="9" s="1"/>
  <c r="AS120" i="9"/>
  <c r="BQ120" i="9" s="1"/>
  <c r="AR120" i="9"/>
  <c r="BP120" i="9" s="1"/>
  <c r="AQ120" i="9"/>
  <c r="BO120" i="9" s="1"/>
  <c r="AP120" i="9"/>
  <c r="BN120" i="9" s="1"/>
  <c r="AO120" i="9"/>
  <c r="BM120" i="9" s="1"/>
  <c r="AZ119" i="9"/>
  <c r="BX119" i="9" s="1"/>
  <c r="AY119" i="9"/>
  <c r="BW119" i="9" s="1"/>
  <c r="AX119" i="9"/>
  <c r="BV119" i="9" s="1"/>
  <c r="AW119" i="9"/>
  <c r="BU119" i="9" s="1"/>
  <c r="AV119" i="9"/>
  <c r="BT119" i="9" s="1"/>
  <c r="AU119" i="9"/>
  <c r="BS119" i="9" s="1"/>
  <c r="AT119" i="9"/>
  <c r="BR119" i="9" s="1"/>
  <c r="AS119" i="9"/>
  <c r="BQ119" i="9" s="1"/>
  <c r="AR119" i="9"/>
  <c r="BP119" i="9" s="1"/>
  <c r="AQ119" i="9"/>
  <c r="BO119" i="9" s="1"/>
  <c r="AP119" i="9"/>
  <c r="BN119" i="9" s="1"/>
  <c r="AO119" i="9"/>
  <c r="BM119" i="9" s="1"/>
  <c r="AZ118" i="9"/>
  <c r="BX118" i="9" s="1"/>
  <c r="AY118" i="9"/>
  <c r="BW118" i="9" s="1"/>
  <c r="AX118" i="9"/>
  <c r="BV118" i="9" s="1"/>
  <c r="AW118" i="9"/>
  <c r="BU118" i="9" s="1"/>
  <c r="AV118" i="9"/>
  <c r="BT118" i="9" s="1"/>
  <c r="AU118" i="9"/>
  <c r="BS118" i="9" s="1"/>
  <c r="AT118" i="9"/>
  <c r="BR118" i="9" s="1"/>
  <c r="AS118" i="9"/>
  <c r="BQ118" i="9" s="1"/>
  <c r="AR118" i="9"/>
  <c r="BP118" i="9" s="1"/>
  <c r="AQ118" i="9"/>
  <c r="BO118" i="9" s="1"/>
  <c r="AP118" i="9"/>
  <c r="BN118" i="9" s="1"/>
  <c r="AO118" i="9"/>
  <c r="BM118" i="9" s="1"/>
  <c r="AZ117" i="9"/>
  <c r="BX117" i="9" s="1"/>
  <c r="AY117" i="9"/>
  <c r="BW117" i="9" s="1"/>
  <c r="AX117" i="9"/>
  <c r="BV117" i="9" s="1"/>
  <c r="AW117" i="9"/>
  <c r="BU117" i="9" s="1"/>
  <c r="AV117" i="9"/>
  <c r="BT117" i="9" s="1"/>
  <c r="AU117" i="9"/>
  <c r="BS117" i="9" s="1"/>
  <c r="AT117" i="9"/>
  <c r="BR117" i="9" s="1"/>
  <c r="AS117" i="9"/>
  <c r="BQ117" i="9" s="1"/>
  <c r="AR117" i="9"/>
  <c r="BP117" i="9" s="1"/>
  <c r="AQ117" i="9"/>
  <c r="BO117" i="9" s="1"/>
  <c r="AP117" i="9"/>
  <c r="BN117" i="9" s="1"/>
  <c r="AO117" i="9"/>
  <c r="BM117" i="9" s="1"/>
  <c r="AZ116" i="9"/>
  <c r="BX116" i="9" s="1"/>
  <c r="AY116" i="9"/>
  <c r="BW116" i="9" s="1"/>
  <c r="AX116" i="9"/>
  <c r="BV116" i="9" s="1"/>
  <c r="AW116" i="9"/>
  <c r="BU116" i="9" s="1"/>
  <c r="AV116" i="9"/>
  <c r="BT116" i="9" s="1"/>
  <c r="AU116" i="9"/>
  <c r="BS116" i="9" s="1"/>
  <c r="AT116" i="9"/>
  <c r="BR116" i="9" s="1"/>
  <c r="AS116" i="9"/>
  <c r="BQ116" i="9" s="1"/>
  <c r="AR116" i="9"/>
  <c r="BP116" i="9" s="1"/>
  <c r="AQ116" i="9"/>
  <c r="BO116" i="9" s="1"/>
  <c r="AP116" i="9"/>
  <c r="BN116" i="9" s="1"/>
  <c r="AO116" i="9"/>
  <c r="BM116" i="9" s="1"/>
  <c r="AZ115" i="9"/>
  <c r="BX115" i="9" s="1"/>
  <c r="AY115" i="9"/>
  <c r="BW115" i="9" s="1"/>
  <c r="AX115" i="9"/>
  <c r="BV115" i="9" s="1"/>
  <c r="AW115" i="9"/>
  <c r="BU115" i="9" s="1"/>
  <c r="AV115" i="9"/>
  <c r="BT115" i="9" s="1"/>
  <c r="AU115" i="9"/>
  <c r="BS115" i="9" s="1"/>
  <c r="AT115" i="9"/>
  <c r="BR115" i="9" s="1"/>
  <c r="AS115" i="9"/>
  <c r="BQ115" i="9" s="1"/>
  <c r="AR115" i="9"/>
  <c r="BP115" i="9" s="1"/>
  <c r="AQ115" i="9"/>
  <c r="BO115" i="9" s="1"/>
  <c r="AP115" i="9"/>
  <c r="BN115" i="9" s="1"/>
  <c r="AO115" i="9"/>
  <c r="BM115" i="9" s="1"/>
  <c r="AZ114" i="9"/>
  <c r="BX114" i="9" s="1"/>
  <c r="AY114" i="9"/>
  <c r="BW114" i="9" s="1"/>
  <c r="AX114" i="9"/>
  <c r="BV114" i="9" s="1"/>
  <c r="AW114" i="9"/>
  <c r="BU114" i="9" s="1"/>
  <c r="AV114" i="9"/>
  <c r="BT114" i="9" s="1"/>
  <c r="AU114" i="9"/>
  <c r="BS114" i="9" s="1"/>
  <c r="AT114" i="9"/>
  <c r="BR114" i="9" s="1"/>
  <c r="AS114" i="9"/>
  <c r="BQ114" i="9" s="1"/>
  <c r="AR114" i="9"/>
  <c r="BP114" i="9" s="1"/>
  <c r="AQ114" i="9"/>
  <c r="BO114" i="9" s="1"/>
  <c r="AP114" i="9"/>
  <c r="BN114" i="9" s="1"/>
  <c r="AO114" i="9"/>
  <c r="BM114" i="9" s="1"/>
  <c r="AZ113" i="9"/>
  <c r="BX113" i="9" s="1"/>
  <c r="AY113" i="9"/>
  <c r="BW113" i="9" s="1"/>
  <c r="AX113" i="9"/>
  <c r="BV113" i="9" s="1"/>
  <c r="AW113" i="9"/>
  <c r="BU113" i="9" s="1"/>
  <c r="AV113" i="9"/>
  <c r="BT113" i="9" s="1"/>
  <c r="AU113" i="9"/>
  <c r="BS113" i="9" s="1"/>
  <c r="AT113" i="9"/>
  <c r="BR113" i="9" s="1"/>
  <c r="AS113" i="9"/>
  <c r="BQ113" i="9" s="1"/>
  <c r="AR113" i="9"/>
  <c r="BP113" i="9" s="1"/>
  <c r="AQ113" i="9"/>
  <c r="BO113" i="9" s="1"/>
  <c r="AP113" i="9"/>
  <c r="BN113" i="9" s="1"/>
  <c r="AO113" i="9"/>
  <c r="BM113" i="9" s="1"/>
  <c r="AZ112" i="9"/>
  <c r="BX112" i="9" s="1"/>
  <c r="AY112" i="9"/>
  <c r="BW112" i="9" s="1"/>
  <c r="AX112" i="9"/>
  <c r="BV112" i="9" s="1"/>
  <c r="AW112" i="9"/>
  <c r="BU112" i="9" s="1"/>
  <c r="AV112" i="9"/>
  <c r="BT112" i="9" s="1"/>
  <c r="AU112" i="9"/>
  <c r="BS112" i="9" s="1"/>
  <c r="AT112" i="9"/>
  <c r="BR112" i="9" s="1"/>
  <c r="AS112" i="9"/>
  <c r="BQ112" i="9" s="1"/>
  <c r="AR112" i="9"/>
  <c r="BP112" i="9" s="1"/>
  <c r="AQ112" i="9"/>
  <c r="BO112" i="9" s="1"/>
  <c r="AP112" i="9"/>
  <c r="BN112" i="9" s="1"/>
  <c r="AO112" i="9"/>
  <c r="BM112" i="9" s="1"/>
  <c r="AZ111" i="9"/>
  <c r="BX111" i="9" s="1"/>
  <c r="AY111" i="9"/>
  <c r="BW111" i="9" s="1"/>
  <c r="AX111" i="9"/>
  <c r="BV111" i="9" s="1"/>
  <c r="AW111" i="9"/>
  <c r="BU111" i="9" s="1"/>
  <c r="AV111" i="9"/>
  <c r="BT111" i="9" s="1"/>
  <c r="AU111" i="9"/>
  <c r="BS111" i="9" s="1"/>
  <c r="AT111" i="9"/>
  <c r="BR111" i="9" s="1"/>
  <c r="AS111" i="9"/>
  <c r="BQ111" i="9" s="1"/>
  <c r="AR111" i="9"/>
  <c r="BP111" i="9" s="1"/>
  <c r="AQ111" i="9"/>
  <c r="BO111" i="9" s="1"/>
  <c r="AP111" i="9"/>
  <c r="BN111" i="9" s="1"/>
  <c r="AO111" i="9"/>
  <c r="BM111" i="9" s="1"/>
  <c r="AZ110" i="9"/>
  <c r="BX110" i="9" s="1"/>
  <c r="AY110" i="9"/>
  <c r="BW110" i="9" s="1"/>
  <c r="AX110" i="9"/>
  <c r="BV110" i="9" s="1"/>
  <c r="AW110" i="9"/>
  <c r="BU110" i="9" s="1"/>
  <c r="AV110" i="9"/>
  <c r="BT110" i="9" s="1"/>
  <c r="AU110" i="9"/>
  <c r="BS110" i="9" s="1"/>
  <c r="AT110" i="9"/>
  <c r="BR110" i="9" s="1"/>
  <c r="AS110" i="9"/>
  <c r="BQ110" i="9" s="1"/>
  <c r="AR110" i="9"/>
  <c r="BP110" i="9" s="1"/>
  <c r="AQ110" i="9"/>
  <c r="BO110" i="9" s="1"/>
  <c r="AP110" i="9"/>
  <c r="BN110" i="9" s="1"/>
  <c r="AO110" i="9"/>
  <c r="BM110" i="9" s="1"/>
  <c r="AZ109" i="9"/>
  <c r="BX109" i="9" s="1"/>
  <c r="AY109" i="9"/>
  <c r="BW109" i="9" s="1"/>
  <c r="AX109" i="9"/>
  <c r="BV109" i="9" s="1"/>
  <c r="AW109" i="9"/>
  <c r="BU109" i="9" s="1"/>
  <c r="AV109" i="9"/>
  <c r="BT109" i="9" s="1"/>
  <c r="AU109" i="9"/>
  <c r="BS109" i="9" s="1"/>
  <c r="AT109" i="9"/>
  <c r="BR109" i="9" s="1"/>
  <c r="AS109" i="9"/>
  <c r="BQ109" i="9" s="1"/>
  <c r="AR109" i="9"/>
  <c r="BP109" i="9" s="1"/>
  <c r="AQ109" i="9"/>
  <c r="BO109" i="9" s="1"/>
  <c r="AP109" i="9"/>
  <c r="BN109" i="9" s="1"/>
  <c r="AO109" i="9"/>
  <c r="BM109" i="9" s="1"/>
  <c r="AZ108" i="9"/>
  <c r="BX108" i="9" s="1"/>
  <c r="AY108" i="9"/>
  <c r="BW108" i="9" s="1"/>
  <c r="AX108" i="9"/>
  <c r="BV108" i="9" s="1"/>
  <c r="AW108" i="9"/>
  <c r="BU108" i="9" s="1"/>
  <c r="AV108" i="9"/>
  <c r="BT108" i="9" s="1"/>
  <c r="AU108" i="9"/>
  <c r="BS108" i="9" s="1"/>
  <c r="AT108" i="9"/>
  <c r="BR108" i="9" s="1"/>
  <c r="AS108" i="9"/>
  <c r="BQ108" i="9" s="1"/>
  <c r="AR108" i="9"/>
  <c r="BP108" i="9" s="1"/>
  <c r="AQ108" i="9"/>
  <c r="BO108" i="9" s="1"/>
  <c r="AP108" i="9"/>
  <c r="BN108" i="9" s="1"/>
  <c r="AO108" i="9"/>
  <c r="BM108" i="9" s="1"/>
  <c r="AZ107" i="9"/>
  <c r="BX107" i="9" s="1"/>
  <c r="AY107" i="9"/>
  <c r="BW107" i="9" s="1"/>
  <c r="AX107" i="9"/>
  <c r="BV107" i="9" s="1"/>
  <c r="AW107" i="9"/>
  <c r="BU107" i="9" s="1"/>
  <c r="AV107" i="9"/>
  <c r="BT107" i="9" s="1"/>
  <c r="AU107" i="9"/>
  <c r="BS107" i="9" s="1"/>
  <c r="AT107" i="9"/>
  <c r="BR107" i="9" s="1"/>
  <c r="AS107" i="9"/>
  <c r="BQ107" i="9" s="1"/>
  <c r="AR107" i="9"/>
  <c r="BP107" i="9" s="1"/>
  <c r="AQ107" i="9"/>
  <c r="BO107" i="9" s="1"/>
  <c r="AP107" i="9"/>
  <c r="BN107" i="9" s="1"/>
  <c r="AO107" i="9"/>
  <c r="BM107" i="9" s="1"/>
  <c r="AZ106" i="9"/>
  <c r="BX106" i="9" s="1"/>
  <c r="AY106" i="9"/>
  <c r="BW106" i="9" s="1"/>
  <c r="AX106" i="9"/>
  <c r="BV106" i="9" s="1"/>
  <c r="AW106" i="9"/>
  <c r="BU106" i="9" s="1"/>
  <c r="AV106" i="9"/>
  <c r="BT106" i="9" s="1"/>
  <c r="AU106" i="9"/>
  <c r="BS106" i="9" s="1"/>
  <c r="AT106" i="9"/>
  <c r="BR106" i="9" s="1"/>
  <c r="AS106" i="9"/>
  <c r="BQ106" i="9" s="1"/>
  <c r="AR106" i="9"/>
  <c r="BP106" i="9" s="1"/>
  <c r="AQ106" i="9"/>
  <c r="BO106" i="9" s="1"/>
  <c r="AP106" i="9"/>
  <c r="BN106" i="9" s="1"/>
  <c r="AO106" i="9"/>
  <c r="BM106" i="9" s="1"/>
  <c r="AZ105" i="9"/>
  <c r="BX105" i="9" s="1"/>
  <c r="AY105" i="9"/>
  <c r="BW105" i="9" s="1"/>
  <c r="AX105" i="9"/>
  <c r="BV105" i="9" s="1"/>
  <c r="AW105" i="9"/>
  <c r="BU105" i="9" s="1"/>
  <c r="AV105" i="9"/>
  <c r="BT105" i="9" s="1"/>
  <c r="AU105" i="9"/>
  <c r="BS105" i="9" s="1"/>
  <c r="AT105" i="9"/>
  <c r="BR105" i="9" s="1"/>
  <c r="AS105" i="9"/>
  <c r="BQ105" i="9" s="1"/>
  <c r="AR105" i="9"/>
  <c r="BP105" i="9" s="1"/>
  <c r="AQ105" i="9"/>
  <c r="BO105" i="9" s="1"/>
  <c r="AP105" i="9"/>
  <c r="BN105" i="9" s="1"/>
  <c r="AO105" i="9"/>
  <c r="BM105" i="9" s="1"/>
  <c r="AZ104" i="9"/>
  <c r="BX104" i="9" s="1"/>
  <c r="AY104" i="9"/>
  <c r="BW104" i="9" s="1"/>
  <c r="AX104" i="9"/>
  <c r="BV104" i="9" s="1"/>
  <c r="AW104" i="9"/>
  <c r="BU104" i="9" s="1"/>
  <c r="AV104" i="9"/>
  <c r="BT104" i="9" s="1"/>
  <c r="AU104" i="9"/>
  <c r="BS104" i="9" s="1"/>
  <c r="AT104" i="9"/>
  <c r="BR104" i="9" s="1"/>
  <c r="AS104" i="9"/>
  <c r="BQ104" i="9" s="1"/>
  <c r="AR104" i="9"/>
  <c r="BP104" i="9" s="1"/>
  <c r="AQ104" i="9"/>
  <c r="BO104" i="9" s="1"/>
  <c r="AP104" i="9"/>
  <c r="BN104" i="9" s="1"/>
  <c r="AO104" i="9"/>
  <c r="BM104" i="9" s="1"/>
  <c r="AZ103" i="9"/>
  <c r="BX103" i="9" s="1"/>
  <c r="AY103" i="9"/>
  <c r="BW103" i="9" s="1"/>
  <c r="AX103" i="9"/>
  <c r="BV103" i="9" s="1"/>
  <c r="AW103" i="9"/>
  <c r="BU103" i="9" s="1"/>
  <c r="AV103" i="9"/>
  <c r="BT103" i="9" s="1"/>
  <c r="AU103" i="9"/>
  <c r="BS103" i="9" s="1"/>
  <c r="AT103" i="9"/>
  <c r="BR103" i="9" s="1"/>
  <c r="AS103" i="9"/>
  <c r="BQ103" i="9" s="1"/>
  <c r="AR103" i="9"/>
  <c r="BP103" i="9" s="1"/>
  <c r="AQ103" i="9"/>
  <c r="BO103" i="9" s="1"/>
  <c r="AP103" i="9"/>
  <c r="BN103" i="9" s="1"/>
  <c r="AO103" i="9"/>
  <c r="BM103" i="9" s="1"/>
  <c r="AZ102" i="9"/>
  <c r="BX102" i="9" s="1"/>
  <c r="AY102" i="9"/>
  <c r="BW102" i="9" s="1"/>
  <c r="AX102" i="9"/>
  <c r="BV102" i="9" s="1"/>
  <c r="AW102" i="9"/>
  <c r="BU102" i="9" s="1"/>
  <c r="AV102" i="9"/>
  <c r="BT102" i="9" s="1"/>
  <c r="AU102" i="9"/>
  <c r="BS102" i="9" s="1"/>
  <c r="AT102" i="9"/>
  <c r="BR102" i="9" s="1"/>
  <c r="AS102" i="9"/>
  <c r="BQ102" i="9" s="1"/>
  <c r="AR102" i="9"/>
  <c r="BP102" i="9" s="1"/>
  <c r="AQ102" i="9"/>
  <c r="BO102" i="9" s="1"/>
  <c r="AP102" i="9"/>
  <c r="BN102" i="9" s="1"/>
  <c r="AO102" i="9"/>
  <c r="BM102" i="9" s="1"/>
  <c r="AZ101" i="9"/>
  <c r="BX101" i="9" s="1"/>
  <c r="AY101" i="9"/>
  <c r="BW101" i="9" s="1"/>
  <c r="AX101" i="9"/>
  <c r="BV101" i="9" s="1"/>
  <c r="AW101" i="9"/>
  <c r="BU101" i="9" s="1"/>
  <c r="AV101" i="9"/>
  <c r="BT101" i="9" s="1"/>
  <c r="AU101" i="9"/>
  <c r="BS101" i="9" s="1"/>
  <c r="AT101" i="9"/>
  <c r="BR101" i="9" s="1"/>
  <c r="AS101" i="9"/>
  <c r="BQ101" i="9" s="1"/>
  <c r="AR101" i="9"/>
  <c r="BP101" i="9" s="1"/>
  <c r="AQ101" i="9"/>
  <c r="BO101" i="9" s="1"/>
  <c r="AP101" i="9"/>
  <c r="BN101" i="9" s="1"/>
  <c r="AO101" i="9"/>
  <c r="BM101" i="9" s="1"/>
  <c r="AZ100" i="9"/>
  <c r="BX100" i="9" s="1"/>
  <c r="AY100" i="9"/>
  <c r="BW100" i="9" s="1"/>
  <c r="AX100" i="9"/>
  <c r="BV100" i="9" s="1"/>
  <c r="AW100" i="9"/>
  <c r="BU100" i="9" s="1"/>
  <c r="AV100" i="9"/>
  <c r="BT100" i="9" s="1"/>
  <c r="AU100" i="9"/>
  <c r="BS100" i="9" s="1"/>
  <c r="AT100" i="9"/>
  <c r="BR100" i="9" s="1"/>
  <c r="AS100" i="9"/>
  <c r="BQ100" i="9" s="1"/>
  <c r="AR100" i="9"/>
  <c r="BP100" i="9" s="1"/>
  <c r="AQ100" i="9"/>
  <c r="BO100" i="9" s="1"/>
  <c r="AP100" i="9"/>
  <c r="BN100" i="9" s="1"/>
  <c r="AO100" i="9"/>
  <c r="BM100" i="9" s="1"/>
  <c r="AZ99" i="9"/>
  <c r="BX99" i="9" s="1"/>
  <c r="AY99" i="9"/>
  <c r="BW99" i="9" s="1"/>
  <c r="AX99" i="9"/>
  <c r="BV99" i="9" s="1"/>
  <c r="AW99" i="9"/>
  <c r="BU99" i="9" s="1"/>
  <c r="AV99" i="9"/>
  <c r="BT99" i="9" s="1"/>
  <c r="AU99" i="9"/>
  <c r="BS99" i="9" s="1"/>
  <c r="AT99" i="9"/>
  <c r="BR99" i="9" s="1"/>
  <c r="AS99" i="9"/>
  <c r="BQ99" i="9" s="1"/>
  <c r="AR99" i="9"/>
  <c r="BP99" i="9" s="1"/>
  <c r="AQ99" i="9"/>
  <c r="BO99" i="9" s="1"/>
  <c r="AP99" i="9"/>
  <c r="BN99" i="9" s="1"/>
  <c r="AO99" i="9"/>
  <c r="BM99" i="9" s="1"/>
  <c r="AZ98" i="9"/>
  <c r="BX98" i="9" s="1"/>
  <c r="AY98" i="9"/>
  <c r="BW98" i="9" s="1"/>
  <c r="AX98" i="9"/>
  <c r="BV98" i="9" s="1"/>
  <c r="AW98" i="9"/>
  <c r="BU98" i="9" s="1"/>
  <c r="AV98" i="9"/>
  <c r="BT98" i="9" s="1"/>
  <c r="AU98" i="9"/>
  <c r="BS98" i="9" s="1"/>
  <c r="AT98" i="9"/>
  <c r="BR98" i="9" s="1"/>
  <c r="AS98" i="9"/>
  <c r="BQ98" i="9" s="1"/>
  <c r="AR98" i="9"/>
  <c r="BP98" i="9" s="1"/>
  <c r="AQ98" i="9"/>
  <c r="BO98" i="9" s="1"/>
  <c r="AP98" i="9"/>
  <c r="BN98" i="9" s="1"/>
  <c r="AO98" i="9"/>
  <c r="BM98" i="9" s="1"/>
  <c r="AZ97" i="9"/>
  <c r="BX97" i="9" s="1"/>
  <c r="AY97" i="9"/>
  <c r="BW97" i="9" s="1"/>
  <c r="AX97" i="9"/>
  <c r="BV97" i="9" s="1"/>
  <c r="AW97" i="9"/>
  <c r="BU97" i="9" s="1"/>
  <c r="AV97" i="9"/>
  <c r="BT97" i="9" s="1"/>
  <c r="AU97" i="9"/>
  <c r="BS97" i="9" s="1"/>
  <c r="AT97" i="9"/>
  <c r="BR97" i="9" s="1"/>
  <c r="AS97" i="9"/>
  <c r="BQ97" i="9" s="1"/>
  <c r="AR97" i="9"/>
  <c r="BP97" i="9" s="1"/>
  <c r="AQ97" i="9"/>
  <c r="BO97" i="9" s="1"/>
  <c r="AP97" i="9"/>
  <c r="BN97" i="9" s="1"/>
  <c r="AO97" i="9"/>
  <c r="BM97" i="9" s="1"/>
  <c r="AZ96" i="9"/>
  <c r="BX96" i="9" s="1"/>
  <c r="AY96" i="9"/>
  <c r="BW96" i="9" s="1"/>
  <c r="AX96" i="9"/>
  <c r="BV96" i="9" s="1"/>
  <c r="AW96" i="9"/>
  <c r="BU96" i="9" s="1"/>
  <c r="AV96" i="9"/>
  <c r="BT96" i="9" s="1"/>
  <c r="AU96" i="9"/>
  <c r="BS96" i="9" s="1"/>
  <c r="AT96" i="9"/>
  <c r="BR96" i="9" s="1"/>
  <c r="AS96" i="9"/>
  <c r="BQ96" i="9" s="1"/>
  <c r="AR96" i="9"/>
  <c r="BP96" i="9" s="1"/>
  <c r="AQ96" i="9"/>
  <c r="BO96" i="9" s="1"/>
  <c r="AP96" i="9"/>
  <c r="BN96" i="9" s="1"/>
  <c r="AO96" i="9"/>
  <c r="BM96" i="9" s="1"/>
  <c r="AZ95" i="9"/>
  <c r="BX95" i="9" s="1"/>
  <c r="AY95" i="9"/>
  <c r="BW95" i="9" s="1"/>
  <c r="AX95" i="9"/>
  <c r="BV95" i="9" s="1"/>
  <c r="AW95" i="9"/>
  <c r="BU95" i="9" s="1"/>
  <c r="AV95" i="9"/>
  <c r="BT95" i="9" s="1"/>
  <c r="AU95" i="9"/>
  <c r="BS95" i="9" s="1"/>
  <c r="AT95" i="9"/>
  <c r="BR95" i="9" s="1"/>
  <c r="AS95" i="9"/>
  <c r="BQ95" i="9" s="1"/>
  <c r="AR95" i="9"/>
  <c r="BP95" i="9" s="1"/>
  <c r="AQ95" i="9"/>
  <c r="BO95" i="9" s="1"/>
  <c r="AP95" i="9"/>
  <c r="BN95" i="9" s="1"/>
  <c r="AO95" i="9"/>
  <c r="BM95" i="9" s="1"/>
  <c r="AZ94" i="9"/>
  <c r="BX94" i="9" s="1"/>
  <c r="AY94" i="9"/>
  <c r="BW94" i="9" s="1"/>
  <c r="AX94" i="9"/>
  <c r="BV94" i="9" s="1"/>
  <c r="AW94" i="9"/>
  <c r="BU94" i="9" s="1"/>
  <c r="AV94" i="9"/>
  <c r="BT94" i="9" s="1"/>
  <c r="AU94" i="9"/>
  <c r="BS94" i="9" s="1"/>
  <c r="AT94" i="9"/>
  <c r="BR94" i="9" s="1"/>
  <c r="AS94" i="9"/>
  <c r="BQ94" i="9" s="1"/>
  <c r="AR94" i="9"/>
  <c r="BP94" i="9" s="1"/>
  <c r="AQ94" i="9"/>
  <c r="BO94" i="9" s="1"/>
  <c r="AP94" i="9"/>
  <c r="BN94" i="9" s="1"/>
  <c r="AO94" i="9"/>
  <c r="BM94" i="9" s="1"/>
  <c r="AZ93" i="9"/>
  <c r="BX93" i="9" s="1"/>
  <c r="AY93" i="9"/>
  <c r="BW93" i="9" s="1"/>
  <c r="AX93" i="9"/>
  <c r="BV93" i="9" s="1"/>
  <c r="AW93" i="9"/>
  <c r="BU93" i="9" s="1"/>
  <c r="AV93" i="9"/>
  <c r="BT93" i="9" s="1"/>
  <c r="AU93" i="9"/>
  <c r="BS93" i="9" s="1"/>
  <c r="AT93" i="9"/>
  <c r="BR93" i="9" s="1"/>
  <c r="AS93" i="9"/>
  <c r="BQ93" i="9" s="1"/>
  <c r="AR93" i="9"/>
  <c r="BP93" i="9" s="1"/>
  <c r="AQ93" i="9"/>
  <c r="BO93" i="9" s="1"/>
  <c r="AP93" i="9"/>
  <c r="BN93" i="9" s="1"/>
  <c r="AO93" i="9"/>
  <c r="BM93" i="9" s="1"/>
  <c r="AZ92" i="9"/>
  <c r="BX92" i="9" s="1"/>
  <c r="AY92" i="9"/>
  <c r="BW92" i="9" s="1"/>
  <c r="AX92" i="9"/>
  <c r="BV92" i="9" s="1"/>
  <c r="AW92" i="9"/>
  <c r="BU92" i="9" s="1"/>
  <c r="AV92" i="9"/>
  <c r="BT92" i="9" s="1"/>
  <c r="AU92" i="9"/>
  <c r="BS92" i="9" s="1"/>
  <c r="AT92" i="9"/>
  <c r="BR92" i="9" s="1"/>
  <c r="AS92" i="9"/>
  <c r="BQ92" i="9" s="1"/>
  <c r="AR92" i="9"/>
  <c r="BP92" i="9" s="1"/>
  <c r="AQ92" i="9"/>
  <c r="BO92" i="9" s="1"/>
  <c r="AP92" i="9"/>
  <c r="BN92" i="9" s="1"/>
  <c r="AO92" i="9"/>
  <c r="BM92" i="9" s="1"/>
  <c r="AZ91" i="9"/>
  <c r="BX91" i="9" s="1"/>
  <c r="AY91" i="9"/>
  <c r="BW91" i="9" s="1"/>
  <c r="AX91" i="9"/>
  <c r="BV91" i="9" s="1"/>
  <c r="AW91" i="9"/>
  <c r="BU91" i="9" s="1"/>
  <c r="AV91" i="9"/>
  <c r="BT91" i="9" s="1"/>
  <c r="AU91" i="9"/>
  <c r="BS91" i="9" s="1"/>
  <c r="AT91" i="9"/>
  <c r="BR91" i="9" s="1"/>
  <c r="AS91" i="9"/>
  <c r="BQ91" i="9" s="1"/>
  <c r="AR91" i="9"/>
  <c r="BP91" i="9" s="1"/>
  <c r="AQ91" i="9"/>
  <c r="BO91" i="9" s="1"/>
  <c r="AP91" i="9"/>
  <c r="BN91" i="9" s="1"/>
  <c r="AO91" i="9"/>
  <c r="BM91" i="9" s="1"/>
  <c r="AZ90" i="9"/>
  <c r="BX90" i="9" s="1"/>
  <c r="AY90" i="9"/>
  <c r="BW90" i="9" s="1"/>
  <c r="AX90" i="9"/>
  <c r="BV90" i="9" s="1"/>
  <c r="AW90" i="9"/>
  <c r="BU90" i="9" s="1"/>
  <c r="AV90" i="9"/>
  <c r="BT90" i="9" s="1"/>
  <c r="AU90" i="9"/>
  <c r="BS90" i="9" s="1"/>
  <c r="AT90" i="9"/>
  <c r="BR90" i="9" s="1"/>
  <c r="AS90" i="9"/>
  <c r="BQ90" i="9" s="1"/>
  <c r="AR90" i="9"/>
  <c r="BP90" i="9" s="1"/>
  <c r="AQ90" i="9"/>
  <c r="BO90" i="9" s="1"/>
  <c r="AP90" i="9"/>
  <c r="BN90" i="9" s="1"/>
  <c r="AO90" i="9"/>
  <c r="BM90" i="9" s="1"/>
  <c r="AZ89" i="9"/>
  <c r="BX89" i="9" s="1"/>
  <c r="AY89" i="9"/>
  <c r="BW89" i="9" s="1"/>
  <c r="AX89" i="9"/>
  <c r="BV89" i="9" s="1"/>
  <c r="AW89" i="9"/>
  <c r="BU89" i="9" s="1"/>
  <c r="AV89" i="9"/>
  <c r="BT89" i="9" s="1"/>
  <c r="AU89" i="9"/>
  <c r="BS89" i="9" s="1"/>
  <c r="AT89" i="9"/>
  <c r="BR89" i="9" s="1"/>
  <c r="AS89" i="9"/>
  <c r="BQ89" i="9" s="1"/>
  <c r="AR89" i="9"/>
  <c r="BP89" i="9" s="1"/>
  <c r="AQ89" i="9"/>
  <c r="BO89" i="9" s="1"/>
  <c r="AP89" i="9"/>
  <c r="BN89" i="9" s="1"/>
  <c r="AO89" i="9"/>
  <c r="BM89" i="9" s="1"/>
  <c r="AZ88" i="9"/>
  <c r="BX88" i="9" s="1"/>
  <c r="AY88" i="9"/>
  <c r="BW88" i="9" s="1"/>
  <c r="AX88" i="9"/>
  <c r="BV88" i="9" s="1"/>
  <c r="AW88" i="9"/>
  <c r="BU88" i="9" s="1"/>
  <c r="AV88" i="9"/>
  <c r="BT88" i="9" s="1"/>
  <c r="AU88" i="9"/>
  <c r="BS88" i="9" s="1"/>
  <c r="AT88" i="9"/>
  <c r="BR88" i="9" s="1"/>
  <c r="AS88" i="9"/>
  <c r="BQ88" i="9" s="1"/>
  <c r="AR88" i="9"/>
  <c r="BP88" i="9" s="1"/>
  <c r="AQ88" i="9"/>
  <c r="BO88" i="9" s="1"/>
  <c r="AP88" i="9"/>
  <c r="BN88" i="9" s="1"/>
  <c r="AO88" i="9"/>
  <c r="BM88" i="9" s="1"/>
  <c r="AZ87" i="9"/>
  <c r="BX87" i="9" s="1"/>
  <c r="AY87" i="9"/>
  <c r="BW87" i="9" s="1"/>
  <c r="AX87" i="9"/>
  <c r="BV87" i="9" s="1"/>
  <c r="AW87" i="9"/>
  <c r="BU87" i="9" s="1"/>
  <c r="AV87" i="9"/>
  <c r="BT87" i="9" s="1"/>
  <c r="AU87" i="9"/>
  <c r="BS87" i="9" s="1"/>
  <c r="AT87" i="9"/>
  <c r="BR87" i="9" s="1"/>
  <c r="AS87" i="9"/>
  <c r="BQ87" i="9" s="1"/>
  <c r="AR87" i="9"/>
  <c r="BP87" i="9" s="1"/>
  <c r="AQ87" i="9"/>
  <c r="BO87" i="9" s="1"/>
  <c r="AP87" i="9"/>
  <c r="BN87" i="9" s="1"/>
  <c r="AO87" i="9"/>
  <c r="BM87" i="9" s="1"/>
  <c r="AZ86" i="9"/>
  <c r="BX86" i="9" s="1"/>
  <c r="AY86" i="9"/>
  <c r="BW86" i="9" s="1"/>
  <c r="AX86" i="9"/>
  <c r="BV86" i="9" s="1"/>
  <c r="AW86" i="9"/>
  <c r="BU86" i="9" s="1"/>
  <c r="AV86" i="9"/>
  <c r="BT86" i="9" s="1"/>
  <c r="AU86" i="9"/>
  <c r="BS86" i="9" s="1"/>
  <c r="AT86" i="9"/>
  <c r="BR86" i="9" s="1"/>
  <c r="AS86" i="9"/>
  <c r="BQ86" i="9" s="1"/>
  <c r="AR86" i="9"/>
  <c r="BP86" i="9" s="1"/>
  <c r="AQ86" i="9"/>
  <c r="BO86" i="9" s="1"/>
  <c r="AP86" i="9"/>
  <c r="BN86" i="9" s="1"/>
  <c r="AO86" i="9"/>
  <c r="BM86" i="9" s="1"/>
  <c r="AZ85" i="9"/>
  <c r="BX85" i="9" s="1"/>
  <c r="AY85" i="9"/>
  <c r="BW85" i="9" s="1"/>
  <c r="AX85" i="9"/>
  <c r="BV85" i="9" s="1"/>
  <c r="AW85" i="9"/>
  <c r="BU85" i="9" s="1"/>
  <c r="AV85" i="9"/>
  <c r="BT85" i="9" s="1"/>
  <c r="AU85" i="9"/>
  <c r="BS85" i="9" s="1"/>
  <c r="AT85" i="9"/>
  <c r="BR85" i="9" s="1"/>
  <c r="AS85" i="9"/>
  <c r="BQ85" i="9" s="1"/>
  <c r="AR85" i="9"/>
  <c r="BP85" i="9" s="1"/>
  <c r="AQ85" i="9"/>
  <c r="BO85" i="9" s="1"/>
  <c r="AP85" i="9"/>
  <c r="BN85" i="9" s="1"/>
  <c r="AO85" i="9"/>
  <c r="BM85" i="9" s="1"/>
  <c r="AZ84" i="9"/>
  <c r="BX84" i="9" s="1"/>
  <c r="AY84" i="9"/>
  <c r="BW84" i="9" s="1"/>
  <c r="AX84" i="9"/>
  <c r="BV84" i="9" s="1"/>
  <c r="AW84" i="9"/>
  <c r="BU84" i="9" s="1"/>
  <c r="AV84" i="9"/>
  <c r="BT84" i="9" s="1"/>
  <c r="AU84" i="9"/>
  <c r="BS84" i="9" s="1"/>
  <c r="AT84" i="9"/>
  <c r="BR84" i="9" s="1"/>
  <c r="AS84" i="9"/>
  <c r="BQ84" i="9" s="1"/>
  <c r="AR84" i="9"/>
  <c r="BP84" i="9" s="1"/>
  <c r="AQ84" i="9"/>
  <c r="BO84" i="9" s="1"/>
  <c r="AP84" i="9"/>
  <c r="BN84" i="9" s="1"/>
  <c r="AO84" i="9"/>
  <c r="BM84" i="9" s="1"/>
  <c r="AZ83" i="9"/>
  <c r="BX83" i="9" s="1"/>
  <c r="AY83" i="9"/>
  <c r="BW83" i="9" s="1"/>
  <c r="AX83" i="9"/>
  <c r="BV83" i="9" s="1"/>
  <c r="AW83" i="9"/>
  <c r="BU83" i="9" s="1"/>
  <c r="AV83" i="9"/>
  <c r="BT83" i="9" s="1"/>
  <c r="AU83" i="9"/>
  <c r="BS83" i="9" s="1"/>
  <c r="AT83" i="9"/>
  <c r="BR83" i="9" s="1"/>
  <c r="AS83" i="9"/>
  <c r="BQ83" i="9" s="1"/>
  <c r="AR83" i="9"/>
  <c r="BP83" i="9" s="1"/>
  <c r="AQ83" i="9"/>
  <c r="BO83" i="9" s="1"/>
  <c r="AP83" i="9"/>
  <c r="BN83" i="9" s="1"/>
  <c r="AO83" i="9"/>
  <c r="BM83" i="9" s="1"/>
  <c r="AZ82" i="9"/>
  <c r="BX82" i="9" s="1"/>
  <c r="AY82" i="9"/>
  <c r="BW82" i="9" s="1"/>
  <c r="AX82" i="9"/>
  <c r="BV82" i="9" s="1"/>
  <c r="AW82" i="9"/>
  <c r="BU82" i="9" s="1"/>
  <c r="AV82" i="9"/>
  <c r="BT82" i="9" s="1"/>
  <c r="AU82" i="9"/>
  <c r="BS82" i="9" s="1"/>
  <c r="AT82" i="9"/>
  <c r="BR82" i="9" s="1"/>
  <c r="AS82" i="9"/>
  <c r="BQ82" i="9" s="1"/>
  <c r="AR82" i="9"/>
  <c r="BP82" i="9" s="1"/>
  <c r="AQ82" i="9"/>
  <c r="BO82" i="9" s="1"/>
  <c r="AP82" i="9"/>
  <c r="BN82" i="9" s="1"/>
  <c r="AO82" i="9"/>
  <c r="BM82" i="9" s="1"/>
  <c r="AZ81" i="9"/>
  <c r="BX81" i="9" s="1"/>
  <c r="AY81" i="9"/>
  <c r="BW81" i="9" s="1"/>
  <c r="AX81" i="9"/>
  <c r="BV81" i="9" s="1"/>
  <c r="AW81" i="9"/>
  <c r="BU81" i="9" s="1"/>
  <c r="AV81" i="9"/>
  <c r="BT81" i="9" s="1"/>
  <c r="AU81" i="9"/>
  <c r="BS81" i="9" s="1"/>
  <c r="AT81" i="9"/>
  <c r="BR81" i="9" s="1"/>
  <c r="AS81" i="9"/>
  <c r="BQ81" i="9" s="1"/>
  <c r="AR81" i="9"/>
  <c r="BP81" i="9" s="1"/>
  <c r="AQ81" i="9"/>
  <c r="BO81" i="9" s="1"/>
  <c r="AP81" i="9"/>
  <c r="BN81" i="9" s="1"/>
  <c r="AO81" i="9"/>
  <c r="BM81" i="9" s="1"/>
  <c r="AZ80" i="9"/>
  <c r="BX80" i="9" s="1"/>
  <c r="AY80" i="9"/>
  <c r="BW80" i="9" s="1"/>
  <c r="AX80" i="9"/>
  <c r="BV80" i="9" s="1"/>
  <c r="AW80" i="9"/>
  <c r="BU80" i="9" s="1"/>
  <c r="AV80" i="9"/>
  <c r="BT80" i="9" s="1"/>
  <c r="AU80" i="9"/>
  <c r="BS80" i="9" s="1"/>
  <c r="AT80" i="9"/>
  <c r="BR80" i="9" s="1"/>
  <c r="AS80" i="9"/>
  <c r="BQ80" i="9" s="1"/>
  <c r="AR80" i="9"/>
  <c r="BP80" i="9" s="1"/>
  <c r="AQ80" i="9"/>
  <c r="BO80" i="9" s="1"/>
  <c r="AP80" i="9"/>
  <c r="BN80" i="9" s="1"/>
  <c r="AO80" i="9"/>
  <c r="BM80" i="9" s="1"/>
  <c r="AZ79" i="9"/>
  <c r="BX79" i="9" s="1"/>
  <c r="AY79" i="9"/>
  <c r="BW79" i="9" s="1"/>
  <c r="AX79" i="9"/>
  <c r="BV79" i="9" s="1"/>
  <c r="AW79" i="9"/>
  <c r="BU79" i="9" s="1"/>
  <c r="AV79" i="9"/>
  <c r="BT79" i="9" s="1"/>
  <c r="AU79" i="9"/>
  <c r="BS79" i="9" s="1"/>
  <c r="AT79" i="9"/>
  <c r="BR79" i="9" s="1"/>
  <c r="AS79" i="9"/>
  <c r="BQ79" i="9" s="1"/>
  <c r="AR79" i="9"/>
  <c r="BP79" i="9" s="1"/>
  <c r="AQ79" i="9"/>
  <c r="BO79" i="9" s="1"/>
  <c r="AP79" i="9"/>
  <c r="BN79" i="9" s="1"/>
  <c r="AO79" i="9"/>
  <c r="BM79" i="9" s="1"/>
  <c r="AZ78" i="9"/>
  <c r="BX78" i="9" s="1"/>
  <c r="AY78" i="9"/>
  <c r="BW78" i="9" s="1"/>
  <c r="AX78" i="9"/>
  <c r="BV78" i="9" s="1"/>
  <c r="AW78" i="9"/>
  <c r="BU78" i="9" s="1"/>
  <c r="AV78" i="9"/>
  <c r="BT78" i="9" s="1"/>
  <c r="AU78" i="9"/>
  <c r="BS78" i="9" s="1"/>
  <c r="AT78" i="9"/>
  <c r="BR78" i="9" s="1"/>
  <c r="AS78" i="9"/>
  <c r="BQ78" i="9" s="1"/>
  <c r="AR78" i="9"/>
  <c r="BP78" i="9" s="1"/>
  <c r="AQ78" i="9"/>
  <c r="BO78" i="9" s="1"/>
  <c r="AP78" i="9"/>
  <c r="BN78" i="9" s="1"/>
  <c r="AO78" i="9"/>
  <c r="BM78" i="9" s="1"/>
  <c r="AZ77" i="9"/>
  <c r="BX77" i="9" s="1"/>
  <c r="AY77" i="9"/>
  <c r="BW77" i="9" s="1"/>
  <c r="AX77" i="9"/>
  <c r="BV77" i="9" s="1"/>
  <c r="AW77" i="9"/>
  <c r="BU77" i="9" s="1"/>
  <c r="AV77" i="9"/>
  <c r="BT77" i="9" s="1"/>
  <c r="AU77" i="9"/>
  <c r="BS77" i="9" s="1"/>
  <c r="AT77" i="9"/>
  <c r="BR77" i="9" s="1"/>
  <c r="AS77" i="9"/>
  <c r="BQ77" i="9" s="1"/>
  <c r="AR77" i="9"/>
  <c r="BP77" i="9" s="1"/>
  <c r="AQ77" i="9"/>
  <c r="BO77" i="9" s="1"/>
  <c r="AP77" i="9"/>
  <c r="BN77" i="9" s="1"/>
  <c r="AO77" i="9"/>
  <c r="BM77" i="9" s="1"/>
  <c r="AZ76" i="9"/>
  <c r="BX76" i="9" s="1"/>
  <c r="AY76" i="9"/>
  <c r="BW76" i="9" s="1"/>
  <c r="AX76" i="9"/>
  <c r="BV76" i="9" s="1"/>
  <c r="AW76" i="9"/>
  <c r="BU76" i="9" s="1"/>
  <c r="AV76" i="9"/>
  <c r="BT76" i="9" s="1"/>
  <c r="AU76" i="9"/>
  <c r="BS76" i="9" s="1"/>
  <c r="AT76" i="9"/>
  <c r="BR76" i="9" s="1"/>
  <c r="AS76" i="9"/>
  <c r="BQ76" i="9" s="1"/>
  <c r="AR76" i="9"/>
  <c r="BP76" i="9" s="1"/>
  <c r="AQ76" i="9"/>
  <c r="BO76" i="9" s="1"/>
  <c r="AP76" i="9"/>
  <c r="BN76" i="9" s="1"/>
  <c r="AO76" i="9"/>
  <c r="BM76" i="9" s="1"/>
  <c r="AZ75" i="9"/>
  <c r="BX75" i="9" s="1"/>
  <c r="AY75" i="9"/>
  <c r="BW75" i="9" s="1"/>
  <c r="AX75" i="9"/>
  <c r="BV75" i="9" s="1"/>
  <c r="AW75" i="9"/>
  <c r="BU75" i="9" s="1"/>
  <c r="AV75" i="9"/>
  <c r="BT75" i="9" s="1"/>
  <c r="AU75" i="9"/>
  <c r="BS75" i="9" s="1"/>
  <c r="AT75" i="9"/>
  <c r="BR75" i="9" s="1"/>
  <c r="AS75" i="9"/>
  <c r="BQ75" i="9" s="1"/>
  <c r="AR75" i="9"/>
  <c r="BP75" i="9" s="1"/>
  <c r="AQ75" i="9"/>
  <c r="BO75" i="9" s="1"/>
  <c r="AP75" i="9"/>
  <c r="BN75" i="9" s="1"/>
  <c r="AO75" i="9"/>
  <c r="BM75" i="9" s="1"/>
  <c r="AZ74" i="9"/>
  <c r="BX74" i="9" s="1"/>
  <c r="AY74" i="9"/>
  <c r="BW74" i="9" s="1"/>
  <c r="AX74" i="9"/>
  <c r="BV74" i="9" s="1"/>
  <c r="AW74" i="9"/>
  <c r="BU74" i="9" s="1"/>
  <c r="AV74" i="9"/>
  <c r="BT74" i="9" s="1"/>
  <c r="AU74" i="9"/>
  <c r="BS74" i="9" s="1"/>
  <c r="AT74" i="9"/>
  <c r="BR74" i="9" s="1"/>
  <c r="AS74" i="9"/>
  <c r="BQ74" i="9" s="1"/>
  <c r="AR74" i="9"/>
  <c r="BP74" i="9" s="1"/>
  <c r="AQ74" i="9"/>
  <c r="BO74" i="9" s="1"/>
  <c r="AP74" i="9"/>
  <c r="BN74" i="9" s="1"/>
  <c r="AO74" i="9"/>
  <c r="BM74" i="9" s="1"/>
  <c r="AZ73" i="9"/>
  <c r="BX73" i="9" s="1"/>
  <c r="AY73" i="9"/>
  <c r="BW73" i="9" s="1"/>
  <c r="AX73" i="9"/>
  <c r="BV73" i="9" s="1"/>
  <c r="AW73" i="9"/>
  <c r="BU73" i="9" s="1"/>
  <c r="AV73" i="9"/>
  <c r="BT73" i="9" s="1"/>
  <c r="AU73" i="9"/>
  <c r="BS73" i="9" s="1"/>
  <c r="AT73" i="9"/>
  <c r="BR73" i="9" s="1"/>
  <c r="AS73" i="9"/>
  <c r="BQ73" i="9" s="1"/>
  <c r="AR73" i="9"/>
  <c r="BP73" i="9" s="1"/>
  <c r="AQ73" i="9"/>
  <c r="BO73" i="9" s="1"/>
  <c r="AP73" i="9"/>
  <c r="BN73" i="9" s="1"/>
  <c r="AO73" i="9"/>
  <c r="BM73" i="9" s="1"/>
  <c r="AZ72" i="9"/>
  <c r="BX72" i="9" s="1"/>
  <c r="AY72" i="9"/>
  <c r="BW72" i="9" s="1"/>
  <c r="AX72" i="9"/>
  <c r="BV72" i="9" s="1"/>
  <c r="AW72" i="9"/>
  <c r="BU72" i="9" s="1"/>
  <c r="AV72" i="9"/>
  <c r="BT72" i="9" s="1"/>
  <c r="AU72" i="9"/>
  <c r="BS72" i="9" s="1"/>
  <c r="AT72" i="9"/>
  <c r="BR72" i="9" s="1"/>
  <c r="AS72" i="9"/>
  <c r="BQ72" i="9" s="1"/>
  <c r="AR72" i="9"/>
  <c r="BP72" i="9" s="1"/>
  <c r="AQ72" i="9"/>
  <c r="BO72" i="9" s="1"/>
  <c r="AP72" i="9"/>
  <c r="BN72" i="9" s="1"/>
  <c r="AO72" i="9"/>
  <c r="BM72" i="9" s="1"/>
  <c r="AZ71" i="9"/>
  <c r="BX71" i="9" s="1"/>
  <c r="AY71" i="9"/>
  <c r="BW71" i="9" s="1"/>
  <c r="AX71" i="9"/>
  <c r="BV71" i="9" s="1"/>
  <c r="AW71" i="9"/>
  <c r="BU71" i="9" s="1"/>
  <c r="AV71" i="9"/>
  <c r="BT71" i="9" s="1"/>
  <c r="AU71" i="9"/>
  <c r="BS71" i="9" s="1"/>
  <c r="AT71" i="9"/>
  <c r="BR71" i="9" s="1"/>
  <c r="AS71" i="9"/>
  <c r="BQ71" i="9" s="1"/>
  <c r="AR71" i="9"/>
  <c r="BP71" i="9" s="1"/>
  <c r="AQ71" i="9"/>
  <c r="BO71" i="9" s="1"/>
  <c r="AP71" i="9"/>
  <c r="BN71" i="9" s="1"/>
  <c r="AO71" i="9"/>
  <c r="BM71" i="9" s="1"/>
  <c r="AZ70" i="9"/>
  <c r="BX70" i="9" s="1"/>
  <c r="AY70" i="9"/>
  <c r="BW70" i="9" s="1"/>
  <c r="AX70" i="9"/>
  <c r="BV70" i="9" s="1"/>
  <c r="AW70" i="9"/>
  <c r="BU70" i="9" s="1"/>
  <c r="AV70" i="9"/>
  <c r="BT70" i="9" s="1"/>
  <c r="AU70" i="9"/>
  <c r="BS70" i="9" s="1"/>
  <c r="AT70" i="9"/>
  <c r="BR70" i="9" s="1"/>
  <c r="AS70" i="9"/>
  <c r="BQ70" i="9" s="1"/>
  <c r="AR70" i="9"/>
  <c r="BP70" i="9" s="1"/>
  <c r="AQ70" i="9"/>
  <c r="BO70" i="9" s="1"/>
  <c r="AP70" i="9"/>
  <c r="BN70" i="9" s="1"/>
  <c r="AO70" i="9"/>
  <c r="BM70" i="9" s="1"/>
  <c r="AZ69" i="9"/>
  <c r="BX69" i="9" s="1"/>
  <c r="AY69" i="9"/>
  <c r="BW69" i="9" s="1"/>
  <c r="AX69" i="9"/>
  <c r="BV69" i="9" s="1"/>
  <c r="AW69" i="9"/>
  <c r="BU69" i="9" s="1"/>
  <c r="AV69" i="9"/>
  <c r="BT69" i="9" s="1"/>
  <c r="AU69" i="9"/>
  <c r="BS69" i="9" s="1"/>
  <c r="AT69" i="9"/>
  <c r="BR69" i="9" s="1"/>
  <c r="AS69" i="9"/>
  <c r="BQ69" i="9" s="1"/>
  <c r="AR69" i="9"/>
  <c r="BP69" i="9" s="1"/>
  <c r="AQ69" i="9"/>
  <c r="BO69" i="9" s="1"/>
  <c r="AP69" i="9"/>
  <c r="BN69" i="9" s="1"/>
  <c r="AO69" i="9"/>
  <c r="BM69" i="9" s="1"/>
  <c r="AZ68" i="9"/>
  <c r="BX68" i="9" s="1"/>
  <c r="AY68" i="9"/>
  <c r="BW68" i="9" s="1"/>
  <c r="AX68" i="9"/>
  <c r="BV68" i="9" s="1"/>
  <c r="AW68" i="9"/>
  <c r="BU68" i="9" s="1"/>
  <c r="AV68" i="9"/>
  <c r="BT68" i="9" s="1"/>
  <c r="AU68" i="9"/>
  <c r="BS68" i="9" s="1"/>
  <c r="AT68" i="9"/>
  <c r="BR68" i="9" s="1"/>
  <c r="AS68" i="9"/>
  <c r="BQ68" i="9" s="1"/>
  <c r="AR68" i="9"/>
  <c r="BP68" i="9" s="1"/>
  <c r="AQ68" i="9"/>
  <c r="BO68" i="9" s="1"/>
  <c r="AP68" i="9"/>
  <c r="BN68" i="9" s="1"/>
  <c r="AO68" i="9"/>
  <c r="BM68" i="9" s="1"/>
  <c r="AZ67" i="9"/>
  <c r="BX67" i="9" s="1"/>
  <c r="AY67" i="9"/>
  <c r="BW67" i="9" s="1"/>
  <c r="AX67" i="9"/>
  <c r="BV67" i="9" s="1"/>
  <c r="AW67" i="9"/>
  <c r="BU67" i="9" s="1"/>
  <c r="AV67" i="9"/>
  <c r="BT67" i="9" s="1"/>
  <c r="AU67" i="9"/>
  <c r="BS67" i="9" s="1"/>
  <c r="AT67" i="9"/>
  <c r="BR67" i="9" s="1"/>
  <c r="AS67" i="9"/>
  <c r="BQ67" i="9" s="1"/>
  <c r="AR67" i="9"/>
  <c r="BP67" i="9" s="1"/>
  <c r="AQ67" i="9"/>
  <c r="BO67" i="9" s="1"/>
  <c r="AP67" i="9"/>
  <c r="BN67" i="9" s="1"/>
  <c r="AO67" i="9"/>
  <c r="BM67" i="9" s="1"/>
  <c r="AZ66" i="9"/>
  <c r="BX66" i="9" s="1"/>
  <c r="AY66" i="9"/>
  <c r="BW66" i="9" s="1"/>
  <c r="AX66" i="9"/>
  <c r="BV66" i="9" s="1"/>
  <c r="AW66" i="9"/>
  <c r="BU66" i="9" s="1"/>
  <c r="AV66" i="9"/>
  <c r="BT66" i="9" s="1"/>
  <c r="AU66" i="9"/>
  <c r="BS66" i="9" s="1"/>
  <c r="AT66" i="9"/>
  <c r="BR66" i="9" s="1"/>
  <c r="AS66" i="9"/>
  <c r="BQ66" i="9" s="1"/>
  <c r="AR66" i="9"/>
  <c r="BP66" i="9" s="1"/>
  <c r="AQ66" i="9"/>
  <c r="BO66" i="9" s="1"/>
  <c r="AP66" i="9"/>
  <c r="BN66" i="9" s="1"/>
  <c r="AO66" i="9"/>
  <c r="BM66" i="9" s="1"/>
  <c r="AZ65" i="9"/>
  <c r="BX65" i="9" s="1"/>
  <c r="AY65" i="9"/>
  <c r="BW65" i="9" s="1"/>
  <c r="AX65" i="9"/>
  <c r="BV65" i="9" s="1"/>
  <c r="AW65" i="9"/>
  <c r="BU65" i="9" s="1"/>
  <c r="AV65" i="9"/>
  <c r="BT65" i="9" s="1"/>
  <c r="AU65" i="9"/>
  <c r="BS65" i="9" s="1"/>
  <c r="AT65" i="9"/>
  <c r="BR65" i="9" s="1"/>
  <c r="AS65" i="9"/>
  <c r="BQ65" i="9" s="1"/>
  <c r="AR65" i="9"/>
  <c r="BP65" i="9" s="1"/>
  <c r="AQ65" i="9"/>
  <c r="BO65" i="9" s="1"/>
  <c r="AP65" i="9"/>
  <c r="BN65" i="9" s="1"/>
  <c r="AO65" i="9"/>
  <c r="BM65" i="9" s="1"/>
  <c r="AZ64" i="9"/>
  <c r="BX64" i="9" s="1"/>
  <c r="AY64" i="9"/>
  <c r="BW64" i="9" s="1"/>
  <c r="AX64" i="9"/>
  <c r="BV64" i="9" s="1"/>
  <c r="AW64" i="9"/>
  <c r="BU64" i="9" s="1"/>
  <c r="AV64" i="9"/>
  <c r="BT64" i="9" s="1"/>
  <c r="AU64" i="9"/>
  <c r="BS64" i="9" s="1"/>
  <c r="AT64" i="9"/>
  <c r="BR64" i="9" s="1"/>
  <c r="AS64" i="9"/>
  <c r="BQ64" i="9" s="1"/>
  <c r="AR64" i="9"/>
  <c r="BP64" i="9" s="1"/>
  <c r="AQ64" i="9"/>
  <c r="BO64" i="9" s="1"/>
  <c r="AP64" i="9"/>
  <c r="BN64" i="9" s="1"/>
  <c r="AO64" i="9"/>
  <c r="BM64" i="9" s="1"/>
  <c r="AZ63" i="9"/>
  <c r="BX63" i="9" s="1"/>
  <c r="AY63" i="9"/>
  <c r="BW63" i="9" s="1"/>
  <c r="AX63" i="9"/>
  <c r="BV63" i="9" s="1"/>
  <c r="AW63" i="9"/>
  <c r="BU63" i="9" s="1"/>
  <c r="AV63" i="9"/>
  <c r="BT63" i="9" s="1"/>
  <c r="AU63" i="9"/>
  <c r="BS63" i="9" s="1"/>
  <c r="AT63" i="9"/>
  <c r="BR63" i="9" s="1"/>
  <c r="AS63" i="9"/>
  <c r="BQ63" i="9" s="1"/>
  <c r="AR63" i="9"/>
  <c r="BP63" i="9" s="1"/>
  <c r="AQ63" i="9"/>
  <c r="BO63" i="9" s="1"/>
  <c r="AP63" i="9"/>
  <c r="BN63" i="9" s="1"/>
  <c r="AO63" i="9"/>
  <c r="BM63" i="9" s="1"/>
  <c r="AZ62" i="9"/>
  <c r="BX62" i="9" s="1"/>
  <c r="AY62" i="9"/>
  <c r="BW62" i="9" s="1"/>
  <c r="AX62" i="9"/>
  <c r="BV62" i="9" s="1"/>
  <c r="AW62" i="9"/>
  <c r="BU62" i="9" s="1"/>
  <c r="AV62" i="9"/>
  <c r="BT62" i="9" s="1"/>
  <c r="AU62" i="9"/>
  <c r="BS62" i="9" s="1"/>
  <c r="AT62" i="9"/>
  <c r="BR62" i="9" s="1"/>
  <c r="AS62" i="9"/>
  <c r="BQ62" i="9" s="1"/>
  <c r="AR62" i="9"/>
  <c r="BP62" i="9" s="1"/>
  <c r="AQ62" i="9"/>
  <c r="BO62" i="9" s="1"/>
  <c r="AP62" i="9"/>
  <c r="BN62" i="9" s="1"/>
  <c r="AO62" i="9"/>
  <c r="BM62" i="9" s="1"/>
  <c r="AZ61" i="9"/>
  <c r="BX61" i="9" s="1"/>
  <c r="AY61" i="9"/>
  <c r="BW61" i="9" s="1"/>
  <c r="AX61" i="9"/>
  <c r="BV61" i="9" s="1"/>
  <c r="AW61" i="9"/>
  <c r="BU61" i="9" s="1"/>
  <c r="AV61" i="9"/>
  <c r="BT61" i="9" s="1"/>
  <c r="AU61" i="9"/>
  <c r="BS61" i="9" s="1"/>
  <c r="AT61" i="9"/>
  <c r="BR61" i="9" s="1"/>
  <c r="AS61" i="9"/>
  <c r="BQ61" i="9" s="1"/>
  <c r="AR61" i="9"/>
  <c r="BP61" i="9" s="1"/>
  <c r="AQ61" i="9"/>
  <c r="BO61" i="9" s="1"/>
  <c r="AP61" i="9"/>
  <c r="BN61" i="9" s="1"/>
  <c r="AO61" i="9"/>
  <c r="BM61" i="9" s="1"/>
  <c r="AZ60" i="9"/>
  <c r="BX60" i="9" s="1"/>
  <c r="AY60" i="9"/>
  <c r="BW60" i="9" s="1"/>
  <c r="AX60" i="9"/>
  <c r="BV60" i="9" s="1"/>
  <c r="AW60" i="9"/>
  <c r="BU60" i="9" s="1"/>
  <c r="AV60" i="9"/>
  <c r="BT60" i="9" s="1"/>
  <c r="AU60" i="9"/>
  <c r="BS60" i="9" s="1"/>
  <c r="AT60" i="9"/>
  <c r="BR60" i="9" s="1"/>
  <c r="AS60" i="9"/>
  <c r="BQ60" i="9" s="1"/>
  <c r="AR60" i="9"/>
  <c r="BP60" i="9" s="1"/>
  <c r="AQ60" i="9"/>
  <c r="BO60" i="9" s="1"/>
  <c r="AP60" i="9"/>
  <c r="BN60" i="9" s="1"/>
  <c r="AO60" i="9"/>
  <c r="BM60" i="9" s="1"/>
  <c r="AZ59" i="9"/>
  <c r="BX59" i="9" s="1"/>
  <c r="AY59" i="9"/>
  <c r="BW59" i="9" s="1"/>
  <c r="AX59" i="9"/>
  <c r="BV59" i="9" s="1"/>
  <c r="AW59" i="9"/>
  <c r="BU59" i="9" s="1"/>
  <c r="AV59" i="9"/>
  <c r="BT59" i="9" s="1"/>
  <c r="AU59" i="9"/>
  <c r="BS59" i="9" s="1"/>
  <c r="AT59" i="9"/>
  <c r="BR59" i="9" s="1"/>
  <c r="AS59" i="9"/>
  <c r="BQ59" i="9" s="1"/>
  <c r="AR59" i="9"/>
  <c r="BP59" i="9" s="1"/>
  <c r="AQ59" i="9"/>
  <c r="BO59" i="9" s="1"/>
  <c r="AP59" i="9"/>
  <c r="BN59" i="9" s="1"/>
  <c r="AO59" i="9"/>
  <c r="BM59" i="9" s="1"/>
  <c r="AZ58" i="9"/>
  <c r="BX58" i="9" s="1"/>
  <c r="AY58" i="9"/>
  <c r="BW58" i="9" s="1"/>
  <c r="AX58" i="9"/>
  <c r="BV58" i="9" s="1"/>
  <c r="AW58" i="9"/>
  <c r="BU58" i="9" s="1"/>
  <c r="AV58" i="9"/>
  <c r="BT58" i="9" s="1"/>
  <c r="AU58" i="9"/>
  <c r="BS58" i="9" s="1"/>
  <c r="AT58" i="9"/>
  <c r="BR58" i="9" s="1"/>
  <c r="AS58" i="9"/>
  <c r="BQ58" i="9" s="1"/>
  <c r="AR58" i="9"/>
  <c r="BP58" i="9" s="1"/>
  <c r="AQ58" i="9"/>
  <c r="BO58" i="9" s="1"/>
  <c r="AP58" i="9"/>
  <c r="BN58" i="9" s="1"/>
  <c r="AO58" i="9"/>
  <c r="BM58" i="9" s="1"/>
  <c r="AZ57" i="9"/>
  <c r="BX57" i="9" s="1"/>
  <c r="AY57" i="9"/>
  <c r="BW57" i="9" s="1"/>
  <c r="AX57" i="9"/>
  <c r="BV57" i="9" s="1"/>
  <c r="AW57" i="9"/>
  <c r="BU57" i="9" s="1"/>
  <c r="AV57" i="9"/>
  <c r="BT57" i="9" s="1"/>
  <c r="AU57" i="9"/>
  <c r="BS57" i="9" s="1"/>
  <c r="AT57" i="9"/>
  <c r="BR57" i="9" s="1"/>
  <c r="AS57" i="9"/>
  <c r="BQ57" i="9" s="1"/>
  <c r="AR57" i="9"/>
  <c r="BP57" i="9" s="1"/>
  <c r="AQ57" i="9"/>
  <c r="BO57" i="9" s="1"/>
  <c r="AP57" i="9"/>
  <c r="BN57" i="9" s="1"/>
  <c r="AO57" i="9"/>
  <c r="BM57" i="9" s="1"/>
  <c r="AZ56" i="9"/>
  <c r="BX56" i="9" s="1"/>
  <c r="AY56" i="9"/>
  <c r="BW56" i="9" s="1"/>
  <c r="AX56" i="9"/>
  <c r="BV56" i="9" s="1"/>
  <c r="AW56" i="9"/>
  <c r="BU56" i="9" s="1"/>
  <c r="AV56" i="9"/>
  <c r="BT56" i="9" s="1"/>
  <c r="AU56" i="9"/>
  <c r="BS56" i="9" s="1"/>
  <c r="AT56" i="9"/>
  <c r="BR56" i="9" s="1"/>
  <c r="AS56" i="9"/>
  <c r="BQ56" i="9" s="1"/>
  <c r="AR56" i="9"/>
  <c r="BP56" i="9" s="1"/>
  <c r="AQ56" i="9"/>
  <c r="BO56" i="9" s="1"/>
  <c r="AP56" i="9"/>
  <c r="BN56" i="9" s="1"/>
  <c r="AO56" i="9"/>
  <c r="BM56" i="9" s="1"/>
  <c r="AZ55" i="9"/>
  <c r="BX55" i="9" s="1"/>
  <c r="AY55" i="9"/>
  <c r="BW55" i="9" s="1"/>
  <c r="AX55" i="9"/>
  <c r="BV55" i="9" s="1"/>
  <c r="AW55" i="9"/>
  <c r="BU55" i="9" s="1"/>
  <c r="AV55" i="9"/>
  <c r="BT55" i="9" s="1"/>
  <c r="AU55" i="9"/>
  <c r="BS55" i="9" s="1"/>
  <c r="AT55" i="9"/>
  <c r="BR55" i="9" s="1"/>
  <c r="AS55" i="9"/>
  <c r="BQ55" i="9" s="1"/>
  <c r="AR55" i="9"/>
  <c r="BP55" i="9" s="1"/>
  <c r="AQ55" i="9"/>
  <c r="BO55" i="9" s="1"/>
  <c r="AP55" i="9"/>
  <c r="BN55" i="9" s="1"/>
  <c r="AO55" i="9"/>
  <c r="BM55" i="9" s="1"/>
  <c r="AZ54" i="9"/>
  <c r="BX54" i="9" s="1"/>
  <c r="AY54" i="9"/>
  <c r="BW54" i="9" s="1"/>
  <c r="AX54" i="9"/>
  <c r="BV54" i="9" s="1"/>
  <c r="AW54" i="9"/>
  <c r="BU54" i="9" s="1"/>
  <c r="AV54" i="9"/>
  <c r="BT54" i="9" s="1"/>
  <c r="AU54" i="9"/>
  <c r="BS54" i="9" s="1"/>
  <c r="AT54" i="9"/>
  <c r="BR54" i="9" s="1"/>
  <c r="AS54" i="9"/>
  <c r="BQ54" i="9" s="1"/>
  <c r="AR54" i="9"/>
  <c r="BP54" i="9" s="1"/>
  <c r="AQ54" i="9"/>
  <c r="BO54" i="9" s="1"/>
  <c r="AP54" i="9"/>
  <c r="BN54" i="9" s="1"/>
  <c r="AO54" i="9"/>
  <c r="BM54" i="9" s="1"/>
  <c r="AZ53" i="9"/>
  <c r="BX53" i="9" s="1"/>
  <c r="AY53" i="9"/>
  <c r="BW53" i="9" s="1"/>
  <c r="AX53" i="9"/>
  <c r="BV53" i="9" s="1"/>
  <c r="AW53" i="9"/>
  <c r="BU53" i="9" s="1"/>
  <c r="AV53" i="9"/>
  <c r="BT53" i="9" s="1"/>
  <c r="AU53" i="9"/>
  <c r="BS53" i="9" s="1"/>
  <c r="AT53" i="9"/>
  <c r="BR53" i="9" s="1"/>
  <c r="AS53" i="9"/>
  <c r="BQ53" i="9" s="1"/>
  <c r="AR53" i="9"/>
  <c r="BP53" i="9" s="1"/>
  <c r="AQ53" i="9"/>
  <c r="BO53" i="9" s="1"/>
  <c r="AP53" i="9"/>
  <c r="BN53" i="9" s="1"/>
  <c r="AO53" i="9"/>
  <c r="BM53" i="9" s="1"/>
  <c r="AZ52" i="9"/>
  <c r="BX52" i="9" s="1"/>
  <c r="AY52" i="9"/>
  <c r="BW52" i="9" s="1"/>
  <c r="AX52" i="9"/>
  <c r="BV52" i="9" s="1"/>
  <c r="AW52" i="9"/>
  <c r="BU52" i="9" s="1"/>
  <c r="AV52" i="9"/>
  <c r="BT52" i="9" s="1"/>
  <c r="AU52" i="9"/>
  <c r="BS52" i="9" s="1"/>
  <c r="AT52" i="9"/>
  <c r="BR52" i="9" s="1"/>
  <c r="AS52" i="9"/>
  <c r="BQ52" i="9" s="1"/>
  <c r="AR52" i="9"/>
  <c r="BP52" i="9" s="1"/>
  <c r="AQ52" i="9"/>
  <c r="BO52" i="9" s="1"/>
  <c r="AP52" i="9"/>
  <c r="BN52" i="9" s="1"/>
  <c r="AO52" i="9"/>
  <c r="BM52" i="9" s="1"/>
  <c r="AZ51" i="9"/>
  <c r="BX51" i="9" s="1"/>
  <c r="AY51" i="9"/>
  <c r="BW51" i="9" s="1"/>
  <c r="AX51" i="9"/>
  <c r="BV51" i="9" s="1"/>
  <c r="AW51" i="9"/>
  <c r="BU51" i="9" s="1"/>
  <c r="AV51" i="9"/>
  <c r="BT51" i="9" s="1"/>
  <c r="AU51" i="9"/>
  <c r="BS51" i="9" s="1"/>
  <c r="AT51" i="9"/>
  <c r="BR51" i="9" s="1"/>
  <c r="AS51" i="9"/>
  <c r="BQ51" i="9" s="1"/>
  <c r="AR51" i="9"/>
  <c r="BP51" i="9" s="1"/>
  <c r="AQ51" i="9"/>
  <c r="BO51" i="9" s="1"/>
  <c r="AP51" i="9"/>
  <c r="BN51" i="9" s="1"/>
  <c r="AO51" i="9"/>
  <c r="BM51" i="9" s="1"/>
  <c r="AZ50" i="9"/>
  <c r="BX50" i="9" s="1"/>
  <c r="AY50" i="9"/>
  <c r="BW50" i="9" s="1"/>
  <c r="AX50" i="9"/>
  <c r="BV50" i="9" s="1"/>
  <c r="AW50" i="9"/>
  <c r="BU50" i="9" s="1"/>
  <c r="AV50" i="9"/>
  <c r="BT50" i="9" s="1"/>
  <c r="AU50" i="9"/>
  <c r="BS50" i="9" s="1"/>
  <c r="AT50" i="9"/>
  <c r="BR50" i="9" s="1"/>
  <c r="AS50" i="9"/>
  <c r="BQ50" i="9" s="1"/>
  <c r="AR50" i="9"/>
  <c r="BP50" i="9" s="1"/>
  <c r="AQ50" i="9"/>
  <c r="BO50" i="9" s="1"/>
  <c r="AP50" i="9"/>
  <c r="BN50" i="9" s="1"/>
  <c r="AO50" i="9"/>
  <c r="BM50" i="9" s="1"/>
  <c r="AZ49" i="9"/>
  <c r="BX49" i="9" s="1"/>
  <c r="AY49" i="9"/>
  <c r="BW49" i="9" s="1"/>
  <c r="AX49" i="9"/>
  <c r="BV49" i="9" s="1"/>
  <c r="AW49" i="9"/>
  <c r="BU49" i="9" s="1"/>
  <c r="AV49" i="9"/>
  <c r="BT49" i="9" s="1"/>
  <c r="AU49" i="9"/>
  <c r="BS49" i="9" s="1"/>
  <c r="AT49" i="9"/>
  <c r="BR49" i="9" s="1"/>
  <c r="AS49" i="9"/>
  <c r="BQ49" i="9" s="1"/>
  <c r="AR49" i="9"/>
  <c r="BP49" i="9" s="1"/>
  <c r="AQ49" i="9"/>
  <c r="BO49" i="9" s="1"/>
  <c r="AP49" i="9"/>
  <c r="BN49" i="9" s="1"/>
  <c r="AO49" i="9"/>
  <c r="BM49" i="9" s="1"/>
  <c r="AZ48" i="9"/>
  <c r="BX48" i="9" s="1"/>
  <c r="AY48" i="9"/>
  <c r="BW48" i="9" s="1"/>
  <c r="AX48" i="9"/>
  <c r="BV48" i="9" s="1"/>
  <c r="AW48" i="9"/>
  <c r="BU48" i="9" s="1"/>
  <c r="AV48" i="9"/>
  <c r="BT48" i="9" s="1"/>
  <c r="AU48" i="9"/>
  <c r="BS48" i="9" s="1"/>
  <c r="AT48" i="9"/>
  <c r="BR48" i="9" s="1"/>
  <c r="AS48" i="9"/>
  <c r="BQ48" i="9" s="1"/>
  <c r="AR48" i="9"/>
  <c r="BP48" i="9" s="1"/>
  <c r="AQ48" i="9"/>
  <c r="BO48" i="9" s="1"/>
  <c r="AP48" i="9"/>
  <c r="BN48" i="9" s="1"/>
  <c r="AO48" i="9"/>
  <c r="BM48" i="9" s="1"/>
  <c r="AZ47" i="9"/>
  <c r="BX47" i="9" s="1"/>
  <c r="AY47" i="9"/>
  <c r="BW47" i="9" s="1"/>
  <c r="AX47" i="9"/>
  <c r="BV47" i="9" s="1"/>
  <c r="AW47" i="9"/>
  <c r="BU47" i="9" s="1"/>
  <c r="AV47" i="9"/>
  <c r="BT47" i="9" s="1"/>
  <c r="AU47" i="9"/>
  <c r="BS47" i="9" s="1"/>
  <c r="AT47" i="9"/>
  <c r="BR47" i="9" s="1"/>
  <c r="AS47" i="9"/>
  <c r="BQ47" i="9" s="1"/>
  <c r="AR47" i="9"/>
  <c r="BP47" i="9" s="1"/>
  <c r="AQ47" i="9"/>
  <c r="BO47" i="9" s="1"/>
  <c r="AP47" i="9"/>
  <c r="BN47" i="9" s="1"/>
  <c r="AO47" i="9"/>
  <c r="BM47" i="9" s="1"/>
  <c r="AZ46" i="9"/>
  <c r="BX46" i="9" s="1"/>
  <c r="AY46" i="9"/>
  <c r="BW46" i="9" s="1"/>
  <c r="AX46" i="9"/>
  <c r="BV46" i="9" s="1"/>
  <c r="AW46" i="9"/>
  <c r="BU46" i="9" s="1"/>
  <c r="AV46" i="9"/>
  <c r="BT46" i="9" s="1"/>
  <c r="AU46" i="9"/>
  <c r="BS46" i="9" s="1"/>
  <c r="AT46" i="9"/>
  <c r="BR46" i="9" s="1"/>
  <c r="AS46" i="9"/>
  <c r="BQ46" i="9" s="1"/>
  <c r="AR46" i="9"/>
  <c r="BP46" i="9" s="1"/>
  <c r="AQ46" i="9"/>
  <c r="BO46" i="9" s="1"/>
  <c r="AP46" i="9"/>
  <c r="BN46" i="9" s="1"/>
  <c r="AO46" i="9"/>
  <c r="BM46" i="9" s="1"/>
  <c r="AZ45" i="9"/>
  <c r="BX45" i="9" s="1"/>
  <c r="AY45" i="9"/>
  <c r="BW45" i="9" s="1"/>
  <c r="AX45" i="9"/>
  <c r="BV45" i="9" s="1"/>
  <c r="AW45" i="9"/>
  <c r="BU45" i="9" s="1"/>
  <c r="AV45" i="9"/>
  <c r="BT45" i="9" s="1"/>
  <c r="AU45" i="9"/>
  <c r="BS45" i="9" s="1"/>
  <c r="AT45" i="9"/>
  <c r="BR45" i="9" s="1"/>
  <c r="AS45" i="9"/>
  <c r="BQ45" i="9" s="1"/>
  <c r="AR45" i="9"/>
  <c r="BP45" i="9" s="1"/>
  <c r="AQ45" i="9"/>
  <c r="BO45" i="9" s="1"/>
  <c r="AP45" i="9"/>
  <c r="BN45" i="9" s="1"/>
  <c r="AO45" i="9"/>
  <c r="BM45" i="9" s="1"/>
  <c r="AZ44" i="9"/>
  <c r="BX44" i="9" s="1"/>
  <c r="AY44" i="9"/>
  <c r="BW44" i="9" s="1"/>
  <c r="AX44" i="9"/>
  <c r="BV44" i="9" s="1"/>
  <c r="AW44" i="9"/>
  <c r="BU44" i="9" s="1"/>
  <c r="AV44" i="9"/>
  <c r="BT44" i="9" s="1"/>
  <c r="AU44" i="9"/>
  <c r="BS44" i="9" s="1"/>
  <c r="AT44" i="9"/>
  <c r="BR44" i="9" s="1"/>
  <c r="AS44" i="9"/>
  <c r="BQ44" i="9" s="1"/>
  <c r="AR44" i="9"/>
  <c r="BP44" i="9" s="1"/>
  <c r="AQ44" i="9"/>
  <c r="BO44" i="9" s="1"/>
  <c r="AP44" i="9"/>
  <c r="BN44" i="9" s="1"/>
  <c r="AO44" i="9"/>
  <c r="BM44" i="9" s="1"/>
  <c r="AZ43" i="9"/>
  <c r="BX43" i="9" s="1"/>
  <c r="AY43" i="9"/>
  <c r="BW43" i="9" s="1"/>
  <c r="AX43" i="9"/>
  <c r="BV43" i="9" s="1"/>
  <c r="AW43" i="9"/>
  <c r="BU43" i="9" s="1"/>
  <c r="AV43" i="9"/>
  <c r="BT43" i="9" s="1"/>
  <c r="AU43" i="9"/>
  <c r="BS43" i="9" s="1"/>
  <c r="AT43" i="9"/>
  <c r="BR43" i="9" s="1"/>
  <c r="AS43" i="9"/>
  <c r="BQ43" i="9" s="1"/>
  <c r="AR43" i="9"/>
  <c r="BP43" i="9" s="1"/>
  <c r="AQ43" i="9"/>
  <c r="BO43" i="9" s="1"/>
  <c r="AP43" i="9"/>
  <c r="BN43" i="9" s="1"/>
  <c r="AO43" i="9"/>
  <c r="BM43" i="9" s="1"/>
  <c r="AZ42" i="9"/>
  <c r="BX42" i="9" s="1"/>
  <c r="AY42" i="9"/>
  <c r="BW42" i="9" s="1"/>
  <c r="AX42" i="9"/>
  <c r="BV42" i="9" s="1"/>
  <c r="AW42" i="9"/>
  <c r="BU42" i="9" s="1"/>
  <c r="AV42" i="9"/>
  <c r="BT42" i="9" s="1"/>
  <c r="AU42" i="9"/>
  <c r="BS42" i="9" s="1"/>
  <c r="AT42" i="9"/>
  <c r="BR42" i="9" s="1"/>
  <c r="AS42" i="9"/>
  <c r="BQ42" i="9" s="1"/>
  <c r="AR42" i="9"/>
  <c r="BP42" i="9" s="1"/>
  <c r="AQ42" i="9"/>
  <c r="BO42" i="9" s="1"/>
  <c r="AP42" i="9"/>
  <c r="BN42" i="9" s="1"/>
  <c r="AO42" i="9"/>
  <c r="BM42" i="9" s="1"/>
  <c r="AZ41" i="9"/>
  <c r="BX41" i="9" s="1"/>
  <c r="AY41" i="9"/>
  <c r="BW41" i="9" s="1"/>
  <c r="AX41" i="9"/>
  <c r="BV41" i="9" s="1"/>
  <c r="AW41" i="9"/>
  <c r="BU41" i="9" s="1"/>
  <c r="AV41" i="9"/>
  <c r="BT41" i="9" s="1"/>
  <c r="AU41" i="9"/>
  <c r="BS41" i="9" s="1"/>
  <c r="AT41" i="9"/>
  <c r="BR41" i="9" s="1"/>
  <c r="AS41" i="9"/>
  <c r="BQ41" i="9" s="1"/>
  <c r="AR41" i="9"/>
  <c r="BP41" i="9" s="1"/>
  <c r="AQ41" i="9"/>
  <c r="BO41" i="9" s="1"/>
  <c r="AP41" i="9"/>
  <c r="BN41" i="9" s="1"/>
  <c r="AO41" i="9"/>
  <c r="BM41" i="9" s="1"/>
  <c r="AZ40" i="9"/>
  <c r="BX40" i="9" s="1"/>
  <c r="AY40" i="9"/>
  <c r="BW40" i="9" s="1"/>
  <c r="AX40" i="9"/>
  <c r="BV40" i="9" s="1"/>
  <c r="AW40" i="9"/>
  <c r="BU40" i="9" s="1"/>
  <c r="AV40" i="9"/>
  <c r="BT40" i="9" s="1"/>
  <c r="AU40" i="9"/>
  <c r="BS40" i="9" s="1"/>
  <c r="AT40" i="9"/>
  <c r="BR40" i="9" s="1"/>
  <c r="AS40" i="9"/>
  <c r="BQ40" i="9" s="1"/>
  <c r="AR40" i="9"/>
  <c r="BP40" i="9" s="1"/>
  <c r="AQ40" i="9"/>
  <c r="BO40" i="9" s="1"/>
  <c r="AP40" i="9"/>
  <c r="BN40" i="9" s="1"/>
  <c r="AO40" i="9"/>
  <c r="BM40" i="9" s="1"/>
  <c r="AZ39" i="9"/>
  <c r="BX39" i="9" s="1"/>
  <c r="AY39" i="9"/>
  <c r="BW39" i="9" s="1"/>
  <c r="AX39" i="9"/>
  <c r="BV39" i="9" s="1"/>
  <c r="AW39" i="9"/>
  <c r="BU39" i="9" s="1"/>
  <c r="AV39" i="9"/>
  <c r="BT39" i="9" s="1"/>
  <c r="AU39" i="9"/>
  <c r="BS39" i="9" s="1"/>
  <c r="AT39" i="9"/>
  <c r="BR39" i="9" s="1"/>
  <c r="AS39" i="9"/>
  <c r="BQ39" i="9" s="1"/>
  <c r="AR39" i="9"/>
  <c r="BP39" i="9" s="1"/>
  <c r="AQ39" i="9"/>
  <c r="BO39" i="9" s="1"/>
  <c r="AP39" i="9"/>
  <c r="BN39" i="9" s="1"/>
  <c r="AO39" i="9"/>
  <c r="BM39" i="9" s="1"/>
  <c r="AZ38" i="9"/>
  <c r="BX38" i="9" s="1"/>
  <c r="AY38" i="9"/>
  <c r="BW38" i="9" s="1"/>
  <c r="AX38" i="9"/>
  <c r="BV38" i="9" s="1"/>
  <c r="AW38" i="9"/>
  <c r="BU38" i="9" s="1"/>
  <c r="AV38" i="9"/>
  <c r="BT38" i="9" s="1"/>
  <c r="AU38" i="9"/>
  <c r="BS38" i="9" s="1"/>
  <c r="AT38" i="9"/>
  <c r="BR38" i="9" s="1"/>
  <c r="AS38" i="9"/>
  <c r="BQ38" i="9" s="1"/>
  <c r="AR38" i="9"/>
  <c r="BP38" i="9" s="1"/>
  <c r="AQ38" i="9"/>
  <c r="BO38" i="9" s="1"/>
  <c r="AP38" i="9"/>
  <c r="BN38" i="9" s="1"/>
  <c r="AO38" i="9"/>
  <c r="BM38" i="9" s="1"/>
  <c r="AZ37" i="9"/>
  <c r="BX37" i="9" s="1"/>
  <c r="AY37" i="9"/>
  <c r="BW37" i="9" s="1"/>
  <c r="AX37" i="9"/>
  <c r="BV37" i="9" s="1"/>
  <c r="AW37" i="9"/>
  <c r="BU37" i="9" s="1"/>
  <c r="AV37" i="9"/>
  <c r="BT37" i="9" s="1"/>
  <c r="AU37" i="9"/>
  <c r="BS37" i="9" s="1"/>
  <c r="AT37" i="9"/>
  <c r="BR37" i="9" s="1"/>
  <c r="AS37" i="9"/>
  <c r="BQ37" i="9" s="1"/>
  <c r="AR37" i="9"/>
  <c r="BP37" i="9" s="1"/>
  <c r="AQ37" i="9"/>
  <c r="BO37" i="9" s="1"/>
  <c r="AP37" i="9"/>
  <c r="BN37" i="9" s="1"/>
  <c r="AO37" i="9"/>
  <c r="BM37" i="9" s="1"/>
  <c r="AZ36" i="9"/>
  <c r="BX36" i="9" s="1"/>
  <c r="AY36" i="9"/>
  <c r="BW36" i="9" s="1"/>
  <c r="AX36" i="9"/>
  <c r="BV36" i="9" s="1"/>
  <c r="AW36" i="9"/>
  <c r="BU36" i="9" s="1"/>
  <c r="AV36" i="9"/>
  <c r="BT36" i="9" s="1"/>
  <c r="AU36" i="9"/>
  <c r="BS36" i="9" s="1"/>
  <c r="AT36" i="9"/>
  <c r="BR36" i="9" s="1"/>
  <c r="AS36" i="9"/>
  <c r="BQ36" i="9" s="1"/>
  <c r="AR36" i="9"/>
  <c r="BP36" i="9" s="1"/>
  <c r="AQ36" i="9"/>
  <c r="BO36" i="9" s="1"/>
  <c r="AP36" i="9"/>
  <c r="BN36" i="9" s="1"/>
  <c r="AO36" i="9"/>
  <c r="BM36" i="9" s="1"/>
  <c r="AZ35" i="9"/>
  <c r="BX35" i="9" s="1"/>
  <c r="AY35" i="9"/>
  <c r="BW35" i="9" s="1"/>
  <c r="AX35" i="9"/>
  <c r="BV35" i="9" s="1"/>
  <c r="AW35" i="9"/>
  <c r="BU35" i="9" s="1"/>
  <c r="AV35" i="9"/>
  <c r="BT35" i="9" s="1"/>
  <c r="AU35" i="9"/>
  <c r="BS35" i="9" s="1"/>
  <c r="AT35" i="9"/>
  <c r="BR35" i="9" s="1"/>
  <c r="AS35" i="9"/>
  <c r="BQ35" i="9" s="1"/>
  <c r="AR35" i="9"/>
  <c r="BP35" i="9" s="1"/>
  <c r="AQ35" i="9"/>
  <c r="BO35" i="9" s="1"/>
  <c r="AP35" i="9"/>
  <c r="BN35" i="9" s="1"/>
  <c r="AO35" i="9"/>
  <c r="BM35" i="9" s="1"/>
  <c r="AZ34" i="9"/>
  <c r="BX34" i="9" s="1"/>
  <c r="AY34" i="9"/>
  <c r="BW34" i="9" s="1"/>
  <c r="AX34" i="9"/>
  <c r="BV34" i="9" s="1"/>
  <c r="AW34" i="9"/>
  <c r="BU34" i="9" s="1"/>
  <c r="AV34" i="9"/>
  <c r="BT34" i="9" s="1"/>
  <c r="AU34" i="9"/>
  <c r="BS34" i="9" s="1"/>
  <c r="AT34" i="9"/>
  <c r="BR34" i="9" s="1"/>
  <c r="AS34" i="9"/>
  <c r="BQ34" i="9" s="1"/>
  <c r="AR34" i="9"/>
  <c r="BP34" i="9" s="1"/>
  <c r="AQ34" i="9"/>
  <c r="BO34" i="9" s="1"/>
  <c r="AP34" i="9"/>
  <c r="BN34" i="9" s="1"/>
  <c r="AO34" i="9"/>
  <c r="BM34" i="9" s="1"/>
  <c r="AZ33" i="9"/>
  <c r="BX33" i="9" s="1"/>
  <c r="AY33" i="9"/>
  <c r="BW33" i="9" s="1"/>
  <c r="AX33" i="9"/>
  <c r="BV33" i="9" s="1"/>
  <c r="AW33" i="9"/>
  <c r="BU33" i="9" s="1"/>
  <c r="AV33" i="9"/>
  <c r="BT33" i="9" s="1"/>
  <c r="AU33" i="9"/>
  <c r="BS33" i="9" s="1"/>
  <c r="AT33" i="9"/>
  <c r="BR33" i="9" s="1"/>
  <c r="AS33" i="9"/>
  <c r="BQ33" i="9" s="1"/>
  <c r="AR33" i="9"/>
  <c r="BP33" i="9" s="1"/>
  <c r="AQ33" i="9"/>
  <c r="BO33" i="9" s="1"/>
  <c r="AP33" i="9"/>
  <c r="BN33" i="9" s="1"/>
  <c r="AO33" i="9"/>
  <c r="BM33" i="9" s="1"/>
  <c r="AZ32" i="9"/>
  <c r="BX32" i="9" s="1"/>
  <c r="AY32" i="9"/>
  <c r="BW32" i="9" s="1"/>
  <c r="AX32" i="9"/>
  <c r="BV32" i="9" s="1"/>
  <c r="AW32" i="9"/>
  <c r="BU32" i="9" s="1"/>
  <c r="AV32" i="9"/>
  <c r="BT32" i="9" s="1"/>
  <c r="AU32" i="9"/>
  <c r="BS32" i="9" s="1"/>
  <c r="AT32" i="9"/>
  <c r="BR32" i="9" s="1"/>
  <c r="AS32" i="9"/>
  <c r="BQ32" i="9" s="1"/>
  <c r="AR32" i="9"/>
  <c r="BP32" i="9" s="1"/>
  <c r="AQ32" i="9"/>
  <c r="BO32" i="9" s="1"/>
  <c r="AP32" i="9"/>
  <c r="BN32" i="9" s="1"/>
  <c r="AO32" i="9"/>
  <c r="BM32" i="9" s="1"/>
  <c r="AZ31" i="9"/>
  <c r="BX31" i="9" s="1"/>
  <c r="AY31" i="9"/>
  <c r="BW31" i="9" s="1"/>
  <c r="AX31" i="9"/>
  <c r="BV31" i="9" s="1"/>
  <c r="AW31" i="9"/>
  <c r="BU31" i="9" s="1"/>
  <c r="AV31" i="9"/>
  <c r="BT31" i="9" s="1"/>
  <c r="AU31" i="9"/>
  <c r="BS31" i="9" s="1"/>
  <c r="AT31" i="9"/>
  <c r="BR31" i="9" s="1"/>
  <c r="AS31" i="9"/>
  <c r="BQ31" i="9" s="1"/>
  <c r="AR31" i="9"/>
  <c r="BP31" i="9" s="1"/>
  <c r="AQ31" i="9"/>
  <c r="BO31" i="9" s="1"/>
  <c r="AP31" i="9"/>
  <c r="BN31" i="9" s="1"/>
  <c r="AO31" i="9"/>
  <c r="BM31" i="9" s="1"/>
  <c r="AZ30" i="9"/>
  <c r="BX30" i="9" s="1"/>
  <c r="AY30" i="9"/>
  <c r="BW30" i="9" s="1"/>
  <c r="AX30" i="9"/>
  <c r="BV30" i="9" s="1"/>
  <c r="AW30" i="9"/>
  <c r="BU30" i="9" s="1"/>
  <c r="AV30" i="9"/>
  <c r="BT30" i="9" s="1"/>
  <c r="AU30" i="9"/>
  <c r="BS30" i="9" s="1"/>
  <c r="AT30" i="9"/>
  <c r="BR30" i="9" s="1"/>
  <c r="AS30" i="9"/>
  <c r="BQ30" i="9" s="1"/>
  <c r="AR30" i="9"/>
  <c r="BP30" i="9" s="1"/>
  <c r="AQ30" i="9"/>
  <c r="BO30" i="9" s="1"/>
  <c r="AP30" i="9"/>
  <c r="BN30" i="9" s="1"/>
  <c r="AO30" i="9"/>
  <c r="BM30" i="9" s="1"/>
  <c r="AZ29" i="9"/>
  <c r="BX29" i="9" s="1"/>
  <c r="AY29" i="9"/>
  <c r="BW29" i="9" s="1"/>
  <c r="AX29" i="9"/>
  <c r="BV29" i="9" s="1"/>
  <c r="AW29" i="9"/>
  <c r="BU29" i="9" s="1"/>
  <c r="AV29" i="9"/>
  <c r="BT29" i="9" s="1"/>
  <c r="AU29" i="9"/>
  <c r="BS29" i="9" s="1"/>
  <c r="AT29" i="9"/>
  <c r="BR29" i="9" s="1"/>
  <c r="AS29" i="9"/>
  <c r="BQ29" i="9" s="1"/>
  <c r="AR29" i="9"/>
  <c r="BP29" i="9" s="1"/>
  <c r="AQ29" i="9"/>
  <c r="BO29" i="9" s="1"/>
  <c r="AP29" i="9"/>
  <c r="BN29" i="9" s="1"/>
  <c r="AO29" i="9"/>
  <c r="BM29" i="9" s="1"/>
  <c r="AZ28" i="9"/>
  <c r="BX28" i="9" s="1"/>
  <c r="AY28" i="9"/>
  <c r="BW28" i="9" s="1"/>
  <c r="AX28" i="9"/>
  <c r="BV28" i="9" s="1"/>
  <c r="AW28" i="9"/>
  <c r="BU28" i="9" s="1"/>
  <c r="AV28" i="9"/>
  <c r="BT28" i="9" s="1"/>
  <c r="AU28" i="9"/>
  <c r="BS28" i="9" s="1"/>
  <c r="AT28" i="9"/>
  <c r="BR28" i="9" s="1"/>
  <c r="AS28" i="9"/>
  <c r="BQ28" i="9" s="1"/>
  <c r="AR28" i="9"/>
  <c r="BP28" i="9" s="1"/>
  <c r="AQ28" i="9"/>
  <c r="BO28" i="9" s="1"/>
  <c r="AP28" i="9"/>
  <c r="BN28" i="9" s="1"/>
  <c r="AO28" i="9"/>
  <c r="BM28" i="9" s="1"/>
  <c r="AZ27" i="9"/>
  <c r="BX27" i="9" s="1"/>
  <c r="AY27" i="9"/>
  <c r="BW27" i="9" s="1"/>
  <c r="AX27" i="9"/>
  <c r="BV27" i="9" s="1"/>
  <c r="AW27" i="9"/>
  <c r="BU27" i="9" s="1"/>
  <c r="AV27" i="9"/>
  <c r="BT27" i="9" s="1"/>
  <c r="AU27" i="9"/>
  <c r="BS27" i="9" s="1"/>
  <c r="AT27" i="9"/>
  <c r="BR27" i="9" s="1"/>
  <c r="AS27" i="9"/>
  <c r="BQ27" i="9" s="1"/>
  <c r="AR27" i="9"/>
  <c r="BP27" i="9" s="1"/>
  <c r="AQ27" i="9"/>
  <c r="BO27" i="9" s="1"/>
  <c r="AP27" i="9"/>
  <c r="BN27" i="9" s="1"/>
  <c r="AO27" i="9"/>
  <c r="BM27" i="9" s="1"/>
  <c r="AZ26" i="9"/>
  <c r="BX26" i="9" s="1"/>
  <c r="AY26" i="9"/>
  <c r="BW26" i="9" s="1"/>
  <c r="AX26" i="9"/>
  <c r="BV26" i="9" s="1"/>
  <c r="AW26" i="9"/>
  <c r="BU26" i="9" s="1"/>
  <c r="AV26" i="9"/>
  <c r="BT26" i="9" s="1"/>
  <c r="AU26" i="9"/>
  <c r="BS26" i="9" s="1"/>
  <c r="AT26" i="9"/>
  <c r="BR26" i="9" s="1"/>
  <c r="AS26" i="9"/>
  <c r="BQ26" i="9" s="1"/>
  <c r="AR26" i="9"/>
  <c r="BP26" i="9" s="1"/>
  <c r="AQ26" i="9"/>
  <c r="BO26" i="9" s="1"/>
  <c r="AP26" i="9"/>
  <c r="BN26" i="9" s="1"/>
  <c r="AO26" i="9"/>
  <c r="BM26" i="9" s="1"/>
  <c r="AZ25" i="9"/>
  <c r="BX25" i="9" s="1"/>
  <c r="AY25" i="9"/>
  <c r="BW25" i="9" s="1"/>
  <c r="AX25" i="9"/>
  <c r="BV25" i="9" s="1"/>
  <c r="AW25" i="9"/>
  <c r="BU25" i="9" s="1"/>
  <c r="AV25" i="9"/>
  <c r="BT25" i="9" s="1"/>
  <c r="AU25" i="9"/>
  <c r="BS25" i="9" s="1"/>
  <c r="AT25" i="9"/>
  <c r="BR25" i="9" s="1"/>
  <c r="AS25" i="9"/>
  <c r="BQ25" i="9" s="1"/>
  <c r="AR25" i="9"/>
  <c r="BP25" i="9" s="1"/>
  <c r="AQ25" i="9"/>
  <c r="BO25" i="9" s="1"/>
  <c r="AP25" i="9"/>
  <c r="BN25" i="9" s="1"/>
  <c r="AO25" i="9"/>
  <c r="BM25" i="9" s="1"/>
  <c r="AZ24" i="9"/>
  <c r="BX24" i="9" s="1"/>
  <c r="AY24" i="9"/>
  <c r="BW24" i="9" s="1"/>
  <c r="AX24" i="9"/>
  <c r="BV24" i="9" s="1"/>
  <c r="AW24" i="9"/>
  <c r="BU24" i="9" s="1"/>
  <c r="AV24" i="9"/>
  <c r="BT24" i="9" s="1"/>
  <c r="AU24" i="9"/>
  <c r="BS24" i="9" s="1"/>
  <c r="AT24" i="9"/>
  <c r="BR24" i="9" s="1"/>
  <c r="AS24" i="9"/>
  <c r="BQ24" i="9" s="1"/>
  <c r="AR24" i="9"/>
  <c r="BP24" i="9" s="1"/>
  <c r="AQ24" i="9"/>
  <c r="BO24" i="9" s="1"/>
  <c r="AP24" i="9"/>
  <c r="BN24" i="9" s="1"/>
  <c r="AO24" i="9"/>
  <c r="BM24" i="9" s="1"/>
  <c r="AZ23" i="9"/>
  <c r="BX23" i="9" s="1"/>
  <c r="AY23" i="9"/>
  <c r="BW23" i="9" s="1"/>
  <c r="AX23" i="9"/>
  <c r="BV23" i="9" s="1"/>
  <c r="AW23" i="9"/>
  <c r="BU23" i="9" s="1"/>
  <c r="AV23" i="9"/>
  <c r="BT23" i="9" s="1"/>
  <c r="AU23" i="9"/>
  <c r="BS23" i="9" s="1"/>
  <c r="AT23" i="9"/>
  <c r="BR23" i="9" s="1"/>
  <c r="AS23" i="9"/>
  <c r="BQ23" i="9" s="1"/>
  <c r="AR23" i="9"/>
  <c r="BP23" i="9" s="1"/>
  <c r="AQ23" i="9"/>
  <c r="BO23" i="9" s="1"/>
  <c r="AP23" i="9"/>
  <c r="BN23" i="9" s="1"/>
  <c r="AO23" i="9"/>
  <c r="BM23" i="9" s="1"/>
  <c r="AZ22" i="9"/>
  <c r="BX22" i="9" s="1"/>
  <c r="AY22" i="9"/>
  <c r="BW22" i="9" s="1"/>
  <c r="AX22" i="9"/>
  <c r="BV22" i="9" s="1"/>
  <c r="AW22" i="9"/>
  <c r="BU22" i="9" s="1"/>
  <c r="AV22" i="9"/>
  <c r="BT22" i="9" s="1"/>
  <c r="AU22" i="9"/>
  <c r="BS22" i="9" s="1"/>
  <c r="AT22" i="9"/>
  <c r="BR22" i="9" s="1"/>
  <c r="AS22" i="9"/>
  <c r="BQ22" i="9" s="1"/>
  <c r="AR22" i="9"/>
  <c r="BP22" i="9" s="1"/>
  <c r="AQ22" i="9"/>
  <c r="BO22" i="9" s="1"/>
  <c r="AP22" i="9"/>
  <c r="BN22" i="9" s="1"/>
  <c r="AO22" i="9"/>
  <c r="BM22" i="9" s="1"/>
  <c r="AZ21" i="9"/>
  <c r="BX21" i="9" s="1"/>
  <c r="AY21" i="9"/>
  <c r="BW21" i="9" s="1"/>
  <c r="AX21" i="9"/>
  <c r="BV21" i="9" s="1"/>
  <c r="AW21" i="9"/>
  <c r="BU21" i="9" s="1"/>
  <c r="AV21" i="9"/>
  <c r="BT21" i="9" s="1"/>
  <c r="AU21" i="9"/>
  <c r="BS21" i="9" s="1"/>
  <c r="AT21" i="9"/>
  <c r="BR21" i="9" s="1"/>
  <c r="AS21" i="9"/>
  <c r="BQ21" i="9" s="1"/>
  <c r="AR21" i="9"/>
  <c r="BP21" i="9" s="1"/>
  <c r="AQ21" i="9"/>
  <c r="BO21" i="9" s="1"/>
  <c r="AP21" i="9"/>
  <c r="BN21" i="9" s="1"/>
  <c r="AO21" i="9"/>
  <c r="BM21" i="9" s="1"/>
  <c r="AZ20" i="9"/>
  <c r="BX20" i="9" s="1"/>
  <c r="AY20" i="9"/>
  <c r="BW20" i="9" s="1"/>
  <c r="AX20" i="9"/>
  <c r="BV20" i="9" s="1"/>
  <c r="AW20" i="9"/>
  <c r="BU20" i="9" s="1"/>
  <c r="AV20" i="9"/>
  <c r="BT20" i="9" s="1"/>
  <c r="AU20" i="9"/>
  <c r="BS20" i="9" s="1"/>
  <c r="AT20" i="9"/>
  <c r="BR20" i="9" s="1"/>
  <c r="AS20" i="9"/>
  <c r="BQ20" i="9" s="1"/>
  <c r="AR20" i="9"/>
  <c r="BP20" i="9" s="1"/>
  <c r="AQ20" i="9"/>
  <c r="BO20" i="9" s="1"/>
  <c r="AP20" i="9"/>
  <c r="BN20" i="9" s="1"/>
  <c r="AO20" i="9"/>
  <c r="BM20" i="9" s="1"/>
  <c r="AZ19" i="9"/>
  <c r="BX19" i="9" s="1"/>
  <c r="AY19" i="9"/>
  <c r="BW19" i="9" s="1"/>
  <c r="AX19" i="9"/>
  <c r="BV19" i="9" s="1"/>
  <c r="AW19" i="9"/>
  <c r="BU19" i="9" s="1"/>
  <c r="AV19" i="9"/>
  <c r="BT19" i="9" s="1"/>
  <c r="AU19" i="9"/>
  <c r="BS19" i="9" s="1"/>
  <c r="AT19" i="9"/>
  <c r="BR19" i="9" s="1"/>
  <c r="AS19" i="9"/>
  <c r="BQ19" i="9" s="1"/>
  <c r="AR19" i="9"/>
  <c r="BP19" i="9" s="1"/>
  <c r="AQ19" i="9"/>
  <c r="BO19" i="9" s="1"/>
  <c r="AP19" i="9"/>
  <c r="BN19" i="9" s="1"/>
  <c r="AO19" i="9"/>
  <c r="BM19" i="9" s="1"/>
  <c r="AZ18" i="9"/>
  <c r="BX18" i="9" s="1"/>
  <c r="AY18" i="9"/>
  <c r="BW18" i="9" s="1"/>
  <c r="AX18" i="9"/>
  <c r="BV18" i="9" s="1"/>
  <c r="AW18" i="9"/>
  <c r="BU18" i="9" s="1"/>
  <c r="AV18" i="9"/>
  <c r="BT18" i="9" s="1"/>
  <c r="AU18" i="9"/>
  <c r="BS18" i="9" s="1"/>
  <c r="AT18" i="9"/>
  <c r="BR18" i="9" s="1"/>
  <c r="AS18" i="9"/>
  <c r="BQ18" i="9" s="1"/>
  <c r="AR18" i="9"/>
  <c r="BP18" i="9" s="1"/>
  <c r="AQ18" i="9"/>
  <c r="BO18" i="9" s="1"/>
  <c r="AP18" i="9"/>
  <c r="BN18" i="9" s="1"/>
  <c r="AO18" i="9"/>
  <c r="BM18" i="9" s="1"/>
  <c r="AZ17" i="9"/>
  <c r="BX17" i="9" s="1"/>
  <c r="AY17" i="9"/>
  <c r="BW17" i="9" s="1"/>
  <c r="AX17" i="9"/>
  <c r="BV17" i="9" s="1"/>
  <c r="AW17" i="9"/>
  <c r="BU17" i="9" s="1"/>
  <c r="AV17" i="9"/>
  <c r="BT17" i="9" s="1"/>
  <c r="AU17" i="9"/>
  <c r="BS17" i="9" s="1"/>
  <c r="AT17" i="9"/>
  <c r="BR17" i="9" s="1"/>
  <c r="AS17" i="9"/>
  <c r="BQ17" i="9" s="1"/>
  <c r="AR17" i="9"/>
  <c r="BP17" i="9" s="1"/>
  <c r="AQ17" i="9"/>
  <c r="BO17" i="9" s="1"/>
  <c r="AP17" i="9"/>
  <c r="BN17" i="9" s="1"/>
  <c r="AO17" i="9"/>
  <c r="BM17" i="9" s="1"/>
  <c r="AZ16" i="9"/>
  <c r="BX16" i="9" s="1"/>
  <c r="AY16" i="9"/>
  <c r="BW16" i="9" s="1"/>
  <c r="AX16" i="9"/>
  <c r="BV16" i="9" s="1"/>
  <c r="AW16" i="9"/>
  <c r="BU16" i="9" s="1"/>
  <c r="AV16" i="9"/>
  <c r="BT16" i="9" s="1"/>
  <c r="AU16" i="9"/>
  <c r="BS16" i="9" s="1"/>
  <c r="AT16" i="9"/>
  <c r="BR16" i="9" s="1"/>
  <c r="AS16" i="9"/>
  <c r="BQ16" i="9" s="1"/>
  <c r="AR16" i="9"/>
  <c r="BP16" i="9" s="1"/>
  <c r="AQ16" i="9"/>
  <c r="BO16" i="9" s="1"/>
  <c r="AP16" i="9"/>
  <c r="BN16" i="9" s="1"/>
  <c r="AO16" i="9"/>
  <c r="BM16" i="9" s="1"/>
  <c r="AZ15" i="9"/>
  <c r="BX15" i="9" s="1"/>
  <c r="AY15" i="9"/>
  <c r="BW15" i="9" s="1"/>
  <c r="AX15" i="9"/>
  <c r="BV15" i="9" s="1"/>
  <c r="AW15" i="9"/>
  <c r="BU15" i="9" s="1"/>
  <c r="AV15" i="9"/>
  <c r="BT15" i="9" s="1"/>
  <c r="AU15" i="9"/>
  <c r="BS15" i="9" s="1"/>
  <c r="AT15" i="9"/>
  <c r="BR15" i="9" s="1"/>
  <c r="AS15" i="9"/>
  <c r="BQ15" i="9" s="1"/>
  <c r="AR15" i="9"/>
  <c r="BP15" i="9" s="1"/>
  <c r="AQ15" i="9"/>
  <c r="BO15" i="9" s="1"/>
  <c r="AP15" i="9"/>
  <c r="BN15" i="9" s="1"/>
  <c r="AO15" i="9"/>
  <c r="BM15" i="9" s="1"/>
  <c r="AZ14" i="9"/>
  <c r="BX14" i="9" s="1"/>
  <c r="AY14" i="9"/>
  <c r="BW14" i="9" s="1"/>
  <c r="AX14" i="9"/>
  <c r="BV14" i="9" s="1"/>
  <c r="AW14" i="9"/>
  <c r="BU14" i="9" s="1"/>
  <c r="AV14" i="9"/>
  <c r="BT14" i="9" s="1"/>
  <c r="AU14" i="9"/>
  <c r="BS14" i="9" s="1"/>
  <c r="AT14" i="9"/>
  <c r="BR14" i="9" s="1"/>
  <c r="AS14" i="9"/>
  <c r="BQ14" i="9" s="1"/>
  <c r="AR14" i="9"/>
  <c r="BP14" i="9" s="1"/>
  <c r="AQ14" i="9"/>
  <c r="BO14" i="9" s="1"/>
  <c r="AP14" i="9"/>
  <c r="BN14" i="9" s="1"/>
  <c r="AO14" i="9"/>
  <c r="BM14" i="9" s="1"/>
  <c r="AZ13" i="9"/>
  <c r="BX13" i="9" s="1"/>
  <c r="AY13" i="9"/>
  <c r="BW13" i="9" s="1"/>
  <c r="AX13" i="9"/>
  <c r="BV13" i="9" s="1"/>
  <c r="AW13" i="9"/>
  <c r="BU13" i="9" s="1"/>
  <c r="AV13" i="9"/>
  <c r="BT13" i="9" s="1"/>
  <c r="AU13" i="9"/>
  <c r="BS13" i="9" s="1"/>
  <c r="AT13" i="9"/>
  <c r="BR13" i="9" s="1"/>
  <c r="AS13" i="9"/>
  <c r="BQ13" i="9" s="1"/>
  <c r="AR13" i="9"/>
  <c r="BP13" i="9" s="1"/>
  <c r="AQ13" i="9"/>
  <c r="BO13" i="9" s="1"/>
  <c r="AP13" i="9"/>
  <c r="BN13" i="9" s="1"/>
  <c r="AO13" i="9"/>
  <c r="BM13" i="9" s="1"/>
  <c r="AZ12" i="9"/>
  <c r="BX12" i="9" s="1"/>
  <c r="AY12" i="9"/>
  <c r="BW12" i="9" s="1"/>
  <c r="AX12" i="9"/>
  <c r="BV12" i="9" s="1"/>
  <c r="AW12" i="9"/>
  <c r="BU12" i="9" s="1"/>
  <c r="AV12" i="9"/>
  <c r="BT12" i="9" s="1"/>
  <c r="AU12" i="9"/>
  <c r="BS12" i="9" s="1"/>
  <c r="AT12" i="9"/>
  <c r="BR12" i="9" s="1"/>
  <c r="AS12" i="9"/>
  <c r="BQ12" i="9" s="1"/>
  <c r="AR12" i="9"/>
  <c r="BP12" i="9" s="1"/>
  <c r="AQ12" i="9"/>
  <c r="BO12" i="9" s="1"/>
  <c r="AP12" i="9"/>
  <c r="BN12" i="9" s="1"/>
  <c r="AO12" i="9"/>
  <c r="BM12" i="9" s="1"/>
  <c r="AZ11" i="9"/>
  <c r="BX11" i="9" s="1"/>
  <c r="AY11" i="9"/>
  <c r="BW11" i="9" s="1"/>
  <c r="AX11" i="9"/>
  <c r="BV11" i="9" s="1"/>
  <c r="AW11" i="9"/>
  <c r="BU11" i="9" s="1"/>
  <c r="AV11" i="9"/>
  <c r="BT11" i="9" s="1"/>
  <c r="AU11" i="9"/>
  <c r="BS11" i="9" s="1"/>
  <c r="AT11" i="9"/>
  <c r="BR11" i="9" s="1"/>
  <c r="AS11" i="9"/>
  <c r="BQ11" i="9" s="1"/>
  <c r="AR11" i="9"/>
  <c r="BP11" i="9" s="1"/>
  <c r="AQ11" i="9"/>
  <c r="BO11" i="9" s="1"/>
  <c r="AP11" i="9"/>
  <c r="BN11" i="9" s="1"/>
  <c r="AO11" i="9"/>
  <c r="BM11" i="9" s="1"/>
  <c r="AZ10" i="9"/>
  <c r="BX10" i="9" s="1"/>
  <c r="AY10" i="9"/>
  <c r="BW10" i="9" s="1"/>
  <c r="AX10" i="9"/>
  <c r="BV10" i="9" s="1"/>
  <c r="AW10" i="9"/>
  <c r="BU10" i="9" s="1"/>
  <c r="AV10" i="9"/>
  <c r="BT10" i="9" s="1"/>
  <c r="AU10" i="9"/>
  <c r="BS10" i="9" s="1"/>
  <c r="AT10" i="9"/>
  <c r="BR10" i="9" s="1"/>
  <c r="AS10" i="9"/>
  <c r="BQ10" i="9" s="1"/>
  <c r="AR10" i="9"/>
  <c r="BP10" i="9" s="1"/>
  <c r="AQ10" i="9"/>
  <c r="BO10" i="9" s="1"/>
  <c r="AP10" i="9"/>
  <c r="BN10" i="9" s="1"/>
  <c r="AO10" i="9"/>
  <c r="BM10" i="9" s="1"/>
  <c r="AZ9" i="9"/>
  <c r="BX9" i="9" s="1"/>
  <c r="AY9" i="9"/>
  <c r="BW9" i="9" s="1"/>
  <c r="AX9" i="9"/>
  <c r="BV9" i="9" s="1"/>
  <c r="AW9" i="9"/>
  <c r="BU9" i="9" s="1"/>
  <c r="AV9" i="9"/>
  <c r="BT9" i="9" s="1"/>
  <c r="AU9" i="9"/>
  <c r="BS9" i="9" s="1"/>
  <c r="AT9" i="9"/>
  <c r="BR9" i="9" s="1"/>
  <c r="AS9" i="9"/>
  <c r="BQ9" i="9" s="1"/>
  <c r="AR9" i="9"/>
  <c r="BP9" i="9" s="1"/>
  <c r="AQ9" i="9"/>
  <c r="BO9" i="9" s="1"/>
  <c r="AP9" i="9"/>
  <c r="BN9" i="9" s="1"/>
  <c r="AO9" i="9"/>
  <c r="BM9" i="9" s="1"/>
  <c r="AZ8" i="9"/>
  <c r="BX8" i="9" s="1"/>
  <c r="AY8" i="9"/>
  <c r="BW8" i="9" s="1"/>
  <c r="AX8" i="9"/>
  <c r="BV8" i="9" s="1"/>
  <c r="AW8" i="9"/>
  <c r="BU8" i="9" s="1"/>
  <c r="AV8" i="9"/>
  <c r="BT8" i="9" s="1"/>
  <c r="AU8" i="9"/>
  <c r="BS8" i="9" s="1"/>
  <c r="AT8" i="9"/>
  <c r="BR8" i="9" s="1"/>
  <c r="AS8" i="9"/>
  <c r="BQ8" i="9" s="1"/>
  <c r="AR8" i="9"/>
  <c r="BP8" i="9" s="1"/>
  <c r="AQ8" i="9"/>
  <c r="BO8" i="9" s="1"/>
  <c r="AP8" i="9"/>
  <c r="BN8" i="9" s="1"/>
  <c r="AO8" i="9"/>
  <c r="BM8" i="9" s="1"/>
  <c r="AZ7" i="9"/>
  <c r="BX7" i="9" s="1"/>
  <c r="AY7" i="9"/>
  <c r="BW7" i="9" s="1"/>
  <c r="AX7" i="9"/>
  <c r="BV7" i="9" s="1"/>
  <c r="AW7" i="9"/>
  <c r="BU7" i="9" s="1"/>
  <c r="AV7" i="9"/>
  <c r="BT7" i="9" s="1"/>
  <c r="AU7" i="9"/>
  <c r="BS7" i="9" s="1"/>
  <c r="AT7" i="9"/>
  <c r="BR7" i="9" s="1"/>
  <c r="AS7" i="9"/>
  <c r="BQ7" i="9" s="1"/>
  <c r="AR7" i="9"/>
  <c r="BP7" i="9" s="1"/>
  <c r="AQ7" i="9"/>
  <c r="BO7" i="9" s="1"/>
  <c r="AP7" i="9"/>
  <c r="BN7" i="9" s="1"/>
  <c r="AO7" i="9"/>
  <c r="BM7" i="9" s="1"/>
  <c r="AZ6" i="9"/>
  <c r="BX6" i="9" s="1"/>
  <c r="AY6" i="9"/>
  <c r="BW6" i="9" s="1"/>
  <c r="AX6" i="9"/>
  <c r="BV6" i="9" s="1"/>
  <c r="AW6" i="9"/>
  <c r="BU6" i="9" s="1"/>
  <c r="AV6" i="9"/>
  <c r="BT6" i="9" s="1"/>
  <c r="AU6" i="9"/>
  <c r="BS6" i="9" s="1"/>
  <c r="AT6" i="9"/>
  <c r="BR6" i="9" s="1"/>
  <c r="AS6" i="9"/>
  <c r="BQ6" i="9" s="1"/>
  <c r="AR6" i="9"/>
  <c r="BP6" i="9" s="1"/>
  <c r="AQ6" i="9"/>
  <c r="BO6" i="9" s="1"/>
  <c r="AP6" i="9"/>
  <c r="BN6" i="9" s="1"/>
  <c r="AO6" i="9"/>
  <c r="BM6" i="9" s="1"/>
  <c r="AZ5" i="9"/>
  <c r="BX5" i="9" s="1"/>
  <c r="AY5" i="9"/>
  <c r="BW5" i="9" s="1"/>
  <c r="AX5" i="9"/>
  <c r="BV5" i="9" s="1"/>
  <c r="AW5" i="9"/>
  <c r="BU5" i="9" s="1"/>
  <c r="AV5" i="9"/>
  <c r="BT5" i="9" s="1"/>
  <c r="AU5" i="9"/>
  <c r="BS5" i="9" s="1"/>
  <c r="AT5" i="9"/>
  <c r="BR5" i="9" s="1"/>
  <c r="AS5" i="9"/>
  <c r="BQ5" i="9" s="1"/>
  <c r="AR5" i="9"/>
  <c r="BP5" i="9" s="1"/>
  <c r="AQ5" i="9"/>
  <c r="BO5" i="9" s="1"/>
  <c r="AP5" i="9"/>
  <c r="BN5" i="9" s="1"/>
  <c r="AO5" i="9"/>
  <c r="BM5" i="9" s="1"/>
  <c r="AZ184" i="3" l="1"/>
  <c r="AZ199" i="3" s="1"/>
  <c r="H199" i="3"/>
  <c r="H271" i="3"/>
  <c r="AZ270" i="3"/>
  <c r="AZ271" i="3" s="1"/>
  <c r="H276" i="3"/>
  <c r="AZ274" i="3"/>
  <c r="AZ276" i="3" s="1"/>
  <c r="H310" i="3"/>
  <c r="AZ303" i="3"/>
  <c r="AZ310" i="3" s="1"/>
  <c r="H332" i="3"/>
  <c r="AZ317" i="3"/>
  <c r="AZ332" i="3" s="1"/>
  <c r="H285" i="3"/>
  <c r="AZ282" i="3"/>
  <c r="AZ285" i="3" s="1"/>
  <c r="H281" i="3"/>
  <c r="AZ280" i="3"/>
  <c r="AZ281" i="3" s="1"/>
  <c r="H288" i="3"/>
  <c r="AZ286" i="3"/>
  <c r="AZ288" i="3" s="1"/>
  <c r="AC364" i="3"/>
  <c r="Q364" i="3"/>
  <c r="U364" i="3"/>
  <c r="Y364" i="3"/>
  <c r="J315" i="3"/>
  <c r="L315" i="3"/>
  <c r="J354" i="3"/>
  <c r="L354" i="3"/>
  <c r="J125" i="3"/>
  <c r="L125" i="3"/>
  <c r="J126" i="3"/>
  <c r="L126" i="3"/>
  <c r="J127" i="3"/>
  <c r="L127" i="3"/>
  <c r="J128" i="3"/>
  <c r="K315" i="3"/>
  <c r="K354" i="3"/>
  <c r="K125" i="3"/>
  <c r="K126" i="3"/>
  <c r="K127" i="3"/>
  <c r="K128" i="3"/>
  <c r="K129" i="3"/>
  <c r="K130" i="3"/>
  <c r="K114" i="3"/>
  <c r="L128" i="3"/>
  <c r="J129" i="3"/>
  <c r="L129" i="3"/>
  <c r="J130" i="3"/>
  <c r="L130" i="3"/>
  <c r="J114" i="3"/>
  <c r="L114" i="3"/>
  <c r="J102" i="3"/>
  <c r="J255" i="3"/>
  <c r="J256" i="3" s="1"/>
  <c r="J101" i="3"/>
  <c r="K102" i="3"/>
  <c r="K255" i="3"/>
  <c r="K256" i="3" s="1"/>
  <c r="K101" i="3"/>
  <c r="L102" i="3"/>
  <c r="L255" i="3"/>
  <c r="L256" i="3" s="1"/>
  <c r="L101" i="3"/>
  <c r="J244" i="3"/>
  <c r="J103" i="3"/>
  <c r="K244" i="3"/>
  <c r="K103" i="3"/>
  <c r="L244" i="3"/>
  <c r="L103" i="3"/>
  <c r="CB6" i="9"/>
  <c r="I185" i="3" s="1"/>
  <c r="BA185" i="3" s="1"/>
  <c r="CB8" i="9"/>
  <c r="I190" i="3" s="1"/>
  <c r="BA190" i="3" s="1"/>
  <c r="CB10" i="9"/>
  <c r="I192" i="3" s="1"/>
  <c r="BA192" i="3" s="1"/>
  <c r="CB12" i="9"/>
  <c r="I286" i="3" s="1"/>
  <c r="CB14" i="9"/>
  <c r="CB16" i="9"/>
  <c r="I335" i="3" s="1"/>
  <c r="BA335" i="3" s="1"/>
  <c r="CB18" i="9"/>
  <c r="I336" i="3" s="1"/>
  <c r="BA336" i="3" s="1"/>
  <c r="CB20" i="9"/>
  <c r="I318" i="3" s="1"/>
  <c r="BA318" i="3" s="1"/>
  <c r="CB22" i="9"/>
  <c r="CB24" i="9"/>
  <c r="CB26" i="9"/>
  <c r="CB28" i="9"/>
  <c r="I320" i="3" s="1"/>
  <c r="BA320" i="3" s="1"/>
  <c r="CB30" i="9"/>
  <c r="I321" i="3" s="1"/>
  <c r="BA321" i="3" s="1"/>
  <c r="CB32" i="9"/>
  <c r="CB34" i="9"/>
  <c r="CB36" i="9"/>
  <c r="CB38" i="9"/>
  <c r="CB40" i="9"/>
  <c r="CB42" i="9"/>
  <c r="CB44" i="9"/>
  <c r="CB46" i="9"/>
  <c r="CB48" i="9"/>
  <c r="I198" i="3" s="1"/>
  <c r="BA198" i="3" s="1"/>
  <c r="CB50" i="9"/>
  <c r="CB52" i="9"/>
  <c r="CB54" i="9"/>
  <c r="CB5" i="9"/>
  <c r="I184" i="3" s="1"/>
  <c r="BW3" i="9"/>
  <c r="CB7" i="9"/>
  <c r="I186" i="3" s="1"/>
  <c r="BA186" i="3" s="1"/>
  <c r="CB9" i="9"/>
  <c r="I191" i="3" s="1"/>
  <c r="BA191" i="3" s="1"/>
  <c r="CB11" i="9"/>
  <c r="I196" i="3" s="1"/>
  <c r="BA196" i="3" s="1"/>
  <c r="CB13" i="9"/>
  <c r="CB15" i="9"/>
  <c r="I317" i="3" s="1"/>
  <c r="CB17" i="9"/>
  <c r="CB19" i="9"/>
  <c r="CB21" i="9"/>
  <c r="I319" i="3" s="1"/>
  <c r="BA319" i="3" s="1"/>
  <c r="CB23" i="9"/>
  <c r="CB25" i="9"/>
  <c r="CB27" i="9"/>
  <c r="CB29" i="9"/>
  <c r="CB31" i="9"/>
  <c r="CB33" i="9"/>
  <c r="CB35" i="9"/>
  <c r="CB37" i="9"/>
  <c r="CB39" i="9"/>
  <c r="I303" i="3" s="1"/>
  <c r="CB41" i="9"/>
  <c r="CB43" i="9"/>
  <c r="CB45" i="9"/>
  <c r="CB47" i="9"/>
  <c r="CB49" i="9"/>
  <c r="CB51" i="9"/>
  <c r="CB53" i="9"/>
  <c r="CB55" i="9"/>
  <c r="CB59" i="9"/>
  <c r="CB67" i="9"/>
  <c r="CB75" i="9"/>
  <c r="CB83" i="9"/>
  <c r="CB91" i="9"/>
  <c r="CB99" i="9"/>
  <c r="CB107" i="9"/>
  <c r="I328" i="3" s="1"/>
  <c r="BA328" i="3" s="1"/>
  <c r="CB115" i="9"/>
  <c r="CB123" i="9"/>
  <c r="CB131" i="9"/>
  <c r="CB139" i="9"/>
  <c r="CB57" i="9"/>
  <c r="CB61" i="9"/>
  <c r="CB63" i="9"/>
  <c r="CB65" i="9"/>
  <c r="CB69" i="9"/>
  <c r="I323" i="3" s="1"/>
  <c r="BA323" i="3" s="1"/>
  <c r="CB71" i="9"/>
  <c r="I324" i="3" s="1"/>
  <c r="BA324" i="3" s="1"/>
  <c r="CB73" i="9"/>
  <c r="I325" i="3" s="1"/>
  <c r="BA325" i="3" s="1"/>
  <c r="CB77" i="9"/>
  <c r="CB79" i="9"/>
  <c r="CB81" i="9"/>
  <c r="CB85" i="9"/>
  <c r="CB87" i="9"/>
  <c r="CB89" i="9"/>
  <c r="CB93" i="9"/>
  <c r="CB95" i="9"/>
  <c r="CB97" i="9"/>
  <c r="CB101" i="9"/>
  <c r="CB103" i="9"/>
  <c r="CB105" i="9"/>
  <c r="CB109" i="9"/>
  <c r="I280" i="3" s="1"/>
  <c r="CB111" i="9"/>
  <c r="I283" i="3" s="1"/>
  <c r="BA283" i="3" s="1"/>
  <c r="CB113" i="9"/>
  <c r="CB117" i="9"/>
  <c r="CB119" i="9"/>
  <c r="CB121" i="9"/>
  <c r="I270" i="3" s="1"/>
  <c r="CB125" i="9"/>
  <c r="I329" i="3" s="1"/>
  <c r="BA329" i="3" s="1"/>
  <c r="CB127" i="9"/>
  <c r="CB129" i="9"/>
  <c r="CB133" i="9"/>
  <c r="CB135" i="9"/>
  <c r="CB137" i="9"/>
  <c r="I333" i="3" s="1"/>
  <c r="BA333" i="3" s="1"/>
  <c r="CB141" i="9"/>
  <c r="I330" i="3" s="1"/>
  <c r="BA330" i="3" s="1"/>
  <c r="CB143" i="9"/>
  <c r="I331" i="3" s="1"/>
  <c r="BA331" i="3" s="1"/>
  <c r="CB56" i="9"/>
  <c r="CB58" i="9"/>
  <c r="CB60" i="9"/>
  <c r="I322" i="3" s="1"/>
  <c r="BA322" i="3" s="1"/>
  <c r="CB62" i="9"/>
  <c r="CB64" i="9"/>
  <c r="CB66" i="9"/>
  <c r="CB68" i="9"/>
  <c r="CB70" i="9"/>
  <c r="I306" i="3" s="1"/>
  <c r="BA306" i="3" s="1"/>
  <c r="CB72" i="9"/>
  <c r="CB74" i="9"/>
  <c r="CB76" i="9"/>
  <c r="CB78" i="9"/>
  <c r="CB80" i="9"/>
  <c r="CB82" i="9"/>
  <c r="CB84" i="9"/>
  <c r="CB86" i="9"/>
  <c r="CB88" i="9"/>
  <c r="CB90" i="9"/>
  <c r="I327" i="3" s="1"/>
  <c r="BA327" i="3" s="1"/>
  <c r="CB92" i="9"/>
  <c r="CB94" i="9"/>
  <c r="CB96" i="9"/>
  <c r="CB98" i="9"/>
  <c r="CB100" i="9"/>
  <c r="CB102" i="9"/>
  <c r="CB104" i="9"/>
  <c r="CB106" i="9"/>
  <c r="CB108" i="9"/>
  <c r="I287" i="3" s="1"/>
  <c r="BA287" i="3" s="1"/>
  <c r="CB110" i="9"/>
  <c r="I282" i="3" s="1"/>
  <c r="CB112" i="9"/>
  <c r="I274" i="3" s="1"/>
  <c r="CB114" i="9"/>
  <c r="CB116" i="9"/>
  <c r="CB118" i="9"/>
  <c r="CB120" i="9"/>
  <c r="CB122" i="9"/>
  <c r="CB124" i="9"/>
  <c r="CB126" i="9"/>
  <c r="CB128" i="9"/>
  <c r="CB130" i="9"/>
  <c r="CB132" i="9"/>
  <c r="CB134" i="9"/>
  <c r="CB136" i="9"/>
  <c r="I334" i="3" s="1"/>
  <c r="BA334" i="3" s="1"/>
  <c r="CB138" i="9"/>
  <c r="CB140" i="9"/>
  <c r="CB142" i="9"/>
  <c r="CB144" i="9"/>
  <c r="L5" i="3"/>
  <c r="L22" i="3"/>
  <c r="J10" i="3"/>
  <c r="L362" i="3"/>
  <c r="L363" i="3" s="1"/>
  <c r="J261" i="3"/>
  <c r="J202" i="3"/>
  <c r="J203" i="3" s="1"/>
  <c r="K10" i="3"/>
  <c r="K261" i="3"/>
  <c r="K202" i="3"/>
  <c r="K203" i="3" s="1"/>
  <c r="L10" i="3"/>
  <c r="J208" i="3"/>
  <c r="L261" i="3"/>
  <c r="J209" i="3"/>
  <c r="L202" i="3"/>
  <c r="L203" i="3" s="1"/>
  <c r="K208" i="3"/>
  <c r="K209" i="3"/>
  <c r="L208" i="3"/>
  <c r="J262" i="3"/>
  <c r="L209" i="3"/>
  <c r="J311" i="3"/>
  <c r="K262" i="3"/>
  <c r="K311" i="3"/>
  <c r="J22" i="3"/>
  <c r="L262" i="3"/>
  <c r="J362" i="3"/>
  <c r="J363" i="3" s="1"/>
  <c r="L311" i="3"/>
  <c r="K22" i="3"/>
  <c r="J220" i="3"/>
  <c r="L258" i="3"/>
  <c r="K220" i="3"/>
  <c r="J218" i="3"/>
  <c r="J219" i="3" s="1"/>
  <c r="K362" i="3"/>
  <c r="K363" i="3" s="1"/>
  <c r="K218" i="3"/>
  <c r="K219" i="3" s="1"/>
  <c r="K222" i="3"/>
  <c r="J222" i="3"/>
  <c r="J312" i="3"/>
  <c r="L313" i="3"/>
  <c r="J342" i="3"/>
  <c r="L173" i="3"/>
  <c r="J69" i="3"/>
  <c r="L165" i="3"/>
  <c r="J89" i="3"/>
  <c r="L172" i="3"/>
  <c r="L222" i="3"/>
  <c r="K312" i="3"/>
  <c r="K342" i="3"/>
  <c r="K69" i="3"/>
  <c r="K89" i="3"/>
  <c r="L218" i="3"/>
  <c r="L219" i="3" s="1"/>
  <c r="L220" i="3"/>
  <c r="J258" i="3"/>
  <c r="K95" i="3"/>
  <c r="K96" i="3" s="1"/>
  <c r="K360" i="3"/>
  <c r="K361" i="3" s="1"/>
  <c r="K68" i="3"/>
  <c r="K88" i="3"/>
  <c r="K213" i="3"/>
  <c r="K214" i="3" s="1"/>
  <c r="L170" i="3"/>
  <c r="J313" i="3"/>
  <c r="J173" i="3"/>
  <c r="L67" i="3"/>
  <c r="J165" i="3"/>
  <c r="L87" i="3"/>
  <c r="J172" i="3"/>
  <c r="K258" i="3"/>
  <c r="J170" i="3"/>
  <c r="L95" i="3"/>
  <c r="L96" i="3" s="1"/>
  <c r="J67" i="3"/>
  <c r="L68" i="3"/>
  <c r="L358" i="3"/>
  <c r="L359" i="3" s="1"/>
  <c r="K170" i="3"/>
  <c r="K67" i="3"/>
  <c r="K173" i="3"/>
  <c r="K172" i="3"/>
  <c r="J360" i="3"/>
  <c r="J361" i="3" s="1"/>
  <c r="L342" i="3"/>
  <c r="J88" i="3"/>
  <c r="L89" i="3"/>
  <c r="L360" i="3"/>
  <c r="L361" i="3" s="1"/>
  <c r="J87" i="3"/>
  <c r="L88" i="3"/>
  <c r="J213" i="3"/>
  <c r="J214" i="3" s="1"/>
  <c r="K87" i="3"/>
  <c r="L213" i="3"/>
  <c r="L214" i="3" s="1"/>
  <c r="K313" i="3"/>
  <c r="K165" i="3"/>
  <c r="J95" i="3"/>
  <c r="J96" i="3" s="1"/>
  <c r="L312" i="3"/>
  <c r="J68" i="3"/>
  <c r="L69" i="3"/>
  <c r="J358" i="3"/>
  <c r="J359" i="3" s="1"/>
  <c r="K291" i="3"/>
  <c r="K292" i="3" s="1"/>
  <c r="K23" i="3"/>
  <c r="K140" i="3"/>
  <c r="K141" i="3" s="1"/>
  <c r="K152" i="3"/>
  <c r="K175" i="3"/>
  <c r="K227" i="3"/>
  <c r="K299" i="3"/>
  <c r="K66" i="3"/>
  <c r="K164" i="3"/>
  <c r="K260" i="3"/>
  <c r="K249" i="3"/>
  <c r="K177" i="3"/>
  <c r="K264" i="3"/>
  <c r="J291" i="3"/>
  <c r="J292" i="3" s="1"/>
  <c r="L247" i="3"/>
  <c r="J23" i="3"/>
  <c r="L138" i="3"/>
  <c r="L139" i="3" s="1"/>
  <c r="J140" i="3"/>
  <c r="J141" i="3" s="1"/>
  <c r="L131" i="3"/>
  <c r="J152" i="3"/>
  <c r="L169" i="3"/>
  <c r="J175" i="3"/>
  <c r="J227" i="3"/>
  <c r="L163" i="3"/>
  <c r="J299" i="3"/>
  <c r="L298" i="3"/>
  <c r="J66" i="3"/>
  <c r="L112" i="3"/>
  <c r="J164" i="3"/>
  <c r="L204" i="3"/>
  <c r="L205" i="3" s="1"/>
  <c r="K247" i="3"/>
  <c r="K138" i="3"/>
  <c r="K139" i="3" s="1"/>
  <c r="K131" i="3"/>
  <c r="K169" i="3"/>
  <c r="J247" i="3"/>
  <c r="L216" i="3"/>
  <c r="J138" i="3"/>
  <c r="J139" i="3" s="1"/>
  <c r="L7" i="3"/>
  <c r="J131" i="3"/>
  <c r="L26" i="3"/>
  <c r="J169" i="3"/>
  <c r="L145" i="3"/>
  <c r="L340" i="3"/>
  <c r="J163" i="3"/>
  <c r="L200" i="3"/>
  <c r="L201" i="3" s="1"/>
  <c r="J298" i="3"/>
  <c r="L225" i="3"/>
  <c r="L226" i="3" s="1"/>
  <c r="J112" i="3"/>
  <c r="L111" i="3"/>
  <c r="J204" i="3"/>
  <c r="J205" i="3" s="1"/>
  <c r="L64" i="3"/>
  <c r="L65" i="3" s="1"/>
  <c r="J353" i="3"/>
  <c r="L352" i="3"/>
  <c r="K216" i="3"/>
  <c r="K7" i="3"/>
  <c r="K26" i="3"/>
  <c r="K145" i="3"/>
  <c r="K340" i="3"/>
  <c r="K200" i="3"/>
  <c r="K201" i="3" s="1"/>
  <c r="K225" i="3"/>
  <c r="K226" i="3" s="1"/>
  <c r="K111" i="3"/>
  <c r="K64" i="3"/>
  <c r="K65" i="3" s="1"/>
  <c r="K352" i="3"/>
  <c r="K253" i="3"/>
  <c r="K254" i="3" s="1"/>
  <c r="K341" i="3"/>
  <c r="J216" i="3"/>
  <c r="L28" i="3"/>
  <c r="J7" i="3"/>
  <c r="L9" i="3"/>
  <c r="J26" i="3"/>
  <c r="L8" i="3"/>
  <c r="J145" i="3"/>
  <c r="L337" i="3"/>
  <c r="J340" i="3"/>
  <c r="L211" i="3"/>
  <c r="L212" i="3" s="1"/>
  <c r="J200" i="3"/>
  <c r="J201" i="3" s="1"/>
  <c r="L223" i="3"/>
  <c r="J225" i="3"/>
  <c r="J226" i="3" s="1"/>
  <c r="L144" i="3"/>
  <c r="J111" i="3"/>
  <c r="J113" i="3" s="1"/>
  <c r="L151" i="3"/>
  <c r="J64" i="3"/>
  <c r="J65" i="3" s="1"/>
  <c r="L115" i="3"/>
  <c r="J352" i="3"/>
  <c r="L343" i="3"/>
  <c r="J253" i="3"/>
  <c r="J254" i="3" s="1"/>
  <c r="L104" i="3"/>
  <c r="J341" i="3"/>
  <c r="L257" i="3"/>
  <c r="K28" i="3"/>
  <c r="K9" i="3"/>
  <c r="K8" i="3"/>
  <c r="M152" i="3"/>
  <c r="K337" i="3"/>
  <c r="K211" i="3"/>
  <c r="K212" i="3" s="1"/>
  <c r="K223" i="3"/>
  <c r="K144" i="3"/>
  <c r="K146" i="3" s="1"/>
  <c r="K151" i="3"/>
  <c r="K115" i="3"/>
  <c r="K343" i="3"/>
  <c r="K104" i="3"/>
  <c r="K257" i="3"/>
  <c r="K174" i="3"/>
  <c r="K33" i="3"/>
  <c r="K156" i="3"/>
  <c r="K358" i="3"/>
  <c r="K359" i="3" s="1"/>
  <c r="L291" i="3"/>
  <c r="L292" i="3" s="1"/>
  <c r="J28" i="3"/>
  <c r="L23" i="3"/>
  <c r="J9" i="3"/>
  <c r="L140" i="3"/>
  <c r="L141" i="3" s="1"/>
  <c r="J8" i="3"/>
  <c r="L152" i="3"/>
  <c r="J337" i="3"/>
  <c r="L175" i="3"/>
  <c r="J211" i="3"/>
  <c r="J212" i="3" s="1"/>
  <c r="L227" i="3"/>
  <c r="J223" i="3"/>
  <c r="L299" i="3"/>
  <c r="J144" i="3"/>
  <c r="J146" i="3" s="1"/>
  <c r="L66" i="3"/>
  <c r="J151" i="3"/>
  <c r="L164" i="3"/>
  <c r="J115" i="3"/>
  <c r="L260" i="3"/>
  <c r="J343" i="3"/>
  <c r="L249" i="3"/>
  <c r="J104" i="3"/>
  <c r="L177" i="3"/>
  <c r="J257" i="3"/>
  <c r="L264" i="3"/>
  <c r="J174" i="3"/>
  <c r="L134" i="3"/>
  <c r="J33" i="3"/>
  <c r="L32" i="3"/>
  <c r="J156" i="3"/>
  <c r="K163" i="3"/>
  <c r="K353" i="3"/>
  <c r="J249" i="3"/>
  <c r="L253" i="3"/>
  <c r="L254" i="3" s="1"/>
  <c r="K134" i="3"/>
  <c r="K265" i="3"/>
  <c r="K51" i="3"/>
  <c r="K52" i="3" s="1"/>
  <c r="K228" i="3"/>
  <c r="K355" i="3"/>
  <c r="K259" i="3"/>
  <c r="K70" i="3"/>
  <c r="K206" i="3"/>
  <c r="K207" i="3" s="1"/>
  <c r="K92" i="3"/>
  <c r="K98" i="3"/>
  <c r="K112" i="3"/>
  <c r="L100" i="3"/>
  <c r="L246" i="3"/>
  <c r="K176" i="3"/>
  <c r="L241" i="3"/>
  <c r="K100" i="3"/>
  <c r="K246" i="3"/>
  <c r="J176" i="3"/>
  <c r="J239" i="3"/>
  <c r="L221" i="3"/>
  <c r="J231" i="3"/>
  <c r="J232" i="3" s="1"/>
  <c r="L236" i="3"/>
  <c r="J60" i="3"/>
  <c r="L233" i="3"/>
  <c r="L234" i="3" s="1"/>
  <c r="J136" i="3"/>
  <c r="J137" i="3" s="1"/>
  <c r="L123" i="3"/>
  <c r="J149" i="3"/>
  <c r="J150" i="3" s="1"/>
  <c r="L338" i="3"/>
  <c r="J93" i="3"/>
  <c r="L39" i="3"/>
  <c r="L40" i="3" s="1"/>
  <c r="J43" i="3"/>
  <c r="L47" i="3"/>
  <c r="J167" i="3"/>
  <c r="J168" i="3" s="1"/>
  <c r="L91" i="3"/>
  <c r="J36" i="3"/>
  <c r="L35" i="3"/>
  <c r="K241" i="3"/>
  <c r="J100" i="3"/>
  <c r="J246" i="3"/>
  <c r="K221" i="3"/>
  <c r="K236" i="3"/>
  <c r="K233" i="3"/>
  <c r="K234" i="3" s="1"/>
  <c r="K123" i="3"/>
  <c r="K338" i="3"/>
  <c r="K39" i="3"/>
  <c r="K40" i="3" s="1"/>
  <c r="M132" i="3"/>
  <c r="K47" i="3"/>
  <c r="K298" i="3"/>
  <c r="K300" i="3" s="1"/>
  <c r="J260" i="3"/>
  <c r="J241" i="3"/>
  <c r="L251" i="3"/>
  <c r="L252" i="3" s="1"/>
  <c r="L157" i="3"/>
  <c r="L156" i="3"/>
  <c r="L142" i="3"/>
  <c r="L143" i="3" s="1"/>
  <c r="J221" i="3"/>
  <c r="L97" i="3"/>
  <c r="J236" i="3"/>
  <c r="L356" i="3"/>
  <c r="J233" i="3"/>
  <c r="J234" i="3" s="1"/>
  <c r="L229" i="3"/>
  <c r="J123" i="3"/>
  <c r="L339" i="3"/>
  <c r="J338" i="3"/>
  <c r="L215" i="3"/>
  <c r="L217" i="3" s="1"/>
  <c r="J39" i="3"/>
  <c r="J40" i="3" s="1"/>
  <c r="L132" i="3"/>
  <c r="J47" i="3"/>
  <c r="L56" i="3"/>
  <c r="J91" i="3"/>
  <c r="L72" i="3"/>
  <c r="J264" i="3"/>
  <c r="K32" i="3"/>
  <c r="K251" i="3"/>
  <c r="K252" i="3" s="1"/>
  <c r="K157" i="3"/>
  <c r="K142" i="3"/>
  <c r="K143" i="3" s="1"/>
  <c r="K97" i="3"/>
  <c r="K356" i="3"/>
  <c r="K229" i="3"/>
  <c r="K339" i="3"/>
  <c r="K215" i="3"/>
  <c r="K132" i="3"/>
  <c r="K56" i="3"/>
  <c r="K72" i="3"/>
  <c r="K243" i="3"/>
  <c r="K278" i="3"/>
  <c r="K119" i="3"/>
  <c r="K181" i="3"/>
  <c r="K30" i="3"/>
  <c r="K204" i="3"/>
  <c r="K205" i="3" s="1"/>
  <c r="L353" i="3"/>
  <c r="J177" i="3"/>
  <c r="L341" i="3"/>
  <c r="L265" i="3"/>
  <c r="L33" i="3"/>
  <c r="J32" i="3"/>
  <c r="J251" i="3"/>
  <c r="J252" i="3" s="1"/>
  <c r="J157" i="3"/>
  <c r="J142" i="3"/>
  <c r="J143" i="3" s="1"/>
  <c r="L51" i="3"/>
  <c r="L52" i="3" s="1"/>
  <c r="J97" i="3"/>
  <c r="L228" i="3"/>
  <c r="J356" i="3"/>
  <c r="L355" i="3"/>
  <c r="J229" i="3"/>
  <c r="L259" i="3"/>
  <c r="J339" i="3"/>
  <c r="L70" i="3"/>
  <c r="J215" i="3"/>
  <c r="L206" i="3"/>
  <c r="L207" i="3" s="1"/>
  <c r="J132" i="3"/>
  <c r="L92" i="3"/>
  <c r="J56" i="3"/>
  <c r="L98" i="3"/>
  <c r="J72" i="3"/>
  <c r="L20" i="3"/>
  <c r="J243" i="3"/>
  <c r="L62" i="3"/>
  <c r="L63" i="3" s="1"/>
  <c r="J278" i="3"/>
  <c r="L277" i="3"/>
  <c r="J119" i="3"/>
  <c r="L147" i="3"/>
  <c r="L148" i="3" s="1"/>
  <c r="J181" i="3"/>
  <c r="L84" i="3"/>
  <c r="L85" i="3" s="1"/>
  <c r="J30" i="3"/>
  <c r="L174" i="3"/>
  <c r="K231" i="3"/>
  <c r="K232" i="3" s="1"/>
  <c r="K93" i="3"/>
  <c r="L36" i="3"/>
  <c r="J35" i="3"/>
  <c r="K147" i="3"/>
  <c r="K148" i="3" s="1"/>
  <c r="K21" i="3"/>
  <c r="K80" i="3"/>
  <c r="J133" i="3"/>
  <c r="L159" i="3"/>
  <c r="J42" i="3"/>
  <c r="L82" i="3"/>
  <c r="J237" i="3"/>
  <c r="L242" i="3"/>
  <c r="J53" i="3"/>
  <c r="L117" i="3"/>
  <c r="L118" i="3" s="1"/>
  <c r="J17" i="3"/>
  <c r="L41" i="3"/>
  <c r="J59" i="3"/>
  <c r="J61" i="3" s="1"/>
  <c r="L79" i="3"/>
  <c r="J180" i="3"/>
  <c r="L179" i="3"/>
  <c r="J25" i="3"/>
  <c r="L71" i="3"/>
  <c r="J73" i="3"/>
  <c r="L75" i="3"/>
  <c r="J134" i="3"/>
  <c r="L60" i="3"/>
  <c r="J259" i="3"/>
  <c r="L43" i="3"/>
  <c r="J98" i="3"/>
  <c r="K91" i="3"/>
  <c r="K36" i="3"/>
  <c r="L34" i="3"/>
  <c r="L120" i="3"/>
  <c r="L119" i="3"/>
  <c r="J147" i="3"/>
  <c r="J148" i="3" s="1"/>
  <c r="J21" i="3"/>
  <c r="J80" i="3"/>
  <c r="K159" i="3"/>
  <c r="K82" i="3"/>
  <c r="K242" i="3"/>
  <c r="K117" i="3"/>
  <c r="K118" i="3" s="1"/>
  <c r="K41" i="3"/>
  <c r="K79" i="3"/>
  <c r="K179" i="3"/>
  <c r="K71" i="3"/>
  <c r="K75" i="3"/>
  <c r="K109" i="3"/>
  <c r="K60" i="3"/>
  <c r="K43" i="3"/>
  <c r="K20" i="3"/>
  <c r="K277" i="3"/>
  <c r="K34" i="3"/>
  <c r="K120" i="3"/>
  <c r="J159" i="3"/>
  <c r="L49" i="3"/>
  <c r="J82" i="3"/>
  <c r="L19" i="3"/>
  <c r="J242" i="3"/>
  <c r="L81" i="3"/>
  <c r="J117" i="3"/>
  <c r="J118" i="3" s="1"/>
  <c r="L107" i="3"/>
  <c r="J41" i="3"/>
  <c r="L86" i="3"/>
  <c r="J79" i="3"/>
  <c r="L78" i="3"/>
  <c r="J179" i="3"/>
  <c r="L293" i="3"/>
  <c r="L294" i="3" s="1"/>
  <c r="J71" i="3"/>
  <c r="L76" i="3"/>
  <c r="J75" i="3"/>
  <c r="L46" i="3"/>
  <c r="J109" i="3"/>
  <c r="L108" i="3"/>
  <c r="J153" i="3"/>
  <c r="J265" i="3"/>
  <c r="J51" i="3"/>
  <c r="J52" i="3" s="1"/>
  <c r="L136" i="3"/>
  <c r="L137" i="3" s="1"/>
  <c r="J70" i="3"/>
  <c r="J20" i="3"/>
  <c r="L37" i="3"/>
  <c r="L48" i="3"/>
  <c r="L278" i="3"/>
  <c r="J277" i="3"/>
  <c r="J34" i="3"/>
  <c r="J120" i="3"/>
  <c r="K49" i="3"/>
  <c r="K19" i="3"/>
  <c r="K81" i="3"/>
  <c r="K107" i="3"/>
  <c r="K86" i="3"/>
  <c r="K78" i="3"/>
  <c r="M54" i="3"/>
  <c r="K293" i="3"/>
  <c r="K294" i="3" s="1"/>
  <c r="K76" i="3"/>
  <c r="K46" i="3"/>
  <c r="K108" i="3"/>
  <c r="K106" i="3"/>
  <c r="K136" i="3"/>
  <c r="K137" i="3" s="1"/>
  <c r="L167" i="3"/>
  <c r="L168" i="3" s="1"/>
  <c r="M243" i="3"/>
  <c r="K62" i="3"/>
  <c r="K63" i="3" s="1"/>
  <c r="K37" i="3"/>
  <c r="K48" i="3"/>
  <c r="L161" i="3"/>
  <c r="J49" i="3"/>
  <c r="L248" i="3"/>
  <c r="J19" i="3"/>
  <c r="L238" i="3"/>
  <c r="J81" i="3"/>
  <c r="L44" i="3"/>
  <c r="J107" i="3"/>
  <c r="L160" i="3"/>
  <c r="J86" i="3"/>
  <c r="L29" i="3"/>
  <c r="J78" i="3"/>
  <c r="L54" i="3"/>
  <c r="L239" i="3"/>
  <c r="J228" i="3"/>
  <c r="L149" i="3"/>
  <c r="L150" i="3" s="1"/>
  <c r="J206" i="3"/>
  <c r="J207" i="3" s="1"/>
  <c r="K167" i="3"/>
  <c r="K168" i="3" s="1"/>
  <c r="L243" i="3"/>
  <c r="J62" i="3"/>
  <c r="J63" i="3" s="1"/>
  <c r="J37" i="3"/>
  <c r="J48" i="3"/>
  <c r="L16" i="3"/>
  <c r="L31" i="3"/>
  <c r="L30" i="3"/>
  <c r="K161" i="3"/>
  <c r="M133" i="3"/>
  <c r="K248" i="3"/>
  <c r="K238" i="3"/>
  <c r="K44" i="3"/>
  <c r="K160" i="3"/>
  <c r="K29" i="3"/>
  <c r="K54" i="3"/>
  <c r="M180" i="3"/>
  <c r="K27" i="3"/>
  <c r="K57" i="3"/>
  <c r="K154" i="3"/>
  <c r="K122" i="3"/>
  <c r="L176" i="3"/>
  <c r="L231" i="3"/>
  <c r="L232" i="3" s="1"/>
  <c r="J355" i="3"/>
  <c r="L93" i="3"/>
  <c r="J92" i="3"/>
  <c r="K35" i="3"/>
  <c r="L21" i="3"/>
  <c r="L80" i="3"/>
  <c r="L181" i="3"/>
  <c r="J84" i="3"/>
  <c r="J85" i="3" s="1"/>
  <c r="J16" i="3"/>
  <c r="J31" i="3"/>
  <c r="K133" i="3"/>
  <c r="K42" i="3"/>
  <c r="K237" i="3"/>
  <c r="K53" i="3"/>
  <c r="K17" i="3"/>
  <c r="K59" i="3"/>
  <c r="K180" i="3"/>
  <c r="K25" i="3"/>
  <c r="K73" i="3"/>
  <c r="K121" i="3"/>
  <c r="K14" i="3"/>
  <c r="K15" i="3" s="1"/>
  <c r="K239" i="3"/>
  <c r="L237" i="3"/>
  <c r="L122" i="3"/>
  <c r="J106" i="3"/>
  <c r="L45" i="3"/>
  <c r="K84" i="3"/>
  <c r="K85" i="3" s="1"/>
  <c r="J160" i="3"/>
  <c r="L73" i="3"/>
  <c r="L154" i="3"/>
  <c r="L109" i="3"/>
  <c r="J122" i="3"/>
  <c r="L153" i="3"/>
  <c r="K45" i="3"/>
  <c r="K16" i="3"/>
  <c r="J248" i="3"/>
  <c r="L17" i="3"/>
  <c r="J293" i="3"/>
  <c r="J294" i="3" s="1"/>
  <c r="J154" i="3"/>
  <c r="K153" i="3"/>
  <c r="J45" i="3"/>
  <c r="L12" i="3"/>
  <c r="L13" i="3" s="1"/>
  <c r="L59" i="3"/>
  <c r="L61" i="3" s="1"/>
  <c r="K31" i="3"/>
  <c r="L42" i="3"/>
  <c r="J54" i="3"/>
  <c r="K12" i="3"/>
  <c r="K13" i="3" s="1"/>
  <c r="J238" i="3"/>
  <c r="J44" i="3"/>
  <c r="L27" i="3"/>
  <c r="J76" i="3"/>
  <c r="L14" i="3"/>
  <c r="L15" i="3" s="1"/>
  <c r="J12" i="3"/>
  <c r="J13" i="3" s="1"/>
  <c r="L235" i="3"/>
  <c r="K149" i="3"/>
  <c r="K150" i="3" s="1"/>
  <c r="J161" i="3"/>
  <c r="L53" i="3"/>
  <c r="L180" i="3"/>
  <c r="J27" i="3"/>
  <c r="L121" i="3"/>
  <c r="J108" i="3"/>
  <c r="J14" i="3"/>
  <c r="J15" i="3" s="1"/>
  <c r="K235" i="3"/>
  <c r="L25" i="3"/>
  <c r="J57" i="3"/>
  <c r="L133" i="3"/>
  <c r="J29" i="3"/>
  <c r="L57" i="3"/>
  <c r="J46" i="3"/>
  <c r="J121" i="3"/>
  <c r="J235" i="3"/>
  <c r="L106" i="3"/>
  <c r="J5" i="3"/>
  <c r="K5" i="3"/>
  <c r="CB122" i="10"/>
  <c r="M229" i="3" s="1"/>
  <c r="CB140" i="10"/>
  <c r="M145" i="3" s="1"/>
  <c r="CB20" i="10"/>
  <c r="CB54" i="10"/>
  <c r="CB6" i="10"/>
  <c r="CB47" i="10"/>
  <c r="M71" i="3" s="1"/>
  <c r="CB96" i="10"/>
  <c r="CB131" i="10"/>
  <c r="CB36" i="10"/>
  <c r="CB45" i="10"/>
  <c r="CB13" i="10"/>
  <c r="CB19" i="10"/>
  <c r="CB31" i="10"/>
  <c r="CB8" i="10"/>
  <c r="M177" i="3" s="1"/>
  <c r="CB12" i="10"/>
  <c r="M69" i="3" s="1"/>
  <c r="CB16" i="10"/>
  <c r="CB24" i="10"/>
  <c r="M34" i="3" s="1"/>
  <c r="CB7" i="10"/>
  <c r="CB39" i="10"/>
  <c r="CB11" i="10"/>
  <c r="CB130" i="10"/>
  <c r="CB42" i="10"/>
  <c r="CB113" i="10"/>
  <c r="CB129" i="10"/>
  <c r="CB137" i="10"/>
  <c r="M100" i="3" s="1"/>
  <c r="CB59" i="10"/>
  <c r="M312" i="3" s="1"/>
  <c r="CB75" i="10"/>
  <c r="M255" i="3" s="1"/>
  <c r="M256" i="3" s="1"/>
  <c r="CB95" i="10"/>
  <c r="CB128" i="10"/>
  <c r="M78" i="3" s="1"/>
  <c r="CB123" i="10"/>
  <c r="CB139" i="10"/>
  <c r="CB70" i="10"/>
  <c r="CB92" i="10"/>
  <c r="M251" i="3" s="1"/>
  <c r="M252" i="3" s="1"/>
  <c r="CB104" i="10"/>
  <c r="CB121" i="10"/>
  <c r="CB138" i="10"/>
  <c r="M169" i="3" s="1"/>
  <c r="CB55" i="10"/>
  <c r="CB63" i="10"/>
  <c r="CB71" i="10"/>
  <c r="CB79" i="10"/>
  <c r="CB87" i="10"/>
  <c r="CB112" i="10"/>
  <c r="CB32" i="10"/>
  <c r="CB27" i="10"/>
  <c r="M338" i="3" s="1"/>
  <c r="CB21" i="10"/>
  <c r="M293" i="3" s="1"/>
  <c r="M294" i="3" s="1"/>
  <c r="CB37" i="10"/>
  <c r="CB28" i="10"/>
  <c r="CB40" i="10"/>
  <c r="CB29" i="10"/>
  <c r="BW3" i="10"/>
  <c r="CB35" i="10"/>
  <c r="CB43" i="10"/>
  <c r="CB26" i="10"/>
  <c r="CB49" i="10"/>
  <c r="M60" i="3" s="1"/>
  <c r="CB34" i="10"/>
  <c r="CB115" i="10"/>
  <c r="CB15" i="10"/>
  <c r="CB18" i="10"/>
  <c r="M249" i="3" s="1"/>
  <c r="CB22" i="10"/>
  <c r="M48" i="3" s="1"/>
  <c r="CB23" i="10"/>
  <c r="CB25" i="10"/>
  <c r="CB44" i="10"/>
  <c r="M121" i="3" s="1"/>
  <c r="CB46" i="10"/>
  <c r="CB50" i="10"/>
  <c r="M157" i="3" s="1"/>
  <c r="CB52" i="10"/>
  <c r="M278" i="3" s="1"/>
  <c r="CB58" i="10"/>
  <c r="CB60" i="10"/>
  <c r="CB61" i="10"/>
  <c r="CB66" i="10"/>
  <c r="CB68" i="10"/>
  <c r="CB74" i="10"/>
  <c r="M200" i="3" s="1"/>
  <c r="M201" i="3" s="1"/>
  <c r="CB76" i="10"/>
  <c r="CB84" i="10"/>
  <c r="CB48" i="10"/>
  <c r="CB81" i="10"/>
  <c r="CB9" i="10"/>
  <c r="CB14" i="10"/>
  <c r="M14" i="3" s="1"/>
  <c r="M15" i="3" s="1"/>
  <c r="CB17" i="10"/>
  <c r="CB38" i="10"/>
  <c r="CB41" i="10"/>
  <c r="M53" i="3" s="1"/>
  <c r="AY3" i="10"/>
  <c r="CB5" i="10"/>
  <c r="CB30" i="10"/>
  <c r="M80" i="3" s="1"/>
  <c r="CB33" i="10"/>
  <c r="CB53" i="10"/>
  <c r="CB56" i="10"/>
  <c r="M277" i="3" s="1"/>
  <c r="CB69" i="10"/>
  <c r="CB72" i="10"/>
  <c r="M29" i="3" s="1"/>
  <c r="CB77" i="10"/>
  <c r="CB105" i="10"/>
  <c r="CB10" i="10"/>
  <c r="CB65" i="10"/>
  <c r="CB82" i="10"/>
  <c r="M202" i="3" s="1"/>
  <c r="M203" i="3" s="1"/>
  <c r="CB97" i="10"/>
  <c r="M138" i="3" s="1"/>
  <c r="M139" i="3" s="1"/>
  <c r="CB89" i="10"/>
  <c r="M9" i="3" s="1"/>
  <c r="CB100" i="10"/>
  <c r="M131" i="3" s="1"/>
  <c r="CB110" i="10"/>
  <c r="M86" i="3" s="1"/>
  <c r="CB83" i="10"/>
  <c r="CB90" i="10"/>
  <c r="M342" i="3" s="1"/>
  <c r="CB99" i="10"/>
  <c r="CB107" i="10"/>
  <c r="CB126" i="10"/>
  <c r="CB51" i="10"/>
  <c r="CB57" i="10"/>
  <c r="CB62" i="10"/>
  <c r="CB64" i="10"/>
  <c r="M97" i="3" s="1"/>
  <c r="CB67" i="10"/>
  <c r="M313" i="3" s="1"/>
  <c r="CB73" i="10"/>
  <c r="M30" i="3" s="1"/>
  <c r="CB78" i="10"/>
  <c r="CB80" i="10"/>
  <c r="M261" i="3" s="1"/>
  <c r="CB85" i="10"/>
  <c r="M233" i="3" s="1"/>
  <c r="M234" i="3" s="1"/>
  <c r="CB94" i="10"/>
  <c r="CB103" i="10"/>
  <c r="M248" i="3" s="1"/>
  <c r="CB91" i="10"/>
  <c r="CB98" i="10"/>
  <c r="CB106" i="10"/>
  <c r="CB116" i="10"/>
  <c r="M341" i="3" s="1"/>
  <c r="CB119" i="10"/>
  <c r="CB86" i="10"/>
  <c r="CB88" i="10"/>
  <c r="M12" i="3" s="1"/>
  <c r="M13" i="3" s="1"/>
  <c r="CB114" i="10"/>
  <c r="CB125" i="10"/>
  <c r="M108" i="3" s="1"/>
  <c r="CB109" i="10"/>
  <c r="CB124" i="10"/>
  <c r="M259" i="3" s="1"/>
  <c r="CB127" i="10"/>
  <c r="CB134" i="10"/>
  <c r="CB101" i="10"/>
  <c r="CB102" i="10"/>
  <c r="CB108" i="10"/>
  <c r="CB111" i="10"/>
  <c r="M260" i="3" s="1"/>
  <c r="CB136" i="10"/>
  <c r="M144" i="3" s="1"/>
  <c r="CB118" i="10"/>
  <c r="CB133" i="10"/>
  <c r="M253" i="3" s="1"/>
  <c r="M254" i="3" s="1"/>
  <c r="CB120" i="10"/>
  <c r="CB132" i="10"/>
  <c r="CB135" i="10"/>
  <c r="CB93" i="10"/>
  <c r="CB117" i="10"/>
  <c r="CB141" i="10"/>
  <c r="M358" i="3" s="1"/>
  <c r="M359" i="3" s="1"/>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B358" i="3" s="1"/>
  <c r="C358" i="3" s="1"/>
  <c r="C269" i="6"/>
  <c r="D358" i="3" s="1"/>
  <c r="E358" i="3" s="1"/>
  <c r="A140" i="9"/>
  <c r="BY140" i="9"/>
  <c r="BZ140" i="9"/>
  <c r="A141" i="9"/>
  <c r="BY141" i="9"/>
  <c r="F330" i="3" s="1"/>
  <c r="AX330" i="3" s="1"/>
  <c r="BZ141" i="9"/>
  <c r="G330" i="3" s="1"/>
  <c r="AY330" i="3" s="1"/>
  <c r="A142" i="9"/>
  <c r="BY142" i="9"/>
  <c r="BZ142" i="9"/>
  <c r="I332" i="3" l="1"/>
  <c r="BA317" i="3"/>
  <c r="BA332" i="3" s="1"/>
  <c r="I271" i="3"/>
  <c r="BA270" i="3"/>
  <c r="BA271" i="3" s="1"/>
  <c r="I276" i="3"/>
  <c r="BA274" i="3"/>
  <c r="BA276" i="3" s="1"/>
  <c r="I285" i="3"/>
  <c r="BA282" i="3"/>
  <c r="BA285" i="3" s="1"/>
  <c r="I310" i="3"/>
  <c r="BA303" i="3"/>
  <c r="BA310" i="3" s="1"/>
  <c r="I288" i="3"/>
  <c r="BA286" i="3"/>
  <c r="BA288" i="3" s="1"/>
  <c r="I281" i="3"/>
  <c r="BA280" i="3"/>
  <c r="BA281" i="3" s="1"/>
  <c r="I199" i="3"/>
  <c r="BA184" i="3"/>
  <c r="BA199" i="3" s="1"/>
  <c r="K90" i="3"/>
  <c r="J18" i="3"/>
  <c r="L55" i="3"/>
  <c r="M55" i="3"/>
  <c r="J90" i="3"/>
  <c r="J240" i="3"/>
  <c r="K99" i="3"/>
  <c r="J300" i="3"/>
  <c r="K279" i="3"/>
  <c r="J24" i="3"/>
  <c r="K217" i="3"/>
  <c r="K61" i="3"/>
  <c r="J217" i="3"/>
  <c r="L146" i="3"/>
  <c r="K55" i="3"/>
  <c r="J279" i="3"/>
  <c r="K18" i="3"/>
  <c r="J105" i="3"/>
  <c r="L110" i="3"/>
  <c r="L90" i="3"/>
  <c r="K166" i="3"/>
  <c r="M146" i="3"/>
  <c r="J182" i="3"/>
  <c r="K105" i="3"/>
  <c r="J166" i="3"/>
  <c r="J171" i="3"/>
  <c r="K240" i="3"/>
  <c r="L105" i="3"/>
  <c r="J83" i="3"/>
  <c r="K83" i="3"/>
  <c r="L171" i="3"/>
  <c r="K171" i="3"/>
  <c r="L38" i="3"/>
  <c r="K24" i="3"/>
  <c r="L113" i="3"/>
  <c r="J210" i="3"/>
  <c r="K94" i="3"/>
  <c r="K210" i="3"/>
  <c r="L240" i="3"/>
  <c r="J38" i="3"/>
  <c r="J55" i="3"/>
  <c r="K357" i="3"/>
  <c r="K11" i="3"/>
  <c r="J230" i="3"/>
  <c r="K178" i="3"/>
  <c r="L210" i="3"/>
  <c r="L6" i="3"/>
  <c r="K182" i="3"/>
  <c r="L182" i="3"/>
  <c r="K58" i="3"/>
  <c r="J245" i="3"/>
  <c r="L94" i="3"/>
  <c r="K263" i="3"/>
  <c r="K344" i="3"/>
  <c r="L11" i="3"/>
  <c r="K230" i="3"/>
  <c r="K250" i="3"/>
  <c r="L230" i="3"/>
  <c r="K113" i="3"/>
  <c r="L357" i="3"/>
  <c r="K269" i="3"/>
  <c r="J178" i="3"/>
  <c r="K135" i="3"/>
  <c r="L135" i="3"/>
  <c r="K50" i="3"/>
  <c r="L124" i="3"/>
  <c r="J124" i="3"/>
  <c r="J58" i="3"/>
  <c r="L99" i="3"/>
  <c r="J357" i="3"/>
  <c r="J11" i="3"/>
  <c r="K224" i="3"/>
  <c r="K316" i="3"/>
  <c r="J135" i="3"/>
  <c r="K6" i="3"/>
  <c r="K38" i="3"/>
  <c r="K110" i="3"/>
  <c r="L83" i="3"/>
  <c r="L24" i="3"/>
  <c r="L279" i="3"/>
  <c r="J269" i="3"/>
  <c r="J250" i="3"/>
  <c r="L245" i="3"/>
  <c r="L269" i="3"/>
  <c r="J74" i="3"/>
  <c r="K116" i="3"/>
  <c r="J6" i="3"/>
  <c r="J110" i="3"/>
  <c r="L77" i="3"/>
  <c r="L50" i="3"/>
  <c r="L162" i="3"/>
  <c r="K124" i="3"/>
  <c r="J263" i="3"/>
  <c r="J155" i="3"/>
  <c r="J344" i="3"/>
  <c r="K155" i="3"/>
  <c r="L300" i="3"/>
  <c r="J224" i="3"/>
  <c r="J316" i="3"/>
  <c r="L116" i="3"/>
  <c r="M279" i="3"/>
  <c r="J94" i="3"/>
  <c r="L158" i="3"/>
  <c r="K245" i="3"/>
  <c r="L250" i="3"/>
  <c r="L74" i="3"/>
  <c r="K158" i="3"/>
  <c r="L263" i="3"/>
  <c r="L155" i="3"/>
  <c r="L344" i="3"/>
  <c r="L178" i="3"/>
  <c r="J116" i="3"/>
  <c r="L18" i="3"/>
  <c r="J77" i="3"/>
  <c r="J50" i="3"/>
  <c r="J162" i="3"/>
  <c r="K77" i="3"/>
  <c r="K162" i="3"/>
  <c r="J99" i="3"/>
  <c r="L58" i="3"/>
  <c r="J158" i="3"/>
  <c r="L166" i="3"/>
  <c r="K74" i="3"/>
  <c r="L224" i="3"/>
  <c r="L316" i="3"/>
  <c r="M46" i="3"/>
  <c r="M115" i="3"/>
  <c r="M167" i="3"/>
  <c r="M168" i="3" s="1"/>
  <c r="M28" i="3"/>
  <c r="M70" i="3"/>
  <c r="M49" i="3"/>
  <c r="M20" i="3"/>
  <c r="M10" i="3"/>
  <c r="M19" i="3"/>
  <c r="M239" i="3"/>
  <c r="M151" i="3"/>
  <c r="B68" i="3"/>
  <c r="C68" i="3" s="1"/>
  <c r="D68" i="3"/>
  <c r="E68" i="3" s="1"/>
  <c r="M241" i="3"/>
  <c r="M140" i="3"/>
  <c r="M141" i="3" s="1"/>
  <c r="M107" i="3"/>
  <c r="M353" i="3"/>
  <c r="M206" i="3"/>
  <c r="M207" i="3" s="1"/>
  <c r="M104" i="3"/>
  <c r="M75" i="3"/>
  <c r="M43" i="3"/>
  <c r="M82" i="3"/>
  <c r="M72" i="3"/>
  <c r="M93" i="3"/>
  <c r="M235" i="3"/>
  <c r="M57" i="3"/>
  <c r="M170" i="3"/>
  <c r="M171" i="3" s="1"/>
  <c r="M101" i="3"/>
  <c r="M25" i="3"/>
  <c r="M62" i="3"/>
  <c r="M63" i="3" s="1"/>
  <c r="M362" i="3"/>
  <c r="M363" i="3" s="1"/>
  <c r="D315" i="3"/>
  <c r="E315" i="3" s="1"/>
  <c r="D354" i="3"/>
  <c r="E354" i="3" s="1"/>
  <c r="D125" i="3"/>
  <c r="E125" i="3" s="1"/>
  <c r="D126" i="3"/>
  <c r="E126" i="3" s="1"/>
  <c r="D127" i="3"/>
  <c r="E127" i="3" s="1"/>
  <c r="D128" i="3"/>
  <c r="E128" i="3" s="1"/>
  <c r="D129" i="3"/>
  <c r="E129" i="3" s="1"/>
  <c r="D130" i="3"/>
  <c r="E130" i="3" s="1"/>
  <c r="D114" i="3"/>
  <c r="E114" i="3" s="1"/>
  <c r="M126" i="3"/>
  <c r="M354" i="3"/>
  <c r="M114" i="3"/>
  <c r="M130" i="3"/>
  <c r="M129" i="3"/>
  <c r="M128" i="3"/>
  <c r="B315" i="3"/>
  <c r="C315" i="3" s="1"/>
  <c r="B354" i="3"/>
  <c r="C354" i="3" s="1"/>
  <c r="B125" i="3"/>
  <c r="C125" i="3" s="1"/>
  <c r="B126" i="3"/>
  <c r="C126" i="3" s="1"/>
  <c r="B127" i="3"/>
  <c r="C127" i="3" s="1"/>
  <c r="B128" i="3"/>
  <c r="C128" i="3" s="1"/>
  <c r="B129" i="3"/>
  <c r="C129" i="3" s="1"/>
  <c r="B130" i="3"/>
  <c r="C130" i="3" s="1"/>
  <c r="B114" i="3"/>
  <c r="C114" i="3" s="1"/>
  <c r="M127" i="3"/>
  <c r="M125" i="3"/>
  <c r="M315" i="3"/>
  <c r="M147" i="3"/>
  <c r="M148" i="3" s="1"/>
  <c r="M5" i="3"/>
  <c r="M218" i="3"/>
  <c r="M219" i="3" s="1"/>
  <c r="M175" i="3"/>
  <c r="M84" i="3"/>
  <c r="M85" i="3" s="1"/>
  <c r="B69" i="3"/>
  <c r="C69" i="3" s="1"/>
  <c r="M356" i="3"/>
  <c r="M173" i="3"/>
  <c r="M59" i="3"/>
  <c r="M61" i="3" s="1"/>
  <c r="M355" i="3"/>
  <c r="M89" i="3"/>
  <c r="M311" i="3"/>
  <c r="M106" i="3"/>
  <c r="M23" i="3"/>
  <c r="M176" i="3"/>
  <c r="M31" i="3"/>
  <c r="M153" i="3"/>
  <c r="M39" i="3"/>
  <c r="M40" i="3" s="1"/>
  <c r="D69" i="3"/>
  <c r="E69" i="3" s="1"/>
  <c r="M221" i="3"/>
  <c r="M88" i="3"/>
  <c r="M91" i="3"/>
  <c r="B253" i="3"/>
  <c r="C253" i="3" s="1"/>
  <c r="M64" i="3"/>
  <c r="M65" i="3" s="1"/>
  <c r="M298" i="3"/>
  <c r="M174" i="3"/>
  <c r="D253" i="3"/>
  <c r="E253" i="3" s="1"/>
  <c r="M220" i="3"/>
  <c r="M27" i="3"/>
  <c r="M204" i="3"/>
  <c r="M205" i="3" s="1"/>
  <c r="M112" i="3"/>
  <c r="M117" i="3"/>
  <c r="M118" i="3" s="1"/>
  <c r="M35" i="3"/>
  <c r="M343" i="3"/>
  <c r="M16" i="3"/>
  <c r="M68" i="3"/>
  <c r="M247" i="3"/>
  <c r="M258" i="3"/>
  <c r="M66" i="3"/>
  <c r="M73" i="3"/>
  <c r="M242" i="3"/>
  <c r="M95" i="3"/>
  <c r="M96" i="3" s="1"/>
  <c r="M352" i="3"/>
  <c r="M216" i="3"/>
  <c r="M337" i="3"/>
  <c r="M237" i="3"/>
  <c r="M98" i="3"/>
  <c r="M99" i="3" s="1"/>
  <c r="M208" i="3"/>
  <c r="M17" i="3"/>
  <c r="M111" i="3"/>
  <c r="M211" i="3"/>
  <c r="M212" i="3" s="1"/>
  <c r="M56" i="3"/>
  <c r="M164" i="3"/>
  <c r="M264" i="3"/>
  <c r="M265" i="3"/>
  <c r="M120" i="3"/>
  <c r="M33" i="3"/>
  <c r="M231" i="3"/>
  <c r="M232" i="3" s="1"/>
  <c r="M215" i="3"/>
  <c r="M134" i="3"/>
  <c r="M122" i="3"/>
  <c r="M339" i="3"/>
  <c r="M262" i="3"/>
  <c r="M154" i="3"/>
  <c r="M179" i="3"/>
  <c r="M142" i="3"/>
  <c r="M143" i="3" s="1"/>
  <c r="M8" i="3"/>
  <c r="M246" i="3"/>
  <c r="D249" i="3"/>
  <c r="E249" i="3" s="1"/>
  <c r="M36" i="3"/>
  <c r="M44" i="3"/>
  <c r="M238" i="3"/>
  <c r="M228" i="3"/>
  <c r="M159" i="3"/>
  <c r="M42" i="3"/>
  <c r="M181" i="3"/>
  <c r="M32" i="3"/>
  <c r="M360" i="3"/>
  <c r="M361" i="3" s="1"/>
  <c r="M244" i="3"/>
  <c r="M103" i="3"/>
  <c r="B249" i="3"/>
  <c r="C249" i="3" s="1"/>
  <c r="M119" i="3"/>
  <c r="M163" i="3"/>
  <c r="M47" i="3"/>
  <c r="M227" i="3"/>
  <c r="M225" i="3"/>
  <c r="M226" i="3" s="1"/>
  <c r="M79" i="3"/>
  <c r="M76" i="3"/>
  <c r="M51" i="3"/>
  <c r="M52" i="3" s="1"/>
  <c r="M149" i="3"/>
  <c r="M150" i="3" s="1"/>
  <c r="M26" i="3"/>
  <c r="M172" i="3"/>
  <c r="M102" i="3"/>
  <c r="D241" i="3"/>
  <c r="E241" i="3" s="1"/>
  <c r="M340" i="3"/>
  <c r="M222" i="3"/>
  <c r="M213" i="3"/>
  <c r="M214" i="3" s="1"/>
  <c r="M7" i="3"/>
  <c r="M21" i="3"/>
  <c r="M41" i="3"/>
  <c r="M160" i="3"/>
  <c r="M37" i="3"/>
  <c r="M161" i="3"/>
  <c r="M299" i="3"/>
  <c r="M257" i="3"/>
  <c r="M87" i="3"/>
  <c r="M236" i="3"/>
  <c r="B241" i="3"/>
  <c r="C241" i="3" s="1"/>
  <c r="M136" i="3"/>
  <c r="M137" i="3" s="1"/>
  <c r="M67" i="3"/>
  <c r="M291" i="3"/>
  <c r="M292" i="3" s="1"/>
  <c r="M156" i="3"/>
  <c r="M158" i="3" s="1"/>
  <c r="M92" i="3"/>
  <c r="M123" i="3"/>
  <c r="M209" i="3"/>
  <c r="M45" i="3"/>
  <c r="M109" i="3"/>
  <c r="M223" i="3"/>
  <c r="M165" i="3"/>
  <c r="M22" i="3"/>
  <c r="M81" i="3"/>
  <c r="B199" i="6"/>
  <c r="C199" i="6"/>
  <c r="B200" i="6"/>
  <c r="C200" i="6"/>
  <c r="B201" i="6"/>
  <c r="C201" i="6"/>
  <c r="B202" i="6"/>
  <c r="C202" i="6"/>
  <c r="B203" i="6"/>
  <c r="C203" i="6"/>
  <c r="B204" i="6"/>
  <c r="B70" i="3" s="1"/>
  <c r="C70" i="3" s="1"/>
  <c r="C204" i="6"/>
  <c r="D70" i="3" s="1"/>
  <c r="E70" i="3" s="1"/>
  <c r="B205" i="6"/>
  <c r="B265" i="3" s="1"/>
  <c r="C265" i="3" s="1"/>
  <c r="C205" i="6"/>
  <c r="D265" i="3" s="1"/>
  <c r="E265" i="3" s="1"/>
  <c r="B206" i="6"/>
  <c r="C206" i="6"/>
  <c r="B207" i="6"/>
  <c r="B337" i="3" s="1"/>
  <c r="C337" i="3" s="1"/>
  <c r="C207" i="6"/>
  <c r="D337" i="3" s="1"/>
  <c r="E337" i="3" s="1"/>
  <c r="B208" i="6"/>
  <c r="B338" i="3" s="1"/>
  <c r="C338" i="3" s="1"/>
  <c r="C208" i="6"/>
  <c r="D338" i="3" s="1"/>
  <c r="E338" i="3" s="1"/>
  <c r="B209" i="6"/>
  <c r="B339" i="3" s="1"/>
  <c r="C339" i="3" s="1"/>
  <c r="C209" i="6"/>
  <c r="D339" i="3" s="1"/>
  <c r="E339" i="3" s="1"/>
  <c r="B210" i="6"/>
  <c r="B258" i="3" s="1"/>
  <c r="C258" i="3" s="1"/>
  <c r="C210" i="6"/>
  <c r="D258" i="3" s="1"/>
  <c r="E258" i="3" s="1"/>
  <c r="B211" i="6"/>
  <c r="B340" i="3" s="1"/>
  <c r="C340" i="3" s="1"/>
  <c r="C211" i="6"/>
  <c r="D340" i="3" s="1"/>
  <c r="E340" i="3" s="1"/>
  <c r="B212" i="6"/>
  <c r="B360" i="3" s="1"/>
  <c r="C360" i="3" s="1"/>
  <c r="C212" i="6"/>
  <c r="D360" i="3" s="1"/>
  <c r="E360" i="3" s="1"/>
  <c r="B213" i="6"/>
  <c r="B111" i="3" s="1"/>
  <c r="C111" i="3" s="1"/>
  <c r="C213" i="6"/>
  <c r="D111" i="3" s="1"/>
  <c r="E111" i="3" s="1"/>
  <c r="B214" i="6"/>
  <c r="B112" i="3" s="1"/>
  <c r="C112" i="3" s="1"/>
  <c r="C214" i="6"/>
  <c r="D112" i="3" s="1"/>
  <c r="E112" i="3" s="1"/>
  <c r="B215" i="6"/>
  <c r="B66" i="3" s="1"/>
  <c r="C66" i="3" s="1"/>
  <c r="C215" i="6"/>
  <c r="D66" i="3" s="1"/>
  <c r="E66" i="3" s="1"/>
  <c r="B216" i="6"/>
  <c r="B144" i="3" s="1"/>
  <c r="C144" i="3" s="1"/>
  <c r="C216" i="6"/>
  <c r="D144" i="3" s="1"/>
  <c r="E144" i="3" s="1"/>
  <c r="B217" i="6"/>
  <c r="B145" i="3" s="1"/>
  <c r="C145" i="3" s="1"/>
  <c r="C217" i="6"/>
  <c r="D145" i="3" s="1"/>
  <c r="E145" i="3" s="1"/>
  <c r="B218" i="6"/>
  <c r="C218" i="6"/>
  <c r="B270" i="6"/>
  <c r="C270" i="6"/>
  <c r="M58" i="3" l="1"/>
  <c r="M116" i="3"/>
  <c r="M316" i="3"/>
  <c r="M11" i="3"/>
  <c r="M217" i="3"/>
  <c r="M90" i="3"/>
  <c r="M263" i="3"/>
  <c r="M113" i="3"/>
  <c r="L364" i="3"/>
  <c r="M250" i="3"/>
  <c r="M178" i="3"/>
  <c r="K364" i="3"/>
  <c r="M83" i="3"/>
  <c r="M357" i="3"/>
  <c r="M105" i="3"/>
  <c r="M182" i="3"/>
  <c r="J364" i="3"/>
  <c r="M74" i="3"/>
  <c r="M135" i="3"/>
  <c r="M240" i="3"/>
  <c r="M24" i="3"/>
  <c r="M269" i="3"/>
  <c r="M94" i="3"/>
  <c r="M230" i="3"/>
  <c r="M344" i="3"/>
  <c r="M110" i="3"/>
  <c r="M50" i="3"/>
  <c r="M224" i="3"/>
  <c r="M245" i="3"/>
  <c r="M166" i="3"/>
  <c r="M18" i="3"/>
  <c r="M38" i="3"/>
  <c r="M124" i="3"/>
  <c r="M162" i="3"/>
  <c r="M6" i="3"/>
  <c r="M77" i="3"/>
  <c r="M300" i="3"/>
  <c r="M155" i="3"/>
  <c r="M210" i="3"/>
  <c r="D353" i="3"/>
  <c r="E353" i="3" s="1"/>
  <c r="B260" i="3"/>
  <c r="C260" i="3" s="1"/>
  <c r="B342" i="3"/>
  <c r="C342" i="3" s="1"/>
  <c r="D342" i="3"/>
  <c r="E342" i="3" s="1"/>
  <c r="D352" i="3"/>
  <c r="E352" i="3" s="1"/>
  <c r="B353" i="3"/>
  <c r="C353" i="3" s="1"/>
  <c r="D260" i="3"/>
  <c r="E260" i="3" s="1"/>
  <c r="B343" i="3"/>
  <c r="C343" i="3" s="1"/>
  <c r="B312" i="3"/>
  <c r="C312" i="3" s="1"/>
  <c r="D343" i="3"/>
  <c r="E343" i="3" s="1"/>
  <c r="D312" i="3"/>
  <c r="E312" i="3" s="1"/>
  <c r="D313" i="3"/>
  <c r="E313" i="3" s="1"/>
  <c r="B352" i="3"/>
  <c r="C352" i="3" s="1"/>
  <c r="B313" i="3"/>
  <c r="C313" i="3" s="1"/>
  <c r="D149" i="3"/>
  <c r="E149" i="3" s="1"/>
  <c r="B149" i="3"/>
  <c r="C149" i="3" s="1"/>
  <c r="B88" i="3"/>
  <c r="C88" i="3" s="1"/>
  <c r="B87" i="3"/>
  <c r="C87" i="3" s="1"/>
  <c r="D87" i="3"/>
  <c r="E87" i="3" s="1"/>
  <c r="D173" i="3"/>
  <c r="E173" i="3" s="1"/>
  <c r="D67" i="3"/>
  <c r="E67" i="3" s="1"/>
  <c r="B172" i="3"/>
  <c r="C172" i="3" s="1"/>
  <c r="D172" i="3"/>
  <c r="E172" i="3" s="1"/>
  <c r="D165" i="3"/>
  <c r="E165" i="3" s="1"/>
  <c r="D88" i="3"/>
  <c r="E88" i="3" s="1"/>
  <c r="B165" i="3"/>
  <c r="C165" i="3" s="1"/>
  <c r="D89" i="3"/>
  <c r="E89" i="3" s="1"/>
  <c r="B173" i="3"/>
  <c r="C173" i="3" s="1"/>
  <c r="B67" i="3"/>
  <c r="C67" i="3" s="1"/>
  <c r="B89" i="3"/>
  <c r="C89" i="3" s="1"/>
  <c r="BZ144" i="9"/>
  <c r="BY144" i="9"/>
  <c r="A144" i="9"/>
  <c r="BZ143" i="9"/>
  <c r="G331" i="3" s="1"/>
  <c r="AY331" i="3" s="1"/>
  <c r="BY143" i="9"/>
  <c r="F331" i="3" s="1"/>
  <c r="AX331" i="3" s="1"/>
  <c r="A143" i="9"/>
  <c r="BZ139" i="9"/>
  <c r="BY139" i="9"/>
  <c r="A139" i="9"/>
  <c r="BZ138" i="9"/>
  <c r="BY138" i="9"/>
  <c r="A138" i="9"/>
  <c r="BZ137" i="9"/>
  <c r="G333" i="3" s="1"/>
  <c r="AY333" i="3" s="1"/>
  <c r="BY137" i="9"/>
  <c r="F333" i="3" s="1"/>
  <c r="AX333" i="3" s="1"/>
  <c r="A137" i="9"/>
  <c r="BZ136" i="9"/>
  <c r="G334" i="3" s="1"/>
  <c r="AY334" i="3" s="1"/>
  <c r="BY136" i="9"/>
  <c r="F334" i="3" s="1"/>
  <c r="AX334" i="3" s="1"/>
  <c r="A136" i="9"/>
  <c r="BZ135" i="9"/>
  <c r="BY135" i="9"/>
  <c r="A135" i="9"/>
  <c r="BZ134" i="9"/>
  <c r="BY134" i="9"/>
  <c r="A134" i="9"/>
  <c r="BZ133" i="9"/>
  <c r="BY133" i="9"/>
  <c r="A133" i="9"/>
  <c r="BZ132" i="9"/>
  <c r="BY132" i="9"/>
  <c r="A132" i="9"/>
  <c r="BZ131" i="9"/>
  <c r="BY131" i="9"/>
  <c r="A131" i="9"/>
  <c r="BZ130" i="9"/>
  <c r="BY130" i="9"/>
  <c r="A130" i="9"/>
  <c r="BZ129" i="9"/>
  <c r="BY129" i="9"/>
  <c r="A129" i="9"/>
  <c r="BZ128" i="9"/>
  <c r="BY128" i="9"/>
  <c r="A128" i="9"/>
  <c r="BZ127" i="9"/>
  <c r="BY127" i="9"/>
  <c r="A127" i="9"/>
  <c r="BZ126" i="9"/>
  <c r="BY126" i="9"/>
  <c r="A126" i="9"/>
  <c r="BZ125" i="9"/>
  <c r="G329" i="3" s="1"/>
  <c r="AY329" i="3" s="1"/>
  <c r="BY125" i="9"/>
  <c r="F329" i="3" s="1"/>
  <c r="AX329" i="3" s="1"/>
  <c r="A125" i="9"/>
  <c r="BZ124" i="9"/>
  <c r="BY124" i="9"/>
  <c r="A124" i="9"/>
  <c r="BZ123" i="9"/>
  <c r="BY123" i="9"/>
  <c r="A123" i="9"/>
  <c r="BZ122" i="9"/>
  <c r="BY122" i="9"/>
  <c r="A122" i="9"/>
  <c r="BZ121" i="9"/>
  <c r="G270" i="3" s="1"/>
  <c r="BY121" i="9"/>
  <c r="F270" i="3" s="1"/>
  <c r="A121" i="9"/>
  <c r="BZ120" i="9"/>
  <c r="BY120" i="9"/>
  <c r="A120" i="9"/>
  <c r="BZ119" i="9"/>
  <c r="BY119" i="9"/>
  <c r="A119" i="9"/>
  <c r="BZ118" i="9"/>
  <c r="BY118" i="9"/>
  <c r="A118" i="9"/>
  <c r="BZ117" i="9"/>
  <c r="BY117" i="9"/>
  <c r="A117" i="9"/>
  <c r="BZ116" i="9"/>
  <c r="BY116" i="9"/>
  <c r="A116" i="9"/>
  <c r="BZ115" i="9"/>
  <c r="BY115" i="9"/>
  <c r="A115" i="9"/>
  <c r="BZ114" i="9"/>
  <c r="BY114" i="9"/>
  <c r="A114" i="9"/>
  <c r="BZ113" i="9"/>
  <c r="BY113" i="9"/>
  <c r="A113" i="9"/>
  <c r="BZ112" i="9"/>
  <c r="G274" i="3" s="1"/>
  <c r="BY112" i="9"/>
  <c r="F274" i="3" s="1"/>
  <c r="A112" i="9"/>
  <c r="BZ111" i="9"/>
  <c r="G283" i="3" s="1"/>
  <c r="AY283" i="3" s="1"/>
  <c r="BY111" i="9"/>
  <c r="F283" i="3" s="1"/>
  <c r="AX283" i="3" s="1"/>
  <c r="A111" i="9"/>
  <c r="BZ110" i="9"/>
  <c r="G282" i="3" s="1"/>
  <c r="BY110" i="9"/>
  <c r="F282" i="3" s="1"/>
  <c r="A110" i="9"/>
  <c r="BZ109" i="9"/>
  <c r="G280" i="3" s="1"/>
  <c r="BY109" i="9"/>
  <c r="F280" i="3" s="1"/>
  <c r="A109" i="9"/>
  <c r="BZ108" i="9"/>
  <c r="G287" i="3" s="1"/>
  <c r="AY287" i="3" s="1"/>
  <c r="BY108" i="9"/>
  <c r="F287" i="3" s="1"/>
  <c r="AX287" i="3" s="1"/>
  <c r="A108" i="9"/>
  <c r="BZ107" i="9"/>
  <c r="G328" i="3" s="1"/>
  <c r="AY328" i="3" s="1"/>
  <c r="BY107" i="9"/>
  <c r="F328" i="3" s="1"/>
  <c r="AX328" i="3" s="1"/>
  <c r="A107" i="9"/>
  <c r="BZ106" i="9"/>
  <c r="BY106" i="9"/>
  <c r="A106" i="9"/>
  <c r="BZ105" i="9"/>
  <c r="BY105" i="9"/>
  <c r="A105" i="9"/>
  <c r="BZ104" i="9"/>
  <c r="BY104" i="9"/>
  <c r="A104" i="9"/>
  <c r="BZ103" i="9"/>
  <c r="BY103" i="9"/>
  <c r="A103" i="9"/>
  <c r="BZ102" i="9"/>
  <c r="BY102" i="9"/>
  <c r="A102" i="9"/>
  <c r="BZ101" i="9"/>
  <c r="BY101" i="9"/>
  <c r="A101" i="9"/>
  <c r="BZ100" i="9"/>
  <c r="BY100" i="9"/>
  <c r="A100" i="9"/>
  <c r="BZ99" i="9"/>
  <c r="BY99" i="9"/>
  <c r="A99" i="9"/>
  <c r="BZ98" i="9"/>
  <c r="BY98" i="9"/>
  <c r="A98" i="9"/>
  <c r="BZ97" i="9"/>
  <c r="BY97" i="9"/>
  <c r="A97" i="9"/>
  <c r="BZ96" i="9"/>
  <c r="BY96" i="9"/>
  <c r="A96" i="9"/>
  <c r="BZ95" i="9"/>
  <c r="BY95" i="9"/>
  <c r="A95" i="9"/>
  <c r="BZ94" i="9"/>
  <c r="BY94" i="9"/>
  <c r="A94" i="9"/>
  <c r="BZ93" i="9"/>
  <c r="BY93" i="9"/>
  <c r="A93" i="9"/>
  <c r="BZ92" i="9"/>
  <c r="BY92" i="9"/>
  <c r="A92" i="9"/>
  <c r="BZ91" i="9"/>
  <c r="BY91" i="9"/>
  <c r="A91" i="9"/>
  <c r="BZ90" i="9"/>
  <c r="G327" i="3" s="1"/>
  <c r="AY327" i="3" s="1"/>
  <c r="BY90" i="9"/>
  <c r="F327" i="3" s="1"/>
  <c r="AX327" i="3" s="1"/>
  <c r="A90" i="9"/>
  <c r="BZ89" i="9"/>
  <c r="BY89" i="9"/>
  <c r="A89" i="9"/>
  <c r="BZ88" i="9"/>
  <c r="BY88" i="9"/>
  <c r="A88" i="9"/>
  <c r="BZ87" i="9"/>
  <c r="BY87" i="9"/>
  <c r="A87" i="9"/>
  <c r="BZ86" i="9"/>
  <c r="BY86" i="9"/>
  <c r="A86" i="9"/>
  <c r="BZ85" i="9"/>
  <c r="BY85" i="9"/>
  <c r="A85" i="9"/>
  <c r="BZ84" i="9"/>
  <c r="BY84" i="9"/>
  <c r="A84" i="9"/>
  <c r="BZ83" i="9"/>
  <c r="BY83" i="9"/>
  <c r="A83" i="9"/>
  <c r="BZ82" i="9"/>
  <c r="BY82" i="9"/>
  <c r="A82" i="9"/>
  <c r="BZ81" i="9"/>
  <c r="BY81" i="9"/>
  <c r="A81" i="9"/>
  <c r="BZ80" i="9"/>
  <c r="BY80" i="9"/>
  <c r="A80" i="9"/>
  <c r="BZ79" i="9"/>
  <c r="BY79" i="9"/>
  <c r="A79" i="9"/>
  <c r="BZ78" i="9"/>
  <c r="BY78" i="9"/>
  <c r="A78" i="9"/>
  <c r="BZ77" i="9"/>
  <c r="BY77" i="9"/>
  <c r="A77" i="9"/>
  <c r="BZ76" i="9"/>
  <c r="BY76" i="9"/>
  <c r="A76" i="9"/>
  <c r="BZ75" i="9"/>
  <c r="BY75" i="9"/>
  <c r="A75" i="9"/>
  <c r="BZ74" i="9"/>
  <c r="BY74" i="9"/>
  <c r="A74" i="9"/>
  <c r="BZ73" i="9"/>
  <c r="G325" i="3" s="1"/>
  <c r="AY325" i="3" s="1"/>
  <c r="BY73" i="9"/>
  <c r="F325" i="3" s="1"/>
  <c r="AX325" i="3" s="1"/>
  <c r="A73" i="9"/>
  <c r="BZ72" i="9"/>
  <c r="BY72" i="9"/>
  <c r="A72" i="9"/>
  <c r="BZ71" i="9"/>
  <c r="G324" i="3" s="1"/>
  <c r="AY324" i="3" s="1"/>
  <c r="BY71" i="9"/>
  <c r="F324" i="3" s="1"/>
  <c r="AX324" i="3" s="1"/>
  <c r="A71" i="9"/>
  <c r="BZ70" i="9"/>
  <c r="G306" i="3" s="1"/>
  <c r="AY306" i="3" s="1"/>
  <c r="BY70" i="9"/>
  <c r="F306" i="3" s="1"/>
  <c r="AX306" i="3" s="1"/>
  <c r="A70" i="9"/>
  <c r="BZ69" i="9"/>
  <c r="G323" i="3" s="1"/>
  <c r="AY323" i="3" s="1"/>
  <c r="BY69" i="9"/>
  <c r="F323" i="3" s="1"/>
  <c r="AX323" i="3" s="1"/>
  <c r="A69" i="9"/>
  <c r="BZ68" i="9"/>
  <c r="BY68" i="9"/>
  <c r="A68" i="9"/>
  <c r="BZ67" i="9"/>
  <c r="BY67" i="9"/>
  <c r="A67" i="9"/>
  <c r="BZ66" i="9"/>
  <c r="BY66" i="9"/>
  <c r="A66" i="9"/>
  <c r="BZ65" i="9"/>
  <c r="BY65" i="9"/>
  <c r="A65" i="9"/>
  <c r="BZ64" i="9"/>
  <c r="BY64" i="9"/>
  <c r="A64" i="9"/>
  <c r="BZ63" i="9"/>
  <c r="BY63" i="9"/>
  <c r="A63" i="9"/>
  <c r="BZ62" i="9"/>
  <c r="BY62" i="9"/>
  <c r="A62" i="9"/>
  <c r="BZ61" i="9"/>
  <c r="BY61" i="9"/>
  <c r="A61" i="9"/>
  <c r="BZ60" i="9"/>
  <c r="G322" i="3" s="1"/>
  <c r="AY322" i="3" s="1"/>
  <c r="BY60" i="9"/>
  <c r="F322" i="3" s="1"/>
  <c r="AX322" i="3" s="1"/>
  <c r="A60" i="9"/>
  <c r="BZ59" i="9"/>
  <c r="BY59" i="9"/>
  <c r="A59" i="9"/>
  <c r="BZ58" i="9"/>
  <c r="BY58" i="9"/>
  <c r="A58" i="9"/>
  <c r="BZ57" i="9"/>
  <c r="BY57" i="9"/>
  <c r="A57" i="9"/>
  <c r="BZ56" i="9"/>
  <c r="BY56" i="9"/>
  <c r="A56" i="9"/>
  <c r="BZ55" i="9"/>
  <c r="BY55" i="9"/>
  <c r="A55" i="9"/>
  <c r="BZ54" i="9"/>
  <c r="BY54" i="9"/>
  <c r="A54" i="9"/>
  <c r="BZ53" i="9"/>
  <c r="BY53" i="9"/>
  <c r="A53" i="9"/>
  <c r="BZ52" i="9"/>
  <c r="BY52" i="9"/>
  <c r="A52" i="9"/>
  <c r="BZ51" i="9"/>
  <c r="BY51" i="9"/>
  <c r="A51" i="9"/>
  <c r="BZ50" i="9"/>
  <c r="BY50" i="9"/>
  <c r="A50" i="9"/>
  <c r="BZ49" i="9"/>
  <c r="BY49" i="9"/>
  <c r="A49" i="9"/>
  <c r="BZ48" i="9"/>
  <c r="G198" i="3" s="1"/>
  <c r="AY198" i="3" s="1"/>
  <c r="BY48" i="9"/>
  <c r="F198" i="3" s="1"/>
  <c r="AX198" i="3" s="1"/>
  <c r="A48" i="9"/>
  <c r="BZ47" i="9"/>
  <c r="BY47" i="9"/>
  <c r="A47" i="9"/>
  <c r="BZ46" i="9"/>
  <c r="BY46" i="9"/>
  <c r="A46" i="9"/>
  <c r="BZ45" i="9"/>
  <c r="BY45" i="9"/>
  <c r="A45" i="9"/>
  <c r="BZ44" i="9"/>
  <c r="BY44" i="9"/>
  <c r="A44" i="9"/>
  <c r="BZ43" i="9"/>
  <c r="BY43" i="9"/>
  <c r="A43" i="9"/>
  <c r="BZ42" i="9"/>
  <c r="BY42" i="9"/>
  <c r="A42" i="9"/>
  <c r="BZ41" i="9"/>
  <c r="BY41" i="9"/>
  <c r="A41" i="9"/>
  <c r="BZ40" i="9"/>
  <c r="BY40" i="9"/>
  <c r="A40" i="9"/>
  <c r="BZ39" i="9"/>
  <c r="G303" i="3" s="1"/>
  <c r="BY39" i="9"/>
  <c r="F303" i="3" s="1"/>
  <c r="A39" i="9"/>
  <c r="BZ38" i="9"/>
  <c r="BY38" i="9"/>
  <c r="A38" i="9"/>
  <c r="BZ37" i="9"/>
  <c r="BY37" i="9"/>
  <c r="A37" i="9"/>
  <c r="BZ36" i="9"/>
  <c r="BY36" i="9"/>
  <c r="A36" i="9"/>
  <c r="BZ35" i="9"/>
  <c r="BY35" i="9"/>
  <c r="A35" i="9"/>
  <c r="BZ34" i="9"/>
  <c r="BY34" i="9"/>
  <c r="A34" i="9"/>
  <c r="BZ33" i="9"/>
  <c r="BY33" i="9"/>
  <c r="A33" i="9"/>
  <c r="BZ32" i="9"/>
  <c r="BY32" i="9"/>
  <c r="A32" i="9"/>
  <c r="BZ31" i="9"/>
  <c r="BY31" i="9"/>
  <c r="A31" i="9"/>
  <c r="BZ30" i="9"/>
  <c r="G321" i="3" s="1"/>
  <c r="AY321" i="3" s="1"/>
  <c r="BY30" i="9"/>
  <c r="F321" i="3" s="1"/>
  <c r="AX321" i="3" s="1"/>
  <c r="A30" i="9"/>
  <c r="BZ29" i="9"/>
  <c r="BY29" i="9"/>
  <c r="A29" i="9"/>
  <c r="BZ28" i="9"/>
  <c r="G320" i="3" s="1"/>
  <c r="AY320" i="3" s="1"/>
  <c r="BY28" i="9"/>
  <c r="F320" i="3" s="1"/>
  <c r="AX320" i="3" s="1"/>
  <c r="A28" i="9"/>
  <c r="BZ27" i="9"/>
  <c r="BY27" i="9"/>
  <c r="A27" i="9"/>
  <c r="BZ26" i="9"/>
  <c r="BY26" i="9"/>
  <c r="A26" i="9"/>
  <c r="BZ25" i="9"/>
  <c r="BY25" i="9"/>
  <c r="A25" i="9"/>
  <c r="BZ24" i="9"/>
  <c r="BY24" i="9"/>
  <c r="A24" i="9"/>
  <c r="BZ23" i="9"/>
  <c r="BY23" i="9"/>
  <c r="A23" i="9"/>
  <c r="BZ22" i="9"/>
  <c r="BY22" i="9"/>
  <c r="A22" i="9"/>
  <c r="BZ21" i="9"/>
  <c r="G319" i="3" s="1"/>
  <c r="AY319" i="3" s="1"/>
  <c r="BY21" i="9"/>
  <c r="F319" i="3" s="1"/>
  <c r="AX319" i="3" s="1"/>
  <c r="A21" i="9"/>
  <c r="BZ20" i="9"/>
  <c r="G318" i="3" s="1"/>
  <c r="AY318" i="3" s="1"/>
  <c r="BY20" i="9"/>
  <c r="F318" i="3" s="1"/>
  <c r="AX318" i="3" s="1"/>
  <c r="A20" i="9"/>
  <c r="BZ19" i="9"/>
  <c r="BY19" i="9"/>
  <c r="A19" i="9"/>
  <c r="BZ18" i="9"/>
  <c r="G336" i="3" s="1"/>
  <c r="AY336" i="3" s="1"/>
  <c r="BY18" i="9"/>
  <c r="F336" i="3" s="1"/>
  <c r="AX336" i="3" s="1"/>
  <c r="A18" i="9"/>
  <c r="BZ17" i="9"/>
  <c r="BY17" i="9"/>
  <c r="A17" i="9"/>
  <c r="BZ16" i="9"/>
  <c r="G335" i="3" s="1"/>
  <c r="AY335" i="3" s="1"/>
  <c r="BY16" i="9"/>
  <c r="F335" i="3" s="1"/>
  <c r="AX335" i="3" s="1"/>
  <c r="A16" i="9"/>
  <c r="BZ15" i="9"/>
  <c r="G317" i="3" s="1"/>
  <c r="BY15" i="9"/>
  <c r="F317" i="3" s="1"/>
  <c r="A15" i="9"/>
  <c r="BZ14" i="9"/>
  <c r="BY14" i="9"/>
  <c r="A14" i="9"/>
  <c r="BZ13" i="9"/>
  <c r="BY13" i="9"/>
  <c r="A13" i="9"/>
  <c r="BZ12" i="9"/>
  <c r="G286" i="3" s="1"/>
  <c r="BY12" i="9"/>
  <c r="F286" i="3" s="1"/>
  <c r="A12" i="9"/>
  <c r="BZ11" i="9"/>
  <c r="G196" i="3" s="1"/>
  <c r="AY196" i="3" s="1"/>
  <c r="BY11" i="9"/>
  <c r="F196" i="3" s="1"/>
  <c r="AX196" i="3" s="1"/>
  <c r="A11" i="9"/>
  <c r="BZ10" i="9"/>
  <c r="G192" i="3" s="1"/>
  <c r="AY192" i="3" s="1"/>
  <c r="BY10" i="9"/>
  <c r="F192" i="3" s="1"/>
  <c r="AX192" i="3" s="1"/>
  <c r="A10" i="9"/>
  <c r="BZ9" i="9"/>
  <c r="G191" i="3" s="1"/>
  <c r="AY191" i="3" s="1"/>
  <c r="BY9" i="9"/>
  <c r="F191" i="3" s="1"/>
  <c r="AX191" i="3" s="1"/>
  <c r="A9" i="9"/>
  <c r="BZ8" i="9"/>
  <c r="G190" i="3" s="1"/>
  <c r="AY190" i="3" s="1"/>
  <c r="BY8" i="9"/>
  <c r="F190" i="3" s="1"/>
  <c r="AX190" i="3" s="1"/>
  <c r="A8" i="9"/>
  <c r="BZ7" i="9"/>
  <c r="G186" i="3" s="1"/>
  <c r="AY186" i="3" s="1"/>
  <c r="BY7" i="9"/>
  <c r="F186" i="3" s="1"/>
  <c r="AX186" i="3" s="1"/>
  <c r="A7" i="9"/>
  <c r="BZ6" i="9"/>
  <c r="G185" i="3" s="1"/>
  <c r="AY185" i="3" s="1"/>
  <c r="BY6" i="9"/>
  <c r="F185" i="3" s="1"/>
  <c r="AX185" i="3" s="1"/>
  <c r="A6" i="9"/>
  <c r="BZ5" i="9"/>
  <c r="G184" i="3" s="1"/>
  <c r="BY5" i="9"/>
  <c r="F184" i="3" s="1"/>
  <c r="A5" i="9"/>
  <c r="AY3" i="9"/>
  <c r="AA3" i="9"/>
  <c r="O3" i="9"/>
  <c r="G332" i="3" l="1"/>
  <c r="AY317" i="3"/>
  <c r="AY332" i="3" s="1"/>
  <c r="F199" i="3"/>
  <c r="AX184" i="3"/>
  <c r="AX199" i="3" s="1"/>
  <c r="F281" i="3"/>
  <c r="AX280" i="3"/>
  <c r="AX281" i="3" s="1"/>
  <c r="AY184" i="3"/>
  <c r="AY199" i="3" s="1"/>
  <c r="G199" i="3"/>
  <c r="G281" i="3"/>
  <c r="AY280" i="3"/>
  <c r="AY281" i="3" s="1"/>
  <c r="F276" i="3"/>
  <c r="AX274" i="3"/>
  <c r="AX276" i="3" s="1"/>
  <c r="G276" i="3"/>
  <c r="AY274" i="3"/>
  <c r="AY276" i="3" s="1"/>
  <c r="G288" i="3"/>
  <c r="AY286" i="3"/>
  <c r="AY288" i="3" s="1"/>
  <c r="F332" i="3"/>
  <c r="AX317" i="3"/>
  <c r="AX332" i="3" s="1"/>
  <c r="F285" i="3"/>
  <c r="AX282" i="3"/>
  <c r="AX285" i="3" s="1"/>
  <c r="G285" i="3"/>
  <c r="AY282" i="3"/>
  <c r="AY285" i="3" s="1"/>
  <c r="F271" i="3"/>
  <c r="AX270" i="3"/>
  <c r="AX271" i="3" s="1"/>
  <c r="AY303" i="3"/>
  <c r="AY310" i="3" s="1"/>
  <c r="G310" i="3"/>
  <c r="F288" i="3"/>
  <c r="AX286" i="3"/>
  <c r="AX288" i="3" s="1"/>
  <c r="G271" i="3"/>
  <c r="AY270" i="3"/>
  <c r="AY271" i="3" s="1"/>
  <c r="F310" i="3"/>
  <c r="AX303" i="3"/>
  <c r="AX310" i="3" s="1"/>
  <c r="M364" i="3"/>
  <c r="F315" i="3"/>
  <c r="AX315" i="3" s="1"/>
  <c r="H315" i="3"/>
  <c r="AZ315" i="3" s="1"/>
  <c r="F354" i="3"/>
  <c r="AX354" i="3" s="1"/>
  <c r="H354" i="3"/>
  <c r="AZ354" i="3" s="1"/>
  <c r="F125" i="3"/>
  <c r="H125" i="3"/>
  <c r="F126" i="3"/>
  <c r="AX126" i="3" s="1"/>
  <c r="H126" i="3"/>
  <c r="AZ126" i="3" s="1"/>
  <c r="F127" i="3"/>
  <c r="AX127" i="3" s="1"/>
  <c r="H127" i="3"/>
  <c r="AZ127" i="3" s="1"/>
  <c r="F128" i="3"/>
  <c r="AX128" i="3" s="1"/>
  <c r="H128" i="3"/>
  <c r="AZ128" i="3" s="1"/>
  <c r="G315" i="3"/>
  <c r="AY315" i="3" s="1"/>
  <c r="G354" i="3"/>
  <c r="AY354" i="3" s="1"/>
  <c r="G125" i="3"/>
  <c r="G126" i="3"/>
  <c r="AY126" i="3" s="1"/>
  <c r="G127" i="3"/>
  <c r="AY127" i="3" s="1"/>
  <c r="G128" i="3"/>
  <c r="AY128" i="3" s="1"/>
  <c r="G129" i="3"/>
  <c r="AY129" i="3" s="1"/>
  <c r="I129" i="3"/>
  <c r="BA129" i="3" s="1"/>
  <c r="G130" i="3"/>
  <c r="AY130" i="3" s="1"/>
  <c r="I130" i="3"/>
  <c r="BA130" i="3" s="1"/>
  <c r="G114" i="3"/>
  <c r="I114" i="3"/>
  <c r="I315" i="3"/>
  <c r="BA315" i="3" s="1"/>
  <c r="I354" i="3"/>
  <c r="BA354" i="3" s="1"/>
  <c r="I125" i="3"/>
  <c r="I126" i="3"/>
  <c r="BA126" i="3" s="1"/>
  <c r="I127" i="3"/>
  <c r="BA127" i="3" s="1"/>
  <c r="I128" i="3"/>
  <c r="BA128" i="3" s="1"/>
  <c r="F129" i="3"/>
  <c r="AX129" i="3" s="1"/>
  <c r="H129" i="3"/>
  <c r="AZ129" i="3" s="1"/>
  <c r="F130" i="3"/>
  <c r="AX130" i="3" s="1"/>
  <c r="H130" i="3"/>
  <c r="AZ130" i="3" s="1"/>
  <c r="F114" i="3"/>
  <c r="H114" i="3"/>
  <c r="F244" i="3"/>
  <c r="AX244" i="3" s="1"/>
  <c r="F103" i="3"/>
  <c r="AX103" i="3" s="1"/>
  <c r="I102" i="3"/>
  <c r="BA102" i="3" s="1"/>
  <c r="I255" i="3"/>
  <c r="G244" i="3"/>
  <c r="AY244" i="3" s="1"/>
  <c r="G103" i="3"/>
  <c r="AY103" i="3" s="1"/>
  <c r="H244" i="3"/>
  <c r="AZ244" i="3" s="1"/>
  <c r="H103" i="3"/>
  <c r="AZ103" i="3" s="1"/>
  <c r="I244" i="3"/>
  <c r="BA244" i="3" s="1"/>
  <c r="I103" i="3"/>
  <c r="BA103" i="3" s="1"/>
  <c r="F102" i="3"/>
  <c r="AX102" i="3" s="1"/>
  <c r="F255" i="3"/>
  <c r="F101" i="3"/>
  <c r="AX101" i="3" s="1"/>
  <c r="I101" i="3"/>
  <c r="BA101" i="3" s="1"/>
  <c r="G102" i="3"/>
  <c r="AY102" i="3" s="1"/>
  <c r="G255" i="3"/>
  <c r="G101" i="3"/>
  <c r="AY101" i="3" s="1"/>
  <c r="H102" i="3"/>
  <c r="AZ102" i="3" s="1"/>
  <c r="H255" i="3"/>
  <c r="H101" i="3"/>
  <c r="AZ101" i="3" s="1"/>
  <c r="H208" i="3"/>
  <c r="F262" i="3"/>
  <c r="AX262" i="3" s="1"/>
  <c r="H209" i="3"/>
  <c r="AZ209" i="3" s="1"/>
  <c r="F311" i="3"/>
  <c r="I208" i="3"/>
  <c r="G262" i="3"/>
  <c r="AY262" i="3" s="1"/>
  <c r="I209" i="3"/>
  <c r="BA209" i="3" s="1"/>
  <c r="G311" i="3"/>
  <c r="F22" i="3"/>
  <c r="AX22" i="3" s="1"/>
  <c r="H262" i="3"/>
  <c r="AZ262" i="3" s="1"/>
  <c r="F362" i="3"/>
  <c r="H311" i="3"/>
  <c r="G22" i="3"/>
  <c r="AY22" i="3" s="1"/>
  <c r="I262" i="3"/>
  <c r="BA262" i="3" s="1"/>
  <c r="G362" i="3"/>
  <c r="I311" i="3"/>
  <c r="H22" i="3"/>
  <c r="AZ22" i="3" s="1"/>
  <c r="F10" i="3"/>
  <c r="AX10" i="3" s="1"/>
  <c r="H362" i="3"/>
  <c r="F261" i="3"/>
  <c r="AX261" i="3" s="1"/>
  <c r="F202" i="3"/>
  <c r="I22" i="3"/>
  <c r="BA22" i="3" s="1"/>
  <c r="G10" i="3"/>
  <c r="AY10" i="3" s="1"/>
  <c r="I362" i="3"/>
  <c r="G261" i="3"/>
  <c r="AY261" i="3" s="1"/>
  <c r="G202" i="3"/>
  <c r="H10" i="3"/>
  <c r="AZ10" i="3" s="1"/>
  <c r="F208" i="3"/>
  <c r="H261" i="3"/>
  <c r="AZ261" i="3" s="1"/>
  <c r="F209" i="3"/>
  <c r="AX209" i="3" s="1"/>
  <c r="H202" i="3"/>
  <c r="I261" i="3"/>
  <c r="BA261" i="3" s="1"/>
  <c r="H218" i="3"/>
  <c r="F213" i="3"/>
  <c r="H222" i="3"/>
  <c r="AZ222" i="3" s="1"/>
  <c r="I10" i="3"/>
  <c r="BA10" i="3" s="1"/>
  <c r="G209" i="3"/>
  <c r="AY209" i="3" s="1"/>
  <c r="I218" i="3"/>
  <c r="I202" i="3"/>
  <c r="G258" i="3"/>
  <c r="AY258" i="3" s="1"/>
  <c r="I213" i="3"/>
  <c r="G208" i="3"/>
  <c r="G220" i="3"/>
  <c r="F258" i="3"/>
  <c r="AX258" i="3" s="1"/>
  <c r="F170" i="3"/>
  <c r="AX170" i="3" s="1"/>
  <c r="H95" i="3"/>
  <c r="H360" i="3"/>
  <c r="F67" i="3"/>
  <c r="AX67" i="3" s="1"/>
  <c r="H68" i="3"/>
  <c r="AZ68" i="3" s="1"/>
  <c r="F87" i="3"/>
  <c r="AX87" i="3" s="1"/>
  <c r="H88" i="3"/>
  <c r="AZ88" i="3" s="1"/>
  <c r="F218" i="3"/>
  <c r="H220" i="3"/>
  <c r="H258" i="3"/>
  <c r="AZ258" i="3" s="1"/>
  <c r="G170" i="3"/>
  <c r="AY170" i="3" s="1"/>
  <c r="I95" i="3"/>
  <c r="I360" i="3"/>
  <c r="G67" i="3"/>
  <c r="AY67" i="3" s="1"/>
  <c r="I68" i="3"/>
  <c r="BA68" i="3" s="1"/>
  <c r="G87" i="3"/>
  <c r="AY87" i="3" s="1"/>
  <c r="I88" i="3"/>
  <c r="BA88" i="3" s="1"/>
  <c r="G213" i="3"/>
  <c r="I170" i="3"/>
  <c r="BA170" i="3" s="1"/>
  <c r="G313" i="3"/>
  <c r="AY313" i="3" s="1"/>
  <c r="G173" i="3"/>
  <c r="AY173" i="3" s="1"/>
  <c r="I67" i="3"/>
  <c r="BA67" i="3" s="1"/>
  <c r="G165" i="3"/>
  <c r="AY165" i="3" s="1"/>
  <c r="I87" i="3"/>
  <c r="BA87" i="3" s="1"/>
  <c r="G172" i="3"/>
  <c r="G222" i="3"/>
  <c r="AY222" i="3" s="1"/>
  <c r="F95" i="3"/>
  <c r="H312" i="3"/>
  <c r="AZ312" i="3" s="1"/>
  <c r="F360" i="3"/>
  <c r="H342" i="3"/>
  <c r="AZ342" i="3" s="1"/>
  <c r="F68" i="3"/>
  <c r="AX68" i="3" s="1"/>
  <c r="H69" i="3"/>
  <c r="AZ69" i="3" s="1"/>
  <c r="F88" i="3"/>
  <c r="AX88" i="3" s="1"/>
  <c r="H89" i="3"/>
  <c r="AZ89" i="3" s="1"/>
  <c r="F342" i="3"/>
  <c r="AX342" i="3" s="1"/>
  <c r="H173" i="3"/>
  <c r="AZ173" i="3" s="1"/>
  <c r="F89" i="3"/>
  <c r="AX89" i="3" s="1"/>
  <c r="H172" i="3"/>
  <c r="F222" i="3"/>
  <c r="AX222" i="3" s="1"/>
  <c r="G342" i="3"/>
  <c r="AY342" i="3" s="1"/>
  <c r="I173" i="3"/>
  <c r="BA173" i="3" s="1"/>
  <c r="G89" i="3"/>
  <c r="AY89" i="3" s="1"/>
  <c r="I172" i="3"/>
  <c r="F220" i="3"/>
  <c r="I222" i="3"/>
  <c r="BA222" i="3" s="1"/>
  <c r="G360" i="3"/>
  <c r="I342" i="3"/>
  <c r="BA342" i="3" s="1"/>
  <c r="G88" i="3"/>
  <c r="AY88" i="3" s="1"/>
  <c r="I89" i="3"/>
  <c r="BA89" i="3" s="1"/>
  <c r="I220" i="3"/>
  <c r="F313" i="3"/>
  <c r="AX313" i="3" s="1"/>
  <c r="F165" i="3"/>
  <c r="AX165" i="3" s="1"/>
  <c r="H87" i="3"/>
  <c r="AZ87" i="3" s="1"/>
  <c r="H213" i="3"/>
  <c r="F312" i="3"/>
  <c r="AX312" i="3" s="1"/>
  <c r="H313" i="3"/>
  <c r="AZ313" i="3" s="1"/>
  <c r="F69" i="3"/>
  <c r="AX69" i="3" s="1"/>
  <c r="H165" i="3"/>
  <c r="AZ165" i="3" s="1"/>
  <c r="G312" i="3"/>
  <c r="AY312" i="3" s="1"/>
  <c r="I313" i="3"/>
  <c r="BA313" i="3" s="1"/>
  <c r="G69" i="3"/>
  <c r="AY69" i="3" s="1"/>
  <c r="I165" i="3"/>
  <c r="BA165" i="3" s="1"/>
  <c r="G95" i="3"/>
  <c r="I312" i="3"/>
  <c r="BA312" i="3" s="1"/>
  <c r="G68" i="3"/>
  <c r="AY68" i="3" s="1"/>
  <c r="I69" i="3"/>
  <c r="BA69" i="3" s="1"/>
  <c r="G218" i="3"/>
  <c r="I258" i="3"/>
  <c r="BA258" i="3" s="1"/>
  <c r="H170" i="3"/>
  <c r="AZ170" i="3" s="1"/>
  <c r="F173" i="3"/>
  <c r="AX173" i="3" s="1"/>
  <c r="H67" i="3"/>
  <c r="AZ67" i="3" s="1"/>
  <c r="F172" i="3"/>
  <c r="G216" i="3"/>
  <c r="AY216" i="3" s="1"/>
  <c r="I28" i="3"/>
  <c r="BA28" i="3" s="1"/>
  <c r="G7" i="3"/>
  <c r="I9" i="3"/>
  <c r="BA9" i="3" s="1"/>
  <c r="G26" i="3"/>
  <c r="AY26" i="3" s="1"/>
  <c r="I8" i="3"/>
  <c r="BA8" i="3" s="1"/>
  <c r="G145" i="3"/>
  <c r="AY145" i="3" s="1"/>
  <c r="I337" i="3"/>
  <c r="G340" i="3"/>
  <c r="AY340" i="3" s="1"/>
  <c r="I211" i="3"/>
  <c r="G200" i="3"/>
  <c r="I223" i="3"/>
  <c r="BA223" i="3" s="1"/>
  <c r="G225" i="3"/>
  <c r="I144" i="3"/>
  <c r="G111" i="3"/>
  <c r="I151" i="3"/>
  <c r="G64" i="3"/>
  <c r="I115" i="3"/>
  <c r="BA115" i="3" s="1"/>
  <c r="G352" i="3"/>
  <c r="I343" i="3"/>
  <c r="BA343" i="3" s="1"/>
  <c r="G253" i="3"/>
  <c r="I104" i="3"/>
  <c r="BA104" i="3" s="1"/>
  <c r="G341" i="3"/>
  <c r="AY341" i="3" s="1"/>
  <c r="I257" i="3"/>
  <c r="I358" i="3"/>
  <c r="F216" i="3"/>
  <c r="AX216" i="3" s="1"/>
  <c r="H28" i="3"/>
  <c r="AZ28" i="3" s="1"/>
  <c r="F7" i="3"/>
  <c r="H9" i="3"/>
  <c r="AZ9" i="3" s="1"/>
  <c r="F26" i="3"/>
  <c r="AX26" i="3" s="1"/>
  <c r="H8" i="3"/>
  <c r="AZ8" i="3" s="1"/>
  <c r="F145" i="3"/>
  <c r="AX145" i="3" s="1"/>
  <c r="H337" i="3"/>
  <c r="F340" i="3"/>
  <c r="AX340" i="3" s="1"/>
  <c r="H211" i="3"/>
  <c r="F200" i="3"/>
  <c r="H223" i="3"/>
  <c r="AZ223" i="3" s="1"/>
  <c r="F225" i="3"/>
  <c r="H144" i="3"/>
  <c r="F111" i="3"/>
  <c r="H151" i="3"/>
  <c r="H358" i="3"/>
  <c r="I291" i="3"/>
  <c r="G28" i="3"/>
  <c r="AY28" i="3" s="1"/>
  <c r="I23" i="3"/>
  <c r="BA23" i="3" s="1"/>
  <c r="G9" i="3"/>
  <c r="AY9" i="3" s="1"/>
  <c r="I140" i="3"/>
  <c r="G8" i="3"/>
  <c r="AY8" i="3" s="1"/>
  <c r="I152" i="3"/>
  <c r="BA152" i="3" s="1"/>
  <c r="G337" i="3"/>
  <c r="I175" i="3"/>
  <c r="BA175" i="3" s="1"/>
  <c r="G358" i="3"/>
  <c r="H291" i="3"/>
  <c r="F28" i="3"/>
  <c r="AX28" i="3" s="1"/>
  <c r="H23" i="3"/>
  <c r="AZ23" i="3" s="1"/>
  <c r="F9" i="3"/>
  <c r="AX9" i="3" s="1"/>
  <c r="H140" i="3"/>
  <c r="F8" i="3"/>
  <c r="AX8" i="3" s="1"/>
  <c r="H152" i="3"/>
  <c r="AZ152" i="3" s="1"/>
  <c r="F337" i="3"/>
  <c r="H175" i="3"/>
  <c r="AZ175" i="3" s="1"/>
  <c r="F211" i="3"/>
  <c r="H227" i="3"/>
  <c r="F223" i="3"/>
  <c r="AX223" i="3" s="1"/>
  <c r="H299" i="3"/>
  <c r="AZ299" i="3" s="1"/>
  <c r="F144" i="3"/>
  <c r="H66" i="3"/>
  <c r="F151" i="3"/>
  <c r="H164" i="3"/>
  <c r="AZ164" i="3" s="1"/>
  <c r="F115" i="3"/>
  <c r="AX115" i="3" s="1"/>
  <c r="H260" i="3"/>
  <c r="AZ260" i="3" s="1"/>
  <c r="F358" i="3"/>
  <c r="G291" i="3"/>
  <c r="I247" i="3"/>
  <c r="BA247" i="3" s="1"/>
  <c r="G23" i="3"/>
  <c r="AY23" i="3" s="1"/>
  <c r="I138" i="3"/>
  <c r="G140" i="3"/>
  <c r="I131" i="3"/>
  <c r="BA131" i="3" s="1"/>
  <c r="G152" i="3"/>
  <c r="AY152" i="3" s="1"/>
  <c r="I169" i="3"/>
  <c r="G175" i="3"/>
  <c r="AY175" i="3" s="1"/>
  <c r="G227" i="3"/>
  <c r="I163" i="3"/>
  <c r="G299" i="3"/>
  <c r="AY299" i="3" s="1"/>
  <c r="I298" i="3"/>
  <c r="G66" i="3"/>
  <c r="I112" i="3"/>
  <c r="BA112" i="3" s="1"/>
  <c r="G164" i="3"/>
  <c r="AY164" i="3" s="1"/>
  <c r="I204" i="3"/>
  <c r="G260" i="3"/>
  <c r="AY260" i="3" s="1"/>
  <c r="I353" i="3"/>
  <c r="BA353" i="3" s="1"/>
  <c r="G249" i="3"/>
  <c r="AY249" i="3" s="1"/>
  <c r="I241" i="3"/>
  <c r="G177" i="3"/>
  <c r="AY177" i="3" s="1"/>
  <c r="I100" i="3"/>
  <c r="F291" i="3"/>
  <c r="H247" i="3"/>
  <c r="AZ247" i="3" s="1"/>
  <c r="F23" i="3"/>
  <c r="AX23" i="3" s="1"/>
  <c r="H138" i="3"/>
  <c r="F140" i="3"/>
  <c r="H131" i="3"/>
  <c r="AZ131" i="3" s="1"/>
  <c r="F152" i="3"/>
  <c r="AX152" i="3" s="1"/>
  <c r="H169" i="3"/>
  <c r="F175" i="3"/>
  <c r="AX175" i="3" s="1"/>
  <c r="F227" i="3"/>
  <c r="H163" i="3"/>
  <c r="F299" i="3"/>
  <c r="AX299" i="3" s="1"/>
  <c r="H298" i="3"/>
  <c r="F66" i="3"/>
  <c r="H112" i="3"/>
  <c r="AZ112" i="3" s="1"/>
  <c r="F164" i="3"/>
  <c r="AX164" i="3" s="1"/>
  <c r="H204" i="3"/>
  <c r="F260" i="3"/>
  <c r="AX260" i="3" s="1"/>
  <c r="H353" i="3"/>
  <c r="AZ353" i="3" s="1"/>
  <c r="F249" i="3"/>
  <c r="AX249" i="3" s="1"/>
  <c r="H241" i="3"/>
  <c r="F177" i="3"/>
  <c r="AX177" i="3" s="1"/>
  <c r="H100" i="3"/>
  <c r="F264" i="3"/>
  <c r="G247" i="3"/>
  <c r="AY247" i="3" s="1"/>
  <c r="I216" i="3"/>
  <c r="BA216" i="3" s="1"/>
  <c r="G138" i="3"/>
  <c r="I7" i="3"/>
  <c r="G131" i="3"/>
  <c r="AY131" i="3" s="1"/>
  <c r="I26" i="3"/>
  <c r="BA26" i="3" s="1"/>
  <c r="G169" i="3"/>
  <c r="I145" i="3"/>
  <c r="BA145" i="3" s="1"/>
  <c r="I340" i="3"/>
  <c r="BA340" i="3" s="1"/>
  <c r="G163" i="3"/>
  <c r="I200" i="3"/>
  <c r="G298" i="3"/>
  <c r="I225" i="3"/>
  <c r="G112" i="3"/>
  <c r="AY112" i="3" s="1"/>
  <c r="I111" i="3"/>
  <c r="G204" i="3"/>
  <c r="I64" i="3"/>
  <c r="G353" i="3"/>
  <c r="AY353" i="3" s="1"/>
  <c r="I352" i="3"/>
  <c r="G241" i="3"/>
  <c r="I253" i="3"/>
  <c r="G100" i="3"/>
  <c r="I341" i="3"/>
  <c r="BA341" i="3" s="1"/>
  <c r="G246" i="3"/>
  <c r="I176" i="3"/>
  <c r="BA176" i="3" s="1"/>
  <c r="I265" i="3"/>
  <c r="BA265" i="3" s="1"/>
  <c r="G251" i="3"/>
  <c r="I157" i="3"/>
  <c r="BA157" i="3" s="1"/>
  <c r="F247" i="3"/>
  <c r="AX247" i="3" s="1"/>
  <c r="H216" i="3"/>
  <c r="AZ216" i="3" s="1"/>
  <c r="F138" i="3"/>
  <c r="H7" i="3"/>
  <c r="F131" i="3"/>
  <c r="AX131" i="3" s="1"/>
  <c r="H26" i="3"/>
  <c r="AZ26" i="3" s="1"/>
  <c r="F169" i="3"/>
  <c r="H145" i="3"/>
  <c r="AZ145" i="3" s="1"/>
  <c r="H340" i="3"/>
  <c r="AZ340" i="3" s="1"/>
  <c r="F163" i="3"/>
  <c r="H200" i="3"/>
  <c r="F298" i="3"/>
  <c r="H225" i="3"/>
  <c r="F112" i="3"/>
  <c r="AX112" i="3" s="1"/>
  <c r="H111" i="3"/>
  <c r="F204" i="3"/>
  <c r="H64" i="3"/>
  <c r="F353" i="3"/>
  <c r="AX353" i="3" s="1"/>
  <c r="H352" i="3"/>
  <c r="F241" i="3"/>
  <c r="H253" i="3"/>
  <c r="F100" i="3"/>
  <c r="H341" i="3"/>
  <c r="AZ341" i="3" s="1"/>
  <c r="F246" i="3"/>
  <c r="H176" i="3"/>
  <c r="AZ176" i="3" s="1"/>
  <c r="H265" i="3"/>
  <c r="AZ265" i="3" s="1"/>
  <c r="F251" i="3"/>
  <c r="H157" i="3"/>
  <c r="AZ157" i="3" s="1"/>
  <c r="G144" i="3"/>
  <c r="I177" i="3"/>
  <c r="BA177" i="3" s="1"/>
  <c r="F341" i="3"/>
  <c r="AX341" i="3" s="1"/>
  <c r="H264" i="3"/>
  <c r="I33" i="3"/>
  <c r="BA33" i="3" s="1"/>
  <c r="I32" i="3"/>
  <c r="BA32" i="3" s="1"/>
  <c r="I251" i="3"/>
  <c r="G157" i="3"/>
  <c r="AY157" i="3" s="1"/>
  <c r="G156" i="3"/>
  <c r="I142" i="3"/>
  <c r="G221" i="3"/>
  <c r="AY221" i="3" s="1"/>
  <c r="I97" i="3"/>
  <c r="G236" i="3"/>
  <c r="AY236" i="3" s="1"/>
  <c r="I356" i="3"/>
  <c r="BA356" i="3" s="1"/>
  <c r="G233" i="3"/>
  <c r="I229" i="3"/>
  <c r="BA229" i="3" s="1"/>
  <c r="G123" i="3"/>
  <c r="AY123" i="3" s="1"/>
  <c r="I339" i="3"/>
  <c r="BA339" i="3" s="1"/>
  <c r="G338" i="3"/>
  <c r="AY338" i="3" s="1"/>
  <c r="I215" i="3"/>
  <c r="G39" i="3"/>
  <c r="I132" i="3"/>
  <c r="BA132" i="3" s="1"/>
  <c r="G47" i="3"/>
  <c r="AY47" i="3" s="1"/>
  <c r="I56" i="3"/>
  <c r="I66" i="3"/>
  <c r="F64" i="3"/>
  <c r="I249" i="3"/>
  <c r="BA249" i="3" s="1"/>
  <c r="F253" i="3"/>
  <c r="H177" i="3"/>
  <c r="AZ177" i="3" s="1"/>
  <c r="H249" i="3"/>
  <c r="AZ249" i="3" s="1"/>
  <c r="I174" i="3"/>
  <c r="BA174" i="3" s="1"/>
  <c r="I134" i="3"/>
  <c r="BA134" i="3" s="1"/>
  <c r="G265" i="3"/>
  <c r="AY265" i="3" s="1"/>
  <c r="G33" i="3"/>
  <c r="AY33" i="3" s="1"/>
  <c r="G32" i="3"/>
  <c r="AY32" i="3" s="1"/>
  <c r="G223" i="3"/>
  <c r="AY223" i="3" s="1"/>
  <c r="H115" i="3"/>
  <c r="AZ115" i="3" s="1"/>
  <c r="F352" i="3"/>
  <c r="H257" i="3"/>
  <c r="H174" i="3"/>
  <c r="AZ174" i="3" s="1"/>
  <c r="H134" i="3"/>
  <c r="AZ134" i="3" s="1"/>
  <c r="F265" i="3"/>
  <c r="AX265" i="3" s="1"/>
  <c r="F33" i="3"/>
  <c r="AX33" i="3" s="1"/>
  <c r="F32" i="3"/>
  <c r="AX32" i="3" s="1"/>
  <c r="F142" i="3"/>
  <c r="H51" i="3"/>
  <c r="F97" i="3"/>
  <c r="H228" i="3"/>
  <c r="AZ228" i="3" s="1"/>
  <c r="F356" i="3"/>
  <c r="AX356" i="3" s="1"/>
  <c r="H355" i="3"/>
  <c r="AZ355" i="3" s="1"/>
  <c r="F229" i="3"/>
  <c r="AX229" i="3" s="1"/>
  <c r="H259" i="3"/>
  <c r="AZ259" i="3" s="1"/>
  <c r="F339" i="3"/>
  <c r="AX339" i="3" s="1"/>
  <c r="H70" i="3"/>
  <c r="AZ70" i="3" s="1"/>
  <c r="F215" i="3"/>
  <c r="H206" i="3"/>
  <c r="F132" i="3"/>
  <c r="AX132" i="3" s="1"/>
  <c r="H92" i="3"/>
  <c r="AZ92" i="3" s="1"/>
  <c r="F56" i="3"/>
  <c r="H98" i="3"/>
  <c r="AZ98" i="3" s="1"/>
  <c r="F72" i="3"/>
  <c r="AX72" i="3" s="1"/>
  <c r="H20" i="3"/>
  <c r="AZ20" i="3" s="1"/>
  <c r="I299" i="3"/>
  <c r="BA299" i="3" s="1"/>
  <c r="G115" i="3"/>
  <c r="AY115" i="3" s="1"/>
  <c r="H104" i="3"/>
  <c r="AZ104" i="3" s="1"/>
  <c r="G257" i="3"/>
  <c r="G176" i="3"/>
  <c r="AY176" i="3" s="1"/>
  <c r="G174" i="3"/>
  <c r="AY174" i="3" s="1"/>
  <c r="G134" i="3"/>
  <c r="AY134" i="3" s="1"/>
  <c r="G51" i="3"/>
  <c r="I239" i="3"/>
  <c r="BA239" i="3" s="1"/>
  <c r="G228" i="3"/>
  <c r="AY228" i="3" s="1"/>
  <c r="I231" i="3"/>
  <c r="G355" i="3"/>
  <c r="AY355" i="3" s="1"/>
  <c r="I60" i="3"/>
  <c r="BA60" i="3" s="1"/>
  <c r="G259" i="3"/>
  <c r="AY259" i="3" s="1"/>
  <c r="I136" i="3"/>
  <c r="G70" i="3"/>
  <c r="AY70" i="3" s="1"/>
  <c r="I149" i="3"/>
  <c r="G206" i="3"/>
  <c r="I93" i="3"/>
  <c r="BA93" i="3" s="1"/>
  <c r="G92" i="3"/>
  <c r="AY92" i="3" s="1"/>
  <c r="I43" i="3"/>
  <c r="BA43" i="3" s="1"/>
  <c r="G151" i="3"/>
  <c r="H343" i="3"/>
  <c r="AZ343" i="3" s="1"/>
  <c r="G104" i="3"/>
  <c r="AY104" i="3" s="1"/>
  <c r="F257" i="3"/>
  <c r="I246" i="3"/>
  <c r="F176" i="3"/>
  <c r="AX176" i="3" s="1"/>
  <c r="F174" i="3"/>
  <c r="AX174" i="3" s="1"/>
  <c r="F134" i="3"/>
  <c r="AX134" i="3" s="1"/>
  <c r="F51" i="3"/>
  <c r="H239" i="3"/>
  <c r="AZ239" i="3" s="1"/>
  <c r="F228" i="3"/>
  <c r="AX228" i="3" s="1"/>
  <c r="H231" i="3"/>
  <c r="F355" i="3"/>
  <c r="AX355" i="3" s="1"/>
  <c r="H60" i="3"/>
  <c r="AZ60" i="3" s="1"/>
  <c r="F259" i="3"/>
  <c r="AX259" i="3" s="1"/>
  <c r="H136" i="3"/>
  <c r="F70" i="3"/>
  <c r="AX70" i="3" s="1"/>
  <c r="H149" i="3"/>
  <c r="F206" i="3"/>
  <c r="H93" i="3"/>
  <c r="AZ93" i="3" s="1"/>
  <c r="F92" i="3"/>
  <c r="AX92" i="3" s="1"/>
  <c r="H43" i="3"/>
  <c r="AZ43" i="3" s="1"/>
  <c r="F98" i="3"/>
  <c r="AX98" i="3" s="1"/>
  <c r="H167" i="3"/>
  <c r="G211" i="3"/>
  <c r="I164" i="3"/>
  <c r="BA164" i="3" s="1"/>
  <c r="I260" i="3"/>
  <c r="BA260" i="3" s="1"/>
  <c r="G343" i="3"/>
  <c r="AY343" i="3" s="1"/>
  <c r="F104" i="3"/>
  <c r="AX104" i="3" s="1"/>
  <c r="H246" i="3"/>
  <c r="I156" i="3"/>
  <c r="G239" i="3"/>
  <c r="AY239" i="3" s="1"/>
  <c r="I221" i="3"/>
  <c r="BA221" i="3" s="1"/>
  <c r="G231" i="3"/>
  <c r="I236" i="3"/>
  <c r="BA236" i="3" s="1"/>
  <c r="G60" i="3"/>
  <c r="AY60" i="3" s="1"/>
  <c r="I233" i="3"/>
  <c r="G136" i="3"/>
  <c r="I123" i="3"/>
  <c r="BA123" i="3" s="1"/>
  <c r="G149" i="3"/>
  <c r="I338" i="3"/>
  <c r="BA338" i="3" s="1"/>
  <c r="G93" i="3"/>
  <c r="AY93" i="3" s="1"/>
  <c r="I39" i="3"/>
  <c r="G43" i="3"/>
  <c r="AY43" i="3" s="1"/>
  <c r="I47" i="3"/>
  <c r="BA47" i="3" s="1"/>
  <c r="G167" i="3"/>
  <c r="I91" i="3"/>
  <c r="G36" i="3"/>
  <c r="AY36" i="3" s="1"/>
  <c r="I35" i="3"/>
  <c r="BA35" i="3" s="1"/>
  <c r="G37" i="3"/>
  <c r="AY37" i="3" s="1"/>
  <c r="I48" i="3"/>
  <c r="BA48" i="3" s="1"/>
  <c r="G34" i="3"/>
  <c r="AY34" i="3" s="1"/>
  <c r="I120" i="3"/>
  <c r="BA120" i="3" s="1"/>
  <c r="G21" i="3"/>
  <c r="AY21" i="3" s="1"/>
  <c r="I80" i="3"/>
  <c r="BA80" i="3" s="1"/>
  <c r="G16" i="3"/>
  <c r="I31" i="3"/>
  <c r="BA31" i="3" s="1"/>
  <c r="I227" i="3"/>
  <c r="F343" i="3"/>
  <c r="AX343" i="3" s="1"/>
  <c r="I264" i="3"/>
  <c r="H156" i="3"/>
  <c r="F239" i="3"/>
  <c r="AX239" i="3" s="1"/>
  <c r="H221" i="3"/>
  <c r="AZ221" i="3" s="1"/>
  <c r="F231" i="3"/>
  <c r="H236" i="3"/>
  <c r="AZ236" i="3" s="1"/>
  <c r="F60" i="3"/>
  <c r="AX60" i="3" s="1"/>
  <c r="H233" i="3"/>
  <c r="F136" i="3"/>
  <c r="H123" i="3"/>
  <c r="AZ123" i="3" s="1"/>
  <c r="F149" i="3"/>
  <c r="H338" i="3"/>
  <c r="AZ338" i="3" s="1"/>
  <c r="F93" i="3"/>
  <c r="AX93" i="3" s="1"/>
  <c r="H39" i="3"/>
  <c r="F43" i="3"/>
  <c r="AX43" i="3" s="1"/>
  <c r="H47" i="3"/>
  <c r="AZ47" i="3" s="1"/>
  <c r="F167" i="3"/>
  <c r="H91" i="3"/>
  <c r="F36" i="3"/>
  <c r="AX36" i="3" s="1"/>
  <c r="H35" i="3"/>
  <c r="AZ35" i="3" s="1"/>
  <c r="F37" i="3"/>
  <c r="AX37" i="3" s="1"/>
  <c r="H48" i="3"/>
  <c r="AZ48" i="3" s="1"/>
  <c r="F34" i="3"/>
  <c r="AX34" i="3" s="1"/>
  <c r="H120" i="3"/>
  <c r="AZ120" i="3" s="1"/>
  <c r="F21" i="3"/>
  <c r="AX21" i="3" s="1"/>
  <c r="H80" i="3"/>
  <c r="AZ80" i="3" s="1"/>
  <c r="F16" i="3"/>
  <c r="H31" i="3"/>
  <c r="AZ31" i="3" s="1"/>
  <c r="F156" i="3"/>
  <c r="I355" i="3"/>
  <c r="BA355" i="3" s="1"/>
  <c r="G229" i="3"/>
  <c r="AY229" i="3" s="1"/>
  <c r="I92" i="3"/>
  <c r="BA92" i="3" s="1"/>
  <c r="G56" i="3"/>
  <c r="G72" i="3"/>
  <c r="AY72" i="3" s="1"/>
  <c r="G243" i="3"/>
  <c r="AY243" i="3" s="1"/>
  <c r="G62" i="3"/>
  <c r="I181" i="3"/>
  <c r="BA181" i="3" s="1"/>
  <c r="I84" i="3"/>
  <c r="I16" i="3"/>
  <c r="G31" i="3"/>
  <c r="AY31" i="3" s="1"/>
  <c r="G30" i="3"/>
  <c r="AY30" i="3" s="1"/>
  <c r="H161" i="3"/>
  <c r="AZ161" i="3" s="1"/>
  <c r="F49" i="3"/>
  <c r="AX49" i="3" s="1"/>
  <c r="H248" i="3"/>
  <c r="AZ248" i="3" s="1"/>
  <c r="F19" i="3"/>
  <c r="H238" i="3"/>
  <c r="AZ238" i="3" s="1"/>
  <c r="F81" i="3"/>
  <c r="AX81" i="3" s="1"/>
  <c r="H44" i="3"/>
  <c r="AZ44" i="3" s="1"/>
  <c r="F107" i="3"/>
  <c r="AX107" i="3" s="1"/>
  <c r="H160" i="3"/>
  <c r="AZ160" i="3" s="1"/>
  <c r="F86" i="3"/>
  <c r="H29" i="3"/>
  <c r="AZ29" i="3" s="1"/>
  <c r="F78" i="3"/>
  <c r="H54" i="3"/>
  <c r="AZ54" i="3" s="1"/>
  <c r="F293" i="3"/>
  <c r="H27" i="3"/>
  <c r="AZ27" i="3" s="1"/>
  <c r="F76" i="3"/>
  <c r="AX76" i="3" s="1"/>
  <c r="H57" i="3"/>
  <c r="AZ57" i="3" s="1"/>
  <c r="H142" i="3"/>
  <c r="F221" i="3"/>
  <c r="AX221" i="3" s="1"/>
  <c r="H339" i="3"/>
  <c r="AZ339" i="3" s="1"/>
  <c r="F338" i="3"/>
  <c r="AX338" i="3" s="1"/>
  <c r="G35" i="3"/>
  <c r="AY35" i="3" s="1"/>
  <c r="F243" i="3"/>
  <c r="AX243" i="3" s="1"/>
  <c r="F62" i="3"/>
  <c r="H181" i="3"/>
  <c r="AZ181" i="3" s="1"/>
  <c r="H84" i="3"/>
  <c r="H16" i="3"/>
  <c r="F31" i="3"/>
  <c r="AX31" i="3" s="1"/>
  <c r="F30" i="3"/>
  <c r="AX30" i="3" s="1"/>
  <c r="G161" i="3"/>
  <c r="AY161" i="3" s="1"/>
  <c r="I133" i="3"/>
  <c r="BA133" i="3" s="1"/>
  <c r="G248" i="3"/>
  <c r="AY248" i="3" s="1"/>
  <c r="I42" i="3"/>
  <c r="BA42" i="3" s="1"/>
  <c r="G238" i="3"/>
  <c r="AY238" i="3" s="1"/>
  <c r="I237" i="3"/>
  <c r="BA237" i="3" s="1"/>
  <c r="G44" i="3"/>
  <c r="AY44" i="3" s="1"/>
  <c r="I53" i="3"/>
  <c r="G160" i="3"/>
  <c r="AY160" i="3" s="1"/>
  <c r="I17" i="3"/>
  <c r="BA17" i="3" s="1"/>
  <c r="G29" i="3"/>
  <c r="AY29" i="3" s="1"/>
  <c r="I59" i="3"/>
  <c r="G54" i="3"/>
  <c r="AY54" i="3" s="1"/>
  <c r="I180" i="3"/>
  <c r="BA180" i="3" s="1"/>
  <c r="G27" i="3"/>
  <c r="AY27" i="3" s="1"/>
  <c r="I25" i="3"/>
  <c r="G57" i="3"/>
  <c r="AY57" i="3" s="1"/>
  <c r="I73" i="3"/>
  <c r="BA73" i="3" s="1"/>
  <c r="G154" i="3"/>
  <c r="AY154" i="3" s="1"/>
  <c r="I121" i="3"/>
  <c r="BA121" i="3" s="1"/>
  <c r="G122" i="3"/>
  <c r="AY122" i="3" s="1"/>
  <c r="G142" i="3"/>
  <c r="I259" i="3"/>
  <c r="BA259" i="3" s="1"/>
  <c r="G339" i="3"/>
  <c r="AY339" i="3" s="1"/>
  <c r="I98" i="3"/>
  <c r="BA98" i="3" s="1"/>
  <c r="G91" i="3"/>
  <c r="I36" i="3"/>
  <c r="BA36" i="3" s="1"/>
  <c r="F35" i="3"/>
  <c r="AX35" i="3" s="1"/>
  <c r="I119" i="3"/>
  <c r="I147" i="3"/>
  <c r="I21" i="3"/>
  <c r="BA21" i="3" s="1"/>
  <c r="G80" i="3"/>
  <c r="AY80" i="3" s="1"/>
  <c r="G181" i="3"/>
  <c r="AY181" i="3" s="1"/>
  <c r="G84" i="3"/>
  <c r="F161" i="3"/>
  <c r="AX161" i="3" s="1"/>
  <c r="H133" i="3"/>
  <c r="AZ133" i="3" s="1"/>
  <c r="F248" i="3"/>
  <c r="AX248" i="3" s="1"/>
  <c r="H42" i="3"/>
  <c r="AZ42" i="3" s="1"/>
  <c r="F238" i="3"/>
  <c r="AX238" i="3" s="1"/>
  <c r="H237" i="3"/>
  <c r="AZ237" i="3" s="1"/>
  <c r="F44" i="3"/>
  <c r="AX44" i="3" s="1"/>
  <c r="H53" i="3"/>
  <c r="F160" i="3"/>
  <c r="AX160" i="3" s="1"/>
  <c r="H17" i="3"/>
  <c r="AZ17" i="3" s="1"/>
  <c r="F29" i="3"/>
  <c r="AX29" i="3" s="1"/>
  <c r="H59" i="3"/>
  <c r="F54" i="3"/>
  <c r="AX54" i="3" s="1"/>
  <c r="H180" i="3"/>
  <c r="AZ180" i="3" s="1"/>
  <c r="F27" i="3"/>
  <c r="AX27" i="3" s="1"/>
  <c r="H25" i="3"/>
  <c r="F57" i="3"/>
  <c r="AX57" i="3" s="1"/>
  <c r="H73" i="3"/>
  <c r="AZ73" i="3" s="1"/>
  <c r="F154" i="3"/>
  <c r="AX154" i="3" s="1"/>
  <c r="H121" i="3"/>
  <c r="AZ121" i="3" s="1"/>
  <c r="F122" i="3"/>
  <c r="AX122" i="3" s="1"/>
  <c r="H14" i="3"/>
  <c r="H97" i="3"/>
  <c r="F236" i="3"/>
  <c r="AX236" i="3" s="1"/>
  <c r="H215" i="3"/>
  <c r="F39" i="3"/>
  <c r="G98" i="3"/>
  <c r="AY98" i="3" s="1"/>
  <c r="F91" i="3"/>
  <c r="H36" i="3"/>
  <c r="AZ36" i="3" s="1"/>
  <c r="H119" i="3"/>
  <c r="H147" i="3"/>
  <c r="H21" i="3"/>
  <c r="AZ21" i="3" s="1"/>
  <c r="F80" i="3"/>
  <c r="AX80" i="3" s="1"/>
  <c r="F181" i="3"/>
  <c r="AX181" i="3" s="1"/>
  <c r="F84" i="3"/>
  <c r="G133" i="3"/>
  <c r="AY133" i="3" s="1"/>
  <c r="I159" i="3"/>
  <c r="G42" i="3"/>
  <c r="AY42" i="3" s="1"/>
  <c r="I82" i="3"/>
  <c r="BA82" i="3" s="1"/>
  <c r="G237" i="3"/>
  <c r="AY237" i="3" s="1"/>
  <c r="I242" i="3"/>
  <c r="BA242" i="3" s="1"/>
  <c r="G53" i="3"/>
  <c r="I117" i="3"/>
  <c r="G17" i="3"/>
  <c r="AY17" i="3" s="1"/>
  <c r="I41" i="3"/>
  <c r="G59" i="3"/>
  <c r="I79" i="3"/>
  <c r="BA79" i="3" s="1"/>
  <c r="G180" i="3"/>
  <c r="AY180" i="3" s="1"/>
  <c r="I179" i="3"/>
  <c r="G25" i="3"/>
  <c r="I71" i="3"/>
  <c r="BA71" i="3" s="1"/>
  <c r="G73" i="3"/>
  <c r="AY73" i="3" s="1"/>
  <c r="I75" i="3"/>
  <c r="G121" i="3"/>
  <c r="AY121" i="3" s="1"/>
  <c r="I109" i="3"/>
  <c r="BA109" i="3" s="1"/>
  <c r="G14" i="3"/>
  <c r="I153" i="3"/>
  <c r="BA153" i="3" s="1"/>
  <c r="H33" i="3"/>
  <c r="AZ33" i="3" s="1"/>
  <c r="I51" i="3"/>
  <c r="G97" i="3"/>
  <c r="I70" i="3"/>
  <c r="BA70" i="3" s="1"/>
  <c r="G215" i="3"/>
  <c r="I20" i="3"/>
  <c r="BA20" i="3" s="1"/>
  <c r="I278" i="3"/>
  <c r="BA278" i="3" s="1"/>
  <c r="I277" i="3"/>
  <c r="I34" i="3"/>
  <c r="BA34" i="3" s="1"/>
  <c r="G120" i="3"/>
  <c r="AY120" i="3" s="1"/>
  <c r="G119" i="3"/>
  <c r="G147" i="3"/>
  <c r="F133" i="3"/>
  <c r="AX133" i="3" s="1"/>
  <c r="H159" i="3"/>
  <c r="F42" i="3"/>
  <c r="AX42" i="3" s="1"/>
  <c r="H82" i="3"/>
  <c r="AZ82" i="3" s="1"/>
  <c r="F237" i="3"/>
  <c r="AX237" i="3" s="1"/>
  <c r="H242" i="3"/>
  <c r="AZ242" i="3" s="1"/>
  <c r="F53" i="3"/>
  <c r="H117" i="3"/>
  <c r="F17" i="3"/>
  <c r="AX17" i="3" s="1"/>
  <c r="H41" i="3"/>
  <c r="F59" i="3"/>
  <c r="H79" i="3"/>
  <c r="AZ79" i="3" s="1"/>
  <c r="H32" i="3"/>
  <c r="AZ32" i="3" s="1"/>
  <c r="H356" i="3"/>
  <c r="AZ356" i="3" s="1"/>
  <c r="F233" i="3"/>
  <c r="H132" i="3"/>
  <c r="AZ132" i="3" s="1"/>
  <c r="F47" i="3"/>
  <c r="AX47" i="3" s="1"/>
  <c r="G20" i="3"/>
  <c r="AY20" i="3" s="1"/>
  <c r="H278" i="3"/>
  <c r="AZ278" i="3" s="1"/>
  <c r="H277" i="3"/>
  <c r="H34" i="3"/>
  <c r="AZ34" i="3" s="1"/>
  <c r="F120" i="3"/>
  <c r="AX120" i="3" s="1"/>
  <c r="F119" i="3"/>
  <c r="F147" i="3"/>
  <c r="G159" i="3"/>
  <c r="I49" i="3"/>
  <c r="BA49" i="3" s="1"/>
  <c r="G82" i="3"/>
  <c r="AY82" i="3" s="1"/>
  <c r="I19" i="3"/>
  <c r="G242" i="3"/>
  <c r="AY242" i="3" s="1"/>
  <c r="I81" i="3"/>
  <c r="BA81" i="3" s="1"/>
  <c r="G117" i="3"/>
  <c r="I107" i="3"/>
  <c r="BA107" i="3" s="1"/>
  <c r="G41" i="3"/>
  <c r="I86" i="3"/>
  <c r="G79" i="3"/>
  <c r="AY79" i="3" s="1"/>
  <c r="I78" i="3"/>
  <c r="G179" i="3"/>
  <c r="I293" i="3"/>
  <c r="G71" i="3"/>
  <c r="AY71" i="3" s="1"/>
  <c r="I76" i="3"/>
  <c r="BA76" i="3" s="1"/>
  <c r="G75" i="3"/>
  <c r="I46" i="3"/>
  <c r="BA46" i="3" s="1"/>
  <c r="G109" i="3"/>
  <c r="AY109" i="3" s="1"/>
  <c r="I108" i="3"/>
  <c r="BA108" i="3" s="1"/>
  <c r="G153" i="3"/>
  <c r="AY153" i="3" s="1"/>
  <c r="F157" i="3"/>
  <c r="AX157" i="3" s="1"/>
  <c r="H229" i="3"/>
  <c r="AZ229" i="3" s="1"/>
  <c r="F123" i="3"/>
  <c r="AX123" i="3" s="1"/>
  <c r="H56" i="3"/>
  <c r="H72" i="3"/>
  <c r="AZ72" i="3" s="1"/>
  <c r="H243" i="3"/>
  <c r="AZ243" i="3" s="1"/>
  <c r="H62" i="3"/>
  <c r="H37" i="3"/>
  <c r="AZ37" i="3" s="1"/>
  <c r="F48" i="3"/>
  <c r="AX48" i="3" s="1"/>
  <c r="F278" i="3"/>
  <c r="AX278" i="3" s="1"/>
  <c r="F277" i="3"/>
  <c r="H30" i="3"/>
  <c r="AZ30" i="3" s="1"/>
  <c r="I161" i="3"/>
  <c r="BA161" i="3" s="1"/>
  <c r="G49" i="3"/>
  <c r="AY49" i="3" s="1"/>
  <c r="I248" i="3"/>
  <c r="BA248" i="3" s="1"/>
  <c r="G19" i="3"/>
  <c r="I238" i="3"/>
  <c r="BA238" i="3" s="1"/>
  <c r="G81" i="3"/>
  <c r="AY81" i="3" s="1"/>
  <c r="I44" i="3"/>
  <c r="BA44" i="3" s="1"/>
  <c r="G107" i="3"/>
  <c r="AY107" i="3" s="1"/>
  <c r="I160" i="3"/>
  <c r="BA160" i="3" s="1"/>
  <c r="G86" i="3"/>
  <c r="I29" i="3"/>
  <c r="BA29" i="3" s="1"/>
  <c r="G78" i="3"/>
  <c r="I54" i="3"/>
  <c r="BA54" i="3" s="1"/>
  <c r="G293" i="3"/>
  <c r="I27" i="3"/>
  <c r="BA27" i="3" s="1"/>
  <c r="G76" i="3"/>
  <c r="AY76" i="3" s="1"/>
  <c r="I57" i="3"/>
  <c r="BA57" i="3" s="1"/>
  <c r="G46" i="3"/>
  <c r="AY46" i="3" s="1"/>
  <c r="I154" i="3"/>
  <c r="BA154" i="3" s="1"/>
  <c r="G108" i="3"/>
  <c r="AY108" i="3" s="1"/>
  <c r="I122" i="3"/>
  <c r="BA122" i="3" s="1"/>
  <c r="G48" i="3"/>
  <c r="AY48" i="3" s="1"/>
  <c r="F159" i="3"/>
  <c r="H107" i="3"/>
  <c r="AZ107" i="3" s="1"/>
  <c r="H179" i="3"/>
  <c r="F25" i="3"/>
  <c r="F46" i="3"/>
  <c r="AX46" i="3" s="1"/>
  <c r="F12" i="3"/>
  <c r="H235" i="3"/>
  <c r="I228" i="3"/>
  <c r="BA228" i="3" s="1"/>
  <c r="I167" i="3"/>
  <c r="G278" i="3"/>
  <c r="AY278" i="3" s="1"/>
  <c r="H49" i="3"/>
  <c r="AZ49" i="3" s="1"/>
  <c r="F79" i="3"/>
  <c r="AX79" i="3" s="1"/>
  <c r="F179" i="3"/>
  <c r="I106" i="3"/>
  <c r="G235" i="3"/>
  <c r="G356" i="3"/>
  <c r="AY356" i="3" s="1"/>
  <c r="I72" i="3"/>
  <c r="BA72" i="3" s="1"/>
  <c r="G277" i="3"/>
  <c r="F242" i="3"/>
  <c r="AX242" i="3" s="1"/>
  <c r="H78" i="3"/>
  <c r="H71" i="3"/>
  <c r="AZ71" i="3" s="1"/>
  <c r="F73" i="3"/>
  <c r="AX73" i="3" s="1"/>
  <c r="H109" i="3"/>
  <c r="AZ109" i="3" s="1"/>
  <c r="H122" i="3"/>
  <c r="AZ122" i="3" s="1"/>
  <c r="H106" i="3"/>
  <c r="F235" i="3"/>
  <c r="F20" i="3"/>
  <c r="AX20" i="3" s="1"/>
  <c r="H81" i="3"/>
  <c r="AZ81" i="3" s="1"/>
  <c r="H293" i="3"/>
  <c r="F71" i="3"/>
  <c r="AX71" i="3" s="1"/>
  <c r="H154" i="3"/>
  <c r="AZ154" i="3" s="1"/>
  <c r="F109" i="3"/>
  <c r="AX109" i="3" s="1"/>
  <c r="H153" i="3"/>
  <c r="AZ153" i="3" s="1"/>
  <c r="G106" i="3"/>
  <c r="I45" i="3"/>
  <c r="BA45" i="3" s="1"/>
  <c r="I30" i="3"/>
  <c r="BA30" i="3" s="1"/>
  <c r="F41" i="3"/>
  <c r="H75" i="3"/>
  <c r="F153" i="3"/>
  <c r="AX153" i="3" s="1"/>
  <c r="F106" i="3"/>
  <c r="H45" i="3"/>
  <c r="AZ45" i="3" s="1"/>
  <c r="G132" i="3"/>
  <c r="AY132" i="3" s="1"/>
  <c r="I243" i="3"/>
  <c r="BA243" i="3" s="1"/>
  <c r="F82" i="3"/>
  <c r="AX82" i="3" s="1"/>
  <c r="H86" i="3"/>
  <c r="H76" i="3"/>
  <c r="AZ76" i="3" s="1"/>
  <c r="F75" i="3"/>
  <c r="G45" i="3"/>
  <c r="AY45" i="3" s="1"/>
  <c r="I12" i="3"/>
  <c r="F117" i="3"/>
  <c r="H46" i="3"/>
  <c r="AZ46" i="3" s="1"/>
  <c r="F121" i="3"/>
  <c r="AX121" i="3" s="1"/>
  <c r="F108" i="3"/>
  <c r="AX108" i="3" s="1"/>
  <c r="F14" i="3"/>
  <c r="G264" i="3"/>
  <c r="I206" i="3"/>
  <c r="I62" i="3"/>
  <c r="H19" i="3"/>
  <c r="F180" i="3"/>
  <c r="AX180" i="3" s="1"/>
  <c r="H108" i="3"/>
  <c r="AZ108" i="3" s="1"/>
  <c r="I14" i="3"/>
  <c r="F45" i="3"/>
  <c r="AX45" i="3" s="1"/>
  <c r="H12" i="3"/>
  <c r="H251" i="3"/>
  <c r="I37" i="3"/>
  <c r="BA37" i="3" s="1"/>
  <c r="G12" i="3"/>
  <c r="I235" i="3"/>
  <c r="I5" i="3"/>
  <c r="G5" i="3"/>
  <c r="F5" i="3"/>
  <c r="H5" i="3"/>
  <c r="C198" i="6"/>
  <c r="C197" i="6"/>
  <c r="C196" i="6"/>
  <c r="C195" i="6"/>
  <c r="C194" i="6"/>
  <c r="D176" i="3" s="1"/>
  <c r="E176" i="3" s="1"/>
  <c r="C193" i="6"/>
  <c r="D175" i="3" s="1"/>
  <c r="E175" i="3" s="1"/>
  <c r="C192" i="6"/>
  <c r="D174" i="3" s="1"/>
  <c r="E174" i="3" s="1"/>
  <c r="C191" i="6"/>
  <c r="D134" i="3" s="1"/>
  <c r="E134" i="3" s="1"/>
  <c r="C190" i="6"/>
  <c r="D264" i="3" s="1"/>
  <c r="E264" i="3" s="1"/>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D104" i="3" s="1"/>
  <c r="E104" i="3" s="1"/>
  <c r="C154" i="6"/>
  <c r="D101" i="3" s="1"/>
  <c r="E101" i="3" s="1"/>
  <c r="C153" i="6"/>
  <c r="D103" i="3" s="1"/>
  <c r="E103" i="3" s="1"/>
  <c r="C152" i="6"/>
  <c r="D255" i="3" s="1"/>
  <c r="E255" i="3" s="1"/>
  <c r="C151" i="6"/>
  <c r="D244" i="3" s="1"/>
  <c r="E244" i="3" s="1"/>
  <c r="C150" i="6"/>
  <c r="C149" i="6"/>
  <c r="C148" i="6"/>
  <c r="C147" i="6"/>
  <c r="C146" i="6"/>
  <c r="D102" i="3" s="1"/>
  <c r="E102" i="3" s="1"/>
  <c r="C145" i="6"/>
  <c r="C144" i="6"/>
  <c r="C143" i="6"/>
  <c r="C142" i="6"/>
  <c r="C141" i="6"/>
  <c r="D177" i="3" s="1"/>
  <c r="E177" i="3" s="1"/>
  <c r="C140" i="6"/>
  <c r="D100" i="3" s="1"/>
  <c r="E100" i="3" s="1"/>
  <c r="C139" i="6"/>
  <c r="D169" i="3" s="1"/>
  <c r="E169" i="3" s="1"/>
  <c r="C138" i="6"/>
  <c r="D95" i="3" s="1"/>
  <c r="E95" i="3" s="1"/>
  <c r="C137" i="6"/>
  <c r="C136" i="6"/>
  <c r="D170" i="3" s="1"/>
  <c r="E170" i="3" s="1"/>
  <c r="C135" i="6"/>
  <c r="C134" i="6"/>
  <c r="D64" i="3" s="1"/>
  <c r="E64" i="3" s="1"/>
  <c r="C133" i="6"/>
  <c r="D115" i="3" s="1"/>
  <c r="E115" i="3" s="1"/>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6" i="6"/>
  <c r="C55" i="6"/>
  <c r="C54" i="6"/>
  <c r="C53" i="6"/>
  <c r="C52" i="6"/>
  <c r="C51" i="6"/>
  <c r="C50" i="6"/>
  <c r="C49" i="6"/>
  <c r="C48" i="6"/>
  <c r="C47" i="6"/>
  <c r="C46" i="6"/>
  <c r="C45" i="6"/>
  <c r="C44" i="6"/>
  <c r="C43" i="6"/>
  <c r="C42" i="6"/>
  <c r="C41" i="6"/>
  <c r="D86" i="3" s="1"/>
  <c r="E86" i="3" s="1"/>
  <c r="C40" i="6"/>
  <c r="D293" i="3" s="1"/>
  <c r="E293" i="3" s="1"/>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 r="C57" i="6"/>
  <c r="B57" i="6"/>
  <c r="B30" i="6"/>
  <c r="AZ179" i="3" l="1"/>
  <c r="AZ182" i="3" s="1"/>
  <c r="H182" i="3"/>
  <c r="BA86" i="3"/>
  <c r="BA90" i="3" s="1"/>
  <c r="I90" i="3"/>
  <c r="AZ41" i="3"/>
  <c r="AZ50" i="3" s="1"/>
  <c r="H50" i="3"/>
  <c r="AZ159" i="3"/>
  <c r="AZ162" i="3" s="1"/>
  <c r="H162" i="3"/>
  <c r="AZ147" i="3"/>
  <c r="AZ148" i="3" s="1"/>
  <c r="H148" i="3"/>
  <c r="AZ97" i="3"/>
  <c r="AZ99" i="3" s="1"/>
  <c r="H99" i="3"/>
  <c r="AX293" i="3"/>
  <c r="AX294" i="3" s="1"/>
  <c r="F294" i="3"/>
  <c r="BA16" i="3"/>
  <c r="BA18" i="3" s="1"/>
  <c r="I18" i="3"/>
  <c r="BA227" i="3"/>
  <c r="BA230" i="3" s="1"/>
  <c r="I230" i="3"/>
  <c r="AY231" i="3"/>
  <c r="AY232" i="3" s="1"/>
  <c r="G232" i="3"/>
  <c r="AZ149" i="3"/>
  <c r="AZ150" i="3" s="1"/>
  <c r="H150" i="3"/>
  <c r="BA136" i="3"/>
  <c r="BA137" i="3" s="1"/>
  <c r="I137" i="3"/>
  <c r="AX142" i="3"/>
  <c r="AX143" i="3" s="1"/>
  <c r="F143" i="3"/>
  <c r="AY39" i="3"/>
  <c r="AY40" i="3" s="1"/>
  <c r="G40" i="3"/>
  <c r="AZ64" i="3"/>
  <c r="AZ65" i="3" s="1"/>
  <c r="H65" i="3"/>
  <c r="BA253" i="3"/>
  <c r="BA254" i="3" s="1"/>
  <c r="I254" i="3"/>
  <c r="BA225" i="3"/>
  <c r="BA226" i="3" s="1"/>
  <c r="I226" i="3"/>
  <c r="AZ241" i="3"/>
  <c r="AZ245" i="3" s="1"/>
  <c r="H245" i="3"/>
  <c r="AZ298" i="3"/>
  <c r="AZ300" i="3" s="1"/>
  <c r="H300" i="3"/>
  <c r="AX140" i="3"/>
  <c r="AX141" i="3" s="1"/>
  <c r="F141" i="3"/>
  <c r="BA138" i="3"/>
  <c r="BA139" i="3" s="1"/>
  <c r="I139" i="3"/>
  <c r="AX151" i="3"/>
  <c r="AX155" i="3" s="1"/>
  <c r="F155" i="3"/>
  <c r="AX337" i="3"/>
  <c r="AX344" i="3" s="1"/>
  <c r="F344" i="3"/>
  <c r="AY358" i="3"/>
  <c r="AY359" i="3" s="1"/>
  <c r="G359" i="3"/>
  <c r="AX200" i="3"/>
  <c r="AX201" i="3" s="1"/>
  <c r="F201" i="3"/>
  <c r="AX7" i="3"/>
  <c r="AX11" i="3" s="1"/>
  <c r="F11" i="3"/>
  <c r="AX220" i="3"/>
  <c r="AX224" i="3" s="1"/>
  <c r="F224" i="3"/>
  <c r="BA95" i="3"/>
  <c r="BA96" i="3" s="1"/>
  <c r="I96" i="3"/>
  <c r="BA362" i="3"/>
  <c r="BA363" i="3" s="1"/>
  <c r="I363" i="3"/>
  <c r="BA311" i="3"/>
  <c r="BA316" i="3" s="1"/>
  <c r="I316" i="3"/>
  <c r="AY311" i="3"/>
  <c r="AY316" i="3" s="1"/>
  <c r="G316" i="3"/>
  <c r="AX255" i="3"/>
  <c r="AX256" i="3" s="1"/>
  <c r="F256" i="3"/>
  <c r="BA255" i="3"/>
  <c r="BA256" i="3" s="1"/>
  <c r="I256" i="3"/>
  <c r="BA114" i="3"/>
  <c r="BA116" i="3" s="1"/>
  <c r="I116" i="3"/>
  <c r="BA235" i="3"/>
  <c r="BA240" i="3" s="1"/>
  <c r="I240" i="3"/>
  <c r="AY12" i="3"/>
  <c r="AY13" i="3" s="1"/>
  <c r="G13" i="3"/>
  <c r="AZ19" i="3"/>
  <c r="AZ24" i="3" s="1"/>
  <c r="H24" i="3"/>
  <c r="AX117" i="3"/>
  <c r="AX118" i="3" s="1"/>
  <c r="F118" i="3"/>
  <c r="AY106" i="3"/>
  <c r="AY110" i="3" s="1"/>
  <c r="G110" i="3"/>
  <c r="AX235" i="3"/>
  <c r="AX240" i="3" s="1"/>
  <c r="F240" i="3"/>
  <c r="AY277" i="3"/>
  <c r="AY279" i="3" s="1"/>
  <c r="G279" i="3"/>
  <c r="AZ56" i="3"/>
  <c r="AZ58" i="3" s="1"/>
  <c r="H58" i="3"/>
  <c r="AY75" i="3"/>
  <c r="AY77" i="3" s="1"/>
  <c r="G77" i="3"/>
  <c r="AY41" i="3"/>
  <c r="AY50" i="3" s="1"/>
  <c r="G50" i="3"/>
  <c r="AY159" i="3"/>
  <c r="AY162" i="3" s="1"/>
  <c r="G162" i="3"/>
  <c r="AY215" i="3"/>
  <c r="AY217" i="3" s="1"/>
  <c r="G217" i="3"/>
  <c r="AY59" i="3"/>
  <c r="AY61" i="3" s="1"/>
  <c r="G61" i="3"/>
  <c r="AZ119" i="3"/>
  <c r="AZ124" i="3" s="1"/>
  <c r="H124" i="3"/>
  <c r="AZ14" i="3"/>
  <c r="AZ15" i="3" s="1"/>
  <c r="H15" i="3"/>
  <c r="BA25" i="3"/>
  <c r="BA38" i="3" s="1"/>
  <c r="I38" i="3"/>
  <c r="BA53" i="3"/>
  <c r="BA55" i="3" s="1"/>
  <c r="I55" i="3"/>
  <c r="BA84" i="3"/>
  <c r="BA85" i="3" s="1"/>
  <c r="I85" i="3"/>
  <c r="AZ39" i="3"/>
  <c r="AZ40" i="3" s="1"/>
  <c r="H40" i="3"/>
  <c r="AY211" i="3"/>
  <c r="AY212" i="3" s="1"/>
  <c r="G212" i="3"/>
  <c r="AX51" i="3"/>
  <c r="AX52" i="3" s="1"/>
  <c r="F52" i="3"/>
  <c r="AY151" i="3"/>
  <c r="AY155" i="3" s="1"/>
  <c r="G155" i="3"/>
  <c r="AX253" i="3"/>
  <c r="AX254" i="3" s="1"/>
  <c r="F254" i="3"/>
  <c r="BA215" i="3"/>
  <c r="BA217" i="3" s="1"/>
  <c r="I217" i="3"/>
  <c r="BA97" i="3"/>
  <c r="BA99" i="3" s="1"/>
  <c r="I99" i="3"/>
  <c r="AZ264" i="3"/>
  <c r="AZ269" i="3" s="1"/>
  <c r="H269" i="3"/>
  <c r="AX246" i="3"/>
  <c r="AX250" i="3" s="1"/>
  <c r="F250" i="3"/>
  <c r="AX204" i="3"/>
  <c r="AX205" i="3" s="1"/>
  <c r="F205" i="3"/>
  <c r="AY241" i="3"/>
  <c r="AY245" i="3" s="1"/>
  <c r="G245" i="3"/>
  <c r="AY298" i="3"/>
  <c r="AY300" i="3" s="1"/>
  <c r="G300" i="3"/>
  <c r="BA7" i="3"/>
  <c r="BA11" i="3" s="1"/>
  <c r="I11" i="3"/>
  <c r="AZ138" i="3"/>
  <c r="AZ139" i="3" s="1"/>
  <c r="H139" i="3"/>
  <c r="BA163" i="3"/>
  <c r="BA166" i="3" s="1"/>
  <c r="I166" i="3"/>
  <c r="AZ66" i="3"/>
  <c r="AZ74" i="3" s="1"/>
  <c r="H74" i="3"/>
  <c r="BA291" i="3"/>
  <c r="BA292" i="3" s="1"/>
  <c r="I292" i="3"/>
  <c r="AZ211" i="3"/>
  <c r="AZ212" i="3" s="1"/>
  <c r="H212" i="3"/>
  <c r="AY352" i="3"/>
  <c r="AY357" i="3" s="1"/>
  <c r="G357" i="3"/>
  <c r="AY200" i="3"/>
  <c r="AY201" i="3" s="1"/>
  <c r="G201" i="3"/>
  <c r="AY7" i="3"/>
  <c r="AY11" i="3" s="1"/>
  <c r="G11" i="3"/>
  <c r="AY218" i="3"/>
  <c r="AY219" i="3" s="1"/>
  <c r="G219" i="3"/>
  <c r="BA172" i="3"/>
  <c r="BA178" i="3" s="1"/>
  <c r="I178" i="3"/>
  <c r="AX95" i="3"/>
  <c r="AX96" i="3" s="1"/>
  <c r="F96" i="3"/>
  <c r="AZ360" i="3"/>
  <c r="AZ361" i="3" s="1"/>
  <c r="H361" i="3"/>
  <c r="BA202" i="3"/>
  <c r="BA203" i="3" s="1"/>
  <c r="I203" i="3"/>
  <c r="AZ202" i="3"/>
  <c r="AZ203" i="3" s="1"/>
  <c r="H203" i="3"/>
  <c r="AY362" i="3"/>
  <c r="AY363" i="3" s="1"/>
  <c r="G363" i="3"/>
  <c r="AZ255" i="3"/>
  <c r="AZ256" i="3" s="1"/>
  <c r="H256" i="3"/>
  <c r="AY114" i="3"/>
  <c r="AY116" i="3" s="1"/>
  <c r="G116" i="3"/>
  <c r="AY125" i="3"/>
  <c r="AY135" i="3" s="1"/>
  <c r="G135" i="3"/>
  <c r="BA62" i="3"/>
  <c r="BA63" i="3" s="1"/>
  <c r="I63" i="3"/>
  <c r="BA12" i="3"/>
  <c r="BA13" i="3" s="1"/>
  <c r="I13" i="3"/>
  <c r="AZ106" i="3"/>
  <c r="AZ110" i="3" s="1"/>
  <c r="H110" i="3"/>
  <c r="BA167" i="3"/>
  <c r="BA168" i="3" s="1"/>
  <c r="I168" i="3"/>
  <c r="AX159" i="3"/>
  <c r="AX162" i="3" s="1"/>
  <c r="F162" i="3"/>
  <c r="AX277" i="3"/>
  <c r="AX279" i="3" s="1"/>
  <c r="F279" i="3"/>
  <c r="AX147" i="3"/>
  <c r="AX148" i="3" s="1"/>
  <c r="F148" i="3"/>
  <c r="AZ117" i="3"/>
  <c r="AZ118" i="3" s="1"/>
  <c r="H118" i="3"/>
  <c r="AY147" i="3"/>
  <c r="AY148" i="3" s="1"/>
  <c r="G148" i="3"/>
  <c r="BA75" i="3"/>
  <c r="BA77" i="3" s="1"/>
  <c r="I77" i="3"/>
  <c r="BA41" i="3"/>
  <c r="BA50" i="3" s="1"/>
  <c r="I50" i="3"/>
  <c r="BA159" i="3"/>
  <c r="BA162" i="3" s="1"/>
  <c r="I162" i="3"/>
  <c r="AX78" i="3"/>
  <c r="AX83" i="3" s="1"/>
  <c r="F83" i="3"/>
  <c r="AX19" i="3"/>
  <c r="AX24" i="3" s="1"/>
  <c r="F24" i="3"/>
  <c r="AX156" i="3"/>
  <c r="AX158" i="3" s="1"/>
  <c r="F158" i="3"/>
  <c r="AX231" i="3"/>
  <c r="AX232" i="3" s="1"/>
  <c r="F232" i="3"/>
  <c r="AY16" i="3"/>
  <c r="AY18" i="3" s="1"/>
  <c r="G18" i="3"/>
  <c r="AY149" i="3"/>
  <c r="AY150" i="3" s="1"/>
  <c r="G150" i="3"/>
  <c r="AZ167" i="3"/>
  <c r="AZ168" i="3" s="1"/>
  <c r="H168" i="3"/>
  <c r="AZ136" i="3"/>
  <c r="AZ137" i="3" s="1"/>
  <c r="H137" i="3"/>
  <c r="AX56" i="3"/>
  <c r="AX58" i="3" s="1"/>
  <c r="F58" i="3"/>
  <c r="AZ111" i="3"/>
  <c r="AZ113" i="3" s="1"/>
  <c r="H113" i="3"/>
  <c r="AX169" i="3"/>
  <c r="AX171" i="3" s="1"/>
  <c r="F171" i="3"/>
  <c r="AY251" i="3"/>
  <c r="AY252" i="3" s="1"/>
  <c r="G252" i="3"/>
  <c r="BA352" i="3"/>
  <c r="BA357" i="3" s="1"/>
  <c r="I357" i="3"/>
  <c r="BA200" i="3"/>
  <c r="BA201" i="3" s="1"/>
  <c r="I201" i="3"/>
  <c r="AY138" i="3"/>
  <c r="AY139" i="3" s="1"/>
  <c r="G139" i="3"/>
  <c r="AZ163" i="3"/>
  <c r="AZ166" i="3" s="1"/>
  <c r="H166" i="3"/>
  <c r="AY227" i="3"/>
  <c r="AY230" i="3" s="1"/>
  <c r="G230" i="3"/>
  <c r="AX144" i="3"/>
  <c r="AX146" i="3" s="1"/>
  <c r="F146" i="3"/>
  <c r="AY337" i="3"/>
  <c r="AY344" i="3" s="1"/>
  <c r="G344" i="3"/>
  <c r="AZ358" i="3"/>
  <c r="AZ359" i="3" s="1"/>
  <c r="H359" i="3"/>
  <c r="BA211" i="3"/>
  <c r="BA212" i="3" s="1"/>
  <c r="I212" i="3"/>
  <c r="BA220" i="3"/>
  <c r="BA224" i="3" s="1"/>
  <c r="I224" i="3"/>
  <c r="AY213" i="3"/>
  <c r="AY214" i="3" s="1"/>
  <c r="G214" i="3"/>
  <c r="AZ95" i="3"/>
  <c r="AZ96" i="3" s="1"/>
  <c r="H96" i="3"/>
  <c r="BA218" i="3"/>
  <c r="BA219" i="3" s="1"/>
  <c r="I219" i="3"/>
  <c r="AZ125" i="3"/>
  <c r="AZ135" i="3" s="1"/>
  <c r="H135" i="3"/>
  <c r="AZ251" i="3"/>
  <c r="AZ252" i="3" s="1"/>
  <c r="H252" i="3"/>
  <c r="BA206" i="3"/>
  <c r="BA207" i="3" s="1"/>
  <c r="I207" i="3"/>
  <c r="AX106" i="3"/>
  <c r="AX110" i="3" s="1"/>
  <c r="F110" i="3"/>
  <c r="AY293" i="3"/>
  <c r="AY294" i="3" s="1"/>
  <c r="G294" i="3"/>
  <c r="AY117" i="3"/>
  <c r="AY118" i="3" s="1"/>
  <c r="G118" i="3"/>
  <c r="AX119" i="3"/>
  <c r="AX124" i="3" s="1"/>
  <c r="F124" i="3"/>
  <c r="AX233" i="3"/>
  <c r="AX234" i="3" s="1"/>
  <c r="F234" i="3"/>
  <c r="AX53" i="3"/>
  <c r="AX55" i="3" s="1"/>
  <c r="F55" i="3"/>
  <c r="AY119" i="3"/>
  <c r="AY124" i="3" s="1"/>
  <c r="G124" i="3"/>
  <c r="AY97" i="3"/>
  <c r="AY99" i="3" s="1"/>
  <c r="G99" i="3"/>
  <c r="AX91" i="3"/>
  <c r="AX94" i="3" s="1"/>
  <c r="F94" i="3"/>
  <c r="AZ59" i="3"/>
  <c r="AZ61" i="3" s="1"/>
  <c r="H61" i="3"/>
  <c r="BA147" i="3"/>
  <c r="BA148" i="3" s="1"/>
  <c r="I148" i="3"/>
  <c r="AY142" i="3"/>
  <c r="AY143" i="3" s="1"/>
  <c r="G143" i="3"/>
  <c r="AZ16" i="3"/>
  <c r="AZ18" i="3" s="1"/>
  <c r="H18" i="3"/>
  <c r="AY62" i="3"/>
  <c r="AY63" i="3" s="1"/>
  <c r="G63" i="3"/>
  <c r="BA91" i="3"/>
  <c r="BA94" i="3" s="1"/>
  <c r="I94" i="3"/>
  <c r="BA156" i="3"/>
  <c r="BA158" i="3" s="1"/>
  <c r="I158" i="3"/>
  <c r="AY257" i="3"/>
  <c r="AY263" i="3" s="1"/>
  <c r="G263" i="3"/>
  <c r="AX64" i="3"/>
  <c r="AX65" i="3" s="1"/>
  <c r="F65" i="3"/>
  <c r="BA142" i="3"/>
  <c r="BA143" i="3" s="1"/>
  <c r="I143" i="3"/>
  <c r="AX100" i="3"/>
  <c r="AX105" i="3" s="1"/>
  <c r="F105" i="3"/>
  <c r="AY163" i="3"/>
  <c r="AY166" i="3" s="1"/>
  <c r="G166" i="3"/>
  <c r="AX227" i="3"/>
  <c r="AX230" i="3" s="1"/>
  <c r="F230" i="3"/>
  <c r="BA204" i="3"/>
  <c r="BA205" i="3" s="1"/>
  <c r="I205" i="3"/>
  <c r="AY291" i="3"/>
  <c r="AY292" i="3" s="1"/>
  <c r="G292" i="3"/>
  <c r="AZ140" i="3"/>
  <c r="AZ141" i="3" s="1"/>
  <c r="H141" i="3"/>
  <c r="AZ151" i="3"/>
  <c r="AZ155" i="3" s="1"/>
  <c r="H155" i="3"/>
  <c r="AZ337" i="3"/>
  <c r="AZ344" i="3" s="1"/>
  <c r="H344" i="3"/>
  <c r="BA358" i="3"/>
  <c r="BA359" i="3" s="1"/>
  <c r="I359" i="3"/>
  <c r="AY64" i="3"/>
  <c r="AY65" i="3" s="1"/>
  <c r="G65" i="3"/>
  <c r="AY172" i="3"/>
  <c r="AY178" i="3" s="1"/>
  <c r="G178" i="3"/>
  <c r="AZ220" i="3"/>
  <c r="AZ224" i="3" s="1"/>
  <c r="H224" i="3"/>
  <c r="AX202" i="3"/>
  <c r="AX203" i="3" s="1"/>
  <c r="F203" i="3"/>
  <c r="BA208" i="3"/>
  <c r="BA210" i="3" s="1"/>
  <c r="I210" i="3"/>
  <c r="AX125" i="3"/>
  <c r="AX135" i="3" s="1"/>
  <c r="F135" i="3"/>
  <c r="AZ5" i="3"/>
  <c r="H6" i="3"/>
  <c r="AZ12" i="3"/>
  <c r="AZ13" i="3" s="1"/>
  <c r="H13" i="3"/>
  <c r="AY264" i="3"/>
  <c r="AY269" i="3" s="1"/>
  <c r="G269" i="3"/>
  <c r="AX75" i="3"/>
  <c r="AX77" i="3" s="1"/>
  <c r="F77" i="3"/>
  <c r="AY235" i="3"/>
  <c r="AY240" i="3" s="1"/>
  <c r="G240" i="3"/>
  <c r="AZ235" i="3"/>
  <c r="AZ240" i="3" s="1"/>
  <c r="H240" i="3"/>
  <c r="BA293" i="3"/>
  <c r="BA294" i="3" s="1"/>
  <c r="I294" i="3"/>
  <c r="BA51" i="3"/>
  <c r="BA52" i="3" s="1"/>
  <c r="I52" i="3"/>
  <c r="BA117" i="3"/>
  <c r="BA118" i="3" s="1"/>
  <c r="I118" i="3"/>
  <c r="AX84" i="3"/>
  <c r="AX85" i="3" s="1"/>
  <c r="F85" i="3"/>
  <c r="BA119" i="3"/>
  <c r="BA124" i="3" s="1"/>
  <c r="I124" i="3"/>
  <c r="AZ84" i="3"/>
  <c r="AZ85" i="3" s="1"/>
  <c r="H85" i="3"/>
  <c r="AZ142" i="3"/>
  <c r="AZ143" i="3" s="1"/>
  <c r="H143" i="3"/>
  <c r="AX86" i="3"/>
  <c r="AX90" i="3" s="1"/>
  <c r="F90" i="3"/>
  <c r="AX16" i="3"/>
  <c r="AX18" i="3" s="1"/>
  <c r="F18" i="3"/>
  <c r="AX149" i="3"/>
  <c r="AX150" i="3" s="1"/>
  <c r="F150" i="3"/>
  <c r="AY167" i="3"/>
  <c r="AY168" i="3" s="1"/>
  <c r="G168" i="3"/>
  <c r="AY136" i="3"/>
  <c r="AY137" i="3" s="1"/>
  <c r="G137" i="3"/>
  <c r="AZ246" i="3"/>
  <c r="AZ250" i="3" s="1"/>
  <c r="H250" i="3"/>
  <c r="BA231" i="3"/>
  <c r="BA232" i="3" s="1"/>
  <c r="I232" i="3"/>
  <c r="BA66" i="3"/>
  <c r="BA74" i="3" s="1"/>
  <c r="I74" i="3"/>
  <c r="AY156" i="3"/>
  <c r="AY158" i="3" s="1"/>
  <c r="G158" i="3"/>
  <c r="AY144" i="3"/>
  <c r="AY146" i="3" s="1"/>
  <c r="G146" i="3"/>
  <c r="AZ253" i="3"/>
  <c r="AZ254" i="3" s="1"/>
  <c r="H254" i="3"/>
  <c r="AZ225" i="3"/>
  <c r="AZ226" i="3" s="1"/>
  <c r="H226" i="3"/>
  <c r="BA64" i="3"/>
  <c r="BA65" i="3" s="1"/>
  <c r="I65" i="3"/>
  <c r="AZ204" i="3"/>
  <c r="AZ205" i="3" s="1"/>
  <c r="H205" i="3"/>
  <c r="AX291" i="3"/>
  <c r="AX292" i="3" s="1"/>
  <c r="F292" i="3"/>
  <c r="BA169" i="3"/>
  <c r="BA171" i="3" s="1"/>
  <c r="I171" i="3"/>
  <c r="AX358" i="3"/>
  <c r="AX359" i="3" s="1"/>
  <c r="F359" i="3"/>
  <c r="AX111" i="3"/>
  <c r="AX113" i="3" s="1"/>
  <c r="F113" i="3"/>
  <c r="BA257" i="3"/>
  <c r="BA263" i="3" s="1"/>
  <c r="I263" i="3"/>
  <c r="BA151" i="3"/>
  <c r="BA155" i="3" s="1"/>
  <c r="I155" i="3"/>
  <c r="BA337" i="3"/>
  <c r="BA344" i="3" s="1"/>
  <c r="I344" i="3"/>
  <c r="AX172" i="3"/>
  <c r="AX178" i="3" s="1"/>
  <c r="F178" i="3"/>
  <c r="AX218" i="3"/>
  <c r="AX219" i="3" s="1"/>
  <c r="F219" i="3"/>
  <c r="AX208" i="3"/>
  <c r="AX210" i="3" s="1"/>
  <c r="F210" i="3"/>
  <c r="AZ311" i="3"/>
  <c r="AZ316" i="3" s="1"/>
  <c r="H316" i="3"/>
  <c r="AX311" i="3"/>
  <c r="AX316" i="3" s="1"/>
  <c r="F316" i="3"/>
  <c r="AY255" i="3"/>
  <c r="AY256" i="3" s="1"/>
  <c r="G256" i="3"/>
  <c r="AZ114" i="3"/>
  <c r="AZ116" i="3" s="1"/>
  <c r="H116" i="3"/>
  <c r="AX5" i="3"/>
  <c r="F6" i="3"/>
  <c r="AX14" i="3"/>
  <c r="AX15" i="3" s="1"/>
  <c r="F15" i="3"/>
  <c r="AZ75" i="3"/>
  <c r="AZ77" i="3" s="1"/>
  <c r="H77" i="3"/>
  <c r="BA106" i="3"/>
  <c r="BA110" i="3" s="1"/>
  <c r="I110" i="3"/>
  <c r="AX12" i="3"/>
  <c r="AX13" i="3" s="1"/>
  <c r="F13" i="3"/>
  <c r="AY78" i="3"/>
  <c r="AY83" i="3" s="1"/>
  <c r="G83" i="3"/>
  <c r="AY19" i="3"/>
  <c r="AY24" i="3" s="1"/>
  <c r="G24" i="3"/>
  <c r="AY179" i="3"/>
  <c r="AY182" i="3" s="1"/>
  <c r="G182" i="3"/>
  <c r="AY25" i="3"/>
  <c r="AY38" i="3" s="1"/>
  <c r="G38" i="3"/>
  <c r="AY53" i="3"/>
  <c r="AY55" i="3" s="1"/>
  <c r="G55" i="3"/>
  <c r="AX39" i="3"/>
  <c r="AX40" i="3" s="1"/>
  <c r="F40" i="3"/>
  <c r="BA59" i="3"/>
  <c r="BA61" i="3" s="1"/>
  <c r="I61" i="3"/>
  <c r="AZ91" i="3"/>
  <c r="AZ94" i="3" s="1"/>
  <c r="H94" i="3"/>
  <c r="AZ156" i="3"/>
  <c r="AZ158" i="3" s="1"/>
  <c r="H158" i="3"/>
  <c r="BA233" i="3"/>
  <c r="BA234" i="3" s="1"/>
  <c r="I234" i="3"/>
  <c r="BA246" i="3"/>
  <c r="BA250" i="3" s="1"/>
  <c r="I250" i="3"/>
  <c r="AY206" i="3"/>
  <c r="AY207" i="3" s="1"/>
  <c r="G207" i="3"/>
  <c r="AZ206" i="3"/>
  <c r="AZ207" i="3" s="1"/>
  <c r="H207" i="3"/>
  <c r="BA56" i="3"/>
  <c r="BA58" i="3" s="1"/>
  <c r="I58" i="3"/>
  <c r="AX241" i="3"/>
  <c r="AX245" i="3" s="1"/>
  <c r="F245" i="3"/>
  <c r="AX298" i="3"/>
  <c r="AX300" i="3" s="1"/>
  <c r="F300" i="3"/>
  <c r="AZ7" i="3"/>
  <c r="AZ11" i="3" s="1"/>
  <c r="H11" i="3"/>
  <c r="AY246" i="3"/>
  <c r="AY250" i="3" s="1"/>
  <c r="G250" i="3"/>
  <c r="AY204" i="3"/>
  <c r="AY205" i="3" s="1"/>
  <c r="G205" i="3"/>
  <c r="AX264" i="3"/>
  <c r="AX269" i="3" s="1"/>
  <c r="F269" i="3"/>
  <c r="AZ169" i="3"/>
  <c r="AZ171" i="3" s="1"/>
  <c r="H171" i="3"/>
  <c r="BA100" i="3"/>
  <c r="BA105" i="3" s="1"/>
  <c r="I105" i="3"/>
  <c r="AZ227" i="3"/>
  <c r="AZ230" i="3" s="1"/>
  <c r="H230" i="3"/>
  <c r="BA140" i="3"/>
  <c r="BA141" i="3" s="1"/>
  <c r="I141" i="3"/>
  <c r="AZ144" i="3"/>
  <c r="AZ146" i="3" s="1"/>
  <c r="H146" i="3"/>
  <c r="AY111" i="3"/>
  <c r="AY113" i="3" s="1"/>
  <c r="G113" i="3"/>
  <c r="AY95" i="3"/>
  <c r="AY96" i="3" s="1"/>
  <c r="G96" i="3"/>
  <c r="AY220" i="3"/>
  <c r="AY224" i="3" s="1"/>
  <c r="G224" i="3"/>
  <c r="AZ362" i="3"/>
  <c r="AZ363" i="3" s="1"/>
  <c r="H363" i="3"/>
  <c r="AX362" i="3"/>
  <c r="AX363" i="3" s="1"/>
  <c r="F363" i="3"/>
  <c r="AX114" i="3"/>
  <c r="AX116" i="3" s="1"/>
  <c r="F116" i="3"/>
  <c r="BA125" i="3"/>
  <c r="BA135" i="3" s="1"/>
  <c r="I135" i="3"/>
  <c r="AY5" i="3"/>
  <c r="G6" i="3"/>
  <c r="BA14" i="3"/>
  <c r="BA15" i="3" s="1"/>
  <c r="I15" i="3"/>
  <c r="AZ86" i="3"/>
  <c r="AZ90" i="3" s="1"/>
  <c r="H90" i="3"/>
  <c r="AX41" i="3"/>
  <c r="AX50" i="3" s="1"/>
  <c r="F50" i="3"/>
  <c r="AZ293" i="3"/>
  <c r="AZ294" i="3" s="1"/>
  <c r="H294" i="3"/>
  <c r="AX179" i="3"/>
  <c r="AX182" i="3" s="1"/>
  <c r="F182" i="3"/>
  <c r="AZ62" i="3"/>
  <c r="AZ63" i="3" s="1"/>
  <c r="H63" i="3"/>
  <c r="BA78" i="3"/>
  <c r="BA83" i="3" s="1"/>
  <c r="I83" i="3"/>
  <c r="BA19" i="3"/>
  <c r="BA24" i="3" s="1"/>
  <c r="I24" i="3"/>
  <c r="AZ277" i="3"/>
  <c r="AZ279" i="3" s="1"/>
  <c r="H279" i="3"/>
  <c r="BA277" i="3"/>
  <c r="BA279" i="3" s="1"/>
  <c r="I279" i="3"/>
  <c r="BA179" i="3"/>
  <c r="BA182" i="3" s="1"/>
  <c r="I182" i="3"/>
  <c r="AZ215" i="3"/>
  <c r="AZ217" i="3" s="1"/>
  <c r="H217" i="3"/>
  <c r="AX62" i="3"/>
  <c r="AX63" i="3" s="1"/>
  <c r="F63" i="3"/>
  <c r="AY56" i="3"/>
  <c r="AY58" i="3" s="1"/>
  <c r="G58" i="3"/>
  <c r="AX167" i="3"/>
  <c r="AX168" i="3" s="1"/>
  <c r="F168" i="3"/>
  <c r="AX136" i="3"/>
  <c r="AX137" i="3" s="1"/>
  <c r="F137" i="3"/>
  <c r="BA264" i="3"/>
  <c r="BA269" i="3" s="1"/>
  <c r="I269" i="3"/>
  <c r="AZ231" i="3"/>
  <c r="AZ232" i="3" s="1"/>
  <c r="H232" i="3"/>
  <c r="AX257" i="3"/>
  <c r="AX263" i="3" s="1"/>
  <c r="F263" i="3"/>
  <c r="BA149" i="3"/>
  <c r="BA150" i="3" s="1"/>
  <c r="I150" i="3"/>
  <c r="AX215" i="3"/>
  <c r="AX217" i="3" s="1"/>
  <c r="F217" i="3"/>
  <c r="AX97" i="3"/>
  <c r="AX99" i="3" s="1"/>
  <c r="F99" i="3"/>
  <c r="AZ257" i="3"/>
  <c r="AZ263" i="3" s="1"/>
  <c r="H263" i="3"/>
  <c r="AY233" i="3"/>
  <c r="AY234" i="3" s="1"/>
  <c r="G234" i="3"/>
  <c r="BA251" i="3"/>
  <c r="BA252" i="3" s="1"/>
  <c r="I252" i="3"/>
  <c r="AX251" i="3"/>
  <c r="AX252" i="3" s="1"/>
  <c r="F252" i="3"/>
  <c r="AZ352" i="3"/>
  <c r="AZ357" i="3" s="1"/>
  <c r="H357" i="3"/>
  <c r="AZ200" i="3"/>
  <c r="AZ201" i="3" s="1"/>
  <c r="H201" i="3"/>
  <c r="AX138" i="3"/>
  <c r="AX139" i="3" s="1"/>
  <c r="F139" i="3"/>
  <c r="BA111" i="3"/>
  <c r="BA113" i="3" s="1"/>
  <c r="I113" i="3"/>
  <c r="AY169" i="3"/>
  <c r="AY171" i="3" s="1"/>
  <c r="G171" i="3"/>
  <c r="AZ100" i="3"/>
  <c r="AZ105" i="3" s="1"/>
  <c r="H105" i="3"/>
  <c r="AY66" i="3"/>
  <c r="AY74" i="3" s="1"/>
  <c r="G74" i="3"/>
  <c r="AX211" i="3"/>
  <c r="AX212" i="3" s="1"/>
  <c r="F212" i="3"/>
  <c r="AX225" i="3"/>
  <c r="AX226" i="3" s="1"/>
  <c r="F226" i="3"/>
  <c r="BA144" i="3"/>
  <c r="BA146" i="3" s="1"/>
  <c r="I146" i="3"/>
  <c r="AZ213" i="3"/>
  <c r="AZ214" i="3" s="1"/>
  <c r="H214" i="3"/>
  <c r="AY360" i="3"/>
  <c r="AY361" i="3" s="1"/>
  <c r="G361" i="3"/>
  <c r="AZ172" i="3"/>
  <c r="AZ178" i="3" s="1"/>
  <c r="H178" i="3"/>
  <c r="AY208" i="3"/>
  <c r="AY210" i="3" s="1"/>
  <c r="G210" i="3"/>
  <c r="AX213" i="3"/>
  <c r="AX214" i="3" s="1"/>
  <c r="F214" i="3"/>
  <c r="AY202" i="3"/>
  <c r="AY203" i="3" s="1"/>
  <c r="G203" i="3"/>
  <c r="BA5" i="3"/>
  <c r="I6" i="3"/>
  <c r="AZ78" i="3"/>
  <c r="AZ83" i="3" s="1"/>
  <c r="H83" i="3"/>
  <c r="AX25" i="3"/>
  <c r="AX38" i="3" s="1"/>
  <c r="F38" i="3"/>
  <c r="AY86" i="3"/>
  <c r="AY90" i="3" s="1"/>
  <c r="G90" i="3"/>
  <c r="AX59" i="3"/>
  <c r="AX61" i="3" s="1"/>
  <c r="F61" i="3"/>
  <c r="AY14" i="3"/>
  <c r="AY15" i="3" s="1"/>
  <c r="G15" i="3"/>
  <c r="AZ25" i="3"/>
  <c r="AZ38" i="3" s="1"/>
  <c r="H38" i="3"/>
  <c r="AZ53" i="3"/>
  <c r="AZ55" i="3" s="1"/>
  <c r="H55" i="3"/>
  <c r="AY84" i="3"/>
  <c r="AY85" i="3" s="1"/>
  <c r="G85" i="3"/>
  <c r="AY91" i="3"/>
  <c r="AY94" i="3" s="1"/>
  <c r="G94" i="3"/>
  <c r="AZ233" i="3"/>
  <c r="AZ234" i="3" s="1"/>
  <c r="H234" i="3"/>
  <c r="BA39" i="3"/>
  <c r="BA40" i="3" s="1"/>
  <c r="I40" i="3"/>
  <c r="AX206" i="3"/>
  <c r="AX207" i="3" s="1"/>
  <c r="F207" i="3"/>
  <c r="AY51" i="3"/>
  <c r="AY52" i="3" s="1"/>
  <c r="G52" i="3"/>
  <c r="AZ51" i="3"/>
  <c r="AZ52" i="3" s="1"/>
  <c r="H52" i="3"/>
  <c r="AX352" i="3"/>
  <c r="AX357" i="3" s="1"/>
  <c r="F357" i="3"/>
  <c r="AX163" i="3"/>
  <c r="AX166" i="3" s="1"/>
  <c r="F166" i="3"/>
  <c r="AY100" i="3"/>
  <c r="AY105" i="3" s="1"/>
  <c r="G105" i="3"/>
  <c r="AX66" i="3"/>
  <c r="AX74" i="3" s="1"/>
  <c r="F74" i="3"/>
  <c r="BA241" i="3"/>
  <c r="BA245" i="3" s="1"/>
  <c r="I245" i="3"/>
  <c r="BA298" i="3"/>
  <c r="BA300" i="3" s="1"/>
  <c r="I300" i="3"/>
  <c r="AY140" i="3"/>
  <c r="AY141" i="3" s="1"/>
  <c r="G141" i="3"/>
  <c r="AZ291" i="3"/>
  <c r="AZ292" i="3" s="1"/>
  <c r="H292" i="3"/>
  <c r="AY253" i="3"/>
  <c r="AY254" i="3" s="1"/>
  <c r="G254" i="3"/>
  <c r="AY225" i="3"/>
  <c r="AY226" i="3" s="1"/>
  <c r="G226" i="3"/>
  <c r="AX360" i="3"/>
  <c r="AX361" i="3" s="1"/>
  <c r="F361" i="3"/>
  <c r="BA360" i="3"/>
  <c r="BA361" i="3" s="1"/>
  <c r="I361" i="3"/>
  <c r="BA213" i="3"/>
  <c r="BA214" i="3" s="1"/>
  <c r="I214" i="3"/>
  <c r="AZ218" i="3"/>
  <c r="AZ219" i="3" s="1"/>
  <c r="H219" i="3"/>
  <c r="AZ208" i="3"/>
  <c r="AZ210" i="3" s="1"/>
  <c r="H210" i="3"/>
  <c r="D14" i="3"/>
  <c r="E14" i="3" s="1"/>
  <c r="D106" i="3"/>
  <c r="E106" i="3" s="1"/>
  <c r="D237" i="3"/>
  <c r="E237" i="3" s="1"/>
  <c r="D57" i="3"/>
  <c r="E57" i="3" s="1"/>
  <c r="D20" i="3"/>
  <c r="E20" i="3" s="1"/>
  <c r="D56" i="3"/>
  <c r="E56" i="3" s="1"/>
  <c r="D216" i="3"/>
  <c r="E216" i="3" s="1"/>
  <c r="D75" i="3"/>
  <c r="E75" i="3" s="1"/>
  <c r="D37" i="3"/>
  <c r="E37" i="3" s="1"/>
  <c r="D251" i="3"/>
  <c r="E251" i="3" s="1"/>
  <c r="D92" i="3"/>
  <c r="E92" i="3" s="1"/>
  <c r="D132" i="3"/>
  <c r="E132" i="3" s="1"/>
  <c r="D59" i="3"/>
  <c r="E59" i="3" s="1"/>
  <c r="D121" i="3"/>
  <c r="E121" i="3" s="1"/>
  <c r="D30" i="3"/>
  <c r="E30" i="3" s="1"/>
  <c r="D136" i="3"/>
  <c r="E136" i="3" s="1"/>
  <c r="D355" i="3"/>
  <c r="E355" i="3" s="1"/>
  <c r="D228" i="3"/>
  <c r="E228" i="3" s="1"/>
  <c r="D229" i="3"/>
  <c r="E229" i="3" s="1"/>
  <c r="D12" i="3"/>
  <c r="E12" i="3" s="1"/>
  <c r="D291" i="3"/>
  <c r="E291" i="3" s="1"/>
  <c r="D246" i="3"/>
  <c r="E246" i="3" s="1"/>
  <c r="D277" i="3"/>
  <c r="E277" i="3" s="1"/>
  <c r="D278" i="3"/>
  <c r="E278" i="3" s="1"/>
  <c r="D44" i="3"/>
  <c r="E44" i="3" s="1"/>
  <c r="D181" i="3"/>
  <c r="E181" i="3" s="1"/>
  <c r="D60" i="3"/>
  <c r="E60" i="3" s="1"/>
  <c r="D45" i="3"/>
  <c r="E45" i="3" s="1"/>
  <c r="D41" i="3"/>
  <c r="E41" i="3" s="1"/>
  <c r="D248" i="3"/>
  <c r="E248" i="3" s="1"/>
  <c r="D108" i="3"/>
  <c r="E108" i="3" s="1"/>
  <c r="D19" i="3"/>
  <c r="E19" i="3" s="1"/>
  <c r="D76" i="3"/>
  <c r="E76" i="3" s="1"/>
  <c r="D242" i="3"/>
  <c r="E242" i="3" s="1"/>
  <c r="D154" i="3"/>
  <c r="E154" i="3" s="1"/>
  <c r="D71" i="3"/>
  <c r="E71" i="3" s="1"/>
  <c r="D238" i="3"/>
  <c r="E238" i="3" s="1"/>
  <c r="D53" i="3"/>
  <c r="E53" i="3" s="1"/>
  <c r="D9" i="3"/>
  <c r="E9" i="3" s="1"/>
  <c r="D84" i="3"/>
  <c r="E84" i="3" s="1"/>
  <c r="D98" i="3"/>
  <c r="E98" i="3" s="1"/>
  <c r="D160" i="3"/>
  <c r="E160" i="3" s="1"/>
  <c r="D215" i="3"/>
  <c r="E215" i="3" s="1"/>
  <c r="D233" i="3"/>
  <c r="E233" i="3" s="1"/>
  <c r="D157" i="3"/>
  <c r="E157" i="3" s="1"/>
  <c r="D231" i="3"/>
  <c r="E231" i="3" s="1"/>
  <c r="D180" i="3"/>
  <c r="E180" i="3" s="1"/>
  <c r="D159" i="3"/>
  <c r="E159" i="3" s="1"/>
  <c r="D221" i="3"/>
  <c r="E221" i="3" s="1"/>
  <c r="D235" i="3"/>
  <c r="E235" i="3" s="1"/>
  <c r="D31" i="3"/>
  <c r="E31" i="3" s="1"/>
  <c r="D243" i="3"/>
  <c r="E243" i="3" s="1"/>
  <c r="D34" i="3"/>
  <c r="E34" i="3" s="1"/>
  <c r="D167" i="3"/>
  <c r="E167" i="3" s="1"/>
  <c r="D206" i="3"/>
  <c r="E206" i="3" s="1"/>
  <c r="D259" i="3"/>
  <c r="E259" i="3" s="1"/>
  <c r="D356" i="3"/>
  <c r="E356" i="3" s="1"/>
  <c r="D225" i="3"/>
  <c r="E225" i="3" s="1"/>
  <c r="D208" i="3"/>
  <c r="E208" i="3" s="1"/>
  <c r="D164" i="3"/>
  <c r="E164" i="3" s="1"/>
  <c r="D73" i="3"/>
  <c r="E73" i="3" s="1"/>
  <c r="D117" i="3"/>
  <c r="E117" i="3" s="1"/>
  <c r="D39" i="3"/>
  <c r="E39" i="3" s="1"/>
  <c r="D109" i="3"/>
  <c r="E109" i="3" s="1"/>
  <c r="D16" i="3"/>
  <c r="E16" i="3" s="1"/>
  <c r="D142" i="3"/>
  <c r="E142" i="3" s="1"/>
  <c r="D17" i="3"/>
  <c r="E17" i="3" s="1"/>
  <c r="D163" i="3"/>
  <c r="E163" i="3" s="1"/>
  <c r="D311" i="3"/>
  <c r="E311" i="3" s="1"/>
  <c r="D156" i="3"/>
  <c r="E156" i="3" s="1"/>
  <c r="D236" i="3"/>
  <c r="E236" i="3" s="1"/>
  <c r="D82" i="3"/>
  <c r="E82" i="3" s="1"/>
  <c r="D179" i="3"/>
  <c r="E179" i="3" s="1"/>
  <c r="D7" i="3"/>
  <c r="E7" i="3" s="1"/>
  <c r="D147" i="3"/>
  <c r="E147" i="3" s="1"/>
  <c r="D107" i="3"/>
  <c r="E107" i="3" s="1"/>
  <c r="D151" i="3"/>
  <c r="E151" i="3" s="1"/>
  <c r="D202" i="3"/>
  <c r="E202" i="3" s="1"/>
  <c r="D25" i="3"/>
  <c r="E25" i="3" s="1"/>
  <c r="D54" i="3"/>
  <c r="E54" i="3" s="1"/>
  <c r="D72" i="3"/>
  <c r="E72" i="3" s="1"/>
  <c r="D138" i="3"/>
  <c r="E138" i="3" s="1"/>
  <c r="D119" i="3"/>
  <c r="E119" i="3" s="1"/>
  <c r="D48" i="3"/>
  <c r="E48" i="3" s="1"/>
  <c r="D35" i="3"/>
  <c r="E35" i="3" s="1"/>
  <c r="D152" i="3"/>
  <c r="E152" i="3" s="1"/>
  <c r="D298" i="3"/>
  <c r="E298" i="3" s="1"/>
  <c r="D262" i="3"/>
  <c r="E262" i="3" s="1"/>
  <c r="D200" i="3"/>
  <c r="E200" i="3" s="1"/>
  <c r="D209" i="3"/>
  <c r="E209" i="3" s="1"/>
  <c r="D227" i="3"/>
  <c r="E227" i="3" s="1"/>
  <c r="D204" i="3"/>
  <c r="E204" i="3" s="1"/>
  <c r="D153" i="3"/>
  <c r="E153" i="3" s="1"/>
  <c r="D81" i="3"/>
  <c r="E81" i="3" s="1"/>
  <c r="D27" i="3"/>
  <c r="E27" i="3" s="1"/>
  <c r="D80" i="3"/>
  <c r="E80" i="3" s="1"/>
  <c r="D42" i="3"/>
  <c r="E42" i="3" s="1"/>
  <c r="D78" i="3"/>
  <c r="E78" i="3" s="1"/>
  <c r="D91" i="3"/>
  <c r="E91" i="3" s="1"/>
  <c r="D23" i="3"/>
  <c r="E23" i="3" s="1"/>
  <c r="D120" i="3"/>
  <c r="E120" i="3" s="1"/>
  <c r="D49" i="3"/>
  <c r="E49" i="3" s="1"/>
  <c r="D36" i="3"/>
  <c r="E36" i="3" s="1"/>
  <c r="D8" i="3"/>
  <c r="E8" i="3" s="1"/>
  <c r="D299" i="3"/>
  <c r="E299" i="3" s="1"/>
  <c r="D362" i="3"/>
  <c r="E362" i="3" s="1"/>
  <c r="D211" i="3"/>
  <c r="E211" i="3" s="1"/>
  <c r="D213" i="3"/>
  <c r="E213" i="3" s="1"/>
  <c r="D93" i="3"/>
  <c r="E93" i="3" s="1"/>
  <c r="D97" i="3"/>
  <c r="E97" i="3" s="1"/>
  <c r="D122" i="3"/>
  <c r="E122" i="3" s="1"/>
  <c r="D21" i="3"/>
  <c r="E21" i="3" s="1"/>
  <c r="D43" i="3"/>
  <c r="E43" i="3" s="1"/>
  <c r="D79" i="3"/>
  <c r="E79" i="3" s="1"/>
  <c r="D26" i="3"/>
  <c r="E26" i="3" s="1"/>
  <c r="D28" i="3"/>
  <c r="E28" i="3" s="1"/>
  <c r="D29" i="3"/>
  <c r="E29" i="3" s="1"/>
  <c r="D62" i="3"/>
  <c r="E62" i="3" s="1"/>
  <c r="D32" i="3"/>
  <c r="E32" i="3" s="1"/>
  <c r="D131" i="3"/>
  <c r="E131" i="3" s="1"/>
  <c r="D223" i="3"/>
  <c r="E223" i="3" s="1"/>
  <c r="D261" i="3"/>
  <c r="E261" i="3" s="1"/>
  <c r="D218" i="3"/>
  <c r="E218" i="3" s="1"/>
  <c r="D222" i="3"/>
  <c r="E222" i="3" s="1"/>
  <c r="D123" i="3"/>
  <c r="E123" i="3" s="1"/>
  <c r="D239" i="3"/>
  <c r="E239" i="3" s="1"/>
  <c r="D257" i="3"/>
  <c r="E257" i="3" s="1"/>
  <c r="D247" i="3"/>
  <c r="E247" i="3" s="1"/>
  <c r="D33" i="3"/>
  <c r="E33" i="3" s="1"/>
  <c r="D133" i="3"/>
  <c r="E133" i="3" s="1"/>
  <c r="D140" i="3"/>
  <c r="E140" i="3" s="1"/>
  <c r="D46" i="3"/>
  <c r="E46" i="3" s="1"/>
  <c r="D22" i="3"/>
  <c r="E22" i="3" s="1"/>
  <c r="D220" i="3"/>
  <c r="E220" i="3" s="1"/>
  <c r="D161" i="3"/>
  <c r="E161" i="3" s="1"/>
  <c r="D51" i="3"/>
  <c r="E51" i="3" s="1"/>
  <c r="D47" i="3"/>
  <c r="E47" i="3" s="1"/>
  <c r="D10" i="3"/>
  <c r="E10" i="3" s="1"/>
  <c r="D341" i="3"/>
  <c r="E341" i="3" s="1"/>
  <c r="B3" i="6"/>
  <c r="B4" i="6"/>
  <c r="B5" i="6"/>
  <c r="B6" i="6"/>
  <c r="B7" i="6"/>
  <c r="B8" i="6"/>
  <c r="B9" i="6"/>
  <c r="B10" i="6"/>
  <c r="B11" i="6"/>
  <c r="B12" i="6"/>
  <c r="B13" i="6"/>
  <c r="B14" i="6"/>
  <c r="B15" i="6"/>
  <c r="B16" i="6"/>
  <c r="B17" i="6"/>
  <c r="B18" i="6"/>
  <c r="D5" i="3"/>
  <c r="E5" i="3" s="1"/>
  <c r="B19" i="6"/>
  <c r="B20" i="6"/>
  <c r="B21" i="6"/>
  <c r="B22" i="6"/>
  <c r="B23" i="6"/>
  <c r="B24" i="6"/>
  <c r="B25" i="6"/>
  <c r="B26" i="6"/>
  <c r="B27" i="6"/>
  <c r="B28" i="6"/>
  <c r="B29" i="6"/>
  <c r="B31" i="6"/>
  <c r="B32" i="6"/>
  <c r="B33" i="6"/>
  <c r="B34" i="6"/>
  <c r="B35" i="6"/>
  <c r="B36" i="6"/>
  <c r="B37" i="6"/>
  <c r="B38" i="6"/>
  <c r="B39" i="6"/>
  <c r="B40" i="6"/>
  <c r="B293" i="3" s="1"/>
  <c r="C293" i="3" s="1"/>
  <c r="B41" i="6"/>
  <c r="B86" i="3" s="1"/>
  <c r="C86" i="3" s="1"/>
  <c r="B42" i="6"/>
  <c r="B43" i="6"/>
  <c r="B44" i="6"/>
  <c r="B45" i="6"/>
  <c r="B46" i="6"/>
  <c r="B47" i="6"/>
  <c r="B48" i="6"/>
  <c r="B49" i="6"/>
  <c r="B50" i="6"/>
  <c r="B51" i="6"/>
  <c r="B52" i="6"/>
  <c r="B53" i="6"/>
  <c r="B54" i="6"/>
  <c r="B55" i="6"/>
  <c r="B56" i="6"/>
  <c r="B180" i="3" s="1"/>
  <c r="C180" i="3" s="1"/>
  <c r="B58" i="6"/>
  <c r="B54" i="3" s="1"/>
  <c r="C54" i="3" s="1"/>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15" i="3" s="1"/>
  <c r="C115" i="3" s="1"/>
  <c r="B134" i="6"/>
  <c r="B64" i="3" s="1"/>
  <c r="C64" i="3" s="1"/>
  <c r="B135" i="6"/>
  <c r="B136" i="6"/>
  <c r="B170" i="3" s="1"/>
  <c r="C170" i="3" s="1"/>
  <c r="B137" i="6"/>
  <c r="B138" i="6"/>
  <c r="B95" i="3" s="1"/>
  <c r="C95" i="3" s="1"/>
  <c r="B139" i="6"/>
  <c r="B169" i="3" s="1"/>
  <c r="C169" i="3" s="1"/>
  <c r="B140" i="6"/>
  <c r="B100" i="3" s="1"/>
  <c r="C100" i="3" s="1"/>
  <c r="B141" i="6"/>
  <c r="B177" i="3" s="1"/>
  <c r="C177" i="3" s="1"/>
  <c r="B142" i="6"/>
  <c r="B143" i="6"/>
  <c r="B144" i="6"/>
  <c r="B145" i="6"/>
  <c r="B146" i="6"/>
  <c r="B102" i="3" s="1"/>
  <c r="C102" i="3" s="1"/>
  <c r="B147" i="6"/>
  <c r="B148" i="6"/>
  <c r="B149" i="6"/>
  <c r="B150" i="6"/>
  <c r="B151" i="6"/>
  <c r="B244" i="3" s="1"/>
  <c r="C244" i="3" s="1"/>
  <c r="B152" i="6"/>
  <c r="B255" i="3" s="1"/>
  <c r="C255" i="3" s="1"/>
  <c r="B153" i="6"/>
  <c r="B103" i="3" s="1"/>
  <c r="C103" i="3" s="1"/>
  <c r="B154" i="6"/>
  <c r="B101" i="3" s="1"/>
  <c r="C101" i="3" s="1"/>
  <c r="B155" i="6"/>
  <c r="B104" i="3" s="1"/>
  <c r="C104" i="3" s="1"/>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264" i="3" s="1"/>
  <c r="C264" i="3" s="1"/>
  <c r="B191" i="6"/>
  <c r="B134" i="3" s="1"/>
  <c r="C134" i="3" s="1"/>
  <c r="B192" i="6"/>
  <c r="B174" i="3" s="1"/>
  <c r="C174" i="3" s="1"/>
  <c r="B193" i="6"/>
  <c r="B175" i="3" s="1"/>
  <c r="C175" i="3" s="1"/>
  <c r="B194" i="6"/>
  <c r="B176" i="3" s="1"/>
  <c r="C176" i="3" s="1"/>
  <c r="B195" i="6"/>
  <c r="B196" i="6"/>
  <c r="B197" i="6"/>
  <c r="B198" i="6"/>
  <c r="B2" i="6"/>
  <c r="I364" i="3" l="1"/>
  <c r="G364" i="3"/>
  <c r="F364" i="3"/>
  <c r="H364" i="3"/>
  <c r="BA6" i="3"/>
  <c r="BA364" i="3" s="1"/>
  <c r="AX6" i="3"/>
  <c r="AX364" i="3" s="1"/>
  <c r="AZ6" i="3"/>
  <c r="AZ364" i="3" s="1"/>
  <c r="AY6" i="3"/>
  <c r="AY364" i="3" s="1"/>
  <c r="B72" i="3"/>
  <c r="C72" i="3" s="1"/>
  <c r="B91" i="3"/>
  <c r="C91" i="3" s="1"/>
  <c r="B138" i="3"/>
  <c r="C138" i="3" s="1"/>
  <c r="B246" i="3"/>
  <c r="C246" i="3" s="1"/>
  <c r="B251" i="3"/>
  <c r="C251" i="3" s="1"/>
  <c r="B228" i="3"/>
  <c r="C228" i="3" s="1"/>
  <c r="B51" i="3"/>
  <c r="C51" i="3" s="1"/>
  <c r="B220" i="3"/>
  <c r="C220" i="3" s="1"/>
  <c r="B140" i="3"/>
  <c r="C140" i="3" s="1"/>
  <c r="B33" i="3"/>
  <c r="C33" i="3" s="1"/>
  <c r="B97" i="3"/>
  <c r="C97" i="3" s="1"/>
  <c r="B8" i="3"/>
  <c r="C8" i="3" s="1"/>
  <c r="B49" i="3"/>
  <c r="C49" i="3" s="1"/>
  <c r="B356" i="3"/>
  <c r="C356" i="3" s="1"/>
  <c r="B161" i="3"/>
  <c r="C161" i="3" s="1"/>
  <c r="B231" i="3"/>
  <c r="C231" i="3" s="1"/>
  <c r="B152" i="3"/>
  <c r="C152" i="3" s="1"/>
  <c r="B341" i="3"/>
  <c r="C341" i="3" s="1"/>
  <c r="B259" i="3"/>
  <c r="C259" i="3" s="1"/>
  <c r="B206" i="3"/>
  <c r="C206" i="3" s="1"/>
  <c r="B167" i="3"/>
  <c r="C167" i="3" s="1"/>
  <c r="B57" i="3"/>
  <c r="C57" i="3" s="1"/>
  <c r="B248" i="3"/>
  <c r="C248" i="3" s="1"/>
  <c r="B147" i="3"/>
  <c r="C147" i="3" s="1"/>
  <c r="B153" i="3"/>
  <c r="C153" i="3" s="1"/>
  <c r="B37" i="3"/>
  <c r="C37" i="3" s="1"/>
  <c r="B75" i="3"/>
  <c r="C75" i="3" s="1"/>
  <c r="B60" i="3"/>
  <c r="C60" i="3" s="1"/>
  <c r="B41" i="3"/>
  <c r="C41" i="3" s="1"/>
  <c r="B132" i="3"/>
  <c r="C132" i="3" s="1"/>
  <c r="B106" i="3"/>
  <c r="C106" i="3" s="1"/>
  <c r="B133" i="3"/>
  <c r="C133" i="3" s="1"/>
  <c r="B278" i="3"/>
  <c r="C278" i="3" s="1"/>
  <c r="B59" i="3"/>
  <c r="C59" i="3" s="1"/>
  <c r="B92" i="3"/>
  <c r="C92" i="3" s="1"/>
  <c r="B122" i="3"/>
  <c r="C122" i="3" s="1"/>
  <c r="B23" i="3"/>
  <c r="C23" i="3" s="1"/>
  <c r="B78" i="3"/>
  <c r="C78" i="3" s="1"/>
  <c r="B27" i="3"/>
  <c r="C27" i="3" s="1"/>
  <c r="B156" i="3"/>
  <c r="C156" i="3" s="1"/>
  <c r="B17" i="3"/>
  <c r="C17" i="3" s="1"/>
  <c r="B142" i="3"/>
  <c r="C142" i="3" s="1"/>
  <c r="B45" i="3"/>
  <c r="C45" i="3" s="1"/>
  <c r="B7" i="3"/>
  <c r="C7" i="3" s="1"/>
  <c r="B157" i="3"/>
  <c r="C157" i="3" s="1"/>
  <c r="B215" i="3"/>
  <c r="C215" i="3" s="1"/>
  <c r="B160" i="3"/>
  <c r="C160" i="3" s="1"/>
  <c r="B98" i="3"/>
  <c r="C98" i="3" s="1"/>
  <c r="B84" i="3"/>
  <c r="C84" i="3" s="1"/>
  <c r="B53" i="3"/>
  <c r="C53" i="3" s="1"/>
  <c r="B71" i="3"/>
  <c r="C71" i="3" s="1"/>
  <c r="B34" i="3"/>
  <c r="C34" i="3" s="1"/>
  <c r="B243" i="3"/>
  <c r="C243" i="3" s="1"/>
  <c r="B31" i="3"/>
  <c r="C31" i="3" s="1"/>
  <c r="B235" i="3"/>
  <c r="C235" i="3" s="1"/>
  <c r="B73" i="3"/>
  <c r="C73" i="3" s="1"/>
  <c r="B242" i="3"/>
  <c r="C242" i="3" s="1"/>
  <c r="B247" i="3"/>
  <c r="C247" i="3" s="1"/>
  <c r="B257" i="3"/>
  <c r="C257" i="3" s="1"/>
  <c r="B131" i="3"/>
  <c r="C131" i="3" s="1"/>
  <c r="B159" i="3"/>
  <c r="C159" i="3" s="1"/>
  <c r="B32" i="3"/>
  <c r="C32" i="3" s="1"/>
  <c r="B28" i="3"/>
  <c r="C28" i="3" s="1"/>
  <c r="B236" i="3"/>
  <c r="C236" i="3" s="1"/>
  <c r="B229" i="3"/>
  <c r="C229" i="3" s="1"/>
  <c r="B163" i="3"/>
  <c r="C163" i="3" s="1"/>
  <c r="B311" i="3"/>
  <c r="C311" i="3" s="1"/>
  <c r="B277" i="3"/>
  <c r="C277" i="3" s="1"/>
  <c r="B16" i="3"/>
  <c r="C16" i="3" s="1"/>
  <c r="B154" i="3"/>
  <c r="C154" i="3" s="1"/>
  <c r="B109" i="3"/>
  <c r="C109" i="3" s="1"/>
  <c r="B39" i="3"/>
  <c r="C39" i="3" s="1"/>
  <c r="B12" i="3"/>
  <c r="C12" i="3" s="1"/>
  <c r="B117" i="3"/>
  <c r="C117" i="3" s="1"/>
  <c r="B237" i="3"/>
  <c r="C237" i="3" s="1"/>
  <c r="B76" i="3"/>
  <c r="C76" i="3" s="1"/>
  <c r="B291" i="3"/>
  <c r="C291" i="3" s="1"/>
  <c r="B46" i="3"/>
  <c r="C46" i="3" s="1"/>
  <c r="B22" i="3"/>
  <c r="C22" i="3" s="1"/>
  <c r="B30" i="3"/>
  <c r="C30" i="3" s="1"/>
  <c r="B121" i="3"/>
  <c r="C121" i="3" s="1"/>
  <c r="B136" i="3"/>
  <c r="C136" i="3" s="1"/>
  <c r="B239" i="3"/>
  <c r="C239" i="3" s="1"/>
  <c r="B221" i="3"/>
  <c r="C221" i="3" s="1"/>
  <c r="B123" i="3"/>
  <c r="C123" i="3" s="1"/>
  <c r="B218" i="3"/>
  <c r="C218" i="3" s="1"/>
  <c r="B222" i="3"/>
  <c r="C222" i="3" s="1"/>
  <c r="B223" i="3"/>
  <c r="C223" i="3" s="1"/>
  <c r="B261" i="3"/>
  <c r="C261" i="3" s="1"/>
  <c r="B62" i="3"/>
  <c r="C62" i="3" s="1"/>
  <c r="B29" i="3"/>
  <c r="C29" i="3" s="1"/>
  <c r="B26" i="3"/>
  <c r="C26" i="3" s="1"/>
  <c r="B79" i="3"/>
  <c r="C79" i="3" s="1"/>
  <c r="B43" i="3"/>
  <c r="C43" i="3" s="1"/>
  <c r="B21" i="3"/>
  <c r="C21" i="3" s="1"/>
  <c r="B14" i="3"/>
  <c r="C14" i="3" s="1"/>
  <c r="B93" i="3"/>
  <c r="C93" i="3" s="1"/>
  <c r="B211" i="3"/>
  <c r="C211" i="3" s="1"/>
  <c r="B213" i="3"/>
  <c r="C213" i="3" s="1"/>
  <c r="B299" i="3"/>
  <c r="C299" i="3" s="1"/>
  <c r="B362" i="3"/>
  <c r="C362" i="3" s="1"/>
  <c r="B36" i="3"/>
  <c r="C36" i="3" s="1"/>
  <c r="B120" i="3"/>
  <c r="C120" i="3" s="1"/>
  <c r="B42" i="3"/>
  <c r="C42" i="3" s="1"/>
  <c r="B80" i="3"/>
  <c r="C80" i="3" s="1"/>
  <c r="B81" i="3"/>
  <c r="C81" i="3" s="1"/>
  <c r="B227" i="3"/>
  <c r="C227" i="3" s="1"/>
  <c r="B204" i="3"/>
  <c r="C204" i="3" s="1"/>
  <c r="B200" i="3"/>
  <c r="C200" i="3" s="1"/>
  <c r="B209" i="3"/>
  <c r="C209" i="3" s="1"/>
  <c r="B298" i="3"/>
  <c r="C298" i="3" s="1"/>
  <c r="B262" i="3"/>
  <c r="C262" i="3" s="1"/>
  <c r="B35" i="3"/>
  <c r="C35" i="3" s="1"/>
  <c r="B48" i="3"/>
  <c r="C48" i="3" s="1"/>
  <c r="B119" i="3"/>
  <c r="C119" i="3" s="1"/>
  <c r="B181" i="3"/>
  <c r="C181" i="3" s="1"/>
  <c r="B25" i="3"/>
  <c r="C25" i="3" s="1"/>
  <c r="B44" i="3"/>
  <c r="C44" i="3" s="1"/>
  <c r="B355" i="3"/>
  <c r="C355" i="3" s="1"/>
  <c r="B216" i="3"/>
  <c r="C216" i="3" s="1"/>
  <c r="B151" i="3"/>
  <c r="C151" i="3" s="1"/>
  <c r="B202" i="3"/>
  <c r="C202" i="3" s="1"/>
  <c r="B107" i="3"/>
  <c r="C107" i="3" s="1"/>
  <c r="B56" i="3"/>
  <c r="C56" i="3" s="1"/>
  <c r="B20" i="3"/>
  <c r="C20" i="3" s="1"/>
  <c r="B179" i="3"/>
  <c r="C179" i="3" s="1"/>
  <c r="B82" i="3"/>
  <c r="C82" i="3" s="1"/>
  <c r="B47" i="3"/>
  <c r="C47" i="3" s="1"/>
  <c r="B10" i="3"/>
  <c r="C10" i="3" s="1"/>
  <c r="B233" i="3"/>
  <c r="C233" i="3" s="1"/>
  <c r="B164" i="3"/>
  <c r="C164" i="3" s="1"/>
  <c r="B225" i="3"/>
  <c r="C225" i="3" s="1"/>
  <c r="B208" i="3"/>
  <c r="C208" i="3" s="1"/>
  <c r="B9" i="3"/>
  <c r="C9" i="3" s="1"/>
  <c r="B19" i="3"/>
  <c r="C19" i="3" s="1"/>
  <c r="B238" i="3"/>
  <c r="C238" i="3" s="1"/>
  <c r="B108" i="3"/>
  <c r="C108" i="3" s="1"/>
  <c r="B5" i="3"/>
  <c r="C5" i="3" s="1"/>
</calcChain>
</file>

<file path=xl/sharedStrings.xml><?xml version="1.0" encoding="utf-8"?>
<sst xmlns="http://schemas.openxmlformats.org/spreadsheetml/2006/main" count="6375" uniqueCount="992">
  <si>
    <t>Participant</t>
  </si>
  <si>
    <t>Identifier</t>
  </si>
  <si>
    <t>Location (MPID)</t>
  </si>
  <si>
    <t>UNCA</t>
  </si>
  <si>
    <t>0000001511</t>
  </si>
  <si>
    <t>0000006711</t>
  </si>
  <si>
    <t>0000022911</t>
  </si>
  <si>
    <t>0000025611</t>
  </si>
  <si>
    <t>0000027711</t>
  </si>
  <si>
    <t>0000034911</t>
  </si>
  <si>
    <t>0000038511</t>
  </si>
  <si>
    <t>0000039611</t>
  </si>
  <si>
    <t>0000045411</t>
  </si>
  <si>
    <t>0000065911</t>
  </si>
  <si>
    <t>0000089511</t>
  </si>
  <si>
    <t>APL</t>
  </si>
  <si>
    <t>311S033N</t>
  </si>
  <si>
    <t>321S009N</t>
  </si>
  <si>
    <t>325S009N</t>
  </si>
  <si>
    <t>372S025N</t>
  </si>
  <si>
    <t>APC</t>
  </si>
  <si>
    <t>BCHIMP</t>
  </si>
  <si>
    <t>APF</t>
  </si>
  <si>
    <t>AFG1TX</t>
  </si>
  <si>
    <t>EEC</t>
  </si>
  <si>
    <t>AKE1</t>
  </si>
  <si>
    <t>ANC</t>
  </si>
  <si>
    <t>ANC1</t>
  </si>
  <si>
    <t>BCHEXP</t>
  </si>
  <si>
    <t>VQW</t>
  </si>
  <si>
    <t>ARD1</t>
  </si>
  <si>
    <t>TAU</t>
  </si>
  <si>
    <t>BAR</t>
  </si>
  <si>
    <t>TCN</t>
  </si>
  <si>
    <t>BCR2</t>
  </si>
  <si>
    <t>BCRK</t>
  </si>
  <si>
    <t>BIG</t>
  </si>
  <si>
    <t>BPW</t>
  </si>
  <si>
    <t>ALPL</t>
  </si>
  <si>
    <t>BR3</t>
  </si>
  <si>
    <t>BR4</t>
  </si>
  <si>
    <t>BALP</t>
  </si>
  <si>
    <t>BR5</t>
  </si>
  <si>
    <t>ENMP</t>
  </si>
  <si>
    <t>BRA</t>
  </si>
  <si>
    <t>BSRW</t>
  </si>
  <si>
    <t>BSR1</t>
  </si>
  <si>
    <t>BTR1</t>
  </si>
  <si>
    <t>CAS</t>
  </si>
  <si>
    <t>CAEC</t>
  </si>
  <si>
    <t>CES1</t>
  </si>
  <si>
    <t>CES1/CES2</t>
  </si>
  <si>
    <t>CES2</t>
  </si>
  <si>
    <t>ICPL</t>
  </si>
  <si>
    <t>CHIN</t>
  </si>
  <si>
    <t>ENC2</t>
  </si>
  <si>
    <t>CL01</t>
  </si>
  <si>
    <t>CMH</t>
  </si>
  <si>
    <t>CMH1</t>
  </si>
  <si>
    <t>CNRL</t>
  </si>
  <si>
    <t>CNR5</t>
  </si>
  <si>
    <t>CR1</t>
  </si>
  <si>
    <t>CRE3</t>
  </si>
  <si>
    <t>CRR</t>
  </si>
  <si>
    <t>CRR1</t>
  </si>
  <si>
    <t>EGPI</t>
  </si>
  <si>
    <t>CRS1</t>
  </si>
  <si>
    <t>CRS2</t>
  </si>
  <si>
    <t>CRS3</t>
  </si>
  <si>
    <t>CWPI</t>
  </si>
  <si>
    <t>CRWD</t>
  </si>
  <si>
    <t>CAWP</t>
  </si>
  <si>
    <t>120SIMP</t>
  </si>
  <si>
    <t>SPCIMP</t>
  </si>
  <si>
    <t>SPCEXP</t>
  </si>
  <si>
    <t>DAIS</t>
  </si>
  <si>
    <t>DAI1</t>
  </si>
  <si>
    <t>DOW</t>
  </si>
  <si>
    <t>DOWGEN15M</t>
  </si>
  <si>
    <t>BOWA</t>
  </si>
  <si>
    <t>DRW1</t>
  </si>
  <si>
    <t>ERPS</t>
  </si>
  <si>
    <t>EAGL</t>
  </si>
  <si>
    <t>ENCV</t>
  </si>
  <si>
    <t>EC01</t>
  </si>
  <si>
    <t>EC04</t>
  </si>
  <si>
    <t>ENCR</t>
  </si>
  <si>
    <t>ECBC</t>
  </si>
  <si>
    <t>ECSK</t>
  </si>
  <si>
    <t>EEMI</t>
  </si>
  <si>
    <t>EEBC</t>
  </si>
  <si>
    <t>EEXB</t>
  </si>
  <si>
    <t>EGCP</t>
  </si>
  <si>
    <t>EGC1</t>
  </si>
  <si>
    <t>EMXB</t>
  </si>
  <si>
    <t>ECLP</t>
  </si>
  <si>
    <t>ENC1</t>
  </si>
  <si>
    <t>ENC3</t>
  </si>
  <si>
    <t>TCES</t>
  </si>
  <si>
    <t>PWX</t>
  </si>
  <si>
    <t>FNG1</t>
  </si>
  <si>
    <t>GHO</t>
  </si>
  <si>
    <t>CPW</t>
  </si>
  <si>
    <t>GN1</t>
  </si>
  <si>
    <t>GN2</t>
  </si>
  <si>
    <t>EPDG</t>
  </si>
  <si>
    <t>GN3</t>
  </si>
  <si>
    <t>CFPL</t>
  </si>
  <si>
    <t>GPEC</t>
  </si>
  <si>
    <t>TAC3</t>
  </si>
  <si>
    <t>GWW1</t>
  </si>
  <si>
    <t>HWP</t>
  </si>
  <si>
    <t>HAL1</t>
  </si>
  <si>
    <t>MPLP</t>
  </si>
  <si>
    <t>HRM</t>
  </si>
  <si>
    <t>HSH</t>
  </si>
  <si>
    <t>IEW1</t>
  </si>
  <si>
    <t>IEW2</t>
  </si>
  <si>
    <t>INT</t>
  </si>
  <si>
    <t>ESSO</t>
  </si>
  <si>
    <t>IOR1</t>
  </si>
  <si>
    <t>IOR3</t>
  </si>
  <si>
    <t>IORV</t>
  </si>
  <si>
    <t>KAN</t>
  </si>
  <si>
    <t>KH1</t>
  </si>
  <si>
    <t>KH2</t>
  </si>
  <si>
    <t>TAKH</t>
  </si>
  <si>
    <t>KH3</t>
  </si>
  <si>
    <t>KHW</t>
  </si>
  <si>
    <t>KHW1</t>
  </si>
  <si>
    <t>MANH</t>
  </si>
  <si>
    <t>MASK</t>
  </si>
  <si>
    <t>MEGE</t>
  </si>
  <si>
    <t>MEG1</t>
  </si>
  <si>
    <t>MAGE</t>
  </si>
  <si>
    <t>SCE</t>
  </si>
  <si>
    <t>MKR1</t>
  </si>
  <si>
    <t>MKRC</t>
  </si>
  <si>
    <t>MSCG</t>
  </si>
  <si>
    <t>MOBC</t>
  </si>
  <si>
    <t>GPWF</t>
  </si>
  <si>
    <t>NEP1</t>
  </si>
  <si>
    <t>APNC</t>
  </si>
  <si>
    <t>NOVAGEN15M</t>
  </si>
  <si>
    <t>NPC</t>
  </si>
  <si>
    <t>NPC1</t>
  </si>
  <si>
    <t>GPI</t>
  </si>
  <si>
    <t>NPP1</t>
  </si>
  <si>
    <t>NRG</t>
  </si>
  <si>
    <t>NRG3</t>
  </si>
  <si>
    <t>NXI</t>
  </si>
  <si>
    <t>NX01</t>
  </si>
  <si>
    <t>NX02</t>
  </si>
  <si>
    <t>CUPC</t>
  </si>
  <si>
    <t>OMRH</t>
  </si>
  <si>
    <t>OWFL</t>
  </si>
  <si>
    <t>OWF1</t>
  </si>
  <si>
    <t>PH1</t>
  </si>
  <si>
    <t>PKNE</t>
  </si>
  <si>
    <t>POC</t>
  </si>
  <si>
    <t>ACRL</t>
  </si>
  <si>
    <t>PR1</t>
  </si>
  <si>
    <t>PW20</t>
  </si>
  <si>
    <t>PWBC</t>
  </si>
  <si>
    <t>RB5</t>
  </si>
  <si>
    <t>REMC</t>
  </si>
  <si>
    <t>RL1</t>
  </si>
  <si>
    <t>RUN</t>
  </si>
  <si>
    <t>RYMD</t>
  </si>
  <si>
    <t>SCL</t>
  </si>
  <si>
    <t>SCL1</t>
  </si>
  <si>
    <t>SCR</t>
  </si>
  <si>
    <t>SCR1</t>
  </si>
  <si>
    <t>SEPI</t>
  </si>
  <si>
    <t>SCR2</t>
  </si>
  <si>
    <t>SCR3</t>
  </si>
  <si>
    <t>TAC4</t>
  </si>
  <si>
    <t>SCR4</t>
  </si>
  <si>
    <t>SHEL</t>
  </si>
  <si>
    <t>SCTG</t>
  </si>
  <si>
    <t>SD1</t>
  </si>
  <si>
    <t>SD2</t>
  </si>
  <si>
    <t>ASTC</t>
  </si>
  <si>
    <t>SD3</t>
  </si>
  <si>
    <t>SD4</t>
  </si>
  <si>
    <t>SD5</t>
  </si>
  <si>
    <t>EPPA</t>
  </si>
  <si>
    <t>SD6</t>
  </si>
  <si>
    <t>SH1</t>
  </si>
  <si>
    <t>SH2</t>
  </si>
  <si>
    <t>CECI</t>
  </si>
  <si>
    <t>SHCG</t>
  </si>
  <si>
    <t>WFML</t>
  </si>
  <si>
    <t>SLP1</t>
  </si>
  <si>
    <t>NESI</t>
  </si>
  <si>
    <t>SPBC</t>
  </si>
  <si>
    <t>SPR</t>
  </si>
  <si>
    <t>SPSK</t>
  </si>
  <si>
    <t>SPX7</t>
  </si>
  <si>
    <t>SPXA</t>
  </si>
  <si>
    <t>TAB1</t>
  </si>
  <si>
    <t>TAC2</t>
  </si>
  <si>
    <t>TAY1</t>
  </si>
  <si>
    <t>TC01</t>
  </si>
  <si>
    <t>TC02</t>
  </si>
  <si>
    <t>TEN</t>
  </si>
  <si>
    <t>TEBC</t>
  </si>
  <si>
    <t>TEE1</t>
  </si>
  <si>
    <t>THS</t>
  </si>
  <si>
    <t>TEC</t>
  </si>
  <si>
    <t>TPCI</t>
  </si>
  <si>
    <t>VVW1</t>
  </si>
  <si>
    <t>VVW2</t>
  </si>
  <si>
    <t>INPR</t>
  </si>
  <si>
    <t>WEY1</t>
  </si>
  <si>
    <t>WEYR</t>
  </si>
  <si>
    <t>Index</t>
  </si>
  <si>
    <t>CRE1</t>
  </si>
  <si>
    <t>CRE2</t>
  </si>
  <si>
    <t>EPDA</t>
  </si>
  <si>
    <t>PPLE</t>
  </si>
  <si>
    <t>PW41</t>
  </si>
  <si>
    <t>PWSK</t>
  </si>
  <si>
    <t>RB1</t>
  </si>
  <si>
    <t>RB2</t>
  </si>
  <si>
    <t>RB3</t>
  </si>
  <si>
    <t>TESK</t>
  </si>
  <si>
    <t>0000079301</t>
  </si>
  <si>
    <t>321S033</t>
  </si>
  <si>
    <t>CHD</t>
  </si>
  <si>
    <t>PCES</t>
  </si>
  <si>
    <t>AP00</t>
  </si>
  <si>
    <t>ST1</t>
  </si>
  <si>
    <t>ST2</t>
  </si>
  <si>
    <t>UNCA.0000001511</t>
  </si>
  <si>
    <t>UNCA.0000006711</t>
  </si>
  <si>
    <t>UNCA.0000022911</t>
  </si>
  <si>
    <t>UNCA.0000025611</t>
  </si>
  <si>
    <t>UNCA.0000027711</t>
  </si>
  <si>
    <t>UNCA.0000034911</t>
  </si>
  <si>
    <t>UNCA.0000038511</t>
  </si>
  <si>
    <t>UNCA.0000039611</t>
  </si>
  <si>
    <t>UNCA.0000045411</t>
  </si>
  <si>
    <t>UNCA.0000065911</t>
  </si>
  <si>
    <t>UNCA.0000089511</t>
  </si>
  <si>
    <t>APL.311S033N</t>
  </si>
  <si>
    <t>APL.321S009N</t>
  </si>
  <si>
    <t>APL.325S009N</t>
  </si>
  <si>
    <t>APL.372S025N</t>
  </si>
  <si>
    <t>APC.BCHIMP</t>
  </si>
  <si>
    <t>APF.AFG1TX</t>
  </si>
  <si>
    <t>EEC.AKE1</t>
  </si>
  <si>
    <t>ANC.ANC1</t>
  </si>
  <si>
    <t>APC.BCHEXP</t>
  </si>
  <si>
    <t>VQW.ARD1</t>
  </si>
  <si>
    <t>TAU.BAR</t>
  </si>
  <si>
    <t>TCN.BCR2</t>
  </si>
  <si>
    <t>TCN.BCRK</t>
  </si>
  <si>
    <t>TAU.BIG</t>
  </si>
  <si>
    <t>TAU.BPW</t>
  </si>
  <si>
    <t>ALPL.BR3</t>
  </si>
  <si>
    <t>ALPL.BR4</t>
  </si>
  <si>
    <t>BALP.BR5</t>
  </si>
  <si>
    <t>ENMP.BR5</t>
  </si>
  <si>
    <t>TAU.BRA</t>
  </si>
  <si>
    <t>BSRW.BSR1</t>
  </si>
  <si>
    <t>VQW.BTR1</t>
  </si>
  <si>
    <t>TAU.CAS</t>
  </si>
  <si>
    <t>ICPL.CHIN</t>
  </si>
  <si>
    <t>ENC2.CL01</t>
  </si>
  <si>
    <t>CMH.CMH1</t>
  </si>
  <si>
    <t>CNRL.CNR5</t>
  </si>
  <si>
    <t>VQW.CR1</t>
  </si>
  <si>
    <t>VQW.CRE3</t>
  </si>
  <si>
    <t>CRR.CRR1</t>
  </si>
  <si>
    <t>EGPI.CRS1</t>
  </si>
  <si>
    <t>EGPI.CRS2</t>
  </si>
  <si>
    <t>EGPI.CRS3</t>
  </si>
  <si>
    <t>CWPI.CRWD</t>
  </si>
  <si>
    <t>CAWP.BCHIMP</t>
  </si>
  <si>
    <t>CAWP.120SIMP</t>
  </si>
  <si>
    <t>CAWP.SPCIMP</t>
  </si>
  <si>
    <t>CAWP.BCHEXP</t>
  </si>
  <si>
    <t>CAWP.SPCEXP</t>
  </si>
  <si>
    <t>DAIS.DAI1</t>
  </si>
  <si>
    <t>DOW.DOWGEN15M</t>
  </si>
  <si>
    <t>BOWA.DRW1</t>
  </si>
  <si>
    <t>ERPS.EAGL</t>
  </si>
  <si>
    <t>ENCV.EC01</t>
  </si>
  <si>
    <t>ENC2.EC04</t>
  </si>
  <si>
    <t>ENCR.BCHIMP</t>
  </si>
  <si>
    <t>ENCR.120SIMP</t>
  </si>
  <si>
    <t>ENCR.SPCIMP</t>
  </si>
  <si>
    <t>EEMI.BCHIMP</t>
  </si>
  <si>
    <t>EEMI.BCHEXP</t>
  </si>
  <si>
    <t>EGCP.EGC1</t>
  </si>
  <si>
    <t>ENCR.BCHEXP</t>
  </si>
  <si>
    <t>ECLP.ENC1</t>
  </si>
  <si>
    <t>ECLP.ENC2</t>
  </si>
  <si>
    <t>ECLP.ENC3</t>
  </si>
  <si>
    <t>TCES.BCHIMP</t>
  </si>
  <si>
    <t>TCES.120SIMP</t>
  </si>
  <si>
    <t>TCES.BCHEXP</t>
  </si>
  <si>
    <t>PWX.FNG1</t>
  </si>
  <si>
    <t>TAU.GHO</t>
  </si>
  <si>
    <t>CPW.GN1</t>
  </si>
  <si>
    <t>CPW.GN2</t>
  </si>
  <si>
    <t>EPDG.GN3</t>
  </si>
  <si>
    <t>CFPL.GPEC</t>
  </si>
  <si>
    <t>TAC3.GWW1</t>
  </si>
  <si>
    <t>HWP.HAL1</t>
  </si>
  <si>
    <t>MPLP.HRM</t>
  </si>
  <si>
    <t>TAU.HSH</t>
  </si>
  <si>
    <t>VQW.IEW1</t>
  </si>
  <si>
    <t>VQW.IEW2</t>
  </si>
  <si>
    <t>TAU.INT</t>
  </si>
  <si>
    <t>ESSO.IOR1</t>
  </si>
  <si>
    <t>ESSO.IOR3</t>
  </si>
  <si>
    <t>IORV.IOR3</t>
  </si>
  <si>
    <t>TAU.KAN</t>
  </si>
  <si>
    <t>EEC.KH1</t>
  </si>
  <si>
    <t>EEC.KH2</t>
  </si>
  <si>
    <t>TAKH.KH3</t>
  </si>
  <si>
    <t>KHW.KHW1</t>
  </si>
  <si>
    <t>MANH.SPCIMP</t>
  </si>
  <si>
    <t>MEGE.MEG1</t>
  </si>
  <si>
    <t>MAGE.BCHEXP</t>
  </si>
  <si>
    <t>SCE.MKR1</t>
  </si>
  <si>
    <t>TCN.MKRC</t>
  </si>
  <si>
    <t>MSCG.BCHIMP</t>
  </si>
  <si>
    <t>MSCG.120SIMP</t>
  </si>
  <si>
    <t>MSCG.BCHEXP</t>
  </si>
  <si>
    <t>MSCG.SPCEXP</t>
  </si>
  <si>
    <t>GPWF.NEP1</t>
  </si>
  <si>
    <t>APNC.NOVAGEN15M</t>
  </si>
  <si>
    <t>NPC.NPC1</t>
  </si>
  <si>
    <t>GPI.NPP1</t>
  </si>
  <si>
    <t>NRG.NRG3</t>
  </si>
  <si>
    <t>NXI.NX01</t>
  </si>
  <si>
    <t>NXI.NX02</t>
  </si>
  <si>
    <t>CUPC.OMRH</t>
  </si>
  <si>
    <t>OWFL.OWF1</t>
  </si>
  <si>
    <t>CUPC.PH1</t>
  </si>
  <si>
    <t>CWPI.PKNE</t>
  </si>
  <si>
    <t>TAU.POC</t>
  </si>
  <si>
    <t>ACRL.PR1</t>
  </si>
  <si>
    <t>PWX.BCHEXP</t>
  </si>
  <si>
    <t>PWX.BCHIMP</t>
  </si>
  <si>
    <t>CUPC.RB5</t>
  </si>
  <si>
    <t>REMC.BCHIMP</t>
  </si>
  <si>
    <t>REMC.SPCIMP</t>
  </si>
  <si>
    <t>CUPC.RL1</t>
  </si>
  <si>
    <t>TAU.RUN</t>
  </si>
  <si>
    <t>ICPL.RYMD</t>
  </si>
  <si>
    <t>SCL.SCL1</t>
  </si>
  <si>
    <t>SCR.SCR1</t>
  </si>
  <si>
    <t>SEPI.SCR2</t>
  </si>
  <si>
    <t>SEPI.SCR3</t>
  </si>
  <si>
    <t>TAC4.SCR4</t>
  </si>
  <si>
    <t>SHEL.SCTG</t>
  </si>
  <si>
    <t>BALP.SD1</t>
  </si>
  <si>
    <t>TCN.SD1</t>
  </si>
  <si>
    <t>BALP.SD2</t>
  </si>
  <si>
    <t>TCN.SD2</t>
  </si>
  <si>
    <t>ASTC.SD3</t>
  </si>
  <si>
    <t>BALP.SD3</t>
  </si>
  <si>
    <t>ASTC.SD4</t>
  </si>
  <si>
    <t>BALP.SD4</t>
  </si>
  <si>
    <t>BALP.SD5</t>
  </si>
  <si>
    <t>EPPA.SD5</t>
  </si>
  <si>
    <t>BALP.SD6</t>
  </si>
  <si>
    <t>EPPA.SD6</t>
  </si>
  <si>
    <t>BALP.SH1</t>
  </si>
  <si>
    <t>TCN.SH1</t>
  </si>
  <si>
    <t>BALP.SH2</t>
  </si>
  <si>
    <t>TCN.SH2</t>
  </si>
  <si>
    <t>CECI.BCHIMP</t>
  </si>
  <si>
    <t>SHEL.SHCG</t>
  </si>
  <si>
    <t>CECI.BCHEXP</t>
  </si>
  <si>
    <t>WFML.SLP1</t>
  </si>
  <si>
    <t>NESI.BCHIMP</t>
  </si>
  <si>
    <t>TAU.SPR</t>
  </si>
  <si>
    <t>NESI.SPCIMP</t>
  </si>
  <si>
    <t>NESI.BCHEXP</t>
  </si>
  <si>
    <t>NESI.SPCEXP</t>
  </si>
  <si>
    <t>EEC.TAB1</t>
  </si>
  <si>
    <t>TAC2.TAY1</t>
  </si>
  <si>
    <t>TCN.TC01</t>
  </si>
  <si>
    <t>TCN.TC02</t>
  </si>
  <si>
    <t>TEN.BCHIMP</t>
  </si>
  <si>
    <t>TEN.BCHEXP</t>
  </si>
  <si>
    <t>TEN.120SIMP</t>
  </si>
  <si>
    <t>TAU.THS</t>
  </si>
  <si>
    <t>TEC.SPCEXP</t>
  </si>
  <si>
    <t>TPCI.SPCEXP</t>
  </si>
  <si>
    <t>CUPC.VVW1</t>
  </si>
  <si>
    <t>CUPC.VVW2</t>
  </si>
  <si>
    <t>INPR.WEY1</t>
  </si>
  <si>
    <t>WEYR.WEY1</t>
  </si>
  <si>
    <t>CWPI.CRE1</t>
  </si>
  <si>
    <t>CWPI.CRE2</t>
  </si>
  <si>
    <t>EPDA.ENC1</t>
  </si>
  <si>
    <t>EPDA.ENC2</t>
  </si>
  <si>
    <t>EPDA.ENC3</t>
  </si>
  <si>
    <t>PPLE.120SIMP</t>
  </si>
  <si>
    <t>NXI.GWW1</t>
  </si>
  <si>
    <t>MAGE.120SIMP</t>
  </si>
  <si>
    <t>MAGE.SPCIMP</t>
  </si>
  <si>
    <t>MAGE.SPCEXP</t>
  </si>
  <si>
    <t>PWX.SPCEXP</t>
  </si>
  <si>
    <t>PWX.120SIMP</t>
  </si>
  <si>
    <t>PWX.SPCIMP</t>
  </si>
  <si>
    <t>CUPC.RB1</t>
  </si>
  <si>
    <t>CUPC.RB2</t>
  </si>
  <si>
    <t>CUPC.RB3</t>
  </si>
  <si>
    <t>REMC.SPCEXP</t>
  </si>
  <si>
    <t>SEPI.SCR4</t>
  </si>
  <si>
    <t>TEN.SPCIMP</t>
  </si>
  <si>
    <t>UNCA.0000079301</t>
  </si>
  <si>
    <t>APL.321S033</t>
  </si>
  <si>
    <t>CHD.CRE1</t>
  </si>
  <si>
    <t>CHD.CRE2</t>
  </si>
  <si>
    <t>PCES.EC01</t>
  </si>
  <si>
    <t>REMC.120SIMP</t>
  </si>
  <si>
    <t>REMC.BCHEXP</t>
  </si>
  <si>
    <t>AP00.ST1</t>
  </si>
  <si>
    <t>AP00.ST2</t>
  </si>
  <si>
    <t>TPCI.120SIMP</t>
  </si>
  <si>
    <t>Facility Name</t>
  </si>
  <si>
    <t>FortisAlberta Reversing POD - Fort Macleod (15S)</t>
  </si>
  <si>
    <t>FortisAlberta Reversing POD - Stirling (67S)</t>
  </si>
  <si>
    <t>FortisAlberta Reversing POD - Glenwood (229S)</t>
  </si>
  <si>
    <t>FortisAlberta Reversing POD - Harmattan (256S)</t>
  </si>
  <si>
    <t>FortisAlberta Reversing POD - Stavely (349S)</t>
  </si>
  <si>
    <t>FortisAlberta Reversing POD - Spring Coulee (385S)</t>
  </si>
  <si>
    <t>FortisAlberta Reversing POD - Pincher Creek (396S)</t>
  </si>
  <si>
    <t>FortisAlberta Reversing POD - Buck Lake (454S)</t>
  </si>
  <si>
    <t>FortisAlberta Reversing POD - Pegasus (659S)</t>
  </si>
  <si>
    <t>FortisAlberta DOS - Cochrane EV Partnership (793S)</t>
  </si>
  <si>
    <t>ATCO Electric Reversing POD - Carmon (830S)</t>
  </si>
  <si>
    <t>ATCO Electric DOS - Daishowa-Marubeni (839S)</t>
  </si>
  <si>
    <t>ATCO Electric Reversing POD - Lindbergh (969S)</t>
  </si>
  <si>
    <t>APF Athabasca</t>
  </si>
  <si>
    <t>McBride Lake Wind Facility</t>
  </si>
  <si>
    <t>Alberta Newsprint</t>
  </si>
  <si>
    <t>Ardenville Wind Facility</t>
  </si>
  <si>
    <t>Barrier Hydro Facility</t>
  </si>
  <si>
    <t>Bear Creek #2</t>
  </si>
  <si>
    <t>Bear Creek #1</t>
  </si>
  <si>
    <t>Bighorn Hydro Facility</t>
  </si>
  <si>
    <t>Bearspaw Hydro Facility</t>
  </si>
  <si>
    <t>Battle River #3</t>
  </si>
  <si>
    <t>Battle River #4</t>
  </si>
  <si>
    <t>Battle River #5</t>
  </si>
  <si>
    <t>Brazeau Hydro Facility</t>
  </si>
  <si>
    <t>Blackspring Ridge Wind Facility</t>
  </si>
  <si>
    <t>Blue Trail Wind Facility</t>
  </si>
  <si>
    <t>Cascade Hydro Facility</t>
  </si>
  <si>
    <t>Chin Chute Hydro Facility</t>
  </si>
  <si>
    <t>City of Medicine Hat</t>
  </si>
  <si>
    <t>CNRL Horizon Industrial System</t>
  </si>
  <si>
    <t>Castle River #1 Wind Facility</t>
  </si>
  <si>
    <t>Cowley Ridge Expansion #1 Wind Facility</t>
  </si>
  <si>
    <t>Cowley Ridge Expansion #2 Wind Facility</t>
  </si>
  <si>
    <t>Crossfield Energy Centre #1</t>
  </si>
  <si>
    <t>Crossfield Energy Centre #2</t>
  </si>
  <si>
    <t>Crossfield Energy Centre #3</t>
  </si>
  <si>
    <t>Cowley Ridge Phase 2 Wind Facility</t>
  </si>
  <si>
    <t>Daishowa-Marubeni</t>
  </si>
  <si>
    <t>Dow Hydrocarbon Industrial Complex</t>
  </si>
  <si>
    <t>Drywood #1</t>
  </si>
  <si>
    <t>Cavalier</t>
  </si>
  <si>
    <t>Foster Creek Industrial System</t>
  </si>
  <si>
    <t>Shepard</t>
  </si>
  <si>
    <t>Clover Bar #1</t>
  </si>
  <si>
    <t>Clover Bar #2</t>
  </si>
  <si>
    <t>Clover Bar #3</t>
  </si>
  <si>
    <t>Fort Nelson</t>
  </si>
  <si>
    <t>Ghost Hydro Facility</t>
  </si>
  <si>
    <t>Genesee #1</t>
  </si>
  <si>
    <t>Genesee #2</t>
  </si>
  <si>
    <t>Genesee #3</t>
  </si>
  <si>
    <t>Soderglen Wind Facility</t>
  </si>
  <si>
    <t>Halkirk Wind Facility</t>
  </si>
  <si>
    <t>H. R. Milner</t>
  </si>
  <si>
    <t>Horseshoe Hydro Facility</t>
  </si>
  <si>
    <t>Summerview 1 Wind Facility</t>
  </si>
  <si>
    <t>Summerview 2 Wind Facility</t>
  </si>
  <si>
    <t>Interlakes Hydro Facility</t>
  </si>
  <si>
    <t>Cold Lake Industrial System</t>
  </si>
  <si>
    <t>Kearl Oil Sands Industrial System</t>
  </si>
  <si>
    <t>Kananaskis Hydro Facility</t>
  </si>
  <si>
    <t>Keephills #1</t>
  </si>
  <si>
    <t>Keephills #2</t>
  </si>
  <si>
    <t>Keephills #3</t>
  </si>
  <si>
    <t>Kettles Hill Wind Facility</t>
  </si>
  <si>
    <t>MEG Christina Lake Industrial System</t>
  </si>
  <si>
    <t>Muskeg River Industrial System</t>
  </si>
  <si>
    <t>MacKay River Industrial System</t>
  </si>
  <si>
    <t>Ghost Pine Wind Facility</t>
  </si>
  <si>
    <t>Joffre Industrial System</t>
  </si>
  <si>
    <t>Northstone Power</t>
  </si>
  <si>
    <t>Northern Prairie Power Project</t>
  </si>
  <si>
    <t>NRGreen</t>
  </si>
  <si>
    <t>Nexen Balzac</t>
  </si>
  <si>
    <t>Nexen Long Lake Industrial System</t>
  </si>
  <si>
    <t>Oldman River Hydro Facility</t>
  </si>
  <si>
    <t>Oldman 2 Wind Facility</t>
  </si>
  <si>
    <t>Poplar Hill #1</t>
  </si>
  <si>
    <t>Cowley Ridge Phase 1 Wind Facility</t>
  </si>
  <si>
    <t>Pocaterra Hydro Facility</t>
  </si>
  <si>
    <t>Rainbow #1</t>
  </si>
  <si>
    <t>Rainbow #2</t>
  </si>
  <si>
    <t>Rainbow #3</t>
  </si>
  <si>
    <t>Rainbow #5</t>
  </si>
  <si>
    <t>Rainbow Lake #1</t>
  </si>
  <si>
    <t>Rundle Hydro Facility</t>
  </si>
  <si>
    <t>Raymond Reservoir Hydro Facility</t>
  </si>
  <si>
    <t>Syncrude Industrial System</t>
  </si>
  <si>
    <t>Suncor Industrial System</t>
  </si>
  <si>
    <t>Magrath Wind Facility</t>
  </si>
  <si>
    <t>Chin Chute Wind Facility</t>
  </si>
  <si>
    <t>Wintering Hills Wind Facility</t>
  </si>
  <si>
    <t>Scotford Industrial System</t>
  </si>
  <si>
    <t>Sundance #1</t>
  </si>
  <si>
    <t>Sundance #2</t>
  </si>
  <si>
    <t>Sundance #3</t>
  </si>
  <si>
    <t>Sundance #4</t>
  </si>
  <si>
    <t>Sundance #5</t>
  </si>
  <si>
    <t>Sundance #6</t>
  </si>
  <si>
    <t>Sheerness #1</t>
  </si>
  <si>
    <t>Sheerness #2</t>
  </si>
  <si>
    <t>Shell Caroline</t>
  </si>
  <si>
    <t>Spray Hydro Facility</t>
  </si>
  <si>
    <t>Sturgeon #1</t>
  </si>
  <si>
    <t>Sturgeon #2</t>
  </si>
  <si>
    <t>Taber Wind Facility</t>
  </si>
  <si>
    <t>Taylor Hydro Facility</t>
  </si>
  <si>
    <t>Carseland Industrial System</t>
  </si>
  <si>
    <t>Redwater Industrial System</t>
  </si>
  <si>
    <t>Three Sisters Hydro Plant</t>
  </si>
  <si>
    <t>Valleyview #1</t>
  </si>
  <si>
    <t>Valleyview #2</t>
  </si>
  <si>
    <t>Weyerhaeuser</t>
  </si>
  <si>
    <t>Alberta-BC Intertie - Export</t>
  </si>
  <si>
    <t>Alberta-BC Intertie - Import</t>
  </si>
  <si>
    <t>Alberta-Montana Intertie - Import</t>
  </si>
  <si>
    <t>Alberta-Saskatchewan Intertie - Export</t>
  </si>
  <si>
    <t>Alberta-Saskatchewan Intertie - Import</t>
  </si>
  <si>
    <t>Canadian Natural Resources Ltd.</t>
  </si>
  <si>
    <t>Alberta Power (2000) Ltd.</t>
  </si>
  <si>
    <t>Alberta Newsprint Company</t>
  </si>
  <si>
    <t>ATCO Power Canada Ltd.</t>
  </si>
  <si>
    <t>Alberta-Pacific Forest Industries Inc.</t>
  </si>
  <si>
    <t>ATCO Electric Ltd.</t>
  </si>
  <si>
    <t>ASTC Power Partnership</t>
  </si>
  <si>
    <t>Balancing Pool</t>
  </si>
  <si>
    <t>BowArk Energy Ltd.</t>
  </si>
  <si>
    <t>EDF EN Canada Development Inc.</t>
  </si>
  <si>
    <t>Calgary Energy Centre No. 2 Inc.</t>
  </si>
  <si>
    <t>Canadian Wood Products - Montreal Inc.</t>
  </si>
  <si>
    <t>Shell Energy North America (Canada) Inc.</t>
  </si>
  <si>
    <t>Canadian Forest Products Ltd.</t>
  </si>
  <si>
    <t>Canadian Hydro Developers Inc.</t>
  </si>
  <si>
    <t>Capital Power LP</t>
  </si>
  <si>
    <t>Enel Alberta Wind Inc.</t>
  </si>
  <si>
    <t>Cowley Ridge Wind Power Inc.</t>
  </si>
  <si>
    <t>Dow Chemical Canada ULC</t>
  </si>
  <si>
    <t>Capital Power (CBEC) L.P.</t>
  </si>
  <si>
    <t>ENMAX Energy Corporation</t>
  </si>
  <si>
    <t>ENMAX Energy Marketing Inc.</t>
  </si>
  <si>
    <t>ENMAX Shepard Services Inc.</t>
  </si>
  <si>
    <t>ENMAX Generation Portfolio Inc.</t>
  </si>
  <si>
    <t>Cenovus FCCL Ltd.</t>
  </si>
  <si>
    <t>ENMAX Cavalier LP</t>
  </si>
  <si>
    <t>ENMAX PPA Management Inc.</t>
  </si>
  <si>
    <t>Capital Power (Alberta) LP</t>
  </si>
  <si>
    <t>Capital Power (G3) Limited Partnership</t>
  </si>
  <si>
    <t>Capital Power PPA Management Inc.</t>
  </si>
  <si>
    <t>Whitecourt Power Ltd.</t>
  </si>
  <si>
    <t>Imperial Oil Resources</t>
  </si>
  <si>
    <t>Grande Prairie Generation Inc.</t>
  </si>
  <si>
    <t>Ghost Pine Windfarm, LP</t>
  </si>
  <si>
    <t>Halkirk I Wind Project LP</t>
  </si>
  <si>
    <t>Irrigation Canal Power Co-operative Ltd.</t>
  </si>
  <si>
    <t>International Paper Canada Pulp Holdings ULC</t>
  </si>
  <si>
    <t>Imperial Oil Resources Ventures Limited</t>
  </si>
  <si>
    <t>Kettles Hill Wind Energy Inc.</t>
  </si>
  <si>
    <t>MAG Energy Solutions Inc.</t>
  </si>
  <si>
    <t>The Manitoba Hydro-Electric Board</t>
  </si>
  <si>
    <t>MEG Energy Corp.</t>
  </si>
  <si>
    <t>Milner Power Limited Partnership</t>
  </si>
  <si>
    <t>Morgan Stanley Capital Group Inc.</t>
  </si>
  <si>
    <t>NorthPoint Energy Solutions Inc.</t>
  </si>
  <si>
    <t>Northstone Power Corp.</t>
  </si>
  <si>
    <t>NRGreen Power Limited Partnership</t>
  </si>
  <si>
    <t>Nexen Energy ULC</t>
  </si>
  <si>
    <t>Oldman 2 Wind Farm Limited</t>
  </si>
  <si>
    <t>EnCana Corporation</t>
  </si>
  <si>
    <t>Talen Energy Marketing, LLC</t>
  </si>
  <si>
    <t>Powerex Corp.</t>
  </si>
  <si>
    <t>Rainbow Energy Marketing Corporation</t>
  </si>
  <si>
    <t>Shell Canada Energy</t>
  </si>
  <si>
    <t>Syncrude Canada Ltd.</t>
  </si>
  <si>
    <t>Suncor Energy Inc.</t>
  </si>
  <si>
    <t>Suncor Energy Products Inc.</t>
  </si>
  <si>
    <t>Shell Canada Limited</t>
  </si>
  <si>
    <t>TransAlta Corporation</t>
  </si>
  <si>
    <t>TransAlta Generation Partnership</t>
  </si>
  <si>
    <t>TransCanada Energy Sales Ltd.</t>
  </si>
  <si>
    <t>TransCanada Energy Ltd.</t>
  </si>
  <si>
    <t>TransAlta Energy Marketing Corp.</t>
  </si>
  <si>
    <t>Tenaska Power Canada</t>
  </si>
  <si>
    <t>FortisAlberta Inc.</t>
  </si>
  <si>
    <t>Weyerhaeuser Company Ltd.</t>
  </si>
  <si>
    <t>West Fraser Mills Ltd., operating as Slave Lake Pulp</t>
  </si>
  <si>
    <t>Participant Name</t>
  </si>
  <si>
    <t>FortisAlberta Reversing POD - Hayter (277S)</t>
  </si>
  <si>
    <t>FortisAlberta Reversing POD - Suffield (895S)</t>
  </si>
  <si>
    <t>ATCO Electric Reversing POD - Elmsworth (731S)</t>
  </si>
  <si>
    <t>ATCO Electric Reversing POD - Hotchkiss (788S)</t>
  </si>
  <si>
    <t>Calgary Energy Centre</t>
  </si>
  <si>
    <t>Cenovus Christina Lake Industrial System</t>
  </si>
  <si>
    <t>Cowley Ridge Wind Facility</t>
  </si>
  <si>
    <t>Castle Rock Ridge Wind Facility</t>
  </si>
  <si>
    <t>Whitecourt Power</t>
  </si>
  <si>
    <t>Grande Prairie EcoPower</t>
  </si>
  <si>
    <t>Primrose Industrial System</t>
  </si>
  <si>
    <t>Slave Lake Pulp</t>
  </si>
  <si>
    <t>TEC Energy Inc.</t>
  </si>
  <si>
    <t>CAEC.CES1</t>
  </si>
  <si>
    <t>CAEC.CES2</t>
  </si>
  <si>
    <t>CWPI.CRE1/CRE2</t>
  </si>
  <si>
    <t>Module C</t>
  </si>
  <si>
    <t>Adjustment</t>
  </si>
  <si>
    <t>Interest</t>
  </si>
  <si>
    <t>Losses</t>
  </si>
  <si>
    <t>Notes:</t>
  </si>
  <si>
    <t>2. Actual charge, credit, and refund amounts will be determined through the AESO’s transmission settlement system and will be provided to market participants in preliminary and final settlement statements.</t>
  </si>
  <si>
    <t>3. The actual charge, credit, and refund amounts will be determined using hourly data and may differ slightly from the monthly values presented in the table above due to rounding.</t>
  </si>
  <si>
    <t>4. In the event of any difference between a value in the table above and a value in a final settlement statement, the final settlement statement will be considered the actual amount.</t>
  </si>
  <si>
    <t>5. While the AESO strives to make the information contained in this workbook as accurate as possible, the AESO makes no claims, promises, or guarantees about the accuracy, completeness, or adequacy of the information contained in this workbook, and expressly</t>
  </si>
  <si>
    <t>disclaims liability for errors or omissions. As such, any reliance placed on the information contained in this workbook is at the user’s sole risk.</t>
  </si>
  <si>
    <t>1. Recalculated charge, credit, and refund amounts in the table above reflect the AESO’s best estimates at the time of preparation; those amounts may change in preliminary or final statements if volume or price adjustments occur prior to statements being issued.</t>
  </si>
  <si>
    <t>GST</t>
  </si>
  <si>
    <t>0000040511</t>
  </si>
  <si>
    <t>341S025</t>
  </si>
  <si>
    <t>CETC</t>
  </si>
  <si>
    <t>CABC</t>
  </si>
  <si>
    <t>CGEC</t>
  </si>
  <si>
    <t>CONS</t>
  </si>
  <si>
    <t>CSBC</t>
  </si>
  <si>
    <t>CSXB</t>
  </si>
  <si>
    <t>CGEI</t>
  </si>
  <si>
    <t>TAY2</t>
  </si>
  <si>
    <t>WB4</t>
  </si>
  <si>
    <t>CASK</t>
  </si>
  <si>
    <t>CETC.BCHEXP</t>
  </si>
  <si>
    <t>CETC.BCHIMP</t>
  </si>
  <si>
    <t>CETC.SPCEXP</t>
  </si>
  <si>
    <t>CETC.SPCIMP</t>
  </si>
  <si>
    <t>CGEC.BCHIMP</t>
  </si>
  <si>
    <t>CGEI.GPEC</t>
  </si>
  <si>
    <t>CHD.CRE3</t>
  </si>
  <si>
    <t>CHD.CRWD</t>
  </si>
  <si>
    <t>CHD.PKNE</t>
  </si>
  <si>
    <t>CHD.TAY1</t>
  </si>
  <si>
    <t>CHD.TAY2</t>
  </si>
  <si>
    <t>CONS.BCHEXP</t>
  </si>
  <si>
    <t>CONS.BCHIMP</t>
  </si>
  <si>
    <t>ENMP.BR3</t>
  </si>
  <si>
    <t>ENMP.BR4</t>
  </si>
  <si>
    <t>EPDA.HAL1</t>
  </si>
  <si>
    <t>MSCG.SPCIMP</t>
  </si>
  <si>
    <t>SCL.341S025</t>
  </si>
  <si>
    <t>TAU.WB4</t>
  </si>
  <si>
    <t>TEN.SPCEXP</t>
  </si>
  <si>
    <t>UNCA.0000040511</t>
  </si>
  <si>
    <t>Cargill Energy Trading Canada Inc.</t>
  </si>
  <si>
    <t>Citigroup Energy Canada ULC</t>
  </si>
  <si>
    <t>Canadian Gas &amp; Electric Inc.</t>
  </si>
  <si>
    <t>Exelon Generation Company, LLC</t>
  </si>
  <si>
    <t>Taylor Wind Facility</t>
  </si>
  <si>
    <t>Syncrude Industrial System DOS</t>
  </si>
  <si>
    <t>Wabamun #4</t>
  </si>
  <si>
    <t>FortisAlberta Reversing POD - Waupisoo (405S)</t>
  </si>
  <si>
    <t>0000035311</t>
  </si>
  <si>
    <t>CECO</t>
  </si>
  <si>
    <t>CEBC</t>
  </si>
  <si>
    <t>EPDC</t>
  </si>
  <si>
    <t>ASEI</t>
  </si>
  <si>
    <t>STC</t>
  </si>
  <si>
    <t>SEBC</t>
  </si>
  <si>
    <t>TCEM</t>
  </si>
  <si>
    <t>0000016301</t>
  </si>
  <si>
    <t>DOWLOD15M</t>
  </si>
  <si>
    <t>EMXS</t>
  </si>
  <si>
    <t>RG8</t>
  </si>
  <si>
    <t>RG9</t>
  </si>
  <si>
    <t>RG10</t>
  </si>
  <si>
    <t>SYPM</t>
  </si>
  <si>
    <t>AEI</t>
  </si>
  <si>
    <t>ATPC</t>
  </si>
  <si>
    <t>ATXB</t>
  </si>
  <si>
    <t>CAXS</t>
  </si>
  <si>
    <t>CPLP</t>
  </si>
  <si>
    <t>GAL</t>
  </si>
  <si>
    <t>MPI</t>
  </si>
  <si>
    <t>MLCC</t>
  </si>
  <si>
    <t>MLBC</t>
  </si>
  <si>
    <t>MLSK</t>
  </si>
  <si>
    <t>MLXS</t>
  </si>
  <si>
    <t>TCBC</t>
  </si>
  <si>
    <t>TCE1</t>
  </si>
  <si>
    <t>TCPL</t>
  </si>
  <si>
    <t>CESC</t>
  </si>
  <si>
    <t>DEMI</t>
  </si>
  <si>
    <t>DMBC</t>
  </si>
  <si>
    <t>EPGI1</t>
  </si>
  <si>
    <t>2006</t>
  </si>
  <si>
    <t>AEI.BCHIMP</t>
  </si>
  <si>
    <t>ASEI.MKR1</t>
  </si>
  <si>
    <t>ATPC.BCHEXP</t>
  </si>
  <si>
    <t>CECO.BCHIMP</t>
  </si>
  <si>
    <t>CESC.CES1</t>
  </si>
  <si>
    <t>CESC.CES2</t>
  </si>
  <si>
    <t>CGEC.BCHEXP</t>
  </si>
  <si>
    <t>CHD.DRW1</t>
  </si>
  <si>
    <t>CONS.SPCIMP</t>
  </si>
  <si>
    <t>CPLP.CES1</t>
  </si>
  <si>
    <t>CPLP.CES2</t>
  </si>
  <si>
    <t>DEMI.BCHIMP</t>
  </si>
  <si>
    <t>ENCR.ENC1</t>
  </si>
  <si>
    <t>ENCR.ENC2</t>
  </si>
  <si>
    <t>ENCR.RG10</t>
  </si>
  <si>
    <t>ENCR.RG8</t>
  </si>
  <si>
    <t>ENCR.RG9</t>
  </si>
  <si>
    <t>ENCR.SPCEXP</t>
  </si>
  <si>
    <t>EPDC.GN1</t>
  </si>
  <si>
    <t>EPDC.GN2</t>
  </si>
  <si>
    <t>EPDC.GN3</t>
  </si>
  <si>
    <t>EPDC.RG10</t>
  </si>
  <si>
    <t>EPDC.RG8</t>
  </si>
  <si>
    <t>EPDC.RG9</t>
  </si>
  <si>
    <t>EPGI1.GN1</t>
  </si>
  <si>
    <t>EPGI1.GN2</t>
  </si>
  <si>
    <t>EPPA.BR3</t>
  </si>
  <si>
    <t>EPPA.BR4</t>
  </si>
  <si>
    <t>EPPA.BR5</t>
  </si>
  <si>
    <t>GAL.DRW1</t>
  </si>
  <si>
    <t>MANH.SPCEXP</t>
  </si>
  <si>
    <t>MLCC.BCHIMP</t>
  </si>
  <si>
    <t>MLCC.SPCEXP</t>
  </si>
  <si>
    <t>MLCC.SPCIMP</t>
  </si>
  <si>
    <t>MPI.HRM</t>
  </si>
  <si>
    <t>NXI.BCHIMP</t>
  </si>
  <si>
    <t>PCES.EC04</t>
  </si>
  <si>
    <t>STC.BCHIMP</t>
  </si>
  <si>
    <t>SYPM.BCHIMP</t>
  </si>
  <si>
    <t>TCEM.BCHEXP</t>
  </si>
  <si>
    <t>TCEM.BCHIMP</t>
  </si>
  <si>
    <t>TCN.BCHEXP</t>
  </si>
  <si>
    <t>TCN.BCHIMP</t>
  </si>
  <si>
    <t>TCPL.BCR2</t>
  </si>
  <si>
    <t>TCPL.BCRK</t>
  </si>
  <si>
    <t>TCPL.MKRC</t>
  </si>
  <si>
    <t>TCPL.SD1</t>
  </si>
  <si>
    <t>TCPL.SD2</t>
  </si>
  <si>
    <t>UNCA.0000016301</t>
  </si>
  <si>
    <t>UNCA.0000035311</t>
  </si>
  <si>
    <t>UNCA.DOWLOD15M</t>
  </si>
  <si>
    <t>Avista Energy Inc.</t>
  </si>
  <si>
    <t>Albian Sands Energy Inc.</t>
  </si>
  <si>
    <t>Candela Energy Corporation</t>
  </si>
  <si>
    <t>Direct Energy Marketing Inc.</t>
  </si>
  <si>
    <t>Calpine Power LP</t>
  </si>
  <si>
    <t>Calpine Energy Services Canada</t>
  </si>
  <si>
    <t>Daishowa-Marubeni International Ltd.</t>
  </si>
  <si>
    <t>EPCOR Power Development Corp.</t>
  </si>
  <si>
    <t>CP Energy Marketing LP</t>
  </si>
  <si>
    <t>EPCOR Generation Inc-PPA Portion</t>
  </si>
  <si>
    <t>Glacier Ammonia Ltd.</t>
  </si>
  <si>
    <t>Merrill Lynch Commodities Canada ULC</t>
  </si>
  <si>
    <t>Milner Power Inc.</t>
  </si>
  <si>
    <t>Sempra Energy Trading LLC</t>
  </si>
  <si>
    <t>Synergy Power Marketing Inc.</t>
  </si>
  <si>
    <t>TransCanada Energy Marketing ULC</t>
  </si>
  <si>
    <t>TransCanada Power Corp.</t>
  </si>
  <si>
    <t>Rossdale #8</t>
  </si>
  <si>
    <t>Rossdale #9</t>
  </si>
  <si>
    <t>Rossdale #10</t>
  </si>
  <si>
    <t>FortisAlberta DOS - BP Empress (163S)</t>
  </si>
  <si>
    <t>FortisAlberta Reversing POD - Plamondon (353S)</t>
  </si>
  <si>
    <t>FortisAlberta DOS - DOW Fort Saskatchewan (166S)</t>
  </si>
  <si>
    <t>Daishowa-Marubeni Int. Ltd.</t>
  </si>
  <si>
    <t>CP Energy Marketing L.P.</t>
  </si>
  <si>
    <t>Module C True-Up Adjustments - 2006</t>
  </si>
  <si>
    <t>Losses Adjustment True-Up Charge (Refund), $</t>
  </si>
  <si>
    <t>Total Losses Adjustment True-Up Charges (Refunds), $</t>
  </si>
  <si>
    <t>[Losses Adjustment Charge (Corrected) – Losses Adjustment Charge (Initial)]</t>
  </si>
  <si>
    <t>GST True-Up Charge (Refund), $</t>
  </si>
  <si>
    <t>Total GST True-Up Charges (Refunds), $</t>
  </si>
  <si>
    <t>[GST Charge (Corrected) – GST Charge (Initial)]</t>
  </si>
  <si>
    <t>Interest True-Up Charge (Refund) to May 2021, $ (Using Cumulative Interest Rate Below)</t>
  </si>
  <si>
    <t>[Interest Charge (Corrected) – Interest Charge (Initial)]</t>
  </si>
  <si>
    <t>Module C Adjustment True-Up Charge (Refund), $</t>
  </si>
  <si>
    <t>Total Module C Adjustments True-Up Charges (Refunds), $</t>
  </si>
  <si>
    <t>[Losses Adjustment True-Up Charge + GST True-Up + Interest True-Up Charge to May 2021]</t>
  </si>
  <si>
    <t>[Module C Adjustments True-Up Charge × True-Up Interest Rate]</t>
  </si>
  <si>
    <t>[Module C Adjustment True-Up Charge + Additional True-Up Interest Charge]</t>
  </si>
  <si>
    <t>True-Up</t>
  </si>
  <si>
    <t>Module C True-Up Adjustments - Summary</t>
  </si>
  <si>
    <t>Module C True-Up Adjustment Charge (Refund) With Interest, $</t>
  </si>
  <si>
    <t>Total Module C True-Up Adjustments Charges (Refunds) With Interest, $</t>
  </si>
  <si>
    <t>2006 True-Up Adjustment Charges (Refunds), $</t>
  </si>
  <si>
    <t>Module C True-Up Adjustments - 2007</t>
  </si>
  <si>
    <t>2007</t>
  </si>
  <si>
    <t>AEBC</t>
  </si>
  <si>
    <t>CGBC</t>
  </si>
  <si>
    <t>CGXB</t>
  </si>
  <si>
    <t>CSSK</t>
  </si>
  <si>
    <t>MAXS</t>
  </si>
  <si>
    <t>MOXB</t>
  </si>
  <si>
    <t>TRBC</t>
  </si>
  <si>
    <t>TRXB</t>
  </si>
  <si>
    <t>2007 True-Up Adjustment Charges (Refunds), $</t>
  </si>
  <si>
    <t>Estimate - August 6, 2021</t>
  </si>
  <si>
    <t>CAXB</t>
  </si>
  <si>
    <t>SYBC</t>
  </si>
  <si>
    <t>TEEA</t>
  </si>
  <si>
    <t>Module C True-Up Adjustments - 2008</t>
  </si>
  <si>
    <t>2008</t>
  </si>
  <si>
    <t>2008 True-Up Adjustment Charges (Refunds), $</t>
  </si>
  <si>
    <t>Module C True-Up Adjustments - 2009</t>
  </si>
  <si>
    <t>2009</t>
  </si>
  <si>
    <t>Estimate - August 13, 2021</t>
  </si>
  <si>
    <t>ESBC</t>
  </si>
  <si>
    <t>ESXB</t>
  </si>
  <si>
    <t>NXBC</t>
  </si>
  <si>
    <t>2009 True-Up Adjustment Charges (Refunds), $</t>
  </si>
  <si>
    <t>Module C True-Up Adjustments - 2010</t>
  </si>
  <si>
    <t>2010</t>
  </si>
  <si>
    <t>MOSK</t>
  </si>
  <si>
    <t>REBC</t>
  </si>
  <si>
    <t>RESK</t>
  </si>
  <si>
    <t>SHBC</t>
  </si>
  <si>
    <t>SHXB</t>
  </si>
  <si>
    <t>Estimate - September 1, 2021</t>
  </si>
  <si>
    <t>Interest True-Up Charge (Refund) to Feb 2021, $ (Using Cumulative Interest Rate Below)</t>
  </si>
  <si>
    <t>[Losses Adjustment True-Up Charge + GST True-Up + Interest True-Up Charge to Feb 2021]</t>
  </si>
  <si>
    <t>Additional True-Up Interest Charge (Refund) to Dec 2021, $ (Using True-Up Interest Rate Below)</t>
  </si>
  <si>
    <t>2010 True-Up Adjustment Charges (Refunds), $</t>
  </si>
  <si>
    <t>Estimate - September 3, 2021</t>
  </si>
  <si>
    <t>Module C True-Up Adjustments - 2011</t>
  </si>
  <si>
    <t>2011</t>
  </si>
  <si>
    <t>REXS</t>
  </si>
  <si>
    <t>2011 True-Up Adjustment Charges (Refunds), $</t>
  </si>
  <si>
    <t>Module C True-Up Adjustments - 2012</t>
  </si>
  <si>
    <t>2012</t>
  </si>
  <si>
    <t>Estimate - September 8, 2021</t>
  </si>
  <si>
    <t>MOMT</t>
  </si>
  <si>
    <t>REMT</t>
  </si>
  <si>
    <t>REXB</t>
  </si>
  <si>
    <t>Module C True-Up Adjustments - 2013</t>
  </si>
  <si>
    <t>2013</t>
  </si>
  <si>
    <t>2012 True-Up Adjustment Charges (Refunds), $</t>
  </si>
  <si>
    <t>2013 True-Up Adjustment Charges (Refunds), $</t>
  </si>
  <si>
    <t>Module C True-Up Adjustments - 2014</t>
  </si>
  <si>
    <t>Estimate - September 9, 2021</t>
  </si>
  <si>
    <t>2014</t>
  </si>
  <si>
    <t>CRE1/CRE2</t>
  </si>
  <si>
    <t>EPMT</t>
  </si>
  <si>
    <t>PWMT</t>
  </si>
  <si>
    <t>TEMT</t>
  </si>
  <si>
    <t>TPMT</t>
  </si>
  <si>
    <t>2014 True-Up Adjustment Charges (Refunds), $</t>
  </si>
  <si>
    <t>Module C True-Up Adjustments - 2016</t>
  </si>
  <si>
    <t>2016</t>
  </si>
  <si>
    <t>Estimate - September 13, 2021</t>
  </si>
  <si>
    <t>ABCP</t>
  </si>
  <si>
    <t>APXB</t>
  </si>
  <si>
    <t>CWBC</t>
  </si>
  <si>
    <t>CWMT</t>
  </si>
  <si>
    <t>CWSK</t>
  </si>
  <si>
    <t>CWXB</t>
  </si>
  <si>
    <t>CWXS</t>
  </si>
  <si>
    <t>ECMT</t>
  </si>
  <si>
    <t>ESMT</t>
  </si>
  <si>
    <t>MGXB</t>
  </si>
  <si>
    <t>MOXS</t>
  </si>
  <si>
    <t>TIXS</t>
  </si>
  <si>
    <t>TPXS</t>
  </si>
  <si>
    <t>MGMT</t>
  </si>
  <si>
    <t>MGSK</t>
  </si>
  <si>
    <t>MGXS</t>
  </si>
  <si>
    <t>Module C True-Up Adjustments - 2015</t>
  </si>
  <si>
    <t>2015</t>
  </si>
  <si>
    <t>2015 True-Up Adjustment Charges (Refunds), $</t>
  </si>
  <si>
    <t>2016 True-Up Adjustment Charges (Refunds), $</t>
  </si>
  <si>
    <t>2006-2016 Cumulative True-Up Charges (Refunds), $</t>
  </si>
  <si>
    <t>Alberta Newsprint Company Total</t>
  </si>
  <si>
    <t>Alberta Power (2000) Ltd. Total</t>
  </si>
  <si>
    <t>Alberta-Pacific Forest Industries Inc. Total</t>
  </si>
  <si>
    <t>Albian Sands Energy Inc. Total</t>
  </si>
  <si>
    <t>ASTC Power Partnership Total</t>
  </si>
  <si>
    <t>ATCO Electric Ltd. Total</t>
  </si>
  <si>
    <t>ATCO Power Canada Ltd. Total</t>
  </si>
  <si>
    <t>Avista Energy Inc. Total</t>
  </si>
  <si>
    <t>Balancing Pool Total</t>
  </si>
  <si>
    <t>BowArk Energy Ltd. Total</t>
  </si>
  <si>
    <t>Calgary Energy Centre No. 2 Inc. Total</t>
  </si>
  <si>
    <t>Calpine Energy Services Canada Total</t>
  </si>
  <si>
    <t>Calpine Power LP Total</t>
  </si>
  <si>
    <t>Canadian Forest Products Ltd. Total</t>
  </si>
  <si>
    <t>Canadian Gas &amp; Electric Inc. Total</t>
  </si>
  <si>
    <t>Canadian Hydro Developers Inc. Total</t>
  </si>
  <si>
    <t>Canadian Natural Resources Ltd. Total</t>
  </si>
  <si>
    <t>Canadian Wood Products - Montreal Inc. Total</t>
  </si>
  <si>
    <t>Candela Energy Corporation Total</t>
  </si>
  <si>
    <t>Capital Power (Alberta) LP Total</t>
  </si>
  <si>
    <t>Capital Power (CBEC) L.P. Total</t>
  </si>
  <si>
    <t>Capital Power (G3) Limited Partnership Total</t>
  </si>
  <si>
    <t>Capital Power LP Total</t>
  </si>
  <si>
    <t>Capital Power PPA Management Inc. Total</t>
  </si>
  <si>
    <t>Cargill Energy Trading Canada Inc. Total</t>
  </si>
  <si>
    <t>Cenovus FCCL Ltd. Total</t>
  </si>
  <si>
    <t>Citigroup Energy Canada ULC Total</t>
  </si>
  <si>
    <t>City of Medicine Hat Total</t>
  </si>
  <si>
    <t>Cowley Ridge Wind Power Inc. Total</t>
  </si>
  <si>
    <t>CP Energy Marketing L.P. Total</t>
  </si>
  <si>
    <t>Daishowa-Marubeni Int. Ltd. Total</t>
  </si>
  <si>
    <t>Direct Energy Marketing Inc. Total</t>
  </si>
  <si>
    <t>Dow Chemical Canada ULC Total</t>
  </si>
  <si>
    <t>EDF EN Canada Development Inc. Total</t>
  </si>
  <si>
    <t>EnCana Corporation Total</t>
  </si>
  <si>
    <t>Enel Alberta Wind Inc. Total</t>
  </si>
  <si>
    <t>ENMAX Cavalier LP Total</t>
  </si>
  <si>
    <t>ENMAX Energy Corporation Total</t>
  </si>
  <si>
    <t>ENMAX Energy Marketing Inc. Total</t>
  </si>
  <si>
    <t>ENMAX Generation Portfolio Inc. Total</t>
  </si>
  <si>
    <t>ENMAX PPA Management Inc. Total</t>
  </si>
  <si>
    <t>ENMAX Shepard Services Inc. Total</t>
  </si>
  <si>
    <t>EPCOR Generation Inc-PPA Portion Total</t>
  </si>
  <si>
    <t>EPCOR Power Development Corp. Total</t>
  </si>
  <si>
    <t>Exelon Generation Company, LLC Total</t>
  </si>
  <si>
    <t>FortisAlberta Inc. Total</t>
  </si>
  <si>
    <t>Ghost Pine Windfarm, LP Total</t>
  </si>
  <si>
    <t>Glacier Ammonia Ltd. Total</t>
  </si>
  <si>
    <t>Grande Prairie Generation Inc. Total</t>
  </si>
  <si>
    <t>Halkirk I Wind Project LP Total</t>
  </si>
  <si>
    <t>Imperial Oil Resources Total</t>
  </si>
  <si>
    <t>Imperial Oil Resources Ventures Limited Total</t>
  </si>
  <si>
    <t>International Paper Canada Pulp Holdings ULC Total</t>
  </si>
  <si>
    <t>Irrigation Canal Power Co-operative Ltd. Total</t>
  </si>
  <si>
    <t>Kettles Hill Wind Energy Inc. Total</t>
  </si>
  <si>
    <t>MAG Energy Solutions Inc. Total</t>
  </si>
  <si>
    <t>MEG Energy Corp. Total</t>
  </si>
  <si>
    <t>Merrill Lynch Commodities Canada ULC Total</t>
  </si>
  <si>
    <t>Milner Power Inc. Total</t>
  </si>
  <si>
    <t>Milner Power Limited Partnership Total</t>
  </si>
  <si>
    <t>Morgan Stanley Capital Group Inc. Total</t>
  </si>
  <si>
    <t>Nexen Energy ULC Total</t>
  </si>
  <si>
    <t>NorthPoint Energy Solutions Inc. Total</t>
  </si>
  <si>
    <t>Northstone Power Corp. Total</t>
  </si>
  <si>
    <t>NRGreen Power Limited Partnership Total</t>
  </si>
  <si>
    <t>Oldman 2 Wind Farm Limited Total</t>
  </si>
  <si>
    <t>Powerex Corp. Total</t>
  </si>
  <si>
    <t>Rainbow Energy Marketing Corporation Total</t>
  </si>
  <si>
    <t>Sempra Energy Trading LLC Total</t>
  </si>
  <si>
    <t>Shell Canada Energy Total</t>
  </si>
  <si>
    <t>Shell Canada Limited Total</t>
  </si>
  <si>
    <t>Shell Energy North America (Canada) Inc. Total</t>
  </si>
  <si>
    <t>Suncor Energy Inc. Total</t>
  </si>
  <si>
    <t>Suncor Energy Products Inc. Total</t>
  </si>
  <si>
    <t>Syncrude Canada Ltd. Total</t>
  </si>
  <si>
    <t>Synergy Power Marketing Inc. Total</t>
  </si>
  <si>
    <t>Talen Energy Marketing, LLC Total</t>
  </si>
  <si>
    <t>TEC Energy Inc. Total</t>
  </si>
  <si>
    <t>Tenaska Power Canada Total</t>
  </si>
  <si>
    <t>The Manitoba Hydro-Electric Board Total</t>
  </si>
  <si>
    <t>TransAlta Corporation Total</t>
  </si>
  <si>
    <t>TransAlta Energy Marketing Corp. Total</t>
  </si>
  <si>
    <t>TransAlta Generation Partnership Total</t>
  </si>
  <si>
    <t>TransCanada Energy Ltd. Total</t>
  </si>
  <si>
    <t>TransCanada Energy Marketing ULC Total</t>
  </si>
  <si>
    <t>TransCanada Energy Sales Ltd. Total</t>
  </si>
  <si>
    <t>TransCanada Power Corp. Total</t>
  </si>
  <si>
    <t>West Fraser Mills Ltd., operating as Slave Lake Pulp Total</t>
  </si>
  <si>
    <t>Weyerhaeuser Company Ltd. Total</t>
  </si>
  <si>
    <t>Whitecourt Power Ltd. Total</t>
  </si>
  <si>
    <t>Grand Total</t>
  </si>
  <si>
    <t>Estimate - September 20,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</si>
</sst>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mmm\ yyyy_)"/>
    <numFmt numFmtId="166" formatCode="#,##0.00_);[Red]\(#,##0.00\);@_)"/>
    <numFmt numFmtId="167" formatCode="_(??0.00%_);[Red]\(??0.00%\)"/>
    <numFmt numFmtId="168" formatCode="#,##0.00;[Red]#,##0.00"/>
  </numFmts>
  <fonts count="3" x14ac:knownFonts="1">
    <font>
      <sz val="11"/>
      <color theme="1"/>
      <name val="Calibri"/>
      <family val="2"/>
      <scheme val="minor"/>
    </font>
    <font>
      <b/>
      <sz val="11"/>
      <color theme="1"/>
      <name val="Calibri"/>
      <family val="2"/>
      <scheme val="minor"/>
    </font>
    <font>
      <sz val="9"/>
      <color theme="1"/>
      <name val="Tahoma"/>
      <family val="2"/>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s>
  <cellStyleXfs count="3">
    <xf numFmtId="0" fontId="0" fillId="0" borderId="0"/>
    <xf numFmtId="164" fontId="2" fillId="0" borderId="0" applyFont="0" applyFill="0" applyBorder="0" applyAlignment="0" applyProtection="0"/>
    <xf numFmtId="0" fontId="2" fillId="0" borderId="0"/>
  </cellStyleXfs>
  <cellXfs count="46">
    <xf numFmtId="0" fontId="0" fillId="0" borderId="0" xfId="0"/>
    <xf numFmtId="49" fontId="0" fillId="0" borderId="0" xfId="0" applyNumberFormat="1"/>
    <xf numFmtId="0" fontId="1" fillId="0" borderId="0" xfId="0" applyFont="1"/>
    <xf numFmtId="0" fontId="0" fillId="0" borderId="4" xfId="0" applyBorder="1"/>
    <xf numFmtId="49" fontId="0" fillId="0" borderId="4" xfId="0" applyNumberFormat="1" applyBorder="1"/>
    <xf numFmtId="49" fontId="1" fillId="0" borderId="0" xfId="0" applyNumberFormat="1" applyFont="1"/>
    <xf numFmtId="49" fontId="1" fillId="2" borderId="4" xfId="0" applyNumberFormat="1" applyFont="1" applyFill="1" applyBorder="1" applyAlignment="1">
      <alignment horizontal="center"/>
    </xf>
    <xf numFmtId="0" fontId="1" fillId="2" borderId="4" xfId="0" applyNumberFormat="1" applyFont="1" applyFill="1" applyBorder="1" applyAlignment="1">
      <alignment horizontal="center"/>
    </xf>
    <xf numFmtId="0" fontId="0" fillId="0" borderId="0" xfId="0" applyNumberFormat="1"/>
    <xf numFmtId="0" fontId="1" fillId="2" borderId="0" xfId="0" applyNumberFormat="1" applyFont="1" applyFill="1" applyBorder="1" applyAlignment="1">
      <alignment horizontal="center"/>
    </xf>
    <xf numFmtId="0" fontId="1" fillId="2" borderId="4" xfId="0" applyFont="1" applyFill="1" applyBorder="1" applyAlignment="1">
      <alignment horizontal="center"/>
    </xf>
    <xf numFmtId="166" fontId="1" fillId="0" borderId="0" xfId="0" applyNumberFormat="1" applyFont="1" applyFill="1" applyAlignment="1">
      <alignment horizontal="right"/>
    </xf>
    <xf numFmtId="166" fontId="1" fillId="2" borderId="0" xfId="0" applyNumberFormat="1" applyFont="1" applyFill="1" applyAlignment="1">
      <alignment horizontal="right"/>
    </xf>
    <xf numFmtId="165" fontId="0" fillId="0" borderId="4" xfId="0" applyNumberFormat="1" applyFill="1" applyBorder="1"/>
    <xf numFmtId="165" fontId="0" fillId="2" borderId="4" xfId="0" applyNumberFormat="1" applyFill="1" applyBorder="1"/>
    <xf numFmtId="167" fontId="0" fillId="0" borderId="0" xfId="0" applyNumberFormat="1" applyFill="1"/>
    <xf numFmtId="166" fontId="0" fillId="0" borderId="0" xfId="0" applyNumberFormat="1"/>
    <xf numFmtId="166" fontId="0" fillId="0" borderId="0" xfId="0" applyNumberFormat="1" applyFill="1"/>
    <xf numFmtId="166" fontId="1" fillId="0" borderId="0" xfId="0" applyNumberFormat="1" applyFont="1" applyFill="1"/>
    <xf numFmtId="166" fontId="1" fillId="2" borderId="0" xfId="0" applyNumberFormat="1" applyFont="1" applyFill="1"/>
    <xf numFmtId="166" fontId="0" fillId="2" borderId="0" xfId="0" applyNumberFormat="1" applyFill="1"/>
    <xf numFmtId="166" fontId="1" fillId="0" borderId="0" xfId="0" quotePrefix="1" applyNumberFormat="1" applyFont="1" applyFill="1" applyAlignment="1">
      <alignment horizontal="center"/>
    </xf>
    <xf numFmtId="166" fontId="1" fillId="0" borderId="1" xfId="0" applyNumberFormat="1" applyFont="1" applyFill="1" applyBorder="1"/>
    <xf numFmtId="166" fontId="1" fillId="0" borderId="2" xfId="0" applyNumberFormat="1" applyFont="1" applyFill="1" applyBorder="1"/>
    <xf numFmtId="166" fontId="1" fillId="2" borderId="1" xfId="0" applyNumberFormat="1" applyFont="1" applyFill="1" applyBorder="1"/>
    <xf numFmtId="166" fontId="1" fillId="2" borderId="2" xfId="0" applyNumberFormat="1" applyFont="1" applyFill="1" applyBorder="1"/>
    <xf numFmtId="166" fontId="1" fillId="0" borderId="0" xfId="0" applyNumberFormat="1" applyFont="1" applyFill="1" applyAlignment="1">
      <alignment horizontal="center"/>
    </xf>
    <xf numFmtId="166" fontId="1" fillId="0" borderId="4" xfId="0" applyNumberFormat="1" applyFont="1" applyFill="1" applyBorder="1" applyAlignment="1">
      <alignment horizontal="center"/>
    </xf>
    <xf numFmtId="166" fontId="1" fillId="2" borderId="1" xfId="0" applyNumberFormat="1" applyFont="1" applyFill="1" applyBorder="1" applyAlignment="1">
      <alignment horizontal="center"/>
    </xf>
    <xf numFmtId="166" fontId="1" fillId="2" borderId="2" xfId="0" applyNumberFormat="1" applyFont="1" applyFill="1" applyBorder="1" applyAlignment="1">
      <alignment horizontal="center"/>
    </xf>
    <xf numFmtId="166" fontId="1" fillId="2" borderId="3" xfId="0" applyNumberFormat="1" applyFont="1" applyFill="1" applyBorder="1" applyAlignment="1">
      <alignment horizontal="center"/>
    </xf>
    <xf numFmtId="166" fontId="0" fillId="0" borderId="5" xfId="0" applyNumberFormat="1" applyBorder="1"/>
    <xf numFmtId="166" fontId="0" fillId="0" borderId="6" xfId="0" applyNumberFormat="1" applyBorder="1"/>
    <xf numFmtId="166" fontId="0" fillId="0" borderId="8" xfId="0" applyNumberFormat="1" applyBorder="1"/>
    <xf numFmtId="166" fontId="0" fillId="0" borderId="7" xfId="0" applyNumberFormat="1" applyBorder="1"/>
    <xf numFmtId="166" fontId="0" fillId="0" borderId="0" xfId="0" applyNumberFormat="1" applyBorder="1"/>
    <xf numFmtId="166" fontId="0" fillId="0" borderId="9" xfId="0" applyNumberFormat="1" applyBorder="1"/>
    <xf numFmtId="168" fontId="0" fillId="0" borderId="0" xfId="0" applyNumberFormat="1"/>
    <xf numFmtId="0" fontId="0" fillId="0" borderId="9" xfId="0" applyBorder="1"/>
    <xf numFmtId="166" fontId="1" fillId="0" borderId="1" xfId="0" applyNumberFormat="1" applyFont="1" applyBorder="1" applyAlignment="1">
      <alignment horizontal="center"/>
    </xf>
    <xf numFmtId="166" fontId="1" fillId="0" borderId="2" xfId="0" applyNumberFormat="1" applyFont="1" applyBorder="1" applyAlignment="1">
      <alignment horizontal="center"/>
    </xf>
    <xf numFmtId="166" fontId="1" fillId="0" borderId="3" xfId="0" applyNumberFormat="1" applyFont="1" applyBorder="1" applyAlignment="1">
      <alignment horizontal="center"/>
    </xf>
    <xf numFmtId="166" fontId="1" fillId="0" borderId="2" xfId="0" applyNumberFormat="1" applyFont="1" applyFill="1" applyBorder="1" applyAlignment="1">
      <alignment horizontal="right"/>
    </xf>
    <xf numFmtId="166" fontId="1" fillId="0" borderId="3" xfId="0" applyNumberFormat="1" applyFont="1" applyFill="1" applyBorder="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cellXfs>
  <cellStyles count="3">
    <cellStyle name="Comma 2" xfId="1" xr:uid="{00000000-0005-0000-0000-000000000000}"/>
    <cellStyle name="Normal" xfId="0" builtinId="0"/>
    <cellStyle name="Normal 2" xfId="2" xr:uid="{00000000-0005-0000-0000-000002000000}"/>
  </cellStyles>
  <dxfs count="1">
    <dxf>
      <font>
        <b/>
        <i val="0"/>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72"/>
  <sheetViews>
    <sheetView showZeros="0" tabSelected="1"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RowHeight="15" outlineLevelRow="2" x14ac:dyDescent="0.25"/>
  <cols>
    <col min="1" max="1" width="19.7109375" bestFit="1" customWidth="1"/>
    <col min="2" max="2" width="10.5703125" bestFit="1" customWidth="1"/>
    <col min="3" max="3" width="47" bestFit="1" customWidth="1"/>
    <col min="4" max="4" width="15.140625" bestFit="1" customWidth="1"/>
    <col min="5" max="5" width="47.140625" bestFit="1" customWidth="1"/>
    <col min="6" max="53" width="14.7109375" style="16" customWidth="1"/>
  </cols>
  <sheetData>
    <row r="1" spans="1:53" x14ac:dyDescent="0.25">
      <c r="A1" s="2" t="s">
        <v>811</v>
      </c>
      <c r="B1" s="2"/>
    </row>
    <row r="2" spans="1:53" x14ac:dyDescent="0.25">
      <c r="A2" s="2" t="s">
        <v>991</v>
      </c>
      <c r="B2" s="5"/>
    </row>
    <row r="3" spans="1:53" x14ac:dyDescent="0.25">
      <c r="F3" s="39" t="s">
        <v>814</v>
      </c>
      <c r="G3" s="40"/>
      <c r="H3" s="40"/>
      <c r="I3" s="41"/>
      <c r="J3" s="39" t="s">
        <v>825</v>
      </c>
      <c r="K3" s="40"/>
      <c r="L3" s="40"/>
      <c r="M3" s="41"/>
      <c r="N3" s="39" t="s">
        <v>832</v>
      </c>
      <c r="O3" s="40"/>
      <c r="P3" s="40"/>
      <c r="Q3" s="41"/>
      <c r="R3" s="39" t="s">
        <v>839</v>
      </c>
      <c r="S3" s="40"/>
      <c r="T3" s="40"/>
      <c r="U3" s="41"/>
      <c r="V3" s="39" t="s">
        <v>851</v>
      </c>
      <c r="W3" s="40"/>
      <c r="X3" s="40"/>
      <c r="Y3" s="41"/>
      <c r="Z3" s="39" t="s">
        <v>856</v>
      </c>
      <c r="AA3" s="40"/>
      <c r="AB3" s="40"/>
      <c r="AC3" s="41"/>
      <c r="AD3" s="39" t="s">
        <v>865</v>
      </c>
      <c r="AE3" s="40"/>
      <c r="AF3" s="40"/>
      <c r="AG3" s="41"/>
      <c r="AH3" s="39" t="s">
        <v>866</v>
      </c>
      <c r="AI3" s="40"/>
      <c r="AJ3" s="40"/>
      <c r="AK3" s="41"/>
      <c r="AL3" s="39" t="s">
        <v>875</v>
      </c>
      <c r="AM3" s="40"/>
      <c r="AN3" s="40"/>
      <c r="AO3" s="41"/>
      <c r="AP3" s="39" t="s">
        <v>897</v>
      </c>
      <c r="AQ3" s="40"/>
      <c r="AR3" s="40"/>
      <c r="AS3" s="41"/>
      <c r="AT3" s="39" t="s">
        <v>898</v>
      </c>
      <c r="AU3" s="40"/>
      <c r="AV3" s="40"/>
      <c r="AW3" s="41"/>
      <c r="AX3" s="39" t="s">
        <v>899</v>
      </c>
      <c r="AY3" s="40"/>
      <c r="AZ3" s="40"/>
      <c r="BA3" s="41"/>
    </row>
    <row r="4" spans="1:53" x14ac:dyDescent="0.25">
      <c r="A4" s="10" t="s">
        <v>216</v>
      </c>
      <c r="B4" s="10" t="s">
        <v>0</v>
      </c>
      <c r="C4" s="10" t="s">
        <v>616</v>
      </c>
      <c r="D4" s="10" t="s">
        <v>2</v>
      </c>
      <c r="E4" s="10" t="s">
        <v>428</v>
      </c>
      <c r="F4" s="28" t="s">
        <v>636</v>
      </c>
      <c r="G4" s="29" t="s">
        <v>644</v>
      </c>
      <c r="H4" s="29" t="s">
        <v>635</v>
      </c>
      <c r="I4" s="30" t="s">
        <v>633</v>
      </c>
      <c r="J4" s="28" t="s">
        <v>636</v>
      </c>
      <c r="K4" s="29" t="s">
        <v>644</v>
      </c>
      <c r="L4" s="29" t="s">
        <v>635</v>
      </c>
      <c r="M4" s="30" t="s">
        <v>633</v>
      </c>
      <c r="N4" s="28" t="s">
        <v>636</v>
      </c>
      <c r="O4" s="29" t="s">
        <v>644</v>
      </c>
      <c r="P4" s="29" t="s">
        <v>635</v>
      </c>
      <c r="Q4" s="30" t="s">
        <v>633</v>
      </c>
      <c r="R4" s="28" t="s">
        <v>636</v>
      </c>
      <c r="S4" s="29" t="s">
        <v>644</v>
      </c>
      <c r="T4" s="29" t="s">
        <v>635</v>
      </c>
      <c r="U4" s="30" t="s">
        <v>633</v>
      </c>
      <c r="V4" s="28" t="s">
        <v>636</v>
      </c>
      <c r="W4" s="29" t="s">
        <v>644</v>
      </c>
      <c r="X4" s="29" t="s">
        <v>635</v>
      </c>
      <c r="Y4" s="30" t="s">
        <v>633</v>
      </c>
      <c r="Z4" s="28" t="s">
        <v>636</v>
      </c>
      <c r="AA4" s="29" t="s">
        <v>644</v>
      </c>
      <c r="AB4" s="29" t="s">
        <v>635</v>
      </c>
      <c r="AC4" s="30" t="s">
        <v>633</v>
      </c>
      <c r="AD4" s="28" t="s">
        <v>636</v>
      </c>
      <c r="AE4" s="29" t="s">
        <v>644</v>
      </c>
      <c r="AF4" s="29" t="s">
        <v>635</v>
      </c>
      <c r="AG4" s="30" t="s">
        <v>633</v>
      </c>
      <c r="AH4" s="28" t="s">
        <v>636</v>
      </c>
      <c r="AI4" s="29" t="s">
        <v>644</v>
      </c>
      <c r="AJ4" s="29" t="s">
        <v>635</v>
      </c>
      <c r="AK4" s="30" t="s">
        <v>633</v>
      </c>
      <c r="AL4" s="28" t="s">
        <v>636</v>
      </c>
      <c r="AM4" s="29" t="s">
        <v>644</v>
      </c>
      <c r="AN4" s="29" t="s">
        <v>635</v>
      </c>
      <c r="AO4" s="30" t="s">
        <v>633</v>
      </c>
      <c r="AP4" s="28" t="s">
        <v>636</v>
      </c>
      <c r="AQ4" s="29" t="s">
        <v>644</v>
      </c>
      <c r="AR4" s="29" t="s">
        <v>635</v>
      </c>
      <c r="AS4" s="30" t="s">
        <v>633</v>
      </c>
      <c r="AT4" s="28" t="s">
        <v>636</v>
      </c>
      <c r="AU4" s="29" t="s">
        <v>644</v>
      </c>
      <c r="AV4" s="29" t="s">
        <v>635</v>
      </c>
      <c r="AW4" s="30" t="s">
        <v>633</v>
      </c>
      <c r="AX4" s="28" t="s">
        <v>636</v>
      </c>
      <c r="AY4" s="29" t="s">
        <v>644</v>
      </c>
      <c r="AZ4" s="29" t="s">
        <v>635</v>
      </c>
      <c r="BA4" s="30" t="s">
        <v>633</v>
      </c>
    </row>
    <row r="5" spans="1:53" outlineLevel="2" x14ac:dyDescent="0.25">
      <c r="A5" t="s">
        <v>252</v>
      </c>
      <c r="B5" t="str">
        <f ca="1">VLOOKUP($A5,IndexLookup,2,FALSE)</f>
        <v>ANC</v>
      </c>
      <c r="C5" t="str">
        <f ca="1">VLOOKUP($B5,ParticipantLookup,2,FALSE)</f>
        <v>Alberta Newsprint Company</v>
      </c>
      <c r="D5" t="str">
        <f ca="1">VLOOKUP($A5,IndexLookup,3,FALSE)</f>
        <v>ANC1</v>
      </c>
      <c r="E5" t="str">
        <f ca="1">VLOOKUP($D5,FacilityLookup,2,FALSE)</f>
        <v>Alberta Newsprint</v>
      </c>
      <c r="F5" s="31">
        <f ca="1">IFERROR(VLOOKUP($A5,Lookup2006,77,FALSE),0)</f>
        <v>0</v>
      </c>
      <c r="G5" s="32">
        <f ca="1">IFERROR(VLOOKUP($A5,Lookup2006,78,FALSE),0)</f>
        <v>0</v>
      </c>
      <c r="H5" s="32">
        <f ca="1">IFERROR(VLOOKUP($A5,Lookup2006,79,FALSE),0)</f>
        <v>0</v>
      </c>
      <c r="I5" s="33">
        <f ca="1">IFERROR(VLOOKUP($A5,Lookup2006,80,FALSE),0)</f>
        <v>0</v>
      </c>
      <c r="J5" s="31">
        <f ca="1">IFERROR(VLOOKUP($A5,Lookup2007,77,FALSE),0)</f>
        <v>0</v>
      </c>
      <c r="K5" s="32">
        <f ca="1">IFERROR(VLOOKUP($A5,Lookup2007,78,FALSE),0)</f>
        <v>0</v>
      </c>
      <c r="L5" s="32">
        <f ca="1">IFERROR(VLOOKUP($A5,Lookup2007,79,FALSE),0)</f>
        <v>0</v>
      </c>
      <c r="M5" s="33">
        <f ca="1">IFERROR(VLOOKUP($A5,Lookup2007,80,FALSE),0)</f>
        <v>0</v>
      </c>
      <c r="N5" s="31">
        <f ca="1">IFERROR(VLOOKUP($A5,Lookup2008,77,FALSE),0)</f>
        <v>0</v>
      </c>
      <c r="O5" s="32">
        <f ca="1">IFERROR(VLOOKUP($A5,Lookup2008,78,FALSE),0)</f>
        <v>0</v>
      </c>
      <c r="P5" s="32">
        <f ca="1">IFERROR(VLOOKUP($A5,Lookup2008,79,FALSE),0)</f>
        <v>0</v>
      </c>
      <c r="Q5" s="33">
        <f ca="1">IFERROR(VLOOKUP($A5,Lookup2008,80,FALSE),0)</f>
        <v>0</v>
      </c>
      <c r="R5" s="31">
        <f ca="1">IFERROR(VLOOKUP($A5,Lookup2009,77,FALSE),0)</f>
        <v>0</v>
      </c>
      <c r="S5" s="32">
        <f ca="1">IFERROR(VLOOKUP($A5,Lookup2009,78,FALSE),0)</f>
        <v>0</v>
      </c>
      <c r="T5" s="32">
        <f ca="1">IFERROR(VLOOKUP($A5,Lookup2009,79,FALSE),0)</f>
        <v>0</v>
      </c>
      <c r="U5" s="33">
        <f ca="1">IFERROR(VLOOKUP($A5,Lookup2009,80,FALSE),0)</f>
        <v>0</v>
      </c>
      <c r="V5" s="31">
        <f ca="1">IFERROR(VLOOKUP($A5,Lookup2010,77,FALSE),0)</f>
        <v>0</v>
      </c>
      <c r="W5" s="32">
        <f ca="1">IFERROR(VLOOKUP($A5,Lookup2010,78,FALSE),0)</f>
        <v>0</v>
      </c>
      <c r="X5" s="32">
        <f ca="1">IFERROR(VLOOKUP($A5,Lookup2010,79,FALSE),0)</f>
        <v>0</v>
      </c>
      <c r="Y5" s="33">
        <f ca="1">IFERROR(VLOOKUP($A5,Lookup2010,80,FALSE),0)</f>
        <v>0</v>
      </c>
      <c r="Z5" s="31">
        <f ca="1">IFERROR(VLOOKUP($A5,Lookup2011,77,FALSE),0)</f>
        <v>0</v>
      </c>
      <c r="AA5" s="32">
        <f ca="1">IFERROR(VLOOKUP($A5,Lookup2011,78,FALSE),0)</f>
        <v>0</v>
      </c>
      <c r="AB5" s="32">
        <f ca="1">IFERROR(VLOOKUP($A5,Lookup2011,79,FALSE),0)</f>
        <v>0</v>
      </c>
      <c r="AC5" s="33">
        <f ca="1">IFERROR(VLOOKUP($A5,Lookup2011,80,FALSE),0)</f>
        <v>0</v>
      </c>
      <c r="AD5" s="31">
        <f ca="1">IFERROR(VLOOKUP($A5,Lookup2012,77,FALSE),0)</f>
        <v>0</v>
      </c>
      <c r="AE5" s="32">
        <f ca="1">IFERROR(VLOOKUP($A5,Lookup2012,78,FALSE),0)</f>
        <v>0</v>
      </c>
      <c r="AF5" s="32">
        <f ca="1">IFERROR(VLOOKUP($A5,Lookup2012,79,FALSE),0)</f>
        <v>0</v>
      </c>
      <c r="AG5" s="33">
        <f ca="1">IFERROR(VLOOKUP($A5,Lookup2012,80,FALSE),0)</f>
        <v>0</v>
      </c>
      <c r="AH5" s="31">
        <f ca="1">IFERROR(VLOOKUP($A5,Lookup2013,77,FALSE),0)</f>
        <v>0</v>
      </c>
      <c r="AI5" s="32">
        <f ca="1">IFERROR(VLOOKUP($A5,Lookup2013,78,FALSE),0)</f>
        <v>0</v>
      </c>
      <c r="AJ5" s="32">
        <f ca="1">IFERROR(VLOOKUP($A5,Lookup2013,79,FALSE),0)</f>
        <v>0</v>
      </c>
      <c r="AK5" s="33">
        <f ca="1">IFERROR(VLOOKUP($A5,Lookup2013,80,FALSE),0)</f>
        <v>0</v>
      </c>
      <c r="AL5" s="31">
        <f ca="1">IFERROR(VLOOKUP($A5,Lookup2014,77,FALSE),0)</f>
        <v>419.07000000000119</v>
      </c>
      <c r="AM5" s="32">
        <f ca="1">IFERROR(VLOOKUP($A5,Lookup2014,78,FALSE),0)</f>
        <v>20.940000000000158</v>
      </c>
      <c r="AN5" s="32">
        <f ca="1">IFERROR(VLOOKUP($A5,Lookup2014,79,FALSE),0)</f>
        <v>80.43000000000022</v>
      </c>
      <c r="AO5" s="33">
        <f ca="1">IFERROR(VLOOKUP($A5,Lookup2014,80,FALSE),0)</f>
        <v>520.44000000000153</v>
      </c>
      <c r="AP5" s="31">
        <f ca="1">IFERROR(VLOOKUP($A5,Lookup2015,77,FALSE),0)</f>
        <v>-1008.5699999999965</v>
      </c>
      <c r="AQ5" s="32">
        <f ca="1">IFERROR(VLOOKUP($A5,Lookup2015,78,FALSE),0)</f>
        <v>-50.450000000000109</v>
      </c>
      <c r="AR5" s="32">
        <f ca="1">IFERROR(VLOOKUP($A5,Lookup2015,79,FALSE),0)</f>
        <v>-170.31000000000031</v>
      </c>
      <c r="AS5" s="33">
        <f ca="1">IFERROR(VLOOKUP($A5,Lookup2015,80,FALSE),0)</f>
        <v>-1229.329999999997</v>
      </c>
      <c r="AT5" s="31">
        <f ca="1">IFERROR(VLOOKUP($A5,Lookup2016,77,FALSE),0)</f>
        <v>0</v>
      </c>
      <c r="AU5" s="32">
        <f ca="1">IFERROR(VLOOKUP($A5,Lookup2016,78,FALSE),0)</f>
        <v>0</v>
      </c>
      <c r="AV5" s="32">
        <f ca="1">IFERROR(VLOOKUP($A5,Lookup2016,79,FALSE),0)</f>
        <v>0</v>
      </c>
      <c r="AW5" s="33">
        <f ca="1">IFERROR(VLOOKUP($A5,Lookup2016,80,FALSE),0)</f>
        <v>0</v>
      </c>
      <c r="AX5" s="31">
        <f ca="1">SUM(F5,J5,N5,R5,V5,Z5,AD5,AH5,AL5,AP5,AT5)</f>
        <v>-589.49999999999534</v>
      </c>
      <c r="AY5" s="32">
        <f ca="1">SUM(G5,K5,O5,S5,W5,AA5,AE5,AI5,AM5,AQ5,AU5)</f>
        <v>-29.509999999999952</v>
      </c>
      <c r="AZ5" s="32">
        <f ca="1">SUM(H5,L5,P5,T5,X5,AB5,AF5,AJ5,AN5,AR5,AV5)</f>
        <v>-89.880000000000095</v>
      </c>
      <c r="BA5" s="33">
        <f ca="1">SUM(I5,M5,Q5,U5,Y5,AC5,AG5,AK5,AO5,AS5,AW5)</f>
        <v>-708.88999999999544</v>
      </c>
    </row>
    <row r="6" spans="1:53" outlineLevel="1" x14ac:dyDescent="0.25">
      <c r="C6" s="2" t="s">
        <v>900</v>
      </c>
      <c r="F6" s="34">
        <f t="shared" ref="F6:BA6" ca="1" si="0">SUBTOTAL(9,F5:F5)</f>
        <v>0</v>
      </c>
      <c r="G6" s="35">
        <f t="shared" ca="1" si="0"/>
        <v>0</v>
      </c>
      <c r="H6" s="35">
        <f t="shared" ca="1" si="0"/>
        <v>0</v>
      </c>
      <c r="I6" s="36">
        <f t="shared" ca="1" si="0"/>
        <v>0</v>
      </c>
      <c r="J6" s="34">
        <f t="shared" ca="1" si="0"/>
        <v>0</v>
      </c>
      <c r="K6" s="35">
        <f t="shared" ca="1" si="0"/>
        <v>0</v>
      </c>
      <c r="L6" s="35">
        <f t="shared" ca="1" si="0"/>
        <v>0</v>
      </c>
      <c r="M6" s="36">
        <f t="shared" ca="1" si="0"/>
        <v>0</v>
      </c>
      <c r="N6" s="34">
        <f t="shared" ca="1" si="0"/>
        <v>0</v>
      </c>
      <c r="O6" s="35">
        <f t="shared" ca="1" si="0"/>
        <v>0</v>
      </c>
      <c r="P6" s="35">
        <f t="shared" ca="1" si="0"/>
        <v>0</v>
      </c>
      <c r="Q6" s="36">
        <f t="shared" ca="1" si="0"/>
        <v>0</v>
      </c>
      <c r="R6" s="34">
        <f t="shared" ca="1" si="0"/>
        <v>0</v>
      </c>
      <c r="S6" s="35">
        <f t="shared" ca="1" si="0"/>
        <v>0</v>
      </c>
      <c r="T6" s="35">
        <f t="shared" ca="1" si="0"/>
        <v>0</v>
      </c>
      <c r="U6" s="36">
        <f t="shared" ca="1" si="0"/>
        <v>0</v>
      </c>
      <c r="V6" s="34">
        <f t="shared" ca="1" si="0"/>
        <v>0</v>
      </c>
      <c r="W6" s="35">
        <f t="shared" ca="1" si="0"/>
        <v>0</v>
      </c>
      <c r="X6" s="35">
        <f t="shared" ca="1" si="0"/>
        <v>0</v>
      </c>
      <c r="Y6" s="36">
        <f t="shared" ca="1" si="0"/>
        <v>0</v>
      </c>
      <c r="Z6" s="34">
        <f t="shared" ca="1" si="0"/>
        <v>0</v>
      </c>
      <c r="AA6" s="35">
        <f t="shared" ca="1" si="0"/>
        <v>0</v>
      </c>
      <c r="AB6" s="35">
        <f t="shared" ca="1" si="0"/>
        <v>0</v>
      </c>
      <c r="AC6" s="36">
        <f t="shared" ca="1" si="0"/>
        <v>0</v>
      </c>
      <c r="AD6" s="34">
        <f t="shared" ca="1" si="0"/>
        <v>0</v>
      </c>
      <c r="AE6" s="35">
        <f t="shared" ca="1" si="0"/>
        <v>0</v>
      </c>
      <c r="AF6" s="35">
        <f t="shared" ca="1" si="0"/>
        <v>0</v>
      </c>
      <c r="AG6" s="36">
        <f t="shared" ca="1" si="0"/>
        <v>0</v>
      </c>
      <c r="AH6" s="34">
        <f t="shared" ca="1" si="0"/>
        <v>0</v>
      </c>
      <c r="AI6" s="35">
        <f t="shared" ca="1" si="0"/>
        <v>0</v>
      </c>
      <c r="AJ6" s="35">
        <f t="shared" ca="1" si="0"/>
        <v>0</v>
      </c>
      <c r="AK6" s="36">
        <f t="shared" ca="1" si="0"/>
        <v>0</v>
      </c>
      <c r="AL6" s="34">
        <f t="shared" ca="1" si="0"/>
        <v>419.07000000000119</v>
      </c>
      <c r="AM6" s="35">
        <f t="shared" ca="1" si="0"/>
        <v>20.940000000000158</v>
      </c>
      <c r="AN6" s="35">
        <f t="shared" ca="1" si="0"/>
        <v>80.43000000000022</v>
      </c>
      <c r="AO6" s="36">
        <f t="shared" ca="1" si="0"/>
        <v>520.44000000000153</v>
      </c>
      <c r="AP6" s="34">
        <f t="shared" ca="1" si="0"/>
        <v>-1008.5699999999965</v>
      </c>
      <c r="AQ6" s="35">
        <f t="shared" ca="1" si="0"/>
        <v>-50.450000000000109</v>
      </c>
      <c r="AR6" s="35">
        <f t="shared" ca="1" si="0"/>
        <v>-170.31000000000031</v>
      </c>
      <c r="AS6" s="36">
        <f t="shared" ca="1" si="0"/>
        <v>-1229.329999999997</v>
      </c>
      <c r="AT6" s="34">
        <f t="shared" ca="1" si="0"/>
        <v>0</v>
      </c>
      <c r="AU6" s="35">
        <f t="shared" ca="1" si="0"/>
        <v>0</v>
      </c>
      <c r="AV6" s="35">
        <f t="shared" ca="1" si="0"/>
        <v>0</v>
      </c>
      <c r="AW6" s="36">
        <f t="shared" ca="1" si="0"/>
        <v>0</v>
      </c>
      <c r="AX6" s="34">
        <f t="shared" ca="1" si="0"/>
        <v>-589.49999999999534</v>
      </c>
      <c r="AY6" s="35">
        <f t="shared" ca="1" si="0"/>
        <v>-29.509999999999952</v>
      </c>
      <c r="AZ6" s="35">
        <f t="shared" ca="1" si="0"/>
        <v>-89.880000000000095</v>
      </c>
      <c r="BA6" s="36">
        <f t="shared" ca="1" si="0"/>
        <v>-708.88999999999544</v>
      </c>
    </row>
    <row r="7" spans="1:53" outlineLevel="2" x14ac:dyDescent="0.25">
      <c r="A7" t="s">
        <v>260</v>
      </c>
      <c r="B7" t="str">
        <f ca="1">VLOOKUP($A7,IndexLookup,2,FALSE)</f>
        <v>ALPL</v>
      </c>
      <c r="C7" t="str">
        <f ca="1">VLOOKUP($B7,ParticipantLookup,2,FALSE)</f>
        <v>Alberta Power (2000) Ltd.</v>
      </c>
      <c r="D7" t="str">
        <f ca="1">VLOOKUP($A7,IndexLookup,3,FALSE)</f>
        <v>BR3</v>
      </c>
      <c r="E7" t="str">
        <f ca="1">VLOOKUP($D7,FacilityLookup,2,FALSE)</f>
        <v>Battle River #3</v>
      </c>
      <c r="F7" s="34">
        <f ca="1">IFERROR(VLOOKUP($A7,Lookup2006,77,FALSE),0)</f>
        <v>0</v>
      </c>
      <c r="G7" s="35">
        <f ca="1">IFERROR(VLOOKUP($A7,Lookup2006,78,FALSE),0)</f>
        <v>0</v>
      </c>
      <c r="H7" s="35">
        <f ca="1">IFERROR(VLOOKUP($A7,Lookup2006,79,FALSE),0)</f>
        <v>0</v>
      </c>
      <c r="I7" s="36">
        <f ca="1">IFERROR(VLOOKUP($A7,Lookup2006,80,FALSE),0)</f>
        <v>0</v>
      </c>
      <c r="J7" s="34">
        <f ca="1">IFERROR(VLOOKUP($A7,Lookup2007,77,FALSE),0)</f>
        <v>0</v>
      </c>
      <c r="K7" s="35">
        <f ca="1">IFERROR(VLOOKUP($A7,Lookup2007,78,FALSE),0)</f>
        <v>0</v>
      </c>
      <c r="L7" s="35">
        <f ca="1">IFERROR(VLOOKUP($A7,Lookup2007,79,FALSE),0)</f>
        <v>0</v>
      </c>
      <c r="M7" s="36">
        <f ca="1">IFERROR(VLOOKUP($A7,Lookup2007,80,FALSE),0)</f>
        <v>0</v>
      </c>
      <c r="N7" s="34">
        <f ca="1">IFERROR(VLOOKUP($A7,Lookup2008,77,FALSE),0)</f>
        <v>0</v>
      </c>
      <c r="O7" s="35">
        <f ca="1">IFERROR(VLOOKUP($A7,Lookup2008,78,FALSE),0)</f>
        <v>0</v>
      </c>
      <c r="P7" s="35">
        <f ca="1">IFERROR(VLOOKUP($A7,Lookup2008,79,FALSE),0)</f>
        <v>0</v>
      </c>
      <c r="Q7" s="36">
        <f ca="1">IFERROR(VLOOKUP($A7,Lookup2008,80,FALSE),0)</f>
        <v>0</v>
      </c>
      <c r="R7" s="34">
        <f ca="1">IFERROR(VLOOKUP($A7,Lookup2009,77,FALSE),0)</f>
        <v>0</v>
      </c>
      <c r="S7" s="35">
        <f ca="1">IFERROR(VLOOKUP($A7,Lookup2009,78,FALSE),0)</f>
        <v>0</v>
      </c>
      <c r="T7" s="35">
        <f ca="1">IFERROR(VLOOKUP($A7,Lookup2009,79,FALSE),0)</f>
        <v>0</v>
      </c>
      <c r="U7" s="36">
        <f ca="1">IFERROR(VLOOKUP($A7,Lookup2009,80,FALSE),0)</f>
        <v>0</v>
      </c>
      <c r="V7" s="34">
        <f ca="1">IFERROR(VLOOKUP($A7,Lookup2010,77,FALSE),0)</f>
        <v>0</v>
      </c>
      <c r="W7" s="35">
        <f ca="1">IFERROR(VLOOKUP($A7,Lookup2010,78,FALSE),0)</f>
        <v>0</v>
      </c>
      <c r="X7" s="35">
        <f ca="1">IFERROR(VLOOKUP($A7,Lookup2010,79,FALSE),0)</f>
        <v>0</v>
      </c>
      <c r="Y7" s="36">
        <f ca="1">IFERROR(VLOOKUP($A7,Lookup2010,80,FALSE),0)</f>
        <v>0</v>
      </c>
      <c r="Z7" s="34">
        <f ca="1">IFERROR(VLOOKUP($A7,Lookup2011,77,FALSE),0)</f>
        <v>0</v>
      </c>
      <c r="AA7" s="35">
        <f ca="1">IFERROR(VLOOKUP($A7,Lookup2011,78,FALSE),0)</f>
        <v>0</v>
      </c>
      <c r="AB7" s="35">
        <f ca="1">IFERROR(VLOOKUP($A7,Lookup2011,79,FALSE),0)</f>
        <v>0</v>
      </c>
      <c r="AC7" s="36">
        <f ca="1">IFERROR(VLOOKUP($A7,Lookup2011,80,FALSE),0)</f>
        <v>0</v>
      </c>
      <c r="AD7" s="34">
        <f ca="1">IFERROR(VLOOKUP($A7,Lookup2012,77,FALSE),0)</f>
        <v>0</v>
      </c>
      <c r="AE7" s="35">
        <f ca="1">IFERROR(VLOOKUP($A7,Lookup2012,78,FALSE),0)</f>
        <v>0</v>
      </c>
      <c r="AF7" s="35">
        <f ca="1">IFERROR(VLOOKUP($A7,Lookup2012,79,FALSE),0)</f>
        <v>0</v>
      </c>
      <c r="AG7" s="36">
        <f ca="1">IFERROR(VLOOKUP($A7,Lookup2012,80,FALSE),0)</f>
        <v>0</v>
      </c>
      <c r="AH7" s="34">
        <f ca="1">IFERROR(VLOOKUP($A7,Lookup2013,77,FALSE),0)</f>
        <v>0</v>
      </c>
      <c r="AI7" s="35">
        <f ca="1">IFERROR(VLOOKUP($A7,Lookup2013,78,FALSE),0)</f>
        <v>0</v>
      </c>
      <c r="AJ7" s="35">
        <f ca="1">IFERROR(VLOOKUP($A7,Lookup2013,79,FALSE),0)</f>
        <v>0</v>
      </c>
      <c r="AK7" s="36">
        <f ca="1">IFERROR(VLOOKUP($A7,Lookup2013,80,FALSE),0)</f>
        <v>0</v>
      </c>
      <c r="AL7" s="34">
        <f ca="1">IFERROR(VLOOKUP($A7,Lookup2014,77,FALSE),0)</f>
        <v>-106146.98999999999</v>
      </c>
      <c r="AM7" s="35">
        <f ca="1">IFERROR(VLOOKUP($A7,Lookup2014,78,FALSE),0)</f>
        <v>-5307.3499999999985</v>
      </c>
      <c r="AN7" s="35">
        <f ca="1">IFERROR(VLOOKUP($A7,Lookup2014,79,FALSE),0)</f>
        <v>-20832.740000000005</v>
      </c>
      <c r="AO7" s="36">
        <f ca="1">IFERROR(VLOOKUP($A7,Lookup2014,80,FALSE),0)</f>
        <v>-132287.07999999999</v>
      </c>
      <c r="AP7" s="34">
        <f ca="1">IFERROR(VLOOKUP($A7,Lookup2015,77,FALSE),0)</f>
        <v>6156.2900000000081</v>
      </c>
      <c r="AQ7" s="35">
        <f ca="1">IFERROR(VLOOKUP($A7,Lookup2015,78,FALSE),0)</f>
        <v>307.81999999999982</v>
      </c>
      <c r="AR7" s="35">
        <f ca="1">IFERROR(VLOOKUP($A7,Lookup2015,79,FALSE),0)</f>
        <v>1056.8400000000006</v>
      </c>
      <c r="AS7" s="36">
        <f ca="1">IFERROR(VLOOKUP($A7,Lookup2015,80,FALSE),0)</f>
        <v>7520.9500000000089</v>
      </c>
      <c r="AT7" s="34">
        <f ca="1">IFERROR(VLOOKUP($A7,Lookup2016,77,FALSE),0)</f>
        <v>185.69000000000131</v>
      </c>
      <c r="AU7" s="35">
        <f ca="1">IFERROR(VLOOKUP($A7,Lookup2016,78,FALSE),0)</f>
        <v>9.2900000000000045</v>
      </c>
      <c r="AV7" s="35">
        <f ca="1">IFERROR(VLOOKUP($A7,Lookup2016,79,FALSE),0)</f>
        <v>27.189999999999984</v>
      </c>
      <c r="AW7" s="36">
        <f ca="1">IFERROR(VLOOKUP($A7,Lookup2016,80,FALSE),0)</f>
        <v>222.17000000000129</v>
      </c>
      <c r="AX7" s="34">
        <f t="shared" ref="AX7:BA10" ca="1" si="1">SUM(F7,J7,N7,R7,V7,Z7,AD7,AH7,AL7,AP7,AT7)</f>
        <v>-99805.00999999998</v>
      </c>
      <c r="AY7" s="35">
        <f t="shared" ca="1" si="1"/>
        <v>-4990.2399999999989</v>
      </c>
      <c r="AZ7" s="35">
        <f t="shared" ca="1" si="1"/>
        <v>-19748.710000000006</v>
      </c>
      <c r="BA7" s="36">
        <f t="shared" ca="1" si="1"/>
        <v>-124543.95999999998</v>
      </c>
    </row>
    <row r="8" spans="1:53" outlineLevel="2" x14ac:dyDescent="0.25">
      <c r="A8" t="s">
        <v>261</v>
      </c>
      <c r="B8" t="str">
        <f ca="1">VLOOKUP($A8,IndexLookup,2,FALSE)</f>
        <v>ALPL</v>
      </c>
      <c r="C8" t="str">
        <f ca="1">VLOOKUP($B8,ParticipantLookup,2,FALSE)</f>
        <v>Alberta Power (2000) Ltd.</v>
      </c>
      <c r="D8" t="str">
        <f ca="1">VLOOKUP($A8,IndexLookup,3,FALSE)</f>
        <v>BR4</v>
      </c>
      <c r="E8" t="str">
        <f ca="1">VLOOKUP($D8,FacilityLookup,2,FALSE)</f>
        <v>Battle River #4</v>
      </c>
      <c r="F8" s="34">
        <f ca="1">IFERROR(VLOOKUP($A8,Lookup2006,77,FALSE),0)</f>
        <v>0</v>
      </c>
      <c r="G8" s="35">
        <f ca="1">IFERROR(VLOOKUP($A8,Lookup2006,78,FALSE),0)</f>
        <v>0</v>
      </c>
      <c r="H8" s="35">
        <f ca="1">IFERROR(VLOOKUP($A8,Lookup2006,79,FALSE),0)</f>
        <v>0</v>
      </c>
      <c r="I8" s="36">
        <f ca="1">IFERROR(VLOOKUP($A8,Lookup2006,80,FALSE),0)</f>
        <v>0</v>
      </c>
      <c r="J8" s="34">
        <f ca="1">IFERROR(VLOOKUP($A8,Lookup2007,77,FALSE),0)</f>
        <v>0</v>
      </c>
      <c r="K8" s="35">
        <f ca="1">IFERROR(VLOOKUP($A8,Lookup2007,78,FALSE),0)</f>
        <v>0</v>
      </c>
      <c r="L8" s="35">
        <f ca="1">IFERROR(VLOOKUP($A8,Lookup2007,79,FALSE),0)</f>
        <v>0</v>
      </c>
      <c r="M8" s="36">
        <f ca="1">IFERROR(VLOOKUP($A8,Lookup2007,80,FALSE),0)</f>
        <v>0</v>
      </c>
      <c r="N8" s="34">
        <f ca="1">IFERROR(VLOOKUP($A8,Lookup2008,77,FALSE),0)</f>
        <v>0</v>
      </c>
      <c r="O8" s="35">
        <f ca="1">IFERROR(VLOOKUP($A8,Lookup2008,78,FALSE),0)</f>
        <v>0</v>
      </c>
      <c r="P8" s="35">
        <f ca="1">IFERROR(VLOOKUP($A8,Lookup2008,79,FALSE),0)</f>
        <v>0</v>
      </c>
      <c r="Q8" s="36">
        <f ca="1">IFERROR(VLOOKUP($A8,Lookup2008,80,FALSE),0)</f>
        <v>0</v>
      </c>
      <c r="R8" s="34">
        <f ca="1">IFERROR(VLOOKUP($A8,Lookup2009,77,FALSE),0)</f>
        <v>0</v>
      </c>
      <c r="S8" s="35">
        <f ca="1">IFERROR(VLOOKUP($A8,Lookup2009,78,FALSE),0)</f>
        <v>0</v>
      </c>
      <c r="T8" s="35">
        <f ca="1">IFERROR(VLOOKUP($A8,Lookup2009,79,FALSE),0)</f>
        <v>0</v>
      </c>
      <c r="U8" s="36">
        <f ca="1">IFERROR(VLOOKUP($A8,Lookup2009,80,FALSE),0)</f>
        <v>0</v>
      </c>
      <c r="V8" s="34">
        <f ca="1">IFERROR(VLOOKUP($A8,Lookup2010,77,FALSE),0)</f>
        <v>0</v>
      </c>
      <c r="W8" s="35">
        <f ca="1">IFERROR(VLOOKUP($A8,Lookup2010,78,FALSE),0)</f>
        <v>0</v>
      </c>
      <c r="X8" s="35">
        <f ca="1">IFERROR(VLOOKUP($A8,Lookup2010,79,FALSE),0)</f>
        <v>0</v>
      </c>
      <c r="Y8" s="36">
        <f ca="1">IFERROR(VLOOKUP($A8,Lookup2010,80,FALSE),0)</f>
        <v>0</v>
      </c>
      <c r="Z8" s="34">
        <f ca="1">IFERROR(VLOOKUP($A8,Lookup2011,77,FALSE),0)</f>
        <v>0</v>
      </c>
      <c r="AA8" s="35">
        <f ca="1">IFERROR(VLOOKUP($A8,Lookup2011,78,FALSE),0)</f>
        <v>0</v>
      </c>
      <c r="AB8" s="35">
        <f ca="1">IFERROR(VLOOKUP($A8,Lookup2011,79,FALSE),0)</f>
        <v>0</v>
      </c>
      <c r="AC8" s="36">
        <f ca="1">IFERROR(VLOOKUP($A8,Lookup2011,80,FALSE),0)</f>
        <v>0</v>
      </c>
      <c r="AD8" s="34">
        <f ca="1">IFERROR(VLOOKUP($A8,Lookup2012,77,FALSE),0)</f>
        <v>0</v>
      </c>
      <c r="AE8" s="35">
        <f ca="1">IFERROR(VLOOKUP($A8,Lookup2012,78,FALSE),0)</f>
        <v>0</v>
      </c>
      <c r="AF8" s="35">
        <f ca="1">IFERROR(VLOOKUP($A8,Lookup2012,79,FALSE),0)</f>
        <v>0</v>
      </c>
      <c r="AG8" s="36">
        <f ca="1">IFERROR(VLOOKUP($A8,Lookup2012,80,FALSE),0)</f>
        <v>0</v>
      </c>
      <c r="AH8" s="34">
        <f ca="1">IFERROR(VLOOKUP($A8,Lookup2013,77,FALSE),0)</f>
        <v>0</v>
      </c>
      <c r="AI8" s="35">
        <f ca="1">IFERROR(VLOOKUP($A8,Lookup2013,78,FALSE),0)</f>
        <v>0</v>
      </c>
      <c r="AJ8" s="35">
        <f ca="1">IFERROR(VLOOKUP($A8,Lookup2013,79,FALSE),0)</f>
        <v>0</v>
      </c>
      <c r="AK8" s="36">
        <f ca="1">IFERROR(VLOOKUP($A8,Lookup2013,80,FALSE),0)</f>
        <v>0</v>
      </c>
      <c r="AL8" s="34">
        <f ca="1">IFERROR(VLOOKUP($A8,Lookup2014,77,FALSE),0)</f>
        <v>-115492.25000000004</v>
      </c>
      <c r="AM8" s="35">
        <f ca="1">IFERROR(VLOOKUP($A8,Lookup2014,78,FALSE),0)</f>
        <v>-5774.61</v>
      </c>
      <c r="AN8" s="35">
        <f ca="1">IFERROR(VLOOKUP($A8,Lookup2014,79,FALSE),0)</f>
        <v>-22578.2</v>
      </c>
      <c r="AO8" s="36">
        <f ca="1">IFERROR(VLOOKUP($A8,Lookup2014,80,FALSE),0)</f>
        <v>-143845.06000000003</v>
      </c>
      <c r="AP8" s="34">
        <f ca="1">IFERROR(VLOOKUP($A8,Lookup2015,77,FALSE),0)</f>
        <v>43448.440000000046</v>
      </c>
      <c r="AQ8" s="35">
        <f ca="1">IFERROR(VLOOKUP($A8,Lookup2015,78,FALSE),0)</f>
        <v>2172.4000000000015</v>
      </c>
      <c r="AR8" s="35">
        <f ca="1">IFERROR(VLOOKUP($A8,Lookup2015,79,FALSE),0)</f>
        <v>7341.059999999994</v>
      </c>
      <c r="AS8" s="36">
        <f ca="1">IFERROR(VLOOKUP($A8,Lookup2015,80,FALSE),0)</f>
        <v>52961.900000000038</v>
      </c>
      <c r="AT8" s="34">
        <f ca="1">IFERROR(VLOOKUP($A8,Lookup2016,77,FALSE),0)</f>
        <v>-696.04000000000724</v>
      </c>
      <c r="AU8" s="35">
        <f ca="1">IFERROR(VLOOKUP($A8,Lookup2016,78,FALSE),0)</f>
        <v>-34.819999999999965</v>
      </c>
      <c r="AV8" s="35">
        <f ca="1">IFERROR(VLOOKUP($A8,Lookup2016,79,FALSE),0)</f>
        <v>-97.749999999999844</v>
      </c>
      <c r="AW8" s="36">
        <f ca="1">IFERROR(VLOOKUP($A8,Lookup2016,80,FALSE),0)</f>
        <v>-828.61000000000706</v>
      </c>
      <c r="AX8" s="34">
        <f t="shared" ca="1" si="1"/>
        <v>-72739.850000000006</v>
      </c>
      <c r="AY8" s="35">
        <f t="shared" ca="1" si="1"/>
        <v>-3637.0299999999984</v>
      </c>
      <c r="AZ8" s="35">
        <f t="shared" ca="1" si="1"/>
        <v>-15334.890000000007</v>
      </c>
      <c r="BA8" s="36">
        <f t="shared" ca="1" si="1"/>
        <v>-91711.76999999999</v>
      </c>
    </row>
    <row r="9" spans="1:53" outlineLevel="2" x14ac:dyDescent="0.25">
      <c r="A9" t="s">
        <v>425</v>
      </c>
      <c r="B9" t="str">
        <f ca="1">VLOOKUP($A9,IndexLookup,2,FALSE)</f>
        <v>AP00</v>
      </c>
      <c r="C9" t="str">
        <f ca="1">VLOOKUP($B9,ParticipantLookup,2,FALSE)</f>
        <v>Alberta Power (2000) Ltd.</v>
      </c>
      <c r="D9" t="str">
        <f ca="1">VLOOKUP($A9,IndexLookup,3,FALSE)</f>
        <v>ST1</v>
      </c>
      <c r="E9" t="str">
        <f ca="1">VLOOKUP($D9,FacilityLookup,2,FALSE)</f>
        <v>Sturgeon #1</v>
      </c>
      <c r="F9" s="34">
        <f ca="1">IFERROR(VLOOKUP($A9,Lookup2006,77,FALSE),0)</f>
        <v>-30.440000000000872</v>
      </c>
      <c r="G9" s="35">
        <f ca="1">IFERROR(VLOOKUP($A9,Lookup2006,78,FALSE),0)</f>
        <v>-1.5199999999999962</v>
      </c>
      <c r="H9" s="35">
        <f ca="1">IFERROR(VLOOKUP($A9,Lookup2006,79,FALSE),0)</f>
        <v>-14.050000000000038</v>
      </c>
      <c r="I9" s="36">
        <f ca="1">IFERROR(VLOOKUP($A9,Lookup2006,80,FALSE),0)</f>
        <v>-46.010000000000908</v>
      </c>
      <c r="J9" s="34">
        <f ca="1">IFERROR(VLOOKUP($A9,Lookup2007,77,FALSE),0)</f>
        <v>40.020000000000124</v>
      </c>
      <c r="K9" s="35">
        <f ca="1">IFERROR(VLOOKUP($A9,Lookup2007,78,FALSE),0)</f>
        <v>2.0100000000000029</v>
      </c>
      <c r="L9" s="35">
        <f ca="1">IFERROR(VLOOKUP($A9,Lookup2007,79,FALSE),0)</f>
        <v>16.720000000000006</v>
      </c>
      <c r="M9" s="36">
        <f ca="1">IFERROR(VLOOKUP($A9,Lookup2007,80,FALSE),0)</f>
        <v>58.750000000000128</v>
      </c>
      <c r="N9" s="34">
        <f ca="1">IFERROR(VLOOKUP($A9,Lookup2008,77,FALSE),0)</f>
        <v>0</v>
      </c>
      <c r="O9" s="35">
        <f ca="1">IFERROR(VLOOKUP($A9,Lookup2008,78,FALSE),0)</f>
        <v>0</v>
      </c>
      <c r="P9" s="35">
        <f ca="1">IFERROR(VLOOKUP($A9,Lookup2008,79,FALSE),0)</f>
        <v>0</v>
      </c>
      <c r="Q9" s="36">
        <f ca="1">IFERROR(VLOOKUP($A9,Lookup2008,80,FALSE),0)</f>
        <v>0</v>
      </c>
      <c r="R9" s="34">
        <f ca="1">IFERROR(VLOOKUP($A9,Lookup2009,77,FALSE),0)</f>
        <v>0</v>
      </c>
      <c r="S9" s="35">
        <f ca="1">IFERROR(VLOOKUP($A9,Lookup2009,78,FALSE),0)</f>
        <v>0</v>
      </c>
      <c r="T9" s="35">
        <f ca="1">IFERROR(VLOOKUP($A9,Lookup2009,79,FALSE),0)</f>
        <v>0</v>
      </c>
      <c r="U9" s="36">
        <f ca="1">IFERROR(VLOOKUP($A9,Lookup2009,80,FALSE),0)</f>
        <v>0</v>
      </c>
      <c r="V9" s="34">
        <f ca="1">IFERROR(VLOOKUP($A9,Lookup2010,77,FALSE),0)</f>
        <v>0</v>
      </c>
      <c r="W9" s="35">
        <f ca="1">IFERROR(VLOOKUP($A9,Lookup2010,78,FALSE),0)</f>
        <v>0</v>
      </c>
      <c r="X9" s="35">
        <f ca="1">IFERROR(VLOOKUP($A9,Lookup2010,79,FALSE),0)</f>
        <v>0</v>
      </c>
      <c r="Y9" s="36">
        <f ca="1">IFERROR(VLOOKUP($A9,Lookup2010,80,FALSE),0)</f>
        <v>0</v>
      </c>
      <c r="Z9" s="34">
        <f ca="1">IFERROR(VLOOKUP($A9,Lookup2011,77,FALSE),0)</f>
        <v>0</v>
      </c>
      <c r="AA9" s="35">
        <f ca="1">IFERROR(VLOOKUP($A9,Lookup2011,78,FALSE),0)</f>
        <v>0</v>
      </c>
      <c r="AB9" s="35">
        <f ca="1">IFERROR(VLOOKUP($A9,Lookup2011,79,FALSE),0)</f>
        <v>0</v>
      </c>
      <c r="AC9" s="36">
        <f ca="1">IFERROR(VLOOKUP($A9,Lookup2011,80,FALSE),0)</f>
        <v>0</v>
      </c>
      <c r="AD9" s="34">
        <f ca="1">IFERROR(VLOOKUP($A9,Lookup2012,77,FALSE),0)</f>
        <v>0</v>
      </c>
      <c r="AE9" s="35">
        <f ca="1">IFERROR(VLOOKUP($A9,Lookup2012,78,FALSE),0)</f>
        <v>0</v>
      </c>
      <c r="AF9" s="35">
        <f ca="1">IFERROR(VLOOKUP($A9,Lookup2012,79,FALSE),0)</f>
        <v>0</v>
      </c>
      <c r="AG9" s="36">
        <f ca="1">IFERROR(VLOOKUP($A9,Lookup2012,80,FALSE),0)</f>
        <v>0</v>
      </c>
      <c r="AH9" s="34">
        <f ca="1">IFERROR(VLOOKUP($A9,Lookup2013,77,FALSE),0)</f>
        <v>0</v>
      </c>
      <c r="AI9" s="35">
        <f ca="1">IFERROR(VLOOKUP($A9,Lookup2013,78,FALSE),0)</f>
        <v>0</v>
      </c>
      <c r="AJ9" s="35">
        <f ca="1">IFERROR(VLOOKUP($A9,Lookup2013,79,FALSE),0)</f>
        <v>0</v>
      </c>
      <c r="AK9" s="36">
        <f ca="1">IFERROR(VLOOKUP($A9,Lookup2013,80,FALSE),0)</f>
        <v>0</v>
      </c>
      <c r="AL9" s="34">
        <f ca="1">IFERROR(VLOOKUP($A9,Lookup2014,77,FALSE),0)</f>
        <v>0</v>
      </c>
      <c r="AM9" s="35">
        <f ca="1">IFERROR(VLOOKUP($A9,Lookup2014,78,FALSE),0)</f>
        <v>0</v>
      </c>
      <c r="AN9" s="35">
        <f ca="1">IFERROR(VLOOKUP($A9,Lookup2014,79,FALSE),0)</f>
        <v>0</v>
      </c>
      <c r="AO9" s="36">
        <f ca="1">IFERROR(VLOOKUP($A9,Lookup2014,80,FALSE),0)</f>
        <v>0</v>
      </c>
      <c r="AP9" s="34">
        <f ca="1">IFERROR(VLOOKUP($A9,Lookup2015,77,FALSE),0)</f>
        <v>0</v>
      </c>
      <c r="AQ9" s="35">
        <f ca="1">IFERROR(VLOOKUP($A9,Lookup2015,78,FALSE),0)</f>
        <v>0</v>
      </c>
      <c r="AR9" s="35">
        <f ca="1">IFERROR(VLOOKUP($A9,Lookup2015,79,FALSE),0)</f>
        <v>0</v>
      </c>
      <c r="AS9" s="36">
        <f ca="1">IFERROR(VLOOKUP($A9,Lookup2015,80,FALSE),0)</f>
        <v>0</v>
      </c>
      <c r="AT9" s="34">
        <f ca="1">IFERROR(VLOOKUP($A9,Lookup2016,77,FALSE),0)</f>
        <v>0</v>
      </c>
      <c r="AU9" s="35">
        <f ca="1">IFERROR(VLOOKUP($A9,Lookup2016,78,FALSE),0)</f>
        <v>0</v>
      </c>
      <c r="AV9" s="35">
        <f ca="1">IFERROR(VLOOKUP($A9,Lookup2016,79,FALSE),0)</f>
        <v>0</v>
      </c>
      <c r="AW9" s="36">
        <f ca="1">IFERROR(VLOOKUP($A9,Lookup2016,80,FALSE),0)</f>
        <v>0</v>
      </c>
      <c r="AX9" s="34">
        <f t="shared" ca="1" si="1"/>
        <v>9.5799999999992522</v>
      </c>
      <c r="AY9" s="35">
        <f t="shared" ca="1" si="1"/>
        <v>0.49000000000000665</v>
      </c>
      <c r="AZ9" s="35">
        <f t="shared" ca="1" si="1"/>
        <v>2.669999999999968</v>
      </c>
      <c r="BA9" s="36">
        <f t="shared" ca="1" si="1"/>
        <v>12.73999999999922</v>
      </c>
    </row>
    <row r="10" spans="1:53" outlineLevel="2" x14ac:dyDescent="0.25">
      <c r="A10" t="s">
        <v>426</v>
      </c>
      <c r="B10" t="str">
        <f ca="1">VLOOKUP($A10,IndexLookup,2,FALSE)</f>
        <v>AP00</v>
      </c>
      <c r="C10" t="str">
        <f ca="1">VLOOKUP($B10,ParticipantLookup,2,FALSE)</f>
        <v>Alberta Power (2000) Ltd.</v>
      </c>
      <c r="D10" t="str">
        <f ca="1">VLOOKUP($A10,IndexLookup,3,FALSE)</f>
        <v>ST2</v>
      </c>
      <c r="E10" t="str">
        <f ca="1">VLOOKUP($D10,FacilityLookup,2,FALSE)</f>
        <v>Sturgeon #2</v>
      </c>
      <c r="F10" s="34">
        <f ca="1">IFERROR(VLOOKUP($A10,Lookup2006,77,FALSE),0)</f>
        <v>45.65</v>
      </c>
      <c r="G10" s="35">
        <f ca="1">IFERROR(VLOOKUP($A10,Lookup2006,78,FALSE),0)</f>
        <v>2.2899999999999987</v>
      </c>
      <c r="H10" s="35">
        <f ca="1">IFERROR(VLOOKUP($A10,Lookup2006,79,FALSE),0)</f>
        <v>21.019999999999989</v>
      </c>
      <c r="I10" s="36">
        <f ca="1">IFERROR(VLOOKUP($A10,Lookup2006,80,FALSE),0)</f>
        <v>68.95999999999998</v>
      </c>
      <c r="J10" s="34">
        <f ca="1">IFERROR(VLOOKUP($A10,Lookup2007,77,FALSE),0)</f>
        <v>0.86999999999999034</v>
      </c>
      <c r="K10" s="35">
        <f ca="1">IFERROR(VLOOKUP($A10,Lookup2007,78,FALSE),0)</f>
        <v>3.0000000000000693E-2</v>
      </c>
      <c r="L10" s="35">
        <f ca="1">IFERROR(VLOOKUP($A10,Lookup2007,79,FALSE),0)</f>
        <v>0.35999999999999943</v>
      </c>
      <c r="M10" s="36">
        <f ca="1">IFERROR(VLOOKUP($A10,Lookup2007,80,FALSE),0)</f>
        <v>1.2599999999999905</v>
      </c>
      <c r="N10" s="34">
        <f ca="1">IFERROR(VLOOKUP($A10,Lookup2008,77,FALSE),0)</f>
        <v>0</v>
      </c>
      <c r="O10" s="35">
        <f ca="1">IFERROR(VLOOKUP($A10,Lookup2008,78,FALSE),0)</f>
        <v>0</v>
      </c>
      <c r="P10" s="35">
        <f ca="1">IFERROR(VLOOKUP($A10,Lookup2008,79,FALSE),0)</f>
        <v>0</v>
      </c>
      <c r="Q10" s="36">
        <f ca="1">IFERROR(VLOOKUP($A10,Lookup2008,80,FALSE),0)</f>
        <v>0</v>
      </c>
      <c r="R10" s="34">
        <f ca="1">IFERROR(VLOOKUP($A10,Lookup2009,77,FALSE),0)</f>
        <v>0</v>
      </c>
      <c r="S10" s="35">
        <f ca="1">IFERROR(VLOOKUP($A10,Lookup2009,78,FALSE),0)</f>
        <v>0</v>
      </c>
      <c r="T10" s="35">
        <f ca="1">IFERROR(VLOOKUP($A10,Lookup2009,79,FALSE),0)</f>
        <v>0</v>
      </c>
      <c r="U10" s="36">
        <f ca="1">IFERROR(VLOOKUP($A10,Lookup2009,80,FALSE),0)</f>
        <v>0</v>
      </c>
      <c r="V10" s="34">
        <f ca="1">IFERROR(VLOOKUP($A10,Lookup2010,77,FALSE),0)</f>
        <v>0</v>
      </c>
      <c r="W10" s="35">
        <f ca="1">IFERROR(VLOOKUP($A10,Lookup2010,78,FALSE),0)</f>
        <v>0</v>
      </c>
      <c r="X10" s="35">
        <f ca="1">IFERROR(VLOOKUP($A10,Lookup2010,79,FALSE),0)</f>
        <v>0</v>
      </c>
      <c r="Y10" s="36">
        <f ca="1">IFERROR(VLOOKUP($A10,Lookup2010,80,FALSE),0)</f>
        <v>0</v>
      </c>
      <c r="Z10" s="34">
        <f ca="1">IFERROR(VLOOKUP($A10,Lookup2011,77,FALSE),0)</f>
        <v>0</v>
      </c>
      <c r="AA10" s="35">
        <f ca="1">IFERROR(VLOOKUP($A10,Lookup2011,78,FALSE),0)</f>
        <v>0</v>
      </c>
      <c r="AB10" s="35">
        <f ca="1">IFERROR(VLOOKUP($A10,Lookup2011,79,FALSE),0)</f>
        <v>0</v>
      </c>
      <c r="AC10" s="36">
        <f ca="1">IFERROR(VLOOKUP($A10,Lookup2011,80,FALSE),0)</f>
        <v>0</v>
      </c>
      <c r="AD10" s="34">
        <f ca="1">IFERROR(VLOOKUP($A10,Lookup2012,77,FALSE),0)</f>
        <v>0</v>
      </c>
      <c r="AE10" s="35">
        <f ca="1">IFERROR(VLOOKUP($A10,Lookup2012,78,FALSE),0)</f>
        <v>0</v>
      </c>
      <c r="AF10" s="35">
        <f ca="1">IFERROR(VLOOKUP($A10,Lookup2012,79,FALSE),0)</f>
        <v>0</v>
      </c>
      <c r="AG10" s="36">
        <f ca="1">IFERROR(VLOOKUP($A10,Lookup2012,80,FALSE),0)</f>
        <v>0</v>
      </c>
      <c r="AH10" s="34">
        <f ca="1">IFERROR(VLOOKUP($A10,Lookup2013,77,FALSE),0)</f>
        <v>0</v>
      </c>
      <c r="AI10" s="35">
        <f ca="1">IFERROR(VLOOKUP($A10,Lookup2013,78,FALSE),0)</f>
        <v>0</v>
      </c>
      <c r="AJ10" s="35">
        <f ca="1">IFERROR(VLOOKUP($A10,Lookup2013,79,FALSE),0)</f>
        <v>0</v>
      </c>
      <c r="AK10" s="36">
        <f ca="1">IFERROR(VLOOKUP($A10,Lookup2013,80,FALSE),0)</f>
        <v>0</v>
      </c>
      <c r="AL10" s="34">
        <f ca="1">IFERROR(VLOOKUP($A10,Lookup2014,77,FALSE),0)</f>
        <v>0</v>
      </c>
      <c r="AM10" s="35">
        <f ca="1">IFERROR(VLOOKUP($A10,Lookup2014,78,FALSE),0)</f>
        <v>0</v>
      </c>
      <c r="AN10" s="35">
        <f ca="1">IFERROR(VLOOKUP($A10,Lookup2014,79,FALSE),0)</f>
        <v>0</v>
      </c>
      <c r="AO10" s="36">
        <f ca="1">IFERROR(VLOOKUP($A10,Lookup2014,80,FALSE),0)</f>
        <v>0</v>
      </c>
      <c r="AP10" s="34">
        <f ca="1">IFERROR(VLOOKUP($A10,Lookup2015,77,FALSE),0)</f>
        <v>0</v>
      </c>
      <c r="AQ10" s="35">
        <f ca="1">IFERROR(VLOOKUP($A10,Lookup2015,78,FALSE),0)</f>
        <v>0</v>
      </c>
      <c r="AR10" s="35">
        <f ca="1">IFERROR(VLOOKUP($A10,Lookup2015,79,FALSE),0)</f>
        <v>0</v>
      </c>
      <c r="AS10" s="36">
        <f ca="1">IFERROR(VLOOKUP($A10,Lookup2015,80,FALSE),0)</f>
        <v>0</v>
      </c>
      <c r="AT10" s="34">
        <f ca="1">IFERROR(VLOOKUP($A10,Lookup2016,77,FALSE),0)</f>
        <v>0</v>
      </c>
      <c r="AU10" s="35">
        <f ca="1">IFERROR(VLOOKUP($A10,Lookup2016,78,FALSE),0)</f>
        <v>0</v>
      </c>
      <c r="AV10" s="35">
        <f ca="1">IFERROR(VLOOKUP($A10,Lookup2016,79,FALSE),0)</f>
        <v>0</v>
      </c>
      <c r="AW10" s="36">
        <f ca="1">IFERROR(VLOOKUP($A10,Lookup2016,80,FALSE),0)</f>
        <v>0</v>
      </c>
      <c r="AX10" s="34">
        <f t="shared" ca="1" si="1"/>
        <v>46.519999999999989</v>
      </c>
      <c r="AY10" s="35">
        <f t="shared" ca="1" si="1"/>
        <v>2.3199999999999994</v>
      </c>
      <c r="AZ10" s="35">
        <f t="shared" ca="1" si="1"/>
        <v>21.379999999999988</v>
      </c>
      <c r="BA10" s="36">
        <f t="shared" ca="1" si="1"/>
        <v>70.21999999999997</v>
      </c>
    </row>
    <row r="11" spans="1:53" outlineLevel="1" x14ac:dyDescent="0.25">
      <c r="C11" s="2" t="s">
        <v>901</v>
      </c>
      <c r="F11" s="34">
        <f t="shared" ref="F11:BA11" ca="1" si="2">SUBTOTAL(9,F7:F10)</f>
        <v>15.209999999999127</v>
      </c>
      <c r="G11" s="35">
        <f t="shared" ca="1" si="2"/>
        <v>0.77000000000000246</v>
      </c>
      <c r="H11" s="35">
        <f t="shared" ca="1" si="2"/>
        <v>6.9699999999999509</v>
      </c>
      <c r="I11" s="36">
        <f t="shared" ca="1" si="2"/>
        <v>22.949999999999072</v>
      </c>
      <c r="J11" s="34">
        <f t="shared" ca="1" si="2"/>
        <v>40.890000000000114</v>
      </c>
      <c r="K11" s="35">
        <f t="shared" ca="1" si="2"/>
        <v>2.0400000000000036</v>
      </c>
      <c r="L11" s="35">
        <f t="shared" ca="1" si="2"/>
        <v>17.080000000000005</v>
      </c>
      <c r="M11" s="36">
        <f t="shared" ca="1" si="2"/>
        <v>60.010000000000119</v>
      </c>
      <c r="N11" s="34">
        <f t="shared" ca="1" si="2"/>
        <v>0</v>
      </c>
      <c r="O11" s="35">
        <f t="shared" ca="1" si="2"/>
        <v>0</v>
      </c>
      <c r="P11" s="35">
        <f t="shared" ca="1" si="2"/>
        <v>0</v>
      </c>
      <c r="Q11" s="36">
        <f t="shared" ca="1" si="2"/>
        <v>0</v>
      </c>
      <c r="R11" s="34">
        <f t="shared" ca="1" si="2"/>
        <v>0</v>
      </c>
      <c r="S11" s="35">
        <f t="shared" ca="1" si="2"/>
        <v>0</v>
      </c>
      <c r="T11" s="35">
        <f t="shared" ca="1" si="2"/>
        <v>0</v>
      </c>
      <c r="U11" s="36">
        <f t="shared" ca="1" si="2"/>
        <v>0</v>
      </c>
      <c r="V11" s="34">
        <f t="shared" ca="1" si="2"/>
        <v>0</v>
      </c>
      <c r="W11" s="35">
        <f t="shared" ca="1" si="2"/>
        <v>0</v>
      </c>
      <c r="X11" s="35">
        <f t="shared" ca="1" si="2"/>
        <v>0</v>
      </c>
      <c r="Y11" s="36">
        <f t="shared" ca="1" si="2"/>
        <v>0</v>
      </c>
      <c r="Z11" s="34">
        <f t="shared" ca="1" si="2"/>
        <v>0</v>
      </c>
      <c r="AA11" s="35">
        <f t="shared" ca="1" si="2"/>
        <v>0</v>
      </c>
      <c r="AB11" s="35">
        <f t="shared" ca="1" si="2"/>
        <v>0</v>
      </c>
      <c r="AC11" s="36">
        <f t="shared" ca="1" si="2"/>
        <v>0</v>
      </c>
      <c r="AD11" s="34">
        <f t="shared" ca="1" si="2"/>
        <v>0</v>
      </c>
      <c r="AE11" s="35">
        <f t="shared" ca="1" si="2"/>
        <v>0</v>
      </c>
      <c r="AF11" s="35">
        <f t="shared" ca="1" si="2"/>
        <v>0</v>
      </c>
      <c r="AG11" s="36">
        <f t="shared" ca="1" si="2"/>
        <v>0</v>
      </c>
      <c r="AH11" s="34">
        <f t="shared" ca="1" si="2"/>
        <v>0</v>
      </c>
      <c r="AI11" s="35">
        <f t="shared" ca="1" si="2"/>
        <v>0</v>
      </c>
      <c r="AJ11" s="35">
        <f t="shared" ca="1" si="2"/>
        <v>0</v>
      </c>
      <c r="AK11" s="36">
        <f t="shared" ca="1" si="2"/>
        <v>0</v>
      </c>
      <c r="AL11" s="34">
        <f t="shared" ca="1" si="2"/>
        <v>-221639.24000000005</v>
      </c>
      <c r="AM11" s="35">
        <f t="shared" ca="1" si="2"/>
        <v>-11081.96</v>
      </c>
      <c r="AN11" s="35">
        <f t="shared" ca="1" si="2"/>
        <v>-43410.94</v>
      </c>
      <c r="AO11" s="36">
        <f t="shared" ca="1" si="2"/>
        <v>-276132.14</v>
      </c>
      <c r="AP11" s="34">
        <f t="shared" ca="1" si="2"/>
        <v>49604.730000000054</v>
      </c>
      <c r="AQ11" s="35">
        <f t="shared" ca="1" si="2"/>
        <v>2480.2200000000012</v>
      </c>
      <c r="AR11" s="35">
        <f t="shared" ca="1" si="2"/>
        <v>8397.8999999999942</v>
      </c>
      <c r="AS11" s="36">
        <f t="shared" ca="1" si="2"/>
        <v>60482.850000000049</v>
      </c>
      <c r="AT11" s="34">
        <f t="shared" ca="1" si="2"/>
        <v>-510.35000000000593</v>
      </c>
      <c r="AU11" s="35">
        <f t="shared" ca="1" si="2"/>
        <v>-25.529999999999959</v>
      </c>
      <c r="AV11" s="35">
        <f t="shared" ca="1" si="2"/>
        <v>-70.55999999999986</v>
      </c>
      <c r="AW11" s="36">
        <f t="shared" ca="1" si="2"/>
        <v>-606.44000000000574</v>
      </c>
      <c r="AX11" s="34">
        <f t="shared" ca="1" si="2"/>
        <v>-172488.76</v>
      </c>
      <c r="AY11" s="35">
        <f t="shared" ca="1" si="2"/>
        <v>-8624.4599999999973</v>
      </c>
      <c r="AZ11" s="35">
        <f t="shared" ca="1" si="2"/>
        <v>-35059.550000000017</v>
      </c>
      <c r="BA11" s="36">
        <f t="shared" ca="1" si="2"/>
        <v>-216172.77</v>
      </c>
    </row>
    <row r="12" spans="1:53" outlineLevel="2" x14ac:dyDescent="0.25">
      <c r="A12" t="s">
        <v>250</v>
      </c>
      <c r="B12" t="str">
        <f ca="1">VLOOKUP($A12,IndexLookup,2,FALSE)</f>
        <v>APF</v>
      </c>
      <c r="C12" t="str">
        <f ca="1">VLOOKUP($B12,ParticipantLookup,2,FALSE)</f>
        <v>Alberta-Pacific Forest Industries Inc.</v>
      </c>
      <c r="D12" t="str">
        <f ca="1">VLOOKUP($A12,IndexLookup,3,FALSE)</f>
        <v>AFG1TX</v>
      </c>
      <c r="E12" t="str">
        <f ca="1">VLOOKUP($D12,FacilityLookup,2,FALSE)</f>
        <v>APF Athabasca</v>
      </c>
      <c r="F12" s="34">
        <f ca="1">IFERROR(VLOOKUP($A12,Lookup2006,77,FALSE),0)</f>
        <v>0</v>
      </c>
      <c r="G12" s="35">
        <f ca="1">IFERROR(VLOOKUP($A12,Lookup2006,78,FALSE),0)</f>
        <v>0</v>
      </c>
      <c r="H12" s="35">
        <f ca="1">IFERROR(VLOOKUP($A12,Lookup2006,79,FALSE),0)</f>
        <v>0</v>
      </c>
      <c r="I12" s="36">
        <f ca="1">IFERROR(VLOOKUP($A12,Lookup2006,80,FALSE),0)</f>
        <v>0</v>
      </c>
      <c r="J12" s="34">
        <f ca="1">IFERROR(VLOOKUP($A12,Lookup2007,77,FALSE),0)</f>
        <v>0</v>
      </c>
      <c r="K12" s="35">
        <f ca="1">IFERROR(VLOOKUP($A12,Lookup2007,78,FALSE),0)</f>
        <v>0</v>
      </c>
      <c r="L12" s="35">
        <f ca="1">IFERROR(VLOOKUP($A12,Lookup2007,79,FALSE),0)</f>
        <v>0</v>
      </c>
      <c r="M12" s="36">
        <f ca="1">IFERROR(VLOOKUP($A12,Lookup2007,80,FALSE),0)</f>
        <v>0</v>
      </c>
      <c r="N12" s="34">
        <f ca="1">IFERROR(VLOOKUP($A12,Lookup2008,77,FALSE),0)</f>
        <v>0</v>
      </c>
      <c r="O12" s="35">
        <f ca="1">IFERROR(VLOOKUP($A12,Lookup2008,78,FALSE),0)</f>
        <v>0</v>
      </c>
      <c r="P12" s="35">
        <f ca="1">IFERROR(VLOOKUP($A12,Lookup2008,79,FALSE),0)</f>
        <v>0</v>
      </c>
      <c r="Q12" s="36">
        <f ca="1">IFERROR(VLOOKUP($A12,Lookup2008,80,FALSE),0)</f>
        <v>0</v>
      </c>
      <c r="R12" s="34">
        <f ca="1">IFERROR(VLOOKUP($A12,Lookup2009,77,FALSE),0)</f>
        <v>0</v>
      </c>
      <c r="S12" s="35">
        <f ca="1">IFERROR(VLOOKUP($A12,Lookup2009,78,FALSE),0)</f>
        <v>0</v>
      </c>
      <c r="T12" s="35">
        <f ca="1">IFERROR(VLOOKUP($A12,Lookup2009,79,FALSE),0)</f>
        <v>0</v>
      </c>
      <c r="U12" s="36">
        <f ca="1">IFERROR(VLOOKUP($A12,Lookup2009,80,FALSE),0)</f>
        <v>0</v>
      </c>
      <c r="V12" s="34">
        <f ca="1">IFERROR(VLOOKUP($A12,Lookup2010,77,FALSE),0)</f>
        <v>0</v>
      </c>
      <c r="W12" s="35">
        <f ca="1">IFERROR(VLOOKUP($A12,Lookup2010,78,FALSE),0)</f>
        <v>0</v>
      </c>
      <c r="X12" s="35">
        <f ca="1">IFERROR(VLOOKUP($A12,Lookup2010,79,FALSE),0)</f>
        <v>0</v>
      </c>
      <c r="Y12" s="36">
        <f ca="1">IFERROR(VLOOKUP($A12,Lookup2010,80,FALSE),0)</f>
        <v>0</v>
      </c>
      <c r="Z12" s="34">
        <f ca="1">IFERROR(VLOOKUP($A12,Lookup2011,77,FALSE),0)</f>
        <v>7316.5199999999986</v>
      </c>
      <c r="AA12" s="35">
        <f ca="1">IFERROR(VLOOKUP($A12,Lookup2011,78,FALSE),0)</f>
        <v>365.83</v>
      </c>
      <c r="AB12" s="35">
        <f ca="1">IFERROR(VLOOKUP($A12,Lookup2011,79,FALSE),0)</f>
        <v>1978.9999999999989</v>
      </c>
      <c r="AC12" s="36">
        <f ca="1">IFERROR(VLOOKUP($A12,Lookup2011,80,FALSE),0)</f>
        <v>9661.3499999999967</v>
      </c>
      <c r="AD12" s="34">
        <f ca="1">IFERROR(VLOOKUP($A12,Lookup2012,77,FALSE),0)</f>
        <v>-2786.6600000000089</v>
      </c>
      <c r="AE12" s="35">
        <f ca="1">IFERROR(VLOOKUP($A12,Lookup2012,78,FALSE),0)</f>
        <v>-139.32</v>
      </c>
      <c r="AF12" s="35">
        <f ca="1">IFERROR(VLOOKUP($A12,Lookup2012,79,FALSE),0)</f>
        <v>-687.19000000000017</v>
      </c>
      <c r="AG12" s="36">
        <f ca="1">IFERROR(VLOOKUP($A12,Lookup2012,80,FALSE),0)</f>
        <v>-3613.1700000000092</v>
      </c>
      <c r="AH12" s="34">
        <f ca="1">IFERROR(VLOOKUP($A12,Lookup2013,77,FALSE),0)</f>
        <v>-45649.790000000015</v>
      </c>
      <c r="AI12" s="35">
        <f ca="1">IFERROR(VLOOKUP($A12,Lookup2013,78,FALSE),0)</f>
        <v>-2282.4799999999996</v>
      </c>
      <c r="AJ12" s="35">
        <f ca="1">IFERROR(VLOOKUP($A12,Lookup2013,79,FALSE),0)</f>
        <v>-10161.219999999999</v>
      </c>
      <c r="AK12" s="36">
        <f ca="1">IFERROR(VLOOKUP($A12,Lookup2013,80,FALSE),0)</f>
        <v>-58093.49000000002</v>
      </c>
      <c r="AL12" s="34">
        <f ca="1">IFERROR(VLOOKUP($A12,Lookup2014,77,FALSE),0)</f>
        <v>-19118.649999999998</v>
      </c>
      <c r="AM12" s="35">
        <f ca="1">IFERROR(VLOOKUP($A12,Lookup2014,78,FALSE),0)</f>
        <v>-955.94</v>
      </c>
      <c r="AN12" s="35">
        <f ca="1">IFERROR(VLOOKUP($A12,Lookup2014,79,FALSE),0)</f>
        <v>-3742.7999999999997</v>
      </c>
      <c r="AO12" s="36">
        <f ca="1">IFERROR(VLOOKUP($A12,Lookup2014,80,FALSE),0)</f>
        <v>-23817.39</v>
      </c>
      <c r="AP12" s="34">
        <f ca="1">IFERROR(VLOOKUP($A12,Lookup2015,77,FALSE),0)</f>
        <v>5025.0699999999906</v>
      </c>
      <c r="AQ12" s="35">
        <f ca="1">IFERROR(VLOOKUP($A12,Lookup2015,78,FALSE),0)</f>
        <v>251.27000000000021</v>
      </c>
      <c r="AR12" s="35">
        <f ca="1">IFERROR(VLOOKUP($A12,Lookup2015,79,FALSE),0)</f>
        <v>849.02000000000044</v>
      </c>
      <c r="AS12" s="36">
        <f ca="1">IFERROR(VLOOKUP($A12,Lookup2015,80,FALSE),0)</f>
        <v>6125.3599999999906</v>
      </c>
      <c r="AT12" s="34">
        <f ca="1">IFERROR(VLOOKUP($A12,Lookup2016,77,FALSE),0)</f>
        <v>0</v>
      </c>
      <c r="AU12" s="35">
        <f ca="1">IFERROR(VLOOKUP($A12,Lookup2016,78,FALSE),0)</f>
        <v>0</v>
      </c>
      <c r="AV12" s="35">
        <f ca="1">IFERROR(VLOOKUP($A12,Lookup2016,79,FALSE),0)</f>
        <v>0</v>
      </c>
      <c r="AW12" s="36">
        <f ca="1">IFERROR(VLOOKUP($A12,Lookup2016,80,FALSE),0)</f>
        <v>0</v>
      </c>
      <c r="AX12" s="34">
        <f ca="1">SUM(F12,J12,N12,R12,V12,Z12,AD12,AH12,AL12,AP12,AT12)</f>
        <v>-55213.510000000024</v>
      </c>
      <c r="AY12" s="35">
        <f ca="1">SUM(G12,K12,O12,S12,W12,AA12,AE12,AI12,AM12,AQ12,AU12)</f>
        <v>-2760.6399999999994</v>
      </c>
      <c r="AZ12" s="35">
        <f ca="1">SUM(H12,L12,P12,T12,X12,AB12,AF12,AJ12,AN12,AR12,AV12)</f>
        <v>-11763.189999999999</v>
      </c>
      <c r="BA12" s="36">
        <f ca="1">SUM(I12,M12,Q12,U12,Y12,AC12,AG12,AK12,AO12,AS12,AW12)</f>
        <v>-69737.340000000055</v>
      </c>
    </row>
    <row r="13" spans="1:53" outlineLevel="1" x14ac:dyDescent="0.25">
      <c r="C13" s="2" t="s">
        <v>902</v>
      </c>
      <c r="F13" s="34">
        <f t="shared" ref="F13:BA13" ca="1" si="3">SUBTOTAL(9,F12:F12)</f>
        <v>0</v>
      </c>
      <c r="G13" s="35">
        <f t="shared" ca="1" si="3"/>
        <v>0</v>
      </c>
      <c r="H13" s="35">
        <f t="shared" ca="1" si="3"/>
        <v>0</v>
      </c>
      <c r="I13" s="36">
        <f t="shared" ca="1" si="3"/>
        <v>0</v>
      </c>
      <c r="J13" s="34">
        <f t="shared" ca="1" si="3"/>
        <v>0</v>
      </c>
      <c r="K13" s="35">
        <f t="shared" ca="1" si="3"/>
        <v>0</v>
      </c>
      <c r="L13" s="35">
        <f t="shared" ca="1" si="3"/>
        <v>0</v>
      </c>
      <c r="M13" s="36">
        <f t="shared" ca="1" si="3"/>
        <v>0</v>
      </c>
      <c r="N13" s="34">
        <f t="shared" ca="1" si="3"/>
        <v>0</v>
      </c>
      <c r="O13" s="35">
        <f t="shared" ca="1" si="3"/>
        <v>0</v>
      </c>
      <c r="P13" s="35">
        <f t="shared" ca="1" si="3"/>
        <v>0</v>
      </c>
      <c r="Q13" s="36">
        <f t="shared" ca="1" si="3"/>
        <v>0</v>
      </c>
      <c r="R13" s="34">
        <f t="shared" ca="1" si="3"/>
        <v>0</v>
      </c>
      <c r="S13" s="35">
        <f t="shared" ca="1" si="3"/>
        <v>0</v>
      </c>
      <c r="T13" s="35">
        <f t="shared" ca="1" si="3"/>
        <v>0</v>
      </c>
      <c r="U13" s="36">
        <f t="shared" ca="1" si="3"/>
        <v>0</v>
      </c>
      <c r="V13" s="34">
        <f t="shared" ca="1" si="3"/>
        <v>0</v>
      </c>
      <c r="W13" s="35">
        <f t="shared" ca="1" si="3"/>
        <v>0</v>
      </c>
      <c r="X13" s="35">
        <f t="shared" ca="1" si="3"/>
        <v>0</v>
      </c>
      <c r="Y13" s="36">
        <f t="shared" ca="1" si="3"/>
        <v>0</v>
      </c>
      <c r="Z13" s="34">
        <f t="shared" ca="1" si="3"/>
        <v>7316.5199999999986</v>
      </c>
      <c r="AA13" s="35">
        <f t="shared" ca="1" si="3"/>
        <v>365.83</v>
      </c>
      <c r="AB13" s="35">
        <f t="shared" ca="1" si="3"/>
        <v>1978.9999999999989</v>
      </c>
      <c r="AC13" s="36">
        <f t="shared" ca="1" si="3"/>
        <v>9661.3499999999967</v>
      </c>
      <c r="AD13" s="34">
        <f t="shared" ca="1" si="3"/>
        <v>-2786.6600000000089</v>
      </c>
      <c r="AE13" s="35">
        <f t="shared" ca="1" si="3"/>
        <v>-139.32</v>
      </c>
      <c r="AF13" s="35">
        <f t="shared" ca="1" si="3"/>
        <v>-687.19000000000017</v>
      </c>
      <c r="AG13" s="36">
        <f t="shared" ca="1" si="3"/>
        <v>-3613.1700000000092</v>
      </c>
      <c r="AH13" s="34">
        <f t="shared" ca="1" si="3"/>
        <v>-45649.790000000015</v>
      </c>
      <c r="AI13" s="35">
        <f t="shared" ca="1" si="3"/>
        <v>-2282.4799999999996</v>
      </c>
      <c r="AJ13" s="35">
        <f t="shared" ca="1" si="3"/>
        <v>-10161.219999999999</v>
      </c>
      <c r="AK13" s="36">
        <f t="shared" ca="1" si="3"/>
        <v>-58093.49000000002</v>
      </c>
      <c r="AL13" s="34">
        <f t="shared" ca="1" si="3"/>
        <v>-19118.649999999998</v>
      </c>
      <c r="AM13" s="35">
        <f t="shared" ca="1" si="3"/>
        <v>-955.94</v>
      </c>
      <c r="AN13" s="35">
        <f t="shared" ca="1" si="3"/>
        <v>-3742.7999999999997</v>
      </c>
      <c r="AO13" s="36">
        <f t="shared" ca="1" si="3"/>
        <v>-23817.39</v>
      </c>
      <c r="AP13" s="34">
        <f t="shared" ca="1" si="3"/>
        <v>5025.0699999999906</v>
      </c>
      <c r="AQ13" s="35">
        <f t="shared" ca="1" si="3"/>
        <v>251.27000000000021</v>
      </c>
      <c r="AR13" s="35">
        <f t="shared" ca="1" si="3"/>
        <v>849.02000000000044</v>
      </c>
      <c r="AS13" s="36">
        <f t="shared" ca="1" si="3"/>
        <v>6125.3599999999906</v>
      </c>
      <c r="AT13" s="34">
        <f t="shared" ca="1" si="3"/>
        <v>0</v>
      </c>
      <c r="AU13" s="35">
        <f t="shared" ca="1" si="3"/>
        <v>0</v>
      </c>
      <c r="AV13" s="35">
        <f t="shared" ca="1" si="3"/>
        <v>0</v>
      </c>
      <c r="AW13" s="36">
        <f t="shared" ca="1" si="3"/>
        <v>0</v>
      </c>
      <c r="AX13" s="34">
        <f t="shared" ca="1" si="3"/>
        <v>-55213.510000000024</v>
      </c>
      <c r="AY13" s="35">
        <f t="shared" ca="1" si="3"/>
        <v>-2760.6399999999994</v>
      </c>
      <c r="AZ13" s="35">
        <f t="shared" ca="1" si="3"/>
        <v>-11763.189999999999</v>
      </c>
      <c r="BA13" s="36">
        <f t="shared" ca="1" si="3"/>
        <v>-69737.340000000055</v>
      </c>
    </row>
    <row r="14" spans="1:53" outlineLevel="2" x14ac:dyDescent="0.25">
      <c r="A14" t="s">
        <v>721</v>
      </c>
      <c r="B14" t="str">
        <f ca="1">VLOOKUP($A14,IndexLookup,2,FALSE)</f>
        <v>ASEI</v>
      </c>
      <c r="C14" t="str">
        <f ca="1">VLOOKUP($B14,ParticipantLookup,2,FALSE)</f>
        <v>Albian Sands Energy Inc.</v>
      </c>
      <c r="D14" t="str">
        <f ca="1">VLOOKUP($A14,IndexLookup,3,FALSE)</f>
        <v>MKR1</v>
      </c>
      <c r="E14" t="str">
        <f ca="1">VLOOKUP($D14,FacilityLookup,2,FALSE)</f>
        <v>Muskeg River Industrial System</v>
      </c>
      <c r="F14" s="34">
        <f ca="1">IFERROR(VLOOKUP($A14,Lookup2006,77,FALSE),0)</f>
        <v>0</v>
      </c>
      <c r="G14" s="35">
        <f ca="1">IFERROR(VLOOKUP($A14,Lookup2006,78,FALSE),0)</f>
        <v>0</v>
      </c>
      <c r="H14" s="35">
        <f ca="1">IFERROR(VLOOKUP($A14,Lookup2006,79,FALSE),0)</f>
        <v>0</v>
      </c>
      <c r="I14" s="36">
        <f ca="1">IFERROR(VLOOKUP($A14,Lookup2006,80,FALSE),0)</f>
        <v>0</v>
      </c>
      <c r="J14" s="34">
        <f ca="1">IFERROR(VLOOKUP($A14,Lookup2007,77,FALSE),0)</f>
        <v>0</v>
      </c>
      <c r="K14" s="35">
        <f ca="1">IFERROR(VLOOKUP($A14,Lookup2007,78,FALSE),0)</f>
        <v>0</v>
      </c>
      <c r="L14" s="35">
        <f ca="1">IFERROR(VLOOKUP($A14,Lookup2007,79,FALSE),0)</f>
        <v>0</v>
      </c>
      <c r="M14" s="36">
        <f ca="1">IFERROR(VLOOKUP($A14,Lookup2007,80,FALSE),0)</f>
        <v>0</v>
      </c>
      <c r="N14" s="34">
        <f ca="1">IFERROR(VLOOKUP($A14,Lookup2008,77,FALSE),0)</f>
        <v>0</v>
      </c>
      <c r="O14" s="35">
        <f ca="1">IFERROR(VLOOKUP($A14,Lookup2008,78,FALSE),0)</f>
        <v>0</v>
      </c>
      <c r="P14" s="35">
        <f ca="1">IFERROR(VLOOKUP($A14,Lookup2008,79,FALSE),0)</f>
        <v>0</v>
      </c>
      <c r="Q14" s="36">
        <f ca="1">IFERROR(VLOOKUP($A14,Lookup2008,80,FALSE),0)</f>
        <v>0</v>
      </c>
      <c r="R14" s="34">
        <f ca="1">IFERROR(VLOOKUP($A14,Lookup2009,77,FALSE),0)</f>
        <v>0</v>
      </c>
      <c r="S14" s="35">
        <f ca="1">IFERROR(VLOOKUP($A14,Lookup2009,78,FALSE),0)</f>
        <v>0</v>
      </c>
      <c r="T14" s="35">
        <f ca="1">IFERROR(VLOOKUP($A14,Lookup2009,79,FALSE),0)</f>
        <v>0</v>
      </c>
      <c r="U14" s="36">
        <f ca="1">IFERROR(VLOOKUP($A14,Lookup2009,80,FALSE),0)</f>
        <v>0</v>
      </c>
      <c r="V14" s="34">
        <f ca="1">IFERROR(VLOOKUP($A14,Lookup2010,77,FALSE),0)</f>
        <v>0</v>
      </c>
      <c r="W14" s="35">
        <f ca="1">IFERROR(VLOOKUP($A14,Lookup2010,78,FALSE),0)</f>
        <v>0</v>
      </c>
      <c r="X14" s="35">
        <f ca="1">IFERROR(VLOOKUP($A14,Lookup2010,79,FALSE),0)</f>
        <v>0</v>
      </c>
      <c r="Y14" s="36">
        <f ca="1">IFERROR(VLOOKUP($A14,Lookup2010,80,FALSE),0)</f>
        <v>0</v>
      </c>
      <c r="Z14" s="34">
        <f ca="1">IFERROR(VLOOKUP($A14,Lookup2011,77,FALSE),0)</f>
        <v>0</v>
      </c>
      <c r="AA14" s="35">
        <f ca="1">IFERROR(VLOOKUP($A14,Lookup2011,78,FALSE),0)</f>
        <v>0</v>
      </c>
      <c r="AB14" s="35">
        <f ca="1">IFERROR(VLOOKUP($A14,Lookup2011,79,FALSE),0)</f>
        <v>0</v>
      </c>
      <c r="AC14" s="36">
        <f ca="1">IFERROR(VLOOKUP($A14,Lookup2011,80,FALSE),0)</f>
        <v>0</v>
      </c>
      <c r="AD14" s="34">
        <f ca="1">IFERROR(VLOOKUP($A14,Lookup2012,77,FALSE),0)</f>
        <v>0</v>
      </c>
      <c r="AE14" s="35">
        <f ca="1">IFERROR(VLOOKUP($A14,Lookup2012,78,FALSE),0)</f>
        <v>0</v>
      </c>
      <c r="AF14" s="35">
        <f ca="1">IFERROR(VLOOKUP($A14,Lookup2012,79,FALSE),0)</f>
        <v>0</v>
      </c>
      <c r="AG14" s="36">
        <f ca="1">IFERROR(VLOOKUP($A14,Lookup2012,80,FALSE),0)</f>
        <v>0</v>
      </c>
      <c r="AH14" s="34">
        <f ca="1">IFERROR(VLOOKUP($A14,Lookup2013,77,FALSE),0)</f>
        <v>0</v>
      </c>
      <c r="AI14" s="35">
        <f ca="1">IFERROR(VLOOKUP($A14,Lookup2013,78,FALSE),0)</f>
        <v>0</v>
      </c>
      <c r="AJ14" s="35">
        <f ca="1">IFERROR(VLOOKUP($A14,Lookup2013,79,FALSE),0)</f>
        <v>0</v>
      </c>
      <c r="AK14" s="36">
        <f ca="1">IFERROR(VLOOKUP($A14,Lookup2013,80,FALSE),0)</f>
        <v>0</v>
      </c>
      <c r="AL14" s="34">
        <f ca="1">IFERROR(VLOOKUP($A14,Lookup2014,77,FALSE),0)</f>
        <v>0</v>
      </c>
      <c r="AM14" s="35">
        <f ca="1">IFERROR(VLOOKUP($A14,Lookup2014,78,FALSE),0)</f>
        <v>0</v>
      </c>
      <c r="AN14" s="35">
        <f ca="1">IFERROR(VLOOKUP($A14,Lookup2014,79,FALSE),0)</f>
        <v>0</v>
      </c>
      <c r="AO14" s="36">
        <f ca="1">IFERROR(VLOOKUP($A14,Lookup2014,80,FALSE),0)</f>
        <v>0</v>
      </c>
      <c r="AP14" s="34">
        <f ca="1">IFERROR(VLOOKUP($A14,Lookup2015,77,FALSE),0)</f>
        <v>0</v>
      </c>
      <c r="AQ14" s="35">
        <f ca="1">IFERROR(VLOOKUP($A14,Lookup2015,78,FALSE),0)</f>
        <v>0</v>
      </c>
      <c r="AR14" s="35">
        <f ca="1">IFERROR(VLOOKUP($A14,Lookup2015,79,FALSE),0)</f>
        <v>0</v>
      </c>
      <c r="AS14" s="36">
        <f ca="1">IFERROR(VLOOKUP($A14,Lookup2015,80,FALSE),0)</f>
        <v>0</v>
      </c>
      <c r="AT14" s="34">
        <f ca="1">IFERROR(VLOOKUP($A14,Lookup2016,77,FALSE),0)</f>
        <v>0</v>
      </c>
      <c r="AU14" s="35">
        <f ca="1">IFERROR(VLOOKUP($A14,Lookup2016,78,FALSE),0)</f>
        <v>0</v>
      </c>
      <c r="AV14" s="35">
        <f ca="1">IFERROR(VLOOKUP($A14,Lookup2016,79,FALSE),0)</f>
        <v>0</v>
      </c>
      <c r="AW14" s="36">
        <f ca="1">IFERROR(VLOOKUP($A14,Lookup2016,80,FALSE),0)</f>
        <v>0</v>
      </c>
      <c r="AX14" s="34">
        <f ca="1">SUM(F14,J14,N14,R14,V14,Z14,AD14,AH14,AL14,AP14,AT14)</f>
        <v>0</v>
      </c>
      <c r="AY14" s="35">
        <f ca="1">SUM(G14,K14,O14,S14,W14,AA14,AE14,AI14,AM14,AQ14,AU14)</f>
        <v>0</v>
      </c>
      <c r="AZ14" s="35">
        <f ca="1">SUM(H14,L14,P14,T14,X14,AB14,AF14,AJ14,AN14,AR14,AV14)</f>
        <v>0</v>
      </c>
      <c r="BA14" s="36">
        <f ca="1">SUM(I14,M14,Q14,U14,Y14,AC14,AG14,AK14,AO14,AS14,AW14)</f>
        <v>0</v>
      </c>
    </row>
    <row r="15" spans="1:53" outlineLevel="1" x14ac:dyDescent="0.25">
      <c r="C15" s="2" t="s">
        <v>903</v>
      </c>
      <c r="F15" s="34">
        <f t="shared" ref="F15:BA15" ca="1" si="4">SUBTOTAL(9,F14:F14)</f>
        <v>0</v>
      </c>
      <c r="G15" s="35">
        <f t="shared" ca="1" si="4"/>
        <v>0</v>
      </c>
      <c r="H15" s="35">
        <f t="shared" ca="1" si="4"/>
        <v>0</v>
      </c>
      <c r="I15" s="36">
        <f t="shared" ca="1" si="4"/>
        <v>0</v>
      </c>
      <c r="J15" s="34">
        <f t="shared" ca="1" si="4"/>
        <v>0</v>
      </c>
      <c r="K15" s="35">
        <f t="shared" ca="1" si="4"/>
        <v>0</v>
      </c>
      <c r="L15" s="35">
        <f t="shared" ca="1" si="4"/>
        <v>0</v>
      </c>
      <c r="M15" s="36">
        <f t="shared" ca="1" si="4"/>
        <v>0</v>
      </c>
      <c r="N15" s="34">
        <f t="shared" ca="1" si="4"/>
        <v>0</v>
      </c>
      <c r="O15" s="35">
        <f t="shared" ca="1" si="4"/>
        <v>0</v>
      </c>
      <c r="P15" s="35">
        <f t="shared" ca="1" si="4"/>
        <v>0</v>
      </c>
      <c r="Q15" s="36">
        <f t="shared" ca="1" si="4"/>
        <v>0</v>
      </c>
      <c r="R15" s="34">
        <f t="shared" ca="1" si="4"/>
        <v>0</v>
      </c>
      <c r="S15" s="35">
        <f t="shared" ca="1" si="4"/>
        <v>0</v>
      </c>
      <c r="T15" s="35">
        <f t="shared" ca="1" si="4"/>
        <v>0</v>
      </c>
      <c r="U15" s="36">
        <f t="shared" ca="1" si="4"/>
        <v>0</v>
      </c>
      <c r="V15" s="34">
        <f t="shared" ca="1" si="4"/>
        <v>0</v>
      </c>
      <c r="W15" s="35">
        <f t="shared" ca="1" si="4"/>
        <v>0</v>
      </c>
      <c r="X15" s="35">
        <f t="shared" ca="1" si="4"/>
        <v>0</v>
      </c>
      <c r="Y15" s="36">
        <f t="shared" ca="1" si="4"/>
        <v>0</v>
      </c>
      <c r="Z15" s="34">
        <f t="shared" ca="1" si="4"/>
        <v>0</v>
      </c>
      <c r="AA15" s="35">
        <f t="shared" ca="1" si="4"/>
        <v>0</v>
      </c>
      <c r="AB15" s="35">
        <f t="shared" ca="1" si="4"/>
        <v>0</v>
      </c>
      <c r="AC15" s="36">
        <f t="shared" ca="1" si="4"/>
        <v>0</v>
      </c>
      <c r="AD15" s="34">
        <f t="shared" ca="1" si="4"/>
        <v>0</v>
      </c>
      <c r="AE15" s="35">
        <f t="shared" ca="1" si="4"/>
        <v>0</v>
      </c>
      <c r="AF15" s="35">
        <f t="shared" ca="1" si="4"/>
        <v>0</v>
      </c>
      <c r="AG15" s="36">
        <f t="shared" ca="1" si="4"/>
        <v>0</v>
      </c>
      <c r="AH15" s="34">
        <f t="shared" ca="1" si="4"/>
        <v>0</v>
      </c>
      <c r="AI15" s="35">
        <f t="shared" ca="1" si="4"/>
        <v>0</v>
      </c>
      <c r="AJ15" s="35">
        <f t="shared" ca="1" si="4"/>
        <v>0</v>
      </c>
      <c r="AK15" s="36">
        <f t="shared" ca="1" si="4"/>
        <v>0</v>
      </c>
      <c r="AL15" s="34">
        <f t="shared" ca="1" si="4"/>
        <v>0</v>
      </c>
      <c r="AM15" s="35">
        <f t="shared" ca="1" si="4"/>
        <v>0</v>
      </c>
      <c r="AN15" s="35">
        <f t="shared" ca="1" si="4"/>
        <v>0</v>
      </c>
      <c r="AO15" s="36">
        <f t="shared" ca="1" si="4"/>
        <v>0</v>
      </c>
      <c r="AP15" s="34">
        <f t="shared" ca="1" si="4"/>
        <v>0</v>
      </c>
      <c r="AQ15" s="35">
        <f t="shared" ca="1" si="4"/>
        <v>0</v>
      </c>
      <c r="AR15" s="35">
        <f t="shared" ca="1" si="4"/>
        <v>0</v>
      </c>
      <c r="AS15" s="36">
        <f t="shared" ca="1" si="4"/>
        <v>0</v>
      </c>
      <c r="AT15" s="34">
        <f t="shared" ca="1" si="4"/>
        <v>0</v>
      </c>
      <c r="AU15" s="35">
        <f t="shared" ca="1" si="4"/>
        <v>0</v>
      </c>
      <c r="AV15" s="35">
        <f t="shared" ca="1" si="4"/>
        <v>0</v>
      </c>
      <c r="AW15" s="36">
        <f t="shared" ca="1" si="4"/>
        <v>0</v>
      </c>
      <c r="AX15" s="34">
        <f t="shared" ca="1" si="4"/>
        <v>0</v>
      </c>
      <c r="AY15" s="35">
        <f t="shared" ca="1" si="4"/>
        <v>0</v>
      </c>
      <c r="AZ15" s="35">
        <f t="shared" ca="1" si="4"/>
        <v>0</v>
      </c>
      <c r="BA15" s="36">
        <f t="shared" ca="1" si="4"/>
        <v>0</v>
      </c>
    </row>
    <row r="16" spans="1:53" outlineLevel="2" x14ac:dyDescent="0.25">
      <c r="A16" t="s">
        <v>364</v>
      </c>
      <c r="B16" t="str">
        <f ca="1">VLOOKUP($A16,IndexLookup,2,FALSE)</f>
        <v>ASTC</v>
      </c>
      <c r="C16" t="str">
        <f ca="1">VLOOKUP($B16,ParticipantLookup,2,FALSE)</f>
        <v>ASTC Power Partnership</v>
      </c>
      <c r="D16" t="str">
        <f ca="1">VLOOKUP($A16,IndexLookup,3,FALSE)</f>
        <v>SD3</v>
      </c>
      <c r="E16" t="str">
        <f ca="1">VLOOKUP($D16,FacilityLookup,2,FALSE)</f>
        <v>Sundance #3</v>
      </c>
      <c r="F16" s="34">
        <f ca="1">IFERROR(VLOOKUP($A16,Lookup2006,77,FALSE),0)</f>
        <v>49810.469999999797</v>
      </c>
      <c r="G16" s="35">
        <f ca="1">IFERROR(VLOOKUP($A16,Lookup2006,78,FALSE),0)</f>
        <v>2490.5300000000007</v>
      </c>
      <c r="H16" s="35">
        <f ca="1">IFERROR(VLOOKUP($A16,Lookup2006,79,FALSE),0)</f>
        <v>23611.489999999994</v>
      </c>
      <c r="I16" s="36">
        <f ca="1">IFERROR(VLOOKUP($A16,Lookup2006,80,FALSE),0)</f>
        <v>75912.489999999802</v>
      </c>
      <c r="J16" s="34">
        <f ca="1">IFERROR(VLOOKUP($A16,Lookup2007,77,FALSE),0)</f>
        <v>89611.069999999367</v>
      </c>
      <c r="K16" s="35">
        <f ca="1">IFERROR(VLOOKUP($A16,Lookup2007,78,FALSE),0)</f>
        <v>4480.5499999999956</v>
      </c>
      <c r="L16" s="35">
        <f ca="1">IFERROR(VLOOKUP($A16,Lookup2007,79,FALSE),0)</f>
        <v>37140.249999999949</v>
      </c>
      <c r="M16" s="36">
        <f ca="1">IFERROR(VLOOKUP($A16,Lookup2007,80,FALSE),0)</f>
        <v>131231.86999999936</v>
      </c>
      <c r="N16" s="34">
        <f ca="1">IFERROR(VLOOKUP($A16,Lookup2008,77,FALSE),0)</f>
        <v>44257.840000000186</v>
      </c>
      <c r="O16" s="35">
        <f ca="1">IFERROR(VLOOKUP($A16,Lookup2008,78,FALSE),0)</f>
        <v>2212.880000000001</v>
      </c>
      <c r="P16" s="35">
        <f ca="1">IFERROR(VLOOKUP($A16,Lookup2008,79,FALSE),0)</f>
        <v>15837.400000000005</v>
      </c>
      <c r="Q16" s="36">
        <f ca="1">IFERROR(VLOOKUP($A16,Lookup2008,80,FALSE),0)</f>
        <v>62308.120000000192</v>
      </c>
      <c r="R16" s="34">
        <f ca="1">IFERROR(VLOOKUP($A16,Lookup2009,77,FALSE),0)</f>
        <v>9327.0100000000348</v>
      </c>
      <c r="S16" s="35">
        <f ca="1">IFERROR(VLOOKUP($A16,Lookup2009,78,FALSE),0)</f>
        <v>466.37000000000069</v>
      </c>
      <c r="T16" s="35">
        <f ca="1">IFERROR(VLOOKUP($A16,Lookup2009,79,FALSE),0)</f>
        <v>3014.9400000000096</v>
      </c>
      <c r="U16" s="36">
        <f ca="1">IFERROR(VLOOKUP($A16,Lookup2009,80,FALSE),0)</f>
        <v>12808.320000000047</v>
      </c>
      <c r="V16" s="34">
        <f ca="1">IFERROR(VLOOKUP($A16,Lookup2010,77,FALSE),0)</f>
        <v>-89336.069999999803</v>
      </c>
      <c r="W16" s="35">
        <f ca="1">IFERROR(VLOOKUP($A16,Lookup2010,78,FALSE),0)</f>
        <v>-4466.7900000000036</v>
      </c>
      <c r="X16" s="35">
        <f ca="1">IFERROR(VLOOKUP($A16,Lookup2010,79,FALSE),0)</f>
        <v>-26976.280000000002</v>
      </c>
      <c r="Y16" s="36">
        <f ca="1">IFERROR(VLOOKUP($A16,Lookup2010,80,FALSE),0)</f>
        <v>-120779.13999999981</v>
      </c>
      <c r="Z16" s="34">
        <f ca="1">IFERROR(VLOOKUP($A16,Lookup2011,77,FALSE),0)</f>
        <v>64896.840000000069</v>
      </c>
      <c r="AA16" s="35">
        <f ca="1">IFERROR(VLOOKUP($A16,Lookup2011,78,FALSE),0)</f>
        <v>3244.829999999999</v>
      </c>
      <c r="AB16" s="35">
        <f ca="1">IFERROR(VLOOKUP($A16,Lookup2011,79,FALSE),0)</f>
        <v>17811.61</v>
      </c>
      <c r="AC16" s="36">
        <f ca="1">IFERROR(VLOOKUP($A16,Lookup2011,80,FALSE),0)</f>
        <v>85953.280000000072</v>
      </c>
      <c r="AD16" s="34">
        <f ca="1">IFERROR(VLOOKUP($A16,Lookup2012,77,FALSE),0)</f>
        <v>0</v>
      </c>
      <c r="AE16" s="35">
        <f ca="1">IFERROR(VLOOKUP($A16,Lookup2012,78,FALSE),0)</f>
        <v>0</v>
      </c>
      <c r="AF16" s="35">
        <f ca="1">IFERROR(VLOOKUP($A16,Lookup2012,79,FALSE),0)</f>
        <v>0</v>
      </c>
      <c r="AG16" s="36">
        <f ca="1">IFERROR(VLOOKUP($A16,Lookup2012,80,FALSE),0)</f>
        <v>0</v>
      </c>
      <c r="AH16" s="34">
        <f ca="1">IFERROR(VLOOKUP($A16,Lookup2013,77,FALSE),0)</f>
        <v>-85491.110000000161</v>
      </c>
      <c r="AI16" s="35">
        <f ca="1">IFERROR(VLOOKUP($A16,Lookup2013,78,FALSE),0)</f>
        <v>-4274.5800000000017</v>
      </c>
      <c r="AJ16" s="35">
        <f ca="1">IFERROR(VLOOKUP($A16,Lookup2013,79,FALSE),0)</f>
        <v>-18945.009999999995</v>
      </c>
      <c r="AK16" s="36">
        <f ca="1">IFERROR(VLOOKUP($A16,Lookup2013,80,FALSE),0)</f>
        <v>-108710.70000000017</v>
      </c>
      <c r="AL16" s="34">
        <f ca="1">IFERROR(VLOOKUP($A16,Lookup2014,77,FALSE),0)</f>
        <v>-21166.490000000253</v>
      </c>
      <c r="AM16" s="35">
        <f ca="1">IFERROR(VLOOKUP($A16,Lookup2014,78,FALSE),0)</f>
        <v>-1058.3299999999954</v>
      </c>
      <c r="AN16" s="35">
        <f ca="1">IFERROR(VLOOKUP($A16,Lookup2014,79,FALSE),0)</f>
        <v>-4133.9500000000025</v>
      </c>
      <c r="AO16" s="36">
        <f ca="1">IFERROR(VLOOKUP($A16,Lookup2014,80,FALSE),0)</f>
        <v>-26358.770000000251</v>
      </c>
      <c r="AP16" s="34">
        <f ca="1">IFERROR(VLOOKUP($A16,Lookup2015,77,FALSE),0)</f>
        <v>0</v>
      </c>
      <c r="AQ16" s="35">
        <f ca="1">IFERROR(VLOOKUP($A16,Lookup2015,78,FALSE),0)</f>
        <v>0</v>
      </c>
      <c r="AR16" s="35">
        <f ca="1">IFERROR(VLOOKUP($A16,Lookup2015,79,FALSE),0)</f>
        <v>0</v>
      </c>
      <c r="AS16" s="36">
        <f ca="1">IFERROR(VLOOKUP($A16,Lookup2015,80,FALSE),0)</f>
        <v>0</v>
      </c>
      <c r="AT16" s="34">
        <f ca="1">IFERROR(VLOOKUP($A16,Lookup2016,77,FALSE),0)</f>
        <v>0</v>
      </c>
      <c r="AU16" s="35">
        <f ca="1">IFERROR(VLOOKUP($A16,Lookup2016,78,FALSE),0)</f>
        <v>0</v>
      </c>
      <c r="AV16" s="35">
        <f ca="1">IFERROR(VLOOKUP($A16,Lookup2016,79,FALSE),0)</f>
        <v>0</v>
      </c>
      <c r="AW16" s="36">
        <f ca="1">IFERROR(VLOOKUP($A16,Lookup2016,80,FALSE),0)</f>
        <v>0</v>
      </c>
      <c r="AX16" s="34">
        <f t="shared" ref="AX16:BA17" ca="1" si="5">SUM(F16,J16,N16,R16,V16,Z16,AD16,AH16,AL16,AP16,AT16)</f>
        <v>61909.55999999927</v>
      </c>
      <c r="AY16" s="35">
        <f t="shared" ca="1" si="5"/>
        <v>3095.4599999999964</v>
      </c>
      <c r="AZ16" s="35">
        <f t="shared" ca="1" si="5"/>
        <v>47360.449999999961</v>
      </c>
      <c r="BA16" s="36">
        <f t="shared" ca="1" si="5"/>
        <v>112365.46999999922</v>
      </c>
    </row>
    <row r="17" spans="1:53" outlineLevel="2" x14ac:dyDescent="0.25">
      <c r="A17" t="s">
        <v>366</v>
      </c>
      <c r="B17" t="str">
        <f ca="1">VLOOKUP($A17,IndexLookup,2,FALSE)</f>
        <v>ASTC</v>
      </c>
      <c r="C17" t="str">
        <f ca="1">VLOOKUP($B17,ParticipantLookup,2,FALSE)</f>
        <v>ASTC Power Partnership</v>
      </c>
      <c r="D17" t="str">
        <f ca="1">VLOOKUP($A17,IndexLookup,3,FALSE)</f>
        <v>SD4</v>
      </c>
      <c r="E17" t="str">
        <f ca="1">VLOOKUP($D17,FacilityLookup,2,FALSE)</f>
        <v>Sundance #4</v>
      </c>
      <c r="F17" s="34">
        <f ca="1">IFERROR(VLOOKUP($A17,Lookup2006,77,FALSE),0)</f>
        <v>67896.64000000048</v>
      </c>
      <c r="G17" s="35">
        <f ca="1">IFERROR(VLOOKUP($A17,Lookup2006,78,FALSE),0)</f>
        <v>3394.8500000000031</v>
      </c>
      <c r="H17" s="35">
        <f ca="1">IFERROR(VLOOKUP($A17,Lookup2006,79,FALSE),0)</f>
        <v>31954.439999999995</v>
      </c>
      <c r="I17" s="36">
        <f ca="1">IFERROR(VLOOKUP($A17,Lookup2006,80,FALSE),0)</f>
        <v>103245.93000000046</v>
      </c>
      <c r="J17" s="34">
        <f ca="1">IFERROR(VLOOKUP($A17,Lookup2007,77,FALSE),0)</f>
        <v>71029.979999999603</v>
      </c>
      <c r="K17" s="35">
        <f ca="1">IFERROR(VLOOKUP($A17,Lookup2007,78,FALSE),0)</f>
        <v>3551.4699999999993</v>
      </c>
      <c r="L17" s="35">
        <f ca="1">IFERROR(VLOOKUP($A17,Lookup2007,79,FALSE),0)</f>
        <v>29461.37999999999</v>
      </c>
      <c r="M17" s="36">
        <f ca="1">IFERROR(VLOOKUP($A17,Lookup2007,80,FALSE),0)</f>
        <v>104042.82999999958</v>
      </c>
      <c r="N17" s="34">
        <f ca="1">IFERROR(VLOOKUP($A17,Lookup2008,77,FALSE),0)</f>
        <v>50524.039999999804</v>
      </c>
      <c r="O17" s="35">
        <f ca="1">IFERROR(VLOOKUP($A17,Lookup2008,78,FALSE),0)</f>
        <v>2526.2099999999991</v>
      </c>
      <c r="P17" s="35">
        <f ca="1">IFERROR(VLOOKUP($A17,Lookup2008,79,FALSE),0)</f>
        <v>18046.209999999977</v>
      </c>
      <c r="Q17" s="36">
        <f ca="1">IFERROR(VLOOKUP($A17,Lookup2008,80,FALSE),0)</f>
        <v>71096.459999999788</v>
      </c>
      <c r="R17" s="34">
        <f ca="1">IFERROR(VLOOKUP($A17,Lookup2009,77,FALSE),0)</f>
        <v>10652.210000000079</v>
      </c>
      <c r="S17" s="35">
        <f ca="1">IFERROR(VLOOKUP($A17,Lookup2009,78,FALSE),0)</f>
        <v>532.61000000000195</v>
      </c>
      <c r="T17" s="35">
        <f ca="1">IFERROR(VLOOKUP($A17,Lookup2009,79,FALSE),0)</f>
        <v>3444.7200000000098</v>
      </c>
      <c r="U17" s="36">
        <f ca="1">IFERROR(VLOOKUP($A17,Lookup2009,80,FALSE),0)</f>
        <v>14629.540000000094</v>
      </c>
      <c r="V17" s="34">
        <f ca="1">IFERROR(VLOOKUP($A17,Lookup2010,77,FALSE),0)</f>
        <v>-89686.419999999605</v>
      </c>
      <c r="W17" s="35">
        <f ca="1">IFERROR(VLOOKUP($A17,Lookup2010,78,FALSE),0)</f>
        <v>-4484.3300000000017</v>
      </c>
      <c r="X17" s="35">
        <f ca="1">IFERROR(VLOOKUP($A17,Lookup2010,79,FALSE),0)</f>
        <v>-27011.779999999984</v>
      </c>
      <c r="Y17" s="36">
        <f ca="1">IFERROR(VLOOKUP($A17,Lookup2010,80,FALSE),0)</f>
        <v>-121182.52999999959</v>
      </c>
      <c r="Z17" s="34">
        <f ca="1">IFERROR(VLOOKUP($A17,Lookup2011,77,FALSE),0)</f>
        <v>105892.88000000011</v>
      </c>
      <c r="AA17" s="35">
        <f ca="1">IFERROR(VLOOKUP($A17,Lookup2011,78,FALSE),0)</f>
        <v>5294.659999999998</v>
      </c>
      <c r="AB17" s="35">
        <f ca="1">IFERROR(VLOOKUP($A17,Lookup2011,79,FALSE),0)</f>
        <v>29273.38</v>
      </c>
      <c r="AC17" s="36">
        <f ca="1">IFERROR(VLOOKUP($A17,Lookup2011,80,FALSE),0)</f>
        <v>140460.9200000001</v>
      </c>
      <c r="AD17" s="34">
        <f ca="1">IFERROR(VLOOKUP($A17,Lookup2012,77,FALSE),0)</f>
        <v>16526.22000000003</v>
      </c>
      <c r="AE17" s="35">
        <f ca="1">IFERROR(VLOOKUP($A17,Lookup2012,78,FALSE),0)</f>
        <v>826.32999999999947</v>
      </c>
      <c r="AF17" s="35">
        <f ca="1">IFERROR(VLOOKUP($A17,Lookup2012,79,FALSE),0)</f>
        <v>4097.1199999999926</v>
      </c>
      <c r="AG17" s="36">
        <f ca="1">IFERROR(VLOOKUP($A17,Lookup2012,80,FALSE),0)</f>
        <v>21449.670000000024</v>
      </c>
      <c r="AH17" s="34">
        <f ca="1">IFERROR(VLOOKUP($A17,Lookup2013,77,FALSE),0)</f>
        <v>-57541.190000000119</v>
      </c>
      <c r="AI17" s="35">
        <f ca="1">IFERROR(VLOOKUP($A17,Lookup2013,78,FALSE),0)</f>
        <v>-2877.0799999999954</v>
      </c>
      <c r="AJ17" s="35">
        <f ca="1">IFERROR(VLOOKUP($A17,Lookup2013,79,FALSE),0)</f>
        <v>-12688.490000000007</v>
      </c>
      <c r="AK17" s="36">
        <f ca="1">IFERROR(VLOOKUP($A17,Lookup2013,80,FALSE),0)</f>
        <v>-73106.760000000126</v>
      </c>
      <c r="AL17" s="34">
        <f ca="1">IFERROR(VLOOKUP($A17,Lookup2014,77,FALSE),0)</f>
        <v>-24368.109999999928</v>
      </c>
      <c r="AM17" s="35">
        <f ca="1">IFERROR(VLOOKUP($A17,Lookup2014,78,FALSE),0)</f>
        <v>-1218.420000000001</v>
      </c>
      <c r="AN17" s="35">
        <f ca="1">IFERROR(VLOOKUP($A17,Lookup2014,79,FALSE),0)</f>
        <v>-4755.1599999999962</v>
      </c>
      <c r="AO17" s="36">
        <f ca="1">IFERROR(VLOOKUP($A17,Lookup2014,80,FALSE),0)</f>
        <v>-30341.68999999993</v>
      </c>
      <c r="AP17" s="34">
        <f ca="1">IFERROR(VLOOKUP($A17,Lookup2015,77,FALSE),0)</f>
        <v>0</v>
      </c>
      <c r="AQ17" s="35">
        <f ca="1">IFERROR(VLOOKUP($A17,Lookup2015,78,FALSE),0)</f>
        <v>0</v>
      </c>
      <c r="AR17" s="35">
        <f ca="1">IFERROR(VLOOKUP($A17,Lookup2015,79,FALSE),0)</f>
        <v>0</v>
      </c>
      <c r="AS17" s="36">
        <f ca="1">IFERROR(VLOOKUP($A17,Lookup2015,80,FALSE),0)</f>
        <v>0</v>
      </c>
      <c r="AT17" s="34">
        <f ca="1">IFERROR(VLOOKUP($A17,Lookup2016,77,FALSE),0)</f>
        <v>3126.34</v>
      </c>
      <c r="AU17" s="35">
        <f ca="1">IFERROR(VLOOKUP($A17,Lookup2016,78,FALSE),0)</f>
        <v>156.32000000000079</v>
      </c>
      <c r="AV17" s="35">
        <f ca="1">IFERROR(VLOOKUP($A17,Lookup2016,79,FALSE),0)</f>
        <v>453.22999999999882</v>
      </c>
      <c r="AW17" s="36">
        <f ca="1">IFERROR(VLOOKUP($A17,Lookup2016,80,FALSE),0)</f>
        <v>3735.8899999999994</v>
      </c>
      <c r="AX17" s="34">
        <f t="shared" ca="1" si="5"/>
        <v>154052.59000000046</v>
      </c>
      <c r="AY17" s="35">
        <f t="shared" ca="1" si="5"/>
        <v>7702.6200000000044</v>
      </c>
      <c r="AZ17" s="35">
        <f t="shared" ca="1" si="5"/>
        <v>72275.05</v>
      </c>
      <c r="BA17" s="36">
        <f t="shared" ca="1" si="5"/>
        <v>234030.26000000047</v>
      </c>
    </row>
    <row r="18" spans="1:53" outlineLevel="1" x14ac:dyDescent="0.25">
      <c r="C18" s="2" t="s">
        <v>904</v>
      </c>
      <c r="F18" s="34">
        <f t="shared" ref="F18:BA18" ca="1" si="6">SUBTOTAL(9,F16:F17)</f>
        <v>117707.11000000028</v>
      </c>
      <c r="G18" s="35">
        <f t="shared" ca="1" si="6"/>
        <v>5885.3800000000037</v>
      </c>
      <c r="H18" s="35">
        <f t="shared" ca="1" si="6"/>
        <v>55565.929999999993</v>
      </c>
      <c r="I18" s="36">
        <f t="shared" ca="1" si="6"/>
        <v>179158.42000000027</v>
      </c>
      <c r="J18" s="34">
        <f t="shared" ca="1" si="6"/>
        <v>160641.04999999897</v>
      </c>
      <c r="K18" s="35">
        <f t="shared" ca="1" si="6"/>
        <v>8032.019999999995</v>
      </c>
      <c r="L18" s="35">
        <f t="shared" ca="1" si="6"/>
        <v>66601.629999999946</v>
      </c>
      <c r="M18" s="36">
        <f t="shared" ca="1" si="6"/>
        <v>235274.69999999893</v>
      </c>
      <c r="N18" s="34">
        <f t="shared" ca="1" si="6"/>
        <v>94781.87999999999</v>
      </c>
      <c r="O18" s="35">
        <f t="shared" ca="1" si="6"/>
        <v>4739.09</v>
      </c>
      <c r="P18" s="35">
        <f t="shared" ca="1" si="6"/>
        <v>33883.609999999986</v>
      </c>
      <c r="Q18" s="36">
        <f t="shared" ca="1" si="6"/>
        <v>133404.57999999999</v>
      </c>
      <c r="R18" s="34">
        <f t="shared" ca="1" si="6"/>
        <v>19979.220000000114</v>
      </c>
      <c r="S18" s="35">
        <f t="shared" ca="1" si="6"/>
        <v>998.98000000000263</v>
      </c>
      <c r="T18" s="35">
        <f t="shared" ca="1" si="6"/>
        <v>6459.6600000000199</v>
      </c>
      <c r="U18" s="36">
        <f t="shared" ca="1" si="6"/>
        <v>27437.860000000139</v>
      </c>
      <c r="V18" s="34">
        <f t="shared" ca="1" si="6"/>
        <v>-179022.48999999941</v>
      </c>
      <c r="W18" s="35">
        <f t="shared" ca="1" si="6"/>
        <v>-8951.1200000000063</v>
      </c>
      <c r="X18" s="35">
        <f t="shared" ca="1" si="6"/>
        <v>-53988.059999999983</v>
      </c>
      <c r="Y18" s="36">
        <f t="shared" ca="1" si="6"/>
        <v>-241961.6699999994</v>
      </c>
      <c r="Z18" s="34">
        <f t="shared" ca="1" si="6"/>
        <v>170789.72000000018</v>
      </c>
      <c r="AA18" s="35">
        <f t="shared" ca="1" si="6"/>
        <v>8539.489999999998</v>
      </c>
      <c r="AB18" s="35">
        <f t="shared" ca="1" si="6"/>
        <v>47084.990000000005</v>
      </c>
      <c r="AC18" s="36">
        <f t="shared" ca="1" si="6"/>
        <v>226414.20000000019</v>
      </c>
      <c r="AD18" s="34">
        <f t="shared" ca="1" si="6"/>
        <v>16526.22000000003</v>
      </c>
      <c r="AE18" s="35">
        <f t="shared" ca="1" si="6"/>
        <v>826.32999999999947</v>
      </c>
      <c r="AF18" s="35">
        <f t="shared" ca="1" si="6"/>
        <v>4097.1199999999926</v>
      </c>
      <c r="AG18" s="36">
        <f t="shared" ca="1" si="6"/>
        <v>21449.670000000024</v>
      </c>
      <c r="AH18" s="34">
        <f t="shared" ca="1" si="6"/>
        <v>-143032.30000000028</v>
      </c>
      <c r="AI18" s="35">
        <f t="shared" ca="1" si="6"/>
        <v>-7151.6599999999971</v>
      </c>
      <c r="AJ18" s="35">
        <f t="shared" ca="1" si="6"/>
        <v>-31633.5</v>
      </c>
      <c r="AK18" s="36">
        <f t="shared" ca="1" si="6"/>
        <v>-181817.46000000031</v>
      </c>
      <c r="AL18" s="34">
        <f t="shared" ca="1" si="6"/>
        <v>-45534.60000000018</v>
      </c>
      <c r="AM18" s="35">
        <f t="shared" ca="1" si="6"/>
        <v>-2276.7499999999964</v>
      </c>
      <c r="AN18" s="35">
        <f t="shared" ca="1" si="6"/>
        <v>-8889.1099999999988</v>
      </c>
      <c r="AO18" s="36">
        <f t="shared" ca="1" si="6"/>
        <v>-56700.460000000181</v>
      </c>
      <c r="AP18" s="34">
        <f t="shared" ca="1" si="6"/>
        <v>0</v>
      </c>
      <c r="AQ18" s="35">
        <f t="shared" ca="1" si="6"/>
        <v>0</v>
      </c>
      <c r="AR18" s="35">
        <f t="shared" ca="1" si="6"/>
        <v>0</v>
      </c>
      <c r="AS18" s="36">
        <f t="shared" ca="1" si="6"/>
        <v>0</v>
      </c>
      <c r="AT18" s="34">
        <f t="shared" ca="1" si="6"/>
        <v>3126.34</v>
      </c>
      <c r="AU18" s="35">
        <f t="shared" ca="1" si="6"/>
        <v>156.32000000000079</v>
      </c>
      <c r="AV18" s="35">
        <f t="shared" ca="1" si="6"/>
        <v>453.22999999999882</v>
      </c>
      <c r="AW18" s="36">
        <f t="shared" ca="1" si="6"/>
        <v>3735.8899999999994</v>
      </c>
      <c r="AX18" s="34">
        <f t="shared" ca="1" si="6"/>
        <v>215962.14999999973</v>
      </c>
      <c r="AY18" s="35">
        <f t="shared" ca="1" si="6"/>
        <v>10798.080000000002</v>
      </c>
      <c r="AZ18" s="35">
        <f t="shared" ca="1" si="6"/>
        <v>119635.49999999997</v>
      </c>
      <c r="BA18" s="36">
        <f t="shared" ca="1" si="6"/>
        <v>346395.72999999969</v>
      </c>
    </row>
    <row r="19" spans="1:53" outlineLevel="2" x14ac:dyDescent="0.25">
      <c r="A19" t="s">
        <v>245</v>
      </c>
      <c r="B19" t="str">
        <f ca="1">VLOOKUP($A19,IndexLookup,2,FALSE)</f>
        <v>APL</v>
      </c>
      <c r="C19" t="str">
        <f ca="1">VLOOKUP($B19,ParticipantLookup,2,FALSE)</f>
        <v>ATCO Electric Ltd.</v>
      </c>
      <c r="D19" t="str">
        <f ca="1">VLOOKUP($A19,IndexLookup,3,FALSE)</f>
        <v>311S033N</v>
      </c>
      <c r="E19" t="str">
        <f ca="1">VLOOKUP($D19,FacilityLookup,2,FALSE)</f>
        <v>ATCO Electric Reversing POD - Elmsworth (731S)</v>
      </c>
      <c r="F19" s="34">
        <f ca="1">IFERROR(VLOOKUP($A19,Lookup2006,77,FALSE),0)</f>
        <v>0</v>
      </c>
      <c r="G19" s="35">
        <f ca="1">IFERROR(VLOOKUP($A19,Lookup2006,78,FALSE),0)</f>
        <v>0</v>
      </c>
      <c r="H19" s="35">
        <f ca="1">IFERROR(VLOOKUP($A19,Lookup2006,79,FALSE),0)</f>
        <v>0</v>
      </c>
      <c r="I19" s="36">
        <f ca="1">IFERROR(VLOOKUP($A19,Lookup2006,80,FALSE),0)</f>
        <v>0</v>
      </c>
      <c r="J19" s="34">
        <f ca="1">IFERROR(VLOOKUP($A19,Lookup2007,77,FALSE),0)</f>
        <v>0</v>
      </c>
      <c r="K19" s="35">
        <f ca="1">IFERROR(VLOOKUP($A19,Lookup2007,78,FALSE),0)</f>
        <v>0</v>
      </c>
      <c r="L19" s="35">
        <f ca="1">IFERROR(VLOOKUP($A19,Lookup2007,79,FALSE),0)</f>
        <v>0</v>
      </c>
      <c r="M19" s="36">
        <f ca="1">IFERROR(VLOOKUP($A19,Lookup2007,80,FALSE),0)</f>
        <v>0</v>
      </c>
      <c r="N19" s="34">
        <f ca="1">IFERROR(VLOOKUP($A19,Lookup2008,77,FALSE),0)</f>
        <v>0</v>
      </c>
      <c r="O19" s="35">
        <f ca="1">IFERROR(VLOOKUP($A19,Lookup2008,78,FALSE),0)</f>
        <v>0</v>
      </c>
      <c r="P19" s="35">
        <f ca="1">IFERROR(VLOOKUP($A19,Lookup2008,79,FALSE),0)</f>
        <v>0</v>
      </c>
      <c r="Q19" s="36">
        <f ca="1">IFERROR(VLOOKUP($A19,Lookup2008,80,FALSE),0)</f>
        <v>0</v>
      </c>
      <c r="R19" s="34">
        <f ca="1">IFERROR(VLOOKUP($A19,Lookup2009,77,FALSE),0)</f>
        <v>0</v>
      </c>
      <c r="S19" s="35">
        <f ca="1">IFERROR(VLOOKUP($A19,Lookup2009,78,FALSE),0)</f>
        <v>0</v>
      </c>
      <c r="T19" s="35">
        <f ca="1">IFERROR(VLOOKUP($A19,Lookup2009,79,FALSE),0)</f>
        <v>0</v>
      </c>
      <c r="U19" s="36">
        <f ca="1">IFERROR(VLOOKUP($A19,Lookup2009,80,FALSE),0)</f>
        <v>0</v>
      </c>
      <c r="V19" s="34">
        <f ca="1">IFERROR(VLOOKUP($A19,Lookup2010,77,FALSE),0)</f>
        <v>0</v>
      </c>
      <c r="W19" s="35">
        <f ca="1">IFERROR(VLOOKUP($A19,Lookup2010,78,FALSE),0)</f>
        <v>0</v>
      </c>
      <c r="X19" s="35">
        <f ca="1">IFERROR(VLOOKUP($A19,Lookup2010,79,FALSE),0)</f>
        <v>0</v>
      </c>
      <c r="Y19" s="36">
        <f ca="1">IFERROR(VLOOKUP($A19,Lookup2010,80,FALSE),0)</f>
        <v>0</v>
      </c>
      <c r="Z19" s="34">
        <f ca="1">IFERROR(VLOOKUP($A19,Lookup2011,77,FALSE),0)</f>
        <v>0</v>
      </c>
      <c r="AA19" s="35">
        <f ca="1">IFERROR(VLOOKUP($A19,Lookup2011,78,FALSE),0)</f>
        <v>0</v>
      </c>
      <c r="AB19" s="35">
        <f ca="1">IFERROR(VLOOKUP($A19,Lookup2011,79,FALSE),0)</f>
        <v>0</v>
      </c>
      <c r="AC19" s="36">
        <f ca="1">IFERROR(VLOOKUP($A19,Lookup2011,80,FALSE),0)</f>
        <v>0</v>
      </c>
      <c r="AD19" s="34">
        <f ca="1">IFERROR(VLOOKUP($A19,Lookup2012,77,FALSE),0)</f>
        <v>0</v>
      </c>
      <c r="AE19" s="35">
        <f ca="1">IFERROR(VLOOKUP($A19,Lookup2012,78,FALSE),0)</f>
        <v>0</v>
      </c>
      <c r="AF19" s="35">
        <f ca="1">IFERROR(VLOOKUP($A19,Lookup2012,79,FALSE),0)</f>
        <v>0</v>
      </c>
      <c r="AG19" s="36">
        <f ca="1">IFERROR(VLOOKUP($A19,Lookup2012,80,FALSE),0)</f>
        <v>0</v>
      </c>
      <c r="AH19" s="34">
        <f ca="1">IFERROR(VLOOKUP($A19,Lookup2013,77,FALSE),0)</f>
        <v>0</v>
      </c>
      <c r="AI19" s="35">
        <f ca="1">IFERROR(VLOOKUP($A19,Lookup2013,78,FALSE),0)</f>
        <v>0</v>
      </c>
      <c r="AJ19" s="35">
        <f ca="1">IFERROR(VLOOKUP($A19,Lookup2013,79,FALSE),0)</f>
        <v>0</v>
      </c>
      <c r="AK19" s="36">
        <f ca="1">IFERROR(VLOOKUP($A19,Lookup2013,80,FALSE),0)</f>
        <v>0</v>
      </c>
      <c r="AL19" s="34">
        <f ca="1">IFERROR(VLOOKUP($A19,Lookup2014,77,FALSE),0)</f>
        <v>0</v>
      </c>
      <c r="AM19" s="35">
        <f ca="1">IFERROR(VLOOKUP($A19,Lookup2014,78,FALSE),0)</f>
        <v>0</v>
      </c>
      <c r="AN19" s="35">
        <f ca="1">IFERROR(VLOOKUP($A19,Lookup2014,79,FALSE),0)</f>
        <v>0</v>
      </c>
      <c r="AO19" s="36">
        <f ca="1">IFERROR(VLOOKUP($A19,Lookup2014,80,FALSE),0)</f>
        <v>0</v>
      </c>
      <c r="AP19" s="34">
        <f ca="1">IFERROR(VLOOKUP($A19,Lookup2015,77,FALSE),0)</f>
        <v>0</v>
      </c>
      <c r="AQ19" s="35">
        <f ca="1">IFERROR(VLOOKUP($A19,Lookup2015,78,FALSE),0)</f>
        <v>0</v>
      </c>
      <c r="AR19" s="35">
        <f ca="1">IFERROR(VLOOKUP($A19,Lookup2015,79,FALSE),0)</f>
        <v>0</v>
      </c>
      <c r="AS19" s="36">
        <f ca="1">IFERROR(VLOOKUP($A19,Lookup2015,80,FALSE),0)</f>
        <v>0</v>
      </c>
      <c r="AT19" s="34">
        <f ca="1">IFERROR(VLOOKUP($A19,Lookup2016,77,FALSE),0)</f>
        <v>0</v>
      </c>
      <c r="AU19" s="35">
        <f ca="1">IFERROR(VLOOKUP($A19,Lookup2016,78,FALSE),0)</f>
        <v>0</v>
      </c>
      <c r="AV19" s="35">
        <f ca="1">IFERROR(VLOOKUP($A19,Lookup2016,79,FALSE),0)</f>
        <v>0</v>
      </c>
      <c r="AW19" s="36">
        <f ca="1">IFERROR(VLOOKUP($A19,Lookup2016,80,FALSE),0)</f>
        <v>0</v>
      </c>
      <c r="AX19" s="34">
        <f t="shared" ref="AX19:BA23" ca="1" si="7">SUM(F19,J19,N19,R19,V19,Z19,AD19,AH19,AL19,AP19,AT19)</f>
        <v>0</v>
      </c>
      <c r="AY19" s="35">
        <f t="shared" ca="1" si="7"/>
        <v>0</v>
      </c>
      <c r="AZ19" s="35">
        <f t="shared" ca="1" si="7"/>
        <v>0</v>
      </c>
      <c r="BA19" s="36">
        <f t="shared" ca="1" si="7"/>
        <v>0</v>
      </c>
    </row>
    <row r="20" spans="1:53" outlineLevel="2" x14ac:dyDescent="0.25">
      <c r="A20" t="s">
        <v>246</v>
      </c>
      <c r="B20" t="str">
        <f ca="1">VLOOKUP($A20,IndexLookup,2,FALSE)</f>
        <v>APL</v>
      </c>
      <c r="C20" t="str">
        <f ca="1">VLOOKUP($B20,ParticipantLookup,2,FALSE)</f>
        <v>ATCO Electric Ltd.</v>
      </c>
      <c r="D20" t="str">
        <f ca="1">VLOOKUP($A20,IndexLookup,3,FALSE)</f>
        <v>321S009N</v>
      </c>
      <c r="E20" t="str">
        <f ca="1">VLOOKUP($D20,FacilityLookup,2,FALSE)</f>
        <v>ATCO Electric Reversing POD - Carmon (830S)</v>
      </c>
      <c r="F20" s="34">
        <f ca="1">IFERROR(VLOOKUP($A20,Lookup2006,77,FALSE),0)</f>
        <v>0</v>
      </c>
      <c r="G20" s="35">
        <f ca="1">IFERROR(VLOOKUP($A20,Lookup2006,78,FALSE),0)</f>
        <v>0</v>
      </c>
      <c r="H20" s="35">
        <f ca="1">IFERROR(VLOOKUP($A20,Lookup2006,79,FALSE),0)</f>
        <v>0</v>
      </c>
      <c r="I20" s="36">
        <f ca="1">IFERROR(VLOOKUP($A20,Lookup2006,80,FALSE),0)</f>
        <v>0</v>
      </c>
      <c r="J20" s="34">
        <f ca="1">IFERROR(VLOOKUP($A20,Lookup2007,77,FALSE),0)</f>
        <v>0</v>
      </c>
      <c r="K20" s="35">
        <f ca="1">IFERROR(VLOOKUP($A20,Lookup2007,78,FALSE),0)</f>
        <v>0</v>
      </c>
      <c r="L20" s="35">
        <f ca="1">IFERROR(VLOOKUP($A20,Lookup2007,79,FALSE),0)</f>
        <v>0</v>
      </c>
      <c r="M20" s="36">
        <f ca="1">IFERROR(VLOOKUP($A20,Lookup2007,80,FALSE),0)</f>
        <v>0</v>
      </c>
      <c r="N20" s="34">
        <f ca="1">IFERROR(VLOOKUP($A20,Lookup2008,77,FALSE),0)</f>
        <v>0</v>
      </c>
      <c r="O20" s="35">
        <f ca="1">IFERROR(VLOOKUP($A20,Lookup2008,78,FALSE),0)</f>
        <v>0</v>
      </c>
      <c r="P20" s="35">
        <f ca="1">IFERROR(VLOOKUP($A20,Lookup2008,79,FALSE),0)</f>
        <v>0</v>
      </c>
      <c r="Q20" s="36">
        <f ca="1">IFERROR(VLOOKUP($A20,Lookup2008,80,FALSE),0)</f>
        <v>0</v>
      </c>
      <c r="R20" s="34">
        <f ca="1">IFERROR(VLOOKUP($A20,Lookup2009,77,FALSE),0)</f>
        <v>0</v>
      </c>
      <c r="S20" s="35">
        <f ca="1">IFERROR(VLOOKUP($A20,Lookup2009,78,FALSE),0)</f>
        <v>0</v>
      </c>
      <c r="T20" s="35">
        <f ca="1">IFERROR(VLOOKUP($A20,Lookup2009,79,FALSE),0)</f>
        <v>0</v>
      </c>
      <c r="U20" s="36">
        <f ca="1">IFERROR(VLOOKUP($A20,Lookup2009,80,FALSE),0)</f>
        <v>0</v>
      </c>
      <c r="V20" s="34">
        <f ca="1">IFERROR(VLOOKUP($A20,Lookup2010,77,FALSE),0)</f>
        <v>0</v>
      </c>
      <c r="W20" s="35">
        <f ca="1">IFERROR(VLOOKUP($A20,Lookup2010,78,FALSE),0)</f>
        <v>0</v>
      </c>
      <c r="X20" s="35">
        <f ca="1">IFERROR(VLOOKUP($A20,Lookup2010,79,FALSE),0)</f>
        <v>0</v>
      </c>
      <c r="Y20" s="36">
        <f ca="1">IFERROR(VLOOKUP($A20,Lookup2010,80,FALSE),0)</f>
        <v>0</v>
      </c>
      <c r="Z20" s="34">
        <f ca="1">IFERROR(VLOOKUP($A20,Lookup2011,77,FALSE),0)</f>
        <v>0</v>
      </c>
      <c r="AA20" s="35">
        <f ca="1">IFERROR(VLOOKUP($A20,Lookup2011,78,FALSE),0)</f>
        <v>0</v>
      </c>
      <c r="AB20" s="35">
        <f ca="1">IFERROR(VLOOKUP($A20,Lookup2011,79,FALSE),0)</f>
        <v>0</v>
      </c>
      <c r="AC20" s="36">
        <f ca="1">IFERROR(VLOOKUP($A20,Lookup2011,80,FALSE),0)</f>
        <v>0</v>
      </c>
      <c r="AD20" s="34">
        <f ca="1">IFERROR(VLOOKUP($A20,Lookup2012,77,FALSE),0)</f>
        <v>0</v>
      </c>
      <c r="AE20" s="35">
        <f ca="1">IFERROR(VLOOKUP($A20,Lookup2012,78,FALSE),0)</f>
        <v>0</v>
      </c>
      <c r="AF20" s="35">
        <f ca="1">IFERROR(VLOOKUP($A20,Lookup2012,79,FALSE),0)</f>
        <v>0</v>
      </c>
      <c r="AG20" s="36">
        <f ca="1">IFERROR(VLOOKUP($A20,Lookup2012,80,FALSE),0)</f>
        <v>0</v>
      </c>
      <c r="AH20" s="34">
        <f ca="1">IFERROR(VLOOKUP($A20,Lookup2013,77,FALSE),0)</f>
        <v>0</v>
      </c>
      <c r="AI20" s="35">
        <f ca="1">IFERROR(VLOOKUP($A20,Lookup2013,78,FALSE),0)</f>
        <v>0</v>
      </c>
      <c r="AJ20" s="35">
        <f ca="1">IFERROR(VLOOKUP($A20,Lookup2013,79,FALSE),0)</f>
        <v>0</v>
      </c>
      <c r="AK20" s="36">
        <f ca="1">IFERROR(VLOOKUP($A20,Lookup2013,80,FALSE),0)</f>
        <v>0</v>
      </c>
      <c r="AL20" s="34">
        <f ca="1">IFERROR(VLOOKUP($A20,Lookup2014,77,FALSE),0)</f>
        <v>0</v>
      </c>
      <c r="AM20" s="35">
        <f ca="1">IFERROR(VLOOKUP($A20,Lookup2014,78,FALSE),0)</f>
        <v>0</v>
      </c>
      <c r="AN20" s="35">
        <f ca="1">IFERROR(VLOOKUP($A20,Lookup2014,79,FALSE),0)</f>
        <v>0</v>
      </c>
      <c r="AO20" s="36">
        <f ca="1">IFERROR(VLOOKUP($A20,Lookup2014,80,FALSE),0)</f>
        <v>0</v>
      </c>
      <c r="AP20" s="34">
        <f ca="1">IFERROR(VLOOKUP($A20,Lookup2015,77,FALSE),0)</f>
        <v>-974.52999999999963</v>
      </c>
      <c r="AQ20" s="35">
        <f ca="1">IFERROR(VLOOKUP($A20,Lookup2015,78,FALSE),0)</f>
        <v>-48.730000000000004</v>
      </c>
      <c r="AR20" s="35">
        <f ca="1">IFERROR(VLOOKUP($A20,Lookup2015,79,FALSE),0)</f>
        <v>-159.43000000000012</v>
      </c>
      <c r="AS20" s="36">
        <f ca="1">IFERROR(VLOOKUP($A20,Lookup2015,80,FALSE),0)</f>
        <v>-1182.6899999999998</v>
      </c>
      <c r="AT20" s="34">
        <f ca="1">IFERROR(VLOOKUP($A20,Lookup2016,77,FALSE),0)</f>
        <v>-1327.4300000000003</v>
      </c>
      <c r="AU20" s="35">
        <f ca="1">IFERROR(VLOOKUP($A20,Lookup2016,78,FALSE),0)</f>
        <v>-66.370000000000019</v>
      </c>
      <c r="AV20" s="35">
        <f ca="1">IFERROR(VLOOKUP($A20,Lookup2016,79,FALSE),0)</f>
        <v>-191.60999999999984</v>
      </c>
      <c r="AW20" s="36">
        <f ca="1">IFERROR(VLOOKUP($A20,Lookup2016,80,FALSE),0)</f>
        <v>-1585.4100000000003</v>
      </c>
      <c r="AX20" s="34">
        <f t="shared" ca="1" si="7"/>
        <v>-2301.96</v>
      </c>
      <c r="AY20" s="35">
        <f t="shared" ca="1" si="7"/>
        <v>-115.10000000000002</v>
      </c>
      <c r="AZ20" s="35">
        <f t="shared" ca="1" si="7"/>
        <v>-351.03999999999996</v>
      </c>
      <c r="BA20" s="36">
        <f t="shared" ca="1" si="7"/>
        <v>-2768.1000000000004</v>
      </c>
    </row>
    <row r="21" spans="1:53" outlineLevel="2" x14ac:dyDescent="0.25">
      <c r="A21" t="s">
        <v>419</v>
      </c>
      <c r="B21" t="str">
        <f ca="1">VLOOKUP($A21,IndexLookup,2,FALSE)</f>
        <v>APL</v>
      </c>
      <c r="C21" t="str">
        <f ca="1">VLOOKUP($B21,ParticipantLookup,2,FALSE)</f>
        <v>ATCO Electric Ltd.</v>
      </c>
      <c r="D21" t="str">
        <f ca="1">VLOOKUP($A21,IndexLookup,3,FALSE)</f>
        <v>321S033</v>
      </c>
      <c r="E21" t="str">
        <f ca="1">VLOOKUP($D21,FacilityLookup,2,FALSE)</f>
        <v>ATCO Electric DOS - Daishowa-Marubeni (839S)</v>
      </c>
      <c r="F21" s="34">
        <f ca="1">IFERROR(VLOOKUP($A21,Lookup2006,77,FALSE),0)</f>
        <v>0</v>
      </c>
      <c r="G21" s="35">
        <f ca="1">IFERROR(VLOOKUP($A21,Lookup2006,78,FALSE),0)</f>
        <v>0</v>
      </c>
      <c r="H21" s="35">
        <f ca="1">IFERROR(VLOOKUP($A21,Lookup2006,79,FALSE),0)</f>
        <v>0</v>
      </c>
      <c r="I21" s="36">
        <f ca="1">IFERROR(VLOOKUP($A21,Lookup2006,80,FALSE),0)</f>
        <v>0</v>
      </c>
      <c r="J21" s="34">
        <f ca="1">IFERROR(VLOOKUP($A21,Lookup2007,77,FALSE),0)</f>
        <v>0</v>
      </c>
      <c r="K21" s="35">
        <f ca="1">IFERROR(VLOOKUP($A21,Lookup2007,78,FALSE),0)</f>
        <v>0</v>
      </c>
      <c r="L21" s="35">
        <f ca="1">IFERROR(VLOOKUP($A21,Lookup2007,79,FALSE),0)</f>
        <v>0</v>
      </c>
      <c r="M21" s="36">
        <f ca="1">IFERROR(VLOOKUP($A21,Lookup2007,80,FALSE),0)</f>
        <v>0</v>
      </c>
      <c r="N21" s="34">
        <f ca="1">IFERROR(VLOOKUP($A21,Lookup2008,77,FALSE),0)</f>
        <v>0</v>
      </c>
      <c r="O21" s="35">
        <f ca="1">IFERROR(VLOOKUP($A21,Lookup2008,78,FALSE),0)</f>
        <v>0</v>
      </c>
      <c r="P21" s="35">
        <f ca="1">IFERROR(VLOOKUP($A21,Lookup2008,79,FALSE),0)</f>
        <v>0</v>
      </c>
      <c r="Q21" s="36">
        <f ca="1">IFERROR(VLOOKUP($A21,Lookup2008,80,FALSE),0)</f>
        <v>0</v>
      </c>
      <c r="R21" s="34">
        <f ca="1">IFERROR(VLOOKUP($A21,Lookup2009,77,FALSE),0)</f>
        <v>0</v>
      </c>
      <c r="S21" s="35">
        <f ca="1">IFERROR(VLOOKUP($A21,Lookup2009,78,FALSE),0)</f>
        <v>0</v>
      </c>
      <c r="T21" s="35">
        <f ca="1">IFERROR(VLOOKUP($A21,Lookup2009,79,FALSE),0)</f>
        <v>0</v>
      </c>
      <c r="U21" s="36">
        <f ca="1">IFERROR(VLOOKUP($A21,Lookup2009,80,FALSE),0)</f>
        <v>0</v>
      </c>
      <c r="V21" s="34">
        <f ca="1">IFERROR(VLOOKUP($A21,Lookup2010,77,FALSE),0)</f>
        <v>0</v>
      </c>
      <c r="W21" s="35">
        <f ca="1">IFERROR(VLOOKUP($A21,Lookup2010,78,FALSE),0)</f>
        <v>0</v>
      </c>
      <c r="X21" s="35">
        <f ca="1">IFERROR(VLOOKUP($A21,Lookup2010,79,FALSE),0)</f>
        <v>0</v>
      </c>
      <c r="Y21" s="36">
        <f ca="1">IFERROR(VLOOKUP($A21,Lookup2010,80,FALSE),0)</f>
        <v>0</v>
      </c>
      <c r="Z21" s="34">
        <f ca="1">IFERROR(VLOOKUP($A21,Lookup2011,77,FALSE),0)</f>
        <v>0</v>
      </c>
      <c r="AA21" s="35">
        <f ca="1">IFERROR(VLOOKUP($A21,Lookup2011,78,FALSE),0)</f>
        <v>0</v>
      </c>
      <c r="AB21" s="35">
        <f ca="1">IFERROR(VLOOKUP($A21,Lookup2011,79,FALSE),0)</f>
        <v>0</v>
      </c>
      <c r="AC21" s="36">
        <f ca="1">IFERROR(VLOOKUP($A21,Lookup2011,80,FALSE),0)</f>
        <v>0</v>
      </c>
      <c r="AD21" s="34">
        <f ca="1">IFERROR(VLOOKUP($A21,Lookup2012,77,FALSE),0)</f>
        <v>0</v>
      </c>
      <c r="AE21" s="35">
        <f ca="1">IFERROR(VLOOKUP($A21,Lookup2012,78,FALSE),0)</f>
        <v>0</v>
      </c>
      <c r="AF21" s="35">
        <f ca="1">IFERROR(VLOOKUP($A21,Lookup2012,79,FALSE),0)</f>
        <v>0</v>
      </c>
      <c r="AG21" s="36">
        <f ca="1">IFERROR(VLOOKUP($A21,Lookup2012,80,FALSE),0)</f>
        <v>0</v>
      </c>
      <c r="AH21" s="34">
        <f ca="1">IFERROR(VLOOKUP($A21,Lookup2013,77,FALSE),0)</f>
        <v>0</v>
      </c>
      <c r="AI21" s="35">
        <f ca="1">IFERROR(VLOOKUP($A21,Lookup2013,78,FALSE),0)</f>
        <v>0</v>
      </c>
      <c r="AJ21" s="35">
        <f ca="1">IFERROR(VLOOKUP($A21,Lookup2013,79,FALSE),0)</f>
        <v>0</v>
      </c>
      <c r="AK21" s="36">
        <f ca="1">IFERROR(VLOOKUP($A21,Lookup2013,80,FALSE),0)</f>
        <v>0</v>
      </c>
      <c r="AL21" s="34">
        <f ca="1">IFERROR(VLOOKUP($A21,Lookup2014,77,FALSE),0)</f>
        <v>0</v>
      </c>
      <c r="AM21" s="35">
        <f ca="1">IFERROR(VLOOKUP($A21,Lookup2014,78,FALSE),0)</f>
        <v>0</v>
      </c>
      <c r="AN21" s="35">
        <f ca="1">IFERROR(VLOOKUP($A21,Lookup2014,79,FALSE),0)</f>
        <v>0</v>
      </c>
      <c r="AO21" s="36">
        <f ca="1">IFERROR(VLOOKUP($A21,Lookup2014,80,FALSE),0)</f>
        <v>0</v>
      </c>
      <c r="AP21" s="34">
        <f ca="1">IFERROR(VLOOKUP($A21,Lookup2015,77,FALSE),0)</f>
        <v>0</v>
      </c>
      <c r="AQ21" s="35">
        <f ca="1">IFERROR(VLOOKUP($A21,Lookup2015,78,FALSE),0)</f>
        <v>0</v>
      </c>
      <c r="AR21" s="35">
        <f ca="1">IFERROR(VLOOKUP($A21,Lookup2015,79,FALSE),0)</f>
        <v>0</v>
      </c>
      <c r="AS21" s="36">
        <f ca="1">IFERROR(VLOOKUP($A21,Lookup2015,80,FALSE),0)</f>
        <v>0</v>
      </c>
      <c r="AT21" s="34">
        <f ca="1">IFERROR(VLOOKUP($A21,Lookup2016,77,FALSE),0)</f>
        <v>0</v>
      </c>
      <c r="AU21" s="35">
        <f ca="1">IFERROR(VLOOKUP($A21,Lookup2016,78,FALSE),0)</f>
        <v>0</v>
      </c>
      <c r="AV21" s="35">
        <f ca="1">IFERROR(VLOOKUP($A21,Lookup2016,79,FALSE),0)</f>
        <v>0</v>
      </c>
      <c r="AW21" s="36">
        <f ca="1">IFERROR(VLOOKUP($A21,Lookup2016,80,FALSE),0)</f>
        <v>0</v>
      </c>
      <c r="AX21" s="34">
        <f t="shared" ca="1" si="7"/>
        <v>0</v>
      </c>
      <c r="AY21" s="35">
        <f t="shared" ca="1" si="7"/>
        <v>0</v>
      </c>
      <c r="AZ21" s="35">
        <f t="shared" ca="1" si="7"/>
        <v>0</v>
      </c>
      <c r="BA21" s="36">
        <f t="shared" ca="1" si="7"/>
        <v>0</v>
      </c>
    </row>
    <row r="22" spans="1:53" outlineLevel="2" x14ac:dyDescent="0.25">
      <c r="A22" t="s">
        <v>247</v>
      </c>
      <c r="B22" t="str">
        <f ca="1">VLOOKUP($A22,IndexLookup,2,FALSE)</f>
        <v>APL</v>
      </c>
      <c r="C22" t="str">
        <f ca="1">VLOOKUP($B22,ParticipantLookup,2,FALSE)</f>
        <v>ATCO Electric Ltd.</v>
      </c>
      <c r="D22" t="str">
        <f ca="1">VLOOKUP($A22,IndexLookup,3,FALSE)</f>
        <v>325S009N</v>
      </c>
      <c r="E22" t="str">
        <f ca="1">VLOOKUP($D22,FacilityLookup,2,FALSE)</f>
        <v>ATCO Electric Reversing POD - Hotchkiss (788S)</v>
      </c>
      <c r="F22" s="34">
        <f ca="1">IFERROR(VLOOKUP($A22,Lookup2006,77,FALSE),0)</f>
        <v>0</v>
      </c>
      <c r="G22" s="35">
        <f ca="1">IFERROR(VLOOKUP($A22,Lookup2006,78,FALSE),0)</f>
        <v>0</v>
      </c>
      <c r="H22" s="35">
        <f ca="1">IFERROR(VLOOKUP($A22,Lookup2006,79,FALSE),0)</f>
        <v>0</v>
      </c>
      <c r="I22" s="36">
        <f ca="1">IFERROR(VLOOKUP($A22,Lookup2006,80,FALSE),0)</f>
        <v>0</v>
      </c>
      <c r="J22" s="34">
        <f ca="1">IFERROR(VLOOKUP($A22,Lookup2007,77,FALSE),0)</f>
        <v>0</v>
      </c>
      <c r="K22" s="35">
        <f ca="1">IFERROR(VLOOKUP($A22,Lookup2007,78,FALSE),0)</f>
        <v>0</v>
      </c>
      <c r="L22" s="35">
        <f ca="1">IFERROR(VLOOKUP($A22,Lookup2007,79,FALSE),0)</f>
        <v>0</v>
      </c>
      <c r="M22" s="36">
        <f ca="1">IFERROR(VLOOKUP($A22,Lookup2007,80,FALSE),0)</f>
        <v>0</v>
      </c>
      <c r="N22" s="34">
        <f ca="1">IFERROR(VLOOKUP($A22,Lookup2008,77,FALSE),0)</f>
        <v>0</v>
      </c>
      <c r="O22" s="35">
        <f ca="1">IFERROR(VLOOKUP($A22,Lookup2008,78,FALSE),0)</f>
        <v>0</v>
      </c>
      <c r="P22" s="35">
        <f ca="1">IFERROR(VLOOKUP($A22,Lookup2008,79,FALSE),0)</f>
        <v>0</v>
      </c>
      <c r="Q22" s="36">
        <f ca="1">IFERROR(VLOOKUP($A22,Lookup2008,80,FALSE),0)</f>
        <v>0</v>
      </c>
      <c r="R22" s="34">
        <f ca="1">IFERROR(VLOOKUP($A22,Lookup2009,77,FALSE),0)</f>
        <v>0</v>
      </c>
      <c r="S22" s="35">
        <f ca="1">IFERROR(VLOOKUP($A22,Lookup2009,78,FALSE),0)</f>
        <v>0</v>
      </c>
      <c r="T22" s="35">
        <f ca="1">IFERROR(VLOOKUP($A22,Lookup2009,79,FALSE),0)</f>
        <v>0</v>
      </c>
      <c r="U22" s="36">
        <f ca="1">IFERROR(VLOOKUP($A22,Lookup2009,80,FALSE),0)</f>
        <v>0</v>
      </c>
      <c r="V22" s="34">
        <f ca="1">IFERROR(VLOOKUP($A22,Lookup2010,77,FALSE),0)</f>
        <v>0</v>
      </c>
      <c r="W22" s="35">
        <f ca="1">IFERROR(VLOOKUP($A22,Lookup2010,78,FALSE),0)</f>
        <v>0</v>
      </c>
      <c r="X22" s="35">
        <f ca="1">IFERROR(VLOOKUP($A22,Lookup2010,79,FALSE),0)</f>
        <v>0</v>
      </c>
      <c r="Y22" s="36">
        <f ca="1">IFERROR(VLOOKUP($A22,Lookup2010,80,FALSE),0)</f>
        <v>0</v>
      </c>
      <c r="Z22" s="34">
        <f ca="1">IFERROR(VLOOKUP($A22,Lookup2011,77,FALSE),0)</f>
        <v>0</v>
      </c>
      <c r="AA22" s="35">
        <f ca="1">IFERROR(VLOOKUP($A22,Lookup2011,78,FALSE),0)</f>
        <v>0</v>
      </c>
      <c r="AB22" s="35">
        <f ca="1">IFERROR(VLOOKUP($A22,Lookup2011,79,FALSE),0)</f>
        <v>0</v>
      </c>
      <c r="AC22" s="36">
        <f ca="1">IFERROR(VLOOKUP($A22,Lookup2011,80,FALSE),0)</f>
        <v>0</v>
      </c>
      <c r="AD22" s="34">
        <f ca="1">IFERROR(VLOOKUP($A22,Lookup2012,77,FALSE),0)</f>
        <v>0</v>
      </c>
      <c r="AE22" s="35">
        <f ca="1">IFERROR(VLOOKUP($A22,Lookup2012,78,FALSE),0)</f>
        <v>0</v>
      </c>
      <c r="AF22" s="35">
        <f ca="1">IFERROR(VLOOKUP($A22,Lookup2012,79,FALSE),0)</f>
        <v>0</v>
      </c>
      <c r="AG22" s="36">
        <f ca="1">IFERROR(VLOOKUP($A22,Lookup2012,80,FALSE),0)</f>
        <v>0</v>
      </c>
      <c r="AH22" s="34">
        <f ca="1">IFERROR(VLOOKUP($A22,Lookup2013,77,FALSE),0)</f>
        <v>0</v>
      </c>
      <c r="AI22" s="35">
        <f ca="1">IFERROR(VLOOKUP($A22,Lookup2013,78,FALSE),0)</f>
        <v>0</v>
      </c>
      <c r="AJ22" s="35">
        <f ca="1">IFERROR(VLOOKUP($A22,Lookup2013,79,FALSE),0)</f>
        <v>0</v>
      </c>
      <c r="AK22" s="36">
        <f ca="1">IFERROR(VLOOKUP($A22,Lookup2013,80,FALSE),0)</f>
        <v>0</v>
      </c>
      <c r="AL22" s="34">
        <f ca="1">IFERROR(VLOOKUP($A22,Lookup2014,77,FALSE),0)</f>
        <v>0</v>
      </c>
      <c r="AM22" s="35">
        <f ca="1">IFERROR(VLOOKUP($A22,Lookup2014,78,FALSE),0)</f>
        <v>0</v>
      </c>
      <c r="AN22" s="35">
        <f ca="1">IFERROR(VLOOKUP($A22,Lookup2014,79,FALSE),0)</f>
        <v>0</v>
      </c>
      <c r="AO22" s="36">
        <f ca="1">IFERROR(VLOOKUP($A22,Lookup2014,80,FALSE),0)</f>
        <v>0</v>
      </c>
      <c r="AP22" s="34">
        <f ca="1">IFERROR(VLOOKUP($A22,Lookup2015,77,FALSE),0)</f>
        <v>0</v>
      </c>
      <c r="AQ22" s="35">
        <f ca="1">IFERROR(VLOOKUP($A22,Lookup2015,78,FALSE),0)</f>
        <v>0</v>
      </c>
      <c r="AR22" s="35">
        <f ca="1">IFERROR(VLOOKUP($A22,Lookup2015,79,FALSE),0)</f>
        <v>0</v>
      </c>
      <c r="AS22" s="36">
        <f ca="1">IFERROR(VLOOKUP($A22,Lookup2015,80,FALSE),0)</f>
        <v>0</v>
      </c>
      <c r="AT22" s="34">
        <f ca="1">IFERROR(VLOOKUP($A22,Lookup2016,77,FALSE),0)</f>
        <v>0</v>
      </c>
      <c r="AU22" s="35">
        <f ca="1">IFERROR(VLOOKUP($A22,Lookup2016,78,FALSE),0)</f>
        <v>0</v>
      </c>
      <c r="AV22" s="35">
        <f ca="1">IFERROR(VLOOKUP($A22,Lookup2016,79,FALSE),0)</f>
        <v>0</v>
      </c>
      <c r="AW22" s="36">
        <f ca="1">IFERROR(VLOOKUP($A22,Lookup2016,80,FALSE),0)</f>
        <v>0</v>
      </c>
      <c r="AX22" s="34">
        <f t="shared" ca="1" si="7"/>
        <v>0</v>
      </c>
      <c r="AY22" s="35">
        <f t="shared" ca="1" si="7"/>
        <v>0</v>
      </c>
      <c r="AZ22" s="35">
        <f t="shared" ca="1" si="7"/>
        <v>0</v>
      </c>
      <c r="BA22" s="36">
        <f t="shared" ca="1" si="7"/>
        <v>0</v>
      </c>
    </row>
    <row r="23" spans="1:53" outlineLevel="2" x14ac:dyDescent="0.25">
      <c r="A23" t="s">
        <v>248</v>
      </c>
      <c r="B23" t="str">
        <f ca="1">VLOOKUP($A23,IndexLookup,2,FALSE)</f>
        <v>APL</v>
      </c>
      <c r="C23" t="str">
        <f ca="1">VLOOKUP($B23,ParticipantLookup,2,FALSE)</f>
        <v>ATCO Electric Ltd.</v>
      </c>
      <c r="D23" t="str">
        <f ca="1">VLOOKUP($A23,IndexLookup,3,FALSE)</f>
        <v>372S025N</v>
      </c>
      <c r="E23" t="str">
        <f ca="1">VLOOKUP($D23,FacilityLookup,2,FALSE)</f>
        <v>ATCO Electric Reversing POD - Lindbergh (969S)</v>
      </c>
      <c r="F23" s="34">
        <f ca="1">IFERROR(VLOOKUP($A23,Lookup2006,77,FALSE),0)</f>
        <v>0</v>
      </c>
      <c r="G23" s="35">
        <f ca="1">IFERROR(VLOOKUP($A23,Lookup2006,78,FALSE),0)</f>
        <v>0</v>
      </c>
      <c r="H23" s="35">
        <f ca="1">IFERROR(VLOOKUP($A23,Lookup2006,79,FALSE),0)</f>
        <v>0</v>
      </c>
      <c r="I23" s="36">
        <f ca="1">IFERROR(VLOOKUP($A23,Lookup2006,80,FALSE),0)</f>
        <v>0</v>
      </c>
      <c r="J23" s="34">
        <f ca="1">IFERROR(VLOOKUP($A23,Lookup2007,77,FALSE),0)</f>
        <v>0</v>
      </c>
      <c r="K23" s="35">
        <f ca="1">IFERROR(VLOOKUP($A23,Lookup2007,78,FALSE),0)</f>
        <v>0</v>
      </c>
      <c r="L23" s="35">
        <f ca="1">IFERROR(VLOOKUP($A23,Lookup2007,79,FALSE),0)</f>
        <v>0</v>
      </c>
      <c r="M23" s="36">
        <f ca="1">IFERROR(VLOOKUP($A23,Lookup2007,80,FALSE),0)</f>
        <v>0</v>
      </c>
      <c r="N23" s="34">
        <f ca="1">IFERROR(VLOOKUP($A23,Lookup2008,77,FALSE),0)</f>
        <v>0</v>
      </c>
      <c r="O23" s="35">
        <f ca="1">IFERROR(VLOOKUP($A23,Lookup2008,78,FALSE),0)</f>
        <v>0</v>
      </c>
      <c r="P23" s="35">
        <f ca="1">IFERROR(VLOOKUP($A23,Lookup2008,79,FALSE),0)</f>
        <v>0</v>
      </c>
      <c r="Q23" s="36">
        <f ca="1">IFERROR(VLOOKUP($A23,Lookup2008,80,FALSE),0)</f>
        <v>0</v>
      </c>
      <c r="R23" s="34">
        <f ca="1">IFERROR(VLOOKUP($A23,Lookup2009,77,FALSE),0)</f>
        <v>0</v>
      </c>
      <c r="S23" s="35">
        <f ca="1">IFERROR(VLOOKUP($A23,Lookup2009,78,FALSE),0)</f>
        <v>0</v>
      </c>
      <c r="T23" s="35">
        <f ca="1">IFERROR(VLOOKUP($A23,Lookup2009,79,FALSE),0)</f>
        <v>0</v>
      </c>
      <c r="U23" s="36">
        <f ca="1">IFERROR(VLOOKUP($A23,Lookup2009,80,FALSE),0)</f>
        <v>0</v>
      </c>
      <c r="V23" s="34">
        <f ca="1">IFERROR(VLOOKUP($A23,Lookup2010,77,FALSE),0)</f>
        <v>0</v>
      </c>
      <c r="W23" s="35">
        <f ca="1">IFERROR(VLOOKUP($A23,Lookup2010,78,FALSE),0)</f>
        <v>0</v>
      </c>
      <c r="X23" s="35">
        <f ca="1">IFERROR(VLOOKUP($A23,Lookup2010,79,FALSE),0)</f>
        <v>0</v>
      </c>
      <c r="Y23" s="36">
        <f ca="1">IFERROR(VLOOKUP($A23,Lookup2010,80,FALSE),0)</f>
        <v>0</v>
      </c>
      <c r="Z23" s="34">
        <f ca="1">IFERROR(VLOOKUP($A23,Lookup2011,77,FALSE),0)</f>
        <v>0</v>
      </c>
      <c r="AA23" s="35">
        <f ca="1">IFERROR(VLOOKUP($A23,Lookup2011,78,FALSE),0)</f>
        <v>0</v>
      </c>
      <c r="AB23" s="35">
        <f ca="1">IFERROR(VLOOKUP($A23,Lookup2011,79,FALSE),0)</f>
        <v>0</v>
      </c>
      <c r="AC23" s="36">
        <f ca="1">IFERROR(VLOOKUP($A23,Lookup2011,80,FALSE),0)</f>
        <v>0</v>
      </c>
      <c r="AD23" s="34">
        <f ca="1">IFERROR(VLOOKUP($A23,Lookup2012,77,FALSE),0)</f>
        <v>0</v>
      </c>
      <c r="AE23" s="35">
        <f ca="1">IFERROR(VLOOKUP($A23,Lookup2012,78,FALSE),0)</f>
        <v>0</v>
      </c>
      <c r="AF23" s="35">
        <f ca="1">IFERROR(VLOOKUP($A23,Lookup2012,79,FALSE),0)</f>
        <v>0</v>
      </c>
      <c r="AG23" s="36">
        <f ca="1">IFERROR(VLOOKUP($A23,Lookup2012,80,FALSE),0)</f>
        <v>0</v>
      </c>
      <c r="AH23" s="34">
        <f ca="1">IFERROR(VLOOKUP($A23,Lookup2013,77,FALSE),0)</f>
        <v>0</v>
      </c>
      <c r="AI23" s="35">
        <f ca="1">IFERROR(VLOOKUP($A23,Lookup2013,78,FALSE),0)</f>
        <v>0</v>
      </c>
      <c r="AJ23" s="35">
        <f ca="1">IFERROR(VLOOKUP($A23,Lookup2013,79,FALSE),0)</f>
        <v>0</v>
      </c>
      <c r="AK23" s="36">
        <f ca="1">IFERROR(VLOOKUP($A23,Lookup2013,80,FALSE),0)</f>
        <v>0</v>
      </c>
      <c r="AL23" s="34">
        <f ca="1">IFERROR(VLOOKUP($A23,Lookup2014,77,FALSE),0)</f>
        <v>0</v>
      </c>
      <c r="AM23" s="35">
        <f ca="1">IFERROR(VLOOKUP($A23,Lookup2014,78,FALSE),0)</f>
        <v>0</v>
      </c>
      <c r="AN23" s="35">
        <f ca="1">IFERROR(VLOOKUP($A23,Lookup2014,79,FALSE),0)</f>
        <v>0</v>
      </c>
      <c r="AO23" s="36">
        <f ca="1">IFERROR(VLOOKUP($A23,Lookup2014,80,FALSE),0)</f>
        <v>0</v>
      </c>
      <c r="AP23" s="34">
        <f ca="1">IFERROR(VLOOKUP($A23,Lookup2015,77,FALSE),0)</f>
        <v>1008.7800000000004</v>
      </c>
      <c r="AQ23" s="35">
        <f ca="1">IFERROR(VLOOKUP($A23,Lookup2015,78,FALSE),0)</f>
        <v>50.459999999999994</v>
      </c>
      <c r="AR23" s="35">
        <f ca="1">IFERROR(VLOOKUP($A23,Lookup2015,79,FALSE),0)</f>
        <v>169.45</v>
      </c>
      <c r="AS23" s="36">
        <f ca="1">IFERROR(VLOOKUP($A23,Lookup2015,80,FALSE),0)</f>
        <v>1228.69</v>
      </c>
      <c r="AT23" s="34">
        <f ca="1">IFERROR(VLOOKUP($A23,Lookup2016,77,FALSE),0)</f>
        <v>113.37000000000002</v>
      </c>
      <c r="AU23" s="35">
        <f ca="1">IFERROR(VLOOKUP($A23,Lookup2016,78,FALSE),0)</f>
        <v>5.6600000000000019</v>
      </c>
      <c r="AV23" s="35">
        <f ca="1">IFERROR(VLOOKUP($A23,Lookup2016,79,FALSE),0)</f>
        <v>16.699999999999996</v>
      </c>
      <c r="AW23" s="36">
        <f ca="1">IFERROR(VLOOKUP($A23,Lookup2016,80,FALSE),0)</f>
        <v>135.72999999999999</v>
      </c>
      <c r="AX23" s="34">
        <f t="shared" ca="1" si="7"/>
        <v>1122.1500000000005</v>
      </c>
      <c r="AY23" s="35">
        <f t="shared" ca="1" si="7"/>
        <v>56.12</v>
      </c>
      <c r="AZ23" s="35">
        <f t="shared" ca="1" si="7"/>
        <v>186.14999999999998</v>
      </c>
      <c r="BA23" s="36">
        <f t="shared" ca="1" si="7"/>
        <v>1364.42</v>
      </c>
    </row>
    <row r="24" spans="1:53" outlineLevel="1" x14ac:dyDescent="0.25">
      <c r="C24" s="2" t="s">
        <v>905</v>
      </c>
      <c r="F24" s="34">
        <f t="shared" ref="F24:BA24" ca="1" si="8">SUBTOTAL(9,F19:F23)</f>
        <v>0</v>
      </c>
      <c r="G24" s="35">
        <f t="shared" ca="1" si="8"/>
        <v>0</v>
      </c>
      <c r="H24" s="35">
        <f t="shared" ca="1" si="8"/>
        <v>0</v>
      </c>
      <c r="I24" s="36">
        <f t="shared" ca="1" si="8"/>
        <v>0</v>
      </c>
      <c r="J24" s="34">
        <f t="shared" ca="1" si="8"/>
        <v>0</v>
      </c>
      <c r="K24" s="35">
        <f t="shared" ca="1" si="8"/>
        <v>0</v>
      </c>
      <c r="L24" s="35">
        <f t="shared" ca="1" si="8"/>
        <v>0</v>
      </c>
      <c r="M24" s="36">
        <f t="shared" ca="1" si="8"/>
        <v>0</v>
      </c>
      <c r="N24" s="34">
        <f t="shared" ca="1" si="8"/>
        <v>0</v>
      </c>
      <c r="O24" s="35">
        <f t="shared" ca="1" si="8"/>
        <v>0</v>
      </c>
      <c r="P24" s="35">
        <f t="shared" ca="1" si="8"/>
        <v>0</v>
      </c>
      <c r="Q24" s="36">
        <f t="shared" ca="1" si="8"/>
        <v>0</v>
      </c>
      <c r="R24" s="34">
        <f t="shared" ca="1" si="8"/>
        <v>0</v>
      </c>
      <c r="S24" s="35">
        <f t="shared" ca="1" si="8"/>
        <v>0</v>
      </c>
      <c r="T24" s="35">
        <f t="shared" ca="1" si="8"/>
        <v>0</v>
      </c>
      <c r="U24" s="36">
        <f t="shared" ca="1" si="8"/>
        <v>0</v>
      </c>
      <c r="V24" s="34">
        <f t="shared" ca="1" si="8"/>
        <v>0</v>
      </c>
      <c r="W24" s="35">
        <f t="shared" ca="1" si="8"/>
        <v>0</v>
      </c>
      <c r="X24" s="35">
        <f t="shared" ca="1" si="8"/>
        <v>0</v>
      </c>
      <c r="Y24" s="36">
        <f t="shared" ca="1" si="8"/>
        <v>0</v>
      </c>
      <c r="Z24" s="34">
        <f t="shared" ca="1" si="8"/>
        <v>0</v>
      </c>
      <c r="AA24" s="35">
        <f t="shared" ca="1" si="8"/>
        <v>0</v>
      </c>
      <c r="AB24" s="35">
        <f t="shared" ca="1" si="8"/>
        <v>0</v>
      </c>
      <c r="AC24" s="36">
        <f t="shared" ca="1" si="8"/>
        <v>0</v>
      </c>
      <c r="AD24" s="34">
        <f t="shared" ca="1" si="8"/>
        <v>0</v>
      </c>
      <c r="AE24" s="35">
        <f t="shared" ca="1" si="8"/>
        <v>0</v>
      </c>
      <c r="AF24" s="35">
        <f t="shared" ca="1" si="8"/>
        <v>0</v>
      </c>
      <c r="AG24" s="36">
        <f t="shared" ca="1" si="8"/>
        <v>0</v>
      </c>
      <c r="AH24" s="34">
        <f t="shared" ca="1" si="8"/>
        <v>0</v>
      </c>
      <c r="AI24" s="35">
        <f t="shared" ca="1" si="8"/>
        <v>0</v>
      </c>
      <c r="AJ24" s="35">
        <f t="shared" ca="1" si="8"/>
        <v>0</v>
      </c>
      <c r="AK24" s="36">
        <f t="shared" ca="1" si="8"/>
        <v>0</v>
      </c>
      <c r="AL24" s="34">
        <f t="shared" ca="1" si="8"/>
        <v>0</v>
      </c>
      <c r="AM24" s="35">
        <f t="shared" ca="1" si="8"/>
        <v>0</v>
      </c>
      <c r="AN24" s="35">
        <f t="shared" ca="1" si="8"/>
        <v>0</v>
      </c>
      <c r="AO24" s="36">
        <f t="shared" ca="1" si="8"/>
        <v>0</v>
      </c>
      <c r="AP24" s="34">
        <f t="shared" ca="1" si="8"/>
        <v>34.250000000000796</v>
      </c>
      <c r="AQ24" s="35">
        <f t="shared" ca="1" si="8"/>
        <v>1.7299999999999898</v>
      </c>
      <c r="AR24" s="35">
        <f t="shared" ca="1" si="8"/>
        <v>10.019999999999868</v>
      </c>
      <c r="AS24" s="36">
        <f t="shared" ca="1" si="8"/>
        <v>46.000000000000227</v>
      </c>
      <c r="AT24" s="34">
        <f t="shared" ca="1" si="8"/>
        <v>-1214.0600000000002</v>
      </c>
      <c r="AU24" s="35">
        <f t="shared" ca="1" si="8"/>
        <v>-60.710000000000015</v>
      </c>
      <c r="AV24" s="35">
        <f t="shared" ca="1" si="8"/>
        <v>-174.90999999999985</v>
      </c>
      <c r="AW24" s="36">
        <f t="shared" ca="1" si="8"/>
        <v>-1449.6800000000003</v>
      </c>
      <c r="AX24" s="34">
        <f t="shared" ca="1" si="8"/>
        <v>-1179.8099999999995</v>
      </c>
      <c r="AY24" s="35">
        <f t="shared" ca="1" si="8"/>
        <v>-58.980000000000025</v>
      </c>
      <c r="AZ24" s="35">
        <f t="shared" ca="1" si="8"/>
        <v>-164.89</v>
      </c>
      <c r="BA24" s="36">
        <f t="shared" ca="1" si="8"/>
        <v>-1403.6800000000003</v>
      </c>
    </row>
    <row r="25" spans="1:53" outlineLevel="2" x14ac:dyDescent="0.25">
      <c r="A25" t="s">
        <v>253</v>
      </c>
      <c r="B25" t="str">
        <f t="shared" ref="B25:B37" ca="1" si="9">VLOOKUP($A25,IndexLookup,2,FALSE)</f>
        <v>APC</v>
      </c>
      <c r="C25" t="str">
        <f t="shared" ref="C25:C37" ca="1" si="10">VLOOKUP($B25,ParticipantLookup,2,FALSE)</f>
        <v>ATCO Power Canada Ltd.</v>
      </c>
      <c r="D25" t="str">
        <f t="shared" ref="D25:D37" ca="1" si="11">VLOOKUP($A25,IndexLookup,3,FALSE)</f>
        <v>BCHEXP</v>
      </c>
      <c r="E25" t="str">
        <f t="shared" ref="E25:E37" ca="1" si="12">VLOOKUP($D25,FacilityLookup,2,FALSE)</f>
        <v>Alberta-BC Intertie - Export</v>
      </c>
      <c r="F25" s="34">
        <f t="shared" ref="F25:F37" ca="1" si="13">IFERROR(VLOOKUP($A25,Lookup2006,77,FALSE),0)</f>
        <v>0</v>
      </c>
      <c r="G25" s="35">
        <f t="shared" ref="G25:G37" ca="1" si="14">IFERROR(VLOOKUP($A25,Lookup2006,78,FALSE),0)</f>
        <v>0</v>
      </c>
      <c r="H25" s="35">
        <f t="shared" ref="H25:H37" ca="1" si="15">IFERROR(VLOOKUP($A25,Lookup2006,79,FALSE),0)</f>
        <v>0</v>
      </c>
      <c r="I25" s="36">
        <f t="shared" ref="I25:I37" ca="1" si="16">IFERROR(VLOOKUP($A25,Lookup2006,80,FALSE),0)</f>
        <v>0</v>
      </c>
      <c r="J25" s="34">
        <f t="shared" ref="J25:J37" ca="1" si="17">IFERROR(VLOOKUP($A25,Lookup2007,77,FALSE),0)</f>
        <v>0</v>
      </c>
      <c r="K25" s="35">
        <f t="shared" ref="K25:K37" ca="1" si="18">IFERROR(VLOOKUP($A25,Lookup2007,78,FALSE),0)</f>
        <v>0</v>
      </c>
      <c r="L25" s="35">
        <f t="shared" ref="L25:L37" ca="1" si="19">IFERROR(VLOOKUP($A25,Lookup2007,79,FALSE),0)</f>
        <v>0</v>
      </c>
      <c r="M25" s="36">
        <f t="shared" ref="M25:M37" ca="1" si="20">IFERROR(VLOOKUP($A25,Lookup2007,80,FALSE),0)</f>
        <v>0</v>
      </c>
      <c r="N25" s="34">
        <f t="shared" ref="N25:N37" ca="1" si="21">IFERROR(VLOOKUP($A25,Lookup2008,77,FALSE),0)</f>
        <v>0</v>
      </c>
      <c r="O25" s="35">
        <f t="shared" ref="O25:O37" ca="1" si="22">IFERROR(VLOOKUP($A25,Lookup2008,78,FALSE),0)</f>
        <v>0</v>
      </c>
      <c r="P25" s="35">
        <f t="shared" ref="P25:P37" ca="1" si="23">IFERROR(VLOOKUP($A25,Lookup2008,79,FALSE),0)</f>
        <v>0</v>
      </c>
      <c r="Q25" s="36">
        <f t="shared" ref="Q25:Q37" ca="1" si="24">IFERROR(VLOOKUP($A25,Lookup2008,80,FALSE),0)</f>
        <v>0</v>
      </c>
      <c r="R25" s="34">
        <f t="shared" ref="R25:R37" ca="1" si="25">IFERROR(VLOOKUP($A25,Lookup2009,77,FALSE),0)</f>
        <v>0</v>
      </c>
      <c r="S25" s="35">
        <f t="shared" ref="S25:S37" ca="1" si="26">IFERROR(VLOOKUP($A25,Lookup2009,78,FALSE),0)</f>
        <v>0</v>
      </c>
      <c r="T25" s="35">
        <f t="shared" ref="T25:T37" ca="1" si="27">IFERROR(VLOOKUP($A25,Lookup2009,79,FALSE),0)</f>
        <v>0</v>
      </c>
      <c r="U25" s="36">
        <f t="shared" ref="U25:U37" ca="1" si="28">IFERROR(VLOOKUP($A25,Lookup2009,80,FALSE),0)</f>
        <v>0</v>
      </c>
      <c r="V25" s="34">
        <f t="shared" ref="V25:V37" ca="1" si="29">IFERROR(VLOOKUP($A25,Lookup2010,77,FALSE),0)</f>
        <v>0</v>
      </c>
      <c r="W25" s="35">
        <f t="shared" ref="W25:W37" ca="1" si="30">IFERROR(VLOOKUP($A25,Lookup2010,78,FALSE),0)</f>
        <v>0</v>
      </c>
      <c r="X25" s="35">
        <f t="shared" ref="X25:X37" ca="1" si="31">IFERROR(VLOOKUP($A25,Lookup2010,79,FALSE),0)</f>
        <v>0</v>
      </c>
      <c r="Y25" s="36">
        <f t="shared" ref="Y25:Y37" ca="1" si="32">IFERROR(VLOOKUP($A25,Lookup2010,80,FALSE),0)</f>
        <v>0</v>
      </c>
      <c r="Z25" s="34">
        <f t="shared" ref="Z25:Z37" ca="1" si="33">IFERROR(VLOOKUP($A25,Lookup2011,77,FALSE),0)</f>
        <v>0</v>
      </c>
      <c r="AA25" s="35">
        <f t="shared" ref="AA25:AA37" ca="1" si="34">IFERROR(VLOOKUP($A25,Lookup2011,78,FALSE),0)</f>
        <v>0</v>
      </c>
      <c r="AB25" s="35">
        <f t="shared" ref="AB25:AB37" ca="1" si="35">IFERROR(VLOOKUP($A25,Lookup2011,79,FALSE),0)</f>
        <v>0</v>
      </c>
      <c r="AC25" s="36">
        <f t="shared" ref="AC25:AC37" ca="1" si="36">IFERROR(VLOOKUP($A25,Lookup2011,80,FALSE),0)</f>
        <v>0</v>
      </c>
      <c r="AD25" s="34">
        <f t="shared" ref="AD25:AD37" ca="1" si="37">IFERROR(VLOOKUP($A25,Lookup2012,77,FALSE),0)</f>
        <v>0</v>
      </c>
      <c r="AE25" s="35">
        <f t="shared" ref="AE25:AE37" ca="1" si="38">IFERROR(VLOOKUP($A25,Lookup2012,78,FALSE),0)</f>
        <v>0</v>
      </c>
      <c r="AF25" s="35">
        <f t="shared" ref="AF25:AF37" ca="1" si="39">IFERROR(VLOOKUP($A25,Lookup2012,79,FALSE),0)</f>
        <v>0</v>
      </c>
      <c r="AG25" s="36">
        <f t="shared" ref="AG25:AG37" ca="1" si="40">IFERROR(VLOOKUP($A25,Lookup2012,80,FALSE),0)</f>
        <v>0</v>
      </c>
      <c r="AH25" s="34">
        <f t="shared" ref="AH25:AH37" ca="1" si="41">IFERROR(VLOOKUP($A25,Lookup2013,77,FALSE),0)</f>
        <v>0</v>
      </c>
      <c r="AI25" s="35">
        <f t="shared" ref="AI25:AI37" ca="1" si="42">IFERROR(VLOOKUP($A25,Lookup2013,78,FALSE),0)</f>
        <v>0</v>
      </c>
      <c r="AJ25" s="35">
        <f t="shared" ref="AJ25:AJ37" ca="1" si="43">IFERROR(VLOOKUP($A25,Lookup2013,79,FALSE),0)</f>
        <v>0</v>
      </c>
      <c r="AK25" s="36">
        <f t="shared" ref="AK25:AK37" ca="1" si="44">IFERROR(VLOOKUP($A25,Lookup2013,80,FALSE),0)</f>
        <v>0</v>
      </c>
      <c r="AL25" s="34">
        <f t="shared" ref="AL25:AL37" ca="1" si="45">IFERROR(VLOOKUP($A25,Lookup2014,77,FALSE),0)</f>
        <v>0</v>
      </c>
      <c r="AM25" s="35">
        <f t="shared" ref="AM25:AM37" ca="1" si="46">IFERROR(VLOOKUP($A25,Lookup2014,78,FALSE),0)</f>
        <v>0</v>
      </c>
      <c r="AN25" s="35">
        <f t="shared" ref="AN25:AN37" ca="1" si="47">IFERROR(VLOOKUP($A25,Lookup2014,79,FALSE),0)</f>
        <v>0</v>
      </c>
      <c r="AO25" s="36">
        <f t="shared" ref="AO25:AO37" ca="1" si="48">IFERROR(VLOOKUP($A25,Lookup2014,80,FALSE),0)</f>
        <v>0</v>
      </c>
      <c r="AP25" s="34">
        <f t="shared" ref="AP25:AP37" ca="1" si="49">IFERROR(VLOOKUP($A25,Lookup2015,77,FALSE),0)</f>
        <v>-13.809999999999945</v>
      </c>
      <c r="AQ25" s="35">
        <f t="shared" ref="AQ25:AQ37" ca="1" si="50">IFERROR(VLOOKUP($A25,Lookup2015,78,FALSE),0)</f>
        <v>-0.69000000000000483</v>
      </c>
      <c r="AR25" s="35">
        <f t="shared" ref="AR25:AR37" ca="1" si="51">IFERROR(VLOOKUP($A25,Lookup2015,79,FALSE),0)</f>
        <v>-2.200000000000002</v>
      </c>
      <c r="AS25" s="36">
        <f t="shared" ref="AS25:AS37" ca="1" si="52">IFERROR(VLOOKUP($A25,Lookup2015,80,FALSE),0)</f>
        <v>-16.699999999999953</v>
      </c>
      <c r="AT25" s="34">
        <f t="shared" ref="AT25:AT37" ca="1" si="53">IFERROR(VLOOKUP($A25,Lookup2016,77,FALSE),0)</f>
        <v>0</v>
      </c>
      <c r="AU25" s="35">
        <f t="shared" ref="AU25:AU37" ca="1" si="54">IFERROR(VLOOKUP($A25,Lookup2016,78,FALSE),0)</f>
        <v>0</v>
      </c>
      <c r="AV25" s="35">
        <f t="shared" ref="AV25:AV37" ca="1" si="55">IFERROR(VLOOKUP($A25,Lookup2016,79,FALSE),0)</f>
        <v>0</v>
      </c>
      <c r="AW25" s="36">
        <f t="shared" ref="AW25:AW37" ca="1" si="56">IFERROR(VLOOKUP($A25,Lookup2016,80,FALSE),0)</f>
        <v>0</v>
      </c>
      <c r="AX25" s="34">
        <f t="shared" ref="AX25:AX37" ca="1" si="57">SUM(F25,J25,N25,R25,V25,Z25,AD25,AH25,AL25,AP25,AT25)</f>
        <v>-13.809999999999945</v>
      </c>
      <c r="AY25" s="35">
        <f t="shared" ref="AY25:AY37" ca="1" si="58">SUM(G25,K25,O25,S25,W25,AA25,AE25,AI25,AM25,AQ25,AU25)</f>
        <v>-0.69000000000000483</v>
      </c>
      <c r="AZ25" s="35">
        <f t="shared" ref="AZ25:AZ37" ca="1" si="59">SUM(H25,L25,P25,T25,X25,AB25,AF25,AJ25,AN25,AR25,AV25)</f>
        <v>-2.200000000000002</v>
      </c>
      <c r="BA25" s="36">
        <f t="shared" ref="BA25:BA37" ca="1" si="60">SUM(I25,M25,Q25,U25,Y25,AC25,AG25,AK25,AO25,AS25,AW25)</f>
        <v>-16.699999999999953</v>
      </c>
    </row>
    <row r="26" spans="1:53" outlineLevel="2" x14ac:dyDescent="0.25">
      <c r="A26" t="s">
        <v>722</v>
      </c>
      <c r="B26" t="str">
        <f t="shared" ca="1" si="9"/>
        <v>ATPC</v>
      </c>
      <c r="C26" t="str">
        <f t="shared" ca="1" si="10"/>
        <v>ATCO Power Canada Ltd.</v>
      </c>
      <c r="D26" t="str">
        <f t="shared" ca="1" si="11"/>
        <v>BCHEXP</v>
      </c>
      <c r="E26" t="str">
        <f t="shared" ca="1" si="12"/>
        <v>Alberta-BC Intertie - Export</v>
      </c>
      <c r="F26" s="34">
        <f t="shared" ca="1" si="13"/>
        <v>23.300000000000082</v>
      </c>
      <c r="G26" s="35">
        <f t="shared" ca="1" si="14"/>
        <v>1.1699999999999919</v>
      </c>
      <c r="H26" s="35">
        <f t="shared" ca="1" si="15"/>
        <v>10.750000000000064</v>
      </c>
      <c r="I26" s="36">
        <f t="shared" ca="1" si="16"/>
        <v>35.220000000000141</v>
      </c>
      <c r="J26" s="34">
        <f t="shared" ca="1" si="17"/>
        <v>30.619999999999951</v>
      </c>
      <c r="K26" s="35">
        <f t="shared" ca="1" si="18"/>
        <v>1.5300000000000047</v>
      </c>
      <c r="L26" s="35">
        <f t="shared" ca="1" si="19"/>
        <v>12.810000000000013</v>
      </c>
      <c r="M26" s="36">
        <f t="shared" ca="1" si="20"/>
        <v>44.959999999999972</v>
      </c>
      <c r="N26" s="34">
        <f t="shared" ca="1" si="21"/>
        <v>0</v>
      </c>
      <c r="O26" s="35">
        <f t="shared" ca="1" si="22"/>
        <v>0</v>
      </c>
      <c r="P26" s="35">
        <f t="shared" ca="1" si="23"/>
        <v>0</v>
      </c>
      <c r="Q26" s="36">
        <f t="shared" ca="1" si="24"/>
        <v>0</v>
      </c>
      <c r="R26" s="34">
        <f t="shared" ca="1" si="25"/>
        <v>0</v>
      </c>
      <c r="S26" s="35">
        <f t="shared" ca="1" si="26"/>
        <v>0</v>
      </c>
      <c r="T26" s="35">
        <f t="shared" ca="1" si="27"/>
        <v>0</v>
      </c>
      <c r="U26" s="36">
        <f t="shared" ca="1" si="28"/>
        <v>0</v>
      </c>
      <c r="V26" s="34">
        <f t="shared" ca="1" si="29"/>
        <v>0</v>
      </c>
      <c r="W26" s="35">
        <f t="shared" ca="1" si="30"/>
        <v>0</v>
      </c>
      <c r="X26" s="35">
        <f t="shared" ca="1" si="31"/>
        <v>0</v>
      </c>
      <c r="Y26" s="36">
        <f t="shared" ca="1" si="32"/>
        <v>0</v>
      </c>
      <c r="Z26" s="34">
        <f t="shared" ca="1" si="33"/>
        <v>0</v>
      </c>
      <c r="AA26" s="35">
        <f t="shared" ca="1" si="34"/>
        <v>0</v>
      </c>
      <c r="AB26" s="35">
        <f t="shared" ca="1" si="35"/>
        <v>0</v>
      </c>
      <c r="AC26" s="36">
        <f t="shared" ca="1" si="36"/>
        <v>0</v>
      </c>
      <c r="AD26" s="34">
        <f t="shared" ca="1" si="37"/>
        <v>0</v>
      </c>
      <c r="AE26" s="35">
        <f t="shared" ca="1" si="38"/>
        <v>0</v>
      </c>
      <c r="AF26" s="35">
        <f t="shared" ca="1" si="39"/>
        <v>0</v>
      </c>
      <c r="AG26" s="36">
        <f t="shared" ca="1" si="40"/>
        <v>0</v>
      </c>
      <c r="AH26" s="34">
        <f t="shared" ca="1" si="41"/>
        <v>0</v>
      </c>
      <c r="AI26" s="35">
        <f t="shared" ca="1" si="42"/>
        <v>0</v>
      </c>
      <c r="AJ26" s="35">
        <f t="shared" ca="1" si="43"/>
        <v>0</v>
      </c>
      <c r="AK26" s="36">
        <f t="shared" ca="1" si="44"/>
        <v>0</v>
      </c>
      <c r="AL26" s="34">
        <f t="shared" ca="1" si="45"/>
        <v>0</v>
      </c>
      <c r="AM26" s="35">
        <f t="shared" ca="1" si="46"/>
        <v>0</v>
      </c>
      <c r="AN26" s="35">
        <f t="shared" ca="1" si="47"/>
        <v>0</v>
      </c>
      <c r="AO26" s="36">
        <f t="shared" ca="1" si="48"/>
        <v>0</v>
      </c>
      <c r="AP26" s="34">
        <f t="shared" ca="1" si="49"/>
        <v>0</v>
      </c>
      <c r="AQ26" s="35">
        <f t="shared" ca="1" si="50"/>
        <v>0</v>
      </c>
      <c r="AR26" s="35">
        <f t="shared" ca="1" si="51"/>
        <v>0</v>
      </c>
      <c r="AS26" s="36">
        <f t="shared" ca="1" si="52"/>
        <v>0</v>
      </c>
      <c r="AT26" s="34">
        <f t="shared" ca="1" si="53"/>
        <v>0</v>
      </c>
      <c r="AU26" s="35">
        <f t="shared" ca="1" si="54"/>
        <v>0</v>
      </c>
      <c r="AV26" s="35">
        <f t="shared" ca="1" si="55"/>
        <v>0</v>
      </c>
      <c r="AW26" s="36">
        <f t="shared" ca="1" si="56"/>
        <v>0</v>
      </c>
      <c r="AX26" s="34">
        <f t="shared" ca="1" si="57"/>
        <v>53.92000000000003</v>
      </c>
      <c r="AY26" s="35">
        <f t="shared" ca="1" si="58"/>
        <v>2.6999999999999966</v>
      </c>
      <c r="AZ26" s="35">
        <f t="shared" ca="1" si="59"/>
        <v>23.560000000000077</v>
      </c>
      <c r="BA26" s="36">
        <f t="shared" ca="1" si="60"/>
        <v>80.180000000000121</v>
      </c>
    </row>
    <row r="27" spans="1:53" outlineLevel="2" x14ac:dyDescent="0.25">
      <c r="A27" t="s">
        <v>249</v>
      </c>
      <c r="B27" t="str">
        <f t="shared" ca="1" si="9"/>
        <v>APC</v>
      </c>
      <c r="C27" t="str">
        <f t="shared" ca="1" si="10"/>
        <v>ATCO Power Canada Ltd.</v>
      </c>
      <c r="D27" t="str">
        <f t="shared" ca="1" si="11"/>
        <v>BCHIMP</v>
      </c>
      <c r="E27" t="str">
        <f t="shared" ca="1" si="12"/>
        <v>Alberta-BC Intertie - Import</v>
      </c>
      <c r="F27" s="34">
        <f t="shared" ca="1" si="13"/>
        <v>0</v>
      </c>
      <c r="G27" s="35">
        <f t="shared" ca="1" si="14"/>
        <v>0</v>
      </c>
      <c r="H27" s="35">
        <f t="shared" ca="1" si="15"/>
        <v>0</v>
      </c>
      <c r="I27" s="36">
        <f t="shared" ca="1" si="16"/>
        <v>0</v>
      </c>
      <c r="J27" s="34">
        <f t="shared" ca="1" si="17"/>
        <v>0</v>
      </c>
      <c r="K27" s="35">
        <f t="shared" ca="1" si="18"/>
        <v>0</v>
      </c>
      <c r="L27" s="35">
        <f t="shared" ca="1" si="19"/>
        <v>0</v>
      </c>
      <c r="M27" s="36">
        <f t="shared" ca="1" si="20"/>
        <v>0</v>
      </c>
      <c r="N27" s="34">
        <f t="shared" ca="1" si="21"/>
        <v>0</v>
      </c>
      <c r="O27" s="35">
        <f t="shared" ca="1" si="22"/>
        <v>0</v>
      </c>
      <c r="P27" s="35">
        <f t="shared" ca="1" si="23"/>
        <v>0</v>
      </c>
      <c r="Q27" s="36">
        <f t="shared" ca="1" si="24"/>
        <v>0</v>
      </c>
      <c r="R27" s="34">
        <f t="shared" ca="1" si="25"/>
        <v>0</v>
      </c>
      <c r="S27" s="35">
        <f t="shared" ca="1" si="26"/>
        <v>0</v>
      </c>
      <c r="T27" s="35">
        <f t="shared" ca="1" si="27"/>
        <v>0</v>
      </c>
      <c r="U27" s="36">
        <f t="shared" ca="1" si="28"/>
        <v>0</v>
      </c>
      <c r="V27" s="34">
        <f t="shared" ca="1" si="29"/>
        <v>0</v>
      </c>
      <c r="W27" s="35">
        <f t="shared" ca="1" si="30"/>
        <v>0</v>
      </c>
      <c r="X27" s="35">
        <f t="shared" ca="1" si="31"/>
        <v>0</v>
      </c>
      <c r="Y27" s="36">
        <f t="shared" ca="1" si="32"/>
        <v>0</v>
      </c>
      <c r="Z27" s="34">
        <f t="shared" ca="1" si="33"/>
        <v>0</v>
      </c>
      <c r="AA27" s="35">
        <f t="shared" ca="1" si="34"/>
        <v>0</v>
      </c>
      <c r="AB27" s="35">
        <f t="shared" ca="1" si="35"/>
        <v>0</v>
      </c>
      <c r="AC27" s="36">
        <f t="shared" ca="1" si="36"/>
        <v>0</v>
      </c>
      <c r="AD27" s="34">
        <f t="shared" ca="1" si="37"/>
        <v>0</v>
      </c>
      <c r="AE27" s="35">
        <f t="shared" ca="1" si="38"/>
        <v>0</v>
      </c>
      <c r="AF27" s="35">
        <f t="shared" ca="1" si="39"/>
        <v>0</v>
      </c>
      <c r="AG27" s="36">
        <f t="shared" ca="1" si="40"/>
        <v>0</v>
      </c>
      <c r="AH27" s="34">
        <f t="shared" ca="1" si="41"/>
        <v>0</v>
      </c>
      <c r="AI27" s="35">
        <f t="shared" ca="1" si="42"/>
        <v>0</v>
      </c>
      <c r="AJ27" s="35">
        <f t="shared" ca="1" si="43"/>
        <v>0</v>
      </c>
      <c r="AK27" s="36">
        <f t="shared" ca="1" si="44"/>
        <v>0</v>
      </c>
      <c r="AL27" s="34">
        <f t="shared" ca="1" si="45"/>
        <v>0</v>
      </c>
      <c r="AM27" s="35">
        <f t="shared" ca="1" si="46"/>
        <v>0</v>
      </c>
      <c r="AN27" s="35">
        <f t="shared" ca="1" si="47"/>
        <v>0</v>
      </c>
      <c r="AO27" s="36">
        <f t="shared" ca="1" si="48"/>
        <v>0</v>
      </c>
      <c r="AP27" s="34">
        <f t="shared" ca="1" si="49"/>
        <v>-2.039999999999992</v>
      </c>
      <c r="AQ27" s="35">
        <f t="shared" ca="1" si="50"/>
        <v>-0.11000000000000032</v>
      </c>
      <c r="AR27" s="35">
        <f t="shared" ca="1" si="51"/>
        <v>-0.31999999999999934</v>
      </c>
      <c r="AS27" s="36">
        <f t="shared" ca="1" si="52"/>
        <v>-2.4699999999999918</v>
      </c>
      <c r="AT27" s="34">
        <f t="shared" ca="1" si="53"/>
        <v>5.8899999999996382</v>
      </c>
      <c r="AU27" s="35">
        <f t="shared" ca="1" si="54"/>
        <v>0.30999999999999917</v>
      </c>
      <c r="AV27" s="35">
        <f t="shared" ca="1" si="55"/>
        <v>0.78999999999999126</v>
      </c>
      <c r="AW27" s="36">
        <f t="shared" ca="1" si="56"/>
        <v>6.989999999999629</v>
      </c>
      <c r="AX27" s="34">
        <f t="shared" ca="1" si="57"/>
        <v>3.8499999999996461</v>
      </c>
      <c r="AY27" s="35">
        <f t="shared" ca="1" si="58"/>
        <v>0.19999999999999885</v>
      </c>
      <c r="AZ27" s="35">
        <f t="shared" ca="1" si="59"/>
        <v>0.46999999999999192</v>
      </c>
      <c r="BA27" s="36">
        <f t="shared" ca="1" si="60"/>
        <v>4.5199999999996372</v>
      </c>
    </row>
    <row r="28" spans="1:53" outlineLevel="2" x14ac:dyDescent="0.25">
      <c r="A28" t="s">
        <v>334</v>
      </c>
      <c r="B28" t="str">
        <f t="shared" ca="1" si="9"/>
        <v>APNC</v>
      </c>
      <c r="C28" t="str">
        <f t="shared" ca="1" si="10"/>
        <v>ATCO Power Canada Ltd.</v>
      </c>
      <c r="D28" t="str">
        <f t="shared" ca="1" si="11"/>
        <v>NOVAGEN15M</v>
      </c>
      <c r="E28" t="str">
        <f t="shared" ca="1" si="12"/>
        <v>Joffre Industrial System</v>
      </c>
      <c r="F28" s="34">
        <f t="shared" ca="1" si="13"/>
        <v>22446.059999999889</v>
      </c>
      <c r="G28" s="35">
        <f t="shared" ca="1" si="14"/>
        <v>1122.3100000000072</v>
      </c>
      <c r="H28" s="35">
        <f t="shared" ca="1" si="15"/>
        <v>10432.979999999987</v>
      </c>
      <c r="I28" s="36">
        <f t="shared" ca="1" si="16"/>
        <v>34001.349999999882</v>
      </c>
      <c r="J28" s="34">
        <f t="shared" ca="1" si="17"/>
        <v>23183.309999999969</v>
      </c>
      <c r="K28" s="35">
        <f t="shared" ca="1" si="18"/>
        <v>1159.149999999998</v>
      </c>
      <c r="L28" s="35">
        <f t="shared" ca="1" si="19"/>
        <v>9486.5599999999922</v>
      </c>
      <c r="M28" s="36">
        <f t="shared" ca="1" si="20"/>
        <v>33829.01999999996</v>
      </c>
      <c r="N28" s="34">
        <f t="shared" ca="1" si="21"/>
        <v>22226.100000000042</v>
      </c>
      <c r="O28" s="35">
        <f t="shared" ca="1" si="22"/>
        <v>1111.2999999999993</v>
      </c>
      <c r="P28" s="35">
        <f t="shared" ca="1" si="23"/>
        <v>7897.769999999995</v>
      </c>
      <c r="Q28" s="36">
        <f t="shared" ca="1" si="24"/>
        <v>31235.170000000035</v>
      </c>
      <c r="R28" s="34">
        <f t="shared" ca="1" si="25"/>
        <v>9504.3799999999974</v>
      </c>
      <c r="S28" s="35">
        <f t="shared" ca="1" si="26"/>
        <v>475.21</v>
      </c>
      <c r="T28" s="35">
        <f t="shared" ca="1" si="27"/>
        <v>3088.2400000000011</v>
      </c>
      <c r="U28" s="36">
        <f t="shared" ca="1" si="28"/>
        <v>13067.83</v>
      </c>
      <c r="V28" s="34">
        <f t="shared" ca="1" si="29"/>
        <v>9461.4699999999975</v>
      </c>
      <c r="W28" s="35">
        <f t="shared" ca="1" si="30"/>
        <v>473.07999999999993</v>
      </c>
      <c r="X28" s="35">
        <f t="shared" ca="1" si="31"/>
        <v>2863.6799999999994</v>
      </c>
      <c r="Y28" s="36">
        <f t="shared" ca="1" si="32"/>
        <v>12798.229999999998</v>
      </c>
      <c r="Z28" s="34">
        <f t="shared" ca="1" si="33"/>
        <v>9700.7100000000028</v>
      </c>
      <c r="AA28" s="35">
        <f t="shared" ca="1" si="34"/>
        <v>485.03999999999968</v>
      </c>
      <c r="AB28" s="35">
        <f t="shared" ca="1" si="35"/>
        <v>2677.7100000000019</v>
      </c>
      <c r="AC28" s="36">
        <f t="shared" ca="1" si="36"/>
        <v>12863.460000000003</v>
      </c>
      <c r="AD28" s="34">
        <f t="shared" ca="1" si="37"/>
        <v>0</v>
      </c>
      <c r="AE28" s="35">
        <f t="shared" ca="1" si="38"/>
        <v>0</v>
      </c>
      <c r="AF28" s="35">
        <f t="shared" ca="1" si="39"/>
        <v>0</v>
      </c>
      <c r="AG28" s="36">
        <f t="shared" ca="1" si="40"/>
        <v>0</v>
      </c>
      <c r="AH28" s="34">
        <f t="shared" ca="1" si="41"/>
        <v>-35217.540000000045</v>
      </c>
      <c r="AI28" s="35">
        <f t="shared" ca="1" si="42"/>
        <v>-1760.88</v>
      </c>
      <c r="AJ28" s="35">
        <f t="shared" ca="1" si="43"/>
        <v>-7827.0000000000018</v>
      </c>
      <c r="AK28" s="36">
        <f t="shared" ca="1" si="44"/>
        <v>-44805.420000000042</v>
      </c>
      <c r="AL28" s="34">
        <f t="shared" ca="1" si="45"/>
        <v>-5721.3199999999597</v>
      </c>
      <c r="AM28" s="35">
        <f t="shared" ca="1" si="46"/>
        <v>-286.04000000000025</v>
      </c>
      <c r="AN28" s="35">
        <f t="shared" ca="1" si="47"/>
        <v>-1124.4900000000016</v>
      </c>
      <c r="AO28" s="36">
        <f t="shared" ca="1" si="48"/>
        <v>-7131.8499999999622</v>
      </c>
      <c r="AP28" s="34">
        <f t="shared" ca="1" si="49"/>
        <v>3416.8500000000095</v>
      </c>
      <c r="AQ28" s="35">
        <f t="shared" ca="1" si="50"/>
        <v>170.85999999999984</v>
      </c>
      <c r="AR28" s="35">
        <f t="shared" ca="1" si="51"/>
        <v>577.18000000000052</v>
      </c>
      <c r="AS28" s="36">
        <f t="shared" ca="1" si="52"/>
        <v>4164.8900000000094</v>
      </c>
      <c r="AT28" s="34">
        <f t="shared" ca="1" si="53"/>
        <v>0</v>
      </c>
      <c r="AU28" s="35">
        <f t="shared" ca="1" si="54"/>
        <v>0</v>
      </c>
      <c r="AV28" s="35">
        <f t="shared" ca="1" si="55"/>
        <v>0</v>
      </c>
      <c r="AW28" s="36">
        <f t="shared" ca="1" si="56"/>
        <v>0</v>
      </c>
      <c r="AX28" s="34">
        <f t="shared" ca="1" si="57"/>
        <v>59000.019999999902</v>
      </c>
      <c r="AY28" s="35">
        <f t="shared" ca="1" si="58"/>
        <v>2950.0300000000038</v>
      </c>
      <c r="AZ28" s="35">
        <f t="shared" ca="1" si="59"/>
        <v>28072.629999999972</v>
      </c>
      <c r="BA28" s="36">
        <f t="shared" ca="1" si="60"/>
        <v>90022.679999999891</v>
      </c>
    </row>
    <row r="29" spans="1:53" outlineLevel="2" x14ac:dyDescent="0.25">
      <c r="A29" t="s">
        <v>340</v>
      </c>
      <c r="B29" t="str">
        <f t="shared" ca="1" si="9"/>
        <v>CUPC</v>
      </c>
      <c r="C29" t="str">
        <f t="shared" ca="1" si="10"/>
        <v>ATCO Power Canada Ltd.</v>
      </c>
      <c r="D29" t="str">
        <f t="shared" ca="1" si="11"/>
        <v>OMRH</v>
      </c>
      <c r="E29" t="str">
        <f t="shared" ca="1" si="12"/>
        <v>Oldman River Hydro Facility</v>
      </c>
      <c r="F29" s="34">
        <f t="shared" ca="1" si="13"/>
        <v>-7104.8199999999861</v>
      </c>
      <c r="G29" s="35">
        <f t="shared" ca="1" si="14"/>
        <v>-355.24</v>
      </c>
      <c r="H29" s="35">
        <f t="shared" ca="1" si="15"/>
        <v>-3353.9599999999964</v>
      </c>
      <c r="I29" s="36">
        <f t="shared" ca="1" si="16"/>
        <v>-10814.019999999984</v>
      </c>
      <c r="J29" s="34">
        <f t="shared" ca="1" si="17"/>
        <v>10897.730000000018</v>
      </c>
      <c r="K29" s="35">
        <f t="shared" ca="1" si="18"/>
        <v>544.87000000000035</v>
      </c>
      <c r="L29" s="35">
        <f t="shared" ca="1" si="19"/>
        <v>4522.400000000006</v>
      </c>
      <c r="M29" s="36">
        <f t="shared" ca="1" si="20"/>
        <v>15965.000000000024</v>
      </c>
      <c r="N29" s="34">
        <f t="shared" ca="1" si="21"/>
        <v>3381.9100000000017</v>
      </c>
      <c r="O29" s="35">
        <f t="shared" ca="1" si="22"/>
        <v>169.10000000000002</v>
      </c>
      <c r="P29" s="35">
        <f t="shared" ca="1" si="23"/>
        <v>1205.0499999999979</v>
      </c>
      <c r="Q29" s="36">
        <f t="shared" ca="1" si="24"/>
        <v>4756.0600000000004</v>
      </c>
      <c r="R29" s="34">
        <f t="shared" ca="1" si="25"/>
        <v>911.22000000000139</v>
      </c>
      <c r="S29" s="35">
        <f t="shared" ca="1" si="26"/>
        <v>45.559999999999867</v>
      </c>
      <c r="T29" s="35">
        <f t="shared" ca="1" si="27"/>
        <v>293.1700000000003</v>
      </c>
      <c r="U29" s="36">
        <f t="shared" ca="1" si="28"/>
        <v>1249.9500000000014</v>
      </c>
      <c r="V29" s="34">
        <f t="shared" ca="1" si="29"/>
        <v>9909.89</v>
      </c>
      <c r="W29" s="35">
        <f t="shared" ca="1" si="30"/>
        <v>495.50999999999993</v>
      </c>
      <c r="X29" s="35">
        <f t="shared" ca="1" si="31"/>
        <v>3009.9899999999993</v>
      </c>
      <c r="Y29" s="36">
        <f t="shared" ca="1" si="32"/>
        <v>13415.39</v>
      </c>
      <c r="Z29" s="34">
        <f t="shared" ca="1" si="33"/>
        <v>897.86000000001195</v>
      </c>
      <c r="AA29" s="35">
        <f t="shared" ca="1" si="34"/>
        <v>44.879999999999967</v>
      </c>
      <c r="AB29" s="35">
        <f t="shared" ca="1" si="35"/>
        <v>247.34000000000009</v>
      </c>
      <c r="AC29" s="36">
        <f t="shared" ca="1" si="36"/>
        <v>1190.0800000000122</v>
      </c>
      <c r="AD29" s="34">
        <f t="shared" ca="1" si="37"/>
        <v>-4266.6399999999994</v>
      </c>
      <c r="AE29" s="35">
        <f t="shared" ca="1" si="38"/>
        <v>-213.31999999999996</v>
      </c>
      <c r="AF29" s="35">
        <f t="shared" ca="1" si="39"/>
        <v>-1052.04</v>
      </c>
      <c r="AG29" s="36">
        <f t="shared" ca="1" si="40"/>
        <v>-5531.9999999999991</v>
      </c>
      <c r="AH29" s="34">
        <f t="shared" ca="1" si="41"/>
        <v>8943.1299999999937</v>
      </c>
      <c r="AI29" s="35">
        <f t="shared" ca="1" si="42"/>
        <v>447.15</v>
      </c>
      <c r="AJ29" s="35">
        <f t="shared" ca="1" si="43"/>
        <v>1977.0199999999998</v>
      </c>
      <c r="AK29" s="36">
        <f t="shared" ca="1" si="44"/>
        <v>11367.299999999997</v>
      </c>
      <c r="AL29" s="34">
        <f t="shared" ca="1" si="45"/>
        <v>2258.3599999999997</v>
      </c>
      <c r="AM29" s="35">
        <f t="shared" ca="1" si="46"/>
        <v>112.94999999999999</v>
      </c>
      <c r="AN29" s="35">
        <f t="shared" ca="1" si="47"/>
        <v>436.88000000000312</v>
      </c>
      <c r="AO29" s="36">
        <f t="shared" ca="1" si="48"/>
        <v>2808.1900000000028</v>
      </c>
      <c r="AP29" s="34">
        <f t="shared" ca="1" si="49"/>
        <v>-6850.569999999997</v>
      </c>
      <c r="AQ29" s="35">
        <f t="shared" ca="1" si="50"/>
        <v>-342.55000000000035</v>
      </c>
      <c r="AR29" s="35">
        <f t="shared" ca="1" si="51"/>
        <v>-1160.4499999999996</v>
      </c>
      <c r="AS29" s="36">
        <f t="shared" ca="1" si="52"/>
        <v>-8353.5699999999979</v>
      </c>
      <c r="AT29" s="34">
        <f t="shared" ca="1" si="53"/>
        <v>178.65999999999917</v>
      </c>
      <c r="AU29" s="35">
        <f t="shared" ca="1" si="54"/>
        <v>8.9500000000000242</v>
      </c>
      <c r="AV29" s="35">
        <f t="shared" ca="1" si="55"/>
        <v>25.760000000000048</v>
      </c>
      <c r="AW29" s="36">
        <f t="shared" ca="1" si="56"/>
        <v>213.36999999999924</v>
      </c>
      <c r="AX29" s="34">
        <f t="shared" ca="1" si="57"/>
        <v>19156.730000000043</v>
      </c>
      <c r="AY29" s="35">
        <f t="shared" ca="1" si="58"/>
        <v>957.8599999999999</v>
      </c>
      <c r="AZ29" s="35">
        <f t="shared" ca="1" si="59"/>
        <v>6151.1600000000099</v>
      </c>
      <c r="BA29" s="36">
        <f t="shared" ca="1" si="60"/>
        <v>26265.750000000055</v>
      </c>
    </row>
    <row r="30" spans="1:53" outlineLevel="2" x14ac:dyDescent="0.25">
      <c r="A30" t="s">
        <v>342</v>
      </c>
      <c r="B30" t="str">
        <f t="shared" ca="1" si="9"/>
        <v>CUPC</v>
      </c>
      <c r="C30" t="str">
        <f t="shared" ca="1" si="10"/>
        <v>ATCO Power Canada Ltd.</v>
      </c>
      <c r="D30" t="str">
        <f t="shared" ca="1" si="11"/>
        <v>PH1</v>
      </c>
      <c r="E30" t="str">
        <f t="shared" ca="1" si="12"/>
        <v>Poplar Hill #1</v>
      </c>
      <c r="F30" s="34">
        <f t="shared" ca="1" si="13"/>
        <v>1087.6200000000003</v>
      </c>
      <c r="G30" s="35">
        <f t="shared" ca="1" si="14"/>
        <v>54.369999999999948</v>
      </c>
      <c r="H30" s="35">
        <f t="shared" ca="1" si="15"/>
        <v>514.32999999999845</v>
      </c>
      <c r="I30" s="36">
        <f t="shared" ca="1" si="16"/>
        <v>1656.3199999999988</v>
      </c>
      <c r="J30" s="34">
        <f t="shared" ca="1" si="17"/>
        <v>1062.6099999999983</v>
      </c>
      <c r="K30" s="35">
        <f t="shared" ca="1" si="18"/>
        <v>53.140000000000008</v>
      </c>
      <c r="L30" s="35">
        <f t="shared" ca="1" si="19"/>
        <v>433.50999999999993</v>
      </c>
      <c r="M30" s="36">
        <f t="shared" ca="1" si="20"/>
        <v>1549.2599999999984</v>
      </c>
      <c r="N30" s="34">
        <f t="shared" ca="1" si="21"/>
        <v>851.95000000000164</v>
      </c>
      <c r="O30" s="35">
        <f t="shared" ca="1" si="22"/>
        <v>42.600000000000009</v>
      </c>
      <c r="P30" s="35">
        <f t="shared" ca="1" si="23"/>
        <v>300.84000000000037</v>
      </c>
      <c r="Q30" s="36">
        <f t="shared" ca="1" si="24"/>
        <v>1195.3900000000021</v>
      </c>
      <c r="R30" s="34">
        <f t="shared" ca="1" si="25"/>
        <v>177.95999999999873</v>
      </c>
      <c r="S30" s="35">
        <f t="shared" ca="1" si="26"/>
        <v>8.8900000000001143</v>
      </c>
      <c r="T30" s="35">
        <f t="shared" ca="1" si="27"/>
        <v>58.150000000001285</v>
      </c>
      <c r="U30" s="36">
        <f t="shared" ca="1" si="28"/>
        <v>245.00000000000014</v>
      </c>
      <c r="V30" s="34">
        <f t="shared" ca="1" si="29"/>
        <v>0</v>
      </c>
      <c r="W30" s="35">
        <f t="shared" ca="1" si="30"/>
        <v>0</v>
      </c>
      <c r="X30" s="35">
        <f t="shared" ca="1" si="31"/>
        <v>0</v>
      </c>
      <c r="Y30" s="36">
        <f t="shared" ca="1" si="32"/>
        <v>0</v>
      </c>
      <c r="Z30" s="34">
        <f t="shared" ca="1" si="33"/>
        <v>304.42000000001735</v>
      </c>
      <c r="AA30" s="35">
        <f t="shared" ca="1" si="34"/>
        <v>15.210000000000392</v>
      </c>
      <c r="AB30" s="35">
        <f t="shared" ca="1" si="35"/>
        <v>83.27999999999912</v>
      </c>
      <c r="AC30" s="36">
        <f t="shared" ca="1" si="36"/>
        <v>402.91000000001691</v>
      </c>
      <c r="AD30" s="34">
        <f t="shared" ca="1" si="37"/>
        <v>0</v>
      </c>
      <c r="AE30" s="35">
        <f t="shared" ca="1" si="38"/>
        <v>0</v>
      </c>
      <c r="AF30" s="35">
        <f t="shared" ca="1" si="39"/>
        <v>0</v>
      </c>
      <c r="AG30" s="36">
        <f t="shared" ca="1" si="40"/>
        <v>0</v>
      </c>
      <c r="AH30" s="34">
        <f t="shared" ca="1" si="41"/>
        <v>0</v>
      </c>
      <c r="AI30" s="35">
        <f t="shared" ca="1" si="42"/>
        <v>0</v>
      </c>
      <c r="AJ30" s="35">
        <f t="shared" ca="1" si="43"/>
        <v>0</v>
      </c>
      <c r="AK30" s="36">
        <f t="shared" ca="1" si="44"/>
        <v>0</v>
      </c>
      <c r="AL30" s="34">
        <f t="shared" ca="1" si="45"/>
        <v>0</v>
      </c>
      <c r="AM30" s="35">
        <f t="shared" ca="1" si="46"/>
        <v>0</v>
      </c>
      <c r="AN30" s="35">
        <f t="shared" ca="1" si="47"/>
        <v>0</v>
      </c>
      <c r="AO30" s="36">
        <f t="shared" ca="1" si="48"/>
        <v>0</v>
      </c>
      <c r="AP30" s="34">
        <f t="shared" ca="1" si="49"/>
        <v>0</v>
      </c>
      <c r="AQ30" s="35">
        <f t="shared" ca="1" si="50"/>
        <v>0</v>
      </c>
      <c r="AR30" s="35">
        <f t="shared" ca="1" si="51"/>
        <v>0</v>
      </c>
      <c r="AS30" s="36">
        <f t="shared" ca="1" si="52"/>
        <v>0</v>
      </c>
      <c r="AT30" s="34">
        <f t="shared" ca="1" si="53"/>
        <v>0</v>
      </c>
      <c r="AU30" s="35">
        <f t="shared" ca="1" si="54"/>
        <v>0</v>
      </c>
      <c r="AV30" s="35">
        <f t="shared" ca="1" si="55"/>
        <v>0</v>
      </c>
      <c r="AW30" s="36">
        <f t="shared" ca="1" si="56"/>
        <v>0</v>
      </c>
      <c r="AX30" s="34">
        <f t="shared" ca="1" si="57"/>
        <v>3484.5600000000163</v>
      </c>
      <c r="AY30" s="35">
        <f t="shared" ca="1" si="58"/>
        <v>174.21000000000043</v>
      </c>
      <c r="AZ30" s="35">
        <f t="shared" ca="1" si="59"/>
        <v>1390.109999999999</v>
      </c>
      <c r="BA30" s="36">
        <f t="shared" ca="1" si="60"/>
        <v>5048.8800000000165</v>
      </c>
    </row>
    <row r="31" spans="1:53" outlineLevel="2" x14ac:dyDescent="0.25">
      <c r="A31" t="s">
        <v>412</v>
      </c>
      <c r="B31" t="str">
        <f t="shared" ca="1" si="9"/>
        <v>CUPC</v>
      </c>
      <c r="C31" t="str">
        <f t="shared" ca="1" si="10"/>
        <v>ATCO Power Canada Ltd.</v>
      </c>
      <c r="D31" t="str">
        <f t="shared" ca="1" si="11"/>
        <v>RB1</v>
      </c>
      <c r="E31" t="str">
        <f t="shared" ca="1" si="12"/>
        <v>Rainbow #1</v>
      </c>
      <c r="F31" s="34">
        <f t="shared" ca="1" si="13"/>
        <v>90.609999999999303</v>
      </c>
      <c r="G31" s="35">
        <f t="shared" ca="1" si="14"/>
        <v>4.5399999999999974</v>
      </c>
      <c r="H31" s="35">
        <f t="shared" ca="1" si="15"/>
        <v>41.79000000000002</v>
      </c>
      <c r="I31" s="36">
        <f t="shared" ca="1" si="16"/>
        <v>136.93999999999934</v>
      </c>
      <c r="J31" s="34">
        <f t="shared" ca="1" si="17"/>
        <v>0</v>
      </c>
      <c r="K31" s="35">
        <f t="shared" ca="1" si="18"/>
        <v>0</v>
      </c>
      <c r="L31" s="35">
        <f t="shared" ca="1" si="19"/>
        <v>0</v>
      </c>
      <c r="M31" s="36">
        <f t="shared" ca="1" si="20"/>
        <v>0</v>
      </c>
      <c r="N31" s="34">
        <f t="shared" ca="1" si="21"/>
        <v>0</v>
      </c>
      <c r="O31" s="35">
        <f t="shared" ca="1" si="22"/>
        <v>0</v>
      </c>
      <c r="P31" s="35">
        <f t="shared" ca="1" si="23"/>
        <v>0</v>
      </c>
      <c r="Q31" s="36">
        <f t="shared" ca="1" si="24"/>
        <v>0</v>
      </c>
      <c r="R31" s="34">
        <f t="shared" ca="1" si="25"/>
        <v>0</v>
      </c>
      <c r="S31" s="35">
        <f t="shared" ca="1" si="26"/>
        <v>0</v>
      </c>
      <c r="T31" s="35">
        <f t="shared" ca="1" si="27"/>
        <v>0</v>
      </c>
      <c r="U31" s="36">
        <f t="shared" ca="1" si="28"/>
        <v>0</v>
      </c>
      <c r="V31" s="34">
        <f t="shared" ca="1" si="29"/>
        <v>0</v>
      </c>
      <c r="W31" s="35">
        <f t="shared" ca="1" si="30"/>
        <v>0</v>
      </c>
      <c r="X31" s="35">
        <f t="shared" ca="1" si="31"/>
        <v>0</v>
      </c>
      <c r="Y31" s="36">
        <f t="shared" ca="1" si="32"/>
        <v>0</v>
      </c>
      <c r="Z31" s="34">
        <f t="shared" ca="1" si="33"/>
        <v>0</v>
      </c>
      <c r="AA31" s="35">
        <f t="shared" ca="1" si="34"/>
        <v>0</v>
      </c>
      <c r="AB31" s="35">
        <f t="shared" ca="1" si="35"/>
        <v>0</v>
      </c>
      <c r="AC31" s="36">
        <f t="shared" ca="1" si="36"/>
        <v>0</v>
      </c>
      <c r="AD31" s="34">
        <f t="shared" ca="1" si="37"/>
        <v>0</v>
      </c>
      <c r="AE31" s="35">
        <f t="shared" ca="1" si="38"/>
        <v>0</v>
      </c>
      <c r="AF31" s="35">
        <f t="shared" ca="1" si="39"/>
        <v>0</v>
      </c>
      <c r="AG31" s="36">
        <f t="shared" ca="1" si="40"/>
        <v>0</v>
      </c>
      <c r="AH31" s="34">
        <f t="shared" ca="1" si="41"/>
        <v>0</v>
      </c>
      <c r="AI31" s="35">
        <f t="shared" ca="1" si="42"/>
        <v>0</v>
      </c>
      <c r="AJ31" s="35">
        <f t="shared" ca="1" si="43"/>
        <v>0</v>
      </c>
      <c r="AK31" s="36">
        <f t="shared" ca="1" si="44"/>
        <v>0</v>
      </c>
      <c r="AL31" s="34">
        <f t="shared" ca="1" si="45"/>
        <v>0</v>
      </c>
      <c r="AM31" s="35">
        <f t="shared" ca="1" si="46"/>
        <v>0</v>
      </c>
      <c r="AN31" s="35">
        <f t="shared" ca="1" si="47"/>
        <v>0</v>
      </c>
      <c r="AO31" s="36">
        <f t="shared" ca="1" si="48"/>
        <v>0</v>
      </c>
      <c r="AP31" s="34">
        <f t="shared" ca="1" si="49"/>
        <v>0</v>
      </c>
      <c r="AQ31" s="35">
        <f t="shared" ca="1" si="50"/>
        <v>0</v>
      </c>
      <c r="AR31" s="35">
        <f t="shared" ca="1" si="51"/>
        <v>0</v>
      </c>
      <c r="AS31" s="36">
        <f t="shared" ca="1" si="52"/>
        <v>0</v>
      </c>
      <c r="AT31" s="34">
        <f t="shared" ca="1" si="53"/>
        <v>0</v>
      </c>
      <c r="AU31" s="35">
        <f t="shared" ca="1" si="54"/>
        <v>0</v>
      </c>
      <c r="AV31" s="35">
        <f t="shared" ca="1" si="55"/>
        <v>0</v>
      </c>
      <c r="AW31" s="36">
        <f t="shared" ca="1" si="56"/>
        <v>0</v>
      </c>
      <c r="AX31" s="34">
        <f t="shared" ca="1" si="57"/>
        <v>90.609999999999303</v>
      </c>
      <c r="AY31" s="35">
        <f t="shared" ca="1" si="58"/>
        <v>4.5399999999999974</v>
      </c>
      <c r="AZ31" s="35">
        <f t="shared" ca="1" si="59"/>
        <v>41.79000000000002</v>
      </c>
      <c r="BA31" s="36">
        <f t="shared" ca="1" si="60"/>
        <v>136.93999999999934</v>
      </c>
    </row>
    <row r="32" spans="1:53" outlineLevel="2" x14ac:dyDescent="0.25">
      <c r="A32" t="s">
        <v>413</v>
      </c>
      <c r="B32" t="str">
        <f t="shared" ca="1" si="9"/>
        <v>CUPC</v>
      </c>
      <c r="C32" t="str">
        <f t="shared" ca="1" si="10"/>
        <v>ATCO Power Canada Ltd.</v>
      </c>
      <c r="D32" t="str">
        <f t="shared" ca="1" si="11"/>
        <v>RB2</v>
      </c>
      <c r="E32" t="str">
        <f t="shared" ca="1" si="12"/>
        <v>Rainbow #2</v>
      </c>
      <c r="F32" s="34">
        <f t="shared" ca="1" si="13"/>
        <v>1118.8699999999953</v>
      </c>
      <c r="G32" s="35">
        <f t="shared" ca="1" si="14"/>
        <v>55.96999999999997</v>
      </c>
      <c r="H32" s="35">
        <f t="shared" ca="1" si="15"/>
        <v>523.07000000000005</v>
      </c>
      <c r="I32" s="36">
        <f t="shared" ca="1" si="16"/>
        <v>1697.9099999999953</v>
      </c>
      <c r="J32" s="34">
        <f t="shared" ca="1" si="17"/>
        <v>758.12000000000376</v>
      </c>
      <c r="K32" s="35">
        <f t="shared" ca="1" si="18"/>
        <v>37.890000000000086</v>
      </c>
      <c r="L32" s="35">
        <f t="shared" ca="1" si="19"/>
        <v>310.64999999999969</v>
      </c>
      <c r="M32" s="36">
        <f t="shared" ca="1" si="20"/>
        <v>1106.6600000000033</v>
      </c>
      <c r="N32" s="34">
        <f t="shared" ca="1" si="21"/>
        <v>891.40000000000316</v>
      </c>
      <c r="O32" s="35">
        <f t="shared" ca="1" si="22"/>
        <v>44.569999999999617</v>
      </c>
      <c r="P32" s="35">
        <f t="shared" ca="1" si="23"/>
        <v>318.06999999999806</v>
      </c>
      <c r="Q32" s="36">
        <f t="shared" ca="1" si="24"/>
        <v>1254.0400000000009</v>
      </c>
      <c r="R32" s="34">
        <f t="shared" ca="1" si="25"/>
        <v>244.05999999998235</v>
      </c>
      <c r="S32" s="35">
        <f t="shared" ca="1" si="26"/>
        <v>12.179999999999723</v>
      </c>
      <c r="T32" s="35">
        <f t="shared" ca="1" si="27"/>
        <v>80.11000000000503</v>
      </c>
      <c r="U32" s="36">
        <f t="shared" ca="1" si="28"/>
        <v>336.34999999998712</v>
      </c>
      <c r="V32" s="34">
        <f t="shared" ca="1" si="29"/>
        <v>-5463.4700000000066</v>
      </c>
      <c r="W32" s="35">
        <f t="shared" ca="1" si="30"/>
        <v>-273.17000000000013</v>
      </c>
      <c r="X32" s="35">
        <f t="shared" ca="1" si="31"/>
        <v>-1662.48</v>
      </c>
      <c r="Y32" s="36">
        <f t="shared" ca="1" si="32"/>
        <v>-7399.1200000000053</v>
      </c>
      <c r="Z32" s="34">
        <f t="shared" ca="1" si="33"/>
        <v>11844.800000000008</v>
      </c>
      <c r="AA32" s="35">
        <f t="shared" ca="1" si="34"/>
        <v>592.23000000000025</v>
      </c>
      <c r="AB32" s="35">
        <f t="shared" ca="1" si="35"/>
        <v>3239.76</v>
      </c>
      <c r="AC32" s="36">
        <f t="shared" ca="1" si="36"/>
        <v>15676.790000000008</v>
      </c>
      <c r="AD32" s="34">
        <f t="shared" ca="1" si="37"/>
        <v>24130.010000000006</v>
      </c>
      <c r="AE32" s="35">
        <f t="shared" ca="1" si="38"/>
        <v>1206.5100000000002</v>
      </c>
      <c r="AF32" s="35">
        <f t="shared" ca="1" si="39"/>
        <v>6095.2599999999993</v>
      </c>
      <c r="AG32" s="36">
        <f t="shared" ca="1" si="40"/>
        <v>31431.780000000006</v>
      </c>
      <c r="AH32" s="34">
        <f t="shared" ca="1" si="41"/>
        <v>0</v>
      </c>
      <c r="AI32" s="35">
        <f t="shared" ca="1" si="42"/>
        <v>0</v>
      </c>
      <c r="AJ32" s="35">
        <f t="shared" ca="1" si="43"/>
        <v>0</v>
      </c>
      <c r="AK32" s="36">
        <f t="shared" ca="1" si="44"/>
        <v>0</v>
      </c>
      <c r="AL32" s="34">
        <f t="shared" ca="1" si="45"/>
        <v>0</v>
      </c>
      <c r="AM32" s="35">
        <f t="shared" ca="1" si="46"/>
        <v>0</v>
      </c>
      <c r="AN32" s="35">
        <f t="shared" ca="1" si="47"/>
        <v>0</v>
      </c>
      <c r="AO32" s="36">
        <f t="shared" ca="1" si="48"/>
        <v>0</v>
      </c>
      <c r="AP32" s="34">
        <f t="shared" ca="1" si="49"/>
        <v>0</v>
      </c>
      <c r="AQ32" s="35">
        <f t="shared" ca="1" si="50"/>
        <v>0</v>
      </c>
      <c r="AR32" s="35">
        <f t="shared" ca="1" si="51"/>
        <v>0</v>
      </c>
      <c r="AS32" s="36">
        <f t="shared" ca="1" si="52"/>
        <v>0</v>
      </c>
      <c r="AT32" s="34">
        <f t="shared" ca="1" si="53"/>
        <v>0</v>
      </c>
      <c r="AU32" s="35">
        <f t="shared" ca="1" si="54"/>
        <v>0</v>
      </c>
      <c r="AV32" s="35">
        <f t="shared" ca="1" si="55"/>
        <v>0</v>
      </c>
      <c r="AW32" s="36">
        <f t="shared" ca="1" si="56"/>
        <v>0</v>
      </c>
      <c r="AX32" s="34">
        <f t="shared" ca="1" si="57"/>
        <v>33523.789999999994</v>
      </c>
      <c r="AY32" s="35">
        <f t="shared" ca="1" si="58"/>
        <v>1676.1799999999998</v>
      </c>
      <c r="AZ32" s="35">
        <f t="shared" ca="1" si="59"/>
        <v>8904.4400000000023</v>
      </c>
      <c r="BA32" s="36">
        <f t="shared" ca="1" si="60"/>
        <v>44104.409999999996</v>
      </c>
    </row>
    <row r="33" spans="1:53" outlineLevel="2" x14ac:dyDescent="0.25">
      <c r="A33" t="s">
        <v>414</v>
      </c>
      <c r="B33" t="str">
        <f t="shared" ca="1" si="9"/>
        <v>CUPC</v>
      </c>
      <c r="C33" t="str">
        <f t="shared" ca="1" si="10"/>
        <v>ATCO Power Canada Ltd.</v>
      </c>
      <c r="D33" t="str">
        <f t="shared" ca="1" si="11"/>
        <v>RB3</v>
      </c>
      <c r="E33" t="str">
        <f t="shared" ca="1" si="12"/>
        <v>Rainbow #3</v>
      </c>
      <c r="F33" s="34">
        <f t="shared" ca="1" si="13"/>
        <v>0</v>
      </c>
      <c r="G33" s="35">
        <f t="shared" ca="1" si="14"/>
        <v>0</v>
      </c>
      <c r="H33" s="35">
        <f t="shared" ca="1" si="15"/>
        <v>0</v>
      </c>
      <c r="I33" s="36">
        <f t="shared" ca="1" si="16"/>
        <v>0</v>
      </c>
      <c r="J33" s="34">
        <f t="shared" ca="1" si="17"/>
        <v>0</v>
      </c>
      <c r="K33" s="35">
        <f t="shared" ca="1" si="18"/>
        <v>0</v>
      </c>
      <c r="L33" s="35">
        <f t="shared" ca="1" si="19"/>
        <v>0</v>
      </c>
      <c r="M33" s="36">
        <f t="shared" ca="1" si="20"/>
        <v>0</v>
      </c>
      <c r="N33" s="34">
        <f t="shared" ca="1" si="21"/>
        <v>0</v>
      </c>
      <c r="O33" s="35">
        <f t="shared" ca="1" si="22"/>
        <v>0</v>
      </c>
      <c r="P33" s="35">
        <f t="shared" ca="1" si="23"/>
        <v>0</v>
      </c>
      <c r="Q33" s="36">
        <f t="shared" ca="1" si="24"/>
        <v>0</v>
      </c>
      <c r="R33" s="34">
        <f t="shared" ca="1" si="25"/>
        <v>0</v>
      </c>
      <c r="S33" s="35">
        <f t="shared" ca="1" si="26"/>
        <v>0</v>
      </c>
      <c r="T33" s="35">
        <f t="shared" ca="1" si="27"/>
        <v>0</v>
      </c>
      <c r="U33" s="36">
        <f t="shared" ca="1" si="28"/>
        <v>0</v>
      </c>
      <c r="V33" s="34">
        <f t="shared" ca="1" si="29"/>
        <v>0</v>
      </c>
      <c r="W33" s="35">
        <f t="shared" ca="1" si="30"/>
        <v>0</v>
      </c>
      <c r="X33" s="35">
        <f t="shared" ca="1" si="31"/>
        <v>0</v>
      </c>
      <c r="Y33" s="36">
        <f t="shared" ca="1" si="32"/>
        <v>0</v>
      </c>
      <c r="Z33" s="34">
        <f t="shared" ca="1" si="33"/>
        <v>0</v>
      </c>
      <c r="AA33" s="35">
        <f t="shared" ca="1" si="34"/>
        <v>0</v>
      </c>
      <c r="AB33" s="35">
        <f t="shared" ca="1" si="35"/>
        <v>0</v>
      </c>
      <c r="AC33" s="36">
        <f t="shared" ca="1" si="36"/>
        <v>0</v>
      </c>
      <c r="AD33" s="34">
        <f t="shared" ca="1" si="37"/>
        <v>0</v>
      </c>
      <c r="AE33" s="35">
        <f t="shared" ca="1" si="38"/>
        <v>0</v>
      </c>
      <c r="AF33" s="35">
        <f t="shared" ca="1" si="39"/>
        <v>0</v>
      </c>
      <c r="AG33" s="36">
        <f t="shared" ca="1" si="40"/>
        <v>0</v>
      </c>
      <c r="AH33" s="34">
        <f t="shared" ca="1" si="41"/>
        <v>0</v>
      </c>
      <c r="AI33" s="35">
        <f t="shared" ca="1" si="42"/>
        <v>0</v>
      </c>
      <c r="AJ33" s="35">
        <f t="shared" ca="1" si="43"/>
        <v>0</v>
      </c>
      <c r="AK33" s="36">
        <f t="shared" ca="1" si="44"/>
        <v>0</v>
      </c>
      <c r="AL33" s="34">
        <f t="shared" ca="1" si="45"/>
        <v>0</v>
      </c>
      <c r="AM33" s="35">
        <f t="shared" ca="1" si="46"/>
        <v>0</v>
      </c>
      <c r="AN33" s="35">
        <f t="shared" ca="1" si="47"/>
        <v>0</v>
      </c>
      <c r="AO33" s="36">
        <f t="shared" ca="1" si="48"/>
        <v>0</v>
      </c>
      <c r="AP33" s="34">
        <f t="shared" ca="1" si="49"/>
        <v>0</v>
      </c>
      <c r="AQ33" s="35">
        <f t="shared" ca="1" si="50"/>
        <v>0</v>
      </c>
      <c r="AR33" s="35">
        <f t="shared" ca="1" si="51"/>
        <v>0</v>
      </c>
      <c r="AS33" s="36">
        <f t="shared" ca="1" si="52"/>
        <v>0</v>
      </c>
      <c r="AT33" s="34">
        <f t="shared" ca="1" si="53"/>
        <v>0</v>
      </c>
      <c r="AU33" s="35">
        <f t="shared" ca="1" si="54"/>
        <v>0</v>
      </c>
      <c r="AV33" s="35">
        <f t="shared" ca="1" si="55"/>
        <v>0</v>
      </c>
      <c r="AW33" s="36">
        <f t="shared" ca="1" si="56"/>
        <v>0</v>
      </c>
      <c r="AX33" s="34">
        <f t="shared" ca="1" si="57"/>
        <v>0</v>
      </c>
      <c r="AY33" s="35">
        <f t="shared" ca="1" si="58"/>
        <v>0</v>
      </c>
      <c r="AZ33" s="35">
        <f t="shared" ca="1" si="59"/>
        <v>0</v>
      </c>
      <c r="BA33" s="36">
        <f t="shared" ca="1" si="60"/>
        <v>0</v>
      </c>
    </row>
    <row r="34" spans="1:53" outlineLevel="2" x14ac:dyDescent="0.25">
      <c r="A34" t="s">
        <v>348</v>
      </c>
      <c r="B34" t="str">
        <f t="shared" ca="1" si="9"/>
        <v>CUPC</v>
      </c>
      <c r="C34" t="str">
        <f t="shared" ca="1" si="10"/>
        <v>ATCO Power Canada Ltd.</v>
      </c>
      <c r="D34" t="str">
        <f t="shared" ca="1" si="11"/>
        <v>RB5</v>
      </c>
      <c r="E34" t="str">
        <f t="shared" ca="1" si="12"/>
        <v>Rainbow #5</v>
      </c>
      <c r="F34" s="34">
        <f t="shared" ca="1" si="13"/>
        <v>5380.4000000000015</v>
      </c>
      <c r="G34" s="35">
        <f t="shared" ca="1" si="14"/>
        <v>269.0100000000001</v>
      </c>
      <c r="H34" s="35">
        <f t="shared" ca="1" si="15"/>
        <v>2531.8699999999994</v>
      </c>
      <c r="I34" s="36">
        <f t="shared" ca="1" si="16"/>
        <v>8181.2800000000016</v>
      </c>
      <c r="J34" s="34">
        <f t="shared" ca="1" si="17"/>
        <v>5329.9599999999773</v>
      </c>
      <c r="K34" s="35">
        <f t="shared" ca="1" si="18"/>
        <v>266.4799999999999</v>
      </c>
      <c r="L34" s="35">
        <f t="shared" ca="1" si="19"/>
        <v>2204.2599999999989</v>
      </c>
      <c r="M34" s="36">
        <f t="shared" ca="1" si="20"/>
        <v>7800.6999999999762</v>
      </c>
      <c r="N34" s="34">
        <f t="shared" ca="1" si="21"/>
        <v>3559.1099999999788</v>
      </c>
      <c r="O34" s="35">
        <f t="shared" ca="1" si="22"/>
        <v>177.96000000000026</v>
      </c>
      <c r="P34" s="35">
        <f t="shared" ca="1" si="23"/>
        <v>1266.7099999999984</v>
      </c>
      <c r="Q34" s="36">
        <f t="shared" ca="1" si="24"/>
        <v>5003.7799999999779</v>
      </c>
      <c r="R34" s="34">
        <f t="shared" ca="1" si="25"/>
        <v>818.24999999998545</v>
      </c>
      <c r="S34" s="35">
        <f t="shared" ca="1" si="26"/>
        <v>40.909999999998035</v>
      </c>
      <c r="T34" s="35">
        <f t="shared" ca="1" si="27"/>
        <v>264.81999999999806</v>
      </c>
      <c r="U34" s="36">
        <f t="shared" ca="1" si="28"/>
        <v>1123.9799999999814</v>
      </c>
      <c r="V34" s="34">
        <f t="shared" ca="1" si="29"/>
        <v>-35072.589999999989</v>
      </c>
      <c r="W34" s="35">
        <f t="shared" ca="1" si="30"/>
        <v>-1753.6200000000001</v>
      </c>
      <c r="X34" s="35">
        <f t="shared" ca="1" si="31"/>
        <v>-10611.520000000002</v>
      </c>
      <c r="Y34" s="36">
        <f t="shared" ca="1" si="32"/>
        <v>-47437.729999999996</v>
      </c>
      <c r="Z34" s="34">
        <f t="shared" ca="1" si="33"/>
        <v>31277.560000000034</v>
      </c>
      <c r="AA34" s="35">
        <f t="shared" ca="1" si="34"/>
        <v>1563.8599999999994</v>
      </c>
      <c r="AB34" s="35">
        <f t="shared" ca="1" si="35"/>
        <v>8585.8799999999901</v>
      </c>
      <c r="AC34" s="36">
        <f t="shared" ca="1" si="36"/>
        <v>41427.300000000017</v>
      </c>
      <c r="AD34" s="34">
        <f t="shared" ca="1" si="37"/>
        <v>65438.87000000001</v>
      </c>
      <c r="AE34" s="35">
        <f t="shared" ca="1" si="38"/>
        <v>3271.95</v>
      </c>
      <c r="AF34" s="35">
        <f t="shared" ca="1" si="39"/>
        <v>16187.710000000006</v>
      </c>
      <c r="AG34" s="36">
        <f t="shared" ca="1" si="40"/>
        <v>84898.530000000028</v>
      </c>
      <c r="AH34" s="34">
        <f t="shared" ca="1" si="41"/>
        <v>102972.14999999997</v>
      </c>
      <c r="AI34" s="35">
        <f t="shared" ca="1" si="42"/>
        <v>5148.5999999999995</v>
      </c>
      <c r="AJ34" s="35">
        <f t="shared" ca="1" si="43"/>
        <v>22932.849999999988</v>
      </c>
      <c r="AK34" s="36">
        <f t="shared" ca="1" si="44"/>
        <v>131053.59999999995</v>
      </c>
      <c r="AL34" s="34">
        <f t="shared" ca="1" si="45"/>
        <v>-7645.9899999999925</v>
      </c>
      <c r="AM34" s="35">
        <f t="shared" ca="1" si="46"/>
        <v>-382.29000000000013</v>
      </c>
      <c r="AN34" s="35">
        <f t="shared" ca="1" si="47"/>
        <v>-1502.0499999999993</v>
      </c>
      <c r="AO34" s="36">
        <f t="shared" ca="1" si="48"/>
        <v>-9530.3299999999927</v>
      </c>
      <c r="AP34" s="34">
        <f t="shared" ca="1" si="49"/>
        <v>-10951.829999999994</v>
      </c>
      <c r="AQ34" s="35">
        <f t="shared" ca="1" si="50"/>
        <v>-547.59000000000015</v>
      </c>
      <c r="AR34" s="35">
        <f t="shared" ca="1" si="51"/>
        <v>-1859.25</v>
      </c>
      <c r="AS34" s="36">
        <f t="shared" ca="1" si="52"/>
        <v>-13358.669999999996</v>
      </c>
      <c r="AT34" s="34">
        <f t="shared" ca="1" si="53"/>
        <v>-1592.7900000000029</v>
      </c>
      <c r="AU34" s="35">
        <f t="shared" ca="1" si="54"/>
        <v>-79.62999999999991</v>
      </c>
      <c r="AV34" s="35">
        <f t="shared" ca="1" si="55"/>
        <v>-228.03</v>
      </c>
      <c r="AW34" s="36">
        <f t="shared" ca="1" si="56"/>
        <v>-1900.4500000000028</v>
      </c>
      <c r="AX34" s="34">
        <f t="shared" ca="1" si="57"/>
        <v>159513.09999999998</v>
      </c>
      <c r="AY34" s="35">
        <f t="shared" ca="1" si="58"/>
        <v>7975.6399999999967</v>
      </c>
      <c r="AZ34" s="35">
        <f t="shared" ca="1" si="59"/>
        <v>39773.249999999971</v>
      </c>
      <c r="BA34" s="36">
        <f t="shared" ca="1" si="60"/>
        <v>207261.98999999996</v>
      </c>
    </row>
    <row r="35" spans="1:53" outlineLevel="2" x14ac:dyDescent="0.25">
      <c r="A35" t="s">
        <v>351</v>
      </c>
      <c r="B35" t="str">
        <f t="shared" ca="1" si="9"/>
        <v>CUPC</v>
      </c>
      <c r="C35" t="str">
        <f t="shared" ca="1" si="10"/>
        <v>ATCO Power Canada Ltd.</v>
      </c>
      <c r="D35" t="str">
        <f t="shared" ca="1" si="11"/>
        <v>RL1</v>
      </c>
      <c r="E35" t="str">
        <f t="shared" ca="1" si="12"/>
        <v>Rainbow Lake #1</v>
      </c>
      <c r="F35" s="34">
        <f t="shared" ca="1" si="13"/>
        <v>7595.0800000000309</v>
      </c>
      <c r="G35" s="35">
        <f t="shared" ca="1" si="14"/>
        <v>379.75000000000011</v>
      </c>
      <c r="H35" s="35">
        <f t="shared" ca="1" si="15"/>
        <v>3566.9500000000012</v>
      </c>
      <c r="I35" s="36">
        <f t="shared" ca="1" si="16"/>
        <v>11541.780000000032</v>
      </c>
      <c r="J35" s="34">
        <f t="shared" ca="1" si="17"/>
        <v>8876.1300000000047</v>
      </c>
      <c r="K35" s="35">
        <f t="shared" ca="1" si="18"/>
        <v>443.82000000000039</v>
      </c>
      <c r="L35" s="35">
        <f t="shared" ca="1" si="19"/>
        <v>3678.8999999999896</v>
      </c>
      <c r="M35" s="36">
        <f t="shared" ca="1" si="20"/>
        <v>12998.849999999997</v>
      </c>
      <c r="N35" s="34">
        <f t="shared" ca="1" si="21"/>
        <v>5403.3700000000172</v>
      </c>
      <c r="O35" s="35">
        <f t="shared" ca="1" si="22"/>
        <v>270.15000000000055</v>
      </c>
      <c r="P35" s="35">
        <f t="shared" ca="1" si="23"/>
        <v>1937.1500000000115</v>
      </c>
      <c r="Q35" s="36">
        <f t="shared" ca="1" si="24"/>
        <v>7610.6700000000292</v>
      </c>
      <c r="R35" s="34">
        <f t="shared" ca="1" si="25"/>
        <v>1257.3799999999756</v>
      </c>
      <c r="S35" s="35">
        <f t="shared" ca="1" si="26"/>
        <v>62.869999999999436</v>
      </c>
      <c r="T35" s="35">
        <f t="shared" ca="1" si="27"/>
        <v>405.66999999999149</v>
      </c>
      <c r="U35" s="36">
        <f t="shared" ca="1" si="28"/>
        <v>1725.9199999999664</v>
      </c>
      <c r="V35" s="34">
        <f t="shared" ca="1" si="29"/>
        <v>-109967.85000000011</v>
      </c>
      <c r="W35" s="35">
        <f t="shared" ca="1" si="30"/>
        <v>-5498.38</v>
      </c>
      <c r="X35" s="35">
        <f t="shared" ca="1" si="31"/>
        <v>-33302.520000000004</v>
      </c>
      <c r="Y35" s="36">
        <f t="shared" ca="1" si="32"/>
        <v>-148768.75000000012</v>
      </c>
      <c r="Z35" s="34">
        <f t="shared" ca="1" si="33"/>
        <v>26165.260000000177</v>
      </c>
      <c r="AA35" s="35">
        <f t="shared" ca="1" si="34"/>
        <v>1308.2599999999993</v>
      </c>
      <c r="AB35" s="35">
        <f t="shared" ca="1" si="35"/>
        <v>7243.8599999999751</v>
      </c>
      <c r="AC35" s="36">
        <f t="shared" ca="1" si="36"/>
        <v>34717.38000000015</v>
      </c>
      <c r="AD35" s="34">
        <f t="shared" ca="1" si="37"/>
        <v>-46669.55999999991</v>
      </c>
      <c r="AE35" s="35">
        <f t="shared" ca="1" si="38"/>
        <v>-2333.470000000003</v>
      </c>
      <c r="AF35" s="35">
        <f t="shared" ca="1" si="39"/>
        <v>-11625.429999999993</v>
      </c>
      <c r="AG35" s="36">
        <f t="shared" ca="1" si="40"/>
        <v>-60628.459999999905</v>
      </c>
      <c r="AH35" s="34">
        <f t="shared" ca="1" si="41"/>
        <v>-64036.590000000011</v>
      </c>
      <c r="AI35" s="35">
        <f t="shared" ca="1" si="42"/>
        <v>-3201.8499999999985</v>
      </c>
      <c r="AJ35" s="35">
        <f t="shared" ca="1" si="43"/>
        <v>-14225.180000000017</v>
      </c>
      <c r="AK35" s="36">
        <f t="shared" ca="1" si="44"/>
        <v>-81463.620000000024</v>
      </c>
      <c r="AL35" s="34">
        <f t="shared" ca="1" si="45"/>
        <v>0</v>
      </c>
      <c r="AM35" s="35">
        <f t="shared" ca="1" si="46"/>
        <v>0</v>
      </c>
      <c r="AN35" s="35">
        <f t="shared" ca="1" si="47"/>
        <v>0</v>
      </c>
      <c r="AO35" s="36">
        <f t="shared" ca="1" si="48"/>
        <v>0</v>
      </c>
      <c r="AP35" s="34">
        <f t="shared" ca="1" si="49"/>
        <v>0</v>
      </c>
      <c r="AQ35" s="35">
        <f t="shared" ca="1" si="50"/>
        <v>0</v>
      </c>
      <c r="AR35" s="35">
        <f t="shared" ca="1" si="51"/>
        <v>0</v>
      </c>
      <c r="AS35" s="36">
        <f t="shared" ca="1" si="52"/>
        <v>0</v>
      </c>
      <c r="AT35" s="34">
        <f t="shared" ca="1" si="53"/>
        <v>0</v>
      </c>
      <c r="AU35" s="35">
        <f t="shared" ca="1" si="54"/>
        <v>0</v>
      </c>
      <c r="AV35" s="35">
        <f t="shared" ca="1" si="55"/>
        <v>0</v>
      </c>
      <c r="AW35" s="36">
        <f t="shared" ca="1" si="56"/>
        <v>0</v>
      </c>
      <c r="AX35" s="34">
        <f t="shared" ca="1" si="57"/>
        <v>-171376.7799999998</v>
      </c>
      <c r="AY35" s="35">
        <f t="shared" ca="1" si="58"/>
        <v>-8568.8500000000022</v>
      </c>
      <c r="AZ35" s="35">
        <f t="shared" ca="1" si="59"/>
        <v>-42320.600000000042</v>
      </c>
      <c r="BA35" s="36">
        <f t="shared" ca="1" si="60"/>
        <v>-222266.22999999986</v>
      </c>
    </row>
    <row r="36" spans="1:53" outlineLevel="2" x14ac:dyDescent="0.25">
      <c r="A36" t="s">
        <v>395</v>
      </c>
      <c r="B36" t="str">
        <f t="shared" ca="1" si="9"/>
        <v>CUPC</v>
      </c>
      <c r="C36" t="str">
        <f t="shared" ca="1" si="10"/>
        <v>ATCO Power Canada Ltd.</v>
      </c>
      <c r="D36" t="str">
        <f t="shared" ca="1" si="11"/>
        <v>VVW1</v>
      </c>
      <c r="E36" t="str">
        <f t="shared" ca="1" si="12"/>
        <v>Valleyview #1</v>
      </c>
      <c r="F36" s="34">
        <f t="shared" ca="1" si="13"/>
        <v>484.81999999999948</v>
      </c>
      <c r="G36" s="35">
        <f t="shared" ca="1" si="14"/>
        <v>24.240000000000013</v>
      </c>
      <c r="H36" s="35">
        <f t="shared" ca="1" si="15"/>
        <v>227.17999999999941</v>
      </c>
      <c r="I36" s="36">
        <f t="shared" ca="1" si="16"/>
        <v>736.23999999999876</v>
      </c>
      <c r="J36" s="34">
        <f t="shared" ca="1" si="17"/>
        <v>969.13000000000102</v>
      </c>
      <c r="K36" s="35">
        <f t="shared" ca="1" si="18"/>
        <v>48.470000000000013</v>
      </c>
      <c r="L36" s="35">
        <f t="shared" ca="1" si="19"/>
        <v>400.68000000000018</v>
      </c>
      <c r="M36" s="36">
        <f t="shared" ca="1" si="20"/>
        <v>1418.2800000000011</v>
      </c>
      <c r="N36" s="34">
        <f t="shared" ca="1" si="21"/>
        <v>352.18999999999886</v>
      </c>
      <c r="O36" s="35">
        <f t="shared" ca="1" si="22"/>
        <v>17.609999999999868</v>
      </c>
      <c r="P36" s="35">
        <f t="shared" ca="1" si="23"/>
        <v>125.98000000000066</v>
      </c>
      <c r="Q36" s="36">
        <f t="shared" ca="1" si="24"/>
        <v>495.77999999999946</v>
      </c>
      <c r="R36" s="34">
        <f t="shared" ca="1" si="25"/>
        <v>-903.43999999999994</v>
      </c>
      <c r="S36" s="35">
        <f t="shared" ca="1" si="26"/>
        <v>-45.190000000000019</v>
      </c>
      <c r="T36" s="35">
        <f t="shared" ca="1" si="27"/>
        <v>-292.93000000000029</v>
      </c>
      <c r="U36" s="36">
        <f t="shared" ca="1" si="28"/>
        <v>-1241.5600000000002</v>
      </c>
      <c r="V36" s="34">
        <f t="shared" ca="1" si="29"/>
        <v>-2229.5199999999995</v>
      </c>
      <c r="W36" s="35">
        <f t="shared" ca="1" si="30"/>
        <v>-111.45999999999997</v>
      </c>
      <c r="X36" s="35">
        <f t="shared" ca="1" si="31"/>
        <v>-680.97</v>
      </c>
      <c r="Y36" s="36">
        <f t="shared" ca="1" si="32"/>
        <v>-3021.95</v>
      </c>
      <c r="Z36" s="34">
        <f t="shared" ca="1" si="33"/>
        <v>1946.4399999999998</v>
      </c>
      <c r="AA36" s="35">
        <f t="shared" ca="1" si="34"/>
        <v>97.310000000000031</v>
      </c>
      <c r="AB36" s="35">
        <f t="shared" ca="1" si="35"/>
        <v>537.95000000000005</v>
      </c>
      <c r="AC36" s="36">
        <f t="shared" ca="1" si="36"/>
        <v>2581.7000000000007</v>
      </c>
      <c r="AD36" s="34">
        <f t="shared" ca="1" si="37"/>
        <v>-2265.0200000000023</v>
      </c>
      <c r="AE36" s="35">
        <f t="shared" ca="1" si="38"/>
        <v>-113.23999999999998</v>
      </c>
      <c r="AF36" s="35">
        <f t="shared" ca="1" si="39"/>
        <v>-555.47</v>
      </c>
      <c r="AG36" s="36">
        <f t="shared" ca="1" si="40"/>
        <v>-2933.7300000000018</v>
      </c>
      <c r="AH36" s="34">
        <f t="shared" ca="1" si="41"/>
        <v>2864.9999999999973</v>
      </c>
      <c r="AI36" s="35">
        <f t="shared" ca="1" si="42"/>
        <v>143.25000000000003</v>
      </c>
      <c r="AJ36" s="35">
        <f t="shared" ca="1" si="43"/>
        <v>642.58999999999992</v>
      </c>
      <c r="AK36" s="36">
        <f t="shared" ca="1" si="44"/>
        <v>3650.8399999999979</v>
      </c>
      <c r="AL36" s="34">
        <f t="shared" ca="1" si="45"/>
        <v>-3891.8599999999956</v>
      </c>
      <c r="AM36" s="35">
        <f t="shared" ca="1" si="46"/>
        <v>-194.59000000000015</v>
      </c>
      <c r="AN36" s="35">
        <f t="shared" ca="1" si="47"/>
        <v>-754.94000000000017</v>
      </c>
      <c r="AO36" s="36">
        <f t="shared" ca="1" si="48"/>
        <v>-4841.3899999999967</v>
      </c>
      <c r="AP36" s="34">
        <f t="shared" ca="1" si="49"/>
        <v>-2255.5399999999959</v>
      </c>
      <c r="AQ36" s="35">
        <f t="shared" ca="1" si="50"/>
        <v>-112.76999999999998</v>
      </c>
      <c r="AR36" s="35">
        <f t="shared" ca="1" si="51"/>
        <v>-380.55000000000024</v>
      </c>
      <c r="AS36" s="36">
        <f t="shared" ca="1" si="52"/>
        <v>-2748.859999999996</v>
      </c>
      <c r="AT36" s="34">
        <f t="shared" ca="1" si="53"/>
        <v>-77.770000000000593</v>
      </c>
      <c r="AU36" s="35">
        <f t="shared" ca="1" si="54"/>
        <v>-3.8899999999999961</v>
      </c>
      <c r="AV36" s="35">
        <f t="shared" ca="1" si="55"/>
        <v>-11.26000000000001</v>
      </c>
      <c r="AW36" s="36">
        <f t="shared" ca="1" si="56"/>
        <v>-92.920000000000584</v>
      </c>
      <c r="AX36" s="34">
        <f t="shared" ca="1" si="57"/>
        <v>-5005.5699999999979</v>
      </c>
      <c r="AY36" s="35">
        <f t="shared" ca="1" si="58"/>
        <v>-250.26000000000013</v>
      </c>
      <c r="AZ36" s="35">
        <f t="shared" ca="1" si="59"/>
        <v>-741.74000000000046</v>
      </c>
      <c r="BA36" s="36">
        <f t="shared" ca="1" si="60"/>
        <v>-5997.5699999999979</v>
      </c>
    </row>
    <row r="37" spans="1:53" outlineLevel="2" x14ac:dyDescent="0.25">
      <c r="A37" t="s">
        <v>396</v>
      </c>
      <c r="B37" t="str">
        <f t="shared" ca="1" si="9"/>
        <v>CUPC</v>
      </c>
      <c r="C37" t="str">
        <f t="shared" ca="1" si="10"/>
        <v>ATCO Power Canada Ltd.</v>
      </c>
      <c r="D37" t="str">
        <f t="shared" ca="1" si="11"/>
        <v>VVW2</v>
      </c>
      <c r="E37" t="str">
        <f t="shared" ca="1" si="12"/>
        <v>Valleyview #2</v>
      </c>
      <c r="F37" s="34">
        <f t="shared" ca="1" si="13"/>
        <v>0</v>
      </c>
      <c r="G37" s="35">
        <f t="shared" ca="1" si="14"/>
        <v>0</v>
      </c>
      <c r="H37" s="35">
        <f t="shared" ca="1" si="15"/>
        <v>0</v>
      </c>
      <c r="I37" s="36">
        <f t="shared" ca="1" si="16"/>
        <v>0</v>
      </c>
      <c r="J37" s="34">
        <f t="shared" ca="1" si="17"/>
        <v>0</v>
      </c>
      <c r="K37" s="35">
        <f t="shared" ca="1" si="18"/>
        <v>0</v>
      </c>
      <c r="L37" s="35">
        <f t="shared" ca="1" si="19"/>
        <v>0</v>
      </c>
      <c r="M37" s="36">
        <f t="shared" ca="1" si="20"/>
        <v>0</v>
      </c>
      <c r="N37" s="34">
        <f t="shared" ca="1" si="21"/>
        <v>260.56000000000222</v>
      </c>
      <c r="O37" s="35">
        <f t="shared" ca="1" si="22"/>
        <v>13.019999999999925</v>
      </c>
      <c r="P37" s="35">
        <f t="shared" ca="1" si="23"/>
        <v>89.399999999998869</v>
      </c>
      <c r="Q37" s="36">
        <f t="shared" ca="1" si="24"/>
        <v>362.98000000000104</v>
      </c>
      <c r="R37" s="34">
        <f t="shared" ca="1" si="25"/>
        <v>-615.18000000000131</v>
      </c>
      <c r="S37" s="35">
        <f t="shared" ca="1" si="26"/>
        <v>-30.780000000000005</v>
      </c>
      <c r="T37" s="35">
        <f t="shared" ca="1" si="27"/>
        <v>-199.32000000000008</v>
      </c>
      <c r="U37" s="36">
        <f t="shared" ca="1" si="28"/>
        <v>-845.28000000000122</v>
      </c>
      <c r="V37" s="34">
        <f t="shared" ca="1" si="29"/>
        <v>-1169.6600000000001</v>
      </c>
      <c r="W37" s="35">
        <f t="shared" ca="1" si="30"/>
        <v>-58.469999999999992</v>
      </c>
      <c r="X37" s="35">
        <f t="shared" ca="1" si="31"/>
        <v>-357.15</v>
      </c>
      <c r="Y37" s="36">
        <f t="shared" ca="1" si="32"/>
        <v>-1585.2800000000002</v>
      </c>
      <c r="Z37" s="34">
        <f t="shared" ca="1" si="33"/>
        <v>-564.70000000000118</v>
      </c>
      <c r="AA37" s="35">
        <f t="shared" ca="1" si="34"/>
        <v>-28.249999999999961</v>
      </c>
      <c r="AB37" s="35">
        <f t="shared" ca="1" si="35"/>
        <v>-154.72000000000028</v>
      </c>
      <c r="AC37" s="36">
        <f t="shared" ca="1" si="36"/>
        <v>-747.67000000000132</v>
      </c>
      <c r="AD37" s="34">
        <f t="shared" ca="1" si="37"/>
        <v>-2479.3099999999986</v>
      </c>
      <c r="AE37" s="35">
        <f t="shared" ca="1" si="38"/>
        <v>-123.99999999999999</v>
      </c>
      <c r="AF37" s="35">
        <f t="shared" ca="1" si="39"/>
        <v>-611.36999999999978</v>
      </c>
      <c r="AG37" s="36">
        <f t="shared" ca="1" si="40"/>
        <v>-3214.6799999999985</v>
      </c>
      <c r="AH37" s="34">
        <f t="shared" ca="1" si="41"/>
        <v>3193.2100000000019</v>
      </c>
      <c r="AI37" s="35">
        <f t="shared" ca="1" si="42"/>
        <v>159.66000000000008</v>
      </c>
      <c r="AJ37" s="35">
        <f t="shared" ca="1" si="43"/>
        <v>712.3900000000001</v>
      </c>
      <c r="AK37" s="36">
        <f t="shared" ca="1" si="44"/>
        <v>4065.2600000000016</v>
      </c>
      <c r="AL37" s="34">
        <f t="shared" ca="1" si="45"/>
        <v>-1044.9900000000011</v>
      </c>
      <c r="AM37" s="35">
        <f t="shared" ca="1" si="46"/>
        <v>-52.249999999999979</v>
      </c>
      <c r="AN37" s="35">
        <f t="shared" ca="1" si="47"/>
        <v>-202.67999999999967</v>
      </c>
      <c r="AO37" s="36">
        <f t="shared" ca="1" si="48"/>
        <v>-1299.920000000001</v>
      </c>
      <c r="AP37" s="34">
        <f t="shared" ca="1" si="49"/>
        <v>5022.4599999999991</v>
      </c>
      <c r="AQ37" s="35">
        <f t="shared" ca="1" si="50"/>
        <v>251.12999999999997</v>
      </c>
      <c r="AR37" s="35">
        <f t="shared" ca="1" si="51"/>
        <v>846.63000000000011</v>
      </c>
      <c r="AS37" s="36">
        <f t="shared" ca="1" si="52"/>
        <v>6120.2199999999993</v>
      </c>
      <c r="AT37" s="34">
        <f t="shared" ca="1" si="53"/>
        <v>-11.51999999999995</v>
      </c>
      <c r="AU37" s="35">
        <f t="shared" ca="1" si="54"/>
        <v>-0.55999999999999983</v>
      </c>
      <c r="AV37" s="35">
        <f t="shared" ca="1" si="55"/>
        <v>-1.6999999999999984</v>
      </c>
      <c r="AW37" s="36">
        <f t="shared" ca="1" si="56"/>
        <v>-13.779999999999948</v>
      </c>
      <c r="AX37" s="34">
        <f t="shared" ca="1" si="57"/>
        <v>2590.8700000000008</v>
      </c>
      <c r="AY37" s="35">
        <f t="shared" ca="1" si="58"/>
        <v>129.50000000000006</v>
      </c>
      <c r="AZ37" s="35">
        <f t="shared" ca="1" si="59"/>
        <v>121.47999999999938</v>
      </c>
      <c r="BA37" s="36">
        <f t="shared" ca="1" si="60"/>
        <v>2841.85</v>
      </c>
    </row>
    <row r="38" spans="1:53" outlineLevel="1" x14ac:dyDescent="0.25">
      <c r="C38" s="2" t="s">
        <v>906</v>
      </c>
      <c r="F38" s="34">
        <f t="shared" ref="F38:BA38" ca="1" si="61">SUBTOTAL(9,F25:F37)</f>
        <v>31121.93999999993</v>
      </c>
      <c r="G38" s="35">
        <f t="shared" ca="1" si="61"/>
        <v>1556.1200000000074</v>
      </c>
      <c r="H38" s="35">
        <f t="shared" ca="1" si="61"/>
        <v>14494.959999999988</v>
      </c>
      <c r="I38" s="36">
        <f t="shared" ca="1" si="61"/>
        <v>47173.019999999924</v>
      </c>
      <c r="J38" s="34">
        <f t="shared" ca="1" si="61"/>
        <v>51107.609999999971</v>
      </c>
      <c r="K38" s="35">
        <f t="shared" ca="1" si="61"/>
        <v>2555.349999999999</v>
      </c>
      <c r="L38" s="35">
        <f t="shared" ca="1" si="61"/>
        <v>21049.769999999986</v>
      </c>
      <c r="M38" s="36">
        <f t="shared" ca="1" si="61"/>
        <v>74712.729999999952</v>
      </c>
      <c r="N38" s="34">
        <f t="shared" ca="1" si="61"/>
        <v>36926.590000000047</v>
      </c>
      <c r="O38" s="35">
        <f t="shared" ca="1" si="61"/>
        <v>1846.3099999999995</v>
      </c>
      <c r="P38" s="35">
        <f t="shared" ca="1" si="61"/>
        <v>13140.970000000001</v>
      </c>
      <c r="Q38" s="36">
        <f t="shared" ca="1" si="61"/>
        <v>51913.870000000039</v>
      </c>
      <c r="R38" s="34">
        <f t="shared" ca="1" si="61"/>
        <v>11394.629999999939</v>
      </c>
      <c r="S38" s="35">
        <f t="shared" ca="1" si="61"/>
        <v>569.64999999999714</v>
      </c>
      <c r="T38" s="35">
        <f t="shared" ca="1" si="61"/>
        <v>3697.9099999999976</v>
      </c>
      <c r="U38" s="36">
        <f t="shared" ca="1" si="61"/>
        <v>15662.189999999935</v>
      </c>
      <c r="V38" s="34">
        <f t="shared" ca="1" si="61"/>
        <v>-134531.7300000001</v>
      </c>
      <c r="W38" s="35">
        <f t="shared" ca="1" si="61"/>
        <v>-6726.51</v>
      </c>
      <c r="X38" s="35">
        <f t="shared" ca="1" si="61"/>
        <v>-40740.970000000008</v>
      </c>
      <c r="Y38" s="36">
        <f t="shared" ca="1" si="61"/>
        <v>-181999.21000000014</v>
      </c>
      <c r="Z38" s="34">
        <f t="shared" ca="1" si="61"/>
        <v>81572.350000000253</v>
      </c>
      <c r="AA38" s="35">
        <f t="shared" ca="1" si="61"/>
        <v>4078.5399999999991</v>
      </c>
      <c r="AB38" s="35">
        <f t="shared" ca="1" si="61"/>
        <v>22461.059999999965</v>
      </c>
      <c r="AC38" s="36">
        <f t="shared" ca="1" si="61"/>
        <v>108111.95000000022</v>
      </c>
      <c r="AD38" s="34">
        <f t="shared" ca="1" si="61"/>
        <v>33888.350000000108</v>
      </c>
      <c r="AE38" s="35">
        <f t="shared" ca="1" si="61"/>
        <v>1694.4299999999973</v>
      </c>
      <c r="AF38" s="35">
        <f t="shared" ca="1" si="61"/>
        <v>8438.6600000000162</v>
      </c>
      <c r="AG38" s="36">
        <f t="shared" ca="1" si="61"/>
        <v>44021.440000000119</v>
      </c>
      <c r="AH38" s="34">
        <f t="shared" ca="1" si="61"/>
        <v>18719.359999999906</v>
      </c>
      <c r="AI38" s="35">
        <f t="shared" ca="1" si="61"/>
        <v>935.93000000000097</v>
      </c>
      <c r="AJ38" s="35">
        <f t="shared" ca="1" si="61"/>
        <v>4212.6699999999682</v>
      </c>
      <c r="AK38" s="36">
        <f t="shared" ca="1" si="61"/>
        <v>23867.959999999868</v>
      </c>
      <c r="AL38" s="34">
        <f t="shared" ca="1" si="61"/>
        <v>-16045.79999999995</v>
      </c>
      <c r="AM38" s="35">
        <f t="shared" ca="1" si="61"/>
        <v>-802.22000000000048</v>
      </c>
      <c r="AN38" s="35">
        <f t="shared" ca="1" si="61"/>
        <v>-3147.2799999999979</v>
      </c>
      <c r="AO38" s="36">
        <f t="shared" ca="1" si="61"/>
        <v>-19995.299999999952</v>
      </c>
      <c r="AP38" s="34">
        <f t="shared" ca="1" si="61"/>
        <v>-11634.479999999978</v>
      </c>
      <c r="AQ38" s="35">
        <f t="shared" ca="1" si="61"/>
        <v>-581.7200000000006</v>
      </c>
      <c r="AR38" s="35">
        <f t="shared" ca="1" si="61"/>
        <v>-1978.9599999999991</v>
      </c>
      <c r="AS38" s="36">
        <f t="shared" ca="1" si="61"/>
        <v>-14195.159999999983</v>
      </c>
      <c r="AT38" s="34">
        <f t="shared" ca="1" si="61"/>
        <v>-1497.5300000000047</v>
      </c>
      <c r="AU38" s="35">
        <f t="shared" ca="1" si="61"/>
        <v>-74.819999999999894</v>
      </c>
      <c r="AV38" s="35">
        <f t="shared" ca="1" si="61"/>
        <v>-214.43999999999997</v>
      </c>
      <c r="AW38" s="36">
        <f t="shared" ca="1" si="61"/>
        <v>-1786.7900000000043</v>
      </c>
      <c r="AX38" s="34">
        <f t="shared" ca="1" si="61"/>
        <v>101021.29000000011</v>
      </c>
      <c r="AY38" s="35">
        <f t="shared" ca="1" si="61"/>
        <v>5051.0599999999995</v>
      </c>
      <c r="AZ38" s="35">
        <f t="shared" ca="1" si="61"/>
        <v>41414.349999999919</v>
      </c>
      <c r="BA38" s="36">
        <f t="shared" ca="1" si="61"/>
        <v>147486.70000000004</v>
      </c>
    </row>
    <row r="39" spans="1:53" outlineLevel="2" x14ac:dyDescent="0.25">
      <c r="A39" t="s">
        <v>720</v>
      </c>
      <c r="B39" t="str">
        <f ca="1">VLOOKUP($A39,IndexLookup,2,FALSE)</f>
        <v>AEI</v>
      </c>
      <c r="C39" t="str">
        <f ca="1">VLOOKUP($B39,ParticipantLookup,2,FALSE)</f>
        <v>Avista Energy Inc.</v>
      </c>
      <c r="D39" t="str">
        <f ca="1">VLOOKUP($A39,IndexLookup,3,FALSE)</f>
        <v>BCHIMP</v>
      </c>
      <c r="E39" t="str">
        <f ca="1">VLOOKUP($D39,FacilityLookup,2,FALSE)</f>
        <v>Alberta-BC Intertie - Import</v>
      </c>
      <c r="F39" s="34">
        <f ca="1">IFERROR(VLOOKUP($A39,Lookup2006,77,FALSE),0)</f>
        <v>0</v>
      </c>
      <c r="G39" s="35">
        <f ca="1">IFERROR(VLOOKUP($A39,Lookup2006,78,FALSE),0)</f>
        <v>0</v>
      </c>
      <c r="H39" s="35">
        <f ca="1">IFERROR(VLOOKUP($A39,Lookup2006,79,FALSE),0)</f>
        <v>0</v>
      </c>
      <c r="I39" s="36">
        <f ca="1">IFERROR(VLOOKUP($A39,Lookup2006,80,FALSE),0)</f>
        <v>0</v>
      </c>
      <c r="J39" s="34">
        <f ca="1">IFERROR(VLOOKUP($A39,Lookup2007,77,FALSE),0)</f>
        <v>2.0000000000000018E-2</v>
      </c>
      <c r="K39" s="35">
        <f ca="1">IFERROR(VLOOKUP($A39,Lookup2007,78,FALSE),0)</f>
        <v>0</v>
      </c>
      <c r="L39" s="35">
        <f ca="1">IFERROR(VLOOKUP($A39,Lookup2007,79,FALSE),0)</f>
        <v>0</v>
      </c>
      <c r="M39" s="36">
        <f ca="1">IFERROR(VLOOKUP($A39,Lookup2007,80,FALSE),0)</f>
        <v>2.0000000000000018E-2</v>
      </c>
      <c r="N39" s="34">
        <f ca="1">IFERROR(VLOOKUP($A39,Lookup2008,77,FALSE),0)</f>
        <v>0</v>
      </c>
      <c r="O39" s="35">
        <f ca="1">IFERROR(VLOOKUP($A39,Lookup2008,78,FALSE),0)</f>
        <v>0</v>
      </c>
      <c r="P39" s="35">
        <f ca="1">IFERROR(VLOOKUP($A39,Lookup2008,79,FALSE),0)</f>
        <v>0</v>
      </c>
      <c r="Q39" s="36">
        <f ca="1">IFERROR(VLOOKUP($A39,Lookup2008,80,FALSE),0)</f>
        <v>0</v>
      </c>
      <c r="R39" s="34">
        <f ca="1">IFERROR(VLOOKUP($A39,Lookup2009,77,FALSE),0)</f>
        <v>0</v>
      </c>
      <c r="S39" s="35">
        <f ca="1">IFERROR(VLOOKUP($A39,Lookup2009,78,FALSE),0)</f>
        <v>0</v>
      </c>
      <c r="T39" s="35">
        <f ca="1">IFERROR(VLOOKUP($A39,Lookup2009,79,FALSE),0)</f>
        <v>0</v>
      </c>
      <c r="U39" s="36">
        <f ca="1">IFERROR(VLOOKUP($A39,Lookup2009,80,FALSE),0)</f>
        <v>0</v>
      </c>
      <c r="V39" s="34">
        <f ca="1">IFERROR(VLOOKUP($A39,Lookup2010,77,FALSE),0)</f>
        <v>0</v>
      </c>
      <c r="W39" s="35">
        <f ca="1">IFERROR(VLOOKUP($A39,Lookup2010,78,FALSE),0)</f>
        <v>0</v>
      </c>
      <c r="X39" s="35">
        <f ca="1">IFERROR(VLOOKUP($A39,Lookup2010,79,FALSE),0)</f>
        <v>0</v>
      </c>
      <c r="Y39" s="36">
        <f ca="1">IFERROR(VLOOKUP($A39,Lookup2010,80,FALSE),0)</f>
        <v>0</v>
      </c>
      <c r="Z39" s="34">
        <f ca="1">IFERROR(VLOOKUP($A39,Lookup2011,77,FALSE),0)</f>
        <v>0</v>
      </c>
      <c r="AA39" s="35">
        <f ca="1">IFERROR(VLOOKUP($A39,Lookup2011,78,FALSE),0)</f>
        <v>0</v>
      </c>
      <c r="AB39" s="35">
        <f ca="1">IFERROR(VLOOKUP($A39,Lookup2011,79,FALSE),0)</f>
        <v>0</v>
      </c>
      <c r="AC39" s="36">
        <f ca="1">IFERROR(VLOOKUP($A39,Lookup2011,80,FALSE),0)</f>
        <v>0</v>
      </c>
      <c r="AD39" s="34">
        <f ca="1">IFERROR(VLOOKUP($A39,Lookup2012,77,FALSE),0)</f>
        <v>0</v>
      </c>
      <c r="AE39" s="35">
        <f ca="1">IFERROR(VLOOKUP($A39,Lookup2012,78,FALSE),0)</f>
        <v>0</v>
      </c>
      <c r="AF39" s="35">
        <f ca="1">IFERROR(VLOOKUP($A39,Lookup2012,79,FALSE),0)</f>
        <v>0</v>
      </c>
      <c r="AG39" s="36">
        <f ca="1">IFERROR(VLOOKUP($A39,Lookup2012,80,FALSE),0)</f>
        <v>0</v>
      </c>
      <c r="AH39" s="34">
        <f ca="1">IFERROR(VLOOKUP($A39,Lookup2013,77,FALSE),0)</f>
        <v>0</v>
      </c>
      <c r="AI39" s="35">
        <f ca="1">IFERROR(VLOOKUP($A39,Lookup2013,78,FALSE),0)</f>
        <v>0</v>
      </c>
      <c r="AJ39" s="35">
        <f ca="1">IFERROR(VLOOKUP($A39,Lookup2013,79,FALSE),0)</f>
        <v>0</v>
      </c>
      <c r="AK39" s="36">
        <f ca="1">IFERROR(VLOOKUP($A39,Lookup2013,80,FALSE),0)</f>
        <v>0</v>
      </c>
      <c r="AL39" s="34">
        <f ca="1">IFERROR(VLOOKUP($A39,Lookup2014,77,FALSE),0)</f>
        <v>0</v>
      </c>
      <c r="AM39" s="35">
        <f ca="1">IFERROR(VLOOKUP($A39,Lookup2014,78,FALSE),0)</f>
        <v>0</v>
      </c>
      <c r="AN39" s="35">
        <f ca="1">IFERROR(VLOOKUP($A39,Lookup2014,79,FALSE),0)</f>
        <v>0</v>
      </c>
      <c r="AO39" s="36">
        <f ca="1">IFERROR(VLOOKUP($A39,Lookup2014,80,FALSE),0)</f>
        <v>0</v>
      </c>
      <c r="AP39" s="34">
        <f ca="1">IFERROR(VLOOKUP($A39,Lookup2015,77,FALSE),0)</f>
        <v>0</v>
      </c>
      <c r="AQ39" s="35">
        <f ca="1">IFERROR(VLOOKUP($A39,Lookup2015,78,FALSE),0)</f>
        <v>0</v>
      </c>
      <c r="AR39" s="35">
        <f ca="1">IFERROR(VLOOKUP($A39,Lookup2015,79,FALSE),0)</f>
        <v>0</v>
      </c>
      <c r="AS39" s="36">
        <f ca="1">IFERROR(VLOOKUP($A39,Lookup2015,80,FALSE),0)</f>
        <v>0</v>
      </c>
      <c r="AT39" s="34">
        <f ca="1">IFERROR(VLOOKUP($A39,Lookup2016,77,FALSE),0)</f>
        <v>0</v>
      </c>
      <c r="AU39" s="35">
        <f ca="1">IFERROR(VLOOKUP($A39,Lookup2016,78,FALSE),0)</f>
        <v>0</v>
      </c>
      <c r="AV39" s="35">
        <f ca="1">IFERROR(VLOOKUP($A39,Lookup2016,79,FALSE),0)</f>
        <v>0</v>
      </c>
      <c r="AW39" s="36">
        <f ca="1">IFERROR(VLOOKUP($A39,Lookup2016,80,FALSE),0)</f>
        <v>0</v>
      </c>
      <c r="AX39" s="34">
        <f ca="1">SUM(F39,J39,N39,R39,V39,Z39,AD39,AH39,AL39,AP39,AT39)</f>
        <v>2.0000000000000018E-2</v>
      </c>
      <c r="AY39" s="35">
        <f ca="1">SUM(G39,K39,O39,S39,W39,AA39,AE39,AI39,AM39,AQ39,AU39)</f>
        <v>0</v>
      </c>
      <c r="AZ39" s="35">
        <f ca="1">SUM(H39,L39,P39,T39,X39,AB39,AF39,AJ39,AN39,AR39,AV39)</f>
        <v>0</v>
      </c>
      <c r="BA39" s="36">
        <f ca="1">SUM(I39,M39,Q39,U39,Y39,AC39,AG39,AK39,AO39,AS39,AW39)</f>
        <v>2.0000000000000018E-2</v>
      </c>
    </row>
    <row r="40" spans="1:53" outlineLevel="1" x14ac:dyDescent="0.25">
      <c r="C40" s="2" t="s">
        <v>907</v>
      </c>
      <c r="F40" s="34">
        <f t="shared" ref="F40:BA40" ca="1" si="62">SUBTOTAL(9,F39:F39)</f>
        <v>0</v>
      </c>
      <c r="G40" s="35">
        <f t="shared" ca="1" si="62"/>
        <v>0</v>
      </c>
      <c r="H40" s="35">
        <f t="shared" ca="1" si="62"/>
        <v>0</v>
      </c>
      <c r="I40" s="36">
        <f t="shared" ca="1" si="62"/>
        <v>0</v>
      </c>
      <c r="J40" s="34">
        <f t="shared" ca="1" si="62"/>
        <v>2.0000000000000018E-2</v>
      </c>
      <c r="K40" s="35">
        <f t="shared" ca="1" si="62"/>
        <v>0</v>
      </c>
      <c r="L40" s="35">
        <f t="shared" ca="1" si="62"/>
        <v>0</v>
      </c>
      <c r="M40" s="36">
        <f t="shared" ca="1" si="62"/>
        <v>2.0000000000000018E-2</v>
      </c>
      <c r="N40" s="34">
        <f t="shared" ca="1" si="62"/>
        <v>0</v>
      </c>
      <c r="O40" s="35">
        <f t="shared" ca="1" si="62"/>
        <v>0</v>
      </c>
      <c r="P40" s="35">
        <f t="shared" ca="1" si="62"/>
        <v>0</v>
      </c>
      <c r="Q40" s="36">
        <f t="shared" ca="1" si="62"/>
        <v>0</v>
      </c>
      <c r="R40" s="34">
        <f t="shared" ca="1" si="62"/>
        <v>0</v>
      </c>
      <c r="S40" s="35">
        <f t="shared" ca="1" si="62"/>
        <v>0</v>
      </c>
      <c r="T40" s="35">
        <f t="shared" ca="1" si="62"/>
        <v>0</v>
      </c>
      <c r="U40" s="36">
        <f t="shared" ca="1" si="62"/>
        <v>0</v>
      </c>
      <c r="V40" s="34">
        <f t="shared" ca="1" si="62"/>
        <v>0</v>
      </c>
      <c r="W40" s="35">
        <f t="shared" ca="1" si="62"/>
        <v>0</v>
      </c>
      <c r="X40" s="35">
        <f t="shared" ca="1" si="62"/>
        <v>0</v>
      </c>
      <c r="Y40" s="36">
        <f t="shared" ca="1" si="62"/>
        <v>0</v>
      </c>
      <c r="Z40" s="34">
        <f t="shared" ca="1" si="62"/>
        <v>0</v>
      </c>
      <c r="AA40" s="35">
        <f t="shared" ca="1" si="62"/>
        <v>0</v>
      </c>
      <c r="AB40" s="35">
        <f t="shared" ca="1" si="62"/>
        <v>0</v>
      </c>
      <c r="AC40" s="36">
        <f t="shared" ca="1" si="62"/>
        <v>0</v>
      </c>
      <c r="AD40" s="34">
        <f t="shared" ca="1" si="62"/>
        <v>0</v>
      </c>
      <c r="AE40" s="35">
        <f t="shared" ca="1" si="62"/>
        <v>0</v>
      </c>
      <c r="AF40" s="35">
        <f t="shared" ca="1" si="62"/>
        <v>0</v>
      </c>
      <c r="AG40" s="36">
        <f t="shared" ca="1" si="62"/>
        <v>0</v>
      </c>
      <c r="AH40" s="34">
        <f t="shared" ca="1" si="62"/>
        <v>0</v>
      </c>
      <c r="AI40" s="35">
        <f t="shared" ca="1" si="62"/>
        <v>0</v>
      </c>
      <c r="AJ40" s="35">
        <f t="shared" ca="1" si="62"/>
        <v>0</v>
      </c>
      <c r="AK40" s="36">
        <f t="shared" ca="1" si="62"/>
        <v>0</v>
      </c>
      <c r="AL40" s="34">
        <f t="shared" ca="1" si="62"/>
        <v>0</v>
      </c>
      <c r="AM40" s="35">
        <f t="shared" ca="1" si="62"/>
        <v>0</v>
      </c>
      <c r="AN40" s="35">
        <f t="shared" ca="1" si="62"/>
        <v>0</v>
      </c>
      <c r="AO40" s="36">
        <f t="shared" ca="1" si="62"/>
        <v>0</v>
      </c>
      <c r="AP40" s="34">
        <f t="shared" ca="1" si="62"/>
        <v>0</v>
      </c>
      <c r="AQ40" s="35">
        <f t="shared" ca="1" si="62"/>
        <v>0</v>
      </c>
      <c r="AR40" s="35">
        <f t="shared" ca="1" si="62"/>
        <v>0</v>
      </c>
      <c r="AS40" s="36">
        <f t="shared" ca="1" si="62"/>
        <v>0</v>
      </c>
      <c r="AT40" s="34">
        <f t="shared" ca="1" si="62"/>
        <v>0</v>
      </c>
      <c r="AU40" s="35">
        <f t="shared" ca="1" si="62"/>
        <v>0</v>
      </c>
      <c r="AV40" s="35">
        <f t="shared" ca="1" si="62"/>
        <v>0</v>
      </c>
      <c r="AW40" s="36">
        <f t="shared" ca="1" si="62"/>
        <v>0</v>
      </c>
      <c r="AX40" s="34">
        <f t="shared" ca="1" si="62"/>
        <v>2.0000000000000018E-2</v>
      </c>
      <c r="AY40" s="35">
        <f t="shared" ca="1" si="62"/>
        <v>0</v>
      </c>
      <c r="AZ40" s="35">
        <f t="shared" ca="1" si="62"/>
        <v>0</v>
      </c>
      <c r="BA40" s="36">
        <f t="shared" ca="1" si="62"/>
        <v>2.0000000000000018E-2</v>
      </c>
    </row>
    <row r="41" spans="1:53" outlineLevel="2" x14ac:dyDescent="0.25">
      <c r="A41" t="s">
        <v>262</v>
      </c>
      <c r="B41" t="str">
        <f t="shared" ref="B41:B49" ca="1" si="63">VLOOKUP($A41,IndexLookup,2,FALSE)</f>
        <v>BALP</v>
      </c>
      <c r="C41" t="str">
        <f t="shared" ref="C41:C49" ca="1" si="64">VLOOKUP($B41,ParticipantLookup,2,FALSE)</f>
        <v>Balancing Pool</v>
      </c>
      <c r="D41" t="str">
        <f t="shared" ref="D41:D49" ca="1" si="65">VLOOKUP($A41,IndexLookup,3,FALSE)</f>
        <v>BR5</v>
      </c>
      <c r="E41" t="str">
        <f t="shared" ref="E41:E49" ca="1" si="66">VLOOKUP($D41,FacilityLookup,2,FALSE)</f>
        <v>Battle River #5</v>
      </c>
      <c r="F41" s="34">
        <f t="shared" ref="F41:F49" ca="1" si="67">IFERROR(VLOOKUP($A41,Lookup2006,77,FALSE),0)</f>
        <v>0</v>
      </c>
      <c r="G41" s="35">
        <f t="shared" ref="G41:G49" ca="1" si="68">IFERROR(VLOOKUP($A41,Lookup2006,78,FALSE),0)</f>
        <v>0</v>
      </c>
      <c r="H41" s="35">
        <f t="shared" ref="H41:H49" ca="1" si="69">IFERROR(VLOOKUP($A41,Lookup2006,79,FALSE),0)</f>
        <v>0</v>
      </c>
      <c r="I41" s="36">
        <f t="shared" ref="I41:I49" ca="1" si="70">IFERROR(VLOOKUP($A41,Lookup2006,80,FALSE),0)</f>
        <v>0</v>
      </c>
      <c r="J41" s="34">
        <f t="shared" ref="J41:J49" ca="1" si="71">IFERROR(VLOOKUP($A41,Lookup2007,77,FALSE),0)</f>
        <v>0</v>
      </c>
      <c r="K41" s="35">
        <f t="shared" ref="K41:K49" ca="1" si="72">IFERROR(VLOOKUP($A41,Lookup2007,78,FALSE),0)</f>
        <v>0</v>
      </c>
      <c r="L41" s="35">
        <f t="shared" ref="L41:L49" ca="1" si="73">IFERROR(VLOOKUP($A41,Lookup2007,79,FALSE),0)</f>
        <v>0</v>
      </c>
      <c r="M41" s="36">
        <f t="shared" ref="M41:M49" ca="1" si="74">IFERROR(VLOOKUP($A41,Lookup2007,80,FALSE),0)</f>
        <v>0</v>
      </c>
      <c r="N41" s="34">
        <f t="shared" ref="N41:N49" ca="1" si="75">IFERROR(VLOOKUP($A41,Lookup2008,77,FALSE),0)</f>
        <v>0</v>
      </c>
      <c r="O41" s="35">
        <f t="shared" ref="O41:O49" ca="1" si="76">IFERROR(VLOOKUP($A41,Lookup2008,78,FALSE),0)</f>
        <v>0</v>
      </c>
      <c r="P41" s="35">
        <f t="shared" ref="P41:P49" ca="1" si="77">IFERROR(VLOOKUP($A41,Lookup2008,79,FALSE),0)</f>
        <v>0</v>
      </c>
      <c r="Q41" s="36">
        <f t="shared" ref="Q41:Q49" ca="1" si="78">IFERROR(VLOOKUP($A41,Lookup2008,80,FALSE),0)</f>
        <v>0</v>
      </c>
      <c r="R41" s="34">
        <f t="shared" ref="R41:R49" ca="1" si="79">IFERROR(VLOOKUP($A41,Lookup2009,77,FALSE),0)</f>
        <v>0</v>
      </c>
      <c r="S41" s="35">
        <f t="shared" ref="S41:S49" ca="1" si="80">IFERROR(VLOOKUP($A41,Lookup2009,78,FALSE),0)</f>
        <v>0</v>
      </c>
      <c r="T41" s="35">
        <f t="shared" ref="T41:T49" ca="1" si="81">IFERROR(VLOOKUP($A41,Lookup2009,79,FALSE),0)</f>
        <v>0</v>
      </c>
      <c r="U41" s="36">
        <f t="shared" ref="U41:U49" ca="1" si="82">IFERROR(VLOOKUP($A41,Lookup2009,80,FALSE),0)</f>
        <v>0</v>
      </c>
      <c r="V41" s="34">
        <f t="shared" ref="V41:V49" ca="1" si="83">IFERROR(VLOOKUP($A41,Lookup2010,77,FALSE),0)</f>
        <v>0</v>
      </c>
      <c r="W41" s="35">
        <f t="shared" ref="W41:W49" ca="1" si="84">IFERROR(VLOOKUP($A41,Lookup2010,78,FALSE),0)</f>
        <v>0</v>
      </c>
      <c r="X41" s="35">
        <f t="shared" ref="X41:X49" ca="1" si="85">IFERROR(VLOOKUP($A41,Lookup2010,79,FALSE),0)</f>
        <v>0</v>
      </c>
      <c r="Y41" s="36">
        <f t="shared" ref="Y41:Y49" ca="1" si="86">IFERROR(VLOOKUP($A41,Lookup2010,80,FALSE),0)</f>
        <v>0</v>
      </c>
      <c r="Z41" s="34">
        <f t="shared" ref="Z41:Z49" ca="1" si="87">IFERROR(VLOOKUP($A41,Lookup2011,77,FALSE),0)</f>
        <v>0</v>
      </c>
      <c r="AA41" s="35">
        <f t="shared" ref="AA41:AA49" ca="1" si="88">IFERROR(VLOOKUP($A41,Lookup2011,78,FALSE),0)</f>
        <v>0</v>
      </c>
      <c r="AB41" s="35">
        <f t="shared" ref="AB41:AB49" ca="1" si="89">IFERROR(VLOOKUP($A41,Lookup2011,79,FALSE),0)</f>
        <v>0</v>
      </c>
      <c r="AC41" s="36">
        <f t="shared" ref="AC41:AC49" ca="1" si="90">IFERROR(VLOOKUP($A41,Lookup2011,80,FALSE),0)</f>
        <v>0</v>
      </c>
      <c r="AD41" s="34">
        <f t="shared" ref="AD41:AD49" ca="1" si="91">IFERROR(VLOOKUP($A41,Lookup2012,77,FALSE),0)</f>
        <v>0</v>
      </c>
      <c r="AE41" s="35">
        <f t="shared" ref="AE41:AE49" ca="1" si="92">IFERROR(VLOOKUP($A41,Lookup2012,78,FALSE),0)</f>
        <v>0</v>
      </c>
      <c r="AF41" s="35">
        <f t="shared" ref="AF41:AF49" ca="1" si="93">IFERROR(VLOOKUP($A41,Lookup2012,79,FALSE),0)</f>
        <v>0</v>
      </c>
      <c r="AG41" s="36">
        <f t="shared" ref="AG41:AG49" ca="1" si="94">IFERROR(VLOOKUP($A41,Lookup2012,80,FALSE),0)</f>
        <v>0</v>
      </c>
      <c r="AH41" s="34">
        <f t="shared" ref="AH41:AH49" ca="1" si="95">IFERROR(VLOOKUP($A41,Lookup2013,77,FALSE),0)</f>
        <v>0</v>
      </c>
      <c r="AI41" s="35">
        <f t="shared" ref="AI41:AI49" ca="1" si="96">IFERROR(VLOOKUP($A41,Lookup2013,78,FALSE),0)</f>
        <v>0</v>
      </c>
      <c r="AJ41" s="35">
        <f t="shared" ref="AJ41:AJ49" ca="1" si="97">IFERROR(VLOOKUP($A41,Lookup2013,79,FALSE),0)</f>
        <v>0</v>
      </c>
      <c r="AK41" s="36">
        <f t="shared" ref="AK41:AK49" ca="1" si="98">IFERROR(VLOOKUP($A41,Lookup2013,80,FALSE),0)</f>
        <v>0</v>
      </c>
      <c r="AL41" s="34">
        <f t="shared" ref="AL41:AL49" ca="1" si="99">IFERROR(VLOOKUP($A41,Lookup2014,77,FALSE),0)</f>
        <v>0</v>
      </c>
      <c r="AM41" s="35">
        <f t="shared" ref="AM41:AM49" ca="1" si="100">IFERROR(VLOOKUP($A41,Lookup2014,78,FALSE),0)</f>
        <v>0</v>
      </c>
      <c r="AN41" s="35">
        <f t="shared" ref="AN41:AN49" ca="1" si="101">IFERROR(VLOOKUP($A41,Lookup2014,79,FALSE),0)</f>
        <v>0</v>
      </c>
      <c r="AO41" s="36">
        <f t="shared" ref="AO41:AO49" ca="1" si="102">IFERROR(VLOOKUP($A41,Lookup2014,80,FALSE),0)</f>
        <v>0</v>
      </c>
      <c r="AP41" s="34">
        <f t="shared" ref="AP41:AP49" ca="1" si="103">IFERROR(VLOOKUP($A41,Lookup2015,77,FALSE),0)</f>
        <v>0</v>
      </c>
      <c r="AQ41" s="35">
        <f t="shared" ref="AQ41:AQ49" ca="1" si="104">IFERROR(VLOOKUP($A41,Lookup2015,78,FALSE),0)</f>
        <v>0</v>
      </c>
      <c r="AR41" s="35">
        <f t="shared" ref="AR41:AR49" ca="1" si="105">IFERROR(VLOOKUP($A41,Lookup2015,79,FALSE),0)</f>
        <v>0</v>
      </c>
      <c r="AS41" s="36">
        <f t="shared" ref="AS41:AS49" ca="1" si="106">IFERROR(VLOOKUP($A41,Lookup2015,80,FALSE),0)</f>
        <v>0</v>
      </c>
      <c r="AT41" s="34">
        <f t="shared" ref="AT41:AT49" ca="1" si="107">IFERROR(VLOOKUP($A41,Lookup2016,77,FALSE),0)</f>
        <v>2271.7399999999616</v>
      </c>
      <c r="AU41" s="35">
        <f t="shared" ref="AU41:AU49" ca="1" si="108">IFERROR(VLOOKUP($A41,Lookup2016,78,FALSE),0)</f>
        <v>113.58999999999992</v>
      </c>
      <c r="AV41" s="35">
        <f t="shared" ref="AV41:AV49" ca="1" si="109">IFERROR(VLOOKUP($A41,Lookup2016,79,FALSE),0)</f>
        <v>316.16999999999803</v>
      </c>
      <c r="AW41" s="36">
        <f t="shared" ref="AW41:AW49" ca="1" si="110">IFERROR(VLOOKUP($A41,Lookup2016,80,FALSE),0)</f>
        <v>2701.4999999999595</v>
      </c>
      <c r="AX41" s="34">
        <f t="shared" ref="AX41:AX49" ca="1" si="111">SUM(F41,J41,N41,R41,V41,Z41,AD41,AH41,AL41,AP41,AT41)</f>
        <v>2271.7399999999616</v>
      </c>
      <c r="AY41" s="35">
        <f t="shared" ref="AY41:AY49" ca="1" si="112">SUM(G41,K41,O41,S41,W41,AA41,AE41,AI41,AM41,AQ41,AU41)</f>
        <v>113.58999999999992</v>
      </c>
      <c r="AZ41" s="35">
        <f t="shared" ref="AZ41:AZ49" ca="1" si="113">SUM(H41,L41,P41,T41,X41,AB41,AF41,AJ41,AN41,AR41,AV41)</f>
        <v>316.16999999999803</v>
      </c>
      <c r="BA41" s="36">
        <f t="shared" ref="BA41:BA49" ca="1" si="114">SUM(I41,M41,Q41,U41,Y41,AC41,AG41,AK41,AO41,AS41,AW41)</f>
        <v>2701.4999999999595</v>
      </c>
    </row>
    <row r="42" spans="1:53" outlineLevel="2" x14ac:dyDescent="0.25">
      <c r="A42" t="s">
        <v>360</v>
      </c>
      <c r="B42" t="str">
        <f t="shared" ca="1" si="63"/>
        <v>BALP</v>
      </c>
      <c r="C42" t="str">
        <f t="shared" ca="1" si="64"/>
        <v>Balancing Pool</v>
      </c>
      <c r="D42" t="str">
        <f t="shared" ca="1" si="65"/>
        <v>SD1</v>
      </c>
      <c r="E42" t="str">
        <f t="shared" ca="1" si="66"/>
        <v>Sundance #1</v>
      </c>
      <c r="F42" s="34">
        <f t="shared" ca="1" si="67"/>
        <v>0</v>
      </c>
      <c r="G42" s="35">
        <f t="shared" ca="1" si="68"/>
        <v>0</v>
      </c>
      <c r="H42" s="35">
        <f t="shared" ca="1" si="69"/>
        <v>0</v>
      </c>
      <c r="I42" s="36">
        <f t="shared" ca="1" si="70"/>
        <v>0</v>
      </c>
      <c r="J42" s="34">
        <f t="shared" ca="1" si="71"/>
        <v>0</v>
      </c>
      <c r="K42" s="35">
        <f t="shared" ca="1" si="72"/>
        <v>0</v>
      </c>
      <c r="L42" s="35">
        <f t="shared" ca="1" si="73"/>
        <v>0</v>
      </c>
      <c r="M42" s="36">
        <f t="shared" ca="1" si="74"/>
        <v>0</v>
      </c>
      <c r="N42" s="34">
        <f t="shared" ca="1" si="75"/>
        <v>0</v>
      </c>
      <c r="O42" s="35">
        <f t="shared" ca="1" si="76"/>
        <v>0</v>
      </c>
      <c r="P42" s="35">
        <f t="shared" ca="1" si="77"/>
        <v>0</v>
      </c>
      <c r="Q42" s="36">
        <f t="shared" ca="1" si="78"/>
        <v>0</v>
      </c>
      <c r="R42" s="34">
        <f t="shared" ca="1" si="79"/>
        <v>0</v>
      </c>
      <c r="S42" s="35">
        <f t="shared" ca="1" si="80"/>
        <v>0</v>
      </c>
      <c r="T42" s="35">
        <f t="shared" ca="1" si="81"/>
        <v>0</v>
      </c>
      <c r="U42" s="36">
        <f t="shared" ca="1" si="82"/>
        <v>0</v>
      </c>
      <c r="V42" s="34">
        <f t="shared" ca="1" si="83"/>
        <v>0</v>
      </c>
      <c r="W42" s="35">
        <f t="shared" ca="1" si="84"/>
        <v>0</v>
      </c>
      <c r="X42" s="35">
        <f t="shared" ca="1" si="85"/>
        <v>0</v>
      </c>
      <c r="Y42" s="36">
        <f t="shared" ca="1" si="86"/>
        <v>0</v>
      </c>
      <c r="Z42" s="34">
        <f t="shared" ca="1" si="87"/>
        <v>0</v>
      </c>
      <c r="AA42" s="35">
        <f t="shared" ca="1" si="88"/>
        <v>0</v>
      </c>
      <c r="AB42" s="35">
        <f t="shared" ca="1" si="89"/>
        <v>0</v>
      </c>
      <c r="AC42" s="36">
        <f t="shared" ca="1" si="90"/>
        <v>0</v>
      </c>
      <c r="AD42" s="34">
        <f t="shared" ca="1" si="91"/>
        <v>0</v>
      </c>
      <c r="AE42" s="35">
        <f t="shared" ca="1" si="92"/>
        <v>0</v>
      </c>
      <c r="AF42" s="35">
        <f t="shared" ca="1" si="93"/>
        <v>0</v>
      </c>
      <c r="AG42" s="36">
        <f t="shared" ca="1" si="94"/>
        <v>0</v>
      </c>
      <c r="AH42" s="34">
        <f t="shared" ca="1" si="95"/>
        <v>0</v>
      </c>
      <c r="AI42" s="35">
        <f t="shared" ca="1" si="96"/>
        <v>0</v>
      </c>
      <c r="AJ42" s="35">
        <f t="shared" ca="1" si="97"/>
        <v>0</v>
      </c>
      <c r="AK42" s="36">
        <f t="shared" ca="1" si="98"/>
        <v>0</v>
      </c>
      <c r="AL42" s="34">
        <f t="shared" ca="1" si="99"/>
        <v>0</v>
      </c>
      <c r="AM42" s="35">
        <f t="shared" ca="1" si="100"/>
        <v>0</v>
      </c>
      <c r="AN42" s="35">
        <f t="shared" ca="1" si="101"/>
        <v>0</v>
      </c>
      <c r="AO42" s="36">
        <f t="shared" ca="1" si="102"/>
        <v>0</v>
      </c>
      <c r="AP42" s="34">
        <f t="shared" ca="1" si="103"/>
        <v>0</v>
      </c>
      <c r="AQ42" s="35">
        <f t="shared" ca="1" si="104"/>
        <v>0</v>
      </c>
      <c r="AR42" s="35">
        <f t="shared" ca="1" si="105"/>
        <v>0</v>
      </c>
      <c r="AS42" s="36">
        <f t="shared" ca="1" si="106"/>
        <v>0</v>
      </c>
      <c r="AT42" s="34">
        <f t="shared" ca="1" si="107"/>
        <v>0</v>
      </c>
      <c r="AU42" s="35">
        <f t="shared" ca="1" si="108"/>
        <v>0</v>
      </c>
      <c r="AV42" s="35">
        <f t="shared" ca="1" si="109"/>
        <v>0</v>
      </c>
      <c r="AW42" s="36">
        <f t="shared" ca="1" si="110"/>
        <v>0</v>
      </c>
      <c r="AX42" s="34">
        <f t="shared" ca="1" si="111"/>
        <v>0</v>
      </c>
      <c r="AY42" s="35">
        <f t="shared" ca="1" si="112"/>
        <v>0</v>
      </c>
      <c r="AZ42" s="35">
        <f t="shared" ca="1" si="113"/>
        <v>0</v>
      </c>
      <c r="BA42" s="36">
        <f t="shared" ca="1" si="114"/>
        <v>0</v>
      </c>
    </row>
    <row r="43" spans="1:53" outlineLevel="2" x14ac:dyDescent="0.25">
      <c r="A43" t="s">
        <v>362</v>
      </c>
      <c r="B43" t="str">
        <f t="shared" ca="1" si="63"/>
        <v>BALP</v>
      </c>
      <c r="C43" t="str">
        <f t="shared" ca="1" si="64"/>
        <v>Balancing Pool</v>
      </c>
      <c r="D43" t="str">
        <f t="shared" ca="1" si="65"/>
        <v>SD2</v>
      </c>
      <c r="E43" t="str">
        <f t="shared" ca="1" si="66"/>
        <v>Sundance #2</v>
      </c>
      <c r="F43" s="34">
        <f t="shared" ca="1" si="67"/>
        <v>0</v>
      </c>
      <c r="G43" s="35">
        <f t="shared" ca="1" si="68"/>
        <v>0</v>
      </c>
      <c r="H43" s="35">
        <f t="shared" ca="1" si="69"/>
        <v>0</v>
      </c>
      <c r="I43" s="36">
        <f t="shared" ca="1" si="70"/>
        <v>0</v>
      </c>
      <c r="J43" s="34">
        <f t="shared" ca="1" si="71"/>
        <v>0</v>
      </c>
      <c r="K43" s="35">
        <f t="shared" ca="1" si="72"/>
        <v>0</v>
      </c>
      <c r="L43" s="35">
        <f t="shared" ca="1" si="73"/>
        <v>0</v>
      </c>
      <c r="M43" s="36">
        <f t="shared" ca="1" si="74"/>
        <v>0</v>
      </c>
      <c r="N43" s="34">
        <f t="shared" ca="1" si="75"/>
        <v>0</v>
      </c>
      <c r="O43" s="35">
        <f t="shared" ca="1" si="76"/>
        <v>0</v>
      </c>
      <c r="P43" s="35">
        <f t="shared" ca="1" si="77"/>
        <v>0</v>
      </c>
      <c r="Q43" s="36">
        <f t="shared" ca="1" si="78"/>
        <v>0</v>
      </c>
      <c r="R43" s="34">
        <f t="shared" ca="1" si="79"/>
        <v>0</v>
      </c>
      <c r="S43" s="35">
        <f t="shared" ca="1" si="80"/>
        <v>0</v>
      </c>
      <c r="T43" s="35">
        <f t="shared" ca="1" si="81"/>
        <v>0</v>
      </c>
      <c r="U43" s="36">
        <f t="shared" ca="1" si="82"/>
        <v>0</v>
      </c>
      <c r="V43" s="34">
        <f t="shared" ca="1" si="83"/>
        <v>0</v>
      </c>
      <c r="W43" s="35">
        <f t="shared" ca="1" si="84"/>
        <v>0</v>
      </c>
      <c r="X43" s="35">
        <f t="shared" ca="1" si="85"/>
        <v>0</v>
      </c>
      <c r="Y43" s="36">
        <f t="shared" ca="1" si="86"/>
        <v>0</v>
      </c>
      <c r="Z43" s="34">
        <f t="shared" ca="1" si="87"/>
        <v>0</v>
      </c>
      <c r="AA43" s="35">
        <f t="shared" ca="1" si="88"/>
        <v>0</v>
      </c>
      <c r="AB43" s="35">
        <f t="shared" ca="1" si="89"/>
        <v>0</v>
      </c>
      <c r="AC43" s="36">
        <f t="shared" ca="1" si="90"/>
        <v>0</v>
      </c>
      <c r="AD43" s="34">
        <f t="shared" ca="1" si="91"/>
        <v>0</v>
      </c>
      <c r="AE43" s="35">
        <f t="shared" ca="1" si="92"/>
        <v>0</v>
      </c>
      <c r="AF43" s="35">
        <f t="shared" ca="1" si="93"/>
        <v>0</v>
      </c>
      <c r="AG43" s="36">
        <f t="shared" ca="1" si="94"/>
        <v>0</v>
      </c>
      <c r="AH43" s="34">
        <f t="shared" ca="1" si="95"/>
        <v>0</v>
      </c>
      <c r="AI43" s="35">
        <f t="shared" ca="1" si="96"/>
        <v>0</v>
      </c>
      <c r="AJ43" s="35">
        <f t="shared" ca="1" si="97"/>
        <v>0</v>
      </c>
      <c r="AK43" s="36">
        <f t="shared" ca="1" si="98"/>
        <v>0</v>
      </c>
      <c r="AL43" s="34">
        <f t="shared" ca="1" si="99"/>
        <v>0</v>
      </c>
      <c r="AM43" s="35">
        <f t="shared" ca="1" si="100"/>
        <v>0</v>
      </c>
      <c r="AN43" s="35">
        <f t="shared" ca="1" si="101"/>
        <v>0</v>
      </c>
      <c r="AO43" s="36">
        <f t="shared" ca="1" si="102"/>
        <v>0</v>
      </c>
      <c r="AP43" s="34">
        <f t="shared" ca="1" si="103"/>
        <v>0</v>
      </c>
      <c r="AQ43" s="35">
        <f t="shared" ca="1" si="104"/>
        <v>0</v>
      </c>
      <c r="AR43" s="35">
        <f t="shared" ca="1" si="105"/>
        <v>0</v>
      </c>
      <c r="AS43" s="36">
        <f t="shared" ca="1" si="106"/>
        <v>0</v>
      </c>
      <c r="AT43" s="34">
        <f t="shared" ca="1" si="107"/>
        <v>0</v>
      </c>
      <c r="AU43" s="35">
        <f t="shared" ca="1" si="108"/>
        <v>0</v>
      </c>
      <c r="AV43" s="35">
        <f t="shared" ca="1" si="109"/>
        <v>0</v>
      </c>
      <c r="AW43" s="36">
        <f t="shared" ca="1" si="110"/>
        <v>0</v>
      </c>
      <c r="AX43" s="34">
        <f t="shared" ca="1" si="111"/>
        <v>0</v>
      </c>
      <c r="AY43" s="35">
        <f t="shared" ca="1" si="112"/>
        <v>0</v>
      </c>
      <c r="AZ43" s="35">
        <f t="shared" ca="1" si="113"/>
        <v>0</v>
      </c>
      <c r="BA43" s="36">
        <f t="shared" ca="1" si="114"/>
        <v>0</v>
      </c>
    </row>
    <row r="44" spans="1:53" outlineLevel="2" x14ac:dyDescent="0.25">
      <c r="A44" t="s">
        <v>365</v>
      </c>
      <c r="B44" t="str">
        <f t="shared" ca="1" si="63"/>
        <v>BALP</v>
      </c>
      <c r="C44" t="str">
        <f t="shared" ca="1" si="64"/>
        <v>Balancing Pool</v>
      </c>
      <c r="D44" t="str">
        <f t="shared" ca="1" si="65"/>
        <v>SD3</v>
      </c>
      <c r="E44" t="str">
        <f t="shared" ca="1" si="66"/>
        <v>Sundance #3</v>
      </c>
      <c r="F44" s="34">
        <f t="shared" ca="1" si="67"/>
        <v>0</v>
      </c>
      <c r="G44" s="35">
        <f t="shared" ca="1" si="68"/>
        <v>0</v>
      </c>
      <c r="H44" s="35">
        <f t="shared" ca="1" si="69"/>
        <v>0</v>
      </c>
      <c r="I44" s="36">
        <f t="shared" ca="1" si="70"/>
        <v>0</v>
      </c>
      <c r="J44" s="34">
        <f t="shared" ca="1" si="71"/>
        <v>0</v>
      </c>
      <c r="K44" s="35">
        <f t="shared" ca="1" si="72"/>
        <v>0</v>
      </c>
      <c r="L44" s="35">
        <f t="shared" ca="1" si="73"/>
        <v>0</v>
      </c>
      <c r="M44" s="36">
        <f t="shared" ca="1" si="74"/>
        <v>0</v>
      </c>
      <c r="N44" s="34">
        <f t="shared" ca="1" si="75"/>
        <v>0</v>
      </c>
      <c r="O44" s="35">
        <f t="shared" ca="1" si="76"/>
        <v>0</v>
      </c>
      <c r="P44" s="35">
        <f t="shared" ca="1" si="77"/>
        <v>0</v>
      </c>
      <c r="Q44" s="36">
        <f t="shared" ca="1" si="78"/>
        <v>0</v>
      </c>
      <c r="R44" s="34">
        <f t="shared" ca="1" si="79"/>
        <v>0</v>
      </c>
      <c r="S44" s="35">
        <f t="shared" ca="1" si="80"/>
        <v>0</v>
      </c>
      <c r="T44" s="35">
        <f t="shared" ca="1" si="81"/>
        <v>0</v>
      </c>
      <c r="U44" s="36">
        <f t="shared" ca="1" si="82"/>
        <v>0</v>
      </c>
      <c r="V44" s="34">
        <f t="shared" ca="1" si="83"/>
        <v>0</v>
      </c>
      <c r="W44" s="35">
        <f t="shared" ca="1" si="84"/>
        <v>0</v>
      </c>
      <c r="X44" s="35">
        <f t="shared" ca="1" si="85"/>
        <v>0</v>
      </c>
      <c r="Y44" s="36">
        <f t="shared" ca="1" si="86"/>
        <v>0</v>
      </c>
      <c r="Z44" s="34">
        <f t="shared" ca="1" si="87"/>
        <v>0</v>
      </c>
      <c r="AA44" s="35">
        <f t="shared" ca="1" si="88"/>
        <v>0</v>
      </c>
      <c r="AB44" s="35">
        <f t="shared" ca="1" si="89"/>
        <v>0</v>
      </c>
      <c r="AC44" s="36">
        <f t="shared" ca="1" si="90"/>
        <v>0</v>
      </c>
      <c r="AD44" s="34">
        <f t="shared" ca="1" si="91"/>
        <v>0</v>
      </c>
      <c r="AE44" s="35">
        <f t="shared" ca="1" si="92"/>
        <v>0</v>
      </c>
      <c r="AF44" s="35">
        <f t="shared" ca="1" si="93"/>
        <v>0</v>
      </c>
      <c r="AG44" s="36">
        <f t="shared" ca="1" si="94"/>
        <v>0</v>
      </c>
      <c r="AH44" s="34">
        <f t="shared" ca="1" si="95"/>
        <v>0</v>
      </c>
      <c r="AI44" s="35">
        <f t="shared" ca="1" si="96"/>
        <v>0</v>
      </c>
      <c r="AJ44" s="35">
        <f t="shared" ca="1" si="97"/>
        <v>0</v>
      </c>
      <c r="AK44" s="36">
        <f t="shared" ca="1" si="98"/>
        <v>0</v>
      </c>
      <c r="AL44" s="34">
        <f t="shared" ca="1" si="99"/>
        <v>0</v>
      </c>
      <c r="AM44" s="35">
        <f t="shared" ca="1" si="100"/>
        <v>0</v>
      </c>
      <c r="AN44" s="35">
        <f t="shared" ca="1" si="101"/>
        <v>0</v>
      </c>
      <c r="AO44" s="36">
        <f t="shared" ca="1" si="102"/>
        <v>0</v>
      </c>
      <c r="AP44" s="34">
        <f t="shared" ca="1" si="103"/>
        <v>0</v>
      </c>
      <c r="AQ44" s="35">
        <f t="shared" ca="1" si="104"/>
        <v>0</v>
      </c>
      <c r="AR44" s="35">
        <f t="shared" ca="1" si="105"/>
        <v>0</v>
      </c>
      <c r="AS44" s="36">
        <f t="shared" ca="1" si="106"/>
        <v>0</v>
      </c>
      <c r="AT44" s="34">
        <f t="shared" ca="1" si="107"/>
        <v>0</v>
      </c>
      <c r="AU44" s="35">
        <f t="shared" ca="1" si="108"/>
        <v>0</v>
      </c>
      <c r="AV44" s="35">
        <f t="shared" ca="1" si="109"/>
        <v>0</v>
      </c>
      <c r="AW44" s="36">
        <f t="shared" ca="1" si="110"/>
        <v>0</v>
      </c>
      <c r="AX44" s="34">
        <f t="shared" ca="1" si="111"/>
        <v>0</v>
      </c>
      <c r="AY44" s="35">
        <f t="shared" ca="1" si="112"/>
        <v>0</v>
      </c>
      <c r="AZ44" s="35">
        <f t="shared" ca="1" si="113"/>
        <v>0</v>
      </c>
      <c r="BA44" s="36">
        <f t="shared" ca="1" si="114"/>
        <v>0</v>
      </c>
    </row>
    <row r="45" spans="1:53" outlineLevel="2" x14ac:dyDescent="0.25">
      <c r="A45" t="s">
        <v>367</v>
      </c>
      <c r="B45" t="str">
        <f t="shared" ca="1" si="63"/>
        <v>BALP</v>
      </c>
      <c r="C45" t="str">
        <f t="shared" ca="1" si="64"/>
        <v>Balancing Pool</v>
      </c>
      <c r="D45" t="str">
        <f t="shared" ca="1" si="65"/>
        <v>SD4</v>
      </c>
      <c r="E45" t="str">
        <f t="shared" ca="1" si="66"/>
        <v>Sundance #4</v>
      </c>
      <c r="F45" s="34">
        <f t="shared" ca="1" si="67"/>
        <v>0</v>
      </c>
      <c r="G45" s="35">
        <f t="shared" ca="1" si="68"/>
        <v>0</v>
      </c>
      <c r="H45" s="35">
        <f t="shared" ca="1" si="69"/>
        <v>0</v>
      </c>
      <c r="I45" s="36">
        <f t="shared" ca="1" si="70"/>
        <v>0</v>
      </c>
      <c r="J45" s="34">
        <f t="shared" ca="1" si="71"/>
        <v>0</v>
      </c>
      <c r="K45" s="35">
        <f t="shared" ca="1" si="72"/>
        <v>0</v>
      </c>
      <c r="L45" s="35">
        <f t="shared" ca="1" si="73"/>
        <v>0</v>
      </c>
      <c r="M45" s="36">
        <f t="shared" ca="1" si="74"/>
        <v>0</v>
      </c>
      <c r="N45" s="34">
        <f t="shared" ca="1" si="75"/>
        <v>0</v>
      </c>
      <c r="O45" s="35">
        <f t="shared" ca="1" si="76"/>
        <v>0</v>
      </c>
      <c r="P45" s="35">
        <f t="shared" ca="1" si="77"/>
        <v>0</v>
      </c>
      <c r="Q45" s="36">
        <f t="shared" ca="1" si="78"/>
        <v>0</v>
      </c>
      <c r="R45" s="34">
        <f t="shared" ca="1" si="79"/>
        <v>0</v>
      </c>
      <c r="S45" s="35">
        <f t="shared" ca="1" si="80"/>
        <v>0</v>
      </c>
      <c r="T45" s="35">
        <f t="shared" ca="1" si="81"/>
        <v>0</v>
      </c>
      <c r="U45" s="36">
        <f t="shared" ca="1" si="82"/>
        <v>0</v>
      </c>
      <c r="V45" s="34">
        <f t="shared" ca="1" si="83"/>
        <v>0</v>
      </c>
      <c r="W45" s="35">
        <f t="shared" ca="1" si="84"/>
        <v>0</v>
      </c>
      <c r="X45" s="35">
        <f t="shared" ca="1" si="85"/>
        <v>0</v>
      </c>
      <c r="Y45" s="36">
        <f t="shared" ca="1" si="86"/>
        <v>0</v>
      </c>
      <c r="Z45" s="34">
        <f t="shared" ca="1" si="87"/>
        <v>0</v>
      </c>
      <c r="AA45" s="35">
        <f t="shared" ca="1" si="88"/>
        <v>0</v>
      </c>
      <c r="AB45" s="35">
        <f t="shared" ca="1" si="89"/>
        <v>0</v>
      </c>
      <c r="AC45" s="36">
        <f t="shared" ca="1" si="90"/>
        <v>0</v>
      </c>
      <c r="AD45" s="34">
        <f t="shared" ca="1" si="91"/>
        <v>0</v>
      </c>
      <c r="AE45" s="35">
        <f t="shared" ca="1" si="92"/>
        <v>0</v>
      </c>
      <c r="AF45" s="35">
        <f t="shared" ca="1" si="93"/>
        <v>0</v>
      </c>
      <c r="AG45" s="36">
        <f t="shared" ca="1" si="94"/>
        <v>0</v>
      </c>
      <c r="AH45" s="34">
        <f t="shared" ca="1" si="95"/>
        <v>0</v>
      </c>
      <c r="AI45" s="35">
        <f t="shared" ca="1" si="96"/>
        <v>0</v>
      </c>
      <c r="AJ45" s="35">
        <f t="shared" ca="1" si="97"/>
        <v>0</v>
      </c>
      <c r="AK45" s="36">
        <f t="shared" ca="1" si="98"/>
        <v>0</v>
      </c>
      <c r="AL45" s="34">
        <f t="shared" ca="1" si="99"/>
        <v>0</v>
      </c>
      <c r="AM45" s="35">
        <f t="shared" ca="1" si="100"/>
        <v>0</v>
      </c>
      <c r="AN45" s="35">
        <f t="shared" ca="1" si="101"/>
        <v>0</v>
      </c>
      <c r="AO45" s="36">
        <f t="shared" ca="1" si="102"/>
        <v>0</v>
      </c>
      <c r="AP45" s="34">
        <f t="shared" ca="1" si="103"/>
        <v>0</v>
      </c>
      <c r="AQ45" s="35">
        <f t="shared" ca="1" si="104"/>
        <v>0</v>
      </c>
      <c r="AR45" s="35">
        <f t="shared" ca="1" si="105"/>
        <v>0</v>
      </c>
      <c r="AS45" s="36">
        <f t="shared" ca="1" si="106"/>
        <v>0</v>
      </c>
      <c r="AT45" s="34">
        <f t="shared" ca="1" si="107"/>
        <v>554.54000000003725</v>
      </c>
      <c r="AU45" s="35">
        <f t="shared" ca="1" si="108"/>
        <v>27.730000000000018</v>
      </c>
      <c r="AV45" s="35">
        <f t="shared" ca="1" si="109"/>
        <v>74.629999999999967</v>
      </c>
      <c r="AW45" s="36">
        <f t="shared" ca="1" si="110"/>
        <v>656.90000000003727</v>
      </c>
      <c r="AX45" s="34">
        <f t="shared" ca="1" si="111"/>
        <v>554.54000000003725</v>
      </c>
      <c r="AY45" s="35">
        <f t="shared" ca="1" si="112"/>
        <v>27.730000000000018</v>
      </c>
      <c r="AZ45" s="35">
        <f t="shared" ca="1" si="113"/>
        <v>74.629999999999967</v>
      </c>
      <c r="BA45" s="36">
        <f t="shared" ca="1" si="114"/>
        <v>656.90000000003727</v>
      </c>
    </row>
    <row r="46" spans="1:53" outlineLevel="2" x14ac:dyDescent="0.25">
      <c r="A46" t="s">
        <v>368</v>
      </c>
      <c r="B46" t="str">
        <f t="shared" ca="1" si="63"/>
        <v>BALP</v>
      </c>
      <c r="C46" t="str">
        <f t="shared" ca="1" si="64"/>
        <v>Balancing Pool</v>
      </c>
      <c r="D46" t="str">
        <f t="shared" ca="1" si="65"/>
        <v>SD5</v>
      </c>
      <c r="E46" t="str">
        <f t="shared" ca="1" si="66"/>
        <v>Sundance #5</v>
      </c>
      <c r="F46" s="34">
        <f t="shared" ca="1" si="67"/>
        <v>0</v>
      </c>
      <c r="G46" s="35">
        <f t="shared" ca="1" si="68"/>
        <v>0</v>
      </c>
      <c r="H46" s="35">
        <f t="shared" ca="1" si="69"/>
        <v>0</v>
      </c>
      <c r="I46" s="36">
        <f t="shared" ca="1" si="70"/>
        <v>0</v>
      </c>
      <c r="J46" s="34">
        <f t="shared" ca="1" si="71"/>
        <v>0</v>
      </c>
      <c r="K46" s="35">
        <f t="shared" ca="1" si="72"/>
        <v>0</v>
      </c>
      <c r="L46" s="35">
        <f t="shared" ca="1" si="73"/>
        <v>0</v>
      </c>
      <c r="M46" s="36">
        <f t="shared" ca="1" si="74"/>
        <v>0</v>
      </c>
      <c r="N46" s="34">
        <f t="shared" ca="1" si="75"/>
        <v>0</v>
      </c>
      <c r="O46" s="35">
        <f t="shared" ca="1" si="76"/>
        <v>0</v>
      </c>
      <c r="P46" s="35">
        <f t="shared" ca="1" si="77"/>
        <v>0</v>
      </c>
      <c r="Q46" s="36">
        <f t="shared" ca="1" si="78"/>
        <v>0</v>
      </c>
      <c r="R46" s="34">
        <f t="shared" ca="1" si="79"/>
        <v>0</v>
      </c>
      <c r="S46" s="35">
        <f t="shared" ca="1" si="80"/>
        <v>0</v>
      </c>
      <c r="T46" s="35">
        <f t="shared" ca="1" si="81"/>
        <v>0</v>
      </c>
      <c r="U46" s="36">
        <f t="shared" ca="1" si="82"/>
        <v>0</v>
      </c>
      <c r="V46" s="34">
        <f t="shared" ca="1" si="83"/>
        <v>0</v>
      </c>
      <c r="W46" s="35">
        <f t="shared" ca="1" si="84"/>
        <v>0</v>
      </c>
      <c r="X46" s="35">
        <f t="shared" ca="1" si="85"/>
        <v>0</v>
      </c>
      <c r="Y46" s="36">
        <f t="shared" ca="1" si="86"/>
        <v>0</v>
      </c>
      <c r="Z46" s="34">
        <f t="shared" ca="1" si="87"/>
        <v>0</v>
      </c>
      <c r="AA46" s="35">
        <f t="shared" ca="1" si="88"/>
        <v>0</v>
      </c>
      <c r="AB46" s="35">
        <f t="shared" ca="1" si="89"/>
        <v>0</v>
      </c>
      <c r="AC46" s="36">
        <f t="shared" ca="1" si="90"/>
        <v>0</v>
      </c>
      <c r="AD46" s="34">
        <f t="shared" ca="1" si="91"/>
        <v>0</v>
      </c>
      <c r="AE46" s="35">
        <f t="shared" ca="1" si="92"/>
        <v>0</v>
      </c>
      <c r="AF46" s="35">
        <f t="shared" ca="1" si="93"/>
        <v>0</v>
      </c>
      <c r="AG46" s="36">
        <f t="shared" ca="1" si="94"/>
        <v>0</v>
      </c>
      <c r="AH46" s="34">
        <f t="shared" ca="1" si="95"/>
        <v>0</v>
      </c>
      <c r="AI46" s="35">
        <f t="shared" ca="1" si="96"/>
        <v>0</v>
      </c>
      <c r="AJ46" s="35">
        <f t="shared" ca="1" si="97"/>
        <v>0</v>
      </c>
      <c r="AK46" s="36">
        <f t="shared" ca="1" si="98"/>
        <v>0</v>
      </c>
      <c r="AL46" s="34">
        <f t="shared" ca="1" si="99"/>
        <v>0</v>
      </c>
      <c r="AM46" s="35">
        <f t="shared" ca="1" si="100"/>
        <v>0</v>
      </c>
      <c r="AN46" s="35">
        <f t="shared" ca="1" si="101"/>
        <v>0</v>
      </c>
      <c r="AO46" s="36">
        <f t="shared" ca="1" si="102"/>
        <v>0</v>
      </c>
      <c r="AP46" s="34">
        <f t="shared" ca="1" si="103"/>
        <v>0</v>
      </c>
      <c r="AQ46" s="35">
        <f t="shared" ca="1" si="104"/>
        <v>0</v>
      </c>
      <c r="AR46" s="35">
        <f t="shared" ca="1" si="105"/>
        <v>0</v>
      </c>
      <c r="AS46" s="36">
        <f t="shared" ca="1" si="106"/>
        <v>0</v>
      </c>
      <c r="AT46" s="34">
        <f t="shared" ca="1" si="107"/>
        <v>0</v>
      </c>
      <c r="AU46" s="35">
        <f t="shared" ca="1" si="108"/>
        <v>0</v>
      </c>
      <c r="AV46" s="35">
        <f t="shared" ca="1" si="109"/>
        <v>0</v>
      </c>
      <c r="AW46" s="36">
        <f t="shared" ca="1" si="110"/>
        <v>0</v>
      </c>
      <c r="AX46" s="34">
        <f t="shared" ca="1" si="111"/>
        <v>0</v>
      </c>
      <c r="AY46" s="35">
        <f t="shared" ca="1" si="112"/>
        <v>0</v>
      </c>
      <c r="AZ46" s="35">
        <f t="shared" ca="1" si="113"/>
        <v>0</v>
      </c>
      <c r="BA46" s="36">
        <f t="shared" ca="1" si="114"/>
        <v>0</v>
      </c>
    </row>
    <row r="47" spans="1:53" outlineLevel="2" x14ac:dyDescent="0.25">
      <c r="A47" t="s">
        <v>370</v>
      </c>
      <c r="B47" t="str">
        <f t="shared" ca="1" si="63"/>
        <v>BALP</v>
      </c>
      <c r="C47" t="str">
        <f t="shared" ca="1" si="64"/>
        <v>Balancing Pool</v>
      </c>
      <c r="D47" t="str">
        <f t="shared" ca="1" si="65"/>
        <v>SD6</v>
      </c>
      <c r="E47" t="str">
        <f t="shared" ca="1" si="66"/>
        <v>Sundance #6</v>
      </c>
      <c r="F47" s="34">
        <f t="shared" ca="1" si="67"/>
        <v>0</v>
      </c>
      <c r="G47" s="35">
        <f t="shared" ca="1" si="68"/>
        <v>0</v>
      </c>
      <c r="H47" s="35">
        <f t="shared" ca="1" si="69"/>
        <v>0</v>
      </c>
      <c r="I47" s="36">
        <f t="shared" ca="1" si="70"/>
        <v>0</v>
      </c>
      <c r="J47" s="34">
        <f t="shared" ca="1" si="71"/>
        <v>0</v>
      </c>
      <c r="K47" s="35">
        <f t="shared" ca="1" si="72"/>
        <v>0</v>
      </c>
      <c r="L47" s="35">
        <f t="shared" ca="1" si="73"/>
        <v>0</v>
      </c>
      <c r="M47" s="36">
        <f t="shared" ca="1" si="74"/>
        <v>0</v>
      </c>
      <c r="N47" s="34">
        <f t="shared" ca="1" si="75"/>
        <v>0</v>
      </c>
      <c r="O47" s="35">
        <f t="shared" ca="1" si="76"/>
        <v>0</v>
      </c>
      <c r="P47" s="35">
        <f t="shared" ca="1" si="77"/>
        <v>0</v>
      </c>
      <c r="Q47" s="36">
        <f t="shared" ca="1" si="78"/>
        <v>0</v>
      </c>
      <c r="R47" s="34">
        <f t="shared" ca="1" si="79"/>
        <v>0</v>
      </c>
      <c r="S47" s="35">
        <f t="shared" ca="1" si="80"/>
        <v>0</v>
      </c>
      <c r="T47" s="35">
        <f t="shared" ca="1" si="81"/>
        <v>0</v>
      </c>
      <c r="U47" s="36">
        <f t="shared" ca="1" si="82"/>
        <v>0</v>
      </c>
      <c r="V47" s="34">
        <f t="shared" ca="1" si="83"/>
        <v>0</v>
      </c>
      <c r="W47" s="35">
        <f t="shared" ca="1" si="84"/>
        <v>0</v>
      </c>
      <c r="X47" s="35">
        <f t="shared" ca="1" si="85"/>
        <v>0</v>
      </c>
      <c r="Y47" s="36">
        <f t="shared" ca="1" si="86"/>
        <v>0</v>
      </c>
      <c r="Z47" s="34">
        <f t="shared" ca="1" si="87"/>
        <v>0</v>
      </c>
      <c r="AA47" s="35">
        <f t="shared" ca="1" si="88"/>
        <v>0</v>
      </c>
      <c r="AB47" s="35">
        <f t="shared" ca="1" si="89"/>
        <v>0</v>
      </c>
      <c r="AC47" s="36">
        <f t="shared" ca="1" si="90"/>
        <v>0</v>
      </c>
      <c r="AD47" s="34">
        <f t="shared" ca="1" si="91"/>
        <v>0</v>
      </c>
      <c r="AE47" s="35">
        <f t="shared" ca="1" si="92"/>
        <v>0</v>
      </c>
      <c r="AF47" s="35">
        <f t="shared" ca="1" si="93"/>
        <v>0</v>
      </c>
      <c r="AG47" s="36">
        <f t="shared" ca="1" si="94"/>
        <v>0</v>
      </c>
      <c r="AH47" s="34">
        <f t="shared" ca="1" si="95"/>
        <v>0</v>
      </c>
      <c r="AI47" s="35">
        <f t="shared" ca="1" si="96"/>
        <v>0</v>
      </c>
      <c r="AJ47" s="35">
        <f t="shared" ca="1" si="97"/>
        <v>0</v>
      </c>
      <c r="AK47" s="36">
        <f t="shared" ca="1" si="98"/>
        <v>0</v>
      </c>
      <c r="AL47" s="34">
        <f t="shared" ca="1" si="99"/>
        <v>0</v>
      </c>
      <c r="AM47" s="35">
        <f t="shared" ca="1" si="100"/>
        <v>0</v>
      </c>
      <c r="AN47" s="35">
        <f t="shared" ca="1" si="101"/>
        <v>0</v>
      </c>
      <c r="AO47" s="36">
        <f t="shared" ca="1" si="102"/>
        <v>0</v>
      </c>
      <c r="AP47" s="34">
        <f t="shared" ca="1" si="103"/>
        <v>0</v>
      </c>
      <c r="AQ47" s="35">
        <f t="shared" ca="1" si="104"/>
        <v>0</v>
      </c>
      <c r="AR47" s="35">
        <f t="shared" ca="1" si="105"/>
        <v>0</v>
      </c>
      <c r="AS47" s="36">
        <f t="shared" ca="1" si="106"/>
        <v>0</v>
      </c>
      <c r="AT47" s="34">
        <f t="shared" ca="1" si="107"/>
        <v>583.28000000002794</v>
      </c>
      <c r="AU47" s="35">
        <f t="shared" ca="1" si="108"/>
        <v>29.160000000000082</v>
      </c>
      <c r="AV47" s="35">
        <f t="shared" ca="1" si="109"/>
        <v>78.489999999999924</v>
      </c>
      <c r="AW47" s="36">
        <f t="shared" ca="1" si="110"/>
        <v>690.93000000002792</v>
      </c>
      <c r="AX47" s="34">
        <f t="shared" ca="1" si="111"/>
        <v>583.28000000002794</v>
      </c>
      <c r="AY47" s="35">
        <f t="shared" ca="1" si="112"/>
        <v>29.160000000000082</v>
      </c>
      <c r="AZ47" s="35">
        <f t="shared" ca="1" si="113"/>
        <v>78.489999999999924</v>
      </c>
      <c r="BA47" s="36">
        <f t="shared" ca="1" si="114"/>
        <v>690.93000000002792</v>
      </c>
    </row>
    <row r="48" spans="1:53" outlineLevel="2" x14ac:dyDescent="0.25">
      <c r="A48" t="s">
        <v>372</v>
      </c>
      <c r="B48" t="str">
        <f t="shared" ca="1" si="63"/>
        <v>BALP</v>
      </c>
      <c r="C48" t="str">
        <f t="shared" ca="1" si="64"/>
        <v>Balancing Pool</v>
      </c>
      <c r="D48" t="str">
        <f t="shared" ca="1" si="65"/>
        <v>SH1</v>
      </c>
      <c r="E48" t="str">
        <f t="shared" ca="1" si="66"/>
        <v>Sheerness #1</v>
      </c>
      <c r="F48" s="34">
        <f t="shared" ca="1" si="67"/>
        <v>0</v>
      </c>
      <c r="G48" s="35">
        <f t="shared" ca="1" si="68"/>
        <v>0</v>
      </c>
      <c r="H48" s="35">
        <f t="shared" ca="1" si="69"/>
        <v>0</v>
      </c>
      <c r="I48" s="36">
        <f t="shared" ca="1" si="70"/>
        <v>0</v>
      </c>
      <c r="J48" s="34">
        <f t="shared" ca="1" si="71"/>
        <v>0</v>
      </c>
      <c r="K48" s="35">
        <f t="shared" ca="1" si="72"/>
        <v>0</v>
      </c>
      <c r="L48" s="35">
        <f t="shared" ca="1" si="73"/>
        <v>0</v>
      </c>
      <c r="M48" s="36">
        <f t="shared" ca="1" si="74"/>
        <v>0</v>
      </c>
      <c r="N48" s="34">
        <f t="shared" ca="1" si="75"/>
        <v>0</v>
      </c>
      <c r="O48" s="35">
        <f t="shared" ca="1" si="76"/>
        <v>0</v>
      </c>
      <c r="P48" s="35">
        <f t="shared" ca="1" si="77"/>
        <v>0</v>
      </c>
      <c r="Q48" s="36">
        <f t="shared" ca="1" si="78"/>
        <v>0</v>
      </c>
      <c r="R48" s="34">
        <f t="shared" ca="1" si="79"/>
        <v>0</v>
      </c>
      <c r="S48" s="35">
        <f t="shared" ca="1" si="80"/>
        <v>0</v>
      </c>
      <c r="T48" s="35">
        <f t="shared" ca="1" si="81"/>
        <v>0</v>
      </c>
      <c r="U48" s="36">
        <f t="shared" ca="1" si="82"/>
        <v>0</v>
      </c>
      <c r="V48" s="34">
        <f t="shared" ca="1" si="83"/>
        <v>0</v>
      </c>
      <c r="W48" s="35">
        <f t="shared" ca="1" si="84"/>
        <v>0</v>
      </c>
      <c r="X48" s="35">
        <f t="shared" ca="1" si="85"/>
        <v>0</v>
      </c>
      <c r="Y48" s="36">
        <f t="shared" ca="1" si="86"/>
        <v>0</v>
      </c>
      <c r="Z48" s="34">
        <f t="shared" ca="1" si="87"/>
        <v>0</v>
      </c>
      <c r="AA48" s="35">
        <f t="shared" ca="1" si="88"/>
        <v>0</v>
      </c>
      <c r="AB48" s="35">
        <f t="shared" ca="1" si="89"/>
        <v>0</v>
      </c>
      <c r="AC48" s="36">
        <f t="shared" ca="1" si="90"/>
        <v>0</v>
      </c>
      <c r="AD48" s="34">
        <f t="shared" ca="1" si="91"/>
        <v>0</v>
      </c>
      <c r="AE48" s="35">
        <f t="shared" ca="1" si="92"/>
        <v>0</v>
      </c>
      <c r="AF48" s="35">
        <f t="shared" ca="1" si="93"/>
        <v>0</v>
      </c>
      <c r="AG48" s="36">
        <f t="shared" ca="1" si="94"/>
        <v>0</v>
      </c>
      <c r="AH48" s="34">
        <f t="shared" ca="1" si="95"/>
        <v>0</v>
      </c>
      <c r="AI48" s="35">
        <f t="shared" ca="1" si="96"/>
        <v>0</v>
      </c>
      <c r="AJ48" s="35">
        <f t="shared" ca="1" si="97"/>
        <v>0</v>
      </c>
      <c r="AK48" s="36">
        <f t="shared" ca="1" si="98"/>
        <v>0</v>
      </c>
      <c r="AL48" s="34">
        <f t="shared" ca="1" si="99"/>
        <v>0</v>
      </c>
      <c r="AM48" s="35">
        <f t="shared" ca="1" si="100"/>
        <v>0</v>
      </c>
      <c r="AN48" s="35">
        <f t="shared" ca="1" si="101"/>
        <v>0</v>
      </c>
      <c r="AO48" s="36">
        <f t="shared" ca="1" si="102"/>
        <v>0</v>
      </c>
      <c r="AP48" s="34">
        <f t="shared" ca="1" si="103"/>
        <v>0</v>
      </c>
      <c r="AQ48" s="35">
        <f t="shared" ca="1" si="104"/>
        <v>0</v>
      </c>
      <c r="AR48" s="35">
        <f t="shared" ca="1" si="105"/>
        <v>0</v>
      </c>
      <c r="AS48" s="36">
        <f t="shared" ca="1" si="106"/>
        <v>0</v>
      </c>
      <c r="AT48" s="34">
        <f t="shared" ca="1" si="107"/>
        <v>0</v>
      </c>
      <c r="AU48" s="35">
        <f t="shared" ca="1" si="108"/>
        <v>0</v>
      </c>
      <c r="AV48" s="35">
        <f t="shared" ca="1" si="109"/>
        <v>0</v>
      </c>
      <c r="AW48" s="36">
        <f t="shared" ca="1" si="110"/>
        <v>0</v>
      </c>
      <c r="AX48" s="34">
        <f t="shared" ca="1" si="111"/>
        <v>0</v>
      </c>
      <c r="AY48" s="35">
        <f t="shared" ca="1" si="112"/>
        <v>0</v>
      </c>
      <c r="AZ48" s="35">
        <f t="shared" ca="1" si="113"/>
        <v>0</v>
      </c>
      <c r="BA48" s="36">
        <f t="shared" ca="1" si="114"/>
        <v>0</v>
      </c>
    </row>
    <row r="49" spans="1:53" outlineLevel="2" x14ac:dyDescent="0.25">
      <c r="A49" t="s">
        <v>374</v>
      </c>
      <c r="B49" t="str">
        <f t="shared" ca="1" si="63"/>
        <v>BALP</v>
      </c>
      <c r="C49" t="str">
        <f t="shared" ca="1" si="64"/>
        <v>Balancing Pool</v>
      </c>
      <c r="D49" t="str">
        <f t="shared" ca="1" si="65"/>
        <v>SH2</v>
      </c>
      <c r="E49" t="str">
        <f t="shared" ca="1" si="66"/>
        <v>Sheerness #2</v>
      </c>
      <c r="F49" s="34">
        <f t="shared" ca="1" si="67"/>
        <v>0</v>
      </c>
      <c r="G49" s="35">
        <f t="shared" ca="1" si="68"/>
        <v>0</v>
      </c>
      <c r="H49" s="35">
        <f t="shared" ca="1" si="69"/>
        <v>0</v>
      </c>
      <c r="I49" s="36">
        <f t="shared" ca="1" si="70"/>
        <v>0</v>
      </c>
      <c r="J49" s="34">
        <f t="shared" ca="1" si="71"/>
        <v>0</v>
      </c>
      <c r="K49" s="35">
        <f t="shared" ca="1" si="72"/>
        <v>0</v>
      </c>
      <c r="L49" s="35">
        <f t="shared" ca="1" si="73"/>
        <v>0</v>
      </c>
      <c r="M49" s="36">
        <f t="shared" ca="1" si="74"/>
        <v>0</v>
      </c>
      <c r="N49" s="34">
        <f t="shared" ca="1" si="75"/>
        <v>0</v>
      </c>
      <c r="O49" s="35">
        <f t="shared" ca="1" si="76"/>
        <v>0</v>
      </c>
      <c r="P49" s="35">
        <f t="shared" ca="1" si="77"/>
        <v>0</v>
      </c>
      <c r="Q49" s="36">
        <f t="shared" ca="1" si="78"/>
        <v>0</v>
      </c>
      <c r="R49" s="34">
        <f t="shared" ca="1" si="79"/>
        <v>0</v>
      </c>
      <c r="S49" s="35">
        <f t="shared" ca="1" si="80"/>
        <v>0</v>
      </c>
      <c r="T49" s="35">
        <f t="shared" ca="1" si="81"/>
        <v>0</v>
      </c>
      <c r="U49" s="36">
        <f t="shared" ca="1" si="82"/>
        <v>0</v>
      </c>
      <c r="V49" s="34">
        <f t="shared" ca="1" si="83"/>
        <v>0</v>
      </c>
      <c r="W49" s="35">
        <f t="shared" ca="1" si="84"/>
        <v>0</v>
      </c>
      <c r="X49" s="35">
        <f t="shared" ca="1" si="85"/>
        <v>0</v>
      </c>
      <c r="Y49" s="36">
        <f t="shared" ca="1" si="86"/>
        <v>0</v>
      </c>
      <c r="Z49" s="34">
        <f t="shared" ca="1" si="87"/>
        <v>0</v>
      </c>
      <c r="AA49" s="35">
        <f t="shared" ca="1" si="88"/>
        <v>0</v>
      </c>
      <c r="AB49" s="35">
        <f t="shared" ca="1" si="89"/>
        <v>0</v>
      </c>
      <c r="AC49" s="36">
        <f t="shared" ca="1" si="90"/>
        <v>0</v>
      </c>
      <c r="AD49" s="34">
        <f t="shared" ca="1" si="91"/>
        <v>0</v>
      </c>
      <c r="AE49" s="35">
        <f t="shared" ca="1" si="92"/>
        <v>0</v>
      </c>
      <c r="AF49" s="35">
        <f t="shared" ca="1" si="93"/>
        <v>0</v>
      </c>
      <c r="AG49" s="36">
        <f t="shared" ca="1" si="94"/>
        <v>0</v>
      </c>
      <c r="AH49" s="34">
        <f t="shared" ca="1" si="95"/>
        <v>0</v>
      </c>
      <c r="AI49" s="35">
        <f t="shared" ca="1" si="96"/>
        <v>0</v>
      </c>
      <c r="AJ49" s="35">
        <f t="shared" ca="1" si="97"/>
        <v>0</v>
      </c>
      <c r="AK49" s="36">
        <f t="shared" ca="1" si="98"/>
        <v>0</v>
      </c>
      <c r="AL49" s="34">
        <f t="shared" ca="1" si="99"/>
        <v>0</v>
      </c>
      <c r="AM49" s="35">
        <f t="shared" ca="1" si="100"/>
        <v>0</v>
      </c>
      <c r="AN49" s="35">
        <f t="shared" ca="1" si="101"/>
        <v>0</v>
      </c>
      <c r="AO49" s="36">
        <f t="shared" ca="1" si="102"/>
        <v>0</v>
      </c>
      <c r="AP49" s="34">
        <f t="shared" ca="1" si="103"/>
        <v>0</v>
      </c>
      <c r="AQ49" s="35">
        <f t="shared" ca="1" si="104"/>
        <v>0</v>
      </c>
      <c r="AR49" s="35">
        <f t="shared" ca="1" si="105"/>
        <v>0</v>
      </c>
      <c r="AS49" s="36">
        <f t="shared" ca="1" si="106"/>
        <v>0</v>
      </c>
      <c r="AT49" s="34">
        <f t="shared" ca="1" si="107"/>
        <v>0</v>
      </c>
      <c r="AU49" s="35">
        <f t="shared" ca="1" si="108"/>
        <v>0</v>
      </c>
      <c r="AV49" s="35">
        <f t="shared" ca="1" si="109"/>
        <v>0</v>
      </c>
      <c r="AW49" s="36">
        <f t="shared" ca="1" si="110"/>
        <v>0</v>
      </c>
      <c r="AX49" s="34">
        <f t="shared" ca="1" si="111"/>
        <v>0</v>
      </c>
      <c r="AY49" s="35">
        <f t="shared" ca="1" si="112"/>
        <v>0</v>
      </c>
      <c r="AZ49" s="35">
        <f t="shared" ca="1" si="113"/>
        <v>0</v>
      </c>
      <c r="BA49" s="36">
        <f t="shared" ca="1" si="114"/>
        <v>0</v>
      </c>
    </row>
    <row r="50" spans="1:53" outlineLevel="1" x14ac:dyDescent="0.25">
      <c r="C50" s="2" t="s">
        <v>908</v>
      </c>
      <c r="F50" s="34">
        <f t="shared" ref="F50:BA50" ca="1" si="115">SUBTOTAL(9,F41:F49)</f>
        <v>0</v>
      </c>
      <c r="G50" s="35">
        <f t="shared" ca="1" si="115"/>
        <v>0</v>
      </c>
      <c r="H50" s="35">
        <f t="shared" ca="1" si="115"/>
        <v>0</v>
      </c>
      <c r="I50" s="36">
        <f t="shared" ca="1" si="115"/>
        <v>0</v>
      </c>
      <c r="J50" s="34">
        <f t="shared" ca="1" si="115"/>
        <v>0</v>
      </c>
      <c r="K50" s="35">
        <f t="shared" ca="1" si="115"/>
        <v>0</v>
      </c>
      <c r="L50" s="35">
        <f t="shared" ca="1" si="115"/>
        <v>0</v>
      </c>
      <c r="M50" s="36">
        <f t="shared" ca="1" si="115"/>
        <v>0</v>
      </c>
      <c r="N50" s="34">
        <f t="shared" ca="1" si="115"/>
        <v>0</v>
      </c>
      <c r="O50" s="35">
        <f t="shared" ca="1" si="115"/>
        <v>0</v>
      </c>
      <c r="P50" s="35">
        <f t="shared" ca="1" si="115"/>
        <v>0</v>
      </c>
      <c r="Q50" s="36">
        <f t="shared" ca="1" si="115"/>
        <v>0</v>
      </c>
      <c r="R50" s="34">
        <f t="shared" ca="1" si="115"/>
        <v>0</v>
      </c>
      <c r="S50" s="35">
        <f t="shared" ca="1" si="115"/>
        <v>0</v>
      </c>
      <c r="T50" s="35">
        <f t="shared" ca="1" si="115"/>
        <v>0</v>
      </c>
      <c r="U50" s="36">
        <f t="shared" ca="1" si="115"/>
        <v>0</v>
      </c>
      <c r="V50" s="34">
        <f t="shared" ca="1" si="115"/>
        <v>0</v>
      </c>
      <c r="W50" s="35">
        <f t="shared" ca="1" si="115"/>
        <v>0</v>
      </c>
      <c r="X50" s="35">
        <f t="shared" ca="1" si="115"/>
        <v>0</v>
      </c>
      <c r="Y50" s="36">
        <f t="shared" ca="1" si="115"/>
        <v>0</v>
      </c>
      <c r="Z50" s="34">
        <f t="shared" ca="1" si="115"/>
        <v>0</v>
      </c>
      <c r="AA50" s="35">
        <f t="shared" ca="1" si="115"/>
        <v>0</v>
      </c>
      <c r="AB50" s="35">
        <f t="shared" ca="1" si="115"/>
        <v>0</v>
      </c>
      <c r="AC50" s="36">
        <f t="shared" ca="1" si="115"/>
        <v>0</v>
      </c>
      <c r="AD50" s="34">
        <f t="shared" ca="1" si="115"/>
        <v>0</v>
      </c>
      <c r="AE50" s="35">
        <f t="shared" ca="1" si="115"/>
        <v>0</v>
      </c>
      <c r="AF50" s="35">
        <f t="shared" ca="1" si="115"/>
        <v>0</v>
      </c>
      <c r="AG50" s="36">
        <f t="shared" ca="1" si="115"/>
        <v>0</v>
      </c>
      <c r="AH50" s="34">
        <f t="shared" ca="1" si="115"/>
        <v>0</v>
      </c>
      <c r="AI50" s="35">
        <f t="shared" ca="1" si="115"/>
        <v>0</v>
      </c>
      <c r="AJ50" s="35">
        <f t="shared" ca="1" si="115"/>
        <v>0</v>
      </c>
      <c r="AK50" s="36">
        <f t="shared" ca="1" si="115"/>
        <v>0</v>
      </c>
      <c r="AL50" s="34">
        <f t="shared" ca="1" si="115"/>
        <v>0</v>
      </c>
      <c r="AM50" s="35">
        <f t="shared" ca="1" si="115"/>
        <v>0</v>
      </c>
      <c r="AN50" s="35">
        <f t="shared" ca="1" si="115"/>
        <v>0</v>
      </c>
      <c r="AO50" s="36">
        <f t="shared" ca="1" si="115"/>
        <v>0</v>
      </c>
      <c r="AP50" s="34">
        <f t="shared" ca="1" si="115"/>
        <v>0</v>
      </c>
      <c r="AQ50" s="35">
        <f t="shared" ca="1" si="115"/>
        <v>0</v>
      </c>
      <c r="AR50" s="35">
        <f t="shared" ca="1" si="115"/>
        <v>0</v>
      </c>
      <c r="AS50" s="36">
        <f t="shared" ca="1" si="115"/>
        <v>0</v>
      </c>
      <c r="AT50" s="34">
        <f t="shared" ca="1" si="115"/>
        <v>3409.5600000000268</v>
      </c>
      <c r="AU50" s="35">
        <f t="shared" ca="1" si="115"/>
        <v>170.48000000000002</v>
      </c>
      <c r="AV50" s="35">
        <f t="shared" ca="1" si="115"/>
        <v>469.28999999999792</v>
      </c>
      <c r="AW50" s="36">
        <f t="shared" ca="1" si="115"/>
        <v>4049.3300000000249</v>
      </c>
      <c r="AX50" s="34">
        <f t="shared" ca="1" si="115"/>
        <v>3409.5600000000268</v>
      </c>
      <c r="AY50" s="35">
        <f t="shared" ca="1" si="115"/>
        <v>170.48000000000002</v>
      </c>
      <c r="AZ50" s="35">
        <f t="shared" ca="1" si="115"/>
        <v>469.28999999999792</v>
      </c>
      <c r="BA50" s="36">
        <f t="shared" ca="1" si="115"/>
        <v>4049.3300000000249</v>
      </c>
    </row>
    <row r="51" spans="1:53" outlineLevel="2" x14ac:dyDescent="0.25">
      <c r="A51" t="s">
        <v>286</v>
      </c>
      <c r="B51" t="str">
        <f ca="1">VLOOKUP($A51,IndexLookup,2,FALSE)</f>
        <v>BOWA</v>
      </c>
      <c r="C51" t="str">
        <f ca="1">VLOOKUP($B51,ParticipantLookup,2,FALSE)</f>
        <v>BowArk Energy Ltd.</v>
      </c>
      <c r="D51" t="str">
        <f ca="1">VLOOKUP($A51,IndexLookup,3,FALSE)</f>
        <v>DRW1</v>
      </c>
      <c r="E51" t="str">
        <f ca="1">VLOOKUP($D51,FacilityLookup,2,FALSE)</f>
        <v>Drywood #1</v>
      </c>
      <c r="F51" s="34">
        <f ca="1">IFERROR(VLOOKUP($A51,Lookup2006,77,FALSE),0)</f>
        <v>0</v>
      </c>
      <c r="G51" s="35">
        <f ca="1">IFERROR(VLOOKUP($A51,Lookup2006,78,FALSE),0)</f>
        <v>0</v>
      </c>
      <c r="H51" s="35">
        <f ca="1">IFERROR(VLOOKUP($A51,Lookup2006,79,FALSE),0)</f>
        <v>0</v>
      </c>
      <c r="I51" s="36">
        <f ca="1">IFERROR(VLOOKUP($A51,Lookup2006,80,FALSE),0)</f>
        <v>0</v>
      </c>
      <c r="J51" s="34">
        <f ca="1">IFERROR(VLOOKUP($A51,Lookup2007,77,FALSE),0)</f>
        <v>438.22000000000025</v>
      </c>
      <c r="K51" s="35">
        <f ca="1">IFERROR(VLOOKUP($A51,Lookup2007,78,FALSE),0)</f>
        <v>21.909999999999993</v>
      </c>
      <c r="L51" s="35">
        <f ca="1">IFERROR(VLOOKUP($A51,Lookup2007,79,FALSE),0)</f>
        <v>169.93</v>
      </c>
      <c r="M51" s="36">
        <f ca="1">IFERROR(VLOOKUP($A51,Lookup2007,80,FALSE),0)</f>
        <v>630.06000000000029</v>
      </c>
      <c r="N51" s="34">
        <f ca="1">IFERROR(VLOOKUP($A51,Lookup2008,77,FALSE),0)</f>
        <v>406.43999999999988</v>
      </c>
      <c r="O51" s="35">
        <f ca="1">IFERROR(VLOOKUP($A51,Lookup2008,78,FALSE),0)</f>
        <v>20.320000000000007</v>
      </c>
      <c r="P51" s="35">
        <f ca="1">IFERROR(VLOOKUP($A51,Lookup2008,79,FALSE),0)</f>
        <v>145.99999999999997</v>
      </c>
      <c r="Q51" s="36">
        <f ca="1">IFERROR(VLOOKUP($A51,Lookup2008,80,FALSE),0)</f>
        <v>572.75999999999976</v>
      </c>
      <c r="R51" s="34">
        <f ca="1">IFERROR(VLOOKUP($A51,Lookup2009,77,FALSE),0)</f>
        <v>-43.380000000000152</v>
      </c>
      <c r="S51" s="35">
        <f ca="1">IFERROR(VLOOKUP($A51,Lookup2009,78,FALSE),0)</f>
        <v>-2.1799999999999993</v>
      </c>
      <c r="T51" s="35">
        <f ca="1">IFERROR(VLOOKUP($A51,Lookup2009,79,FALSE),0)</f>
        <v>-14.119999999999935</v>
      </c>
      <c r="U51" s="36">
        <f ca="1">IFERROR(VLOOKUP($A51,Lookup2009,80,FALSE),0)</f>
        <v>-59.680000000000092</v>
      </c>
      <c r="V51" s="34">
        <f ca="1">IFERROR(VLOOKUP($A51,Lookup2010,77,FALSE),0)</f>
        <v>3671.1400000000003</v>
      </c>
      <c r="W51" s="35">
        <f ca="1">IFERROR(VLOOKUP($A51,Lookup2010,78,FALSE),0)</f>
        <v>183.57</v>
      </c>
      <c r="X51" s="35">
        <f ca="1">IFERROR(VLOOKUP($A51,Lookup2010,79,FALSE),0)</f>
        <v>1111.1399999999996</v>
      </c>
      <c r="Y51" s="36">
        <f ca="1">IFERROR(VLOOKUP($A51,Lookup2010,80,FALSE),0)</f>
        <v>4965.8499999999995</v>
      </c>
      <c r="Z51" s="34">
        <f ca="1">IFERROR(VLOOKUP($A51,Lookup2011,77,FALSE),0)</f>
        <v>3272.3700000000017</v>
      </c>
      <c r="AA51" s="35">
        <f ca="1">IFERROR(VLOOKUP($A51,Lookup2011,78,FALSE),0)</f>
        <v>163.63000000000005</v>
      </c>
      <c r="AB51" s="35">
        <f ca="1">IFERROR(VLOOKUP($A51,Lookup2011,79,FALSE),0)</f>
        <v>908.86000000000024</v>
      </c>
      <c r="AC51" s="36">
        <f ca="1">IFERROR(VLOOKUP($A51,Lookup2011,80,FALSE),0)</f>
        <v>4344.8600000000015</v>
      </c>
      <c r="AD51" s="34">
        <f ca="1">IFERROR(VLOOKUP($A51,Lookup2012,77,FALSE),0)</f>
        <v>-2616.3599999999983</v>
      </c>
      <c r="AE51" s="35">
        <f ca="1">IFERROR(VLOOKUP($A51,Lookup2012,78,FALSE),0)</f>
        <v>-130.79000000000002</v>
      </c>
      <c r="AF51" s="35">
        <f ca="1">IFERROR(VLOOKUP($A51,Lookup2012,79,FALSE),0)</f>
        <v>-653.1</v>
      </c>
      <c r="AG51" s="36">
        <f ca="1">IFERROR(VLOOKUP($A51,Lookup2012,80,FALSE),0)</f>
        <v>-3400.2499999999982</v>
      </c>
      <c r="AH51" s="34">
        <f ca="1">IFERROR(VLOOKUP($A51,Lookup2013,77,FALSE),0)</f>
        <v>438.15000000000009</v>
      </c>
      <c r="AI51" s="35">
        <f ca="1">IFERROR(VLOOKUP($A51,Lookup2013,78,FALSE),0)</f>
        <v>21.909999999999997</v>
      </c>
      <c r="AJ51" s="35">
        <f ca="1">IFERROR(VLOOKUP($A51,Lookup2013,79,FALSE),0)</f>
        <v>97.490000000000009</v>
      </c>
      <c r="AK51" s="36">
        <f ca="1">IFERROR(VLOOKUP($A51,Lookup2013,80,FALSE),0)</f>
        <v>557.55000000000007</v>
      </c>
      <c r="AL51" s="34">
        <f ca="1">IFERROR(VLOOKUP($A51,Lookup2014,77,FALSE),0)</f>
        <v>72.869999999999877</v>
      </c>
      <c r="AM51" s="35">
        <f ca="1">IFERROR(VLOOKUP($A51,Lookup2014,78,FALSE),0)</f>
        <v>3.64</v>
      </c>
      <c r="AN51" s="35">
        <f ca="1">IFERROR(VLOOKUP($A51,Lookup2014,79,FALSE),0)</f>
        <v>13.939999999999998</v>
      </c>
      <c r="AO51" s="36">
        <f ca="1">IFERROR(VLOOKUP($A51,Lookup2014,80,FALSE),0)</f>
        <v>90.449999999999903</v>
      </c>
      <c r="AP51" s="34">
        <f ca="1">IFERROR(VLOOKUP($A51,Lookup2015,77,FALSE),0)</f>
        <v>37.949999999999989</v>
      </c>
      <c r="AQ51" s="35">
        <f ca="1">IFERROR(VLOOKUP($A51,Lookup2015,78,FALSE),0)</f>
        <v>1.900000000000001</v>
      </c>
      <c r="AR51" s="35">
        <f ca="1">IFERROR(VLOOKUP($A51,Lookup2015,79,FALSE),0)</f>
        <v>6.4200000000000026</v>
      </c>
      <c r="AS51" s="36">
        <f ca="1">IFERROR(VLOOKUP($A51,Lookup2015,80,FALSE),0)</f>
        <v>46.269999999999982</v>
      </c>
      <c r="AT51" s="34">
        <f ca="1">IFERROR(VLOOKUP($A51,Lookup2016,77,FALSE),0)</f>
        <v>0.59000000000000008</v>
      </c>
      <c r="AU51" s="35">
        <f ca="1">IFERROR(VLOOKUP($A51,Lookup2016,78,FALSE),0)</f>
        <v>2.0000000000000018E-2</v>
      </c>
      <c r="AV51" s="35">
        <f ca="1">IFERROR(VLOOKUP($A51,Lookup2016,79,FALSE),0)</f>
        <v>7.0000000000000007E-2</v>
      </c>
      <c r="AW51" s="36">
        <f ca="1">IFERROR(VLOOKUP($A51,Lookup2016,80,FALSE),0)</f>
        <v>0.68000000000000016</v>
      </c>
      <c r="AX51" s="34">
        <f ca="1">SUM(F51,J51,N51,R51,V51,Z51,AD51,AH51,AL51,AP51,AT51)</f>
        <v>5677.9900000000034</v>
      </c>
      <c r="AY51" s="35">
        <f ca="1">SUM(G51,K51,O51,S51,W51,AA51,AE51,AI51,AM51,AQ51,AU51)</f>
        <v>283.92999999999995</v>
      </c>
      <c r="AZ51" s="35">
        <f ca="1">SUM(H51,L51,P51,T51,X51,AB51,AF51,AJ51,AN51,AR51,AV51)</f>
        <v>1786.63</v>
      </c>
      <c r="BA51" s="36">
        <f ca="1">SUM(I51,M51,Q51,U51,Y51,AC51,AG51,AK51,AO51,AS51,AW51)</f>
        <v>7748.5500000000047</v>
      </c>
    </row>
    <row r="52" spans="1:53" outlineLevel="1" x14ac:dyDescent="0.25">
      <c r="C52" s="2" t="s">
        <v>909</v>
      </c>
      <c r="F52" s="34">
        <f t="shared" ref="F52:BA52" ca="1" si="116">SUBTOTAL(9,F51:F51)</f>
        <v>0</v>
      </c>
      <c r="G52" s="35">
        <f t="shared" ca="1" si="116"/>
        <v>0</v>
      </c>
      <c r="H52" s="35">
        <f t="shared" ca="1" si="116"/>
        <v>0</v>
      </c>
      <c r="I52" s="36">
        <f t="shared" ca="1" si="116"/>
        <v>0</v>
      </c>
      <c r="J52" s="34">
        <f t="shared" ca="1" si="116"/>
        <v>438.22000000000025</v>
      </c>
      <c r="K52" s="35">
        <f t="shared" ca="1" si="116"/>
        <v>21.909999999999993</v>
      </c>
      <c r="L52" s="35">
        <f t="shared" ca="1" si="116"/>
        <v>169.93</v>
      </c>
      <c r="M52" s="36">
        <f t="shared" ca="1" si="116"/>
        <v>630.06000000000029</v>
      </c>
      <c r="N52" s="34">
        <f t="shared" ca="1" si="116"/>
        <v>406.43999999999988</v>
      </c>
      <c r="O52" s="35">
        <f t="shared" ca="1" si="116"/>
        <v>20.320000000000007</v>
      </c>
      <c r="P52" s="35">
        <f t="shared" ca="1" si="116"/>
        <v>145.99999999999997</v>
      </c>
      <c r="Q52" s="36">
        <f t="shared" ca="1" si="116"/>
        <v>572.75999999999976</v>
      </c>
      <c r="R52" s="34">
        <f t="shared" ca="1" si="116"/>
        <v>-43.380000000000152</v>
      </c>
      <c r="S52" s="35">
        <f t="shared" ca="1" si="116"/>
        <v>-2.1799999999999993</v>
      </c>
      <c r="T52" s="35">
        <f t="shared" ca="1" si="116"/>
        <v>-14.119999999999935</v>
      </c>
      <c r="U52" s="36">
        <f t="shared" ca="1" si="116"/>
        <v>-59.680000000000092</v>
      </c>
      <c r="V52" s="34">
        <f t="shared" ca="1" si="116"/>
        <v>3671.1400000000003</v>
      </c>
      <c r="W52" s="35">
        <f t="shared" ca="1" si="116"/>
        <v>183.57</v>
      </c>
      <c r="X52" s="35">
        <f t="shared" ca="1" si="116"/>
        <v>1111.1399999999996</v>
      </c>
      <c r="Y52" s="36">
        <f t="shared" ca="1" si="116"/>
        <v>4965.8499999999995</v>
      </c>
      <c r="Z52" s="34">
        <f t="shared" ca="1" si="116"/>
        <v>3272.3700000000017</v>
      </c>
      <c r="AA52" s="35">
        <f t="shared" ca="1" si="116"/>
        <v>163.63000000000005</v>
      </c>
      <c r="AB52" s="35">
        <f t="shared" ca="1" si="116"/>
        <v>908.86000000000024</v>
      </c>
      <c r="AC52" s="36">
        <f t="shared" ca="1" si="116"/>
        <v>4344.8600000000015</v>
      </c>
      <c r="AD52" s="34">
        <f t="shared" ca="1" si="116"/>
        <v>-2616.3599999999983</v>
      </c>
      <c r="AE52" s="35">
        <f t="shared" ca="1" si="116"/>
        <v>-130.79000000000002</v>
      </c>
      <c r="AF52" s="35">
        <f t="shared" ca="1" si="116"/>
        <v>-653.1</v>
      </c>
      <c r="AG52" s="36">
        <f t="shared" ca="1" si="116"/>
        <v>-3400.2499999999982</v>
      </c>
      <c r="AH52" s="34">
        <f t="shared" ca="1" si="116"/>
        <v>438.15000000000009</v>
      </c>
      <c r="AI52" s="35">
        <f t="shared" ca="1" si="116"/>
        <v>21.909999999999997</v>
      </c>
      <c r="AJ52" s="35">
        <f t="shared" ca="1" si="116"/>
        <v>97.490000000000009</v>
      </c>
      <c r="AK52" s="36">
        <f t="shared" ca="1" si="116"/>
        <v>557.55000000000007</v>
      </c>
      <c r="AL52" s="34">
        <f t="shared" ca="1" si="116"/>
        <v>72.869999999999877</v>
      </c>
      <c r="AM52" s="35">
        <f t="shared" ca="1" si="116"/>
        <v>3.64</v>
      </c>
      <c r="AN52" s="35">
        <f t="shared" ca="1" si="116"/>
        <v>13.939999999999998</v>
      </c>
      <c r="AO52" s="36">
        <f t="shared" ca="1" si="116"/>
        <v>90.449999999999903</v>
      </c>
      <c r="AP52" s="34">
        <f t="shared" ca="1" si="116"/>
        <v>37.949999999999989</v>
      </c>
      <c r="AQ52" s="35">
        <f t="shared" ca="1" si="116"/>
        <v>1.900000000000001</v>
      </c>
      <c r="AR52" s="35">
        <f t="shared" ca="1" si="116"/>
        <v>6.4200000000000026</v>
      </c>
      <c r="AS52" s="36">
        <f t="shared" ca="1" si="116"/>
        <v>46.269999999999982</v>
      </c>
      <c r="AT52" s="34">
        <f t="shared" ca="1" si="116"/>
        <v>0.59000000000000008</v>
      </c>
      <c r="AU52" s="35">
        <f t="shared" ca="1" si="116"/>
        <v>2.0000000000000018E-2</v>
      </c>
      <c r="AV52" s="35">
        <f t="shared" ca="1" si="116"/>
        <v>7.0000000000000007E-2</v>
      </c>
      <c r="AW52" s="36">
        <f t="shared" ca="1" si="116"/>
        <v>0.68000000000000016</v>
      </c>
      <c r="AX52" s="34">
        <f t="shared" ca="1" si="116"/>
        <v>5677.9900000000034</v>
      </c>
      <c r="AY52" s="35">
        <f t="shared" ca="1" si="116"/>
        <v>283.92999999999995</v>
      </c>
      <c r="AZ52" s="35">
        <f t="shared" ca="1" si="116"/>
        <v>1786.63</v>
      </c>
      <c r="BA52" s="36">
        <f t="shared" ca="1" si="116"/>
        <v>7748.5500000000047</v>
      </c>
    </row>
    <row r="53" spans="1:53" outlineLevel="2" x14ac:dyDescent="0.25">
      <c r="A53" t="s">
        <v>630</v>
      </c>
      <c r="B53" t="str">
        <f ca="1">VLOOKUP($A53,IndexLookup,2,FALSE)</f>
        <v>CAEC</v>
      </c>
      <c r="C53" t="str">
        <f ca="1">VLOOKUP($B53,ParticipantLookup,2,FALSE)</f>
        <v>Calgary Energy Centre No. 2 Inc.</v>
      </c>
      <c r="D53" t="str">
        <f ca="1">VLOOKUP($A53,IndexLookup,3,FALSE)</f>
        <v>CES1/CES2</v>
      </c>
      <c r="E53" t="str">
        <f ca="1">VLOOKUP($D53,FacilityLookup,2,FALSE)</f>
        <v>Calgary Energy Centre</v>
      </c>
      <c r="F53" s="34">
        <f ca="1">IFERROR(VLOOKUP($A53,Lookup2006,77,FALSE),0)</f>
        <v>0</v>
      </c>
      <c r="G53" s="35">
        <f ca="1">IFERROR(VLOOKUP($A53,Lookup2006,78,FALSE),0)</f>
        <v>0</v>
      </c>
      <c r="H53" s="35">
        <f ca="1">IFERROR(VLOOKUP($A53,Lookup2006,79,FALSE),0)</f>
        <v>0</v>
      </c>
      <c r="I53" s="36">
        <f ca="1">IFERROR(VLOOKUP($A53,Lookup2006,80,FALSE),0)</f>
        <v>0</v>
      </c>
      <c r="J53" s="34">
        <f ca="1">IFERROR(VLOOKUP($A53,Lookup2007,77,FALSE),0)</f>
        <v>-8998.170000000031</v>
      </c>
      <c r="K53" s="35">
        <f ca="1">IFERROR(VLOOKUP($A53,Lookup2007,78,FALSE),0)</f>
        <v>-449.91000000000031</v>
      </c>
      <c r="L53" s="35">
        <f ca="1">IFERROR(VLOOKUP($A53,Lookup2007,79,FALSE),0)</f>
        <v>-3616.9000000000051</v>
      </c>
      <c r="M53" s="36">
        <f ca="1">IFERROR(VLOOKUP($A53,Lookup2007,80,FALSE),0)</f>
        <v>-13064.980000000036</v>
      </c>
      <c r="N53" s="34">
        <f ca="1">IFERROR(VLOOKUP($A53,Lookup2008,77,FALSE),0)</f>
        <v>13105.419999999882</v>
      </c>
      <c r="O53" s="35">
        <f ca="1">IFERROR(VLOOKUP($A53,Lookup2008,78,FALSE),0)</f>
        <v>655.27000000000453</v>
      </c>
      <c r="P53" s="35">
        <f ca="1">IFERROR(VLOOKUP($A53,Lookup2008,79,FALSE),0)</f>
        <v>4667.4200000000228</v>
      </c>
      <c r="Q53" s="36">
        <f ca="1">IFERROR(VLOOKUP($A53,Lookup2008,80,FALSE),0)</f>
        <v>18428.10999999991</v>
      </c>
      <c r="R53" s="34">
        <f ca="1">IFERROR(VLOOKUP($A53,Lookup2009,77,FALSE),0)</f>
        <v>13636.299999999923</v>
      </c>
      <c r="S53" s="35">
        <f ca="1">IFERROR(VLOOKUP($A53,Lookup2009,78,FALSE),0)</f>
        <v>681.78999999999883</v>
      </c>
      <c r="T53" s="35">
        <f ca="1">IFERROR(VLOOKUP($A53,Lookup2009,79,FALSE),0)</f>
        <v>4416.5999999999985</v>
      </c>
      <c r="U53" s="36">
        <f ca="1">IFERROR(VLOOKUP($A53,Lookup2009,80,FALSE),0)</f>
        <v>18734.689999999919</v>
      </c>
      <c r="V53" s="34">
        <f ca="1">IFERROR(VLOOKUP($A53,Lookup2010,77,FALSE),0)</f>
        <v>18630.939999999995</v>
      </c>
      <c r="W53" s="35">
        <f ca="1">IFERROR(VLOOKUP($A53,Lookup2010,78,FALSE),0)</f>
        <v>931.56</v>
      </c>
      <c r="X53" s="35">
        <f ca="1">IFERROR(VLOOKUP($A53,Lookup2010,79,FALSE),0)</f>
        <v>5621.7100000000073</v>
      </c>
      <c r="Y53" s="36">
        <f ca="1">IFERROR(VLOOKUP($A53,Lookup2010,80,FALSE),0)</f>
        <v>25184.21</v>
      </c>
      <c r="Z53" s="34">
        <f ca="1">IFERROR(VLOOKUP($A53,Lookup2011,77,FALSE),0)</f>
        <v>-16636.519999999982</v>
      </c>
      <c r="AA53" s="35">
        <f ca="1">IFERROR(VLOOKUP($A53,Lookup2011,78,FALSE),0)</f>
        <v>-831.80000000000155</v>
      </c>
      <c r="AB53" s="35">
        <f ca="1">IFERROR(VLOOKUP($A53,Lookup2011,79,FALSE),0)</f>
        <v>-4604.79</v>
      </c>
      <c r="AC53" s="36">
        <f ca="1">IFERROR(VLOOKUP($A53,Lookup2011,80,FALSE),0)</f>
        <v>-22073.109999999986</v>
      </c>
      <c r="AD53" s="34">
        <f ca="1">IFERROR(VLOOKUP($A53,Lookup2012,77,FALSE),0)</f>
        <v>18064.300000000054</v>
      </c>
      <c r="AE53" s="35">
        <f ca="1">IFERROR(VLOOKUP($A53,Lookup2012,78,FALSE),0)</f>
        <v>903.22999999999956</v>
      </c>
      <c r="AF53" s="35">
        <f ca="1">IFERROR(VLOOKUP($A53,Lookup2012,79,FALSE),0)</f>
        <v>4444.7299999999977</v>
      </c>
      <c r="AG53" s="36">
        <f ca="1">IFERROR(VLOOKUP($A53,Lookup2012,80,FALSE),0)</f>
        <v>23412.260000000046</v>
      </c>
      <c r="AH53" s="34">
        <f ca="1">IFERROR(VLOOKUP($A53,Lookup2013,77,FALSE),0)</f>
        <v>6956.6599999999398</v>
      </c>
      <c r="AI53" s="35">
        <f ca="1">IFERROR(VLOOKUP($A53,Lookup2013,78,FALSE),0)</f>
        <v>347.82000000000158</v>
      </c>
      <c r="AJ53" s="35">
        <f ca="1">IFERROR(VLOOKUP($A53,Lookup2013,79,FALSE),0)</f>
        <v>1538.3400000000124</v>
      </c>
      <c r="AK53" s="36">
        <f ca="1">IFERROR(VLOOKUP($A53,Lookup2013,80,FALSE),0)</f>
        <v>8842.8199999999542</v>
      </c>
      <c r="AL53" s="34">
        <f ca="1">IFERROR(VLOOKUP($A53,Lookup2014,77,FALSE),0)</f>
        <v>-4846.2399999998852</v>
      </c>
      <c r="AM53" s="35">
        <f ca="1">IFERROR(VLOOKUP($A53,Lookup2014,78,FALSE),0)</f>
        <v>-242.31999999999744</v>
      </c>
      <c r="AN53" s="35">
        <f ca="1">IFERROR(VLOOKUP($A53,Lookup2014,79,FALSE),0)</f>
        <v>-950.78000000001714</v>
      </c>
      <c r="AO53" s="36">
        <f ca="1">IFERROR(VLOOKUP($A53,Lookup2014,80,FALSE),0)</f>
        <v>-6039.3399999998992</v>
      </c>
      <c r="AP53" s="34">
        <f ca="1">IFERROR(VLOOKUP($A53,Lookup2015,77,FALSE),0)</f>
        <v>-16106.120000000004</v>
      </c>
      <c r="AQ53" s="35">
        <f ca="1">IFERROR(VLOOKUP($A53,Lookup2015,78,FALSE),0)</f>
        <v>-805.3199999999988</v>
      </c>
      <c r="AR53" s="35">
        <f ca="1">IFERROR(VLOOKUP($A53,Lookup2015,79,FALSE),0)</f>
        <v>-2747.3800000000033</v>
      </c>
      <c r="AS53" s="36">
        <f ca="1">IFERROR(VLOOKUP($A53,Lookup2015,80,FALSE),0)</f>
        <v>-19658.820000000011</v>
      </c>
      <c r="AT53" s="34">
        <f ca="1">IFERROR(VLOOKUP($A53,Lookup2016,77,FALSE),0)</f>
        <v>906.30999999999972</v>
      </c>
      <c r="AU53" s="35">
        <f ca="1">IFERROR(VLOOKUP($A53,Lookup2016,78,FALSE),0)</f>
        <v>45.319999999999986</v>
      </c>
      <c r="AV53" s="35">
        <f ca="1">IFERROR(VLOOKUP($A53,Lookup2016,79,FALSE),0)</f>
        <v>130.73999999999992</v>
      </c>
      <c r="AW53" s="36">
        <f ca="1">IFERROR(VLOOKUP($A53,Lookup2016,80,FALSE),0)</f>
        <v>1082.3699999999997</v>
      </c>
      <c r="AX53" s="34">
        <f t="shared" ref="AX53:BA54" ca="1" si="117">SUM(F53,J53,N53,R53,V53,Z53,AD53,AH53,AL53,AP53,AT53)</f>
        <v>24712.879999999899</v>
      </c>
      <c r="AY53" s="35">
        <f t="shared" ca="1" si="117"/>
        <v>1235.6400000000065</v>
      </c>
      <c r="AZ53" s="35">
        <f t="shared" ca="1" si="117"/>
        <v>8899.6900000000151</v>
      </c>
      <c r="BA53" s="36">
        <f t="shared" ca="1" si="117"/>
        <v>34848.209999999897</v>
      </c>
    </row>
    <row r="54" spans="1:53" outlineLevel="2" x14ac:dyDescent="0.25">
      <c r="A54" t="s">
        <v>631</v>
      </c>
      <c r="B54" t="str">
        <f ca="1">VLOOKUP($A54,IndexLookup,2,FALSE)</f>
        <v>CAEC</v>
      </c>
      <c r="C54" t="str">
        <f ca="1">VLOOKUP($B54,ParticipantLookup,2,FALSE)</f>
        <v>Calgary Energy Centre No. 2 Inc.</v>
      </c>
      <c r="D54" t="str">
        <f ca="1">VLOOKUP($A54,IndexLookup,3,FALSE)</f>
        <v>CES1/CES2</v>
      </c>
      <c r="E54" t="str">
        <f ca="1">VLOOKUP($D54,FacilityLookup,2,FALSE)</f>
        <v>Calgary Energy Centre</v>
      </c>
      <c r="F54" s="34">
        <f ca="1">IFERROR(VLOOKUP($A54,Lookup2006,77,FALSE),0)</f>
        <v>0</v>
      </c>
      <c r="G54" s="35">
        <f ca="1">IFERROR(VLOOKUP($A54,Lookup2006,78,FALSE),0)</f>
        <v>0</v>
      </c>
      <c r="H54" s="35">
        <f ca="1">IFERROR(VLOOKUP($A54,Lookup2006,79,FALSE),0)</f>
        <v>0</v>
      </c>
      <c r="I54" s="36">
        <f ca="1">IFERROR(VLOOKUP($A54,Lookup2006,80,FALSE),0)</f>
        <v>0</v>
      </c>
      <c r="J54" s="34">
        <f ca="1">IFERROR(VLOOKUP($A54,Lookup2007,77,FALSE),0)</f>
        <v>-5798.3700000000172</v>
      </c>
      <c r="K54" s="35">
        <f ca="1">IFERROR(VLOOKUP($A54,Lookup2007,78,FALSE),0)</f>
        <v>-289.91000000000008</v>
      </c>
      <c r="L54" s="35">
        <f ca="1">IFERROR(VLOOKUP($A54,Lookup2007,79,FALSE),0)</f>
        <v>-2332.3899999999944</v>
      </c>
      <c r="M54" s="36">
        <f ca="1">IFERROR(VLOOKUP($A54,Lookup2007,80,FALSE),0)</f>
        <v>-8420.670000000011</v>
      </c>
      <c r="N54" s="34">
        <f ca="1">IFERROR(VLOOKUP($A54,Lookup2008,77,FALSE),0)</f>
        <v>8328.0499999999956</v>
      </c>
      <c r="O54" s="35">
        <f ca="1">IFERROR(VLOOKUP($A54,Lookup2008,78,FALSE),0)</f>
        <v>416.39999999999964</v>
      </c>
      <c r="P54" s="35">
        <f ca="1">IFERROR(VLOOKUP($A54,Lookup2008,79,FALSE),0)</f>
        <v>2963.0200000000045</v>
      </c>
      <c r="Q54" s="36">
        <f ca="1">IFERROR(VLOOKUP($A54,Lookup2008,80,FALSE),0)</f>
        <v>11707.470000000001</v>
      </c>
      <c r="R54" s="34">
        <f ca="1">IFERROR(VLOOKUP($A54,Lookup2009,77,FALSE),0)</f>
        <v>8713.8400000000365</v>
      </c>
      <c r="S54" s="35">
        <f ca="1">IFERROR(VLOOKUP($A54,Lookup2009,78,FALSE),0)</f>
        <v>435.7100000000006</v>
      </c>
      <c r="T54" s="35">
        <f ca="1">IFERROR(VLOOKUP($A54,Lookup2009,79,FALSE),0)</f>
        <v>2820.6499999999951</v>
      </c>
      <c r="U54" s="36">
        <f ca="1">IFERROR(VLOOKUP($A54,Lookup2009,80,FALSE),0)</f>
        <v>11970.200000000035</v>
      </c>
      <c r="V54" s="34">
        <f ca="1">IFERROR(VLOOKUP($A54,Lookup2010,77,FALSE),0)</f>
        <v>12020.569999999989</v>
      </c>
      <c r="W54" s="35">
        <f ca="1">IFERROR(VLOOKUP($A54,Lookup2010,78,FALSE),0)</f>
        <v>601.01000000000033</v>
      </c>
      <c r="X54" s="35">
        <f ca="1">IFERROR(VLOOKUP($A54,Lookup2010,79,FALSE),0)</f>
        <v>3629.3</v>
      </c>
      <c r="Y54" s="36">
        <f ca="1">IFERROR(VLOOKUP($A54,Lookup2010,80,FALSE),0)</f>
        <v>16250.87999999999</v>
      </c>
      <c r="Z54" s="34">
        <f ca="1">IFERROR(VLOOKUP($A54,Lookup2011,77,FALSE),0)</f>
        <v>-11186.770000000004</v>
      </c>
      <c r="AA54" s="35">
        <f ca="1">IFERROR(VLOOKUP($A54,Lookup2011,78,FALSE),0)</f>
        <v>-559.33999999999969</v>
      </c>
      <c r="AB54" s="35">
        <f ca="1">IFERROR(VLOOKUP($A54,Lookup2011,79,FALSE),0)</f>
        <v>-3094.2000000000035</v>
      </c>
      <c r="AC54" s="36">
        <f ca="1">IFERROR(VLOOKUP($A54,Lookup2011,80,FALSE),0)</f>
        <v>-14840.310000000009</v>
      </c>
      <c r="AD54" s="34">
        <f ca="1">IFERROR(VLOOKUP($A54,Lookup2012,77,FALSE),0)</f>
        <v>12108.989999999972</v>
      </c>
      <c r="AE54" s="35">
        <f ca="1">IFERROR(VLOOKUP($A54,Lookup2012,78,FALSE),0)</f>
        <v>605.44999999999891</v>
      </c>
      <c r="AF54" s="35">
        <f ca="1">IFERROR(VLOOKUP($A54,Lookup2012,79,FALSE),0)</f>
        <v>2978.5699999999979</v>
      </c>
      <c r="AG54" s="36">
        <f ca="1">IFERROR(VLOOKUP($A54,Lookup2012,80,FALSE),0)</f>
        <v>15693.009999999973</v>
      </c>
      <c r="AH54" s="34">
        <f ca="1">IFERROR(VLOOKUP($A54,Lookup2013,77,FALSE),0)</f>
        <v>4420.4499999999916</v>
      </c>
      <c r="AI54" s="35">
        <f ca="1">IFERROR(VLOOKUP($A54,Lookup2013,78,FALSE),0)</f>
        <v>221.00999999999976</v>
      </c>
      <c r="AJ54" s="35">
        <f ca="1">IFERROR(VLOOKUP($A54,Lookup2013,79,FALSE),0)</f>
        <v>977.43999999998687</v>
      </c>
      <c r="AK54" s="36">
        <f ca="1">IFERROR(VLOOKUP($A54,Lookup2013,80,FALSE),0)</f>
        <v>5618.8999999999778</v>
      </c>
      <c r="AL54" s="34">
        <f ca="1">IFERROR(VLOOKUP($A54,Lookup2014,77,FALSE),0)</f>
        <v>-2972.1099999999497</v>
      </c>
      <c r="AM54" s="35">
        <f ca="1">IFERROR(VLOOKUP($A54,Lookup2014,78,FALSE),0)</f>
        <v>-148.6200000000008</v>
      </c>
      <c r="AN54" s="35">
        <f ca="1">IFERROR(VLOOKUP($A54,Lookup2014,79,FALSE),0)</f>
        <v>-581.99000000000558</v>
      </c>
      <c r="AO54" s="36">
        <f ca="1">IFERROR(VLOOKUP($A54,Lookup2014,80,FALSE),0)</f>
        <v>-3702.7199999999557</v>
      </c>
      <c r="AP54" s="34">
        <f ca="1">IFERROR(VLOOKUP($A54,Lookup2015,77,FALSE),0)</f>
        <v>-9933.9900000000234</v>
      </c>
      <c r="AQ54" s="35">
        <f ca="1">IFERROR(VLOOKUP($A54,Lookup2015,78,FALSE),0)</f>
        <v>-496.69000000000074</v>
      </c>
      <c r="AR54" s="35">
        <f ca="1">IFERROR(VLOOKUP($A54,Lookup2015,79,FALSE),0)</f>
        <v>-1692.3100000000002</v>
      </c>
      <c r="AS54" s="36">
        <f ca="1">IFERROR(VLOOKUP($A54,Lookup2015,80,FALSE),0)</f>
        <v>-12122.990000000023</v>
      </c>
      <c r="AT54" s="34">
        <f ca="1">IFERROR(VLOOKUP($A54,Lookup2016,77,FALSE),0)</f>
        <v>539.1799999999995</v>
      </c>
      <c r="AU54" s="35">
        <f ca="1">IFERROR(VLOOKUP($A54,Lookup2016,78,FALSE),0)</f>
        <v>26.930000000000007</v>
      </c>
      <c r="AV54" s="35">
        <f ca="1">IFERROR(VLOOKUP($A54,Lookup2016,79,FALSE),0)</f>
        <v>77.850000000000108</v>
      </c>
      <c r="AW54" s="36">
        <f ca="1">IFERROR(VLOOKUP($A54,Lookup2016,80,FALSE),0)</f>
        <v>643.95999999999958</v>
      </c>
      <c r="AX54" s="34">
        <f t="shared" ca="1" si="117"/>
        <v>16239.839999999993</v>
      </c>
      <c r="AY54" s="35">
        <f t="shared" ca="1" si="117"/>
        <v>811.949999999998</v>
      </c>
      <c r="AZ54" s="35">
        <f t="shared" ca="1" si="117"/>
        <v>5745.9399999999814</v>
      </c>
      <c r="BA54" s="36">
        <f t="shared" ca="1" si="117"/>
        <v>22797.729999999978</v>
      </c>
    </row>
    <row r="55" spans="1:53" outlineLevel="1" x14ac:dyDescent="0.25">
      <c r="C55" s="2" t="s">
        <v>910</v>
      </c>
      <c r="F55" s="34">
        <f t="shared" ref="F55:BA55" ca="1" si="118">SUBTOTAL(9,F53:F54)</f>
        <v>0</v>
      </c>
      <c r="G55" s="35">
        <f t="shared" ca="1" si="118"/>
        <v>0</v>
      </c>
      <c r="H55" s="35">
        <f t="shared" ca="1" si="118"/>
        <v>0</v>
      </c>
      <c r="I55" s="36">
        <f t="shared" ca="1" si="118"/>
        <v>0</v>
      </c>
      <c r="J55" s="34">
        <f t="shared" ca="1" si="118"/>
        <v>-14796.540000000048</v>
      </c>
      <c r="K55" s="35">
        <f t="shared" ca="1" si="118"/>
        <v>-739.82000000000039</v>
      </c>
      <c r="L55" s="35">
        <f t="shared" ca="1" si="118"/>
        <v>-5949.2899999999991</v>
      </c>
      <c r="M55" s="36">
        <f t="shared" ca="1" si="118"/>
        <v>-21485.650000000045</v>
      </c>
      <c r="N55" s="34">
        <f t="shared" ca="1" si="118"/>
        <v>21433.469999999877</v>
      </c>
      <c r="O55" s="35">
        <f t="shared" ca="1" si="118"/>
        <v>1071.6700000000042</v>
      </c>
      <c r="P55" s="35">
        <f t="shared" ca="1" si="118"/>
        <v>7630.4400000000278</v>
      </c>
      <c r="Q55" s="36">
        <f t="shared" ca="1" si="118"/>
        <v>30135.579999999911</v>
      </c>
      <c r="R55" s="34">
        <f t="shared" ca="1" si="118"/>
        <v>22350.139999999959</v>
      </c>
      <c r="S55" s="35">
        <f t="shared" ca="1" si="118"/>
        <v>1117.4999999999995</v>
      </c>
      <c r="T55" s="35">
        <f t="shared" ca="1" si="118"/>
        <v>7237.2499999999936</v>
      </c>
      <c r="U55" s="36">
        <f t="shared" ca="1" si="118"/>
        <v>30704.889999999956</v>
      </c>
      <c r="V55" s="34">
        <f t="shared" ca="1" si="118"/>
        <v>30651.509999999984</v>
      </c>
      <c r="W55" s="35">
        <f t="shared" ca="1" si="118"/>
        <v>1532.5700000000002</v>
      </c>
      <c r="X55" s="35">
        <f t="shared" ca="1" si="118"/>
        <v>9251.0100000000075</v>
      </c>
      <c r="Y55" s="36">
        <f t="shared" ca="1" si="118"/>
        <v>41435.089999999989</v>
      </c>
      <c r="Z55" s="34">
        <f t="shared" ca="1" si="118"/>
        <v>-27823.289999999986</v>
      </c>
      <c r="AA55" s="35">
        <f t="shared" ca="1" si="118"/>
        <v>-1391.1400000000012</v>
      </c>
      <c r="AB55" s="35">
        <f t="shared" ca="1" si="118"/>
        <v>-7698.9900000000034</v>
      </c>
      <c r="AC55" s="36">
        <f t="shared" ca="1" si="118"/>
        <v>-36913.42</v>
      </c>
      <c r="AD55" s="34">
        <f t="shared" ca="1" si="118"/>
        <v>30173.290000000026</v>
      </c>
      <c r="AE55" s="35">
        <f t="shared" ca="1" si="118"/>
        <v>1508.6799999999985</v>
      </c>
      <c r="AF55" s="35">
        <f t="shared" ca="1" si="118"/>
        <v>7423.2999999999956</v>
      </c>
      <c r="AG55" s="36">
        <f t="shared" ca="1" si="118"/>
        <v>39105.270000000019</v>
      </c>
      <c r="AH55" s="34">
        <f t="shared" ca="1" si="118"/>
        <v>11377.109999999931</v>
      </c>
      <c r="AI55" s="35">
        <f t="shared" ca="1" si="118"/>
        <v>568.83000000000129</v>
      </c>
      <c r="AJ55" s="35">
        <f t="shared" ca="1" si="118"/>
        <v>2515.7799999999993</v>
      </c>
      <c r="AK55" s="36">
        <f t="shared" ca="1" si="118"/>
        <v>14461.719999999932</v>
      </c>
      <c r="AL55" s="34">
        <f t="shared" ca="1" si="118"/>
        <v>-7818.3499999998348</v>
      </c>
      <c r="AM55" s="35">
        <f t="shared" ca="1" si="118"/>
        <v>-390.93999999999824</v>
      </c>
      <c r="AN55" s="35">
        <f t="shared" ca="1" si="118"/>
        <v>-1532.7700000000227</v>
      </c>
      <c r="AO55" s="36">
        <f t="shared" ca="1" si="118"/>
        <v>-9742.0599999998558</v>
      </c>
      <c r="AP55" s="34">
        <f t="shared" ca="1" si="118"/>
        <v>-26040.11000000003</v>
      </c>
      <c r="AQ55" s="35">
        <f t="shared" ca="1" si="118"/>
        <v>-1302.0099999999995</v>
      </c>
      <c r="AR55" s="35">
        <f t="shared" ca="1" si="118"/>
        <v>-4439.6900000000032</v>
      </c>
      <c r="AS55" s="36">
        <f t="shared" ca="1" si="118"/>
        <v>-31781.810000000034</v>
      </c>
      <c r="AT55" s="34">
        <f t="shared" ca="1" si="118"/>
        <v>1445.4899999999993</v>
      </c>
      <c r="AU55" s="35">
        <f t="shared" ca="1" si="118"/>
        <v>72.25</v>
      </c>
      <c r="AV55" s="35">
        <f t="shared" ca="1" si="118"/>
        <v>208.59000000000003</v>
      </c>
      <c r="AW55" s="36">
        <f t="shared" ca="1" si="118"/>
        <v>1726.3299999999992</v>
      </c>
      <c r="AX55" s="34">
        <f t="shared" ca="1" si="118"/>
        <v>40952.719999999892</v>
      </c>
      <c r="AY55" s="35">
        <f t="shared" ca="1" si="118"/>
        <v>2047.5900000000045</v>
      </c>
      <c r="AZ55" s="35">
        <f t="shared" ca="1" si="118"/>
        <v>14645.629999999997</v>
      </c>
      <c r="BA55" s="36">
        <f t="shared" ca="1" si="118"/>
        <v>57645.939999999871</v>
      </c>
    </row>
    <row r="56" spans="1:53" outlineLevel="2" x14ac:dyDescent="0.25">
      <c r="A56" t="s">
        <v>724</v>
      </c>
      <c r="B56" t="str">
        <f ca="1">VLOOKUP($A56,IndexLookup,2,FALSE)</f>
        <v>CESC</v>
      </c>
      <c r="C56" t="str">
        <f ca="1">VLOOKUP($B56,ParticipantLookup,2,FALSE)</f>
        <v>Calpine Energy Services Canada</v>
      </c>
      <c r="D56" t="str">
        <f ca="1">VLOOKUP($A56,IndexLookup,3,FALSE)</f>
        <v>CES1/CES2</v>
      </c>
      <c r="E56" t="str">
        <f ca="1">VLOOKUP($D56,FacilityLookup,2,FALSE)</f>
        <v>Calgary Energy Centre</v>
      </c>
      <c r="F56" s="34">
        <f ca="1">IFERROR(VLOOKUP($A56,Lookup2006,77,FALSE),0)</f>
        <v>0</v>
      </c>
      <c r="G56" s="35">
        <f ca="1">IFERROR(VLOOKUP($A56,Lookup2006,78,FALSE),0)</f>
        <v>0</v>
      </c>
      <c r="H56" s="35">
        <f ca="1">IFERROR(VLOOKUP($A56,Lookup2006,79,FALSE),0)</f>
        <v>0</v>
      </c>
      <c r="I56" s="36">
        <f ca="1">IFERROR(VLOOKUP($A56,Lookup2006,80,FALSE),0)</f>
        <v>0</v>
      </c>
      <c r="J56" s="34">
        <f ca="1">IFERROR(VLOOKUP($A56,Lookup2007,77,FALSE),0)</f>
        <v>0</v>
      </c>
      <c r="K56" s="35">
        <f ca="1">IFERROR(VLOOKUP($A56,Lookup2007,78,FALSE),0)</f>
        <v>0</v>
      </c>
      <c r="L56" s="35">
        <f ca="1">IFERROR(VLOOKUP($A56,Lookup2007,79,FALSE),0)</f>
        <v>0</v>
      </c>
      <c r="M56" s="36">
        <f ca="1">IFERROR(VLOOKUP($A56,Lookup2007,80,FALSE),0)</f>
        <v>0</v>
      </c>
      <c r="N56" s="34">
        <f ca="1">IFERROR(VLOOKUP($A56,Lookup2008,77,FALSE),0)</f>
        <v>0</v>
      </c>
      <c r="O56" s="35">
        <f ca="1">IFERROR(VLOOKUP($A56,Lookup2008,78,FALSE),0)</f>
        <v>0</v>
      </c>
      <c r="P56" s="35">
        <f ca="1">IFERROR(VLOOKUP($A56,Lookup2008,79,FALSE),0)</f>
        <v>0</v>
      </c>
      <c r="Q56" s="36">
        <f ca="1">IFERROR(VLOOKUP($A56,Lookup2008,80,FALSE),0)</f>
        <v>0</v>
      </c>
      <c r="R56" s="34">
        <f ca="1">IFERROR(VLOOKUP($A56,Lookup2009,77,FALSE),0)</f>
        <v>0</v>
      </c>
      <c r="S56" s="35">
        <f ca="1">IFERROR(VLOOKUP($A56,Lookup2009,78,FALSE),0)</f>
        <v>0</v>
      </c>
      <c r="T56" s="35">
        <f ca="1">IFERROR(VLOOKUP($A56,Lookup2009,79,FALSE),0)</f>
        <v>0</v>
      </c>
      <c r="U56" s="36">
        <f ca="1">IFERROR(VLOOKUP($A56,Lookup2009,80,FALSE),0)</f>
        <v>0</v>
      </c>
      <c r="V56" s="34">
        <f ca="1">IFERROR(VLOOKUP($A56,Lookup2010,77,FALSE),0)</f>
        <v>0</v>
      </c>
      <c r="W56" s="35">
        <f ca="1">IFERROR(VLOOKUP($A56,Lookup2010,78,FALSE),0)</f>
        <v>0</v>
      </c>
      <c r="X56" s="35">
        <f ca="1">IFERROR(VLOOKUP($A56,Lookup2010,79,FALSE),0)</f>
        <v>0</v>
      </c>
      <c r="Y56" s="36">
        <f ca="1">IFERROR(VLOOKUP($A56,Lookup2010,80,FALSE),0)</f>
        <v>0</v>
      </c>
      <c r="Z56" s="34">
        <f ca="1">IFERROR(VLOOKUP($A56,Lookup2011,77,FALSE),0)</f>
        <v>0</v>
      </c>
      <c r="AA56" s="35">
        <f ca="1">IFERROR(VLOOKUP($A56,Lookup2011,78,FALSE),0)</f>
        <v>0</v>
      </c>
      <c r="AB56" s="35">
        <f ca="1">IFERROR(VLOOKUP($A56,Lookup2011,79,FALSE),0)</f>
        <v>0</v>
      </c>
      <c r="AC56" s="36">
        <f ca="1">IFERROR(VLOOKUP($A56,Lookup2011,80,FALSE),0)</f>
        <v>0</v>
      </c>
      <c r="AD56" s="34">
        <f ca="1">IFERROR(VLOOKUP($A56,Lookup2012,77,FALSE),0)</f>
        <v>0</v>
      </c>
      <c r="AE56" s="35">
        <f ca="1">IFERROR(VLOOKUP($A56,Lookup2012,78,FALSE),0)</f>
        <v>0</v>
      </c>
      <c r="AF56" s="35">
        <f ca="1">IFERROR(VLOOKUP($A56,Lookup2012,79,FALSE),0)</f>
        <v>0</v>
      </c>
      <c r="AG56" s="36">
        <f ca="1">IFERROR(VLOOKUP($A56,Lookup2012,80,FALSE),0)</f>
        <v>0</v>
      </c>
      <c r="AH56" s="34">
        <f ca="1">IFERROR(VLOOKUP($A56,Lookup2013,77,FALSE),0)</f>
        <v>0</v>
      </c>
      <c r="AI56" s="35">
        <f ca="1">IFERROR(VLOOKUP($A56,Lookup2013,78,FALSE),0)</f>
        <v>0</v>
      </c>
      <c r="AJ56" s="35">
        <f ca="1">IFERROR(VLOOKUP($A56,Lookup2013,79,FALSE),0)</f>
        <v>0</v>
      </c>
      <c r="AK56" s="36">
        <f ca="1">IFERROR(VLOOKUP($A56,Lookup2013,80,FALSE),0)</f>
        <v>0</v>
      </c>
      <c r="AL56" s="34">
        <f ca="1">IFERROR(VLOOKUP($A56,Lookup2014,77,FALSE),0)</f>
        <v>0</v>
      </c>
      <c r="AM56" s="35">
        <f ca="1">IFERROR(VLOOKUP($A56,Lookup2014,78,FALSE),0)</f>
        <v>0</v>
      </c>
      <c r="AN56" s="35">
        <f ca="1">IFERROR(VLOOKUP($A56,Lookup2014,79,FALSE),0)</f>
        <v>0</v>
      </c>
      <c r="AO56" s="36">
        <f ca="1">IFERROR(VLOOKUP($A56,Lookup2014,80,FALSE),0)</f>
        <v>0</v>
      </c>
      <c r="AP56" s="34">
        <f ca="1">IFERROR(VLOOKUP($A56,Lookup2015,77,FALSE),0)</f>
        <v>0</v>
      </c>
      <c r="AQ56" s="35">
        <f ca="1">IFERROR(VLOOKUP($A56,Lookup2015,78,FALSE),0)</f>
        <v>0</v>
      </c>
      <c r="AR56" s="35">
        <f ca="1">IFERROR(VLOOKUP($A56,Lookup2015,79,FALSE),0)</f>
        <v>0</v>
      </c>
      <c r="AS56" s="36">
        <f ca="1">IFERROR(VLOOKUP($A56,Lookup2015,80,FALSE),0)</f>
        <v>0</v>
      </c>
      <c r="AT56" s="34">
        <f ca="1">IFERROR(VLOOKUP($A56,Lookup2016,77,FALSE),0)</f>
        <v>0</v>
      </c>
      <c r="AU56" s="35">
        <f ca="1">IFERROR(VLOOKUP($A56,Lookup2016,78,FALSE),0)</f>
        <v>0</v>
      </c>
      <c r="AV56" s="35">
        <f ca="1">IFERROR(VLOOKUP($A56,Lookup2016,79,FALSE),0)</f>
        <v>0</v>
      </c>
      <c r="AW56" s="36">
        <f ca="1">IFERROR(VLOOKUP($A56,Lookup2016,80,FALSE),0)</f>
        <v>0</v>
      </c>
      <c r="AX56" s="34">
        <f t="shared" ref="AX56:BA57" ca="1" si="119">SUM(F56,J56,N56,R56,V56,Z56,AD56,AH56,AL56,AP56,AT56)</f>
        <v>0</v>
      </c>
      <c r="AY56" s="35">
        <f t="shared" ca="1" si="119"/>
        <v>0</v>
      </c>
      <c r="AZ56" s="35">
        <f t="shared" ca="1" si="119"/>
        <v>0</v>
      </c>
      <c r="BA56" s="36">
        <f t="shared" ca="1" si="119"/>
        <v>0</v>
      </c>
    </row>
    <row r="57" spans="1:53" outlineLevel="2" x14ac:dyDescent="0.25">
      <c r="A57" t="s">
        <v>725</v>
      </c>
      <c r="B57" t="str">
        <f ca="1">VLOOKUP($A57,IndexLookup,2,FALSE)</f>
        <v>CESC</v>
      </c>
      <c r="C57" t="str">
        <f ca="1">VLOOKUP($B57,ParticipantLookup,2,FALSE)</f>
        <v>Calpine Energy Services Canada</v>
      </c>
      <c r="D57" t="str">
        <f ca="1">VLOOKUP($A57,IndexLookup,3,FALSE)</f>
        <v>CES1/CES2</v>
      </c>
      <c r="E57" t="str">
        <f ca="1">VLOOKUP($D57,FacilityLookup,2,FALSE)</f>
        <v>Calgary Energy Centre</v>
      </c>
      <c r="F57" s="34">
        <f ca="1">IFERROR(VLOOKUP($A57,Lookup2006,77,FALSE),0)</f>
        <v>0</v>
      </c>
      <c r="G57" s="35">
        <f ca="1">IFERROR(VLOOKUP($A57,Lookup2006,78,FALSE),0)</f>
        <v>0</v>
      </c>
      <c r="H57" s="35">
        <f ca="1">IFERROR(VLOOKUP($A57,Lookup2006,79,FALSE),0)</f>
        <v>0</v>
      </c>
      <c r="I57" s="36">
        <f ca="1">IFERROR(VLOOKUP($A57,Lookup2006,80,FALSE),0)</f>
        <v>0</v>
      </c>
      <c r="J57" s="34">
        <f ca="1">IFERROR(VLOOKUP($A57,Lookup2007,77,FALSE),0)</f>
        <v>0</v>
      </c>
      <c r="K57" s="35">
        <f ca="1">IFERROR(VLOOKUP($A57,Lookup2007,78,FALSE),0)</f>
        <v>0</v>
      </c>
      <c r="L57" s="35">
        <f ca="1">IFERROR(VLOOKUP($A57,Lookup2007,79,FALSE),0)</f>
        <v>0</v>
      </c>
      <c r="M57" s="36">
        <f ca="1">IFERROR(VLOOKUP($A57,Lookup2007,80,FALSE),0)</f>
        <v>0</v>
      </c>
      <c r="N57" s="34">
        <f ca="1">IFERROR(VLOOKUP($A57,Lookup2008,77,FALSE),0)</f>
        <v>0</v>
      </c>
      <c r="O57" s="35">
        <f ca="1">IFERROR(VLOOKUP($A57,Lookup2008,78,FALSE),0)</f>
        <v>0</v>
      </c>
      <c r="P57" s="35">
        <f ca="1">IFERROR(VLOOKUP($A57,Lookup2008,79,FALSE),0)</f>
        <v>0</v>
      </c>
      <c r="Q57" s="36">
        <f ca="1">IFERROR(VLOOKUP($A57,Lookup2008,80,FALSE),0)</f>
        <v>0</v>
      </c>
      <c r="R57" s="34">
        <f ca="1">IFERROR(VLOOKUP($A57,Lookup2009,77,FALSE),0)</f>
        <v>0</v>
      </c>
      <c r="S57" s="35">
        <f ca="1">IFERROR(VLOOKUP($A57,Lookup2009,78,FALSE),0)</f>
        <v>0</v>
      </c>
      <c r="T57" s="35">
        <f ca="1">IFERROR(VLOOKUP($A57,Lookup2009,79,FALSE),0)</f>
        <v>0</v>
      </c>
      <c r="U57" s="36">
        <f ca="1">IFERROR(VLOOKUP($A57,Lookup2009,80,FALSE),0)</f>
        <v>0</v>
      </c>
      <c r="V57" s="34">
        <f ca="1">IFERROR(VLOOKUP($A57,Lookup2010,77,FALSE),0)</f>
        <v>0</v>
      </c>
      <c r="W57" s="35">
        <f ca="1">IFERROR(VLOOKUP($A57,Lookup2010,78,FALSE),0)</f>
        <v>0</v>
      </c>
      <c r="X57" s="35">
        <f ca="1">IFERROR(VLOOKUP($A57,Lookup2010,79,FALSE),0)</f>
        <v>0</v>
      </c>
      <c r="Y57" s="36">
        <f ca="1">IFERROR(VLOOKUP($A57,Lookup2010,80,FALSE),0)</f>
        <v>0</v>
      </c>
      <c r="Z57" s="34">
        <f ca="1">IFERROR(VLOOKUP($A57,Lookup2011,77,FALSE),0)</f>
        <v>0</v>
      </c>
      <c r="AA57" s="35">
        <f ca="1">IFERROR(VLOOKUP($A57,Lookup2011,78,FALSE),0)</f>
        <v>0</v>
      </c>
      <c r="AB57" s="35">
        <f ca="1">IFERROR(VLOOKUP($A57,Lookup2011,79,FALSE),0)</f>
        <v>0</v>
      </c>
      <c r="AC57" s="36">
        <f ca="1">IFERROR(VLOOKUP($A57,Lookup2011,80,FALSE),0)</f>
        <v>0</v>
      </c>
      <c r="AD57" s="34">
        <f ca="1">IFERROR(VLOOKUP($A57,Lookup2012,77,FALSE),0)</f>
        <v>0</v>
      </c>
      <c r="AE57" s="35">
        <f ca="1">IFERROR(VLOOKUP($A57,Lookup2012,78,FALSE),0)</f>
        <v>0</v>
      </c>
      <c r="AF57" s="35">
        <f ca="1">IFERROR(VLOOKUP($A57,Lookup2012,79,FALSE),0)</f>
        <v>0</v>
      </c>
      <c r="AG57" s="36">
        <f ca="1">IFERROR(VLOOKUP($A57,Lookup2012,80,FALSE),0)</f>
        <v>0</v>
      </c>
      <c r="AH57" s="34">
        <f ca="1">IFERROR(VLOOKUP($A57,Lookup2013,77,FALSE),0)</f>
        <v>0</v>
      </c>
      <c r="AI57" s="35">
        <f ca="1">IFERROR(VLOOKUP($A57,Lookup2013,78,FALSE),0)</f>
        <v>0</v>
      </c>
      <c r="AJ57" s="35">
        <f ca="1">IFERROR(VLOOKUP($A57,Lookup2013,79,FALSE),0)</f>
        <v>0</v>
      </c>
      <c r="AK57" s="36">
        <f ca="1">IFERROR(VLOOKUP($A57,Lookup2013,80,FALSE),0)</f>
        <v>0</v>
      </c>
      <c r="AL57" s="34">
        <f ca="1">IFERROR(VLOOKUP($A57,Lookup2014,77,FALSE),0)</f>
        <v>0</v>
      </c>
      <c r="AM57" s="35">
        <f ca="1">IFERROR(VLOOKUP($A57,Lookup2014,78,FALSE),0)</f>
        <v>0</v>
      </c>
      <c r="AN57" s="35">
        <f ca="1">IFERROR(VLOOKUP($A57,Lookup2014,79,FALSE),0)</f>
        <v>0</v>
      </c>
      <c r="AO57" s="36">
        <f ca="1">IFERROR(VLOOKUP($A57,Lookup2014,80,FALSE),0)</f>
        <v>0</v>
      </c>
      <c r="AP57" s="34">
        <f ca="1">IFERROR(VLOOKUP($A57,Lookup2015,77,FALSE),0)</f>
        <v>0</v>
      </c>
      <c r="AQ57" s="35">
        <f ca="1">IFERROR(VLOOKUP($A57,Lookup2015,78,FALSE),0)</f>
        <v>0</v>
      </c>
      <c r="AR57" s="35">
        <f ca="1">IFERROR(VLOOKUP($A57,Lookup2015,79,FALSE),0)</f>
        <v>0</v>
      </c>
      <c r="AS57" s="36">
        <f ca="1">IFERROR(VLOOKUP($A57,Lookup2015,80,FALSE),0)</f>
        <v>0</v>
      </c>
      <c r="AT57" s="34">
        <f ca="1">IFERROR(VLOOKUP($A57,Lookup2016,77,FALSE),0)</f>
        <v>0</v>
      </c>
      <c r="AU57" s="35">
        <f ca="1">IFERROR(VLOOKUP($A57,Lookup2016,78,FALSE),0)</f>
        <v>0</v>
      </c>
      <c r="AV57" s="35">
        <f ca="1">IFERROR(VLOOKUP($A57,Lookup2016,79,FALSE),0)</f>
        <v>0</v>
      </c>
      <c r="AW57" s="36">
        <f ca="1">IFERROR(VLOOKUP($A57,Lookup2016,80,FALSE),0)</f>
        <v>0</v>
      </c>
      <c r="AX57" s="34">
        <f t="shared" ca="1" si="119"/>
        <v>0</v>
      </c>
      <c r="AY57" s="35">
        <f t="shared" ca="1" si="119"/>
        <v>0</v>
      </c>
      <c r="AZ57" s="35">
        <f t="shared" ca="1" si="119"/>
        <v>0</v>
      </c>
      <c r="BA57" s="36">
        <f t="shared" ca="1" si="119"/>
        <v>0</v>
      </c>
    </row>
    <row r="58" spans="1:53" outlineLevel="1" x14ac:dyDescent="0.25">
      <c r="C58" s="2" t="s">
        <v>911</v>
      </c>
      <c r="F58" s="34">
        <f t="shared" ref="F58:BA58" ca="1" si="120">SUBTOTAL(9,F56:F57)</f>
        <v>0</v>
      </c>
      <c r="G58" s="35">
        <f t="shared" ca="1" si="120"/>
        <v>0</v>
      </c>
      <c r="H58" s="35">
        <f t="shared" ca="1" si="120"/>
        <v>0</v>
      </c>
      <c r="I58" s="36">
        <f t="shared" ca="1" si="120"/>
        <v>0</v>
      </c>
      <c r="J58" s="34">
        <f t="shared" ca="1" si="120"/>
        <v>0</v>
      </c>
      <c r="K58" s="35">
        <f t="shared" ca="1" si="120"/>
        <v>0</v>
      </c>
      <c r="L58" s="35">
        <f t="shared" ca="1" si="120"/>
        <v>0</v>
      </c>
      <c r="M58" s="36">
        <f t="shared" ca="1" si="120"/>
        <v>0</v>
      </c>
      <c r="N58" s="34">
        <f t="shared" ca="1" si="120"/>
        <v>0</v>
      </c>
      <c r="O58" s="35">
        <f t="shared" ca="1" si="120"/>
        <v>0</v>
      </c>
      <c r="P58" s="35">
        <f t="shared" ca="1" si="120"/>
        <v>0</v>
      </c>
      <c r="Q58" s="36">
        <f t="shared" ca="1" si="120"/>
        <v>0</v>
      </c>
      <c r="R58" s="34">
        <f t="shared" ca="1" si="120"/>
        <v>0</v>
      </c>
      <c r="S58" s="35">
        <f t="shared" ca="1" si="120"/>
        <v>0</v>
      </c>
      <c r="T58" s="35">
        <f t="shared" ca="1" si="120"/>
        <v>0</v>
      </c>
      <c r="U58" s="36">
        <f t="shared" ca="1" si="120"/>
        <v>0</v>
      </c>
      <c r="V58" s="34">
        <f t="shared" ca="1" si="120"/>
        <v>0</v>
      </c>
      <c r="W58" s="35">
        <f t="shared" ca="1" si="120"/>
        <v>0</v>
      </c>
      <c r="X58" s="35">
        <f t="shared" ca="1" si="120"/>
        <v>0</v>
      </c>
      <c r="Y58" s="36">
        <f t="shared" ca="1" si="120"/>
        <v>0</v>
      </c>
      <c r="Z58" s="34">
        <f t="shared" ca="1" si="120"/>
        <v>0</v>
      </c>
      <c r="AA58" s="35">
        <f t="shared" ca="1" si="120"/>
        <v>0</v>
      </c>
      <c r="AB58" s="35">
        <f t="shared" ca="1" si="120"/>
        <v>0</v>
      </c>
      <c r="AC58" s="36">
        <f t="shared" ca="1" si="120"/>
        <v>0</v>
      </c>
      <c r="AD58" s="34">
        <f t="shared" ca="1" si="120"/>
        <v>0</v>
      </c>
      <c r="AE58" s="35">
        <f t="shared" ca="1" si="120"/>
        <v>0</v>
      </c>
      <c r="AF58" s="35">
        <f t="shared" ca="1" si="120"/>
        <v>0</v>
      </c>
      <c r="AG58" s="36">
        <f t="shared" ca="1" si="120"/>
        <v>0</v>
      </c>
      <c r="AH58" s="34">
        <f t="shared" ca="1" si="120"/>
        <v>0</v>
      </c>
      <c r="AI58" s="35">
        <f t="shared" ca="1" si="120"/>
        <v>0</v>
      </c>
      <c r="AJ58" s="35">
        <f t="shared" ca="1" si="120"/>
        <v>0</v>
      </c>
      <c r="AK58" s="36">
        <f t="shared" ca="1" si="120"/>
        <v>0</v>
      </c>
      <c r="AL58" s="34">
        <f t="shared" ca="1" si="120"/>
        <v>0</v>
      </c>
      <c r="AM58" s="35">
        <f t="shared" ca="1" si="120"/>
        <v>0</v>
      </c>
      <c r="AN58" s="35">
        <f t="shared" ca="1" si="120"/>
        <v>0</v>
      </c>
      <c r="AO58" s="36">
        <f t="shared" ca="1" si="120"/>
        <v>0</v>
      </c>
      <c r="AP58" s="34">
        <f t="shared" ca="1" si="120"/>
        <v>0</v>
      </c>
      <c r="AQ58" s="35">
        <f t="shared" ca="1" si="120"/>
        <v>0</v>
      </c>
      <c r="AR58" s="35">
        <f t="shared" ca="1" si="120"/>
        <v>0</v>
      </c>
      <c r="AS58" s="36">
        <f t="shared" ca="1" si="120"/>
        <v>0</v>
      </c>
      <c r="AT58" s="34">
        <f t="shared" ca="1" si="120"/>
        <v>0</v>
      </c>
      <c r="AU58" s="35">
        <f t="shared" ca="1" si="120"/>
        <v>0</v>
      </c>
      <c r="AV58" s="35">
        <f t="shared" ca="1" si="120"/>
        <v>0</v>
      </c>
      <c r="AW58" s="36">
        <f t="shared" ca="1" si="120"/>
        <v>0</v>
      </c>
      <c r="AX58" s="34">
        <f t="shared" ca="1" si="120"/>
        <v>0</v>
      </c>
      <c r="AY58" s="35">
        <f t="shared" ca="1" si="120"/>
        <v>0</v>
      </c>
      <c r="AZ58" s="35">
        <f t="shared" ca="1" si="120"/>
        <v>0</v>
      </c>
      <c r="BA58" s="36">
        <f t="shared" ca="1" si="120"/>
        <v>0</v>
      </c>
    </row>
    <row r="59" spans="1:53" outlineLevel="2" x14ac:dyDescent="0.25">
      <c r="A59" t="s">
        <v>729</v>
      </c>
      <c r="B59" t="str">
        <f ca="1">VLOOKUP($A59,IndexLookup,2,FALSE)</f>
        <v>CPLP</v>
      </c>
      <c r="C59" t="str">
        <f ca="1">VLOOKUP($B59,ParticipantLookup,2,FALSE)</f>
        <v>Calpine Power LP</v>
      </c>
      <c r="D59" t="str">
        <f ca="1">VLOOKUP($A59,IndexLookup,3,FALSE)</f>
        <v>CES1/CES2</v>
      </c>
      <c r="E59" t="str">
        <f ca="1">VLOOKUP($D59,FacilityLookup,2,FALSE)</f>
        <v>Calgary Energy Centre</v>
      </c>
      <c r="F59" s="34">
        <f ca="1">IFERROR(VLOOKUP($A59,Lookup2006,77,FALSE),0)</f>
        <v>7374.0200000001132</v>
      </c>
      <c r="G59" s="35">
        <f ca="1">IFERROR(VLOOKUP($A59,Lookup2006,78,FALSE),0)</f>
        <v>368.70999999999549</v>
      </c>
      <c r="H59" s="35">
        <f ca="1">IFERROR(VLOOKUP($A59,Lookup2006,79,FALSE),0)</f>
        <v>3428.9700000000348</v>
      </c>
      <c r="I59" s="36">
        <f ca="1">IFERROR(VLOOKUP($A59,Lookup2006,80,FALSE),0)</f>
        <v>11171.700000000143</v>
      </c>
      <c r="J59" s="34">
        <f ca="1">IFERROR(VLOOKUP($A59,Lookup2007,77,FALSE),0)</f>
        <v>-23365.950000000055</v>
      </c>
      <c r="K59" s="35">
        <f ca="1">IFERROR(VLOOKUP($A59,Lookup2007,78,FALSE),0)</f>
        <v>-1168.2800000000025</v>
      </c>
      <c r="L59" s="35">
        <f ca="1">IFERROR(VLOOKUP($A59,Lookup2007,79,FALSE),0)</f>
        <v>-9833.5399999999736</v>
      </c>
      <c r="M59" s="36">
        <f ca="1">IFERROR(VLOOKUP($A59,Lookup2007,80,FALSE),0)</f>
        <v>-34367.770000000033</v>
      </c>
      <c r="N59" s="34">
        <f ca="1">IFERROR(VLOOKUP($A59,Lookup2008,77,FALSE),0)</f>
        <v>0</v>
      </c>
      <c r="O59" s="35">
        <f ca="1">IFERROR(VLOOKUP($A59,Lookup2008,78,FALSE),0)</f>
        <v>0</v>
      </c>
      <c r="P59" s="35">
        <f ca="1">IFERROR(VLOOKUP($A59,Lookup2008,79,FALSE),0)</f>
        <v>0</v>
      </c>
      <c r="Q59" s="36">
        <f ca="1">IFERROR(VLOOKUP($A59,Lookup2008,80,FALSE),0)</f>
        <v>0</v>
      </c>
      <c r="R59" s="34">
        <f ca="1">IFERROR(VLOOKUP($A59,Lookup2009,77,FALSE),0)</f>
        <v>0</v>
      </c>
      <c r="S59" s="35">
        <f ca="1">IFERROR(VLOOKUP($A59,Lookup2009,78,FALSE),0)</f>
        <v>0</v>
      </c>
      <c r="T59" s="35">
        <f ca="1">IFERROR(VLOOKUP($A59,Lookup2009,79,FALSE),0)</f>
        <v>0</v>
      </c>
      <c r="U59" s="36">
        <f ca="1">IFERROR(VLOOKUP($A59,Lookup2009,80,FALSE),0)</f>
        <v>0</v>
      </c>
      <c r="V59" s="34">
        <f ca="1">IFERROR(VLOOKUP($A59,Lookup2010,77,FALSE),0)</f>
        <v>0</v>
      </c>
      <c r="W59" s="35">
        <f ca="1">IFERROR(VLOOKUP($A59,Lookup2010,78,FALSE),0)</f>
        <v>0</v>
      </c>
      <c r="X59" s="35">
        <f ca="1">IFERROR(VLOOKUP($A59,Lookup2010,79,FALSE),0)</f>
        <v>0</v>
      </c>
      <c r="Y59" s="36">
        <f ca="1">IFERROR(VLOOKUP($A59,Lookup2010,80,FALSE),0)</f>
        <v>0</v>
      </c>
      <c r="Z59" s="34">
        <f ca="1">IFERROR(VLOOKUP($A59,Lookup2011,77,FALSE),0)</f>
        <v>0</v>
      </c>
      <c r="AA59" s="35">
        <f ca="1">IFERROR(VLOOKUP($A59,Lookup2011,78,FALSE),0)</f>
        <v>0</v>
      </c>
      <c r="AB59" s="35">
        <f ca="1">IFERROR(VLOOKUP($A59,Lookup2011,79,FALSE),0)</f>
        <v>0</v>
      </c>
      <c r="AC59" s="36">
        <f ca="1">IFERROR(VLOOKUP($A59,Lookup2011,80,FALSE),0)</f>
        <v>0</v>
      </c>
      <c r="AD59" s="34">
        <f ca="1">IFERROR(VLOOKUP($A59,Lookup2012,77,FALSE),0)</f>
        <v>0</v>
      </c>
      <c r="AE59" s="35">
        <f ca="1">IFERROR(VLOOKUP($A59,Lookup2012,78,FALSE),0)</f>
        <v>0</v>
      </c>
      <c r="AF59" s="35">
        <f ca="1">IFERROR(VLOOKUP($A59,Lookup2012,79,FALSE),0)</f>
        <v>0</v>
      </c>
      <c r="AG59" s="36">
        <f ca="1">IFERROR(VLOOKUP($A59,Lookup2012,80,FALSE),0)</f>
        <v>0</v>
      </c>
      <c r="AH59" s="34">
        <f ca="1">IFERROR(VLOOKUP($A59,Lookup2013,77,FALSE),0)</f>
        <v>0</v>
      </c>
      <c r="AI59" s="35">
        <f ca="1">IFERROR(VLOOKUP($A59,Lookup2013,78,FALSE),0)</f>
        <v>0</v>
      </c>
      <c r="AJ59" s="35">
        <f ca="1">IFERROR(VLOOKUP($A59,Lookup2013,79,FALSE),0)</f>
        <v>0</v>
      </c>
      <c r="AK59" s="36">
        <f ca="1">IFERROR(VLOOKUP($A59,Lookup2013,80,FALSE),0)</f>
        <v>0</v>
      </c>
      <c r="AL59" s="34">
        <f ca="1">IFERROR(VLOOKUP($A59,Lookup2014,77,FALSE),0)</f>
        <v>0</v>
      </c>
      <c r="AM59" s="35">
        <f ca="1">IFERROR(VLOOKUP($A59,Lookup2014,78,FALSE),0)</f>
        <v>0</v>
      </c>
      <c r="AN59" s="35">
        <f ca="1">IFERROR(VLOOKUP($A59,Lookup2014,79,FALSE),0)</f>
        <v>0</v>
      </c>
      <c r="AO59" s="36">
        <f ca="1">IFERROR(VLOOKUP($A59,Lookup2014,80,FALSE),0)</f>
        <v>0</v>
      </c>
      <c r="AP59" s="34">
        <f ca="1">IFERROR(VLOOKUP($A59,Lookup2015,77,FALSE),0)</f>
        <v>0</v>
      </c>
      <c r="AQ59" s="35">
        <f ca="1">IFERROR(VLOOKUP($A59,Lookup2015,78,FALSE),0)</f>
        <v>0</v>
      </c>
      <c r="AR59" s="35">
        <f ca="1">IFERROR(VLOOKUP($A59,Lookup2015,79,FALSE),0)</f>
        <v>0</v>
      </c>
      <c r="AS59" s="36">
        <f ca="1">IFERROR(VLOOKUP($A59,Lookup2015,80,FALSE),0)</f>
        <v>0</v>
      </c>
      <c r="AT59" s="34">
        <f ca="1">IFERROR(VLOOKUP($A59,Lookup2016,77,FALSE),0)</f>
        <v>0</v>
      </c>
      <c r="AU59" s="35">
        <f ca="1">IFERROR(VLOOKUP($A59,Lookup2016,78,FALSE),0)</f>
        <v>0</v>
      </c>
      <c r="AV59" s="35">
        <f ca="1">IFERROR(VLOOKUP($A59,Lookup2016,79,FALSE),0)</f>
        <v>0</v>
      </c>
      <c r="AW59" s="36">
        <f ca="1">IFERROR(VLOOKUP($A59,Lookup2016,80,FALSE),0)</f>
        <v>0</v>
      </c>
      <c r="AX59" s="34">
        <f t="shared" ref="AX59:BA60" ca="1" si="121">SUM(F59,J59,N59,R59,V59,Z59,AD59,AH59,AL59,AP59,AT59)</f>
        <v>-15991.929999999942</v>
      </c>
      <c r="AY59" s="35">
        <f t="shared" ca="1" si="121"/>
        <v>-799.57000000000698</v>
      </c>
      <c r="AZ59" s="35">
        <f t="shared" ca="1" si="121"/>
        <v>-6404.5699999999388</v>
      </c>
      <c r="BA59" s="36">
        <f t="shared" ca="1" si="121"/>
        <v>-23196.069999999891</v>
      </c>
    </row>
    <row r="60" spans="1:53" outlineLevel="2" x14ac:dyDescent="0.25">
      <c r="A60" t="s">
        <v>730</v>
      </c>
      <c r="B60" t="str">
        <f ca="1">VLOOKUP($A60,IndexLookup,2,FALSE)</f>
        <v>CPLP</v>
      </c>
      <c r="C60" t="str">
        <f ca="1">VLOOKUP($B60,ParticipantLookup,2,FALSE)</f>
        <v>Calpine Power LP</v>
      </c>
      <c r="D60" t="str">
        <f ca="1">VLOOKUP($A60,IndexLookup,3,FALSE)</f>
        <v>CES1/CES2</v>
      </c>
      <c r="E60" t="str">
        <f ca="1">VLOOKUP($D60,FacilityLookup,2,FALSE)</f>
        <v>Calgary Energy Centre</v>
      </c>
      <c r="F60" s="34">
        <f ca="1">IFERROR(VLOOKUP($A60,Lookup2006,77,FALSE),0)</f>
        <v>4890.0499999999374</v>
      </c>
      <c r="G60" s="35">
        <f ca="1">IFERROR(VLOOKUP($A60,Lookup2006,78,FALSE),0)</f>
        <v>244.50000000000091</v>
      </c>
      <c r="H60" s="35">
        <f ca="1">IFERROR(VLOOKUP($A60,Lookup2006,79,FALSE),0)</f>
        <v>2274.5100000000016</v>
      </c>
      <c r="I60" s="36">
        <f ca="1">IFERROR(VLOOKUP($A60,Lookup2006,80,FALSE),0)</f>
        <v>7409.0599999999404</v>
      </c>
      <c r="J60" s="34">
        <f ca="1">IFERROR(VLOOKUP($A60,Lookup2007,77,FALSE),0)</f>
        <v>-15057.809999999987</v>
      </c>
      <c r="K60" s="35">
        <f ca="1">IFERROR(VLOOKUP($A60,Lookup2007,78,FALSE),0)</f>
        <v>-752.89000000000078</v>
      </c>
      <c r="L60" s="35">
        <f ca="1">IFERROR(VLOOKUP($A60,Lookup2007,79,FALSE),0)</f>
        <v>-6324.3399999999983</v>
      </c>
      <c r="M60" s="36">
        <f ca="1">IFERROR(VLOOKUP($A60,Lookup2007,80,FALSE),0)</f>
        <v>-22135.039999999986</v>
      </c>
      <c r="N60" s="34">
        <f ca="1">IFERROR(VLOOKUP($A60,Lookup2008,77,FALSE),0)</f>
        <v>0</v>
      </c>
      <c r="O60" s="35">
        <f ca="1">IFERROR(VLOOKUP($A60,Lookup2008,78,FALSE),0)</f>
        <v>0</v>
      </c>
      <c r="P60" s="35">
        <f ca="1">IFERROR(VLOOKUP($A60,Lookup2008,79,FALSE),0)</f>
        <v>0</v>
      </c>
      <c r="Q60" s="36">
        <f ca="1">IFERROR(VLOOKUP($A60,Lookup2008,80,FALSE),0)</f>
        <v>0</v>
      </c>
      <c r="R60" s="34">
        <f ca="1">IFERROR(VLOOKUP($A60,Lookup2009,77,FALSE),0)</f>
        <v>0</v>
      </c>
      <c r="S60" s="35">
        <f ca="1">IFERROR(VLOOKUP($A60,Lookup2009,78,FALSE),0)</f>
        <v>0</v>
      </c>
      <c r="T60" s="35">
        <f ca="1">IFERROR(VLOOKUP($A60,Lookup2009,79,FALSE),0)</f>
        <v>0</v>
      </c>
      <c r="U60" s="36">
        <f ca="1">IFERROR(VLOOKUP($A60,Lookup2009,80,FALSE),0)</f>
        <v>0</v>
      </c>
      <c r="V60" s="34">
        <f ca="1">IFERROR(VLOOKUP($A60,Lookup2010,77,FALSE),0)</f>
        <v>0</v>
      </c>
      <c r="W60" s="35">
        <f ca="1">IFERROR(VLOOKUP($A60,Lookup2010,78,FALSE),0)</f>
        <v>0</v>
      </c>
      <c r="X60" s="35">
        <f ca="1">IFERROR(VLOOKUP($A60,Lookup2010,79,FALSE),0)</f>
        <v>0</v>
      </c>
      <c r="Y60" s="36">
        <f ca="1">IFERROR(VLOOKUP($A60,Lookup2010,80,FALSE),0)</f>
        <v>0</v>
      </c>
      <c r="Z60" s="34">
        <f ca="1">IFERROR(VLOOKUP($A60,Lookup2011,77,FALSE),0)</f>
        <v>0</v>
      </c>
      <c r="AA60" s="35">
        <f ca="1">IFERROR(VLOOKUP($A60,Lookup2011,78,FALSE),0)</f>
        <v>0</v>
      </c>
      <c r="AB60" s="35">
        <f ca="1">IFERROR(VLOOKUP($A60,Lookup2011,79,FALSE),0)</f>
        <v>0</v>
      </c>
      <c r="AC60" s="36">
        <f ca="1">IFERROR(VLOOKUP($A60,Lookup2011,80,FALSE),0)</f>
        <v>0</v>
      </c>
      <c r="AD60" s="34">
        <f ca="1">IFERROR(VLOOKUP($A60,Lookup2012,77,FALSE),0)</f>
        <v>0</v>
      </c>
      <c r="AE60" s="35">
        <f ca="1">IFERROR(VLOOKUP($A60,Lookup2012,78,FALSE),0)</f>
        <v>0</v>
      </c>
      <c r="AF60" s="35">
        <f ca="1">IFERROR(VLOOKUP($A60,Lookup2012,79,FALSE),0)</f>
        <v>0</v>
      </c>
      <c r="AG60" s="36">
        <f ca="1">IFERROR(VLOOKUP($A60,Lookup2012,80,FALSE),0)</f>
        <v>0</v>
      </c>
      <c r="AH60" s="34">
        <f ca="1">IFERROR(VLOOKUP($A60,Lookup2013,77,FALSE),0)</f>
        <v>0</v>
      </c>
      <c r="AI60" s="35">
        <f ca="1">IFERROR(VLOOKUP($A60,Lookup2013,78,FALSE),0)</f>
        <v>0</v>
      </c>
      <c r="AJ60" s="35">
        <f ca="1">IFERROR(VLOOKUP($A60,Lookup2013,79,FALSE),0)</f>
        <v>0</v>
      </c>
      <c r="AK60" s="36">
        <f ca="1">IFERROR(VLOOKUP($A60,Lookup2013,80,FALSE),0)</f>
        <v>0</v>
      </c>
      <c r="AL60" s="34">
        <f ca="1">IFERROR(VLOOKUP($A60,Lookup2014,77,FALSE),0)</f>
        <v>0</v>
      </c>
      <c r="AM60" s="35">
        <f ca="1">IFERROR(VLOOKUP($A60,Lookup2014,78,FALSE),0)</f>
        <v>0</v>
      </c>
      <c r="AN60" s="35">
        <f ca="1">IFERROR(VLOOKUP($A60,Lookup2014,79,FALSE),0)</f>
        <v>0</v>
      </c>
      <c r="AO60" s="36">
        <f ca="1">IFERROR(VLOOKUP($A60,Lookup2014,80,FALSE),0)</f>
        <v>0</v>
      </c>
      <c r="AP60" s="34">
        <f ca="1">IFERROR(VLOOKUP($A60,Lookup2015,77,FALSE),0)</f>
        <v>0</v>
      </c>
      <c r="AQ60" s="35">
        <f ca="1">IFERROR(VLOOKUP($A60,Lookup2015,78,FALSE),0)</f>
        <v>0</v>
      </c>
      <c r="AR60" s="35">
        <f ca="1">IFERROR(VLOOKUP($A60,Lookup2015,79,FALSE),0)</f>
        <v>0</v>
      </c>
      <c r="AS60" s="36">
        <f ca="1">IFERROR(VLOOKUP($A60,Lookup2015,80,FALSE),0)</f>
        <v>0</v>
      </c>
      <c r="AT60" s="34">
        <f ca="1">IFERROR(VLOOKUP($A60,Lookup2016,77,FALSE),0)</f>
        <v>0</v>
      </c>
      <c r="AU60" s="35">
        <f ca="1">IFERROR(VLOOKUP($A60,Lookup2016,78,FALSE),0)</f>
        <v>0</v>
      </c>
      <c r="AV60" s="35">
        <f ca="1">IFERROR(VLOOKUP($A60,Lookup2016,79,FALSE),0)</f>
        <v>0</v>
      </c>
      <c r="AW60" s="36">
        <f ca="1">IFERROR(VLOOKUP($A60,Lookup2016,80,FALSE),0)</f>
        <v>0</v>
      </c>
      <c r="AX60" s="34">
        <f t="shared" ca="1" si="121"/>
        <v>-10167.760000000049</v>
      </c>
      <c r="AY60" s="35">
        <f t="shared" ca="1" si="121"/>
        <v>-508.38999999999987</v>
      </c>
      <c r="AZ60" s="35">
        <f t="shared" ca="1" si="121"/>
        <v>-4049.8299999999967</v>
      </c>
      <c r="BA60" s="36">
        <f t="shared" ca="1" si="121"/>
        <v>-14725.980000000047</v>
      </c>
    </row>
    <row r="61" spans="1:53" outlineLevel="1" x14ac:dyDescent="0.25">
      <c r="C61" s="2" t="s">
        <v>912</v>
      </c>
      <c r="F61" s="34">
        <f t="shared" ref="F61:BA61" ca="1" si="122">SUBTOTAL(9,F59:F60)</f>
        <v>12264.070000000051</v>
      </c>
      <c r="G61" s="35">
        <f t="shared" ca="1" si="122"/>
        <v>613.2099999999964</v>
      </c>
      <c r="H61" s="35">
        <f t="shared" ca="1" si="122"/>
        <v>5703.4800000000359</v>
      </c>
      <c r="I61" s="36">
        <f t="shared" ca="1" si="122"/>
        <v>18580.760000000082</v>
      </c>
      <c r="J61" s="34">
        <f t="shared" ca="1" si="122"/>
        <v>-38423.760000000038</v>
      </c>
      <c r="K61" s="35">
        <f t="shared" ca="1" si="122"/>
        <v>-1921.1700000000033</v>
      </c>
      <c r="L61" s="35">
        <f t="shared" ca="1" si="122"/>
        <v>-16157.879999999972</v>
      </c>
      <c r="M61" s="36">
        <f t="shared" ca="1" si="122"/>
        <v>-56502.810000000019</v>
      </c>
      <c r="N61" s="34">
        <f t="shared" ca="1" si="122"/>
        <v>0</v>
      </c>
      <c r="O61" s="35">
        <f t="shared" ca="1" si="122"/>
        <v>0</v>
      </c>
      <c r="P61" s="35">
        <f t="shared" ca="1" si="122"/>
        <v>0</v>
      </c>
      <c r="Q61" s="36">
        <f t="shared" ca="1" si="122"/>
        <v>0</v>
      </c>
      <c r="R61" s="34">
        <f t="shared" ca="1" si="122"/>
        <v>0</v>
      </c>
      <c r="S61" s="35">
        <f t="shared" ca="1" si="122"/>
        <v>0</v>
      </c>
      <c r="T61" s="35">
        <f t="shared" ca="1" si="122"/>
        <v>0</v>
      </c>
      <c r="U61" s="36">
        <f t="shared" ca="1" si="122"/>
        <v>0</v>
      </c>
      <c r="V61" s="34">
        <f t="shared" ca="1" si="122"/>
        <v>0</v>
      </c>
      <c r="W61" s="35">
        <f t="shared" ca="1" si="122"/>
        <v>0</v>
      </c>
      <c r="X61" s="35">
        <f t="shared" ca="1" si="122"/>
        <v>0</v>
      </c>
      <c r="Y61" s="36">
        <f t="shared" ca="1" si="122"/>
        <v>0</v>
      </c>
      <c r="Z61" s="34">
        <f t="shared" ca="1" si="122"/>
        <v>0</v>
      </c>
      <c r="AA61" s="35">
        <f t="shared" ca="1" si="122"/>
        <v>0</v>
      </c>
      <c r="AB61" s="35">
        <f t="shared" ca="1" si="122"/>
        <v>0</v>
      </c>
      <c r="AC61" s="36">
        <f t="shared" ca="1" si="122"/>
        <v>0</v>
      </c>
      <c r="AD61" s="34">
        <f t="shared" ca="1" si="122"/>
        <v>0</v>
      </c>
      <c r="AE61" s="35">
        <f t="shared" ca="1" si="122"/>
        <v>0</v>
      </c>
      <c r="AF61" s="35">
        <f t="shared" ca="1" si="122"/>
        <v>0</v>
      </c>
      <c r="AG61" s="36">
        <f t="shared" ca="1" si="122"/>
        <v>0</v>
      </c>
      <c r="AH61" s="34">
        <f t="shared" ca="1" si="122"/>
        <v>0</v>
      </c>
      <c r="AI61" s="35">
        <f t="shared" ca="1" si="122"/>
        <v>0</v>
      </c>
      <c r="AJ61" s="35">
        <f t="shared" ca="1" si="122"/>
        <v>0</v>
      </c>
      <c r="AK61" s="36">
        <f t="shared" ca="1" si="122"/>
        <v>0</v>
      </c>
      <c r="AL61" s="34">
        <f t="shared" ca="1" si="122"/>
        <v>0</v>
      </c>
      <c r="AM61" s="35">
        <f t="shared" ca="1" si="122"/>
        <v>0</v>
      </c>
      <c r="AN61" s="35">
        <f t="shared" ca="1" si="122"/>
        <v>0</v>
      </c>
      <c r="AO61" s="36">
        <f t="shared" ca="1" si="122"/>
        <v>0</v>
      </c>
      <c r="AP61" s="34">
        <f t="shared" ca="1" si="122"/>
        <v>0</v>
      </c>
      <c r="AQ61" s="35">
        <f t="shared" ca="1" si="122"/>
        <v>0</v>
      </c>
      <c r="AR61" s="35">
        <f t="shared" ca="1" si="122"/>
        <v>0</v>
      </c>
      <c r="AS61" s="36">
        <f t="shared" ca="1" si="122"/>
        <v>0</v>
      </c>
      <c r="AT61" s="34">
        <f t="shared" ca="1" si="122"/>
        <v>0</v>
      </c>
      <c r="AU61" s="35">
        <f t="shared" ca="1" si="122"/>
        <v>0</v>
      </c>
      <c r="AV61" s="35">
        <f t="shared" ca="1" si="122"/>
        <v>0</v>
      </c>
      <c r="AW61" s="36">
        <f t="shared" ca="1" si="122"/>
        <v>0</v>
      </c>
      <c r="AX61" s="34">
        <f t="shared" ca="1" si="122"/>
        <v>-26159.689999999991</v>
      </c>
      <c r="AY61" s="35">
        <f t="shared" ca="1" si="122"/>
        <v>-1307.9600000000069</v>
      </c>
      <c r="AZ61" s="35">
        <f t="shared" ca="1" si="122"/>
        <v>-10454.399999999936</v>
      </c>
      <c r="BA61" s="36">
        <f t="shared" ca="1" si="122"/>
        <v>-37922.049999999937</v>
      </c>
    </row>
    <row r="62" spans="1:53" outlineLevel="2" x14ac:dyDescent="0.25">
      <c r="A62" t="s">
        <v>308</v>
      </c>
      <c r="B62" t="str">
        <f ca="1">VLOOKUP($A62,IndexLookup,2,FALSE)</f>
        <v>CFPL</v>
      </c>
      <c r="C62" t="str">
        <f ca="1">VLOOKUP($B62,ParticipantLookup,2,FALSE)</f>
        <v>Canadian Forest Products Ltd.</v>
      </c>
      <c r="D62" t="str">
        <f ca="1">VLOOKUP($A62,IndexLookup,3,FALSE)</f>
        <v>GPEC</v>
      </c>
      <c r="E62" t="str">
        <f ca="1">VLOOKUP($D62,FacilityLookup,2,FALSE)</f>
        <v>Grande Prairie EcoPower</v>
      </c>
      <c r="F62" s="34">
        <f ca="1">IFERROR(VLOOKUP($A62,Lookup2006,77,FALSE),0)</f>
        <v>0</v>
      </c>
      <c r="G62" s="35">
        <f ca="1">IFERROR(VLOOKUP($A62,Lookup2006,78,FALSE),0)</f>
        <v>0</v>
      </c>
      <c r="H62" s="35">
        <f ca="1">IFERROR(VLOOKUP($A62,Lookup2006,79,FALSE),0)</f>
        <v>0</v>
      </c>
      <c r="I62" s="36">
        <f ca="1">IFERROR(VLOOKUP($A62,Lookup2006,80,FALSE),0)</f>
        <v>0</v>
      </c>
      <c r="J62" s="34">
        <f ca="1">IFERROR(VLOOKUP($A62,Lookup2007,77,FALSE),0)</f>
        <v>0</v>
      </c>
      <c r="K62" s="35">
        <f ca="1">IFERROR(VLOOKUP($A62,Lookup2007,78,FALSE),0)</f>
        <v>0</v>
      </c>
      <c r="L62" s="35">
        <f ca="1">IFERROR(VLOOKUP($A62,Lookup2007,79,FALSE),0)</f>
        <v>0</v>
      </c>
      <c r="M62" s="36">
        <f ca="1">IFERROR(VLOOKUP($A62,Lookup2007,80,FALSE),0)</f>
        <v>0</v>
      </c>
      <c r="N62" s="34">
        <f ca="1">IFERROR(VLOOKUP($A62,Lookup2008,77,FALSE),0)</f>
        <v>0</v>
      </c>
      <c r="O62" s="35">
        <f ca="1">IFERROR(VLOOKUP($A62,Lookup2008,78,FALSE),0)</f>
        <v>0</v>
      </c>
      <c r="P62" s="35">
        <f ca="1">IFERROR(VLOOKUP($A62,Lookup2008,79,FALSE),0)</f>
        <v>0</v>
      </c>
      <c r="Q62" s="36">
        <f ca="1">IFERROR(VLOOKUP($A62,Lookup2008,80,FALSE),0)</f>
        <v>0</v>
      </c>
      <c r="R62" s="34">
        <f ca="1">IFERROR(VLOOKUP($A62,Lookup2009,77,FALSE),0)</f>
        <v>0</v>
      </c>
      <c r="S62" s="35">
        <f ca="1">IFERROR(VLOOKUP($A62,Lookup2009,78,FALSE),0)</f>
        <v>0</v>
      </c>
      <c r="T62" s="35">
        <f ca="1">IFERROR(VLOOKUP($A62,Lookup2009,79,FALSE),0)</f>
        <v>0</v>
      </c>
      <c r="U62" s="36">
        <f ca="1">IFERROR(VLOOKUP($A62,Lookup2009,80,FALSE),0)</f>
        <v>0</v>
      </c>
      <c r="V62" s="34">
        <f ca="1">IFERROR(VLOOKUP($A62,Lookup2010,77,FALSE),0)</f>
        <v>0</v>
      </c>
      <c r="W62" s="35">
        <f ca="1">IFERROR(VLOOKUP($A62,Lookup2010,78,FALSE),0)</f>
        <v>0</v>
      </c>
      <c r="X62" s="35">
        <f ca="1">IFERROR(VLOOKUP($A62,Lookup2010,79,FALSE),0)</f>
        <v>0</v>
      </c>
      <c r="Y62" s="36">
        <f ca="1">IFERROR(VLOOKUP($A62,Lookup2010,80,FALSE),0)</f>
        <v>0</v>
      </c>
      <c r="Z62" s="34">
        <f ca="1">IFERROR(VLOOKUP($A62,Lookup2011,77,FALSE),0)</f>
        <v>2866.7600000000093</v>
      </c>
      <c r="AA62" s="35">
        <f ca="1">IFERROR(VLOOKUP($A62,Lookup2011,78,FALSE),0)</f>
        <v>143.34000000000015</v>
      </c>
      <c r="AB62" s="35">
        <f ca="1">IFERROR(VLOOKUP($A62,Lookup2011,79,FALSE),0)</f>
        <v>762.63999999999908</v>
      </c>
      <c r="AC62" s="36">
        <f ca="1">IFERROR(VLOOKUP($A62,Lookup2011,80,FALSE),0)</f>
        <v>3772.7400000000084</v>
      </c>
      <c r="AD62" s="34">
        <f ca="1">IFERROR(VLOOKUP($A62,Lookup2012,77,FALSE),0)</f>
        <v>0</v>
      </c>
      <c r="AE62" s="35">
        <f ca="1">IFERROR(VLOOKUP($A62,Lookup2012,78,FALSE),0)</f>
        <v>0</v>
      </c>
      <c r="AF62" s="35">
        <f ca="1">IFERROR(VLOOKUP($A62,Lookup2012,79,FALSE),0)</f>
        <v>0</v>
      </c>
      <c r="AG62" s="36">
        <f ca="1">IFERROR(VLOOKUP($A62,Lookup2012,80,FALSE),0)</f>
        <v>0</v>
      </c>
      <c r="AH62" s="34">
        <f ca="1">IFERROR(VLOOKUP($A62,Lookup2013,77,FALSE),0)</f>
        <v>4039.6499999999942</v>
      </c>
      <c r="AI62" s="35">
        <f ca="1">IFERROR(VLOOKUP($A62,Lookup2013,78,FALSE),0)</f>
        <v>201.96999999999991</v>
      </c>
      <c r="AJ62" s="35">
        <f ca="1">IFERROR(VLOOKUP($A62,Lookup2013,79,FALSE),0)</f>
        <v>900.35000000000275</v>
      </c>
      <c r="AK62" s="36">
        <f ca="1">IFERROR(VLOOKUP($A62,Lookup2013,80,FALSE),0)</f>
        <v>5141.9699999999966</v>
      </c>
      <c r="AL62" s="34">
        <f ca="1">IFERROR(VLOOKUP($A62,Lookup2014,77,FALSE),0)</f>
        <v>0</v>
      </c>
      <c r="AM62" s="35">
        <f ca="1">IFERROR(VLOOKUP($A62,Lookup2014,78,FALSE),0)</f>
        <v>0</v>
      </c>
      <c r="AN62" s="35">
        <f ca="1">IFERROR(VLOOKUP($A62,Lookup2014,79,FALSE),0)</f>
        <v>0</v>
      </c>
      <c r="AO62" s="36">
        <f ca="1">IFERROR(VLOOKUP($A62,Lookup2014,80,FALSE),0)</f>
        <v>0</v>
      </c>
      <c r="AP62" s="34">
        <f ca="1">IFERROR(VLOOKUP($A62,Lookup2015,77,FALSE),0)</f>
        <v>0</v>
      </c>
      <c r="AQ62" s="35">
        <f ca="1">IFERROR(VLOOKUP($A62,Lookup2015,78,FALSE),0)</f>
        <v>0</v>
      </c>
      <c r="AR62" s="35">
        <f ca="1">IFERROR(VLOOKUP($A62,Lookup2015,79,FALSE),0)</f>
        <v>0</v>
      </c>
      <c r="AS62" s="36">
        <f ca="1">IFERROR(VLOOKUP($A62,Lookup2015,80,FALSE),0)</f>
        <v>0</v>
      </c>
      <c r="AT62" s="34">
        <f ca="1">IFERROR(VLOOKUP($A62,Lookup2016,77,FALSE),0)</f>
        <v>0</v>
      </c>
      <c r="AU62" s="35">
        <f ca="1">IFERROR(VLOOKUP($A62,Lookup2016,78,FALSE),0)</f>
        <v>0</v>
      </c>
      <c r="AV62" s="35">
        <f ca="1">IFERROR(VLOOKUP($A62,Lookup2016,79,FALSE),0)</f>
        <v>0</v>
      </c>
      <c r="AW62" s="36">
        <f ca="1">IFERROR(VLOOKUP($A62,Lookup2016,80,FALSE),0)</f>
        <v>0</v>
      </c>
      <c r="AX62" s="34">
        <f ca="1">SUM(F62,J62,N62,R62,V62,Z62,AD62,AH62,AL62,AP62,AT62)</f>
        <v>6906.4100000000035</v>
      </c>
      <c r="AY62" s="35">
        <f ca="1">SUM(G62,K62,O62,S62,W62,AA62,AE62,AI62,AM62,AQ62,AU62)</f>
        <v>345.31000000000006</v>
      </c>
      <c r="AZ62" s="35">
        <f ca="1">SUM(H62,L62,P62,T62,X62,AB62,AF62,AJ62,AN62,AR62,AV62)</f>
        <v>1662.9900000000018</v>
      </c>
      <c r="BA62" s="36">
        <f ca="1">SUM(I62,M62,Q62,U62,Y62,AC62,AG62,AK62,AO62,AS62,AW62)</f>
        <v>8914.7100000000046</v>
      </c>
    </row>
    <row r="63" spans="1:53" outlineLevel="1" x14ac:dyDescent="0.25">
      <c r="C63" s="2" t="s">
        <v>913</v>
      </c>
      <c r="F63" s="34">
        <f t="shared" ref="F63:BA63" ca="1" si="123">SUBTOTAL(9,F62:F62)</f>
        <v>0</v>
      </c>
      <c r="G63" s="35">
        <f t="shared" ca="1" si="123"/>
        <v>0</v>
      </c>
      <c r="H63" s="35">
        <f t="shared" ca="1" si="123"/>
        <v>0</v>
      </c>
      <c r="I63" s="36">
        <f t="shared" ca="1" si="123"/>
        <v>0</v>
      </c>
      <c r="J63" s="34">
        <f t="shared" ca="1" si="123"/>
        <v>0</v>
      </c>
      <c r="K63" s="35">
        <f t="shared" ca="1" si="123"/>
        <v>0</v>
      </c>
      <c r="L63" s="35">
        <f t="shared" ca="1" si="123"/>
        <v>0</v>
      </c>
      <c r="M63" s="36">
        <f t="shared" ca="1" si="123"/>
        <v>0</v>
      </c>
      <c r="N63" s="34">
        <f t="shared" ca="1" si="123"/>
        <v>0</v>
      </c>
      <c r="O63" s="35">
        <f t="shared" ca="1" si="123"/>
        <v>0</v>
      </c>
      <c r="P63" s="35">
        <f t="shared" ca="1" si="123"/>
        <v>0</v>
      </c>
      <c r="Q63" s="36">
        <f t="shared" ca="1" si="123"/>
        <v>0</v>
      </c>
      <c r="R63" s="34">
        <f t="shared" ca="1" si="123"/>
        <v>0</v>
      </c>
      <c r="S63" s="35">
        <f t="shared" ca="1" si="123"/>
        <v>0</v>
      </c>
      <c r="T63" s="35">
        <f t="shared" ca="1" si="123"/>
        <v>0</v>
      </c>
      <c r="U63" s="36">
        <f t="shared" ca="1" si="123"/>
        <v>0</v>
      </c>
      <c r="V63" s="34">
        <f t="shared" ca="1" si="123"/>
        <v>0</v>
      </c>
      <c r="W63" s="35">
        <f t="shared" ca="1" si="123"/>
        <v>0</v>
      </c>
      <c r="X63" s="35">
        <f t="shared" ca="1" si="123"/>
        <v>0</v>
      </c>
      <c r="Y63" s="36">
        <f t="shared" ca="1" si="123"/>
        <v>0</v>
      </c>
      <c r="Z63" s="34">
        <f t="shared" ca="1" si="123"/>
        <v>2866.7600000000093</v>
      </c>
      <c r="AA63" s="35">
        <f t="shared" ca="1" si="123"/>
        <v>143.34000000000015</v>
      </c>
      <c r="AB63" s="35">
        <f t="shared" ca="1" si="123"/>
        <v>762.63999999999908</v>
      </c>
      <c r="AC63" s="36">
        <f t="shared" ca="1" si="123"/>
        <v>3772.7400000000084</v>
      </c>
      <c r="AD63" s="34">
        <f t="shared" ca="1" si="123"/>
        <v>0</v>
      </c>
      <c r="AE63" s="35">
        <f t="shared" ca="1" si="123"/>
        <v>0</v>
      </c>
      <c r="AF63" s="35">
        <f t="shared" ca="1" si="123"/>
        <v>0</v>
      </c>
      <c r="AG63" s="36">
        <f t="shared" ca="1" si="123"/>
        <v>0</v>
      </c>
      <c r="AH63" s="34">
        <f t="shared" ca="1" si="123"/>
        <v>4039.6499999999942</v>
      </c>
      <c r="AI63" s="35">
        <f t="shared" ca="1" si="123"/>
        <v>201.96999999999991</v>
      </c>
      <c r="AJ63" s="35">
        <f t="shared" ca="1" si="123"/>
        <v>900.35000000000275</v>
      </c>
      <c r="AK63" s="36">
        <f t="shared" ca="1" si="123"/>
        <v>5141.9699999999966</v>
      </c>
      <c r="AL63" s="34">
        <f t="shared" ca="1" si="123"/>
        <v>0</v>
      </c>
      <c r="AM63" s="35">
        <f t="shared" ca="1" si="123"/>
        <v>0</v>
      </c>
      <c r="AN63" s="35">
        <f t="shared" ca="1" si="123"/>
        <v>0</v>
      </c>
      <c r="AO63" s="36">
        <f t="shared" ca="1" si="123"/>
        <v>0</v>
      </c>
      <c r="AP63" s="34">
        <f t="shared" ca="1" si="123"/>
        <v>0</v>
      </c>
      <c r="AQ63" s="35">
        <f t="shared" ca="1" si="123"/>
        <v>0</v>
      </c>
      <c r="AR63" s="35">
        <f t="shared" ca="1" si="123"/>
        <v>0</v>
      </c>
      <c r="AS63" s="36">
        <f t="shared" ca="1" si="123"/>
        <v>0</v>
      </c>
      <c r="AT63" s="34">
        <f t="shared" ca="1" si="123"/>
        <v>0</v>
      </c>
      <c r="AU63" s="35">
        <f t="shared" ca="1" si="123"/>
        <v>0</v>
      </c>
      <c r="AV63" s="35">
        <f t="shared" ca="1" si="123"/>
        <v>0</v>
      </c>
      <c r="AW63" s="36">
        <f t="shared" ca="1" si="123"/>
        <v>0</v>
      </c>
      <c r="AX63" s="34">
        <f t="shared" ca="1" si="123"/>
        <v>6906.4100000000035</v>
      </c>
      <c r="AY63" s="35">
        <f t="shared" ca="1" si="123"/>
        <v>345.31000000000006</v>
      </c>
      <c r="AZ63" s="35">
        <f t="shared" ca="1" si="123"/>
        <v>1662.9900000000018</v>
      </c>
      <c r="BA63" s="36">
        <f t="shared" ca="1" si="123"/>
        <v>8914.7100000000046</v>
      </c>
    </row>
    <row r="64" spans="1:53" outlineLevel="2" x14ac:dyDescent="0.25">
      <c r="A64" t="s">
        <v>662</v>
      </c>
      <c r="B64" t="str">
        <f ca="1">VLOOKUP($A64,IndexLookup,2,FALSE)</f>
        <v>CGEI</v>
      </c>
      <c r="C64" t="str">
        <f ca="1">VLOOKUP($B64,ParticipantLookup,2,FALSE)</f>
        <v>Canadian Gas &amp; Electric Inc.</v>
      </c>
      <c r="D64" t="str">
        <f ca="1">VLOOKUP($A64,IndexLookup,3,FALSE)</f>
        <v>GPEC</v>
      </c>
      <c r="E64" t="str">
        <f ca="1">VLOOKUP($D64,FacilityLookup,2,FALSE)</f>
        <v>Grande Prairie EcoPower</v>
      </c>
      <c r="F64" s="34">
        <f ca="1">IFERROR(VLOOKUP($A64,Lookup2006,77,FALSE),0)</f>
        <v>2092.8399999999929</v>
      </c>
      <c r="G64" s="35">
        <f ca="1">IFERROR(VLOOKUP($A64,Lookup2006,78,FALSE),0)</f>
        <v>104.63999999999999</v>
      </c>
      <c r="H64" s="35">
        <f ca="1">IFERROR(VLOOKUP($A64,Lookup2006,79,FALSE),0)</f>
        <v>978.57999999999959</v>
      </c>
      <c r="I64" s="36">
        <f ca="1">IFERROR(VLOOKUP($A64,Lookup2006,80,FALSE),0)</f>
        <v>3176.0599999999922</v>
      </c>
      <c r="J64" s="34">
        <f ca="1">IFERROR(VLOOKUP($A64,Lookup2007,77,FALSE),0)</f>
        <v>2631.4600000000064</v>
      </c>
      <c r="K64" s="35">
        <f ca="1">IFERROR(VLOOKUP($A64,Lookup2007,78,FALSE),0)</f>
        <v>131.57000000000005</v>
      </c>
      <c r="L64" s="35">
        <f ca="1">IFERROR(VLOOKUP($A64,Lookup2007,79,FALSE),0)</f>
        <v>1087.33</v>
      </c>
      <c r="M64" s="36">
        <f ca="1">IFERROR(VLOOKUP($A64,Lookup2007,80,FALSE),0)</f>
        <v>3850.360000000006</v>
      </c>
      <c r="N64" s="34">
        <f ca="1">IFERROR(VLOOKUP($A64,Lookup2008,77,FALSE),0)</f>
        <v>1727.6300000000156</v>
      </c>
      <c r="O64" s="35">
        <f ca="1">IFERROR(VLOOKUP($A64,Lookup2008,78,FALSE),0)</f>
        <v>86.369999999999891</v>
      </c>
      <c r="P64" s="35">
        <f ca="1">IFERROR(VLOOKUP($A64,Lookup2008,79,FALSE),0)</f>
        <v>616.17999999999881</v>
      </c>
      <c r="Q64" s="36">
        <f ca="1">IFERROR(VLOOKUP($A64,Lookup2008,80,FALSE),0)</f>
        <v>2430.1800000000144</v>
      </c>
      <c r="R64" s="34">
        <f ca="1">IFERROR(VLOOKUP($A64,Lookup2009,77,FALSE),0)</f>
        <v>-8137.3199999999979</v>
      </c>
      <c r="S64" s="35">
        <f ca="1">IFERROR(VLOOKUP($A64,Lookup2009,78,FALSE),0)</f>
        <v>-406.87999999999988</v>
      </c>
      <c r="T64" s="35">
        <f ca="1">IFERROR(VLOOKUP($A64,Lookup2009,79,FALSE),0)</f>
        <v>-2636.5</v>
      </c>
      <c r="U64" s="36">
        <f ca="1">IFERROR(VLOOKUP($A64,Lookup2009,80,FALSE),0)</f>
        <v>-11180.699999999997</v>
      </c>
      <c r="V64" s="34">
        <f ca="1">IFERROR(VLOOKUP($A64,Lookup2010,77,FALSE),0)</f>
        <v>-5055.3900000000031</v>
      </c>
      <c r="W64" s="35">
        <f ca="1">IFERROR(VLOOKUP($A64,Lookup2010,78,FALSE),0)</f>
        <v>-252.75999999999976</v>
      </c>
      <c r="X64" s="35">
        <f ca="1">IFERROR(VLOOKUP($A64,Lookup2010,79,FALSE),0)</f>
        <v>-1531.899999999998</v>
      </c>
      <c r="Y64" s="36">
        <f ca="1">IFERROR(VLOOKUP($A64,Lookup2010,80,FALSE),0)</f>
        <v>-6840.05</v>
      </c>
      <c r="Z64" s="34">
        <f ca="1">IFERROR(VLOOKUP($A64,Lookup2011,77,FALSE),0)</f>
        <v>8857.2800000000279</v>
      </c>
      <c r="AA64" s="35">
        <f ca="1">IFERROR(VLOOKUP($A64,Lookup2011,78,FALSE),0)</f>
        <v>442.86000000000081</v>
      </c>
      <c r="AB64" s="35">
        <f ca="1">IFERROR(VLOOKUP($A64,Lookup2011,79,FALSE),0)</f>
        <v>2478.1500000000037</v>
      </c>
      <c r="AC64" s="36">
        <f ca="1">IFERROR(VLOOKUP($A64,Lookup2011,80,FALSE),0)</f>
        <v>11778.290000000032</v>
      </c>
      <c r="AD64" s="34">
        <f ca="1">IFERROR(VLOOKUP($A64,Lookup2012,77,FALSE),0)</f>
        <v>0</v>
      </c>
      <c r="AE64" s="35">
        <f ca="1">IFERROR(VLOOKUP($A64,Lookup2012,78,FALSE),0)</f>
        <v>0</v>
      </c>
      <c r="AF64" s="35">
        <f ca="1">IFERROR(VLOOKUP($A64,Lookup2012,79,FALSE),0)</f>
        <v>0</v>
      </c>
      <c r="AG64" s="36">
        <f ca="1">IFERROR(VLOOKUP($A64,Lookup2012,80,FALSE),0)</f>
        <v>0</v>
      </c>
      <c r="AH64" s="34">
        <f ca="1">IFERROR(VLOOKUP($A64,Lookup2013,77,FALSE),0)</f>
        <v>0</v>
      </c>
      <c r="AI64" s="35">
        <f ca="1">IFERROR(VLOOKUP($A64,Lookup2013,78,FALSE),0)</f>
        <v>0</v>
      </c>
      <c r="AJ64" s="35">
        <f ca="1">IFERROR(VLOOKUP($A64,Lookup2013,79,FALSE),0)</f>
        <v>0</v>
      </c>
      <c r="AK64" s="36">
        <f ca="1">IFERROR(VLOOKUP($A64,Lookup2013,80,FALSE),0)</f>
        <v>0</v>
      </c>
      <c r="AL64" s="34">
        <f ca="1">IFERROR(VLOOKUP($A64,Lookup2014,77,FALSE),0)</f>
        <v>0</v>
      </c>
      <c r="AM64" s="35">
        <f ca="1">IFERROR(VLOOKUP($A64,Lookup2014,78,FALSE),0)</f>
        <v>0</v>
      </c>
      <c r="AN64" s="35">
        <f ca="1">IFERROR(VLOOKUP($A64,Lookup2014,79,FALSE),0)</f>
        <v>0</v>
      </c>
      <c r="AO64" s="36">
        <f ca="1">IFERROR(VLOOKUP($A64,Lookup2014,80,FALSE),0)</f>
        <v>0</v>
      </c>
      <c r="AP64" s="34">
        <f ca="1">IFERROR(VLOOKUP($A64,Lookup2015,77,FALSE),0)</f>
        <v>0</v>
      </c>
      <c r="AQ64" s="35">
        <f ca="1">IFERROR(VLOOKUP($A64,Lookup2015,78,FALSE),0)</f>
        <v>0</v>
      </c>
      <c r="AR64" s="35">
        <f ca="1">IFERROR(VLOOKUP($A64,Lookup2015,79,FALSE),0)</f>
        <v>0</v>
      </c>
      <c r="AS64" s="36">
        <f ca="1">IFERROR(VLOOKUP($A64,Lookup2015,80,FALSE),0)</f>
        <v>0</v>
      </c>
      <c r="AT64" s="34">
        <f ca="1">IFERROR(VLOOKUP($A64,Lookup2016,77,FALSE),0)</f>
        <v>0</v>
      </c>
      <c r="AU64" s="35">
        <f ca="1">IFERROR(VLOOKUP($A64,Lookup2016,78,FALSE),0)</f>
        <v>0</v>
      </c>
      <c r="AV64" s="35">
        <f ca="1">IFERROR(VLOOKUP($A64,Lookup2016,79,FALSE),0)</f>
        <v>0</v>
      </c>
      <c r="AW64" s="36">
        <f ca="1">IFERROR(VLOOKUP($A64,Lookup2016,80,FALSE),0)</f>
        <v>0</v>
      </c>
      <c r="AX64" s="34">
        <f ca="1">SUM(F64,J64,N64,R64,V64,Z64,AD64,AH64,AL64,AP64,AT64)</f>
        <v>2116.5000000000418</v>
      </c>
      <c r="AY64" s="35">
        <f ca="1">SUM(G64,K64,O64,S64,W64,AA64,AE64,AI64,AM64,AQ64,AU64)</f>
        <v>105.80000000000109</v>
      </c>
      <c r="AZ64" s="35">
        <f ca="1">SUM(H64,L64,P64,T64,X64,AB64,AF64,AJ64,AN64,AR64,AV64)</f>
        <v>991.84000000000401</v>
      </c>
      <c r="BA64" s="36">
        <f ca="1">SUM(I64,M64,Q64,U64,Y64,AC64,AG64,AK64,AO64,AS64,AW64)</f>
        <v>3214.1400000000485</v>
      </c>
    </row>
    <row r="65" spans="1:53" outlineLevel="1" x14ac:dyDescent="0.25">
      <c r="C65" s="2" t="s">
        <v>914</v>
      </c>
      <c r="F65" s="34">
        <f t="shared" ref="F65:BA65" ca="1" si="124">SUBTOTAL(9,F64:F64)</f>
        <v>2092.8399999999929</v>
      </c>
      <c r="G65" s="35">
        <f t="shared" ca="1" si="124"/>
        <v>104.63999999999999</v>
      </c>
      <c r="H65" s="35">
        <f t="shared" ca="1" si="124"/>
        <v>978.57999999999959</v>
      </c>
      <c r="I65" s="36">
        <f t="shared" ca="1" si="124"/>
        <v>3176.0599999999922</v>
      </c>
      <c r="J65" s="34">
        <f t="shared" ca="1" si="124"/>
        <v>2631.4600000000064</v>
      </c>
      <c r="K65" s="35">
        <f t="shared" ca="1" si="124"/>
        <v>131.57000000000005</v>
      </c>
      <c r="L65" s="35">
        <f t="shared" ca="1" si="124"/>
        <v>1087.33</v>
      </c>
      <c r="M65" s="36">
        <f t="shared" ca="1" si="124"/>
        <v>3850.360000000006</v>
      </c>
      <c r="N65" s="34">
        <f t="shared" ca="1" si="124"/>
        <v>1727.6300000000156</v>
      </c>
      <c r="O65" s="35">
        <f t="shared" ca="1" si="124"/>
        <v>86.369999999999891</v>
      </c>
      <c r="P65" s="35">
        <f t="shared" ca="1" si="124"/>
        <v>616.17999999999881</v>
      </c>
      <c r="Q65" s="36">
        <f t="shared" ca="1" si="124"/>
        <v>2430.1800000000144</v>
      </c>
      <c r="R65" s="34">
        <f t="shared" ca="1" si="124"/>
        <v>-8137.3199999999979</v>
      </c>
      <c r="S65" s="35">
        <f t="shared" ca="1" si="124"/>
        <v>-406.87999999999988</v>
      </c>
      <c r="T65" s="35">
        <f t="shared" ca="1" si="124"/>
        <v>-2636.5</v>
      </c>
      <c r="U65" s="36">
        <f t="shared" ca="1" si="124"/>
        <v>-11180.699999999997</v>
      </c>
      <c r="V65" s="34">
        <f t="shared" ca="1" si="124"/>
        <v>-5055.3900000000031</v>
      </c>
      <c r="W65" s="35">
        <f t="shared" ca="1" si="124"/>
        <v>-252.75999999999976</v>
      </c>
      <c r="X65" s="35">
        <f t="shared" ca="1" si="124"/>
        <v>-1531.899999999998</v>
      </c>
      <c r="Y65" s="36">
        <f t="shared" ca="1" si="124"/>
        <v>-6840.05</v>
      </c>
      <c r="Z65" s="34">
        <f t="shared" ca="1" si="124"/>
        <v>8857.2800000000279</v>
      </c>
      <c r="AA65" s="35">
        <f t="shared" ca="1" si="124"/>
        <v>442.86000000000081</v>
      </c>
      <c r="AB65" s="35">
        <f t="shared" ca="1" si="124"/>
        <v>2478.1500000000037</v>
      </c>
      <c r="AC65" s="36">
        <f t="shared" ca="1" si="124"/>
        <v>11778.290000000032</v>
      </c>
      <c r="AD65" s="34">
        <f t="shared" ca="1" si="124"/>
        <v>0</v>
      </c>
      <c r="AE65" s="35">
        <f t="shared" ca="1" si="124"/>
        <v>0</v>
      </c>
      <c r="AF65" s="35">
        <f t="shared" ca="1" si="124"/>
        <v>0</v>
      </c>
      <c r="AG65" s="36">
        <f t="shared" ca="1" si="124"/>
        <v>0</v>
      </c>
      <c r="AH65" s="34">
        <f t="shared" ca="1" si="124"/>
        <v>0</v>
      </c>
      <c r="AI65" s="35">
        <f t="shared" ca="1" si="124"/>
        <v>0</v>
      </c>
      <c r="AJ65" s="35">
        <f t="shared" ca="1" si="124"/>
        <v>0</v>
      </c>
      <c r="AK65" s="36">
        <f t="shared" ca="1" si="124"/>
        <v>0</v>
      </c>
      <c r="AL65" s="34">
        <f t="shared" ca="1" si="124"/>
        <v>0</v>
      </c>
      <c r="AM65" s="35">
        <f t="shared" ca="1" si="124"/>
        <v>0</v>
      </c>
      <c r="AN65" s="35">
        <f t="shared" ca="1" si="124"/>
        <v>0</v>
      </c>
      <c r="AO65" s="36">
        <f t="shared" ca="1" si="124"/>
        <v>0</v>
      </c>
      <c r="AP65" s="34">
        <f t="shared" ca="1" si="124"/>
        <v>0</v>
      </c>
      <c r="AQ65" s="35">
        <f t="shared" ca="1" si="124"/>
        <v>0</v>
      </c>
      <c r="AR65" s="35">
        <f t="shared" ca="1" si="124"/>
        <v>0</v>
      </c>
      <c r="AS65" s="36">
        <f t="shared" ca="1" si="124"/>
        <v>0</v>
      </c>
      <c r="AT65" s="34">
        <f t="shared" ca="1" si="124"/>
        <v>0</v>
      </c>
      <c r="AU65" s="35">
        <f t="shared" ca="1" si="124"/>
        <v>0</v>
      </c>
      <c r="AV65" s="35">
        <f t="shared" ca="1" si="124"/>
        <v>0</v>
      </c>
      <c r="AW65" s="36">
        <f t="shared" ca="1" si="124"/>
        <v>0</v>
      </c>
      <c r="AX65" s="34">
        <f t="shared" ca="1" si="124"/>
        <v>2116.5000000000418</v>
      </c>
      <c r="AY65" s="35">
        <f t="shared" ca="1" si="124"/>
        <v>105.80000000000109</v>
      </c>
      <c r="AZ65" s="35">
        <f t="shared" ca="1" si="124"/>
        <v>991.84000000000401</v>
      </c>
      <c r="BA65" s="36">
        <f t="shared" ca="1" si="124"/>
        <v>3214.1400000000485</v>
      </c>
    </row>
    <row r="66" spans="1:53" outlineLevel="2" x14ac:dyDescent="0.25">
      <c r="A66" t="s">
        <v>420</v>
      </c>
      <c r="B66" t="str">
        <f t="shared" ref="B66:B73" ca="1" si="125">VLOOKUP($A66,IndexLookup,2,FALSE)</f>
        <v>CHD</v>
      </c>
      <c r="C66" t="str">
        <f t="shared" ref="C66:C73" ca="1" si="126">VLOOKUP($B66,ParticipantLookup,2,FALSE)</f>
        <v>Canadian Hydro Developers Inc.</v>
      </c>
      <c r="D66" t="str">
        <f t="shared" ref="D66:D73" ca="1" si="127">VLOOKUP($A66,IndexLookup,3,FALSE)</f>
        <v>CRE1</v>
      </c>
      <c r="E66" t="str">
        <f t="shared" ref="E66:E73" ca="1" si="128">VLOOKUP($D66,FacilityLookup,2,FALSE)</f>
        <v>Cowley Ridge Expansion #1 Wind Facility</v>
      </c>
      <c r="F66" s="34">
        <f t="shared" ref="F66:F73" ca="1" si="129">IFERROR(VLOOKUP($A66,Lookup2006,77,FALSE),0)</f>
        <v>0</v>
      </c>
      <c r="G66" s="35">
        <f t="shared" ref="G66:G73" ca="1" si="130">IFERROR(VLOOKUP($A66,Lookup2006,78,FALSE),0)</f>
        <v>0</v>
      </c>
      <c r="H66" s="35">
        <f t="shared" ref="H66:H73" ca="1" si="131">IFERROR(VLOOKUP($A66,Lookup2006,79,FALSE),0)</f>
        <v>0</v>
      </c>
      <c r="I66" s="36">
        <f t="shared" ref="I66:I73" ca="1" si="132">IFERROR(VLOOKUP($A66,Lookup2006,80,FALSE),0)</f>
        <v>0</v>
      </c>
      <c r="J66" s="34">
        <f t="shared" ref="J66:J73" ca="1" si="133">IFERROR(VLOOKUP($A66,Lookup2007,77,FALSE),0)</f>
        <v>0</v>
      </c>
      <c r="K66" s="35">
        <f t="shared" ref="K66:K73" ca="1" si="134">IFERROR(VLOOKUP($A66,Lookup2007,78,FALSE),0)</f>
        <v>0</v>
      </c>
      <c r="L66" s="35">
        <f t="shared" ref="L66:L73" ca="1" si="135">IFERROR(VLOOKUP($A66,Lookup2007,79,FALSE),0)</f>
        <v>0</v>
      </c>
      <c r="M66" s="36">
        <f t="shared" ref="M66:M73" ca="1" si="136">IFERROR(VLOOKUP($A66,Lookup2007,80,FALSE),0)</f>
        <v>0</v>
      </c>
      <c r="N66" s="34">
        <f t="shared" ref="N66:N73" ca="1" si="137">IFERROR(VLOOKUP($A66,Lookup2008,77,FALSE),0)</f>
        <v>0</v>
      </c>
      <c r="O66" s="35">
        <f t="shared" ref="O66:O73" ca="1" si="138">IFERROR(VLOOKUP($A66,Lookup2008,78,FALSE),0)</f>
        <v>0</v>
      </c>
      <c r="P66" s="35">
        <f t="shared" ref="P66:P73" ca="1" si="139">IFERROR(VLOOKUP($A66,Lookup2008,79,FALSE),0)</f>
        <v>0</v>
      </c>
      <c r="Q66" s="36">
        <f t="shared" ref="Q66:Q73" ca="1" si="140">IFERROR(VLOOKUP($A66,Lookup2008,80,FALSE),0)</f>
        <v>0</v>
      </c>
      <c r="R66" s="34">
        <f t="shared" ref="R66:R73" ca="1" si="141">IFERROR(VLOOKUP($A66,Lookup2009,77,FALSE),0)</f>
        <v>0</v>
      </c>
      <c r="S66" s="35">
        <f t="shared" ref="S66:S73" ca="1" si="142">IFERROR(VLOOKUP($A66,Lookup2009,78,FALSE),0)</f>
        <v>0</v>
      </c>
      <c r="T66" s="35">
        <f t="shared" ref="T66:T73" ca="1" si="143">IFERROR(VLOOKUP($A66,Lookup2009,79,FALSE),0)</f>
        <v>0</v>
      </c>
      <c r="U66" s="36">
        <f t="shared" ref="U66:U73" ca="1" si="144">IFERROR(VLOOKUP($A66,Lookup2009,80,FALSE),0)</f>
        <v>0</v>
      </c>
      <c r="V66" s="34">
        <f t="shared" ref="V66:V73" ca="1" si="145">IFERROR(VLOOKUP($A66,Lookup2010,77,FALSE),0)</f>
        <v>0</v>
      </c>
      <c r="W66" s="35">
        <f t="shared" ref="W66:W73" ca="1" si="146">IFERROR(VLOOKUP($A66,Lookup2010,78,FALSE),0)</f>
        <v>0</v>
      </c>
      <c r="X66" s="35">
        <f t="shared" ref="X66:X73" ca="1" si="147">IFERROR(VLOOKUP($A66,Lookup2010,79,FALSE),0)</f>
        <v>0</v>
      </c>
      <c r="Y66" s="36">
        <f t="shared" ref="Y66:Y73" ca="1" si="148">IFERROR(VLOOKUP($A66,Lookup2010,80,FALSE),0)</f>
        <v>0</v>
      </c>
      <c r="Z66" s="34">
        <f t="shared" ref="Z66:Z73" ca="1" si="149">IFERROR(VLOOKUP($A66,Lookup2011,77,FALSE),0)</f>
        <v>0</v>
      </c>
      <c r="AA66" s="35">
        <f t="shared" ref="AA66:AA73" ca="1" si="150">IFERROR(VLOOKUP($A66,Lookup2011,78,FALSE),0)</f>
        <v>0</v>
      </c>
      <c r="AB66" s="35">
        <f t="shared" ref="AB66:AB73" ca="1" si="151">IFERROR(VLOOKUP($A66,Lookup2011,79,FALSE),0)</f>
        <v>0</v>
      </c>
      <c r="AC66" s="36">
        <f t="shared" ref="AC66:AC73" ca="1" si="152">IFERROR(VLOOKUP($A66,Lookup2011,80,FALSE),0)</f>
        <v>0</v>
      </c>
      <c r="AD66" s="34">
        <f t="shared" ref="AD66:AD73" ca="1" si="153">IFERROR(VLOOKUP($A66,Lookup2012,77,FALSE),0)</f>
        <v>0</v>
      </c>
      <c r="AE66" s="35">
        <f t="shared" ref="AE66:AE73" ca="1" si="154">IFERROR(VLOOKUP($A66,Lookup2012,78,FALSE),0)</f>
        <v>0</v>
      </c>
      <c r="AF66" s="35">
        <f t="shared" ref="AF66:AF73" ca="1" si="155">IFERROR(VLOOKUP($A66,Lookup2012,79,FALSE),0)</f>
        <v>0</v>
      </c>
      <c r="AG66" s="36">
        <f t="shared" ref="AG66:AG73" ca="1" si="156">IFERROR(VLOOKUP($A66,Lookup2012,80,FALSE),0)</f>
        <v>0</v>
      </c>
      <c r="AH66" s="34">
        <f t="shared" ref="AH66:AH73" ca="1" si="157">IFERROR(VLOOKUP($A66,Lookup2013,77,FALSE),0)</f>
        <v>0</v>
      </c>
      <c r="AI66" s="35">
        <f t="shared" ref="AI66:AI73" ca="1" si="158">IFERROR(VLOOKUP($A66,Lookup2013,78,FALSE),0)</f>
        <v>0</v>
      </c>
      <c r="AJ66" s="35">
        <f t="shared" ref="AJ66:AJ73" ca="1" si="159">IFERROR(VLOOKUP($A66,Lookup2013,79,FALSE),0)</f>
        <v>0</v>
      </c>
      <c r="AK66" s="36">
        <f t="shared" ref="AK66:AK73" ca="1" si="160">IFERROR(VLOOKUP($A66,Lookup2013,80,FALSE),0)</f>
        <v>0</v>
      </c>
      <c r="AL66" s="34">
        <f t="shared" ref="AL66:AL73" ca="1" si="161">IFERROR(VLOOKUP($A66,Lookup2014,77,FALSE),0)</f>
        <v>0</v>
      </c>
      <c r="AM66" s="35">
        <f t="shared" ref="AM66:AM73" ca="1" si="162">IFERROR(VLOOKUP($A66,Lookup2014,78,FALSE),0)</f>
        <v>0</v>
      </c>
      <c r="AN66" s="35">
        <f t="shared" ref="AN66:AN73" ca="1" si="163">IFERROR(VLOOKUP($A66,Lookup2014,79,FALSE),0)</f>
        <v>0</v>
      </c>
      <c r="AO66" s="36">
        <f t="shared" ref="AO66:AO73" ca="1" si="164">IFERROR(VLOOKUP($A66,Lookup2014,80,FALSE),0)</f>
        <v>0</v>
      </c>
      <c r="AP66" s="34">
        <f t="shared" ref="AP66:AP73" ca="1" si="165">IFERROR(VLOOKUP($A66,Lookup2015,77,FALSE),0)</f>
        <v>0</v>
      </c>
      <c r="AQ66" s="35">
        <f t="shared" ref="AQ66:AQ73" ca="1" si="166">IFERROR(VLOOKUP($A66,Lookup2015,78,FALSE),0)</f>
        <v>0</v>
      </c>
      <c r="AR66" s="35">
        <f t="shared" ref="AR66:AR73" ca="1" si="167">IFERROR(VLOOKUP($A66,Lookup2015,79,FALSE),0)</f>
        <v>0</v>
      </c>
      <c r="AS66" s="36">
        <f t="shared" ref="AS66:AS73" ca="1" si="168">IFERROR(VLOOKUP($A66,Lookup2015,80,FALSE),0)</f>
        <v>0</v>
      </c>
      <c r="AT66" s="34">
        <f t="shared" ref="AT66:AT73" ca="1" si="169">IFERROR(VLOOKUP($A66,Lookup2016,77,FALSE),0)</f>
        <v>0</v>
      </c>
      <c r="AU66" s="35">
        <f t="shared" ref="AU66:AU73" ca="1" si="170">IFERROR(VLOOKUP($A66,Lookup2016,78,FALSE),0)</f>
        <v>0</v>
      </c>
      <c r="AV66" s="35">
        <f t="shared" ref="AV66:AV73" ca="1" si="171">IFERROR(VLOOKUP($A66,Lookup2016,79,FALSE),0)</f>
        <v>0</v>
      </c>
      <c r="AW66" s="36">
        <f t="shared" ref="AW66:AW73" ca="1" si="172">IFERROR(VLOOKUP($A66,Lookup2016,80,FALSE),0)</f>
        <v>0</v>
      </c>
      <c r="AX66" s="34">
        <f t="shared" ref="AX66:BA73" ca="1" si="173">SUM(F66,J66,N66,R66,V66,Z66,AD66,AH66,AL66,AP66,AT66)</f>
        <v>0</v>
      </c>
      <c r="AY66" s="35">
        <f t="shared" ca="1" si="173"/>
        <v>0</v>
      </c>
      <c r="AZ66" s="35">
        <f t="shared" ca="1" si="173"/>
        <v>0</v>
      </c>
      <c r="BA66" s="36">
        <f t="shared" ca="1" si="173"/>
        <v>0</v>
      </c>
    </row>
    <row r="67" spans="1:53" outlineLevel="2" x14ac:dyDescent="0.25">
      <c r="A67" t="s">
        <v>421</v>
      </c>
      <c r="B67" t="str">
        <f t="shared" ca="1" si="125"/>
        <v>CHD</v>
      </c>
      <c r="C67" t="str">
        <f t="shared" ca="1" si="126"/>
        <v>Canadian Hydro Developers Inc.</v>
      </c>
      <c r="D67" t="str">
        <f t="shared" ca="1" si="127"/>
        <v>CRE2</v>
      </c>
      <c r="E67" t="str">
        <f t="shared" ca="1" si="128"/>
        <v>Cowley Ridge Expansion #2 Wind Facility</v>
      </c>
      <c r="F67" s="34">
        <f t="shared" ca="1" si="129"/>
        <v>0</v>
      </c>
      <c r="G67" s="35">
        <f t="shared" ca="1" si="130"/>
        <v>0</v>
      </c>
      <c r="H67" s="35">
        <f t="shared" ca="1" si="131"/>
        <v>0</v>
      </c>
      <c r="I67" s="36">
        <f t="shared" ca="1" si="132"/>
        <v>0</v>
      </c>
      <c r="J67" s="34">
        <f t="shared" ca="1" si="133"/>
        <v>0</v>
      </c>
      <c r="K67" s="35">
        <f t="shared" ca="1" si="134"/>
        <v>0</v>
      </c>
      <c r="L67" s="35">
        <f t="shared" ca="1" si="135"/>
        <v>0</v>
      </c>
      <c r="M67" s="36">
        <f t="shared" ca="1" si="136"/>
        <v>0</v>
      </c>
      <c r="N67" s="34">
        <f t="shared" ca="1" si="137"/>
        <v>0</v>
      </c>
      <c r="O67" s="35">
        <f t="shared" ca="1" si="138"/>
        <v>0</v>
      </c>
      <c r="P67" s="35">
        <f t="shared" ca="1" si="139"/>
        <v>0</v>
      </c>
      <c r="Q67" s="36">
        <f t="shared" ca="1" si="140"/>
        <v>0</v>
      </c>
      <c r="R67" s="34">
        <f t="shared" ca="1" si="141"/>
        <v>0</v>
      </c>
      <c r="S67" s="35">
        <f t="shared" ca="1" si="142"/>
        <v>0</v>
      </c>
      <c r="T67" s="35">
        <f t="shared" ca="1" si="143"/>
        <v>0</v>
      </c>
      <c r="U67" s="36">
        <f t="shared" ca="1" si="144"/>
        <v>0</v>
      </c>
      <c r="V67" s="34">
        <f t="shared" ca="1" si="145"/>
        <v>0</v>
      </c>
      <c r="W67" s="35">
        <f t="shared" ca="1" si="146"/>
        <v>0</v>
      </c>
      <c r="X67" s="35">
        <f t="shared" ca="1" si="147"/>
        <v>0</v>
      </c>
      <c r="Y67" s="36">
        <f t="shared" ca="1" si="148"/>
        <v>0</v>
      </c>
      <c r="Z67" s="34">
        <f t="shared" ca="1" si="149"/>
        <v>0</v>
      </c>
      <c r="AA67" s="35">
        <f t="shared" ca="1" si="150"/>
        <v>0</v>
      </c>
      <c r="AB67" s="35">
        <f t="shared" ca="1" si="151"/>
        <v>0</v>
      </c>
      <c r="AC67" s="36">
        <f t="shared" ca="1" si="152"/>
        <v>0</v>
      </c>
      <c r="AD67" s="34">
        <f t="shared" ca="1" si="153"/>
        <v>0</v>
      </c>
      <c r="AE67" s="35">
        <f t="shared" ca="1" si="154"/>
        <v>0</v>
      </c>
      <c r="AF67" s="35">
        <f t="shared" ca="1" si="155"/>
        <v>0</v>
      </c>
      <c r="AG67" s="36">
        <f t="shared" ca="1" si="156"/>
        <v>0</v>
      </c>
      <c r="AH67" s="34">
        <f t="shared" ca="1" si="157"/>
        <v>0</v>
      </c>
      <c r="AI67" s="35">
        <f t="shared" ca="1" si="158"/>
        <v>0</v>
      </c>
      <c r="AJ67" s="35">
        <f t="shared" ca="1" si="159"/>
        <v>0</v>
      </c>
      <c r="AK67" s="36">
        <f t="shared" ca="1" si="160"/>
        <v>0</v>
      </c>
      <c r="AL67" s="34">
        <f t="shared" ca="1" si="161"/>
        <v>0</v>
      </c>
      <c r="AM67" s="35">
        <f t="shared" ca="1" si="162"/>
        <v>0</v>
      </c>
      <c r="AN67" s="35">
        <f t="shared" ca="1" si="163"/>
        <v>0</v>
      </c>
      <c r="AO67" s="36">
        <f t="shared" ca="1" si="164"/>
        <v>0</v>
      </c>
      <c r="AP67" s="34">
        <f t="shared" ca="1" si="165"/>
        <v>0</v>
      </c>
      <c r="AQ67" s="35">
        <f t="shared" ca="1" si="166"/>
        <v>0</v>
      </c>
      <c r="AR67" s="35">
        <f t="shared" ca="1" si="167"/>
        <v>0</v>
      </c>
      <c r="AS67" s="36">
        <f t="shared" ca="1" si="168"/>
        <v>0</v>
      </c>
      <c r="AT67" s="34">
        <f t="shared" ca="1" si="169"/>
        <v>0</v>
      </c>
      <c r="AU67" s="35">
        <f t="shared" ca="1" si="170"/>
        <v>0</v>
      </c>
      <c r="AV67" s="35">
        <f t="shared" ca="1" si="171"/>
        <v>0</v>
      </c>
      <c r="AW67" s="36">
        <f t="shared" ca="1" si="172"/>
        <v>0</v>
      </c>
      <c r="AX67" s="34">
        <f t="shared" ca="1" si="173"/>
        <v>0</v>
      </c>
      <c r="AY67" s="35">
        <f t="shared" ca="1" si="173"/>
        <v>0</v>
      </c>
      <c r="AZ67" s="35">
        <f t="shared" ca="1" si="173"/>
        <v>0</v>
      </c>
      <c r="BA67" s="36">
        <f t="shared" ca="1" si="173"/>
        <v>0</v>
      </c>
    </row>
    <row r="68" spans="1:53" outlineLevel="2" x14ac:dyDescent="0.25">
      <c r="A68" t="s">
        <v>663</v>
      </c>
      <c r="B68" t="str">
        <f t="shared" ca="1" si="125"/>
        <v>CHD</v>
      </c>
      <c r="C68" t="str">
        <f t="shared" ca="1" si="126"/>
        <v>Canadian Hydro Developers Inc.</v>
      </c>
      <c r="D68" t="str">
        <f t="shared" ca="1" si="127"/>
        <v>CRE3</v>
      </c>
      <c r="E68" t="str">
        <f t="shared" ca="1" si="128"/>
        <v>Cowley Ridge Wind Facility</v>
      </c>
      <c r="F68" s="34">
        <f t="shared" ca="1" si="129"/>
        <v>-7138.7199999999993</v>
      </c>
      <c r="G68" s="35">
        <f t="shared" ca="1" si="130"/>
        <v>-356.93999999999994</v>
      </c>
      <c r="H68" s="35">
        <f t="shared" ca="1" si="131"/>
        <v>-3363.5199999999995</v>
      </c>
      <c r="I68" s="36">
        <f t="shared" ca="1" si="132"/>
        <v>-10859.179999999998</v>
      </c>
      <c r="J68" s="34">
        <f t="shared" ca="1" si="133"/>
        <v>6559.7100000000028</v>
      </c>
      <c r="K68" s="35">
        <f t="shared" ca="1" si="134"/>
        <v>327.95999999999992</v>
      </c>
      <c r="L68" s="35">
        <f t="shared" ca="1" si="135"/>
        <v>2713.06</v>
      </c>
      <c r="M68" s="36">
        <f t="shared" ca="1" si="136"/>
        <v>9600.7300000000014</v>
      </c>
      <c r="N68" s="34">
        <f t="shared" ca="1" si="137"/>
        <v>779.43000000000393</v>
      </c>
      <c r="O68" s="35">
        <f t="shared" ca="1" si="138"/>
        <v>38.980000000000643</v>
      </c>
      <c r="P68" s="35">
        <f t="shared" ca="1" si="139"/>
        <v>279.57000000000306</v>
      </c>
      <c r="Q68" s="36">
        <f t="shared" ca="1" si="140"/>
        <v>1097.9800000000075</v>
      </c>
      <c r="R68" s="34">
        <f t="shared" ca="1" si="141"/>
        <v>924.90000000000782</v>
      </c>
      <c r="S68" s="35">
        <f t="shared" ca="1" si="142"/>
        <v>46.259999999999877</v>
      </c>
      <c r="T68" s="35">
        <f t="shared" ca="1" si="143"/>
        <v>299.7800000000006</v>
      </c>
      <c r="U68" s="36">
        <f t="shared" ca="1" si="144"/>
        <v>1270.9400000000082</v>
      </c>
      <c r="V68" s="34">
        <f t="shared" ca="1" si="145"/>
        <v>12409.259999999998</v>
      </c>
      <c r="W68" s="35">
        <f t="shared" ca="1" si="146"/>
        <v>620.45999999999981</v>
      </c>
      <c r="X68" s="35">
        <f t="shared" ca="1" si="147"/>
        <v>3758.1299999999997</v>
      </c>
      <c r="Y68" s="36">
        <f t="shared" ca="1" si="148"/>
        <v>16787.849999999999</v>
      </c>
      <c r="Z68" s="34">
        <f t="shared" ca="1" si="149"/>
        <v>3297.7299999999996</v>
      </c>
      <c r="AA68" s="35">
        <f t="shared" ca="1" si="150"/>
        <v>164.88000000000008</v>
      </c>
      <c r="AB68" s="35">
        <f t="shared" ca="1" si="151"/>
        <v>904.75999999999942</v>
      </c>
      <c r="AC68" s="36">
        <f t="shared" ca="1" si="152"/>
        <v>4367.369999999999</v>
      </c>
      <c r="AD68" s="34">
        <f t="shared" ca="1" si="153"/>
        <v>-5754.2800000000025</v>
      </c>
      <c r="AE68" s="35">
        <f t="shared" ca="1" si="154"/>
        <v>-287.7</v>
      </c>
      <c r="AF68" s="35">
        <f t="shared" ca="1" si="155"/>
        <v>-1426.16</v>
      </c>
      <c r="AG68" s="36">
        <f t="shared" ca="1" si="156"/>
        <v>-7468.1400000000021</v>
      </c>
      <c r="AH68" s="34">
        <f t="shared" ca="1" si="157"/>
        <v>2212.0300000000029</v>
      </c>
      <c r="AI68" s="35">
        <f t="shared" ca="1" si="158"/>
        <v>110.62000000000008</v>
      </c>
      <c r="AJ68" s="35">
        <f t="shared" ca="1" si="159"/>
        <v>492.53999999999957</v>
      </c>
      <c r="AK68" s="36">
        <f t="shared" ca="1" si="160"/>
        <v>2815.1900000000023</v>
      </c>
      <c r="AL68" s="34">
        <f t="shared" ca="1" si="161"/>
        <v>0</v>
      </c>
      <c r="AM68" s="35">
        <f t="shared" ca="1" si="162"/>
        <v>0</v>
      </c>
      <c r="AN68" s="35">
        <f t="shared" ca="1" si="163"/>
        <v>0</v>
      </c>
      <c r="AO68" s="36">
        <f t="shared" ca="1" si="164"/>
        <v>0</v>
      </c>
      <c r="AP68" s="34">
        <f t="shared" ca="1" si="165"/>
        <v>0</v>
      </c>
      <c r="AQ68" s="35">
        <f t="shared" ca="1" si="166"/>
        <v>0</v>
      </c>
      <c r="AR68" s="35">
        <f t="shared" ca="1" si="167"/>
        <v>0</v>
      </c>
      <c r="AS68" s="36">
        <f t="shared" ca="1" si="168"/>
        <v>0</v>
      </c>
      <c r="AT68" s="34">
        <f t="shared" ca="1" si="169"/>
        <v>0</v>
      </c>
      <c r="AU68" s="35">
        <f t="shared" ca="1" si="170"/>
        <v>0</v>
      </c>
      <c r="AV68" s="35">
        <f t="shared" ca="1" si="171"/>
        <v>0</v>
      </c>
      <c r="AW68" s="36">
        <f t="shared" ca="1" si="172"/>
        <v>0</v>
      </c>
      <c r="AX68" s="34">
        <f t="shared" ca="1" si="173"/>
        <v>13290.060000000012</v>
      </c>
      <c r="AY68" s="35">
        <f t="shared" ca="1" si="173"/>
        <v>664.52000000000044</v>
      </c>
      <c r="AZ68" s="35">
        <f t="shared" ca="1" si="173"/>
        <v>3658.160000000003</v>
      </c>
      <c r="BA68" s="36">
        <f t="shared" ca="1" si="173"/>
        <v>17612.740000000016</v>
      </c>
    </row>
    <row r="69" spans="1:53" outlineLevel="2" x14ac:dyDescent="0.25">
      <c r="A69" t="s">
        <v>664</v>
      </c>
      <c r="B69" t="str">
        <f t="shared" ca="1" si="125"/>
        <v>CHD</v>
      </c>
      <c r="C69" t="str">
        <f t="shared" ca="1" si="126"/>
        <v>Canadian Hydro Developers Inc.</v>
      </c>
      <c r="D69" t="str">
        <f t="shared" ca="1" si="127"/>
        <v>CRWD</v>
      </c>
      <c r="E69" t="str">
        <f t="shared" ca="1" si="128"/>
        <v>Cowley Ridge Phase 2 Wind Facility</v>
      </c>
      <c r="F69" s="34">
        <f t="shared" ca="1" si="129"/>
        <v>0</v>
      </c>
      <c r="G69" s="35">
        <f t="shared" ca="1" si="130"/>
        <v>0</v>
      </c>
      <c r="H69" s="35">
        <f t="shared" ca="1" si="131"/>
        <v>0</v>
      </c>
      <c r="I69" s="36">
        <f t="shared" ca="1" si="132"/>
        <v>0</v>
      </c>
      <c r="J69" s="34">
        <f t="shared" ca="1" si="133"/>
        <v>0</v>
      </c>
      <c r="K69" s="35">
        <f t="shared" ca="1" si="134"/>
        <v>0</v>
      </c>
      <c r="L69" s="35">
        <f t="shared" ca="1" si="135"/>
        <v>0</v>
      </c>
      <c r="M69" s="36">
        <f t="shared" ca="1" si="136"/>
        <v>0</v>
      </c>
      <c r="N69" s="34">
        <f t="shared" ca="1" si="137"/>
        <v>0</v>
      </c>
      <c r="O69" s="35">
        <f t="shared" ca="1" si="138"/>
        <v>0</v>
      </c>
      <c r="P69" s="35">
        <f t="shared" ca="1" si="139"/>
        <v>0</v>
      </c>
      <c r="Q69" s="36">
        <f t="shared" ca="1" si="140"/>
        <v>0</v>
      </c>
      <c r="R69" s="34">
        <f t="shared" ca="1" si="141"/>
        <v>28.219999999999345</v>
      </c>
      <c r="S69" s="35">
        <f t="shared" ca="1" si="142"/>
        <v>1.4000000000000341</v>
      </c>
      <c r="T69" s="35">
        <f t="shared" ca="1" si="143"/>
        <v>8.9000000000003912</v>
      </c>
      <c r="U69" s="36">
        <f t="shared" ca="1" si="144"/>
        <v>38.519999999999769</v>
      </c>
      <c r="V69" s="34">
        <f t="shared" ca="1" si="145"/>
        <v>7423.4200000000019</v>
      </c>
      <c r="W69" s="35">
        <f t="shared" ca="1" si="146"/>
        <v>371.18000000000006</v>
      </c>
      <c r="X69" s="35">
        <f t="shared" ca="1" si="147"/>
        <v>2248.4900000000011</v>
      </c>
      <c r="Y69" s="36">
        <f t="shared" ca="1" si="148"/>
        <v>10043.090000000002</v>
      </c>
      <c r="Z69" s="34">
        <f t="shared" ca="1" si="149"/>
        <v>54.999999999999808</v>
      </c>
      <c r="AA69" s="35">
        <f t="shared" ca="1" si="150"/>
        <v>2.7500000000000089</v>
      </c>
      <c r="AB69" s="35">
        <f t="shared" ca="1" si="151"/>
        <v>15.48000000000023</v>
      </c>
      <c r="AC69" s="36">
        <f t="shared" ca="1" si="152"/>
        <v>73.230000000000061</v>
      </c>
      <c r="AD69" s="34">
        <f t="shared" ca="1" si="153"/>
        <v>0</v>
      </c>
      <c r="AE69" s="35">
        <f t="shared" ca="1" si="154"/>
        <v>0</v>
      </c>
      <c r="AF69" s="35">
        <f t="shared" ca="1" si="155"/>
        <v>0</v>
      </c>
      <c r="AG69" s="36">
        <f t="shared" ca="1" si="156"/>
        <v>0</v>
      </c>
      <c r="AH69" s="34">
        <f t="shared" ca="1" si="157"/>
        <v>756.05000000000291</v>
      </c>
      <c r="AI69" s="35">
        <f t="shared" ca="1" si="158"/>
        <v>37.820000000000007</v>
      </c>
      <c r="AJ69" s="35">
        <f t="shared" ca="1" si="159"/>
        <v>168.11000000000007</v>
      </c>
      <c r="AK69" s="36">
        <f t="shared" ca="1" si="160"/>
        <v>961.98000000000297</v>
      </c>
      <c r="AL69" s="34">
        <f t="shared" ca="1" si="161"/>
        <v>0</v>
      </c>
      <c r="AM69" s="35">
        <f t="shared" ca="1" si="162"/>
        <v>0</v>
      </c>
      <c r="AN69" s="35">
        <f t="shared" ca="1" si="163"/>
        <v>0</v>
      </c>
      <c r="AO69" s="36">
        <f t="shared" ca="1" si="164"/>
        <v>0</v>
      </c>
      <c r="AP69" s="34">
        <f t="shared" ca="1" si="165"/>
        <v>0</v>
      </c>
      <c r="AQ69" s="35">
        <f t="shared" ca="1" si="166"/>
        <v>0</v>
      </c>
      <c r="AR69" s="35">
        <f t="shared" ca="1" si="167"/>
        <v>0</v>
      </c>
      <c r="AS69" s="36">
        <f t="shared" ca="1" si="168"/>
        <v>0</v>
      </c>
      <c r="AT69" s="34">
        <f t="shared" ca="1" si="169"/>
        <v>0</v>
      </c>
      <c r="AU69" s="35">
        <f t="shared" ca="1" si="170"/>
        <v>0</v>
      </c>
      <c r="AV69" s="35">
        <f t="shared" ca="1" si="171"/>
        <v>0</v>
      </c>
      <c r="AW69" s="36">
        <f t="shared" ca="1" si="172"/>
        <v>0</v>
      </c>
      <c r="AX69" s="34">
        <f t="shared" ca="1" si="173"/>
        <v>8262.6900000000041</v>
      </c>
      <c r="AY69" s="35">
        <f t="shared" ca="1" si="173"/>
        <v>413.15000000000009</v>
      </c>
      <c r="AZ69" s="35">
        <f t="shared" ca="1" si="173"/>
        <v>2440.9800000000018</v>
      </c>
      <c r="BA69" s="36">
        <f t="shared" ca="1" si="173"/>
        <v>11116.820000000005</v>
      </c>
    </row>
    <row r="70" spans="1:53" outlineLevel="2" x14ac:dyDescent="0.25">
      <c r="A70" t="s">
        <v>727</v>
      </c>
      <c r="B70" t="str">
        <f t="shared" ca="1" si="125"/>
        <v>CHD</v>
      </c>
      <c r="C70" t="str">
        <f t="shared" ca="1" si="126"/>
        <v>Canadian Hydro Developers Inc.</v>
      </c>
      <c r="D70" t="str">
        <f t="shared" ca="1" si="127"/>
        <v>DRW1</v>
      </c>
      <c r="E70" t="str">
        <f t="shared" ca="1" si="128"/>
        <v>Drywood #1</v>
      </c>
      <c r="F70" s="34">
        <f t="shared" ca="1" si="129"/>
        <v>0</v>
      </c>
      <c r="G70" s="35">
        <f t="shared" ca="1" si="130"/>
        <v>0</v>
      </c>
      <c r="H70" s="35">
        <f t="shared" ca="1" si="131"/>
        <v>0</v>
      </c>
      <c r="I70" s="36">
        <f t="shared" ca="1" si="132"/>
        <v>0</v>
      </c>
      <c r="J70" s="34">
        <f t="shared" ca="1" si="133"/>
        <v>0</v>
      </c>
      <c r="K70" s="35">
        <f t="shared" ca="1" si="134"/>
        <v>0</v>
      </c>
      <c r="L70" s="35">
        <f t="shared" ca="1" si="135"/>
        <v>0</v>
      </c>
      <c r="M70" s="36">
        <f t="shared" ca="1" si="136"/>
        <v>0</v>
      </c>
      <c r="N70" s="34">
        <f t="shared" ca="1" si="137"/>
        <v>0</v>
      </c>
      <c r="O70" s="35">
        <f t="shared" ca="1" si="138"/>
        <v>0</v>
      </c>
      <c r="P70" s="35">
        <f t="shared" ca="1" si="139"/>
        <v>0</v>
      </c>
      <c r="Q70" s="36">
        <f t="shared" ca="1" si="140"/>
        <v>0</v>
      </c>
      <c r="R70" s="34">
        <f t="shared" ca="1" si="141"/>
        <v>0</v>
      </c>
      <c r="S70" s="35">
        <f t="shared" ca="1" si="142"/>
        <v>0</v>
      </c>
      <c r="T70" s="35">
        <f t="shared" ca="1" si="143"/>
        <v>0</v>
      </c>
      <c r="U70" s="36">
        <f t="shared" ca="1" si="144"/>
        <v>0</v>
      </c>
      <c r="V70" s="34">
        <f t="shared" ca="1" si="145"/>
        <v>0</v>
      </c>
      <c r="W70" s="35">
        <f t="shared" ca="1" si="146"/>
        <v>0</v>
      </c>
      <c r="X70" s="35">
        <f t="shared" ca="1" si="147"/>
        <v>0</v>
      </c>
      <c r="Y70" s="36">
        <f t="shared" ca="1" si="148"/>
        <v>0</v>
      </c>
      <c r="Z70" s="34">
        <f t="shared" ca="1" si="149"/>
        <v>0</v>
      </c>
      <c r="AA70" s="35">
        <f t="shared" ca="1" si="150"/>
        <v>0</v>
      </c>
      <c r="AB70" s="35">
        <f t="shared" ca="1" si="151"/>
        <v>0</v>
      </c>
      <c r="AC70" s="36">
        <f t="shared" ca="1" si="152"/>
        <v>0</v>
      </c>
      <c r="AD70" s="34">
        <f t="shared" ca="1" si="153"/>
        <v>0</v>
      </c>
      <c r="AE70" s="35">
        <f t="shared" ca="1" si="154"/>
        <v>0</v>
      </c>
      <c r="AF70" s="35">
        <f t="shared" ca="1" si="155"/>
        <v>0</v>
      </c>
      <c r="AG70" s="36">
        <f t="shared" ca="1" si="156"/>
        <v>0</v>
      </c>
      <c r="AH70" s="34">
        <f t="shared" ca="1" si="157"/>
        <v>0</v>
      </c>
      <c r="AI70" s="35">
        <f t="shared" ca="1" si="158"/>
        <v>0</v>
      </c>
      <c r="AJ70" s="35">
        <f t="shared" ca="1" si="159"/>
        <v>0</v>
      </c>
      <c r="AK70" s="36">
        <f t="shared" ca="1" si="160"/>
        <v>0</v>
      </c>
      <c r="AL70" s="34">
        <f t="shared" ca="1" si="161"/>
        <v>0</v>
      </c>
      <c r="AM70" s="35">
        <f t="shared" ca="1" si="162"/>
        <v>0</v>
      </c>
      <c r="AN70" s="35">
        <f t="shared" ca="1" si="163"/>
        <v>0</v>
      </c>
      <c r="AO70" s="36">
        <f t="shared" ca="1" si="164"/>
        <v>0</v>
      </c>
      <c r="AP70" s="34">
        <f t="shared" ca="1" si="165"/>
        <v>0</v>
      </c>
      <c r="AQ70" s="35">
        <f t="shared" ca="1" si="166"/>
        <v>0</v>
      </c>
      <c r="AR70" s="35">
        <f t="shared" ca="1" si="167"/>
        <v>0</v>
      </c>
      <c r="AS70" s="36">
        <f t="shared" ca="1" si="168"/>
        <v>0</v>
      </c>
      <c r="AT70" s="34">
        <f t="shared" ca="1" si="169"/>
        <v>0</v>
      </c>
      <c r="AU70" s="35">
        <f t="shared" ca="1" si="170"/>
        <v>0</v>
      </c>
      <c r="AV70" s="35">
        <f t="shared" ca="1" si="171"/>
        <v>0</v>
      </c>
      <c r="AW70" s="36">
        <f t="shared" ca="1" si="172"/>
        <v>0</v>
      </c>
      <c r="AX70" s="34">
        <f t="shared" ca="1" si="173"/>
        <v>0</v>
      </c>
      <c r="AY70" s="35">
        <f t="shared" ca="1" si="173"/>
        <v>0</v>
      </c>
      <c r="AZ70" s="35">
        <f t="shared" ca="1" si="173"/>
        <v>0</v>
      </c>
      <c r="BA70" s="36">
        <f t="shared" ca="1" si="173"/>
        <v>0</v>
      </c>
    </row>
    <row r="71" spans="1:53" outlineLevel="2" x14ac:dyDescent="0.25">
      <c r="A71" t="s">
        <v>665</v>
      </c>
      <c r="B71" t="str">
        <f t="shared" ca="1" si="125"/>
        <v>CHD</v>
      </c>
      <c r="C71" t="str">
        <f t="shared" ca="1" si="126"/>
        <v>Canadian Hydro Developers Inc.</v>
      </c>
      <c r="D71" t="str">
        <f t="shared" ca="1" si="127"/>
        <v>PKNE</v>
      </c>
      <c r="E71" t="str">
        <f t="shared" ca="1" si="128"/>
        <v>Cowley Ridge Phase 1 Wind Facility</v>
      </c>
      <c r="F71" s="34">
        <f t="shared" ca="1" si="129"/>
        <v>0</v>
      </c>
      <c r="G71" s="35">
        <f t="shared" ca="1" si="130"/>
        <v>0</v>
      </c>
      <c r="H71" s="35">
        <f t="shared" ca="1" si="131"/>
        <v>0</v>
      </c>
      <c r="I71" s="36">
        <f t="shared" ca="1" si="132"/>
        <v>0</v>
      </c>
      <c r="J71" s="34">
        <f t="shared" ca="1" si="133"/>
        <v>0</v>
      </c>
      <c r="K71" s="35">
        <f t="shared" ca="1" si="134"/>
        <v>0</v>
      </c>
      <c r="L71" s="35">
        <f t="shared" ca="1" si="135"/>
        <v>0</v>
      </c>
      <c r="M71" s="36">
        <f t="shared" ca="1" si="136"/>
        <v>0</v>
      </c>
      <c r="N71" s="34">
        <f t="shared" ca="1" si="137"/>
        <v>0</v>
      </c>
      <c r="O71" s="35">
        <f t="shared" ca="1" si="138"/>
        <v>0</v>
      </c>
      <c r="P71" s="35">
        <f t="shared" ca="1" si="139"/>
        <v>0</v>
      </c>
      <c r="Q71" s="36">
        <f t="shared" ca="1" si="140"/>
        <v>0</v>
      </c>
      <c r="R71" s="34">
        <f t="shared" ca="1" si="141"/>
        <v>32.269999999998618</v>
      </c>
      <c r="S71" s="35">
        <f t="shared" ca="1" si="142"/>
        <v>1.6200000000000045</v>
      </c>
      <c r="T71" s="35">
        <f t="shared" ca="1" si="143"/>
        <v>10.169999999999963</v>
      </c>
      <c r="U71" s="36">
        <f t="shared" ca="1" si="144"/>
        <v>44.059999999998581</v>
      </c>
      <c r="V71" s="34">
        <f t="shared" ca="1" si="145"/>
        <v>7620.8399999999992</v>
      </c>
      <c r="W71" s="35">
        <f t="shared" ca="1" si="146"/>
        <v>381.05</v>
      </c>
      <c r="X71" s="35">
        <f t="shared" ca="1" si="147"/>
        <v>2309.8999999999996</v>
      </c>
      <c r="Y71" s="36">
        <f t="shared" ca="1" si="148"/>
        <v>10311.789999999997</v>
      </c>
      <c r="Z71" s="34">
        <f t="shared" ca="1" si="149"/>
        <v>68.519999999999783</v>
      </c>
      <c r="AA71" s="35">
        <f t="shared" ca="1" si="150"/>
        <v>3.4300000000000637</v>
      </c>
      <c r="AB71" s="35">
        <f t="shared" ca="1" si="151"/>
        <v>19.189999999999387</v>
      </c>
      <c r="AC71" s="36">
        <f t="shared" ca="1" si="152"/>
        <v>91.139999999999233</v>
      </c>
      <c r="AD71" s="34">
        <f t="shared" ca="1" si="153"/>
        <v>-3073.3900000000003</v>
      </c>
      <c r="AE71" s="35">
        <f t="shared" ca="1" si="154"/>
        <v>-153.64999999999995</v>
      </c>
      <c r="AF71" s="35">
        <f t="shared" ca="1" si="155"/>
        <v>-757.36000000000024</v>
      </c>
      <c r="AG71" s="36">
        <f t="shared" ca="1" si="156"/>
        <v>-3984.4000000000005</v>
      </c>
      <c r="AH71" s="34">
        <f t="shared" ca="1" si="157"/>
        <v>836.4799999999982</v>
      </c>
      <c r="AI71" s="35">
        <f t="shared" ca="1" si="158"/>
        <v>41.810000000000073</v>
      </c>
      <c r="AJ71" s="35">
        <f t="shared" ca="1" si="159"/>
        <v>186.4399999999998</v>
      </c>
      <c r="AK71" s="36">
        <f t="shared" ca="1" si="160"/>
        <v>1064.729999999998</v>
      </c>
      <c r="AL71" s="34">
        <f t="shared" ca="1" si="161"/>
        <v>0</v>
      </c>
      <c r="AM71" s="35">
        <f t="shared" ca="1" si="162"/>
        <v>0</v>
      </c>
      <c r="AN71" s="35">
        <f t="shared" ca="1" si="163"/>
        <v>0</v>
      </c>
      <c r="AO71" s="36">
        <f t="shared" ca="1" si="164"/>
        <v>0</v>
      </c>
      <c r="AP71" s="34">
        <f t="shared" ca="1" si="165"/>
        <v>0</v>
      </c>
      <c r="AQ71" s="35">
        <f t="shared" ca="1" si="166"/>
        <v>0</v>
      </c>
      <c r="AR71" s="35">
        <f t="shared" ca="1" si="167"/>
        <v>0</v>
      </c>
      <c r="AS71" s="36">
        <f t="shared" ca="1" si="168"/>
        <v>0</v>
      </c>
      <c r="AT71" s="34">
        <f t="shared" ca="1" si="169"/>
        <v>0</v>
      </c>
      <c r="AU71" s="35">
        <f t="shared" ca="1" si="170"/>
        <v>0</v>
      </c>
      <c r="AV71" s="35">
        <f t="shared" ca="1" si="171"/>
        <v>0</v>
      </c>
      <c r="AW71" s="36">
        <f t="shared" ca="1" si="172"/>
        <v>0</v>
      </c>
      <c r="AX71" s="34">
        <f t="shared" ca="1" si="173"/>
        <v>5484.7199999999957</v>
      </c>
      <c r="AY71" s="35">
        <f t="shared" ca="1" si="173"/>
        <v>274.26000000000022</v>
      </c>
      <c r="AZ71" s="35">
        <f t="shared" ca="1" si="173"/>
        <v>1768.339999999999</v>
      </c>
      <c r="BA71" s="36">
        <f t="shared" ca="1" si="173"/>
        <v>7527.3199999999915</v>
      </c>
    </row>
    <row r="72" spans="1:53" outlineLevel="2" x14ac:dyDescent="0.25">
      <c r="A72" t="s">
        <v>666</v>
      </c>
      <c r="B72" t="str">
        <f t="shared" ca="1" si="125"/>
        <v>CHD</v>
      </c>
      <c r="C72" t="str">
        <f t="shared" ca="1" si="126"/>
        <v>Canadian Hydro Developers Inc.</v>
      </c>
      <c r="D72" t="str">
        <f t="shared" ca="1" si="127"/>
        <v>TAY1</v>
      </c>
      <c r="E72" t="str">
        <f t="shared" ca="1" si="128"/>
        <v>Taylor Hydro Facility</v>
      </c>
      <c r="F72" s="34">
        <f t="shared" ca="1" si="129"/>
        <v>10848.209999999997</v>
      </c>
      <c r="G72" s="35">
        <f t="shared" ca="1" si="130"/>
        <v>542.41000000000008</v>
      </c>
      <c r="H72" s="35">
        <f t="shared" ca="1" si="131"/>
        <v>5085.4900000000016</v>
      </c>
      <c r="I72" s="36">
        <f t="shared" ca="1" si="132"/>
        <v>16476.109999999997</v>
      </c>
      <c r="J72" s="34">
        <f t="shared" ca="1" si="133"/>
        <v>6432.2299999999977</v>
      </c>
      <c r="K72" s="35">
        <f t="shared" ca="1" si="134"/>
        <v>321.60999999999996</v>
      </c>
      <c r="L72" s="35">
        <f t="shared" ca="1" si="135"/>
        <v>2641.4600000000019</v>
      </c>
      <c r="M72" s="36">
        <f t="shared" ca="1" si="136"/>
        <v>9395.2999999999993</v>
      </c>
      <c r="N72" s="34">
        <f t="shared" ca="1" si="137"/>
        <v>2106.5099999999957</v>
      </c>
      <c r="O72" s="35">
        <f t="shared" ca="1" si="138"/>
        <v>105.33999999999983</v>
      </c>
      <c r="P72" s="35">
        <f t="shared" ca="1" si="139"/>
        <v>747.64999999999941</v>
      </c>
      <c r="Q72" s="36">
        <f t="shared" ca="1" si="140"/>
        <v>2959.499999999995</v>
      </c>
      <c r="R72" s="34">
        <f t="shared" ca="1" si="141"/>
        <v>361.68999999999915</v>
      </c>
      <c r="S72" s="35">
        <f t="shared" ca="1" si="142"/>
        <v>18.070000000000078</v>
      </c>
      <c r="T72" s="35">
        <f t="shared" ca="1" si="143"/>
        <v>116.32000000000005</v>
      </c>
      <c r="U72" s="36">
        <f t="shared" ca="1" si="144"/>
        <v>496.0799999999993</v>
      </c>
      <c r="V72" s="34">
        <f t="shared" ca="1" si="145"/>
        <v>1161.6899999999994</v>
      </c>
      <c r="W72" s="35">
        <f t="shared" ca="1" si="146"/>
        <v>58.07999999999987</v>
      </c>
      <c r="X72" s="35">
        <f t="shared" ca="1" si="147"/>
        <v>351.01000000000016</v>
      </c>
      <c r="Y72" s="36">
        <f t="shared" ca="1" si="148"/>
        <v>1570.7799999999995</v>
      </c>
      <c r="Z72" s="34">
        <f t="shared" ca="1" si="149"/>
        <v>-1229.6399999999981</v>
      </c>
      <c r="AA72" s="35">
        <f t="shared" ca="1" si="150"/>
        <v>-61.489999999999966</v>
      </c>
      <c r="AB72" s="35">
        <f t="shared" ca="1" si="151"/>
        <v>-335.20000000000016</v>
      </c>
      <c r="AC72" s="36">
        <f t="shared" ca="1" si="152"/>
        <v>-1626.3299999999981</v>
      </c>
      <c r="AD72" s="34">
        <f t="shared" ca="1" si="153"/>
        <v>-735.27000000000157</v>
      </c>
      <c r="AE72" s="35">
        <f t="shared" ca="1" si="154"/>
        <v>-36.740000000000038</v>
      </c>
      <c r="AF72" s="35">
        <f t="shared" ca="1" si="155"/>
        <v>-181.08000000000024</v>
      </c>
      <c r="AG72" s="36">
        <f t="shared" ca="1" si="156"/>
        <v>-953.09000000000174</v>
      </c>
      <c r="AH72" s="34">
        <f t="shared" ca="1" si="157"/>
        <v>3047.9599999999991</v>
      </c>
      <c r="AI72" s="35">
        <f t="shared" ca="1" si="158"/>
        <v>152.39999999999992</v>
      </c>
      <c r="AJ72" s="35">
        <f t="shared" ca="1" si="159"/>
        <v>670.99</v>
      </c>
      <c r="AK72" s="36">
        <f t="shared" ca="1" si="160"/>
        <v>3871.349999999999</v>
      </c>
      <c r="AL72" s="34">
        <f t="shared" ca="1" si="161"/>
        <v>0</v>
      </c>
      <c r="AM72" s="35">
        <f t="shared" ca="1" si="162"/>
        <v>0</v>
      </c>
      <c r="AN72" s="35">
        <f t="shared" ca="1" si="163"/>
        <v>0</v>
      </c>
      <c r="AO72" s="36">
        <f t="shared" ca="1" si="164"/>
        <v>0</v>
      </c>
      <c r="AP72" s="34">
        <f t="shared" ca="1" si="165"/>
        <v>0</v>
      </c>
      <c r="AQ72" s="35">
        <f t="shared" ca="1" si="166"/>
        <v>0</v>
      </c>
      <c r="AR72" s="35">
        <f t="shared" ca="1" si="167"/>
        <v>0</v>
      </c>
      <c r="AS72" s="36">
        <f t="shared" ca="1" si="168"/>
        <v>0</v>
      </c>
      <c r="AT72" s="34">
        <f t="shared" ca="1" si="169"/>
        <v>0</v>
      </c>
      <c r="AU72" s="35">
        <f t="shared" ca="1" si="170"/>
        <v>0</v>
      </c>
      <c r="AV72" s="35">
        <f t="shared" ca="1" si="171"/>
        <v>0</v>
      </c>
      <c r="AW72" s="36">
        <f t="shared" ca="1" si="172"/>
        <v>0</v>
      </c>
      <c r="AX72" s="34">
        <f t="shared" ca="1" si="173"/>
        <v>21993.379999999986</v>
      </c>
      <c r="AY72" s="35">
        <f t="shared" ca="1" si="173"/>
        <v>1099.6799999999996</v>
      </c>
      <c r="AZ72" s="35">
        <f t="shared" ca="1" si="173"/>
        <v>9096.6400000000012</v>
      </c>
      <c r="BA72" s="36">
        <f t="shared" ca="1" si="173"/>
        <v>32189.69999999999</v>
      </c>
    </row>
    <row r="73" spans="1:53" outlineLevel="2" x14ac:dyDescent="0.25">
      <c r="A73" t="s">
        <v>667</v>
      </c>
      <c r="B73" t="str">
        <f t="shared" ca="1" si="125"/>
        <v>CHD</v>
      </c>
      <c r="C73" t="str">
        <f t="shared" ca="1" si="126"/>
        <v>Canadian Hydro Developers Inc.</v>
      </c>
      <c r="D73" t="str">
        <f t="shared" ca="1" si="127"/>
        <v>TAY2</v>
      </c>
      <c r="E73" t="str">
        <f t="shared" ca="1" si="128"/>
        <v>Taylor Wind Facility</v>
      </c>
      <c r="F73" s="34">
        <f t="shared" ca="1" si="129"/>
        <v>116.900000000001</v>
      </c>
      <c r="G73" s="35">
        <f t="shared" ca="1" si="130"/>
        <v>5.8200000000000394</v>
      </c>
      <c r="H73" s="35">
        <f t="shared" ca="1" si="131"/>
        <v>55.070000000000171</v>
      </c>
      <c r="I73" s="36">
        <f t="shared" ca="1" si="132"/>
        <v>177.79000000000121</v>
      </c>
      <c r="J73" s="34">
        <f t="shared" ca="1" si="133"/>
        <v>553.61000000000058</v>
      </c>
      <c r="K73" s="35">
        <f t="shared" ca="1" si="134"/>
        <v>27.659999999999982</v>
      </c>
      <c r="L73" s="35">
        <f t="shared" ca="1" si="135"/>
        <v>229.81999999999971</v>
      </c>
      <c r="M73" s="36">
        <f t="shared" ca="1" si="136"/>
        <v>811.09000000000037</v>
      </c>
      <c r="N73" s="34">
        <f t="shared" ca="1" si="137"/>
        <v>-219.87000000000003</v>
      </c>
      <c r="O73" s="35">
        <f t="shared" ca="1" si="138"/>
        <v>-10.989999999999998</v>
      </c>
      <c r="P73" s="35">
        <f t="shared" ca="1" si="139"/>
        <v>-78.890000000000043</v>
      </c>
      <c r="Q73" s="36">
        <f t="shared" ca="1" si="140"/>
        <v>-309.75000000000011</v>
      </c>
      <c r="R73" s="34">
        <f t="shared" ca="1" si="141"/>
        <v>-395.76</v>
      </c>
      <c r="S73" s="35">
        <f t="shared" ca="1" si="142"/>
        <v>-19.8</v>
      </c>
      <c r="T73" s="35">
        <f t="shared" ca="1" si="143"/>
        <v>-128.13</v>
      </c>
      <c r="U73" s="36">
        <f t="shared" ca="1" si="144"/>
        <v>-543.68999999999994</v>
      </c>
      <c r="V73" s="34">
        <f t="shared" ca="1" si="145"/>
        <v>1518.62</v>
      </c>
      <c r="W73" s="35">
        <f t="shared" ca="1" si="146"/>
        <v>75.930000000000007</v>
      </c>
      <c r="X73" s="35">
        <f t="shared" ca="1" si="147"/>
        <v>460.4</v>
      </c>
      <c r="Y73" s="36">
        <f t="shared" ca="1" si="148"/>
        <v>2054.9499999999998</v>
      </c>
      <c r="Z73" s="34">
        <f t="shared" ca="1" si="149"/>
        <v>654.24999999999989</v>
      </c>
      <c r="AA73" s="35">
        <f t="shared" ca="1" si="150"/>
        <v>32.700000000000017</v>
      </c>
      <c r="AB73" s="35">
        <f t="shared" ca="1" si="151"/>
        <v>185.81999999999994</v>
      </c>
      <c r="AC73" s="36">
        <f t="shared" ca="1" si="152"/>
        <v>872.76999999999975</v>
      </c>
      <c r="AD73" s="34">
        <f t="shared" ca="1" si="153"/>
        <v>0</v>
      </c>
      <c r="AE73" s="35">
        <f t="shared" ca="1" si="154"/>
        <v>0</v>
      </c>
      <c r="AF73" s="35">
        <f t="shared" ca="1" si="155"/>
        <v>0</v>
      </c>
      <c r="AG73" s="36">
        <f t="shared" ca="1" si="156"/>
        <v>0</v>
      </c>
      <c r="AH73" s="34">
        <f t="shared" ca="1" si="157"/>
        <v>0</v>
      </c>
      <c r="AI73" s="35">
        <f t="shared" ca="1" si="158"/>
        <v>0</v>
      </c>
      <c r="AJ73" s="35">
        <f t="shared" ca="1" si="159"/>
        <v>0</v>
      </c>
      <c r="AK73" s="36">
        <f t="shared" ca="1" si="160"/>
        <v>0</v>
      </c>
      <c r="AL73" s="34">
        <f t="shared" ca="1" si="161"/>
        <v>0</v>
      </c>
      <c r="AM73" s="35">
        <f t="shared" ca="1" si="162"/>
        <v>0</v>
      </c>
      <c r="AN73" s="35">
        <f t="shared" ca="1" si="163"/>
        <v>0</v>
      </c>
      <c r="AO73" s="36">
        <f t="shared" ca="1" si="164"/>
        <v>0</v>
      </c>
      <c r="AP73" s="34">
        <f t="shared" ca="1" si="165"/>
        <v>0</v>
      </c>
      <c r="AQ73" s="35">
        <f t="shared" ca="1" si="166"/>
        <v>0</v>
      </c>
      <c r="AR73" s="35">
        <f t="shared" ca="1" si="167"/>
        <v>0</v>
      </c>
      <c r="AS73" s="36">
        <f t="shared" ca="1" si="168"/>
        <v>0</v>
      </c>
      <c r="AT73" s="34">
        <f t="shared" ca="1" si="169"/>
        <v>0</v>
      </c>
      <c r="AU73" s="35">
        <f t="shared" ca="1" si="170"/>
        <v>0</v>
      </c>
      <c r="AV73" s="35">
        <f t="shared" ca="1" si="171"/>
        <v>0</v>
      </c>
      <c r="AW73" s="36">
        <f t="shared" ca="1" si="172"/>
        <v>0</v>
      </c>
      <c r="AX73" s="34">
        <f t="shared" ca="1" si="173"/>
        <v>2227.7500000000014</v>
      </c>
      <c r="AY73" s="35">
        <f t="shared" ca="1" si="173"/>
        <v>111.32000000000005</v>
      </c>
      <c r="AZ73" s="35">
        <f t="shared" ca="1" si="173"/>
        <v>724.08999999999969</v>
      </c>
      <c r="BA73" s="36">
        <f t="shared" ca="1" si="173"/>
        <v>3063.1600000000008</v>
      </c>
    </row>
    <row r="74" spans="1:53" outlineLevel="1" x14ac:dyDescent="0.25">
      <c r="C74" s="2" t="s">
        <v>915</v>
      </c>
      <c r="F74" s="34">
        <f t="shared" ref="F74:BA74" ca="1" si="174">SUBTOTAL(9,F66:F73)</f>
        <v>3826.389999999999</v>
      </c>
      <c r="G74" s="35">
        <f t="shared" ca="1" si="174"/>
        <v>191.29000000000019</v>
      </c>
      <c r="H74" s="35">
        <f t="shared" ca="1" si="174"/>
        <v>1777.0400000000022</v>
      </c>
      <c r="I74" s="36">
        <f t="shared" ca="1" si="174"/>
        <v>5794.7199999999993</v>
      </c>
      <c r="J74" s="34">
        <f t="shared" ca="1" si="174"/>
        <v>13545.550000000001</v>
      </c>
      <c r="K74" s="35">
        <f t="shared" ca="1" si="174"/>
        <v>677.2299999999999</v>
      </c>
      <c r="L74" s="35">
        <f t="shared" ca="1" si="174"/>
        <v>5584.340000000002</v>
      </c>
      <c r="M74" s="36">
        <f t="shared" ca="1" si="174"/>
        <v>19807.12</v>
      </c>
      <c r="N74" s="34">
        <f t="shared" ca="1" si="174"/>
        <v>2666.0699999999997</v>
      </c>
      <c r="O74" s="35">
        <f t="shared" ca="1" si="174"/>
        <v>133.33000000000047</v>
      </c>
      <c r="P74" s="35">
        <f t="shared" ca="1" si="174"/>
        <v>948.33000000000243</v>
      </c>
      <c r="Q74" s="36">
        <f t="shared" ca="1" si="174"/>
        <v>3747.7300000000023</v>
      </c>
      <c r="R74" s="34">
        <f t="shared" ca="1" si="174"/>
        <v>951.32000000000494</v>
      </c>
      <c r="S74" s="35">
        <f t="shared" ca="1" si="174"/>
        <v>47.55</v>
      </c>
      <c r="T74" s="35">
        <f t="shared" ca="1" si="174"/>
        <v>307.04000000000099</v>
      </c>
      <c r="U74" s="36">
        <f t="shared" ca="1" si="174"/>
        <v>1305.9100000000058</v>
      </c>
      <c r="V74" s="34">
        <f t="shared" ca="1" si="174"/>
        <v>30133.829999999998</v>
      </c>
      <c r="W74" s="35">
        <f t="shared" ca="1" si="174"/>
        <v>1506.6999999999998</v>
      </c>
      <c r="X74" s="35">
        <f t="shared" ca="1" si="174"/>
        <v>9127.93</v>
      </c>
      <c r="Y74" s="36">
        <f t="shared" ca="1" si="174"/>
        <v>40768.459999999992</v>
      </c>
      <c r="Z74" s="34">
        <f t="shared" ca="1" si="174"/>
        <v>2845.8600000000015</v>
      </c>
      <c r="AA74" s="35">
        <f t="shared" ca="1" si="174"/>
        <v>142.27000000000021</v>
      </c>
      <c r="AB74" s="35">
        <f t="shared" ca="1" si="174"/>
        <v>790.04999999999882</v>
      </c>
      <c r="AC74" s="36">
        <f t="shared" ca="1" si="174"/>
        <v>3778.1800000000003</v>
      </c>
      <c r="AD74" s="34">
        <f t="shared" ca="1" si="174"/>
        <v>-9562.9400000000041</v>
      </c>
      <c r="AE74" s="35">
        <f t="shared" ca="1" si="174"/>
        <v>-478.08999999999992</v>
      </c>
      <c r="AF74" s="35">
        <f t="shared" ca="1" si="174"/>
        <v>-2364.6000000000008</v>
      </c>
      <c r="AG74" s="36">
        <f t="shared" ca="1" si="174"/>
        <v>-12405.630000000005</v>
      </c>
      <c r="AH74" s="34">
        <f t="shared" ca="1" si="174"/>
        <v>6852.5200000000032</v>
      </c>
      <c r="AI74" s="35">
        <f t="shared" ca="1" si="174"/>
        <v>342.65000000000009</v>
      </c>
      <c r="AJ74" s="35">
        <f t="shared" ca="1" si="174"/>
        <v>1518.0799999999995</v>
      </c>
      <c r="AK74" s="36">
        <f t="shared" ca="1" si="174"/>
        <v>8713.2500000000018</v>
      </c>
      <c r="AL74" s="34">
        <f t="shared" ca="1" si="174"/>
        <v>0</v>
      </c>
      <c r="AM74" s="35">
        <f t="shared" ca="1" si="174"/>
        <v>0</v>
      </c>
      <c r="AN74" s="35">
        <f t="shared" ca="1" si="174"/>
        <v>0</v>
      </c>
      <c r="AO74" s="36">
        <f t="shared" ca="1" si="174"/>
        <v>0</v>
      </c>
      <c r="AP74" s="34">
        <f t="shared" ca="1" si="174"/>
        <v>0</v>
      </c>
      <c r="AQ74" s="35">
        <f t="shared" ca="1" si="174"/>
        <v>0</v>
      </c>
      <c r="AR74" s="35">
        <f t="shared" ca="1" si="174"/>
        <v>0</v>
      </c>
      <c r="AS74" s="36">
        <f t="shared" ca="1" si="174"/>
        <v>0</v>
      </c>
      <c r="AT74" s="34">
        <f t="shared" ca="1" si="174"/>
        <v>0</v>
      </c>
      <c r="AU74" s="35">
        <f t="shared" ca="1" si="174"/>
        <v>0</v>
      </c>
      <c r="AV74" s="35">
        <f t="shared" ca="1" si="174"/>
        <v>0</v>
      </c>
      <c r="AW74" s="36">
        <f t="shared" ca="1" si="174"/>
        <v>0</v>
      </c>
      <c r="AX74" s="34">
        <f t="shared" ca="1" si="174"/>
        <v>51258.599999999991</v>
      </c>
      <c r="AY74" s="35">
        <f t="shared" ca="1" si="174"/>
        <v>2562.9300000000007</v>
      </c>
      <c r="AZ74" s="35">
        <f t="shared" ca="1" si="174"/>
        <v>17688.210000000006</v>
      </c>
      <c r="BA74" s="36">
        <f t="shared" ca="1" si="174"/>
        <v>71509.740000000005</v>
      </c>
    </row>
    <row r="75" spans="1:53" outlineLevel="2" x14ac:dyDescent="0.25">
      <c r="A75" t="s">
        <v>271</v>
      </c>
      <c r="B75" t="str">
        <f ca="1">VLOOKUP($A75,IndexLookup,2,FALSE)</f>
        <v>CNRL</v>
      </c>
      <c r="C75" t="str">
        <f ca="1">VLOOKUP($B75,ParticipantLookup,2,FALSE)</f>
        <v>Canadian Natural Resources Ltd.</v>
      </c>
      <c r="D75" t="str">
        <f ca="1">VLOOKUP($A75,IndexLookup,3,FALSE)</f>
        <v>CNR5</v>
      </c>
      <c r="E75" t="str">
        <f ca="1">VLOOKUP($D75,FacilityLookup,2,FALSE)</f>
        <v>CNRL Horizon Industrial System</v>
      </c>
      <c r="F75" s="34">
        <f ca="1">IFERROR(VLOOKUP($A75,Lookup2006,77,FALSE),0)</f>
        <v>0</v>
      </c>
      <c r="G75" s="35">
        <f ca="1">IFERROR(VLOOKUP($A75,Lookup2006,78,FALSE),0)</f>
        <v>0</v>
      </c>
      <c r="H75" s="35">
        <f ca="1">IFERROR(VLOOKUP($A75,Lookup2006,79,FALSE),0)</f>
        <v>0</v>
      </c>
      <c r="I75" s="36">
        <f ca="1">IFERROR(VLOOKUP($A75,Lookup2006,80,FALSE),0)</f>
        <v>0</v>
      </c>
      <c r="J75" s="34">
        <f ca="1">IFERROR(VLOOKUP($A75,Lookup2007,77,FALSE),0)</f>
        <v>0</v>
      </c>
      <c r="K75" s="35">
        <f ca="1">IFERROR(VLOOKUP($A75,Lookup2007,78,FALSE),0)</f>
        <v>0</v>
      </c>
      <c r="L75" s="35">
        <f ca="1">IFERROR(VLOOKUP($A75,Lookup2007,79,FALSE),0)</f>
        <v>0</v>
      </c>
      <c r="M75" s="36">
        <f ca="1">IFERROR(VLOOKUP($A75,Lookup2007,80,FALSE),0)</f>
        <v>0</v>
      </c>
      <c r="N75" s="34">
        <f ca="1">IFERROR(VLOOKUP($A75,Lookup2008,77,FALSE),0)</f>
        <v>438.39000000001943</v>
      </c>
      <c r="O75" s="35">
        <f ca="1">IFERROR(VLOOKUP($A75,Lookup2008,78,FALSE),0)</f>
        <v>21.920000000000272</v>
      </c>
      <c r="P75" s="35">
        <f ca="1">IFERROR(VLOOKUP($A75,Lookup2008,79,FALSE),0)</f>
        <v>148.07000000000232</v>
      </c>
      <c r="Q75" s="36">
        <f ca="1">IFERROR(VLOOKUP($A75,Lookup2008,80,FALSE),0)</f>
        <v>608.38000000002205</v>
      </c>
      <c r="R75" s="34">
        <f ca="1">IFERROR(VLOOKUP($A75,Lookup2009,77,FALSE),0)</f>
        <v>667.7699999999877</v>
      </c>
      <c r="S75" s="35">
        <f ca="1">IFERROR(VLOOKUP($A75,Lookup2009,78,FALSE),0)</f>
        <v>33.400000000000091</v>
      </c>
      <c r="T75" s="35">
        <f ca="1">IFERROR(VLOOKUP($A75,Lookup2009,79,FALSE),0)</f>
        <v>217.83999999999958</v>
      </c>
      <c r="U75" s="36">
        <f ca="1">IFERROR(VLOOKUP($A75,Lookup2009,80,FALSE),0)</f>
        <v>919.00999999998726</v>
      </c>
      <c r="V75" s="34">
        <f ca="1">IFERROR(VLOOKUP($A75,Lookup2010,77,FALSE),0)</f>
        <v>0</v>
      </c>
      <c r="W75" s="35">
        <f ca="1">IFERROR(VLOOKUP($A75,Lookup2010,78,FALSE),0)</f>
        <v>0</v>
      </c>
      <c r="X75" s="35">
        <f ca="1">IFERROR(VLOOKUP($A75,Lookup2010,79,FALSE),0)</f>
        <v>0</v>
      </c>
      <c r="Y75" s="36">
        <f ca="1">IFERROR(VLOOKUP($A75,Lookup2010,80,FALSE),0)</f>
        <v>0</v>
      </c>
      <c r="Z75" s="34">
        <f ca="1">IFERROR(VLOOKUP($A75,Lookup2011,77,FALSE),0)</f>
        <v>3097.9599999999759</v>
      </c>
      <c r="AA75" s="35">
        <f ca="1">IFERROR(VLOOKUP($A75,Lookup2011,78,FALSE),0)</f>
        <v>154.89000000000004</v>
      </c>
      <c r="AB75" s="35">
        <f ca="1">IFERROR(VLOOKUP($A75,Lookup2011,79,FALSE),0)</f>
        <v>870.15</v>
      </c>
      <c r="AC75" s="36">
        <f ca="1">IFERROR(VLOOKUP($A75,Lookup2011,80,FALSE),0)</f>
        <v>4122.9999999999754</v>
      </c>
      <c r="AD75" s="34">
        <f ca="1">IFERROR(VLOOKUP($A75,Lookup2012,77,FALSE),0)</f>
        <v>546.33000000000334</v>
      </c>
      <c r="AE75" s="35">
        <f ca="1">IFERROR(VLOOKUP($A75,Lookup2012,78,FALSE),0)</f>
        <v>27.319999999999844</v>
      </c>
      <c r="AF75" s="35">
        <f ca="1">IFERROR(VLOOKUP($A75,Lookup2012,79,FALSE),0)</f>
        <v>137.84000000000026</v>
      </c>
      <c r="AG75" s="36">
        <f ca="1">IFERROR(VLOOKUP($A75,Lookup2012,80,FALSE),0)</f>
        <v>711.49000000000342</v>
      </c>
      <c r="AH75" s="34">
        <f ca="1">IFERROR(VLOOKUP($A75,Lookup2013,77,FALSE),0)</f>
        <v>636.24000000000342</v>
      </c>
      <c r="AI75" s="35">
        <f ca="1">IFERROR(VLOOKUP($A75,Lookup2013,78,FALSE),0)</f>
        <v>31.830000000000009</v>
      </c>
      <c r="AJ75" s="35">
        <f ca="1">IFERROR(VLOOKUP($A75,Lookup2013,79,FALSE),0)</f>
        <v>142.57</v>
      </c>
      <c r="AK75" s="36">
        <f ca="1">IFERROR(VLOOKUP($A75,Lookup2013,80,FALSE),0)</f>
        <v>810.6400000000034</v>
      </c>
      <c r="AL75" s="34">
        <f ca="1">IFERROR(VLOOKUP($A75,Lookup2014,77,FALSE),0)</f>
        <v>-9.7600000000005256</v>
      </c>
      <c r="AM75" s="35">
        <f ca="1">IFERROR(VLOOKUP($A75,Lookup2014,78,FALSE),0)</f>
        <v>-0.48000000000003418</v>
      </c>
      <c r="AN75" s="35">
        <f ca="1">IFERROR(VLOOKUP($A75,Lookup2014,79,FALSE),0)</f>
        <v>-1.8600000000000196</v>
      </c>
      <c r="AO75" s="36">
        <f ca="1">IFERROR(VLOOKUP($A75,Lookup2014,80,FALSE),0)</f>
        <v>-12.100000000000579</v>
      </c>
      <c r="AP75" s="34">
        <f ca="1">IFERROR(VLOOKUP($A75,Lookup2015,77,FALSE),0)</f>
        <v>328.4499999999997</v>
      </c>
      <c r="AQ75" s="35">
        <f ca="1">IFERROR(VLOOKUP($A75,Lookup2015,78,FALSE),0)</f>
        <v>16.42000000000003</v>
      </c>
      <c r="AR75" s="35">
        <f ca="1">IFERROR(VLOOKUP($A75,Lookup2015,79,FALSE),0)</f>
        <v>55.259999999999835</v>
      </c>
      <c r="AS75" s="36">
        <f ca="1">IFERROR(VLOOKUP($A75,Lookup2015,80,FALSE),0)</f>
        <v>400.12999999999954</v>
      </c>
      <c r="AT75" s="34">
        <f ca="1">IFERROR(VLOOKUP($A75,Lookup2016,77,FALSE),0)</f>
        <v>-181.70999999999958</v>
      </c>
      <c r="AU75" s="35">
        <f ca="1">IFERROR(VLOOKUP($A75,Lookup2016,78,FALSE),0)</f>
        <v>-9.0899999999999945</v>
      </c>
      <c r="AV75" s="35">
        <f ca="1">IFERROR(VLOOKUP($A75,Lookup2016,79,FALSE),0)</f>
        <v>-25.960000000000012</v>
      </c>
      <c r="AW75" s="36">
        <f ca="1">IFERROR(VLOOKUP($A75,Lookup2016,80,FALSE),0)</f>
        <v>-216.75999999999956</v>
      </c>
      <c r="AX75" s="34">
        <f t="shared" ref="AX75:BA76" ca="1" si="175">SUM(F75,J75,N75,R75,V75,Z75,AD75,AH75,AL75,AP75,AT75)</f>
        <v>5523.6699999999892</v>
      </c>
      <c r="AY75" s="35">
        <f t="shared" ca="1" si="175"/>
        <v>276.21000000000026</v>
      </c>
      <c r="AZ75" s="35">
        <f t="shared" ca="1" si="175"/>
        <v>1543.9100000000014</v>
      </c>
      <c r="BA75" s="36">
        <f t="shared" ca="1" si="175"/>
        <v>7343.7899999999909</v>
      </c>
    </row>
    <row r="76" spans="1:53" outlineLevel="2" x14ac:dyDescent="0.25">
      <c r="A76" t="s">
        <v>345</v>
      </c>
      <c r="B76" t="str">
        <f ca="1">VLOOKUP($A76,IndexLookup,2,FALSE)</f>
        <v>ACRL</v>
      </c>
      <c r="C76" t="str">
        <f ca="1">VLOOKUP($B76,ParticipantLookup,2,FALSE)</f>
        <v>Canadian Natural Resources Ltd.</v>
      </c>
      <c r="D76" t="str">
        <f ca="1">VLOOKUP($A76,IndexLookup,3,FALSE)</f>
        <v>PR1</v>
      </c>
      <c r="E76" t="str">
        <f ca="1">VLOOKUP($D76,FacilityLookup,2,FALSE)</f>
        <v>Primrose Industrial System</v>
      </c>
      <c r="F76" s="34">
        <f ca="1">IFERROR(VLOOKUP($A76,Lookup2006,77,FALSE),0)</f>
        <v>1825.8900000000067</v>
      </c>
      <c r="G76" s="35">
        <f ca="1">IFERROR(VLOOKUP($A76,Lookup2006,78,FALSE),0)</f>
        <v>91.300000000000182</v>
      </c>
      <c r="H76" s="35">
        <f ca="1">IFERROR(VLOOKUP($A76,Lookup2006,79,FALSE),0)</f>
        <v>862.88000000001045</v>
      </c>
      <c r="I76" s="36">
        <f ca="1">IFERROR(VLOOKUP($A76,Lookup2006,80,FALSE),0)</f>
        <v>2780.0700000000174</v>
      </c>
      <c r="J76" s="34">
        <f ca="1">IFERROR(VLOOKUP($A76,Lookup2007,77,FALSE),0)</f>
        <v>5739.4900000000343</v>
      </c>
      <c r="K76" s="35">
        <f ca="1">IFERROR(VLOOKUP($A76,Lookup2007,78,FALSE),0)</f>
        <v>286.99</v>
      </c>
      <c r="L76" s="35">
        <f ca="1">IFERROR(VLOOKUP($A76,Lookup2007,79,FALSE),0)</f>
        <v>2388.5899999999992</v>
      </c>
      <c r="M76" s="36">
        <f ca="1">IFERROR(VLOOKUP($A76,Lookup2007,80,FALSE),0)</f>
        <v>8415.0700000000325</v>
      </c>
      <c r="N76" s="34">
        <f ca="1">IFERROR(VLOOKUP($A76,Lookup2008,77,FALSE),0)</f>
        <v>7666.0799999999708</v>
      </c>
      <c r="O76" s="35">
        <f ca="1">IFERROR(VLOOKUP($A76,Lookup2008,78,FALSE),0)</f>
        <v>383.28999999999996</v>
      </c>
      <c r="P76" s="35">
        <f ca="1">IFERROR(VLOOKUP($A76,Lookup2008,79,FALSE),0)</f>
        <v>2778.0200000000004</v>
      </c>
      <c r="Q76" s="36">
        <f ca="1">IFERROR(VLOOKUP($A76,Lookup2008,80,FALSE),0)</f>
        <v>10827.389999999972</v>
      </c>
      <c r="R76" s="34">
        <f ca="1">IFERROR(VLOOKUP($A76,Lookup2009,77,FALSE),0)</f>
        <v>-658.4900000000107</v>
      </c>
      <c r="S76" s="35">
        <f ca="1">IFERROR(VLOOKUP($A76,Lookup2009,78,FALSE),0)</f>
        <v>-32.920000000000044</v>
      </c>
      <c r="T76" s="35">
        <f ca="1">IFERROR(VLOOKUP($A76,Lookup2009,79,FALSE),0)</f>
        <v>-214.19000000000057</v>
      </c>
      <c r="U76" s="36">
        <f ca="1">IFERROR(VLOOKUP($A76,Lookup2009,80,FALSE),0)</f>
        <v>-905.60000000001128</v>
      </c>
      <c r="V76" s="34">
        <f ca="1">IFERROR(VLOOKUP($A76,Lookup2010,77,FALSE),0)</f>
        <v>1141.2600000000002</v>
      </c>
      <c r="W76" s="35">
        <f ca="1">IFERROR(VLOOKUP($A76,Lookup2010,78,FALSE),0)</f>
        <v>57.040000000000049</v>
      </c>
      <c r="X76" s="35">
        <f ca="1">IFERROR(VLOOKUP($A76,Lookup2010,79,FALSE),0)</f>
        <v>348.61000000000081</v>
      </c>
      <c r="Y76" s="36">
        <f ca="1">IFERROR(VLOOKUP($A76,Lookup2010,80,FALSE),0)</f>
        <v>1546.910000000001</v>
      </c>
      <c r="Z76" s="34">
        <f ca="1">IFERROR(VLOOKUP($A76,Lookup2011,77,FALSE),0)</f>
        <v>6005.7600000000039</v>
      </c>
      <c r="AA76" s="35">
        <f ca="1">IFERROR(VLOOKUP($A76,Lookup2011,78,FALSE),0)</f>
        <v>300.28000000000003</v>
      </c>
      <c r="AB76" s="35">
        <f ca="1">IFERROR(VLOOKUP($A76,Lookup2011,79,FALSE),0)</f>
        <v>1664.7399999999993</v>
      </c>
      <c r="AC76" s="36">
        <f ca="1">IFERROR(VLOOKUP($A76,Lookup2011,80,FALSE),0)</f>
        <v>7970.7800000000034</v>
      </c>
      <c r="AD76" s="34">
        <f ca="1">IFERROR(VLOOKUP($A76,Lookup2012,77,FALSE),0)</f>
        <v>993.38000000000102</v>
      </c>
      <c r="AE76" s="35">
        <f ca="1">IFERROR(VLOOKUP($A76,Lookup2012,78,FALSE),0)</f>
        <v>49.660000000000011</v>
      </c>
      <c r="AF76" s="35">
        <f ca="1">IFERROR(VLOOKUP($A76,Lookup2012,79,FALSE),0)</f>
        <v>257.96999999999997</v>
      </c>
      <c r="AG76" s="36">
        <f ca="1">IFERROR(VLOOKUP($A76,Lookup2012,80,FALSE),0)</f>
        <v>1301.0100000000004</v>
      </c>
      <c r="AH76" s="34">
        <f ca="1">IFERROR(VLOOKUP($A76,Lookup2013,77,FALSE),0)</f>
        <v>10973.75</v>
      </c>
      <c r="AI76" s="35">
        <f ca="1">IFERROR(VLOOKUP($A76,Lookup2013,78,FALSE),0)</f>
        <v>548.70999999999992</v>
      </c>
      <c r="AJ76" s="35">
        <f ca="1">IFERROR(VLOOKUP($A76,Lookup2013,79,FALSE),0)</f>
        <v>2370.0700000000002</v>
      </c>
      <c r="AK76" s="36">
        <f ca="1">IFERROR(VLOOKUP($A76,Lookup2013,80,FALSE),0)</f>
        <v>13892.529999999999</v>
      </c>
      <c r="AL76" s="34">
        <f ca="1">IFERROR(VLOOKUP($A76,Lookup2014,77,FALSE),0)</f>
        <v>29724.01</v>
      </c>
      <c r="AM76" s="35">
        <f ca="1">IFERROR(VLOOKUP($A76,Lookup2014,78,FALSE),0)</f>
        <v>1486.2</v>
      </c>
      <c r="AN76" s="35">
        <f ca="1">IFERROR(VLOOKUP($A76,Lookup2014,79,FALSE),0)</f>
        <v>5825.65</v>
      </c>
      <c r="AO76" s="36">
        <f ca="1">IFERROR(VLOOKUP($A76,Lookup2014,80,FALSE),0)</f>
        <v>37035.86</v>
      </c>
      <c r="AP76" s="34">
        <f ca="1">IFERROR(VLOOKUP($A76,Lookup2015,77,FALSE),0)</f>
        <v>368.09</v>
      </c>
      <c r="AQ76" s="35">
        <f ca="1">IFERROR(VLOOKUP($A76,Lookup2015,78,FALSE),0)</f>
        <v>18.420000000000002</v>
      </c>
      <c r="AR76" s="35">
        <f ca="1">IFERROR(VLOOKUP($A76,Lookup2015,79,FALSE),0)</f>
        <v>62.07999999999997</v>
      </c>
      <c r="AS76" s="36">
        <f ca="1">IFERROR(VLOOKUP($A76,Lookup2015,80,FALSE),0)</f>
        <v>448.59</v>
      </c>
      <c r="AT76" s="34">
        <f ca="1">IFERROR(VLOOKUP($A76,Lookup2016,77,FALSE),0)</f>
        <v>18.290000000000227</v>
      </c>
      <c r="AU76" s="35">
        <f ca="1">IFERROR(VLOOKUP($A76,Lookup2016,78,FALSE),0)</f>
        <v>0.89999999999999902</v>
      </c>
      <c r="AV76" s="35">
        <f ca="1">IFERROR(VLOOKUP($A76,Lookup2016,79,FALSE),0)</f>
        <v>2.6600000000000024</v>
      </c>
      <c r="AW76" s="36">
        <f ca="1">IFERROR(VLOOKUP($A76,Lookup2016,80,FALSE),0)</f>
        <v>21.850000000000229</v>
      </c>
      <c r="AX76" s="34">
        <f t="shared" ca="1" si="175"/>
        <v>63797.51</v>
      </c>
      <c r="AY76" s="35">
        <f t="shared" ca="1" si="175"/>
        <v>3189.8700000000003</v>
      </c>
      <c r="AZ76" s="35">
        <f t="shared" ca="1" si="175"/>
        <v>16347.080000000011</v>
      </c>
      <c r="BA76" s="36">
        <f t="shared" ca="1" si="175"/>
        <v>83334.460000000021</v>
      </c>
    </row>
    <row r="77" spans="1:53" outlineLevel="1" x14ac:dyDescent="0.25">
      <c r="C77" s="2" t="s">
        <v>916</v>
      </c>
      <c r="F77" s="34">
        <f t="shared" ref="F77:BA77" ca="1" si="176">SUBTOTAL(9,F75:F76)</f>
        <v>1825.8900000000067</v>
      </c>
      <c r="G77" s="35">
        <f t="shared" ca="1" si="176"/>
        <v>91.300000000000182</v>
      </c>
      <c r="H77" s="35">
        <f t="shared" ca="1" si="176"/>
        <v>862.88000000001045</v>
      </c>
      <c r="I77" s="36">
        <f t="shared" ca="1" si="176"/>
        <v>2780.0700000000174</v>
      </c>
      <c r="J77" s="34">
        <f t="shared" ca="1" si="176"/>
        <v>5739.4900000000343</v>
      </c>
      <c r="K77" s="35">
        <f t="shared" ca="1" si="176"/>
        <v>286.99</v>
      </c>
      <c r="L77" s="35">
        <f t="shared" ca="1" si="176"/>
        <v>2388.5899999999992</v>
      </c>
      <c r="M77" s="36">
        <f t="shared" ca="1" si="176"/>
        <v>8415.0700000000325</v>
      </c>
      <c r="N77" s="34">
        <f t="shared" ca="1" si="176"/>
        <v>8104.4699999999903</v>
      </c>
      <c r="O77" s="35">
        <f t="shared" ca="1" si="176"/>
        <v>405.21000000000026</v>
      </c>
      <c r="P77" s="35">
        <f t="shared" ca="1" si="176"/>
        <v>2926.0900000000029</v>
      </c>
      <c r="Q77" s="36">
        <f t="shared" ca="1" si="176"/>
        <v>11435.769999999995</v>
      </c>
      <c r="R77" s="34">
        <f t="shared" ca="1" si="176"/>
        <v>9.279999999977008</v>
      </c>
      <c r="S77" s="35">
        <f t="shared" ca="1" si="176"/>
        <v>0.48000000000004661</v>
      </c>
      <c r="T77" s="35">
        <f t="shared" ca="1" si="176"/>
        <v>3.6499999999990109</v>
      </c>
      <c r="U77" s="36">
        <f t="shared" ca="1" si="176"/>
        <v>13.40999999997598</v>
      </c>
      <c r="V77" s="34">
        <f t="shared" ca="1" si="176"/>
        <v>1141.2600000000002</v>
      </c>
      <c r="W77" s="35">
        <f t="shared" ca="1" si="176"/>
        <v>57.040000000000049</v>
      </c>
      <c r="X77" s="35">
        <f t="shared" ca="1" si="176"/>
        <v>348.61000000000081</v>
      </c>
      <c r="Y77" s="36">
        <f t="shared" ca="1" si="176"/>
        <v>1546.910000000001</v>
      </c>
      <c r="Z77" s="34">
        <f t="shared" ca="1" si="176"/>
        <v>9103.7199999999793</v>
      </c>
      <c r="AA77" s="35">
        <f t="shared" ca="1" si="176"/>
        <v>455.17000000000007</v>
      </c>
      <c r="AB77" s="35">
        <f t="shared" ca="1" si="176"/>
        <v>2534.8899999999994</v>
      </c>
      <c r="AC77" s="36">
        <f t="shared" ca="1" si="176"/>
        <v>12093.779999999979</v>
      </c>
      <c r="AD77" s="34">
        <f t="shared" ca="1" si="176"/>
        <v>1539.7100000000044</v>
      </c>
      <c r="AE77" s="35">
        <f t="shared" ca="1" si="176"/>
        <v>76.979999999999848</v>
      </c>
      <c r="AF77" s="35">
        <f t="shared" ca="1" si="176"/>
        <v>395.81000000000023</v>
      </c>
      <c r="AG77" s="36">
        <f t="shared" ca="1" si="176"/>
        <v>2012.5000000000039</v>
      </c>
      <c r="AH77" s="34">
        <f t="shared" ca="1" si="176"/>
        <v>11609.990000000003</v>
      </c>
      <c r="AI77" s="35">
        <f t="shared" ca="1" si="176"/>
        <v>580.54</v>
      </c>
      <c r="AJ77" s="35">
        <f t="shared" ca="1" si="176"/>
        <v>2512.6400000000003</v>
      </c>
      <c r="AK77" s="36">
        <f t="shared" ca="1" si="176"/>
        <v>14703.170000000002</v>
      </c>
      <c r="AL77" s="34">
        <f t="shared" ca="1" si="176"/>
        <v>29714.249999999996</v>
      </c>
      <c r="AM77" s="35">
        <f t="shared" ca="1" si="176"/>
        <v>1485.72</v>
      </c>
      <c r="AN77" s="35">
        <f t="shared" ca="1" si="176"/>
        <v>5823.79</v>
      </c>
      <c r="AO77" s="36">
        <f t="shared" ca="1" si="176"/>
        <v>37023.760000000002</v>
      </c>
      <c r="AP77" s="34">
        <f t="shared" ca="1" si="176"/>
        <v>696.53999999999974</v>
      </c>
      <c r="AQ77" s="35">
        <f t="shared" ca="1" si="176"/>
        <v>34.840000000000032</v>
      </c>
      <c r="AR77" s="35">
        <f t="shared" ca="1" si="176"/>
        <v>117.3399999999998</v>
      </c>
      <c r="AS77" s="36">
        <f t="shared" ca="1" si="176"/>
        <v>848.71999999999957</v>
      </c>
      <c r="AT77" s="34">
        <f t="shared" ca="1" si="176"/>
        <v>-163.41999999999936</v>
      </c>
      <c r="AU77" s="35">
        <f t="shared" ca="1" si="176"/>
        <v>-8.1899999999999959</v>
      </c>
      <c r="AV77" s="35">
        <f t="shared" ca="1" si="176"/>
        <v>-23.300000000000008</v>
      </c>
      <c r="AW77" s="36">
        <f t="shared" ca="1" si="176"/>
        <v>-194.90999999999934</v>
      </c>
      <c r="AX77" s="34">
        <f t="shared" ca="1" si="176"/>
        <v>69321.179999999993</v>
      </c>
      <c r="AY77" s="35">
        <f t="shared" ca="1" si="176"/>
        <v>3466.0800000000008</v>
      </c>
      <c r="AZ77" s="35">
        <f t="shared" ca="1" si="176"/>
        <v>17890.990000000013</v>
      </c>
      <c r="BA77" s="36">
        <f t="shared" ca="1" si="176"/>
        <v>90678.250000000015</v>
      </c>
    </row>
    <row r="78" spans="1:53" outlineLevel="2" x14ac:dyDescent="0.25">
      <c r="A78" t="s">
        <v>280</v>
      </c>
      <c r="B78" t="str">
        <f ca="1">VLOOKUP($A78,IndexLookup,2,FALSE)</f>
        <v>CAWP</v>
      </c>
      <c r="C78" t="str">
        <f ca="1">VLOOKUP($B78,ParticipantLookup,2,FALSE)</f>
        <v>Canadian Wood Products - Montreal Inc.</v>
      </c>
      <c r="D78" t="str">
        <f ca="1">VLOOKUP($A78,IndexLookup,3,FALSE)</f>
        <v>120SIMP</v>
      </c>
      <c r="E78" t="str">
        <f ca="1">VLOOKUP($D78,FacilityLookup,2,FALSE)</f>
        <v>Alberta-Montana Intertie - Import</v>
      </c>
      <c r="F78" s="34">
        <f ca="1">IFERROR(VLOOKUP($A78,Lookup2006,77,FALSE),0)</f>
        <v>0</v>
      </c>
      <c r="G78" s="35">
        <f ca="1">IFERROR(VLOOKUP($A78,Lookup2006,78,FALSE),0)</f>
        <v>0</v>
      </c>
      <c r="H78" s="35">
        <f ca="1">IFERROR(VLOOKUP($A78,Lookup2006,79,FALSE),0)</f>
        <v>0</v>
      </c>
      <c r="I78" s="36">
        <f ca="1">IFERROR(VLOOKUP($A78,Lookup2006,80,FALSE),0)</f>
        <v>0</v>
      </c>
      <c r="J78" s="34">
        <f ca="1">IFERROR(VLOOKUP($A78,Lookup2007,77,FALSE),0)</f>
        <v>0</v>
      </c>
      <c r="K78" s="35">
        <f ca="1">IFERROR(VLOOKUP($A78,Lookup2007,78,FALSE),0)</f>
        <v>0</v>
      </c>
      <c r="L78" s="35">
        <f ca="1">IFERROR(VLOOKUP($A78,Lookup2007,79,FALSE),0)</f>
        <v>0</v>
      </c>
      <c r="M78" s="36">
        <f ca="1">IFERROR(VLOOKUP($A78,Lookup2007,80,FALSE),0)</f>
        <v>0</v>
      </c>
      <c r="N78" s="34">
        <f ca="1">IFERROR(VLOOKUP($A78,Lookup2008,77,FALSE),0)</f>
        <v>0</v>
      </c>
      <c r="O78" s="35">
        <f ca="1">IFERROR(VLOOKUP($A78,Lookup2008,78,FALSE),0)</f>
        <v>0</v>
      </c>
      <c r="P78" s="35">
        <f ca="1">IFERROR(VLOOKUP($A78,Lookup2008,79,FALSE),0)</f>
        <v>0</v>
      </c>
      <c r="Q78" s="36">
        <f ca="1">IFERROR(VLOOKUP($A78,Lookup2008,80,FALSE),0)</f>
        <v>0</v>
      </c>
      <c r="R78" s="34">
        <f ca="1">IFERROR(VLOOKUP($A78,Lookup2009,77,FALSE),0)</f>
        <v>0</v>
      </c>
      <c r="S78" s="35">
        <f ca="1">IFERROR(VLOOKUP($A78,Lookup2009,78,FALSE),0)</f>
        <v>0</v>
      </c>
      <c r="T78" s="35">
        <f ca="1">IFERROR(VLOOKUP($A78,Lookup2009,79,FALSE),0)</f>
        <v>0</v>
      </c>
      <c r="U78" s="36">
        <f ca="1">IFERROR(VLOOKUP($A78,Lookup2009,80,FALSE),0)</f>
        <v>0</v>
      </c>
      <c r="V78" s="34">
        <f ca="1">IFERROR(VLOOKUP($A78,Lookup2010,77,FALSE),0)</f>
        <v>0</v>
      </c>
      <c r="W78" s="35">
        <f ca="1">IFERROR(VLOOKUP($A78,Lookup2010,78,FALSE),0)</f>
        <v>0</v>
      </c>
      <c r="X78" s="35">
        <f ca="1">IFERROR(VLOOKUP($A78,Lookup2010,79,FALSE),0)</f>
        <v>0</v>
      </c>
      <c r="Y78" s="36">
        <f ca="1">IFERROR(VLOOKUP($A78,Lookup2010,80,FALSE),0)</f>
        <v>0</v>
      </c>
      <c r="Z78" s="34">
        <f ca="1">IFERROR(VLOOKUP($A78,Lookup2011,77,FALSE),0)</f>
        <v>0</v>
      </c>
      <c r="AA78" s="35">
        <f ca="1">IFERROR(VLOOKUP($A78,Lookup2011,78,FALSE),0)</f>
        <v>0</v>
      </c>
      <c r="AB78" s="35">
        <f ca="1">IFERROR(VLOOKUP($A78,Lookup2011,79,FALSE),0)</f>
        <v>0</v>
      </c>
      <c r="AC78" s="36">
        <f ca="1">IFERROR(VLOOKUP($A78,Lookup2011,80,FALSE),0)</f>
        <v>0</v>
      </c>
      <c r="AD78" s="34">
        <f ca="1">IFERROR(VLOOKUP($A78,Lookup2012,77,FALSE),0)</f>
        <v>0</v>
      </c>
      <c r="AE78" s="35">
        <f ca="1">IFERROR(VLOOKUP($A78,Lookup2012,78,FALSE),0)</f>
        <v>0</v>
      </c>
      <c r="AF78" s="35">
        <f ca="1">IFERROR(VLOOKUP($A78,Lookup2012,79,FALSE),0)</f>
        <v>0</v>
      </c>
      <c r="AG78" s="36">
        <f ca="1">IFERROR(VLOOKUP($A78,Lookup2012,80,FALSE),0)</f>
        <v>0</v>
      </c>
      <c r="AH78" s="34">
        <f ca="1">IFERROR(VLOOKUP($A78,Lookup2013,77,FALSE),0)</f>
        <v>0</v>
      </c>
      <c r="AI78" s="35">
        <f ca="1">IFERROR(VLOOKUP($A78,Lookup2013,78,FALSE),0)</f>
        <v>0</v>
      </c>
      <c r="AJ78" s="35">
        <f ca="1">IFERROR(VLOOKUP($A78,Lookup2013,79,FALSE),0)</f>
        <v>0</v>
      </c>
      <c r="AK78" s="36">
        <f ca="1">IFERROR(VLOOKUP($A78,Lookup2013,80,FALSE),0)</f>
        <v>0</v>
      </c>
      <c r="AL78" s="34">
        <f ca="1">IFERROR(VLOOKUP($A78,Lookup2014,77,FALSE),0)</f>
        <v>0</v>
      </c>
      <c r="AM78" s="35">
        <f ca="1">IFERROR(VLOOKUP($A78,Lookup2014,78,FALSE),0)</f>
        <v>0</v>
      </c>
      <c r="AN78" s="35">
        <f ca="1">IFERROR(VLOOKUP($A78,Lookup2014,79,FALSE),0)</f>
        <v>0</v>
      </c>
      <c r="AO78" s="36">
        <f ca="1">IFERROR(VLOOKUP($A78,Lookup2014,80,FALSE),0)</f>
        <v>0</v>
      </c>
      <c r="AP78" s="34">
        <f ca="1">IFERROR(VLOOKUP($A78,Lookup2015,77,FALSE),0)</f>
        <v>-48.730000000000061</v>
      </c>
      <c r="AQ78" s="35">
        <f ca="1">IFERROR(VLOOKUP($A78,Lookup2015,78,FALSE),0)</f>
        <v>-2.4299999999999993</v>
      </c>
      <c r="AR78" s="35">
        <f ca="1">IFERROR(VLOOKUP($A78,Lookup2015,79,FALSE),0)</f>
        <v>-8.0399999999999991</v>
      </c>
      <c r="AS78" s="36">
        <f ca="1">IFERROR(VLOOKUP($A78,Lookup2015,80,FALSE),0)</f>
        <v>-59.200000000000067</v>
      </c>
      <c r="AT78" s="34">
        <f ca="1">IFERROR(VLOOKUP($A78,Lookup2016,77,FALSE),0)</f>
        <v>0</v>
      </c>
      <c r="AU78" s="35">
        <f ca="1">IFERROR(VLOOKUP($A78,Lookup2016,78,FALSE),0)</f>
        <v>0</v>
      </c>
      <c r="AV78" s="35">
        <f ca="1">IFERROR(VLOOKUP($A78,Lookup2016,79,FALSE),0)</f>
        <v>0</v>
      </c>
      <c r="AW78" s="36">
        <f ca="1">IFERROR(VLOOKUP($A78,Lookup2016,80,FALSE),0)</f>
        <v>0</v>
      </c>
      <c r="AX78" s="34">
        <f t="shared" ref="AX78:BA82" ca="1" si="177">SUM(F78,J78,N78,R78,V78,Z78,AD78,AH78,AL78,AP78,AT78)</f>
        <v>-48.730000000000061</v>
      </c>
      <c r="AY78" s="35">
        <f t="shared" ca="1" si="177"/>
        <v>-2.4299999999999993</v>
      </c>
      <c r="AZ78" s="35">
        <f t="shared" ca="1" si="177"/>
        <v>-8.0399999999999991</v>
      </c>
      <c r="BA78" s="36">
        <f t="shared" ca="1" si="177"/>
        <v>-59.200000000000067</v>
      </c>
    </row>
    <row r="79" spans="1:53" outlineLevel="2" x14ac:dyDescent="0.25">
      <c r="A79" t="s">
        <v>282</v>
      </c>
      <c r="B79" t="str">
        <f ca="1">VLOOKUP($A79,IndexLookup,2,FALSE)</f>
        <v>CAWP</v>
      </c>
      <c r="C79" t="str">
        <f ca="1">VLOOKUP($B79,ParticipantLookup,2,FALSE)</f>
        <v>Canadian Wood Products - Montreal Inc.</v>
      </c>
      <c r="D79" t="str">
        <f ca="1">VLOOKUP($A79,IndexLookup,3,FALSE)</f>
        <v>BCHEXP</v>
      </c>
      <c r="E79" t="str">
        <f ca="1">VLOOKUP($D79,FacilityLookup,2,FALSE)</f>
        <v>Alberta-BC Intertie - Export</v>
      </c>
      <c r="F79" s="34">
        <f ca="1">IFERROR(VLOOKUP($A79,Lookup2006,77,FALSE),0)</f>
        <v>0</v>
      </c>
      <c r="G79" s="35">
        <f ca="1">IFERROR(VLOOKUP($A79,Lookup2006,78,FALSE),0)</f>
        <v>0</v>
      </c>
      <c r="H79" s="35">
        <f ca="1">IFERROR(VLOOKUP($A79,Lookup2006,79,FALSE),0)</f>
        <v>0</v>
      </c>
      <c r="I79" s="36">
        <f ca="1">IFERROR(VLOOKUP($A79,Lookup2006,80,FALSE),0)</f>
        <v>0</v>
      </c>
      <c r="J79" s="34">
        <f ca="1">IFERROR(VLOOKUP($A79,Lookup2007,77,FALSE),0)</f>
        <v>0</v>
      </c>
      <c r="K79" s="35">
        <f ca="1">IFERROR(VLOOKUP($A79,Lookup2007,78,FALSE),0)</f>
        <v>0</v>
      </c>
      <c r="L79" s="35">
        <f ca="1">IFERROR(VLOOKUP($A79,Lookup2007,79,FALSE),0)</f>
        <v>0</v>
      </c>
      <c r="M79" s="36">
        <f ca="1">IFERROR(VLOOKUP($A79,Lookup2007,80,FALSE),0)</f>
        <v>0</v>
      </c>
      <c r="N79" s="34">
        <f ca="1">IFERROR(VLOOKUP($A79,Lookup2008,77,FALSE),0)</f>
        <v>0</v>
      </c>
      <c r="O79" s="35">
        <f ca="1">IFERROR(VLOOKUP($A79,Lookup2008,78,FALSE),0)</f>
        <v>0</v>
      </c>
      <c r="P79" s="35">
        <f ca="1">IFERROR(VLOOKUP($A79,Lookup2008,79,FALSE),0)</f>
        <v>0</v>
      </c>
      <c r="Q79" s="36">
        <f ca="1">IFERROR(VLOOKUP($A79,Lookup2008,80,FALSE),0)</f>
        <v>0</v>
      </c>
      <c r="R79" s="34">
        <f ca="1">IFERROR(VLOOKUP($A79,Lookup2009,77,FALSE),0)</f>
        <v>0</v>
      </c>
      <c r="S79" s="35">
        <f ca="1">IFERROR(VLOOKUP($A79,Lookup2009,78,FALSE),0)</f>
        <v>0</v>
      </c>
      <c r="T79" s="35">
        <f ca="1">IFERROR(VLOOKUP($A79,Lookup2009,79,FALSE),0)</f>
        <v>0</v>
      </c>
      <c r="U79" s="36">
        <f ca="1">IFERROR(VLOOKUP($A79,Lookup2009,80,FALSE),0)</f>
        <v>0</v>
      </c>
      <c r="V79" s="34">
        <f ca="1">IFERROR(VLOOKUP($A79,Lookup2010,77,FALSE),0)</f>
        <v>0</v>
      </c>
      <c r="W79" s="35">
        <f ca="1">IFERROR(VLOOKUP($A79,Lookup2010,78,FALSE),0)</f>
        <v>0</v>
      </c>
      <c r="X79" s="35">
        <f ca="1">IFERROR(VLOOKUP($A79,Lookup2010,79,FALSE),0)</f>
        <v>0</v>
      </c>
      <c r="Y79" s="36">
        <f ca="1">IFERROR(VLOOKUP($A79,Lookup2010,80,FALSE),0)</f>
        <v>0</v>
      </c>
      <c r="Z79" s="34">
        <f ca="1">IFERROR(VLOOKUP($A79,Lookup2011,77,FALSE),0)</f>
        <v>0</v>
      </c>
      <c r="AA79" s="35">
        <f ca="1">IFERROR(VLOOKUP($A79,Lookup2011,78,FALSE),0)</f>
        <v>0</v>
      </c>
      <c r="AB79" s="35">
        <f ca="1">IFERROR(VLOOKUP($A79,Lookup2011,79,FALSE),0)</f>
        <v>0</v>
      </c>
      <c r="AC79" s="36">
        <f ca="1">IFERROR(VLOOKUP($A79,Lookup2011,80,FALSE),0)</f>
        <v>0</v>
      </c>
      <c r="AD79" s="34">
        <f ca="1">IFERROR(VLOOKUP($A79,Lookup2012,77,FALSE),0)</f>
        <v>0</v>
      </c>
      <c r="AE79" s="35">
        <f ca="1">IFERROR(VLOOKUP($A79,Lookup2012,78,FALSE),0)</f>
        <v>0</v>
      </c>
      <c r="AF79" s="35">
        <f ca="1">IFERROR(VLOOKUP($A79,Lookup2012,79,FALSE),0)</f>
        <v>0</v>
      </c>
      <c r="AG79" s="36">
        <f ca="1">IFERROR(VLOOKUP($A79,Lookup2012,80,FALSE),0)</f>
        <v>0</v>
      </c>
      <c r="AH79" s="34">
        <f ca="1">IFERROR(VLOOKUP($A79,Lookup2013,77,FALSE),0)</f>
        <v>0</v>
      </c>
      <c r="AI79" s="35">
        <f ca="1">IFERROR(VLOOKUP($A79,Lookup2013,78,FALSE),0)</f>
        <v>0</v>
      </c>
      <c r="AJ79" s="35">
        <f ca="1">IFERROR(VLOOKUP($A79,Lookup2013,79,FALSE),0)</f>
        <v>0</v>
      </c>
      <c r="AK79" s="36">
        <f ca="1">IFERROR(VLOOKUP($A79,Lookup2013,80,FALSE),0)</f>
        <v>0</v>
      </c>
      <c r="AL79" s="34">
        <f ca="1">IFERROR(VLOOKUP($A79,Lookup2014,77,FALSE),0)</f>
        <v>0</v>
      </c>
      <c r="AM79" s="35">
        <f ca="1">IFERROR(VLOOKUP($A79,Lookup2014,78,FALSE),0)</f>
        <v>0</v>
      </c>
      <c r="AN79" s="35">
        <f ca="1">IFERROR(VLOOKUP($A79,Lookup2014,79,FALSE),0)</f>
        <v>0</v>
      </c>
      <c r="AO79" s="36">
        <f ca="1">IFERROR(VLOOKUP($A79,Lookup2014,80,FALSE),0)</f>
        <v>0</v>
      </c>
      <c r="AP79" s="34">
        <f ca="1">IFERROR(VLOOKUP($A79,Lookup2015,77,FALSE),0)</f>
        <v>0</v>
      </c>
      <c r="AQ79" s="35">
        <f ca="1">IFERROR(VLOOKUP($A79,Lookup2015,78,FALSE),0)</f>
        <v>0</v>
      </c>
      <c r="AR79" s="35">
        <f ca="1">IFERROR(VLOOKUP($A79,Lookup2015,79,FALSE),0)</f>
        <v>0</v>
      </c>
      <c r="AS79" s="36">
        <f ca="1">IFERROR(VLOOKUP($A79,Lookup2015,80,FALSE),0)</f>
        <v>0</v>
      </c>
      <c r="AT79" s="34">
        <f ca="1">IFERROR(VLOOKUP($A79,Lookup2016,77,FALSE),0)</f>
        <v>0</v>
      </c>
      <c r="AU79" s="35">
        <f ca="1">IFERROR(VLOOKUP($A79,Lookup2016,78,FALSE),0)</f>
        <v>0</v>
      </c>
      <c r="AV79" s="35">
        <f ca="1">IFERROR(VLOOKUP($A79,Lookup2016,79,FALSE),0)</f>
        <v>0</v>
      </c>
      <c r="AW79" s="36">
        <f ca="1">IFERROR(VLOOKUP($A79,Lookup2016,80,FALSE),0)</f>
        <v>0</v>
      </c>
      <c r="AX79" s="34">
        <f t="shared" ca="1" si="177"/>
        <v>0</v>
      </c>
      <c r="AY79" s="35">
        <f t="shared" ca="1" si="177"/>
        <v>0</v>
      </c>
      <c r="AZ79" s="35">
        <f t="shared" ca="1" si="177"/>
        <v>0</v>
      </c>
      <c r="BA79" s="36">
        <f t="shared" ca="1" si="177"/>
        <v>0</v>
      </c>
    </row>
    <row r="80" spans="1:53" outlineLevel="2" x14ac:dyDescent="0.25">
      <c r="A80" t="s">
        <v>279</v>
      </c>
      <c r="B80" t="str">
        <f ca="1">VLOOKUP($A80,IndexLookup,2,FALSE)</f>
        <v>CAWP</v>
      </c>
      <c r="C80" t="str">
        <f ca="1">VLOOKUP($B80,ParticipantLookup,2,FALSE)</f>
        <v>Canadian Wood Products - Montreal Inc.</v>
      </c>
      <c r="D80" t="str">
        <f ca="1">VLOOKUP($A80,IndexLookup,3,FALSE)</f>
        <v>BCHIMP</v>
      </c>
      <c r="E80" t="str">
        <f ca="1">VLOOKUP($D80,FacilityLookup,2,FALSE)</f>
        <v>Alberta-BC Intertie - Import</v>
      </c>
      <c r="F80" s="34">
        <f ca="1">IFERROR(VLOOKUP($A80,Lookup2006,77,FALSE),0)</f>
        <v>0</v>
      </c>
      <c r="G80" s="35">
        <f ca="1">IFERROR(VLOOKUP($A80,Lookup2006,78,FALSE),0)</f>
        <v>0</v>
      </c>
      <c r="H80" s="35">
        <f ca="1">IFERROR(VLOOKUP($A80,Lookup2006,79,FALSE),0)</f>
        <v>0</v>
      </c>
      <c r="I80" s="36">
        <f ca="1">IFERROR(VLOOKUP($A80,Lookup2006,80,FALSE),0)</f>
        <v>0</v>
      </c>
      <c r="J80" s="34">
        <f ca="1">IFERROR(VLOOKUP($A80,Lookup2007,77,FALSE),0)</f>
        <v>0</v>
      </c>
      <c r="K80" s="35">
        <f ca="1">IFERROR(VLOOKUP($A80,Lookup2007,78,FALSE),0)</f>
        <v>0</v>
      </c>
      <c r="L80" s="35">
        <f ca="1">IFERROR(VLOOKUP($A80,Lookup2007,79,FALSE),0)</f>
        <v>0</v>
      </c>
      <c r="M80" s="36">
        <f ca="1">IFERROR(VLOOKUP($A80,Lookup2007,80,FALSE),0)</f>
        <v>0</v>
      </c>
      <c r="N80" s="34">
        <f ca="1">IFERROR(VLOOKUP($A80,Lookup2008,77,FALSE),0)</f>
        <v>0</v>
      </c>
      <c r="O80" s="35">
        <f ca="1">IFERROR(VLOOKUP($A80,Lookup2008,78,FALSE),0)</f>
        <v>0</v>
      </c>
      <c r="P80" s="35">
        <f ca="1">IFERROR(VLOOKUP($A80,Lookup2008,79,FALSE),0)</f>
        <v>0</v>
      </c>
      <c r="Q80" s="36">
        <f ca="1">IFERROR(VLOOKUP($A80,Lookup2008,80,FALSE),0)</f>
        <v>0</v>
      </c>
      <c r="R80" s="34">
        <f ca="1">IFERROR(VLOOKUP($A80,Lookup2009,77,FALSE),0)</f>
        <v>0</v>
      </c>
      <c r="S80" s="35">
        <f ca="1">IFERROR(VLOOKUP($A80,Lookup2009,78,FALSE),0)</f>
        <v>0</v>
      </c>
      <c r="T80" s="35">
        <f ca="1">IFERROR(VLOOKUP($A80,Lookup2009,79,FALSE),0)</f>
        <v>0</v>
      </c>
      <c r="U80" s="36">
        <f ca="1">IFERROR(VLOOKUP($A80,Lookup2009,80,FALSE),0)</f>
        <v>0</v>
      </c>
      <c r="V80" s="34">
        <f ca="1">IFERROR(VLOOKUP($A80,Lookup2010,77,FALSE),0)</f>
        <v>0</v>
      </c>
      <c r="W80" s="35">
        <f ca="1">IFERROR(VLOOKUP($A80,Lookup2010,78,FALSE),0)</f>
        <v>0</v>
      </c>
      <c r="X80" s="35">
        <f ca="1">IFERROR(VLOOKUP($A80,Lookup2010,79,FALSE),0)</f>
        <v>0</v>
      </c>
      <c r="Y80" s="36">
        <f ca="1">IFERROR(VLOOKUP($A80,Lookup2010,80,FALSE),0)</f>
        <v>0</v>
      </c>
      <c r="Z80" s="34">
        <f ca="1">IFERROR(VLOOKUP($A80,Lookup2011,77,FALSE),0)</f>
        <v>0</v>
      </c>
      <c r="AA80" s="35">
        <f ca="1">IFERROR(VLOOKUP($A80,Lookup2011,78,FALSE),0)</f>
        <v>0</v>
      </c>
      <c r="AB80" s="35">
        <f ca="1">IFERROR(VLOOKUP($A80,Lookup2011,79,FALSE),0)</f>
        <v>0</v>
      </c>
      <c r="AC80" s="36">
        <f ca="1">IFERROR(VLOOKUP($A80,Lookup2011,80,FALSE),0)</f>
        <v>0</v>
      </c>
      <c r="AD80" s="34">
        <f ca="1">IFERROR(VLOOKUP($A80,Lookup2012,77,FALSE),0)</f>
        <v>0</v>
      </c>
      <c r="AE80" s="35">
        <f ca="1">IFERROR(VLOOKUP($A80,Lookup2012,78,FALSE),0)</f>
        <v>0</v>
      </c>
      <c r="AF80" s="35">
        <f ca="1">IFERROR(VLOOKUP($A80,Lookup2012,79,FALSE),0)</f>
        <v>0</v>
      </c>
      <c r="AG80" s="36">
        <f ca="1">IFERROR(VLOOKUP($A80,Lookup2012,80,FALSE),0)</f>
        <v>0</v>
      </c>
      <c r="AH80" s="34">
        <f ca="1">IFERROR(VLOOKUP($A80,Lookup2013,77,FALSE),0)</f>
        <v>0</v>
      </c>
      <c r="AI80" s="35">
        <f ca="1">IFERROR(VLOOKUP($A80,Lookup2013,78,FALSE),0)</f>
        <v>0</v>
      </c>
      <c r="AJ80" s="35">
        <f ca="1">IFERROR(VLOOKUP($A80,Lookup2013,79,FALSE),0)</f>
        <v>0</v>
      </c>
      <c r="AK80" s="36">
        <f ca="1">IFERROR(VLOOKUP($A80,Lookup2013,80,FALSE),0)</f>
        <v>0</v>
      </c>
      <c r="AL80" s="34">
        <f ca="1">IFERROR(VLOOKUP($A80,Lookup2014,77,FALSE),0)</f>
        <v>0</v>
      </c>
      <c r="AM80" s="35">
        <f ca="1">IFERROR(VLOOKUP($A80,Lookup2014,78,FALSE),0)</f>
        <v>0</v>
      </c>
      <c r="AN80" s="35">
        <f ca="1">IFERROR(VLOOKUP($A80,Lookup2014,79,FALSE),0)</f>
        <v>0</v>
      </c>
      <c r="AO80" s="36">
        <f ca="1">IFERROR(VLOOKUP($A80,Lookup2014,80,FALSE),0)</f>
        <v>0</v>
      </c>
      <c r="AP80" s="34">
        <f ca="1">IFERROR(VLOOKUP($A80,Lookup2015,77,FALSE),0)</f>
        <v>-18.700000000000006</v>
      </c>
      <c r="AQ80" s="35">
        <f ca="1">IFERROR(VLOOKUP($A80,Lookup2015,78,FALSE),0)</f>
        <v>-0.94000000000000083</v>
      </c>
      <c r="AR80" s="35">
        <f ca="1">IFERROR(VLOOKUP($A80,Lookup2015,79,FALSE),0)</f>
        <v>-3.0299999999999971</v>
      </c>
      <c r="AS80" s="36">
        <f ca="1">IFERROR(VLOOKUP($A80,Lookup2015,80,FALSE),0)</f>
        <v>-22.670000000000005</v>
      </c>
      <c r="AT80" s="34">
        <f ca="1">IFERROR(VLOOKUP($A80,Lookup2016,77,FALSE),0)</f>
        <v>0.29999999999999716</v>
      </c>
      <c r="AU80" s="35">
        <f ca="1">IFERROR(VLOOKUP($A80,Lookup2016,78,FALSE),0)</f>
        <v>9.9999999999997868E-3</v>
      </c>
      <c r="AV80" s="35">
        <f ca="1">IFERROR(VLOOKUP($A80,Lookup2016,79,FALSE),0)</f>
        <v>5.0000000000000037E-2</v>
      </c>
      <c r="AW80" s="36">
        <f ca="1">IFERROR(VLOOKUP($A80,Lookup2016,80,FALSE),0)</f>
        <v>0.35999999999999699</v>
      </c>
      <c r="AX80" s="34">
        <f t="shared" ca="1" si="177"/>
        <v>-18.400000000000009</v>
      </c>
      <c r="AY80" s="35">
        <f t="shared" ca="1" si="177"/>
        <v>-0.93000000000000105</v>
      </c>
      <c r="AZ80" s="35">
        <f t="shared" ca="1" si="177"/>
        <v>-2.9799999999999973</v>
      </c>
      <c r="BA80" s="36">
        <f t="shared" ca="1" si="177"/>
        <v>-22.310000000000009</v>
      </c>
    </row>
    <row r="81" spans="1:53" outlineLevel="2" x14ac:dyDescent="0.25">
      <c r="A81" t="s">
        <v>283</v>
      </c>
      <c r="B81" t="str">
        <f ca="1">VLOOKUP($A81,IndexLookup,2,FALSE)</f>
        <v>CAWP</v>
      </c>
      <c r="C81" t="str">
        <f ca="1">VLOOKUP($B81,ParticipantLookup,2,FALSE)</f>
        <v>Canadian Wood Products - Montreal Inc.</v>
      </c>
      <c r="D81" t="str">
        <f ca="1">VLOOKUP($A81,IndexLookup,3,FALSE)</f>
        <v>SPCEXP</v>
      </c>
      <c r="E81" t="str">
        <f ca="1">VLOOKUP($D81,FacilityLookup,2,FALSE)</f>
        <v>Alberta-Saskatchewan Intertie - Export</v>
      </c>
      <c r="F81" s="34">
        <f ca="1">IFERROR(VLOOKUP($A81,Lookup2006,77,FALSE),0)</f>
        <v>0</v>
      </c>
      <c r="G81" s="35">
        <f ca="1">IFERROR(VLOOKUP($A81,Lookup2006,78,FALSE),0)</f>
        <v>0</v>
      </c>
      <c r="H81" s="35">
        <f ca="1">IFERROR(VLOOKUP($A81,Lookup2006,79,FALSE),0)</f>
        <v>0</v>
      </c>
      <c r="I81" s="36">
        <f ca="1">IFERROR(VLOOKUP($A81,Lookup2006,80,FALSE),0)</f>
        <v>0</v>
      </c>
      <c r="J81" s="34">
        <f ca="1">IFERROR(VLOOKUP($A81,Lookup2007,77,FALSE),0)</f>
        <v>0</v>
      </c>
      <c r="K81" s="35">
        <f ca="1">IFERROR(VLOOKUP($A81,Lookup2007,78,FALSE),0)</f>
        <v>0</v>
      </c>
      <c r="L81" s="35">
        <f ca="1">IFERROR(VLOOKUP($A81,Lookup2007,79,FALSE),0)</f>
        <v>0</v>
      </c>
      <c r="M81" s="36">
        <f ca="1">IFERROR(VLOOKUP($A81,Lookup2007,80,FALSE),0)</f>
        <v>0</v>
      </c>
      <c r="N81" s="34">
        <f ca="1">IFERROR(VLOOKUP($A81,Lookup2008,77,FALSE),0)</f>
        <v>0</v>
      </c>
      <c r="O81" s="35">
        <f ca="1">IFERROR(VLOOKUP($A81,Lookup2008,78,FALSE),0)</f>
        <v>0</v>
      </c>
      <c r="P81" s="35">
        <f ca="1">IFERROR(VLOOKUP($A81,Lookup2008,79,FALSE),0)</f>
        <v>0</v>
      </c>
      <c r="Q81" s="36">
        <f ca="1">IFERROR(VLOOKUP($A81,Lookup2008,80,FALSE),0)</f>
        <v>0</v>
      </c>
      <c r="R81" s="34">
        <f ca="1">IFERROR(VLOOKUP($A81,Lookup2009,77,FALSE),0)</f>
        <v>0</v>
      </c>
      <c r="S81" s="35">
        <f ca="1">IFERROR(VLOOKUP($A81,Lookup2009,78,FALSE),0)</f>
        <v>0</v>
      </c>
      <c r="T81" s="35">
        <f ca="1">IFERROR(VLOOKUP($A81,Lookup2009,79,FALSE),0)</f>
        <v>0</v>
      </c>
      <c r="U81" s="36">
        <f ca="1">IFERROR(VLOOKUP($A81,Lookup2009,80,FALSE),0)</f>
        <v>0</v>
      </c>
      <c r="V81" s="34">
        <f ca="1">IFERROR(VLOOKUP($A81,Lookup2010,77,FALSE),0)</f>
        <v>0</v>
      </c>
      <c r="W81" s="35">
        <f ca="1">IFERROR(VLOOKUP($A81,Lookup2010,78,FALSE),0)</f>
        <v>0</v>
      </c>
      <c r="X81" s="35">
        <f ca="1">IFERROR(VLOOKUP($A81,Lookup2010,79,FALSE),0)</f>
        <v>0</v>
      </c>
      <c r="Y81" s="36">
        <f ca="1">IFERROR(VLOOKUP($A81,Lookup2010,80,FALSE),0)</f>
        <v>0</v>
      </c>
      <c r="Z81" s="34">
        <f ca="1">IFERROR(VLOOKUP($A81,Lookup2011,77,FALSE),0)</f>
        <v>0</v>
      </c>
      <c r="AA81" s="35">
        <f ca="1">IFERROR(VLOOKUP($A81,Lookup2011,78,FALSE),0)</f>
        <v>0</v>
      </c>
      <c r="AB81" s="35">
        <f ca="1">IFERROR(VLOOKUP($A81,Lookup2011,79,FALSE),0)</f>
        <v>0</v>
      </c>
      <c r="AC81" s="36">
        <f ca="1">IFERROR(VLOOKUP($A81,Lookup2011,80,FALSE),0)</f>
        <v>0</v>
      </c>
      <c r="AD81" s="34">
        <f ca="1">IFERROR(VLOOKUP($A81,Lookup2012,77,FALSE),0)</f>
        <v>0</v>
      </c>
      <c r="AE81" s="35">
        <f ca="1">IFERROR(VLOOKUP($A81,Lookup2012,78,FALSE),0)</f>
        <v>0</v>
      </c>
      <c r="AF81" s="35">
        <f ca="1">IFERROR(VLOOKUP($A81,Lookup2012,79,FALSE),0)</f>
        <v>0</v>
      </c>
      <c r="AG81" s="36">
        <f ca="1">IFERROR(VLOOKUP($A81,Lookup2012,80,FALSE),0)</f>
        <v>0</v>
      </c>
      <c r="AH81" s="34">
        <f ca="1">IFERROR(VLOOKUP($A81,Lookup2013,77,FALSE),0)</f>
        <v>0</v>
      </c>
      <c r="AI81" s="35">
        <f ca="1">IFERROR(VLOOKUP($A81,Lookup2013,78,FALSE),0)</f>
        <v>0</v>
      </c>
      <c r="AJ81" s="35">
        <f ca="1">IFERROR(VLOOKUP($A81,Lookup2013,79,FALSE),0)</f>
        <v>0</v>
      </c>
      <c r="AK81" s="36">
        <f ca="1">IFERROR(VLOOKUP($A81,Lookup2013,80,FALSE),0)</f>
        <v>0</v>
      </c>
      <c r="AL81" s="34">
        <f ca="1">IFERROR(VLOOKUP($A81,Lookup2014,77,FALSE),0)</f>
        <v>0</v>
      </c>
      <c r="AM81" s="35">
        <f ca="1">IFERROR(VLOOKUP($A81,Lookup2014,78,FALSE),0)</f>
        <v>0</v>
      </c>
      <c r="AN81" s="35">
        <f ca="1">IFERROR(VLOOKUP($A81,Lookup2014,79,FALSE),0)</f>
        <v>0</v>
      </c>
      <c r="AO81" s="36">
        <f ca="1">IFERROR(VLOOKUP($A81,Lookup2014,80,FALSE),0)</f>
        <v>0</v>
      </c>
      <c r="AP81" s="34">
        <f ca="1">IFERROR(VLOOKUP($A81,Lookup2015,77,FALSE),0)</f>
        <v>0</v>
      </c>
      <c r="AQ81" s="35">
        <f ca="1">IFERROR(VLOOKUP($A81,Lookup2015,78,FALSE),0)</f>
        <v>0</v>
      </c>
      <c r="AR81" s="35">
        <f ca="1">IFERROR(VLOOKUP($A81,Lookup2015,79,FALSE),0)</f>
        <v>0</v>
      </c>
      <c r="AS81" s="36">
        <f ca="1">IFERROR(VLOOKUP($A81,Lookup2015,80,FALSE),0)</f>
        <v>0</v>
      </c>
      <c r="AT81" s="34">
        <f ca="1">IFERROR(VLOOKUP($A81,Lookup2016,77,FALSE),0)</f>
        <v>0</v>
      </c>
      <c r="AU81" s="35">
        <f ca="1">IFERROR(VLOOKUP($A81,Lookup2016,78,FALSE),0)</f>
        <v>0</v>
      </c>
      <c r="AV81" s="35">
        <f ca="1">IFERROR(VLOOKUP($A81,Lookup2016,79,FALSE),0)</f>
        <v>0</v>
      </c>
      <c r="AW81" s="36">
        <f ca="1">IFERROR(VLOOKUP($A81,Lookup2016,80,FALSE),0)</f>
        <v>0</v>
      </c>
      <c r="AX81" s="34">
        <f t="shared" ca="1" si="177"/>
        <v>0</v>
      </c>
      <c r="AY81" s="35">
        <f t="shared" ca="1" si="177"/>
        <v>0</v>
      </c>
      <c r="AZ81" s="35">
        <f t="shared" ca="1" si="177"/>
        <v>0</v>
      </c>
      <c r="BA81" s="36">
        <f t="shared" ca="1" si="177"/>
        <v>0</v>
      </c>
    </row>
    <row r="82" spans="1:53" outlineLevel="2" x14ac:dyDescent="0.25">
      <c r="A82" t="s">
        <v>281</v>
      </c>
      <c r="B82" t="str">
        <f ca="1">VLOOKUP($A82,IndexLookup,2,FALSE)</f>
        <v>CAWP</v>
      </c>
      <c r="C82" t="str">
        <f ca="1">VLOOKUP($B82,ParticipantLookup,2,FALSE)</f>
        <v>Canadian Wood Products - Montreal Inc.</v>
      </c>
      <c r="D82" t="str">
        <f ca="1">VLOOKUP($A82,IndexLookup,3,FALSE)</f>
        <v>SPCIMP</v>
      </c>
      <c r="E82" t="str">
        <f ca="1">VLOOKUP($D82,FacilityLookup,2,FALSE)</f>
        <v>Alberta-Saskatchewan Intertie - Import</v>
      </c>
      <c r="F82" s="34">
        <f ca="1">IFERROR(VLOOKUP($A82,Lookup2006,77,FALSE),0)</f>
        <v>0</v>
      </c>
      <c r="G82" s="35">
        <f ca="1">IFERROR(VLOOKUP($A82,Lookup2006,78,FALSE),0)</f>
        <v>0</v>
      </c>
      <c r="H82" s="35">
        <f ca="1">IFERROR(VLOOKUP($A82,Lookup2006,79,FALSE),0)</f>
        <v>0</v>
      </c>
      <c r="I82" s="36">
        <f ca="1">IFERROR(VLOOKUP($A82,Lookup2006,80,FALSE),0)</f>
        <v>0</v>
      </c>
      <c r="J82" s="34">
        <f ca="1">IFERROR(VLOOKUP($A82,Lookup2007,77,FALSE),0)</f>
        <v>0</v>
      </c>
      <c r="K82" s="35">
        <f ca="1">IFERROR(VLOOKUP($A82,Lookup2007,78,FALSE),0)</f>
        <v>0</v>
      </c>
      <c r="L82" s="35">
        <f ca="1">IFERROR(VLOOKUP($A82,Lookup2007,79,FALSE),0)</f>
        <v>0</v>
      </c>
      <c r="M82" s="36">
        <f ca="1">IFERROR(VLOOKUP($A82,Lookup2007,80,FALSE),0)</f>
        <v>0</v>
      </c>
      <c r="N82" s="34">
        <f ca="1">IFERROR(VLOOKUP($A82,Lookup2008,77,FALSE),0)</f>
        <v>0</v>
      </c>
      <c r="O82" s="35">
        <f ca="1">IFERROR(VLOOKUP($A82,Lookup2008,78,FALSE),0)</f>
        <v>0</v>
      </c>
      <c r="P82" s="35">
        <f ca="1">IFERROR(VLOOKUP($A82,Lookup2008,79,FALSE),0)</f>
        <v>0</v>
      </c>
      <c r="Q82" s="36">
        <f ca="1">IFERROR(VLOOKUP($A82,Lookup2008,80,FALSE),0)</f>
        <v>0</v>
      </c>
      <c r="R82" s="34">
        <f ca="1">IFERROR(VLOOKUP($A82,Lookup2009,77,FALSE),0)</f>
        <v>0</v>
      </c>
      <c r="S82" s="35">
        <f ca="1">IFERROR(VLOOKUP($A82,Lookup2009,78,FALSE),0)</f>
        <v>0</v>
      </c>
      <c r="T82" s="35">
        <f ca="1">IFERROR(VLOOKUP($A82,Lookup2009,79,FALSE),0)</f>
        <v>0</v>
      </c>
      <c r="U82" s="36">
        <f ca="1">IFERROR(VLOOKUP($A82,Lookup2009,80,FALSE),0)</f>
        <v>0</v>
      </c>
      <c r="V82" s="34">
        <f ca="1">IFERROR(VLOOKUP($A82,Lookup2010,77,FALSE),0)</f>
        <v>0</v>
      </c>
      <c r="W82" s="35">
        <f ca="1">IFERROR(VLOOKUP($A82,Lookup2010,78,FALSE),0)</f>
        <v>0</v>
      </c>
      <c r="X82" s="35">
        <f ca="1">IFERROR(VLOOKUP($A82,Lookup2010,79,FALSE),0)</f>
        <v>0</v>
      </c>
      <c r="Y82" s="36">
        <f ca="1">IFERROR(VLOOKUP($A82,Lookup2010,80,FALSE),0)</f>
        <v>0</v>
      </c>
      <c r="Z82" s="34">
        <f ca="1">IFERROR(VLOOKUP($A82,Lookup2011,77,FALSE),0)</f>
        <v>0</v>
      </c>
      <c r="AA82" s="35">
        <f ca="1">IFERROR(VLOOKUP($A82,Lookup2011,78,FALSE),0)</f>
        <v>0</v>
      </c>
      <c r="AB82" s="35">
        <f ca="1">IFERROR(VLOOKUP($A82,Lookup2011,79,FALSE),0)</f>
        <v>0</v>
      </c>
      <c r="AC82" s="36">
        <f ca="1">IFERROR(VLOOKUP($A82,Lookup2011,80,FALSE),0)</f>
        <v>0</v>
      </c>
      <c r="AD82" s="34">
        <f ca="1">IFERROR(VLOOKUP($A82,Lookup2012,77,FALSE),0)</f>
        <v>0</v>
      </c>
      <c r="AE82" s="35">
        <f ca="1">IFERROR(VLOOKUP($A82,Lookup2012,78,FALSE),0)</f>
        <v>0</v>
      </c>
      <c r="AF82" s="35">
        <f ca="1">IFERROR(VLOOKUP($A82,Lookup2012,79,FALSE),0)</f>
        <v>0</v>
      </c>
      <c r="AG82" s="36">
        <f ca="1">IFERROR(VLOOKUP($A82,Lookup2012,80,FALSE),0)</f>
        <v>0</v>
      </c>
      <c r="AH82" s="34">
        <f ca="1">IFERROR(VLOOKUP($A82,Lookup2013,77,FALSE),0)</f>
        <v>0</v>
      </c>
      <c r="AI82" s="35">
        <f ca="1">IFERROR(VLOOKUP($A82,Lookup2013,78,FALSE),0)</f>
        <v>0</v>
      </c>
      <c r="AJ82" s="35">
        <f ca="1">IFERROR(VLOOKUP($A82,Lookup2013,79,FALSE),0)</f>
        <v>0</v>
      </c>
      <c r="AK82" s="36">
        <f ca="1">IFERROR(VLOOKUP($A82,Lookup2013,80,FALSE),0)</f>
        <v>0</v>
      </c>
      <c r="AL82" s="34">
        <f ca="1">IFERROR(VLOOKUP($A82,Lookup2014,77,FALSE),0)</f>
        <v>0</v>
      </c>
      <c r="AM82" s="35">
        <f ca="1">IFERROR(VLOOKUP($A82,Lookup2014,78,FALSE),0)</f>
        <v>0</v>
      </c>
      <c r="AN82" s="35">
        <f ca="1">IFERROR(VLOOKUP($A82,Lookup2014,79,FALSE),0)</f>
        <v>0</v>
      </c>
      <c r="AO82" s="36">
        <f ca="1">IFERROR(VLOOKUP($A82,Lookup2014,80,FALSE),0)</f>
        <v>0</v>
      </c>
      <c r="AP82" s="34">
        <f ca="1">IFERROR(VLOOKUP($A82,Lookup2015,77,FALSE),0)</f>
        <v>-611.69000000000062</v>
      </c>
      <c r="AQ82" s="35">
        <f ca="1">IFERROR(VLOOKUP($A82,Lookup2015,78,FALSE),0)</f>
        <v>-30.590000000000103</v>
      </c>
      <c r="AR82" s="35">
        <f ca="1">IFERROR(VLOOKUP($A82,Lookup2015,79,FALSE),0)</f>
        <v>-101.55999999999983</v>
      </c>
      <c r="AS82" s="36">
        <f ca="1">IFERROR(VLOOKUP($A82,Lookup2015,80,FALSE),0)</f>
        <v>-743.8400000000006</v>
      </c>
      <c r="AT82" s="34">
        <f ca="1">IFERROR(VLOOKUP($A82,Lookup2016,77,FALSE),0)</f>
        <v>-1.4299999999999784</v>
      </c>
      <c r="AU82" s="35">
        <f ca="1">IFERROR(VLOOKUP($A82,Lookup2016,78,FALSE),0)</f>
        <v>-6.0000000000000275E-2</v>
      </c>
      <c r="AV82" s="35">
        <f ca="1">IFERROR(VLOOKUP($A82,Lookup2016,79,FALSE),0)</f>
        <v>-0.20999999999999971</v>
      </c>
      <c r="AW82" s="36">
        <f ca="1">IFERROR(VLOOKUP($A82,Lookup2016,80,FALSE),0)</f>
        <v>-1.6999999999999784</v>
      </c>
      <c r="AX82" s="34">
        <f t="shared" ca="1" si="177"/>
        <v>-613.12000000000057</v>
      </c>
      <c r="AY82" s="35">
        <f t="shared" ca="1" si="177"/>
        <v>-30.650000000000102</v>
      </c>
      <c r="AZ82" s="35">
        <f t="shared" ca="1" si="177"/>
        <v>-101.76999999999983</v>
      </c>
      <c r="BA82" s="36">
        <f t="shared" ca="1" si="177"/>
        <v>-745.54000000000053</v>
      </c>
    </row>
    <row r="83" spans="1:53" outlineLevel="1" x14ac:dyDescent="0.25">
      <c r="C83" s="2" t="s">
        <v>917</v>
      </c>
      <c r="F83" s="34">
        <f t="shared" ref="F83:BA83" ca="1" si="178">SUBTOTAL(9,F78:F82)</f>
        <v>0</v>
      </c>
      <c r="G83" s="35">
        <f t="shared" ca="1" si="178"/>
        <v>0</v>
      </c>
      <c r="H83" s="35">
        <f t="shared" ca="1" si="178"/>
        <v>0</v>
      </c>
      <c r="I83" s="36">
        <f t="shared" ca="1" si="178"/>
        <v>0</v>
      </c>
      <c r="J83" s="34">
        <f t="shared" ca="1" si="178"/>
        <v>0</v>
      </c>
      <c r="K83" s="35">
        <f t="shared" ca="1" si="178"/>
        <v>0</v>
      </c>
      <c r="L83" s="35">
        <f t="shared" ca="1" si="178"/>
        <v>0</v>
      </c>
      <c r="M83" s="36">
        <f t="shared" ca="1" si="178"/>
        <v>0</v>
      </c>
      <c r="N83" s="34">
        <f t="shared" ca="1" si="178"/>
        <v>0</v>
      </c>
      <c r="O83" s="35">
        <f t="shared" ca="1" si="178"/>
        <v>0</v>
      </c>
      <c r="P83" s="35">
        <f t="shared" ca="1" si="178"/>
        <v>0</v>
      </c>
      <c r="Q83" s="36">
        <f t="shared" ca="1" si="178"/>
        <v>0</v>
      </c>
      <c r="R83" s="34">
        <f t="shared" ca="1" si="178"/>
        <v>0</v>
      </c>
      <c r="S83" s="35">
        <f t="shared" ca="1" si="178"/>
        <v>0</v>
      </c>
      <c r="T83" s="35">
        <f t="shared" ca="1" si="178"/>
        <v>0</v>
      </c>
      <c r="U83" s="36">
        <f t="shared" ca="1" si="178"/>
        <v>0</v>
      </c>
      <c r="V83" s="34">
        <f t="shared" ca="1" si="178"/>
        <v>0</v>
      </c>
      <c r="W83" s="35">
        <f t="shared" ca="1" si="178"/>
        <v>0</v>
      </c>
      <c r="X83" s="35">
        <f t="shared" ca="1" si="178"/>
        <v>0</v>
      </c>
      <c r="Y83" s="36">
        <f t="shared" ca="1" si="178"/>
        <v>0</v>
      </c>
      <c r="Z83" s="34">
        <f t="shared" ca="1" si="178"/>
        <v>0</v>
      </c>
      <c r="AA83" s="35">
        <f t="shared" ca="1" si="178"/>
        <v>0</v>
      </c>
      <c r="AB83" s="35">
        <f t="shared" ca="1" si="178"/>
        <v>0</v>
      </c>
      <c r="AC83" s="36">
        <f t="shared" ca="1" si="178"/>
        <v>0</v>
      </c>
      <c r="AD83" s="34">
        <f t="shared" ca="1" si="178"/>
        <v>0</v>
      </c>
      <c r="AE83" s="35">
        <f t="shared" ca="1" si="178"/>
        <v>0</v>
      </c>
      <c r="AF83" s="35">
        <f t="shared" ca="1" si="178"/>
        <v>0</v>
      </c>
      <c r="AG83" s="36">
        <f t="shared" ca="1" si="178"/>
        <v>0</v>
      </c>
      <c r="AH83" s="34">
        <f t="shared" ca="1" si="178"/>
        <v>0</v>
      </c>
      <c r="AI83" s="35">
        <f t="shared" ca="1" si="178"/>
        <v>0</v>
      </c>
      <c r="AJ83" s="35">
        <f t="shared" ca="1" si="178"/>
        <v>0</v>
      </c>
      <c r="AK83" s="36">
        <f t="shared" ca="1" si="178"/>
        <v>0</v>
      </c>
      <c r="AL83" s="34">
        <f t="shared" ca="1" si="178"/>
        <v>0</v>
      </c>
      <c r="AM83" s="35">
        <f t="shared" ca="1" si="178"/>
        <v>0</v>
      </c>
      <c r="AN83" s="35">
        <f t="shared" ca="1" si="178"/>
        <v>0</v>
      </c>
      <c r="AO83" s="36">
        <f t="shared" ca="1" si="178"/>
        <v>0</v>
      </c>
      <c r="AP83" s="34">
        <f t="shared" ca="1" si="178"/>
        <v>-679.12000000000069</v>
      </c>
      <c r="AQ83" s="35">
        <f t="shared" ca="1" si="178"/>
        <v>-33.9600000000001</v>
      </c>
      <c r="AR83" s="35">
        <f t="shared" ca="1" si="178"/>
        <v>-112.62999999999982</v>
      </c>
      <c r="AS83" s="36">
        <f t="shared" ca="1" si="178"/>
        <v>-825.71000000000072</v>
      </c>
      <c r="AT83" s="34">
        <f t="shared" ca="1" si="178"/>
        <v>-1.1299999999999812</v>
      </c>
      <c r="AU83" s="35">
        <f t="shared" ca="1" si="178"/>
        <v>-5.0000000000000488E-2</v>
      </c>
      <c r="AV83" s="35">
        <f t="shared" ca="1" si="178"/>
        <v>-0.15999999999999967</v>
      </c>
      <c r="AW83" s="36">
        <f t="shared" ca="1" si="178"/>
        <v>-1.3399999999999814</v>
      </c>
      <c r="AX83" s="34">
        <f t="shared" ca="1" si="178"/>
        <v>-680.25000000000068</v>
      </c>
      <c r="AY83" s="35">
        <f t="shared" ca="1" si="178"/>
        <v>-34.010000000000105</v>
      </c>
      <c r="AZ83" s="35">
        <f t="shared" ca="1" si="178"/>
        <v>-112.78999999999982</v>
      </c>
      <c r="BA83" s="36">
        <f t="shared" ca="1" si="178"/>
        <v>-827.05000000000064</v>
      </c>
    </row>
    <row r="84" spans="1:53" outlineLevel="2" x14ac:dyDescent="0.25">
      <c r="A84" t="s">
        <v>723</v>
      </c>
      <c r="B84" t="str">
        <f ca="1">VLOOKUP($A84,IndexLookup,2,FALSE)</f>
        <v>CECO</v>
      </c>
      <c r="C84" t="str">
        <f ca="1">VLOOKUP($B84,ParticipantLookup,2,FALSE)</f>
        <v>Candela Energy Corporation</v>
      </c>
      <c r="D84" t="str">
        <f ca="1">VLOOKUP($A84,IndexLookup,3,FALSE)</f>
        <v>BCHIMP</v>
      </c>
      <c r="E84" t="str">
        <f ca="1">VLOOKUP($D84,FacilityLookup,2,FALSE)</f>
        <v>Alberta-BC Intertie - Import</v>
      </c>
      <c r="F84" s="34">
        <f ca="1">IFERROR(VLOOKUP($A84,Lookup2006,77,FALSE),0)</f>
        <v>230.06000000000205</v>
      </c>
      <c r="G84" s="35">
        <f ca="1">IFERROR(VLOOKUP($A84,Lookup2006,78,FALSE),0)</f>
        <v>11.480000000000008</v>
      </c>
      <c r="H84" s="35">
        <f ca="1">IFERROR(VLOOKUP($A84,Lookup2006,79,FALSE),0)</f>
        <v>107.13000000000028</v>
      </c>
      <c r="I84" s="36">
        <f ca="1">IFERROR(VLOOKUP($A84,Lookup2006,80,FALSE),0)</f>
        <v>348.67000000000235</v>
      </c>
      <c r="J84" s="34">
        <f ca="1">IFERROR(VLOOKUP($A84,Lookup2007,77,FALSE),0)</f>
        <v>610.16000000000099</v>
      </c>
      <c r="K84" s="35">
        <f ca="1">IFERROR(VLOOKUP($A84,Lookup2007,78,FALSE),0)</f>
        <v>30.509999999999998</v>
      </c>
      <c r="L84" s="35">
        <f ca="1">IFERROR(VLOOKUP($A84,Lookup2007,79,FALSE),0)</f>
        <v>253.97000000000003</v>
      </c>
      <c r="M84" s="36">
        <f ca="1">IFERROR(VLOOKUP($A84,Lookup2007,80,FALSE),0)</f>
        <v>894.6400000000009</v>
      </c>
      <c r="N84" s="34">
        <f ca="1">IFERROR(VLOOKUP($A84,Lookup2008,77,FALSE),0)</f>
        <v>138.59000000000009</v>
      </c>
      <c r="O84" s="35">
        <f ca="1">IFERROR(VLOOKUP($A84,Lookup2008,78,FALSE),0)</f>
        <v>6.92</v>
      </c>
      <c r="P84" s="35">
        <f ca="1">IFERROR(VLOOKUP($A84,Lookup2008,79,FALSE),0)</f>
        <v>50.030000000000008</v>
      </c>
      <c r="Q84" s="36">
        <f ca="1">IFERROR(VLOOKUP($A84,Lookup2008,80,FALSE),0)</f>
        <v>195.54000000000008</v>
      </c>
      <c r="R84" s="34">
        <f ca="1">IFERROR(VLOOKUP($A84,Lookup2009,77,FALSE),0)</f>
        <v>28.090000000000021</v>
      </c>
      <c r="S84" s="35">
        <f ca="1">IFERROR(VLOOKUP($A84,Lookup2009,78,FALSE),0)</f>
        <v>1.3899999999999981</v>
      </c>
      <c r="T84" s="35">
        <f ca="1">IFERROR(VLOOKUP($A84,Lookup2009,79,FALSE),0)</f>
        <v>9.1499999999999879</v>
      </c>
      <c r="U84" s="36">
        <f ca="1">IFERROR(VLOOKUP($A84,Lookup2009,80,FALSE),0)</f>
        <v>38.63000000000001</v>
      </c>
      <c r="V84" s="34">
        <f ca="1">IFERROR(VLOOKUP($A84,Lookup2010,77,FALSE),0)</f>
        <v>0</v>
      </c>
      <c r="W84" s="35">
        <f ca="1">IFERROR(VLOOKUP($A84,Lookup2010,78,FALSE),0)</f>
        <v>0</v>
      </c>
      <c r="X84" s="35">
        <f ca="1">IFERROR(VLOOKUP($A84,Lookup2010,79,FALSE),0)</f>
        <v>0</v>
      </c>
      <c r="Y84" s="36">
        <f ca="1">IFERROR(VLOOKUP($A84,Lookup2010,80,FALSE),0)</f>
        <v>0</v>
      </c>
      <c r="Z84" s="34">
        <f ca="1">IFERROR(VLOOKUP($A84,Lookup2011,77,FALSE),0)</f>
        <v>0</v>
      </c>
      <c r="AA84" s="35">
        <f ca="1">IFERROR(VLOOKUP($A84,Lookup2011,78,FALSE),0)</f>
        <v>0</v>
      </c>
      <c r="AB84" s="35">
        <f ca="1">IFERROR(VLOOKUP($A84,Lookup2011,79,FALSE),0)</f>
        <v>0</v>
      </c>
      <c r="AC84" s="36">
        <f ca="1">IFERROR(VLOOKUP($A84,Lookup2011,80,FALSE),0)</f>
        <v>0</v>
      </c>
      <c r="AD84" s="34">
        <f ca="1">IFERROR(VLOOKUP($A84,Lookup2012,77,FALSE),0)</f>
        <v>0</v>
      </c>
      <c r="AE84" s="35">
        <f ca="1">IFERROR(VLOOKUP($A84,Lookup2012,78,FALSE),0)</f>
        <v>0</v>
      </c>
      <c r="AF84" s="35">
        <f ca="1">IFERROR(VLOOKUP($A84,Lookup2012,79,FALSE),0)</f>
        <v>0</v>
      </c>
      <c r="AG84" s="36">
        <f ca="1">IFERROR(VLOOKUP($A84,Lookup2012,80,FALSE),0)</f>
        <v>0</v>
      </c>
      <c r="AH84" s="34">
        <f ca="1">IFERROR(VLOOKUP($A84,Lookup2013,77,FALSE),0)</f>
        <v>0</v>
      </c>
      <c r="AI84" s="35">
        <f ca="1">IFERROR(VLOOKUP($A84,Lookup2013,78,FALSE),0)</f>
        <v>0</v>
      </c>
      <c r="AJ84" s="35">
        <f ca="1">IFERROR(VLOOKUP($A84,Lookup2013,79,FALSE),0)</f>
        <v>0</v>
      </c>
      <c r="AK84" s="36">
        <f ca="1">IFERROR(VLOOKUP($A84,Lookup2013,80,FALSE),0)</f>
        <v>0</v>
      </c>
      <c r="AL84" s="34">
        <f ca="1">IFERROR(VLOOKUP($A84,Lookup2014,77,FALSE),0)</f>
        <v>0</v>
      </c>
      <c r="AM84" s="35">
        <f ca="1">IFERROR(VLOOKUP($A84,Lookup2014,78,FALSE),0)</f>
        <v>0</v>
      </c>
      <c r="AN84" s="35">
        <f ca="1">IFERROR(VLOOKUP($A84,Lookup2014,79,FALSE),0)</f>
        <v>0</v>
      </c>
      <c r="AO84" s="36">
        <f ca="1">IFERROR(VLOOKUP($A84,Lookup2014,80,FALSE),0)</f>
        <v>0</v>
      </c>
      <c r="AP84" s="34">
        <f ca="1">IFERROR(VLOOKUP($A84,Lookup2015,77,FALSE),0)</f>
        <v>0</v>
      </c>
      <c r="AQ84" s="35">
        <f ca="1">IFERROR(VLOOKUP($A84,Lookup2015,78,FALSE),0)</f>
        <v>0</v>
      </c>
      <c r="AR84" s="35">
        <f ca="1">IFERROR(VLOOKUP($A84,Lookup2015,79,FALSE),0)</f>
        <v>0</v>
      </c>
      <c r="AS84" s="36">
        <f ca="1">IFERROR(VLOOKUP($A84,Lookup2015,80,FALSE),0)</f>
        <v>0</v>
      </c>
      <c r="AT84" s="34">
        <f ca="1">IFERROR(VLOOKUP($A84,Lookup2016,77,FALSE),0)</f>
        <v>0</v>
      </c>
      <c r="AU84" s="35">
        <f ca="1">IFERROR(VLOOKUP($A84,Lookup2016,78,FALSE),0)</f>
        <v>0</v>
      </c>
      <c r="AV84" s="35">
        <f ca="1">IFERROR(VLOOKUP($A84,Lookup2016,79,FALSE),0)</f>
        <v>0</v>
      </c>
      <c r="AW84" s="36">
        <f ca="1">IFERROR(VLOOKUP($A84,Lookup2016,80,FALSE),0)</f>
        <v>0</v>
      </c>
      <c r="AX84" s="34">
        <f ca="1">SUM(F84,J84,N84,R84,V84,Z84,AD84,AH84,AL84,AP84,AT84)</f>
        <v>1006.9000000000032</v>
      </c>
      <c r="AY84" s="35">
        <f ca="1">SUM(G84,K84,O84,S84,W84,AA84,AE84,AI84,AM84,AQ84,AU84)</f>
        <v>50.300000000000011</v>
      </c>
      <c r="AZ84" s="35">
        <f ca="1">SUM(H84,L84,P84,T84,X84,AB84,AF84,AJ84,AN84,AR84,AV84)</f>
        <v>420.28000000000031</v>
      </c>
      <c r="BA84" s="36">
        <f ca="1">SUM(I84,M84,Q84,U84,Y84,AC84,AG84,AK84,AO84,AS84,AW84)</f>
        <v>1477.4800000000032</v>
      </c>
    </row>
    <row r="85" spans="1:53" outlineLevel="1" x14ac:dyDescent="0.25">
      <c r="C85" s="2" t="s">
        <v>918</v>
      </c>
      <c r="F85" s="34">
        <f t="shared" ref="F85:BA85" ca="1" si="179">SUBTOTAL(9,F84:F84)</f>
        <v>230.06000000000205</v>
      </c>
      <c r="G85" s="35">
        <f t="shared" ca="1" si="179"/>
        <v>11.480000000000008</v>
      </c>
      <c r="H85" s="35">
        <f t="shared" ca="1" si="179"/>
        <v>107.13000000000028</v>
      </c>
      <c r="I85" s="36">
        <f t="shared" ca="1" si="179"/>
        <v>348.67000000000235</v>
      </c>
      <c r="J85" s="34">
        <f t="shared" ca="1" si="179"/>
        <v>610.16000000000099</v>
      </c>
      <c r="K85" s="35">
        <f t="shared" ca="1" si="179"/>
        <v>30.509999999999998</v>
      </c>
      <c r="L85" s="35">
        <f t="shared" ca="1" si="179"/>
        <v>253.97000000000003</v>
      </c>
      <c r="M85" s="36">
        <f t="shared" ca="1" si="179"/>
        <v>894.6400000000009</v>
      </c>
      <c r="N85" s="34">
        <f t="shared" ca="1" si="179"/>
        <v>138.59000000000009</v>
      </c>
      <c r="O85" s="35">
        <f t="shared" ca="1" si="179"/>
        <v>6.92</v>
      </c>
      <c r="P85" s="35">
        <f t="shared" ca="1" si="179"/>
        <v>50.030000000000008</v>
      </c>
      <c r="Q85" s="36">
        <f t="shared" ca="1" si="179"/>
        <v>195.54000000000008</v>
      </c>
      <c r="R85" s="34">
        <f t="shared" ca="1" si="179"/>
        <v>28.090000000000021</v>
      </c>
      <c r="S85" s="35">
        <f t="shared" ca="1" si="179"/>
        <v>1.3899999999999981</v>
      </c>
      <c r="T85" s="35">
        <f t="shared" ca="1" si="179"/>
        <v>9.1499999999999879</v>
      </c>
      <c r="U85" s="36">
        <f t="shared" ca="1" si="179"/>
        <v>38.63000000000001</v>
      </c>
      <c r="V85" s="34">
        <f t="shared" ca="1" si="179"/>
        <v>0</v>
      </c>
      <c r="W85" s="35">
        <f t="shared" ca="1" si="179"/>
        <v>0</v>
      </c>
      <c r="X85" s="35">
        <f t="shared" ca="1" si="179"/>
        <v>0</v>
      </c>
      <c r="Y85" s="36">
        <f t="shared" ca="1" si="179"/>
        <v>0</v>
      </c>
      <c r="Z85" s="34">
        <f t="shared" ca="1" si="179"/>
        <v>0</v>
      </c>
      <c r="AA85" s="35">
        <f t="shared" ca="1" si="179"/>
        <v>0</v>
      </c>
      <c r="AB85" s="35">
        <f t="shared" ca="1" si="179"/>
        <v>0</v>
      </c>
      <c r="AC85" s="36">
        <f t="shared" ca="1" si="179"/>
        <v>0</v>
      </c>
      <c r="AD85" s="34">
        <f t="shared" ca="1" si="179"/>
        <v>0</v>
      </c>
      <c r="AE85" s="35">
        <f t="shared" ca="1" si="179"/>
        <v>0</v>
      </c>
      <c r="AF85" s="35">
        <f t="shared" ca="1" si="179"/>
        <v>0</v>
      </c>
      <c r="AG85" s="36">
        <f t="shared" ca="1" si="179"/>
        <v>0</v>
      </c>
      <c r="AH85" s="34">
        <f t="shared" ca="1" si="179"/>
        <v>0</v>
      </c>
      <c r="AI85" s="35">
        <f t="shared" ca="1" si="179"/>
        <v>0</v>
      </c>
      <c r="AJ85" s="35">
        <f t="shared" ca="1" si="179"/>
        <v>0</v>
      </c>
      <c r="AK85" s="36">
        <f t="shared" ca="1" si="179"/>
        <v>0</v>
      </c>
      <c r="AL85" s="34">
        <f t="shared" ca="1" si="179"/>
        <v>0</v>
      </c>
      <c r="AM85" s="35">
        <f t="shared" ca="1" si="179"/>
        <v>0</v>
      </c>
      <c r="AN85" s="35">
        <f t="shared" ca="1" si="179"/>
        <v>0</v>
      </c>
      <c r="AO85" s="36">
        <f t="shared" ca="1" si="179"/>
        <v>0</v>
      </c>
      <c r="AP85" s="34">
        <f t="shared" ca="1" si="179"/>
        <v>0</v>
      </c>
      <c r="AQ85" s="35">
        <f t="shared" ca="1" si="179"/>
        <v>0</v>
      </c>
      <c r="AR85" s="35">
        <f t="shared" ca="1" si="179"/>
        <v>0</v>
      </c>
      <c r="AS85" s="36">
        <f t="shared" ca="1" si="179"/>
        <v>0</v>
      </c>
      <c r="AT85" s="34">
        <f t="shared" ca="1" si="179"/>
        <v>0</v>
      </c>
      <c r="AU85" s="35">
        <f t="shared" ca="1" si="179"/>
        <v>0</v>
      </c>
      <c r="AV85" s="35">
        <f t="shared" ca="1" si="179"/>
        <v>0</v>
      </c>
      <c r="AW85" s="36">
        <f t="shared" ca="1" si="179"/>
        <v>0</v>
      </c>
      <c r="AX85" s="34">
        <f t="shared" ca="1" si="179"/>
        <v>1006.9000000000032</v>
      </c>
      <c r="AY85" s="35">
        <f t="shared" ca="1" si="179"/>
        <v>50.300000000000011</v>
      </c>
      <c r="AZ85" s="35">
        <f t="shared" ca="1" si="179"/>
        <v>420.28000000000031</v>
      </c>
      <c r="BA85" s="36">
        <f t="shared" ca="1" si="179"/>
        <v>1477.4800000000032</v>
      </c>
    </row>
    <row r="86" spans="1:53" outlineLevel="2" x14ac:dyDescent="0.25">
      <c r="A86" t="s">
        <v>401</v>
      </c>
      <c r="B86" t="str">
        <f ca="1">VLOOKUP($A86,IndexLookup,2,FALSE)</f>
        <v>EPDA</v>
      </c>
      <c r="C86" t="str">
        <f ca="1">VLOOKUP($B86,ParticipantLookup,2,FALSE)</f>
        <v>Capital Power (Alberta) LP</v>
      </c>
      <c r="D86" t="str">
        <f ca="1">VLOOKUP($A86,IndexLookup,3,FALSE)</f>
        <v>ENC1</v>
      </c>
      <c r="E86" t="str">
        <f ca="1">VLOOKUP($D86,FacilityLookup,2,FALSE)</f>
        <v>Clover Bar #1</v>
      </c>
      <c r="F86" s="34">
        <f ca="1">IFERROR(VLOOKUP($A86,Lookup2006,77,FALSE),0)</f>
        <v>0</v>
      </c>
      <c r="G86" s="35">
        <f ca="1">IFERROR(VLOOKUP($A86,Lookup2006,78,FALSE),0)</f>
        <v>0</v>
      </c>
      <c r="H86" s="35">
        <f ca="1">IFERROR(VLOOKUP($A86,Lookup2006,79,FALSE),0)</f>
        <v>0</v>
      </c>
      <c r="I86" s="36">
        <f ca="1">IFERROR(VLOOKUP($A86,Lookup2006,80,FALSE),0)</f>
        <v>0</v>
      </c>
      <c r="J86" s="34">
        <f ca="1">IFERROR(VLOOKUP($A86,Lookup2007,77,FALSE),0)</f>
        <v>0</v>
      </c>
      <c r="K86" s="35">
        <f ca="1">IFERROR(VLOOKUP($A86,Lookup2007,78,FALSE),0)</f>
        <v>0</v>
      </c>
      <c r="L86" s="35">
        <f ca="1">IFERROR(VLOOKUP($A86,Lookup2007,79,FALSE),0)</f>
        <v>0</v>
      </c>
      <c r="M86" s="36">
        <f ca="1">IFERROR(VLOOKUP($A86,Lookup2007,80,FALSE),0)</f>
        <v>0</v>
      </c>
      <c r="N86" s="34">
        <f ca="1">IFERROR(VLOOKUP($A86,Lookup2008,77,FALSE),0)</f>
        <v>0</v>
      </c>
      <c r="O86" s="35">
        <f ca="1">IFERROR(VLOOKUP($A86,Lookup2008,78,FALSE),0)</f>
        <v>0</v>
      </c>
      <c r="P86" s="35">
        <f ca="1">IFERROR(VLOOKUP($A86,Lookup2008,79,FALSE),0)</f>
        <v>0</v>
      </c>
      <c r="Q86" s="36">
        <f ca="1">IFERROR(VLOOKUP($A86,Lookup2008,80,FALSE),0)</f>
        <v>0</v>
      </c>
      <c r="R86" s="34">
        <f ca="1">IFERROR(VLOOKUP($A86,Lookup2009,77,FALSE),0)</f>
        <v>-215.31000000000108</v>
      </c>
      <c r="S86" s="35">
        <f ca="1">IFERROR(VLOOKUP($A86,Lookup2009,78,FALSE),0)</f>
        <v>-10.779999999999969</v>
      </c>
      <c r="T86" s="35">
        <f ca="1">IFERROR(VLOOKUP($A86,Lookup2009,79,FALSE),0)</f>
        <v>-68.639999999999631</v>
      </c>
      <c r="U86" s="36">
        <f ca="1">IFERROR(VLOOKUP($A86,Lookup2009,80,FALSE),0)</f>
        <v>-294.7300000000007</v>
      </c>
      <c r="V86" s="34">
        <f ca="1">IFERROR(VLOOKUP($A86,Lookup2010,77,FALSE),0)</f>
        <v>-2938.7300000000014</v>
      </c>
      <c r="W86" s="35">
        <f ca="1">IFERROR(VLOOKUP($A86,Lookup2010,78,FALSE),0)</f>
        <v>-146.92000000000033</v>
      </c>
      <c r="X86" s="35">
        <f ca="1">IFERROR(VLOOKUP($A86,Lookup2010,79,FALSE),0)</f>
        <v>-885.80000000000052</v>
      </c>
      <c r="Y86" s="36">
        <f ca="1">IFERROR(VLOOKUP($A86,Lookup2010,80,FALSE),0)</f>
        <v>-3971.4500000000021</v>
      </c>
      <c r="Z86" s="34">
        <f ca="1">IFERROR(VLOOKUP($A86,Lookup2011,77,FALSE),0)</f>
        <v>-12768.700000000015</v>
      </c>
      <c r="AA86" s="35">
        <f ca="1">IFERROR(VLOOKUP($A86,Lookup2011,78,FALSE),0)</f>
        <v>-638.44999999999993</v>
      </c>
      <c r="AB86" s="35">
        <f ca="1">IFERROR(VLOOKUP($A86,Lookup2011,79,FALSE),0)</f>
        <v>-3554.44</v>
      </c>
      <c r="AC86" s="36">
        <f ca="1">IFERROR(VLOOKUP($A86,Lookup2011,80,FALSE),0)</f>
        <v>-16961.590000000015</v>
      </c>
      <c r="AD86" s="34">
        <f ca="1">IFERROR(VLOOKUP($A86,Lookup2012,77,FALSE),0)</f>
        <v>-5467.9899999999852</v>
      </c>
      <c r="AE86" s="35">
        <f ca="1">IFERROR(VLOOKUP($A86,Lookup2012,78,FALSE),0)</f>
        <v>-273.39</v>
      </c>
      <c r="AF86" s="35">
        <f ca="1">IFERROR(VLOOKUP($A86,Lookup2012,79,FALSE),0)</f>
        <v>-1338.089999999999</v>
      </c>
      <c r="AG86" s="36">
        <f ca="1">IFERROR(VLOOKUP($A86,Lookup2012,80,FALSE),0)</f>
        <v>-7079.4699999999848</v>
      </c>
      <c r="AH86" s="34">
        <f ca="1">IFERROR(VLOOKUP($A86,Lookup2013,77,FALSE),0)</f>
        <v>-3949.5000000000191</v>
      </c>
      <c r="AI86" s="35">
        <f ca="1">IFERROR(VLOOKUP($A86,Lookup2013,78,FALSE),0)</f>
        <v>-197.48999999999998</v>
      </c>
      <c r="AJ86" s="35">
        <f ca="1">IFERROR(VLOOKUP($A86,Lookup2013,79,FALSE),0)</f>
        <v>-881.68999999999983</v>
      </c>
      <c r="AK86" s="36">
        <f ca="1">IFERROR(VLOOKUP($A86,Lookup2013,80,FALSE),0)</f>
        <v>-5028.6800000000185</v>
      </c>
      <c r="AL86" s="34">
        <f ca="1">IFERROR(VLOOKUP($A86,Lookup2014,77,FALSE),0)</f>
        <v>2047.2600000000134</v>
      </c>
      <c r="AM86" s="35">
        <f ca="1">IFERROR(VLOOKUP($A86,Lookup2014,78,FALSE),0)</f>
        <v>102.34999999999991</v>
      </c>
      <c r="AN86" s="35">
        <f ca="1">IFERROR(VLOOKUP($A86,Lookup2014,79,FALSE),0)</f>
        <v>402.38000000000045</v>
      </c>
      <c r="AO86" s="36">
        <f ca="1">IFERROR(VLOOKUP($A86,Lookup2014,80,FALSE),0)</f>
        <v>2551.9900000000139</v>
      </c>
      <c r="AP86" s="34">
        <f ca="1">IFERROR(VLOOKUP($A86,Lookup2015,77,FALSE),0)</f>
        <v>-126.91999999999967</v>
      </c>
      <c r="AQ86" s="35">
        <f ca="1">IFERROR(VLOOKUP($A86,Lookup2015,78,FALSE),0)</f>
        <v>-6.3400000000000176</v>
      </c>
      <c r="AR86" s="35">
        <f ca="1">IFERROR(VLOOKUP($A86,Lookup2015,79,FALSE),0)</f>
        <v>-22.250000000000004</v>
      </c>
      <c r="AS86" s="36">
        <f ca="1">IFERROR(VLOOKUP($A86,Lookup2015,80,FALSE),0)</f>
        <v>-155.50999999999971</v>
      </c>
      <c r="AT86" s="34">
        <f ca="1">IFERROR(VLOOKUP($A86,Lookup2016,77,FALSE),0)</f>
        <v>0</v>
      </c>
      <c r="AU86" s="35">
        <f ca="1">IFERROR(VLOOKUP($A86,Lookup2016,78,FALSE),0)</f>
        <v>0</v>
      </c>
      <c r="AV86" s="35">
        <f ca="1">IFERROR(VLOOKUP($A86,Lookup2016,79,FALSE),0)</f>
        <v>0</v>
      </c>
      <c r="AW86" s="36">
        <f ca="1">IFERROR(VLOOKUP($A86,Lookup2016,80,FALSE),0)</f>
        <v>0</v>
      </c>
      <c r="AX86" s="34">
        <f t="shared" ref="AX86:BA89" ca="1" si="180">SUM(F86,J86,N86,R86,V86,Z86,AD86,AH86,AL86,AP86,AT86)</f>
        <v>-23419.890000000007</v>
      </c>
      <c r="AY86" s="35">
        <f t="shared" ca="1" si="180"/>
        <v>-1171.0200000000002</v>
      </c>
      <c r="AZ86" s="35">
        <f t="shared" ca="1" si="180"/>
        <v>-6348.5299999999988</v>
      </c>
      <c r="BA86" s="36">
        <f t="shared" ca="1" si="180"/>
        <v>-30939.440000000013</v>
      </c>
    </row>
    <row r="87" spans="1:53" outlineLevel="2" x14ac:dyDescent="0.25">
      <c r="A87" t="s">
        <v>402</v>
      </c>
      <c r="B87" t="str">
        <f ca="1">VLOOKUP($A87,IndexLookup,2,FALSE)</f>
        <v>EPDA</v>
      </c>
      <c r="C87" t="str">
        <f ca="1">VLOOKUP($B87,ParticipantLookup,2,FALSE)</f>
        <v>Capital Power (Alberta) LP</v>
      </c>
      <c r="D87" t="str">
        <f ca="1">VLOOKUP($A87,IndexLookup,3,FALSE)</f>
        <v>ENC2</v>
      </c>
      <c r="E87" t="str">
        <f ca="1">VLOOKUP($D87,FacilityLookup,2,FALSE)</f>
        <v>Clover Bar #2</v>
      </c>
      <c r="F87" s="34">
        <f ca="1">IFERROR(VLOOKUP($A87,Lookup2006,77,FALSE),0)</f>
        <v>0</v>
      </c>
      <c r="G87" s="35">
        <f ca="1">IFERROR(VLOOKUP($A87,Lookup2006,78,FALSE),0)</f>
        <v>0</v>
      </c>
      <c r="H87" s="35">
        <f ca="1">IFERROR(VLOOKUP($A87,Lookup2006,79,FALSE),0)</f>
        <v>0</v>
      </c>
      <c r="I87" s="36">
        <f ca="1">IFERROR(VLOOKUP($A87,Lookup2006,80,FALSE),0)</f>
        <v>0</v>
      </c>
      <c r="J87" s="34">
        <f ca="1">IFERROR(VLOOKUP($A87,Lookup2007,77,FALSE),0)</f>
        <v>0</v>
      </c>
      <c r="K87" s="35">
        <f ca="1">IFERROR(VLOOKUP($A87,Lookup2007,78,FALSE),0)</f>
        <v>0</v>
      </c>
      <c r="L87" s="35">
        <f ca="1">IFERROR(VLOOKUP($A87,Lookup2007,79,FALSE),0)</f>
        <v>0</v>
      </c>
      <c r="M87" s="36">
        <f ca="1">IFERROR(VLOOKUP($A87,Lookup2007,80,FALSE),0)</f>
        <v>0</v>
      </c>
      <c r="N87" s="34">
        <f ca="1">IFERROR(VLOOKUP($A87,Lookup2008,77,FALSE),0)</f>
        <v>0</v>
      </c>
      <c r="O87" s="35">
        <f ca="1">IFERROR(VLOOKUP($A87,Lookup2008,78,FALSE),0)</f>
        <v>0</v>
      </c>
      <c r="P87" s="35">
        <f ca="1">IFERROR(VLOOKUP($A87,Lookup2008,79,FALSE),0)</f>
        <v>0</v>
      </c>
      <c r="Q87" s="36">
        <f ca="1">IFERROR(VLOOKUP($A87,Lookup2008,80,FALSE),0)</f>
        <v>0</v>
      </c>
      <c r="R87" s="34">
        <f ca="1">IFERROR(VLOOKUP($A87,Lookup2009,77,FALSE),0)</f>
        <v>-1391.7399999999886</v>
      </c>
      <c r="S87" s="35">
        <f ca="1">IFERROR(VLOOKUP($A87,Lookup2009,78,FALSE),0)</f>
        <v>-69.58</v>
      </c>
      <c r="T87" s="35">
        <f ca="1">IFERROR(VLOOKUP($A87,Lookup2009,79,FALSE),0)</f>
        <v>-443.43999999999983</v>
      </c>
      <c r="U87" s="36">
        <f ca="1">IFERROR(VLOOKUP($A87,Lookup2009,80,FALSE),0)</f>
        <v>-1904.7599999999884</v>
      </c>
      <c r="V87" s="34">
        <f ca="1">IFERROR(VLOOKUP($A87,Lookup2010,77,FALSE),0)</f>
        <v>2095.9500000000016</v>
      </c>
      <c r="W87" s="35">
        <f ca="1">IFERROR(VLOOKUP($A87,Lookup2010,78,FALSE),0)</f>
        <v>104.8100000000001</v>
      </c>
      <c r="X87" s="35">
        <f ca="1">IFERROR(VLOOKUP($A87,Lookup2010,79,FALSE),0)</f>
        <v>617.70000000000084</v>
      </c>
      <c r="Y87" s="36">
        <f ca="1">IFERROR(VLOOKUP($A87,Lookup2010,80,FALSE),0)</f>
        <v>2818.4600000000028</v>
      </c>
      <c r="Z87" s="34">
        <f ca="1">IFERROR(VLOOKUP($A87,Lookup2011,77,FALSE),0)</f>
        <v>-35331.069999999978</v>
      </c>
      <c r="AA87" s="35">
        <f ca="1">IFERROR(VLOOKUP($A87,Lookup2011,78,FALSE),0)</f>
        <v>-1766.5599999999997</v>
      </c>
      <c r="AB87" s="35">
        <f ca="1">IFERROR(VLOOKUP($A87,Lookup2011,79,FALSE),0)</f>
        <v>-9784.5999999999985</v>
      </c>
      <c r="AC87" s="36">
        <f ca="1">IFERROR(VLOOKUP($A87,Lookup2011,80,FALSE),0)</f>
        <v>-46882.229999999981</v>
      </c>
      <c r="AD87" s="34">
        <f ca="1">IFERROR(VLOOKUP($A87,Lookup2012,77,FALSE),0)</f>
        <v>-4877.5600000000286</v>
      </c>
      <c r="AE87" s="35">
        <f ca="1">IFERROR(VLOOKUP($A87,Lookup2012,78,FALSE),0)</f>
        <v>-243.84999999999974</v>
      </c>
      <c r="AF87" s="35">
        <f ca="1">IFERROR(VLOOKUP($A87,Lookup2012,79,FALSE),0)</f>
        <v>-1201.9099999999985</v>
      </c>
      <c r="AG87" s="36">
        <f ca="1">IFERROR(VLOOKUP($A87,Lookup2012,80,FALSE),0)</f>
        <v>-6323.320000000027</v>
      </c>
      <c r="AH87" s="34">
        <f ca="1">IFERROR(VLOOKUP($A87,Lookup2013,77,FALSE),0)</f>
        <v>-15798.250000000033</v>
      </c>
      <c r="AI87" s="35">
        <f ca="1">IFERROR(VLOOKUP($A87,Lookup2013,78,FALSE),0)</f>
        <v>-789.93</v>
      </c>
      <c r="AJ87" s="35">
        <f ca="1">IFERROR(VLOOKUP($A87,Lookup2013,79,FALSE),0)</f>
        <v>-3529.7400000000007</v>
      </c>
      <c r="AK87" s="36">
        <f ca="1">IFERROR(VLOOKUP($A87,Lookup2013,80,FALSE),0)</f>
        <v>-20117.920000000031</v>
      </c>
      <c r="AL87" s="34">
        <f ca="1">IFERROR(VLOOKUP($A87,Lookup2014,77,FALSE),0)</f>
        <v>3636.730000000005</v>
      </c>
      <c r="AM87" s="35">
        <f ca="1">IFERROR(VLOOKUP($A87,Lookup2014,78,FALSE),0)</f>
        <v>181.83000000000052</v>
      </c>
      <c r="AN87" s="35">
        <f ca="1">IFERROR(VLOOKUP($A87,Lookup2014,79,FALSE),0)</f>
        <v>714.8200000000021</v>
      </c>
      <c r="AO87" s="36">
        <f ca="1">IFERROR(VLOOKUP($A87,Lookup2014,80,FALSE),0)</f>
        <v>4533.3800000000074</v>
      </c>
      <c r="AP87" s="34">
        <f ca="1">IFERROR(VLOOKUP($A87,Lookup2015,77,FALSE),0)</f>
        <v>5533.9900000000052</v>
      </c>
      <c r="AQ87" s="35">
        <f ca="1">IFERROR(VLOOKUP($A87,Lookup2015,78,FALSE),0)</f>
        <v>276.7</v>
      </c>
      <c r="AR87" s="35">
        <f ca="1">IFERROR(VLOOKUP($A87,Lookup2015,79,FALSE),0)</f>
        <v>963.28000000000043</v>
      </c>
      <c r="AS87" s="36">
        <f ca="1">IFERROR(VLOOKUP($A87,Lookup2015,80,FALSE),0)</f>
        <v>6773.9700000000048</v>
      </c>
      <c r="AT87" s="34">
        <f ca="1">IFERROR(VLOOKUP($A87,Lookup2016,77,FALSE),0)</f>
        <v>0</v>
      </c>
      <c r="AU87" s="35">
        <f ca="1">IFERROR(VLOOKUP($A87,Lookup2016,78,FALSE),0)</f>
        <v>0</v>
      </c>
      <c r="AV87" s="35">
        <f ca="1">IFERROR(VLOOKUP($A87,Lookup2016,79,FALSE),0)</f>
        <v>0</v>
      </c>
      <c r="AW87" s="36">
        <f ca="1">IFERROR(VLOOKUP($A87,Lookup2016,80,FALSE),0)</f>
        <v>0</v>
      </c>
      <c r="AX87" s="34">
        <f t="shared" ca="1" si="180"/>
        <v>-46131.950000000019</v>
      </c>
      <c r="AY87" s="35">
        <f t="shared" ca="1" si="180"/>
        <v>-2306.579999999999</v>
      </c>
      <c r="AZ87" s="35">
        <f t="shared" ca="1" si="180"/>
        <v>-12663.889999999996</v>
      </c>
      <c r="BA87" s="36">
        <f t="shared" ca="1" si="180"/>
        <v>-61102.420000000027</v>
      </c>
    </row>
    <row r="88" spans="1:53" outlineLevel="2" x14ac:dyDescent="0.25">
      <c r="A88" t="s">
        <v>403</v>
      </c>
      <c r="B88" t="str">
        <f ca="1">VLOOKUP($A88,IndexLookup,2,FALSE)</f>
        <v>EPDA</v>
      </c>
      <c r="C88" t="str">
        <f ca="1">VLOOKUP($B88,ParticipantLookup,2,FALSE)</f>
        <v>Capital Power (Alberta) LP</v>
      </c>
      <c r="D88" t="str">
        <f ca="1">VLOOKUP($A88,IndexLookup,3,FALSE)</f>
        <v>ENC3</v>
      </c>
      <c r="E88" t="str">
        <f ca="1">VLOOKUP($D88,FacilityLookup,2,FALSE)</f>
        <v>Clover Bar #3</v>
      </c>
      <c r="F88" s="34">
        <f ca="1">IFERROR(VLOOKUP($A88,Lookup2006,77,FALSE),0)</f>
        <v>0</v>
      </c>
      <c r="G88" s="35">
        <f ca="1">IFERROR(VLOOKUP($A88,Lookup2006,78,FALSE),0)</f>
        <v>0</v>
      </c>
      <c r="H88" s="35">
        <f ca="1">IFERROR(VLOOKUP($A88,Lookup2006,79,FALSE),0)</f>
        <v>0</v>
      </c>
      <c r="I88" s="36">
        <f ca="1">IFERROR(VLOOKUP($A88,Lookup2006,80,FALSE),0)</f>
        <v>0</v>
      </c>
      <c r="J88" s="34">
        <f ca="1">IFERROR(VLOOKUP($A88,Lookup2007,77,FALSE),0)</f>
        <v>0</v>
      </c>
      <c r="K88" s="35">
        <f ca="1">IFERROR(VLOOKUP($A88,Lookup2007,78,FALSE),0)</f>
        <v>0</v>
      </c>
      <c r="L88" s="35">
        <f ca="1">IFERROR(VLOOKUP($A88,Lookup2007,79,FALSE),0)</f>
        <v>0</v>
      </c>
      <c r="M88" s="36">
        <f ca="1">IFERROR(VLOOKUP($A88,Lookup2007,80,FALSE),0)</f>
        <v>0</v>
      </c>
      <c r="N88" s="34">
        <f ca="1">IFERROR(VLOOKUP($A88,Lookup2008,77,FALSE),0)</f>
        <v>0</v>
      </c>
      <c r="O88" s="35">
        <f ca="1">IFERROR(VLOOKUP($A88,Lookup2008,78,FALSE),0)</f>
        <v>0</v>
      </c>
      <c r="P88" s="35">
        <f ca="1">IFERROR(VLOOKUP($A88,Lookup2008,79,FALSE),0)</f>
        <v>0</v>
      </c>
      <c r="Q88" s="36">
        <f ca="1">IFERROR(VLOOKUP($A88,Lookup2008,80,FALSE),0)</f>
        <v>0</v>
      </c>
      <c r="R88" s="34">
        <f ca="1">IFERROR(VLOOKUP($A88,Lookup2009,77,FALSE),0)</f>
        <v>-104.16000000000076</v>
      </c>
      <c r="S88" s="35">
        <f ca="1">IFERROR(VLOOKUP($A88,Lookup2009,78,FALSE),0)</f>
        <v>-5.2100000000000017</v>
      </c>
      <c r="T88" s="35">
        <f ca="1">IFERROR(VLOOKUP($A88,Lookup2009,79,FALSE),0)</f>
        <v>-32.849999999999994</v>
      </c>
      <c r="U88" s="36">
        <f ca="1">IFERROR(VLOOKUP($A88,Lookup2009,80,FALSE),0)</f>
        <v>-142.22000000000077</v>
      </c>
      <c r="V88" s="34">
        <f ca="1">IFERROR(VLOOKUP($A88,Lookup2010,77,FALSE),0)</f>
        <v>-10074.509999999951</v>
      </c>
      <c r="W88" s="35">
        <f ca="1">IFERROR(VLOOKUP($A88,Lookup2010,78,FALSE),0)</f>
        <v>-503.74000000000041</v>
      </c>
      <c r="X88" s="35">
        <f ca="1">IFERROR(VLOOKUP($A88,Lookup2010,79,FALSE),0)</f>
        <v>-3042.9300000000026</v>
      </c>
      <c r="Y88" s="36">
        <f ca="1">IFERROR(VLOOKUP($A88,Lookup2010,80,FALSE),0)</f>
        <v>-13621.179999999953</v>
      </c>
      <c r="Z88" s="34">
        <f ca="1">IFERROR(VLOOKUP($A88,Lookup2011,77,FALSE),0)</f>
        <v>4512.2300000000105</v>
      </c>
      <c r="AA88" s="35">
        <f ca="1">IFERROR(VLOOKUP($A88,Lookup2011,78,FALSE),0)</f>
        <v>225.64</v>
      </c>
      <c r="AB88" s="35">
        <f ca="1">IFERROR(VLOOKUP($A88,Lookup2011,79,FALSE),0)</f>
        <v>1224.9799999999996</v>
      </c>
      <c r="AC88" s="36">
        <f ca="1">IFERROR(VLOOKUP($A88,Lookup2011,80,FALSE),0)</f>
        <v>5962.8500000000095</v>
      </c>
      <c r="AD88" s="34">
        <f ca="1">IFERROR(VLOOKUP($A88,Lookup2012,77,FALSE),0)</f>
        <v>0</v>
      </c>
      <c r="AE88" s="35">
        <f ca="1">IFERROR(VLOOKUP($A88,Lookup2012,78,FALSE),0)</f>
        <v>0</v>
      </c>
      <c r="AF88" s="35">
        <f ca="1">IFERROR(VLOOKUP($A88,Lookup2012,79,FALSE),0)</f>
        <v>0</v>
      </c>
      <c r="AG88" s="36">
        <f ca="1">IFERROR(VLOOKUP($A88,Lookup2012,80,FALSE),0)</f>
        <v>0</v>
      </c>
      <c r="AH88" s="34">
        <f ca="1">IFERROR(VLOOKUP($A88,Lookup2013,77,FALSE),0)</f>
        <v>-6288.4699999999921</v>
      </c>
      <c r="AI88" s="35">
        <f ca="1">IFERROR(VLOOKUP($A88,Lookup2013,78,FALSE),0)</f>
        <v>-314.40999999999991</v>
      </c>
      <c r="AJ88" s="35">
        <f ca="1">IFERROR(VLOOKUP($A88,Lookup2013,79,FALSE),0)</f>
        <v>-1404.9800000000002</v>
      </c>
      <c r="AK88" s="36">
        <f ca="1">IFERROR(VLOOKUP($A88,Lookup2013,80,FALSE),0)</f>
        <v>-8007.8599999999897</v>
      </c>
      <c r="AL88" s="34">
        <f ca="1">IFERROR(VLOOKUP($A88,Lookup2014,77,FALSE),0)</f>
        <v>3332.9599999999673</v>
      </c>
      <c r="AM88" s="35">
        <f ca="1">IFERROR(VLOOKUP($A88,Lookup2014,78,FALSE),0)</f>
        <v>166.65000000000012</v>
      </c>
      <c r="AN88" s="35">
        <f ca="1">IFERROR(VLOOKUP($A88,Lookup2014,79,FALSE),0)</f>
        <v>654.26000000000204</v>
      </c>
      <c r="AO88" s="36">
        <f ca="1">IFERROR(VLOOKUP($A88,Lookup2014,80,FALSE),0)</f>
        <v>4153.8699999999699</v>
      </c>
      <c r="AP88" s="34">
        <f ca="1">IFERROR(VLOOKUP($A88,Lookup2015,77,FALSE),0)</f>
        <v>2601.8800000000024</v>
      </c>
      <c r="AQ88" s="35">
        <f ca="1">IFERROR(VLOOKUP($A88,Lookup2015,78,FALSE),0)</f>
        <v>130.09000000000052</v>
      </c>
      <c r="AR88" s="35">
        <f ca="1">IFERROR(VLOOKUP($A88,Lookup2015,79,FALSE),0)</f>
        <v>453.18000000000018</v>
      </c>
      <c r="AS88" s="36">
        <f ca="1">IFERROR(VLOOKUP($A88,Lookup2015,80,FALSE),0)</f>
        <v>3185.1500000000033</v>
      </c>
      <c r="AT88" s="34">
        <f ca="1">IFERROR(VLOOKUP($A88,Lookup2016,77,FALSE),0)</f>
        <v>0</v>
      </c>
      <c r="AU88" s="35">
        <f ca="1">IFERROR(VLOOKUP($A88,Lookup2016,78,FALSE),0)</f>
        <v>0</v>
      </c>
      <c r="AV88" s="35">
        <f ca="1">IFERROR(VLOOKUP($A88,Lookup2016,79,FALSE),0)</f>
        <v>0</v>
      </c>
      <c r="AW88" s="36">
        <f ca="1">IFERROR(VLOOKUP($A88,Lookup2016,80,FALSE),0)</f>
        <v>0</v>
      </c>
      <c r="AX88" s="34">
        <f t="shared" ca="1" si="180"/>
        <v>-6020.0699999999615</v>
      </c>
      <c r="AY88" s="35">
        <f t="shared" ca="1" si="180"/>
        <v>-300.97999999999968</v>
      </c>
      <c r="AZ88" s="35">
        <f t="shared" ca="1" si="180"/>
        <v>-2148.3400000000011</v>
      </c>
      <c r="BA88" s="36">
        <f t="shared" ca="1" si="180"/>
        <v>-8469.3899999999612</v>
      </c>
    </row>
    <row r="89" spans="1:53" outlineLevel="2" x14ac:dyDescent="0.25">
      <c r="A89" t="s">
        <v>672</v>
      </c>
      <c r="B89" t="str">
        <f ca="1">VLOOKUP($A89,IndexLookup,2,FALSE)</f>
        <v>EPDA</v>
      </c>
      <c r="C89" t="str">
        <f ca="1">VLOOKUP($B89,ParticipantLookup,2,FALSE)</f>
        <v>Capital Power (Alberta) LP</v>
      </c>
      <c r="D89" t="str">
        <f ca="1">VLOOKUP($A89,IndexLookup,3,FALSE)</f>
        <v>HAL1</v>
      </c>
      <c r="E89" t="str">
        <f ca="1">VLOOKUP($D89,FacilityLookup,2,FALSE)</f>
        <v>Halkirk Wind Facility</v>
      </c>
      <c r="F89" s="34">
        <f ca="1">IFERROR(VLOOKUP($A89,Lookup2006,77,FALSE),0)</f>
        <v>0</v>
      </c>
      <c r="G89" s="35">
        <f ca="1">IFERROR(VLOOKUP($A89,Lookup2006,78,FALSE),0)</f>
        <v>0</v>
      </c>
      <c r="H89" s="35">
        <f ca="1">IFERROR(VLOOKUP($A89,Lookup2006,79,FALSE),0)</f>
        <v>0</v>
      </c>
      <c r="I89" s="36">
        <f ca="1">IFERROR(VLOOKUP($A89,Lookup2006,80,FALSE),0)</f>
        <v>0</v>
      </c>
      <c r="J89" s="34">
        <f ca="1">IFERROR(VLOOKUP($A89,Lookup2007,77,FALSE),0)</f>
        <v>0</v>
      </c>
      <c r="K89" s="35">
        <f ca="1">IFERROR(VLOOKUP($A89,Lookup2007,78,FALSE),0)</f>
        <v>0</v>
      </c>
      <c r="L89" s="35">
        <f ca="1">IFERROR(VLOOKUP($A89,Lookup2007,79,FALSE),0)</f>
        <v>0</v>
      </c>
      <c r="M89" s="36">
        <f ca="1">IFERROR(VLOOKUP($A89,Lookup2007,80,FALSE),0)</f>
        <v>0</v>
      </c>
      <c r="N89" s="34">
        <f ca="1">IFERROR(VLOOKUP($A89,Lookup2008,77,FALSE),0)</f>
        <v>0</v>
      </c>
      <c r="O89" s="35">
        <f ca="1">IFERROR(VLOOKUP($A89,Lookup2008,78,FALSE),0)</f>
        <v>0</v>
      </c>
      <c r="P89" s="35">
        <f ca="1">IFERROR(VLOOKUP($A89,Lookup2008,79,FALSE),0)</f>
        <v>0</v>
      </c>
      <c r="Q89" s="36">
        <f ca="1">IFERROR(VLOOKUP($A89,Lookup2008,80,FALSE),0)</f>
        <v>0</v>
      </c>
      <c r="R89" s="34">
        <f ca="1">IFERROR(VLOOKUP($A89,Lookup2009,77,FALSE),0)</f>
        <v>0</v>
      </c>
      <c r="S89" s="35">
        <f ca="1">IFERROR(VLOOKUP($A89,Lookup2009,78,FALSE),0)</f>
        <v>0</v>
      </c>
      <c r="T89" s="35">
        <f ca="1">IFERROR(VLOOKUP($A89,Lookup2009,79,FALSE),0)</f>
        <v>0</v>
      </c>
      <c r="U89" s="36">
        <f ca="1">IFERROR(VLOOKUP($A89,Lookup2009,80,FALSE),0)</f>
        <v>0</v>
      </c>
      <c r="V89" s="34">
        <f ca="1">IFERROR(VLOOKUP($A89,Lookup2010,77,FALSE),0)</f>
        <v>0</v>
      </c>
      <c r="W89" s="35">
        <f ca="1">IFERROR(VLOOKUP($A89,Lookup2010,78,FALSE),0)</f>
        <v>0</v>
      </c>
      <c r="X89" s="35">
        <f ca="1">IFERROR(VLOOKUP($A89,Lookup2010,79,FALSE),0)</f>
        <v>0</v>
      </c>
      <c r="Y89" s="36">
        <f ca="1">IFERROR(VLOOKUP($A89,Lookup2010,80,FALSE),0)</f>
        <v>0</v>
      </c>
      <c r="Z89" s="34">
        <f ca="1">IFERROR(VLOOKUP($A89,Lookup2011,77,FALSE),0)</f>
        <v>0</v>
      </c>
      <c r="AA89" s="35">
        <f ca="1">IFERROR(VLOOKUP($A89,Lookup2011,78,FALSE),0)</f>
        <v>0</v>
      </c>
      <c r="AB89" s="35">
        <f ca="1">IFERROR(VLOOKUP($A89,Lookup2011,79,FALSE),0)</f>
        <v>0</v>
      </c>
      <c r="AC89" s="36">
        <f ca="1">IFERROR(VLOOKUP($A89,Lookup2011,80,FALSE),0)</f>
        <v>0</v>
      </c>
      <c r="AD89" s="34">
        <f ca="1">IFERROR(VLOOKUP($A89,Lookup2012,77,FALSE),0)</f>
        <v>-495.98000000000638</v>
      </c>
      <c r="AE89" s="35">
        <f ca="1">IFERROR(VLOOKUP($A89,Lookup2012,78,FALSE),0)</f>
        <v>-24.799999999999727</v>
      </c>
      <c r="AF89" s="35">
        <f ca="1">IFERROR(VLOOKUP($A89,Lookup2012,79,FALSE),0)</f>
        <v>-117.64000000000146</v>
      </c>
      <c r="AG89" s="36">
        <f ca="1">IFERROR(VLOOKUP($A89,Lookup2012,80,FALSE),0)</f>
        <v>-638.42000000000758</v>
      </c>
      <c r="AH89" s="34">
        <f ca="1">IFERROR(VLOOKUP($A89,Lookup2013,77,FALSE),0)</f>
        <v>-15573.169999999998</v>
      </c>
      <c r="AI89" s="35">
        <f ca="1">IFERROR(VLOOKUP($A89,Lookup2013,78,FALSE),0)</f>
        <v>-778.67</v>
      </c>
      <c r="AJ89" s="35">
        <f ca="1">IFERROR(VLOOKUP($A89,Lookup2013,79,FALSE),0)</f>
        <v>-3554.5800000000017</v>
      </c>
      <c r="AK89" s="36">
        <f ca="1">IFERROR(VLOOKUP($A89,Lookup2013,80,FALSE),0)</f>
        <v>-19906.419999999998</v>
      </c>
      <c r="AL89" s="34">
        <f ca="1">IFERROR(VLOOKUP($A89,Lookup2014,77,FALSE),0)</f>
        <v>0</v>
      </c>
      <c r="AM89" s="35">
        <f ca="1">IFERROR(VLOOKUP($A89,Lookup2014,78,FALSE),0)</f>
        <v>0</v>
      </c>
      <c r="AN89" s="35">
        <f ca="1">IFERROR(VLOOKUP($A89,Lookup2014,79,FALSE),0)</f>
        <v>0</v>
      </c>
      <c r="AO89" s="36">
        <f ca="1">IFERROR(VLOOKUP($A89,Lookup2014,80,FALSE),0)</f>
        <v>0</v>
      </c>
      <c r="AP89" s="34">
        <f ca="1">IFERROR(VLOOKUP($A89,Lookup2015,77,FALSE),0)</f>
        <v>0</v>
      </c>
      <c r="AQ89" s="35">
        <f ca="1">IFERROR(VLOOKUP($A89,Lookup2015,78,FALSE),0)</f>
        <v>0</v>
      </c>
      <c r="AR89" s="35">
        <f ca="1">IFERROR(VLOOKUP($A89,Lookup2015,79,FALSE),0)</f>
        <v>0</v>
      </c>
      <c r="AS89" s="36">
        <f ca="1">IFERROR(VLOOKUP($A89,Lookup2015,80,FALSE),0)</f>
        <v>0</v>
      </c>
      <c r="AT89" s="34">
        <f ca="1">IFERROR(VLOOKUP($A89,Lookup2016,77,FALSE),0)</f>
        <v>0</v>
      </c>
      <c r="AU89" s="35">
        <f ca="1">IFERROR(VLOOKUP($A89,Lookup2016,78,FALSE),0)</f>
        <v>0</v>
      </c>
      <c r="AV89" s="35">
        <f ca="1">IFERROR(VLOOKUP($A89,Lookup2016,79,FALSE),0)</f>
        <v>0</v>
      </c>
      <c r="AW89" s="36">
        <f ca="1">IFERROR(VLOOKUP($A89,Lookup2016,80,FALSE),0)</f>
        <v>0</v>
      </c>
      <c r="AX89" s="34">
        <f t="shared" ca="1" si="180"/>
        <v>-16069.150000000005</v>
      </c>
      <c r="AY89" s="35">
        <f t="shared" ca="1" si="180"/>
        <v>-803.46999999999969</v>
      </c>
      <c r="AZ89" s="35">
        <f t="shared" ca="1" si="180"/>
        <v>-3672.220000000003</v>
      </c>
      <c r="BA89" s="36">
        <f t="shared" ca="1" si="180"/>
        <v>-20544.840000000007</v>
      </c>
    </row>
    <row r="90" spans="1:53" outlineLevel="1" x14ac:dyDescent="0.25">
      <c r="C90" s="2" t="s">
        <v>919</v>
      </c>
      <c r="F90" s="34">
        <f t="shared" ref="F90:BA90" ca="1" si="181">SUBTOTAL(9,F86:F89)</f>
        <v>0</v>
      </c>
      <c r="G90" s="35">
        <f t="shared" ca="1" si="181"/>
        <v>0</v>
      </c>
      <c r="H90" s="35">
        <f t="shared" ca="1" si="181"/>
        <v>0</v>
      </c>
      <c r="I90" s="36">
        <f t="shared" ca="1" si="181"/>
        <v>0</v>
      </c>
      <c r="J90" s="34">
        <f t="shared" ca="1" si="181"/>
        <v>0</v>
      </c>
      <c r="K90" s="35">
        <f t="shared" ca="1" si="181"/>
        <v>0</v>
      </c>
      <c r="L90" s="35">
        <f t="shared" ca="1" si="181"/>
        <v>0</v>
      </c>
      <c r="M90" s="36">
        <f t="shared" ca="1" si="181"/>
        <v>0</v>
      </c>
      <c r="N90" s="34">
        <f t="shared" ca="1" si="181"/>
        <v>0</v>
      </c>
      <c r="O90" s="35">
        <f t="shared" ca="1" si="181"/>
        <v>0</v>
      </c>
      <c r="P90" s="35">
        <f t="shared" ca="1" si="181"/>
        <v>0</v>
      </c>
      <c r="Q90" s="36">
        <f t="shared" ca="1" si="181"/>
        <v>0</v>
      </c>
      <c r="R90" s="34">
        <f t="shared" ca="1" si="181"/>
        <v>-1711.2099999999905</v>
      </c>
      <c r="S90" s="35">
        <f t="shared" ca="1" si="181"/>
        <v>-85.569999999999979</v>
      </c>
      <c r="T90" s="35">
        <f t="shared" ca="1" si="181"/>
        <v>-544.9299999999995</v>
      </c>
      <c r="U90" s="36">
        <f t="shared" ca="1" si="181"/>
        <v>-2341.7099999999896</v>
      </c>
      <c r="V90" s="34">
        <f t="shared" ca="1" si="181"/>
        <v>-10917.28999999995</v>
      </c>
      <c r="W90" s="35">
        <f t="shared" ca="1" si="181"/>
        <v>-545.85000000000059</v>
      </c>
      <c r="X90" s="35">
        <f t="shared" ca="1" si="181"/>
        <v>-3311.0300000000025</v>
      </c>
      <c r="Y90" s="36">
        <f t="shared" ca="1" si="181"/>
        <v>-14774.169999999953</v>
      </c>
      <c r="Z90" s="34">
        <f t="shared" ca="1" si="181"/>
        <v>-43587.539999999979</v>
      </c>
      <c r="AA90" s="35">
        <f t="shared" ca="1" si="181"/>
        <v>-2179.37</v>
      </c>
      <c r="AB90" s="35">
        <f t="shared" ca="1" si="181"/>
        <v>-12114.06</v>
      </c>
      <c r="AC90" s="36">
        <f t="shared" ca="1" si="181"/>
        <v>-57880.969999999987</v>
      </c>
      <c r="AD90" s="34">
        <f t="shared" ca="1" si="181"/>
        <v>-10841.530000000021</v>
      </c>
      <c r="AE90" s="35">
        <f t="shared" ca="1" si="181"/>
        <v>-542.03999999999951</v>
      </c>
      <c r="AF90" s="35">
        <f t="shared" ca="1" si="181"/>
        <v>-2657.6399999999985</v>
      </c>
      <c r="AG90" s="36">
        <f t="shared" ca="1" si="181"/>
        <v>-14041.210000000019</v>
      </c>
      <c r="AH90" s="34">
        <f t="shared" ca="1" si="181"/>
        <v>-41609.390000000043</v>
      </c>
      <c r="AI90" s="35">
        <f t="shared" ca="1" si="181"/>
        <v>-2080.5</v>
      </c>
      <c r="AJ90" s="35">
        <f t="shared" ca="1" si="181"/>
        <v>-9370.9900000000016</v>
      </c>
      <c r="AK90" s="36">
        <f t="shared" ca="1" si="181"/>
        <v>-53060.880000000034</v>
      </c>
      <c r="AL90" s="34">
        <f t="shared" ca="1" si="181"/>
        <v>9016.9499999999862</v>
      </c>
      <c r="AM90" s="35">
        <f t="shared" ca="1" si="181"/>
        <v>450.8300000000005</v>
      </c>
      <c r="AN90" s="35">
        <f t="shared" ca="1" si="181"/>
        <v>1771.4600000000046</v>
      </c>
      <c r="AO90" s="36">
        <f t="shared" ca="1" si="181"/>
        <v>11239.239999999991</v>
      </c>
      <c r="AP90" s="34">
        <f t="shared" ca="1" si="181"/>
        <v>8008.950000000008</v>
      </c>
      <c r="AQ90" s="35">
        <f t="shared" ca="1" si="181"/>
        <v>400.4500000000005</v>
      </c>
      <c r="AR90" s="35">
        <f t="shared" ca="1" si="181"/>
        <v>1394.2100000000005</v>
      </c>
      <c r="AS90" s="36">
        <f t="shared" ca="1" si="181"/>
        <v>9803.6100000000079</v>
      </c>
      <c r="AT90" s="34">
        <f t="shared" ca="1" si="181"/>
        <v>0</v>
      </c>
      <c r="AU90" s="35">
        <f t="shared" ca="1" si="181"/>
        <v>0</v>
      </c>
      <c r="AV90" s="35">
        <f t="shared" ca="1" si="181"/>
        <v>0</v>
      </c>
      <c r="AW90" s="36">
        <f t="shared" ca="1" si="181"/>
        <v>0</v>
      </c>
      <c r="AX90" s="34">
        <f t="shared" ca="1" si="181"/>
        <v>-91641.06</v>
      </c>
      <c r="AY90" s="35">
        <f t="shared" ca="1" si="181"/>
        <v>-4582.0499999999984</v>
      </c>
      <c r="AZ90" s="35">
        <f t="shared" ca="1" si="181"/>
        <v>-24832.979999999996</v>
      </c>
      <c r="BA90" s="36">
        <f t="shared" ca="1" si="181"/>
        <v>-121056.09000000001</v>
      </c>
    </row>
    <row r="91" spans="1:53" outlineLevel="2" x14ac:dyDescent="0.25">
      <c r="A91" t="s">
        <v>297</v>
      </c>
      <c r="B91" t="str">
        <f ca="1">VLOOKUP($A91,IndexLookup,2,FALSE)</f>
        <v>ECLP</v>
      </c>
      <c r="C91" t="str">
        <f ca="1">VLOOKUP($B91,ParticipantLookup,2,FALSE)</f>
        <v>Capital Power (CBEC) L.P.</v>
      </c>
      <c r="D91" t="str">
        <f ca="1">VLOOKUP($A91,IndexLookup,3,FALSE)</f>
        <v>ENC1</v>
      </c>
      <c r="E91" t="str">
        <f ca="1">VLOOKUP($D91,FacilityLookup,2,FALSE)</f>
        <v>Clover Bar #1</v>
      </c>
      <c r="F91" s="34">
        <f ca="1">IFERROR(VLOOKUP($A91,Lookup2006,77,FALSE),0)</f>
        <v>0</v>
      </c>
      <c r="G91" s="35">
        <f ca="1">IFERROR(VLOOKUP($A91,Lookup2006,78,FALSE),0)</f>
        <v>0</v>
      </c>
      <c r="H91" s="35">
        <f ca="1">IFERROR(VLOOKUP($A91,Lookup2006,79,FALSE),0)</f>
        <v>0</v>
      </c>
      <c r="I91" s="36">
        <f ca="1">IFERROR(VLOOKUP($A91,Lookup2006,80,FALSE),0)</f>
        <v>0</v>
      </c>
      <c r="J91" s="34">
        <f ca="1">IFERROR(VLOOKUP($A91,Lookup2007,77,FALSE),0)</f>
        <v>0</v>
      </c>
      <c r="K91" s="35">
        <f ca="1">IFERROR(VLOOKUP($A91,Lookup2007,78,FALSE),0)</f>
        <v>0</v>
      </c>
      <c r="L91" s="35">
        <f ca="1">IFERROR(VLOOKUP($A91,Lookup2007,79,FALSE),0)</f>
        <v>0</v>
      </c>
      <c r="M91" s="36">
        <f ca="1">IFERROR(VLOOKUP($A91,Lookup2007,80,FALSE),0)</f>
        <v>0</v>
      </c>
      <c r="N91" s="34">
        <f ca="1">IFERROR(VLOOKUP($A91,Lookup2008,77,FALSE),0)</f>
        <v>0</v>
      </c>
      <c r="O91" s="35">
        <f ca="1">IFERROR(VLOOKUP($A91,Lookup2008,78,FALSE),0)</f>
        <v>0</v>
      </c>
      <c r="P91" s="35">
        <f ca="1">IFERROR(VLOOKUP($A91,Lookup2008,79,FALSE),0)</f>
        <v>0</v>
      </c>
      <c r="Q91" s="36">
        <f ca="1">IFERROR(VLOOKUP($A91,Lookup2008,80,FALSE),0)</f>
        <v>0</v>
      </c>
      <c r="R91" s="34">
        <f ca="1">IFERROR(VLOOKUP($A91,Lookup2009,77,FALSE),0)</f>
        <v>0</v>
      </c>
      <c r="S91" s="35">
        <f ca="1">IFERROR(VLOOKUP($A91,Lookup2009,78,FALSE),0)</f>
        <v>0</v>
      </c>
      <c r="T91" s="35">
        <f ca="1">IFERROR(VLOOKUP($A91,Lookup2009,79,FALSE),0)</f>
        <v>0</v>
      </c>
      <c r="U91" s="36">
        <f ca="1">IFERROR(VLOOKUP($A91,Lookup2009,80,FALSE),0)</f>
        <v>0</v>
      </c>
      <c r="V91" s="34">
        <f ca="1">IFERROR(VLOOKUP($A91,Lookup2010,77,FALSE),0)</f>
        <v>0</v>
      </c>
      <c r="W91" s="35">
        <f ca="1">IFERROR(VLOOKUP($A91,Lookup2010,78,FALSE),0)</f>
        <v>0</v>
      </c>
      <c r="X91" s="35">
        <f ca="1">IFERROR(VLOOKUP($A91,Lookup2010,79,FALSE),0)</f>
        <v>0</v>
      </c>
      <c r="Y91" s="36">
        <f ca="1">IFERROR(VLOOKUP($A91,Lookup2010,80,FALSE),0)</f>
        <v>0</v>
      </c>
      <c r="Z91" s="34">
        <f ca="1">IFERROR(VLOOKUP($A91,Lookup2011,77,FALSE),0)</f>
        <v>0</v>
      </c>
      <c r="AA91" s="35">
        <f ca="1">IFERROR(VLOOKUP($A91,Lookup2011,78,FALSE),0)</f>
        <v>0</v>
      </c>
      <c r="AB91" s="35">
        <f ca="1">IFERROR(VLOOKUP($A91,Lookup2011,79,FALSE),0)</f>
        <v>0</v>
      </c>
      <c r="AC91" s="36">
        <f ca="1">IFERROR(VLOOKUP($A91,Lookup2011,80,FALSE),0)</f>
        <v>0</v>
      </c>
      <c r="AD91" s="34">
        <f ca="1">IFERROR(VLOOKUP($A91,Lookup2012,77,FALSE),0)</f>
        <v>0</v>
      </c>
      <c r="AE91" s="35">
        <f ca="1">IFERROR(VLOOKUP($A91,Lookup2012,78,FALSE),0)</f>
        <v>0</v>
      </c>
      <c r="AF91" s="35">
        <f ca="1">IFERROR(VLOOKUP($A91,Lookup2012,79,FALSE),0)</f>
        <v>0</v>
      </c>
      <c r="AG91" s="36">
        <f ca="1">IFERROR(VLOOKUP($A91,Lookup2012,80,FALSE),0)</f>
        <v>0</v>
      </c>
      <c r="AH91" s="34">
        <f ca="1">IFERROR(VLOOKUP($A91,Lookup2013,77,FALSE),0)</f>
        <v>0</v>
      </c>
      <c r="AI91" s="35">
        <f ca="1">IFERROR(VLOOKUP($A91,Lookup2013,78,FALSE),0)</f>
        <v>0</v>
      </c>
      <c r="AJ91" s="35">
        <f ca="1">IFERROR(VLOOKUP($A91,Lookup2013,79,FALSE),0)</f>
        <v>0</v>
      </c>
      <c r="AK91" s="36">
        <f ca="1">IFERROR(VLOOKUP($A91,Lookup2013,80,FALSE),0)</f>
        <v>0</v>
      </c>
      <c r="AL91" s="34">
        <f ca="1">IFERROR(VLOOKUP($A91,Lookup2014,77,FALSE),0)</f>
        <v>0</v>
      </c>
      <c r="AM91" s="35">
        <f ca="1">IFERROR(VLOOKUP($A91,Lookup2014,78,FALSE),0)</f>
        <v>0</v>
      </c>
      <c r="AN91" s="35">
        <f ca="1">IFERROR(VLOOKUP($A91,Lookup2014,79,FALSE),0)</f>
        <v>0</v>
      </c>
      <c r="AO91" s="36">
        <f ca="1">IFERROR(VLOOKUP($A91,Lookup2014,80,FALSE),0)</f>
        <v>0</v>
      </c>
      <c r="AP91" s="34">
        <f ca="1">IFERROR(VLOOKUP($A91,Lookup2015,77,FALSE),0)</f>
        <v>-302.37000000001115</v>
      </c>
      <c r="AQ91" s="35">
        <f ca="1">IFERROR(VLOOKUP($A91,Lookup2015,78,FALSE),0)</f>
        <v>-15.109999999999904</v>
      </c>
      <c r="AR91" s="35">
        <f ca="1">IFERROR(VLOOKUP($A91,Lookup2015,79,FALSE),0)</f>
        <v>-50.290000000000305</v>
      </c>
      <c r="AS91" s="36">
        <f ca="1">IFERROR(VLOOKUP($A91,Lookup2015,80,FALSE),0)</f>
        <v>-367.77000000001141</v>
      </c>
      <c r="AT91" s="34">
        <f ca="1">IFERROR(VLOOKUP($A91,Lookup2016,77,FALSE),0)</f>
        <v>-136.50000000000063</v>
      </c>
      <c r="AU91" s="35">
        <f ca="1">IFERROR(VLOOKUP($A91,Lookup2016,78,FALSE),0)</f>
        <v>-6.8199999999999914</v>
      </c>
      <c r="AV91" s="35">
        <f ca="1">IFERROR(VLOOKUP($A91,Lookup2016,79,FALSE),0)</f>
        <v>-19.790000000000006</v>
      </c>
      <c r="AW91" s="36">
        <f ca="1">IFERROR(VLOOKUP($A91,Lookup2016,80,FALSE),0)</f>
        <v>-163.11000000000061</v>
      </c>
      <c r="AX91" s="34">
        <f t="shared" ref="AX91:BA93" ca="1" si="182">SUM(F91,J91,N91,R91,V91,Z91,AD91,AH91,AL91,AP91,AT91)</f>
        <v>-438.87000000001177</v>
      </c>
      <c r="AY91" s="35">
        <f t="shared" ca="1" si="182"/>
        <v>-21.929999999999893</v>
      </c>
      <c r="AZ91" s="35">
        <f t="shared" ca="1" si="182"/>
        <v>-70.080000000000311</v>
      </c>
      <c r="BA91" s="36">
        <f t="shared" ca="1" si="182"/>
        <v>-530.88000000001205</v>
      </c>
    </row>
    <row r="92" spans="1:53" outlineLevel="2" x14ac:dyDescent="0.25">
      <c r="A92" t="s">
        <v>298</v>
      </c>
      <c r="B92" t="str">
        <f ca="1">VLOOKUP($A92,IndexLookup,2,FALSE)</f>
        <v>ECLP</v>
      </c>
      <c r="C92" t="str">
        <f ca="1">VLOOKUP($B92,ParticipantLookup,2,FALSE)</f>
        <v>Capital Power (CBEC) L.P.</v>
      </c>
      <c r="D92" t="str">
        <f ca="1">VLOOKUP($A92,IndexLookup,3,FALSE)</f>
        <v>ENC2</v>
      </c>
      <c r="E92" t="str">
        <f ca="1">VLOOKUP($D92,FacilityLookup,2,FALSE)</f>
        <v>Clover Bar #2</v>
      </c>
      <c r="F92" s="34">
        <f ca="1">IFERROR(VLOOKUP($A92,Lookup2006,77,FALSE),0)</f>
        <v>0</v>
      </c>
      <c r="G92" s="35">
        <f ca="1">IFERROR(VLOOKUP($A92,Lookup2006,78,FALSE),0)</f>
        <v>0</v>
      </c>
      <c r="H92" s="35">
        <f ca="1">IFERROR(VLOOKUP($A92,Lookup2006,79,FALSE),0)</f>
        <v>0</v>
      </c>
      <c r="I92" s="36">
        <f ca="1">IFERROR(VLOOKUP($A92,Lookup2006,80,FALSE),0)</f>
        <v>0</v>
      </c>
      <c r="J92" s="34">
        <f ca="1">IFERROR(VLOOKUP($A92,Lookup2007,77,FALSE),0)</f>
        <v>0</v>
      </c>
      <c r="K92" s="35">
        <f ca="1">IFERROR(VLOOKUP($A92,Lookup2007,78,FALSE),0)</f>
        <v>0</v>
      </c>
      <c r="L92" s="35">
        <f ca="1">IFERROR(VLOOKUP($A92,Lookup2007,79,FALSE),0)</f>
        <v>0</v>
      </c>
      <c r="M92" s="36">
        <f ca="1">IFERROR(VLOOKUP($A92,Lookup2007,80,FALSE),0)</f>
        <v>0</v>
      </c>
      <c r="N92" s="34">
        <f ca="1">IFERROR(VLOOKUP($A92,Lookup2008,77,FALSE),0)</f>
        <v>0</v>
      </c>
      <c r="O92" s="35">
        <f ca="1">IFERROR(VLOOKUP($A92,Lookup2008,78,FALSE),0)</f>
        <v>0</v>
      </c>
      <c r="P92" s="35">
        <f ca="1">IFERROR(VLOOKUP($A92,Lookup2008,79,FALSE),0)</f>
        <v>0</v>
      </c>
      <c r="Q92" s="36">
        <f ca="1">IFERROR(VLOOKUP($A92,Lookup2008,80,FALSE),0)</f>
        <v>0</v>
      </c>
      <c r="R92" s="34">
        <f ca="1">IFERROR(VLOOKUP($A92,Lookup2009,77,FALSE),0)</f>
        <v>0</v>
      </c>
      <c r="S92" s="35">
        <f ca="1">IFERROR(VLOOKUP($A92,Lookup2009,78,FALSE),0)</f>
        <v>0</v>
      </c>
      <c r="T92" s="35">
        <f ca="1">IFERROR(VLOOKUP($A92,Lookup2009,79,FALSE),0)</f>
        <v>0</v>
      </c>
      <c r="U92" s="36">
        <f ca="1">IFERROR(VLOOKUP($A92,Lookup2009,80,FALSE),0)</f>
        <v>0</v>
      </c>
      <c r="V92" s="34">
        <f ca="1">IFERROR(VLOOKUP($A92,Lookup2010,77,FALSE),0)</f>
        <v>0</v>
      </c>
      <c r="W92" s="35">
        <f ca="1">IFERROR(VLOOKUP($A92,Lookup2010,78,FALSE),0)</f>
        <v>0</v>
      </c>
      <c r="X92" s="35">
        <f ca="1">IFERROR(VLOOKUP($A92,Lookup2010,79,FALSE),0)</f>
        <v>0</v>
      </c>
      <c r="Y92" s="36">
        <f ca="1">IFERROR(VLOOKUP($A92,Lookup2010,80,FALSE),0)</f>
        <v>0</v>
      </c>
      <c r="Z92" s="34">
        <f ca="1">IFERROR(VLOOKUP($A92,Lookup2011,77,FALSE),0)</f>
        <v>0</v>
      </c>
      <c r="AA92" s="35">
        <f ca="1">IFERROR(VLOOKUP($A92,Lookup2011,78,FALSE),0)</f>
        <v>0</v>
      </c>
      <c r="AB92" s="35">
        <f ca="1">IFERROR(VLOOKUP($A92,Lookup2011,79,FALSE),0)</f>
        <v>0</v>
      </c>
      <c r="AC92" s="36">
        <f ca="1">IFERROR(VLOOKUP($A92,Lookup2011,80,FALSE),0)</f>
        <v>0</v>
      </c>
      <c r="AD92" s="34">
        <f ca="1">IFERROR(VLOOKUP($A92,Lookup2012,77,FALSE),0)</f>
        <v>0</v>
      </c>
      <c r="AE92" s="35">
        <f ca="1">IFERROR(VLOOKUP($A92,Lookup2012,78,FALSE),0)</f>
        <v>0</v>
      </c>
      <c r="AF92" s="35">
        <f ca="1">IFERROR(VLOOKUP($A92,Lookup2012,79,FALSE),0)</f>
        <v>0</v>
      </c>
      <c r="AG92" s="36">
        <f ca="1">IFERROR(VLOOKUP($A92,Lookup2012,80,FALSE),0)</f>
        <v>0</v>
      </c>
      <c r="AH92" s="34">
        <f ca="1">IFERROR(VLOOKUP($A92,Lookup2013,77,FALSE),0)</f>
        <v>0</v>
      </c>
      <c r="AI92" s="35">
        <f ca="1">IFERROR(VLOOKUP($A92,Lookup2013,78,FALSE),0)</f>
        <v>0</v>
      </c>
      <c r="AJ92" s="35">
        <f ca="1">IFERROR(VLOOKUP($A92,Lookup2013,79,FALSE),0)</f>
        <v>0</v>
      </c>
      <c r="AK92" s="36">
        <f ca="1">IFERROR(VLOOKUP($A92,Lookup2013,80,FALSE),0)</f>
        <v>0</v>
      </c>
      <c r="AL92" s="34">
        <f ca="1">IFERROR(VLOOKUP($A92,Lookup2014,77,FALSE),0)</f>
        <v>0</v>
      </c>
      <c r="AM92" s="35">
        <f ca="1">IFERROR(VLOOKUP($A92,Lookup2014,78,FALSE),0)</f>
        <v>0</v>
      </c>
      <c r="AN92" s="35">
        <f ca="1">IFERROR(VLOOKUP($A92,Lookup2014,79,FALSE),0)</f>
        <v>0</v>
      </c>
      <c r="AO92" s="36">
        <f ca="1">IFERROR(VLOOKUP($A92,Lookup2014,80,FALSE),0)</f>
        <v>0</v>
      </c>
      <c r="AP92" s="34">
        <f ca="1">IFERROR(VLOOKUP($A92,Lookup2015,77,FALSE),0)</f>
        <v>7667.6100000000106</v>
      </c>
      <c r="AQ92" s="35">
        <f ca="1">IFERROR(VLOOKUP($A92,Lookup2015,78,FALSE),0)</f>
        <v>383.38000000000079</v>
      </c>
      <c r="AR92" s="35">
        <f ca="1">IFERROR(VLOOKUP($A92,Lookup2015,79,FALSE),0)</f>
        <v>1284.2999999999995</v>
      </c>
      <c r="AS92" s="36">
        <f ca="1">IFERROR(VLOOKUP($A92,Lookup2015,80,FALSE),0)</f>
        <v>9335.29000000001</v>
      </c>
      <c r="AT92" s="34">
        <f ca="1">IFERROR(VLOOKUP($A92,Lookup2016,77,FALSE),0)</f>
        <v>0</v>
      </c>
      <c r="AU92" s="35">
        <f ca="1">IFERROR(VLOOKUP($A92,Lookup2016,78,FALSE),0)</f>
        <v>0</v>
      </c>
      <c r="AV92" s="35">
        <f ca="1">IFERROR(VLOOKUP($A92,Lookup2016,79,FALSE),0)</f>
        <v>0</v>
      </c>
      <c r="AW92" s="36">
        <f ca="1">IFERROR(VLOOKUP($A92,Lookup2016,80,FALSE),0)</f>
        <v>0</v>
      </c>
      <c r="AX92" s="34">
        <f t="shared" ca="1" si="182"/>
        <v>7667.6100000000106</v>
      </c>
      <c r="AY92" s="35">
        <f t="shared" ca="1" si="182"/>
        <v>383.38000000000079</v>
      </c>
      <c r="AZ92" s="35">
        <f t="shared" ca="1" si="182"/>
        <v>1284.2999999999995</v>
      </c>
      <c r="BA92" s="36">
        <f t="shared" ca="1" si="182"/>
        <v>9335.29000000001</v>
      </c>
    </row>
    <row r="93" spans="1:53" outlineLevel="2" x14ac:dyDescent="0.25">
      <c r="A93" t="s">
        <v>299</v>
      </c>
      <c r="B93" t="str">
        <f ca="1">VLOOKUP($A93,IndexLookup,2,FALSE)</f>
        <v>ECLP</v>
      </c>
      <c r="C93" t="str">
        <f ca="1">VLOOKUP($B93,ParticipantLookup,2,FALSE)</f>
        <v>Capital Power (CBEC) L.P.</v>
      </c>
      <c r="D93" t="str">
        <f ca="1">VLOOKUP($A93,IndexLookup,3,FALSE)</f>
        <v>ENC3</v>
      </c>
      <c r="E93" t="str">
        <f ca="1">VLOOKUP($D93,FacilityLookup,2,FALSE)</f>
        <v>Clover Bar #3</v>
      </c>
      <c r="F93" s="34">
        <f ca="1">IFERROR(VLOOKUP($A93,Lookup2006,77,FALSE),0)</f>
        <v>0</v>
      </c>
      <c r="G93" s="35">
        <f ca="1">IFERROR(VLOOKUP($A93,Lookup2006,78,FALSE),0)</f>
        <v>0</v>
      </c>
      <c r="H93" s="35">
        <f ca="1">IFERROR(VLOOKUP($A93,Lookup2006,79,FALSE),0)</f>
        <v>0</v>
      </c>
      <c r="I93" s="36">
        <f ca="1">IFERROR(VLOOKUP($A93,Lookup2006,80,FALSE),0)</f>
        <v>0</v>
      </c>
      <c r="J93" s="34">
        <f ca="1">IFERROR(VLOOKUP($A93,Lookup2007,77,FALSE),0)</f>
        <v>0</v>
      </c>
      <c r="K93" s="35">
        <f ca="1">IFERROR(VLOOKUP($A93,Lookup2007,78,FALSE),0)</f>
        <v>0</v>
      </c>
      <c r="L93" s="35">
        <f ca="1">IFERROR(VLOOKUP($A93,Lookup2007,79,FALSE),0)</f>
        <v>0</v>
      </c>
      <c r="M93" s="36">
        <f ca="1">IFERROR(VLOOKUP($A93,Lookup2007,80,FALSE),0)</f>
        <v>0</v>
      </c>
      <c r="N93" s="34">
        <f ca="1">IFERROR(VLOOKUP($A93,Lookup2008,77,FALSE),0)</f>
        <v>0</v>
      </c>
      <c r="O93" s="35">
        <f ca="1">IFERROR(VLOOKUP($A93,Lookup2008,78,FALSE),0)</f>
        <v>0</v>
      </c>
      <c r="P93" s="35">
        <f ca="1">IFERROR(VLOOKUP($A93,Lookup2008,79,FALSE),0)</f>
        <v>0</v>
      </c>
      <c r="Q93" s="36">
        <f ca="1">IFERROR(VLOOKUP($A93,Lookup2008,80,FALSE),0)</f>
        <v>0</v>
      </c>
      <c r="R93" s="34">
        <f ca="1">IFERROR(VLOOKUP($A93,Lookup2009,77,FALSE),0)</f>
        <v>0</v>
      </c>
      <c r="S93" s="35">
        <f ca="1">IFERROR(VLOOKUP($A93,Lookup2009,78,FALSE),0)</f>
        <v>0</v>
      </c>
      <c r="T93" s="35">
        <f ca="1">IFERROR(VLOOKUP($A93,Lookup2009,79,FALSE),0)</f>
        <v>0</v>
      </c>
      <c r="U93" s="36">
        <f ca="1">IFERROR(VLOOKUP($A93,Lookup2009,80,FALSE),0)</f>
        <v>0</v>
      </c>
      <c r="V93" s="34">
        <f ca="1">IFERROR(VLOOKUP($A93,Lookup2010,77,FALSE),0)</f>
        <v>0</v>
      </c>
      <c r="W93" s="35">
        <f ca="1">IFERROR(VLOOKUP($A93,Lookup2010,78,FALSE),0)</f>
        <v>0</v>
      </c>
      <c r="X93" s="35">
        <f ca="1">IFERROR(VLOOKUP($A93,Lookup2010,79,FALSE),0)</f>
        <v>0</v>
      </c>
      <c r="Y93" s="36">
        <f ca="1">IFERROR(VLOOKUP($A93,Lookup2010,80,FALSE),0)</f>
        <v>0</v>
      </c>
      <c r="Z93" s="34">
        <f ca="1">IFERROR(VLOOKUP($A93,Lookup2011,77,FALSE),0)</f>
        <v>0</v>
      </c>
      <c r="AA93" s="35">
        <f ca="1">IFERROR(VLOOKUP($A93,Lookup2011,78,FALSE),0)</f>
        <v>0</v>
      </c>
      <c r="AB93" s="35">
        <f ca="1">IFERROR(VLOOKUP($A93,Lookup2011,79,FALSE),0)</f>
        <v>0</v>
      </c>
      <c r="AC93" s="36">
        <f ca="1">IFERROR(VLOOKUP($A93,Lookup2011,80,FALSE),0)</f>
        <v>0</v>
      </c>
      <c r="AD93" s="34">
        <f ca="1">IFERROR(VLOOKUP($A93,Lookup2012,77,FALSE),0)</f>
        <v>0</v>
      </c>
      <c r="AE93" s="35">
        <f ca="1">IFERROR(VLOOKUP($A93,Lookup2012,78,FALSE),0)</f>
        <v>0</v>
      </c>
      <c r="AF93" s="35">
        <f ca="1">IFERROR(VLOOKUP($A93,Lookup2012,79,FALSE),0)</f>
        <v>0</v>
      </c>
      <c r="AG93" s="36">
        <f ca="1">IFERROR(VLOOKUP($A93,Lookup2012,80,FALSE),0)</f>
        <v>0</v>
      </c>
      <c r="AH93" s="34">
        <f ca="1">IFERROR(VLOOKUP($A93,Lookup2013,77,FALSE),0)</f>
        <v>0</v>
      </c>
      <c r="AI93" s="35">
        <f ca="1">IFERROR(VLOOKUP($A93,Lookup2013,78,FALSE),0)</f>
        <v>0</v>
      </c>
      <c r="AJ93" s="35">
        <f ca="1">IFERROR(VLOOKUP($A93,Lookup2013,79,FALSE),0)</f>
        <v>0</v>
      </c>
      <c r="AK93" s="36">
        <f ca="1">IFERROR(VLOOKUP($A93,Lookup2013,80,FALSE),0)</f>
        <v>0</v>
      </c>
      <c r="AL93" s="34">
        <f ca="1">IFERROR(VLOOKUP($A93,Lookup2014,77,FALSE),0)</f>
        <v>0</v>
      </c>
      <c r="AM93" s="35">
        <f ca="1">IFERROR(VLOOKUP($A93,Lookup2014,78,FALSE),0)</f>
        <v>0</v>
      </c>
      <c r="AN93" s="35">
        <f ca="1">IFERROR(VLOOKUP($A93,Lookup2014,79,FALSE),0)</f>
        <v>0</v>
      </c>
      <c r="AO93" s="36">
        <f ca="1">IFERROR(VLOOKUP($A93,Lookup2014,80,FALSE),0)</f>
        <v>0</v>
      </c>
      <c r="AP93" s="34">
        <f ca="1">IFERROR(VLOOKUP($A93,Lookup2015,77,FALSE),0)</f>
        <v>2908.1000000000031</v>
      </c>
      <c r="AQ93" s="35">
        <f ca="1">IFERROR(VLOOKUP($A93,Lookup2015,78,FALSE),0)</f>
        <v>145.39999999999964</v>
      </c>
      <c r="AR93" s="35">
        <f ca="1">IFERROR(VLOOKUP($A93,Lookup2015,79,FALSE),0)</f>
        <v>483.52000000000066</v>
      </c>
      <c r="AS93" s="36">
        <f ca="1">IFERROR(VLOOKUP($A93,Lookup2015,80,FALSE),0)</f>
        <v>3537.0200000000032</v>
      </c>
      <c r="AT93" s="34">
        <f ca="1">IFERROR(VLOOKUP($A93,Lookup2016,77,FALSE),0)</f>
        <v>0</v>
      </c>
      <c r="AU93" s="35">
        <f ca="1">IFERROR(VLOOKUP($A93,Lookup2016,78,FALSE),0)</f>
        <v>0</v>
      </c>
      <c r="AV93" s="35">
        <f ca="1">IFERROR(VLOOKUP($A93,Lookup2016,79,FALSE),0)</f>
        <v>0</v>
      </c>
      <c r="AW93" s="36">
        <f ca="1">IFERROR(VLOOKUP($A93,Lookup2016,80,FALSE),0)</f>
        <v>0</v>
      </c>
      <c r="AX93" s="34">
        <f t="shared" ca="1" si="182"/>
        <v>2908.1000000000031</v>
      </c>
      <c r="AY93" s="35">
        <f t="shared" ca="1" si="182"/>
        <v>145.39999999999964</v>
      </c>
      <c r="AZ93" s="35">
        <f t="shared" ca="1" si="182"/>
        <v>483.52000000000066</v>
      </c>
      <c r="BA93" s="36">
        <f t="shared" ca="1" si="182"/>
        <v>3537.0200000000032</v>
      </c>
    </row>
    <row r="94" spans="1:53" outlineLevel="1" x14ac:dyDescent="0.25">
      <c r="C94" s="2" t="s">
        <v>920</v>
      </c>
      <c r="F94" s="34">
        <f t="shared" ref="F94:BA94" ca="1" si="183">SUBTOTAL(9,F91:F93)</f>
        <v>0</v>
      </c>
      <c r="G94" s="35">
        <f t="shared" ca="1" si="183"/>
        <v>0</v>
      </c>
      <c r="H94" s="35">
        <f t="shared" ca="1" si="183"/>
        <v>0</v>
      </c>
      <c r="I94" s="36">
        <f t="shared" ca="1" si="183"/>
        <v>0</v>
      </c>
      <c r="J94" s="34">
        <f t="shared" ca="1" si="183"/>
        <v>0</v>
      </c>
      <c r="K94" s="35">
        <f t="shared" ca="1" si="183"/>
        <v>0</v>
      </c>
      <c r="L94" s="35">
        <f t="shared" ca="1" si="183"/>
        <v>0</v>
      </c>
      <c r="M94" s="36">
        <f t="shared" ca="1" si="183"/>
        <v>0</v>
      </c>
      <c r="N94" s="34">
        <f t="shared" ca="1" si="183"/>
        <v>0</v>
      </c>
      <c r="O94" s="35">
        <f t="shared" ca="1" si="183"/>
        <v>0</v>
      </c>
      <c r="P94" s="35">
        <f t="shared" ca="1" si="183"/>
        <v>0</v>
      </c>
      <c r="Q94" s="36">
        <f t="shared" ca="1" si="183"/>
        <v>0</v>
      </c>
      <c r="R94" s="34">
        <f t="shared" ca="1" si="183"/>
        <v>0</v>
      </c>
      <c r="S94" s="35">
        <f t="shared" ca="1" si="183"/>
        <v>0</v>
      </c>
      <c r="T94" s="35">
        <f t="shared" ca="1" si="183"/>
        <v>0</v>
      </c>
      <c r="U94" s="36">
        <f t="shared" ca="1" si="183"/>
        <v>0</v>
      </c>
      <c r="V94" s="34">
        <f t="shared" ca="1" si="183"/>
        <v>0</v>
      </c>
      <c r="W94" s="35">
        <f t="shared" ca="1" si="183"/>
        <v>0</v>
      </c>
      <c r="X94" s="35">
        <f t="shared" ca="1" si="183"/>
        <v>0</v>
      </c>
      <c r="Y94" s="36">
        <f t="shared" ca="1" si="183"/>
        <v>0</v>
      </c>
      <c r="Z94" s="34">
        <f t="shared" ca="1" si="183"/>
        <v>0</v>
      </c>
      <c r="AA94" s="35">
        <f t="shared" ca="1" si="183"/>
        <v>0</v>
      </c>
      <c r="AB94" s="35">
        <f t="shared" ca="1" si="183"/>
        <v>0</v>
      </c>
      <c r="AC94" s="36">
        <f t="shared" ca="1" si="183"/>
        <v>0</v>
      </c>
      <c r="AD94" s="34">
        <f t="shared" ca="1" si="183"/>
        <v>0</v>
      </c>
      <c r="AE94" s="35">
        <f t="shared" ca="1" si="183"/>
        <v>0</v>
      </c>
      <c r="AF94" s="35">
        <f t="shared" ca="1" si="183"/>
        <v>0</v>
      </c>
      <c r="AG94" s="36">
        <f t="shared" ca="1" si="183"/>
        <v>0</v>
      </c>
      <c r="AH94" s="34">
        <f t="shared" ca="1" si="183"/>
        <v>0</v>
      </c>
      <c r="AI94" s="35">
        <f t="shared" ca="1" si="183"/>
        <v>0</v>
      </c>
      <c r="AJ94" s="35">
        <f t="shared" ca="1" si="183"/>
        <v>0</v>
      </c>
      <c r="AK94" s="36">
        <f t="shared" ca="1" si="183"/>
        <v>0</v>
      </c>
      <c r="AL94" s="34">
        <f t="shared" ca="1" si="183"/>
        <v>0</v>
      </c>
      <c r="AM94" s="35">
        <f t="shared" ca="1" si="183"/>
        <v>0</v>
      </c>
      <c r="AN94" s="35">
        <f t="shared" ca="1" si="183"/>
        <v>0</v>
      </c>
      <c r="AO94" s="36">
        <f t="shared" ca="1" si="183"/>
        <v>0</v>
      </c>
      <c r="AP94" s="34">
        <f t="shared" ca="1" si="183"/>
        <v>10273.340000000004</v>
      </c>
      <c r="AQ94" s="35">
        <f t="shared" ca="1" si="183"/>
        <v>513.67000000000053</v>
      </c>
      <c r="AR94" s="35">
        <f t="shared" ca="1" si="183"/>
        <v>1717.53</v>
      </c>
      <c r="AS94" s="36">
        <f t="shared" ca="1" si="183"/>
        <v>12504.54</v>
      </c>
      <c r="AT94" s="34">
        <f t="shared" ca="1" si="183"/>
        <v>-136.50000000000063</v>
      </c>
      <c r="AU94" s="35">
        <f t="shared" ca="1" si="183"/>
        <v>-6.8199999999999914</v>
      </c>
      <c r="AV94" s="35">
        <f t="shared" ca="1" si="183"/>
        <v>-19.790000000000006</v>
      </c>
      <c r="AW94" s="36">
        <f t="shared" ca="1" si="183"/>
        <v>-163.11000000000061</v>
      </c>
      <c r="AX94" s="34">
        <f t="shared" ca="1" si="183"/>
        <v>10136.840000000002</v>
      </c>
      <c r="AY94" s="35">
        <f t="shared" ca="1" si="183"/>
        <v>506.85000000000053</v>
      </c>
      <c r="AZ94" s="35">
        <f t="shared" ca="1" si="183"/>
        <v>1697.7399999999998</v>
      </c>
      <c r="BA94" s="36">
        <f t="shared" ca="1" si="183"/>
        <v>12341.43</v>
      </c>
    </row>
    <row r="95" spans="1:53" outlineLevel="2" x14ac:dyDescent="0.25">
      <c r="A95" t="s">
        <v>307</v>
      </c>
      <c r="B95" t="str">
        <f ca="1">VLOOKUP($A95,IndexLookup,2,FALSE)</f>
        <v>EPDG</v>
      </c>
      <c r="C95" t="str">
        <f ca="1">VLOOKUP($B95,ParticipantLookup,2,FALSE)</f>
        <v>Capital Power (G3) Limited Partnership</v>
      </c>
      <c r="D95" t="str">
        <f ca="1">VLOOKUP($A95,IndexLookup,3,FALSE)</f>
        <v>GN3</v>
      </c>
      <c r="E95" t="str">
        <f ca="1">VLOOKUP($D95,FacilityLookup,2,FALSE)</f>
        <v>Genesee #3</v>
      </c>
      <c r="F95" s="34">
        <f ca="1">IFERROR(VLOOKUP($A95,Lookup2006,77,FALSE),0)</f>
        <v>0</v>
      </c>
      <c r="G95" s="35">
        <f ca="1">IFERROR(VLOOKUP($A95,Lookup2006,78,FALSE),0)</f>
        <v>0</v>
      </c>
      <c r="H95" s="35">
        <f ca="1">IFERROR(VLOOKUP($A95,Lookup2006,79,FALSE),0)</f>
        <v>0</v>
      </c>
      <c r="I95" s="36">
        <f ca="1">IFERROR(VLOOKUP($A95,Lookup2006,80,FALSE),0)</f>
        <v>0</v>
      </c>
      <c r="J95" s="34">
        <f ca="1">IFERROR(VLOOKUP($A95,Lookup2007,77,FALSE),0)</f>
        <v>0</v>
      </c>
      <c r="K95" s="35">
        <f ca="1">IFERROR(VLOOKUP($A95,Lookup2007,78,FALSE),0)</f>
        <v>0</v>
      </c>
      <c r="L95" s="35">
        <f ca="1">IFERROR(VLOOKUP($A95,Lookup2007,79,FALSE),0)</f>
        <v>0</v>
      </c>
      <c r="M95" s="36">
        <f ca="1">IFERROR(VLOOKUP($A95,Lookup2007,80,FALSE),0)</f>
        <v>0</v>
      </c>
      <c r="N95" s="34">
        <f ca="1">IFERROR(VLOOKUP($A95,Lookup2008,77,FALSE),0)</f>
        <v>0</v>
      </c>
      <c r="O95" s="35">
        <f ca="1">IFERROR(VLOOKUP($A95,Lookup2008,78,FALSE),0)</f>
        <v>0</v>
      </c>
      <c r="P95" s="35">
        <f ca="1">IFERROR(VLOOKUP($A95,Lookup2008,79,FALSE),0)</f>
        <v>0</v>
      </c>
      <c r="Q95" s="36">
        <f ca="1">IFERROR(VLOOKUP($A95,Lookup2008,80,FALSE),0)</f>
        <v>0</v>
      </c>
      <c r="R95" s="34">
        <f ca="1">IFERROR(VLOOKUP($A95,Lookup2009,77,FALSE),0)</f>
        <v>8996.3900000001304</v>
      </c>
      <c r="S95" s="35">
        <f ca="1">IFERROR(VLOOKUP($A95,Lookup2009,78,FALSE),0)</f>
        <v>449.80000000000109</v>
      </c>
      <c r="T95" s="35">
        <f ca="1">IFERROR(VLOOKUP($A95,Lookup2009,79,FALSE),0)</f>
        <v>2861.3800000000042</v>
      </c>
      <c r="U95" s="36">
        <f ca="1">IFERROR(VLOOKUP($A95,Lookup2009,80,FALSE),0)</f>
        <v>12307.570000000134</v>
      </c>
      <c r="V95" s="34">
        <f ca="1">IFERROR(VLOOKUP($A95,Lookup2010,77,FALSE),0)</f>
        <v>138341.6100000001</v>
      </c>
      <c r="W95" s="35">
        <f ca="1">IFERROR(VLOOKUP($A95,Lookup2010,78,FALSE),0)</f>
        <v>6917.0899999999947</v>
      </c>
      <c r="X95" s="35">
        <f ca="1">IFERROR(VLOOKUP($A95,Lookup2010,79,FALSE),0)</f>
        <v>41998.879999999997</v>
      </c>
      <c r="Y95" s="36">
        <f ca="1">IFERROR(VLOOKUP($A95,Lookup2010,80,FALSE),0)</f>
        <v>187257.58000000007</v>
      </c>
      <c r="Z95" s="34">
        <f ca="1">IFERROR(VLOOKUP($A95,Lookup2011,77,FALSE),0)</f>
        <v>-75880.079999999842</v>
      </c>
      <c r="AA95" s="35">
        <f ca="1">IFERROR(VLOOKUP($A95,Lookup2011,78,FALSE),0)</f>
        <v>-3794.0100000000016</v>
      </c>
      <c r="AB95" s="35">
        <f ca="1">IFERROR(VLOOKUP($A95,Lookup2011,79,FALSE),0)</f>
        <v>-21059.389999999992</v>
      </c>
      <c r="AC95" s="36">
        <f ca="1">IFERROR(VLOOKUP($A95,Lookup2011,80,FALSE),0)</f>
        <v>-100733.47999999984</v>
      </c>
      <c r="AD95" s="34">
        <f ca="1">IFERROR(VLOOKUP($A95,Lookup2012,77,FALSE),0)</f>
        <v>19226.730000000331</v>
      </c>
      <c r="AE95" s="35">
        <f ca="1">IFERROR(VLOOKUP($A95,Lookup2012,78,FALSE),0)</f>
        <v>961.34000000000344</v>
      </c>
      <c r="AF95" s="35">
        <f ca="1">IFERROR(VLOOKUP($A95,Lookup2012,79,FALSE),0)</f>
        <v>4782.1200000000081</v>
      </c>
      <c r="AG95" s="36">
        <f ca="1">IFERROR(VLOOKUP($A95,Lookup2012,80,FALSE),0)</f>
        <v>24970.190000000341</v>
      </c>
      <c r="AH95" s="34">
        <f ca="1">IFERROR(VLOOKUP($A95,Lookup2013,77,FALSE),0)</f>
        <v>-88216.790000000328</v>
      </c>
      <c r="AI95" s="35">
        <f ca="1">IFERROR(VLOOKUP($A95,Lookup2013,78,FALSE),0)</f>
        <v>-4410.8400000000011</v>
      </c>
      <c r="AJ95" s="35">
        <f ca="1">IFERROR(VLOOKUP($A95,Lookup2013,79,FALSE),0)</f>
        <v>-19611.100000000002</v>
      </c>
      <c r="AK95" s="36">
        <f ca="1">IFERROR(VLOOKUP($A95,Lookup2013,80,FALSE),0)</f>
        <v>-112238.73000000033</v>
      </c>
      <c r="AL95" s="34">
        <f ca="1">IFERROR(VLOOKUP($A95,Lookup2014,77,FALSE),0)</f>
        <v>-17783.380000000201</v>
      </c>
      <c r="AM95" s="35">
        <f ca="1">IFERROR(VLOOKUP($A95,Lookup2014,78,FALSE),0)</f>
        <v>-889.16000000000054</v>
      </c>
      <c r="AN95" s="35">
        <f ca="1">IFERROR(VLOOKUP($A95,Lookup2014,79,FALSE),0)</f>
        <v>-3478.6600000000012</v>
      </c>
      <c r="AO95" s="36">
        <f ca="1">IFERROR(VLOOKUP($A95,Lookup2014,80,FALSE),0)</f>
        <v>-22151.200000000197</v>
      </c>
      <c r="AP95" s="34">
        <f ca="1">IFERROR(VLOOKUP($A95,Lookup2015,77,FALSE),0)</f>
        <v>39555.290000000197</v>
      </c>
      <c r="AQ95" s="35">
        <f ca="1">IFERROR(VLOOKUP($A95,Lookup2015,78,FALSE),0)</f>
        <v>1977.7399999999998</v>
      </c>
      <c r="AR95" s="35">
        <f ca="1">IFERROR(VLOOKUP($A95,Lookup2015,79,FALSE),0)</f>
        <v>6669.5999999999904</v>
      </c>
      <c r="AS95" s="36">
        <f ca="1">IFERROR(VLOOKUP($A95,Lookup2015,80,FALSE),0)</f>
        <v>48202.630000000194</v>
      </c>
      <c r="AT95" s="34">
        <f ca="1">IFERROR(VLOOKUP($A95,Lookup2016,77,FALSE),0)</f>
        <v>0</v>
      </c>
      <c r="AU95" s="35">
        <f ca="1">IFERROR(VLOOKUP($A95,Lookup2016,78,FALSE),0)</f>
        <v>0</v>
      </c>
      <c r="AV95" s="35">
        <f ca="1">IFERROR(VLOOKUP($A95,Lookup2016,79,FALSE),0)</f>
        <v>0</v>
      </c>
      <c r="AW95" s="36">
        <f ca="1">IFERROR(VLOOKUP($A95,Lookup2016,80,FALSE),0)</f>
        <v>0</v>
      </c>
      <c r="AX95" s="34">
        <f ca="1">SUM(F95,J95,N95,R95,V95,Z95,AD95,AH95,AL95,AP95,AT95)</f>
        <v>24239.77000000039</v>
      </c>
      <c r="AY95" s="35">
        <f ca="1">SUM(G95,K95,O95,S95,W95,AA95,AE95,AI95,AM95,AQ95,AU95)</f>
        <v>1211.9599999999957</v>
      </c>
      <c r="AZ95" s="35">
        <f ca="1">SUM(H95,L95,P95,T95,X95,AB95,AF95,AJ95,AN95,AR95,AV95)</f>
        <v>12162.830000000005</v>
      </c>
      <c r="BA95" s="36">
        <f ca="1">SUM(I95,M95,Q95,U95,Y95,AC95,AG95,AK95,AO95,AS95,AW95)</f>
        <v>37614.560000000361</v>
      </c>
    </row>
    <row r="96" spans="1:53" outlineLevel="1" x14ac:dyDescent="0.25">
      <c r="C96" s="2" t="s">
        <v>921</v>
      </c>
      <c r="F96" s="34">
        <f t="shared" ref="F96:BA96" ca="1" si="184">SUBTOTAL(9,F95:F95)</f>
        <v>0</v>
      </c>
      <c r="G96" s="35">
        <f t="shared" ca="1" si="184"/>
        <v>0</v>
      </c>
      <c r="H96" s="35">
        <f t="shared" ca="1" si="184"/>
        <v>0</v>
      </c>
      <c r="I96" s="36">
        <f t="shared" ca="1" si="184"/>
        <v>0</v>
      </c>
      <c r="J96" s="34">
        <f t="shared" ca="1" si="184"/>
        <v>0</v>
      </c>
      <c r="K96" s="35">
        <f t="shared" ca="1" si="184"/>
        <v>0</v>
      </c>
      <c r="L96" s="35">
        <f t="shared" ca="1" si="184"/>
        <v>0</v>
      </c>
      <c r="M96" s="36">
        <f t="shared" ca="1" si="184"/>
        <v>0</v>
      </c>
      <c r="N96" s="34">
        <f t="shared" ca="1" si="184"/>
        <v>0</v>
      </c>
      <c r="O96" s="35">
        <f t="shared" ca="1" si="184"/>
        <v>0</v>
      </c>
      <c r="P96" s="35">
        <f t="shared" ca="1" si="184"/>
        <v>0</v>
      </c>
      <c r="Q96" s="36">
        <f t="shared" ca="1" si="184"/>
        <v>0</v>
      </c>
      <c r="R96" s="34">
        <f t="shared" ca="1" si="184"/>
        <v>8996.3900000001304</v>
      </c>
      <c r="S96" s="35">
        <f t="shared" ca="1" si="184"/>
        <v>449.80000000000109</v>
      </c>
      <c r="T96" s="35">
        <f t="shared" ca="1" si="184"/>
        <v>2861.3800000000042</v>
      </c>
      <c r="U96" s="36">
        <f t="shared" ca="1" si="184"/>
        <v>12307.570000000134</v>
      </c>
      <c r="V96" s="34">
        <f t="shared" ca="1" si="184"/>
        <v>138341.6100000001</v>
      </c>
      <c r="W96" s="35">
        <f t="shared" ca="1" si="184"/>
        <v>6917.0899999999947</v>
      </c>
      <c r="X96" s="35">
        <f t="shared" ca="1" si="184"/>
        <v>41998.879999999997</v>
      </c>
      <c r="Y96" s="36">
        <f t="shared" ca="1" si="184"/>
        <v>187257.58000000007</v>
      </c>
      <c r="Z96" s="34">
        <f t="shared" ca="1" si="184"/>
        <v>-75880.079999999842</v>
      </c>
      <c r="AA96" s="35">
        <f t="shared" ca="1" si="184"/>
        <v>-3794.0100000000016</v>
      </c>
      <c r="AB96" s="35">
        <f t="shared" ca="1" si="184"/>
        <v>-21059.389999999992</v>
      </c>
      <c r="AC96" s="36">
        <f t="shared" ca="1" si="184"/>
        <v>-100733.47999999984</v>
      </c>
      <c r="AD96" s="34">
        <f t="shared" ca="1" si="184"/>
        <v>19226.730000000331</v>
      </c>
      <c r="AE96" s="35">
        <f t="shared" ca="1" si="184"/>
        <v>961.34000000000344</v>
      </c>
      <c r="AF96" s="35">
        <f t="shared" ca="1" si="184"/>
        <v>4782.1200000000081</v>
      </c>
      <c r="AG96" s="36">
        <f t="shared" ca="1" si="184"/>
        <v>24970.190000000341</v>
      </c>
      <c r="AH96" s="34">
        <f t="shared" ca="1" si="184"/>
        <v>-88216.790000000328</v>
      </c>
      <c r="AI96" s="35">
        <f t="shared" ca="1" si="184"/>
        <v>-4410.8400000000011</v>
      </c>
      <c r="AJ96" s="35">
        <f t="shared" ca="1" si="184"/>
        <v>-19611.100000000002</v>
      </c>
      <c r="AK96" s="36">
        <f t="shared" ca="1" si="184"/>
        <v>-112238.73000000033</v>
      </c>
      <c r="AL96" s="34">
        <f t="shared" ca="1" si="184"/>
        <v>-17783.380000000201</v>
      </c>
      <c r="AM96" s="35">
        <f t="shared" ca="1" si="184"/>
        <v>-889.16000000000054</v>
      </c>
      <c r="AN96" s="35">
        <f t="shared" ca="1" si="184"/>
        <v>-3478.6600000000012</v>
      </c>
      <c r="AO96" s="36">
        <f t="shared" ca="1" si="184"/>
        <v>-22151.200000000197</v>
      </c>
      <c r="AP96" s="34">
        <f t="shared" ca="1" si="184"/>
        <v>39555.290000000197</v>
      </c>
      <c r="AQ96" s="35">
        <f t="shared" ca="1" si="184"/>
        <v>1977.7399999999998</v>
      </c>
      <c r="AR96" s="35">
        <f t="shared" ca="1" si="184"/>
        <v>6669.5999999999904</v>
      </c>
      <c r="AS96" s="36">
        <f t="shared" ca="1" si="184"/>
        <v>48202.630000000194</v>
      </c>
      <c r="AT96" s="34">
        <f t="shared" ca="1" si="184"/>
        <v>0</v>
      </c>
      <c r="AU96" s="35">
        <f t="shared" ca="1" si="184"/>
        <v>0</v>
      </c>
      <c r="AV96" s="35">
        <f t="shared" ca="1" si="184"/>
        <v>0</v>
      </c>
      <c r="AW96" s="36">
        <f t="shared" ca="1" si="184"/>
        <v>0</v>
      </c>
      <c r="AX96" s="34">
        <f t="shared" ca="1" si="184"/>
        <v>24239.77000000039</v>
      </c>
      <c r="AY96" s="35">
        <f t="shared" ca="1" si="184"/>
        <v>1211.9599999999957</v>
      </c>
      <c r="AZ96" s="35">
        <f t="shared" ca="1" si="184"/>
        <v>12162.830000000005</v>
      </c>
      <c r="BA96" s="36">
        <f t="shared" ca="1" si="184"/>
        <v>37614.560000000361</v>
      </c>
    </row>
    <row r="97" spans="1:53" outlineLevel="2" x14ac:dyDescent="0.25">
      <c r="A97" t="s">
        <v>305</v>
      </c>
      <c r="B97" t="str">
        <f ca="1">VLOOKUP($A97,IndexLookup,2,FALSE)</f>
        <v>CPW</v>
      </c>
      <c r="C97" t="str">
        <f ca="1">VLOOKUP($B97,ParticipantLookup,2,FALSE)</f>
        <v>Capital Power LP</v>
      </c>
      <c r="D97" t="str">
        <f ca="1">VLOOKUP($A97,IndexLookup,3,FALSE)</f>
        <v>GN1</v>
      </c>
      <c r="E97" t="str">
        <f ca="1">VLOOKUP($D97,FacilityLookup,2,FALSE)</f>
        <v>Genesee #1</v>
      </c>
      <c r="F97" s="34">
        <f ca="1">IFERROR(VLOOKUP($A97,Lookup2006,77,FALSE),0)</f>
        <v>0</v>
      </c>
      <c r="G97" s="35">
        <f ca="1">IFERROR(VLOOKUP($A97,Lookup2006,78,FALSE),0)</f>
        <v>0</v>
      </c>
      <c r="H97" s="35">
        <f ca="1">IFERROR(VLOOKUP($A97,Lookup2006,79,FALSE),0)</f>
        <v>0</v>
      </c>
      <c r="I97" s="36">
        <f ca="1">IFERROR(VLOOKUP($A97,Lookup2006,80,FALSE),0)</f>
        <v>0</v>
      </c>
      <c r="J97" s="34">
        <f ca="1">IFERROR(VLOOKUP($A97,Lookup2007,77,FALSE),0)</f>
        <v>0</v>
      </c>
      <c r="K97" s="35">
        <f ca="1">IFERROR(VLOOKUP($A97,Lookup2007,78,FALSE),0)</f>
        <v>0</v>
      </c>
      <c r="L97" s="35">
        <f ca="1">IFERROR(VLOOKUP($A97,Lookup2007,79,FALSE),0)</f>
        <v>0</v>
      </c>
      <c r="M97" s="36">
        <f ca="1">IFERROR(VLOOKUP($A97,Lookup2007,80,FALSE),0)</f>
        <v>0</v>
      </c>
      <c r="N97" s="34">
        <f ca="1">IFERROR(VLOOKUP($A97,Lookup2008,77,FALSE),0)</f>
        <v>0</v>
      </c>
      <c r="O97" s="35">
        <f ca="1">IFERROR(VLOOKUP($A97,Lookup2008,78,FALSE),0)</f>
        <v>0</v>
      </c>
      <c r="P97" s="35">
        <f ca="1">IFERROR(VLOOKUP($A97,Lookup2008,79,FALSE),0)</f>
        <v>0</v>
      </c>
      <c r="Q97" s="36">
        <f ca="1">IFERROR(VLOOKUP($A97,Lookup2008,80,FALSE),0)</f>
        <v>0</v>
      </c>
      <c r="R97" s="34">
        <f ca="1">IFERROR(VLOOKUP($A97,Lookup2009,77,FALSE),0)</f>
        <v>2.3283064365386963E-10</v>
      </c>
      <c r="S97" s="35">
        <f ca="1">IFERROR(VLOOKUP($A97,Lookup2009,78,FALSE),0)</f>
        <v>0</v>
      </c>
      <c r="T97" s="35">
        <f ca="1">IFERROR(VLOOKUP($A97,Lookup2009,79,FALSE),0)</f>
        <v>0</v>
      </c>
      <c r="U97" s="36">
        <f ca="1">IFERROR(VLOOKUP($A97,Lookup2009,80,FALSE),0)</f>
        <v>2.3283064365386963E-10</v>
      </c>
      <c r="V97" s="34">
        <f ca="1">IFERROR(VLOOKUP($A97,Lookup2010,77,FALSE),0)</f>
        <v>98684.069999999832</v>
      </c>
      <c r="W97" s="35">
        <f ca="1">IFERROR(VLOOKUP($A97,Lookup2010,78,FALSE),0)</f>
        <v>4934.2099999999982</v>
      </c>
      <c r="X97" s="35">
        <f ca="1">IFERROR(VLOOKUP($A97,Lookup2010,79,FALSE),0)</f>
        <v>29885.409999999974</v>
      </c>
      <c r="Y97" s="36">
        <f ca="1">IFERROR(VLOOKUP($A97,Lookup2010,80,FALSE),0)</f>
        <v>133503.68999999977</v>
      </c>
      <c r="Z97" s="34">
        <f ca="1">IFERROR(VLOOKUP($A97,Lookup2011,77,FALSE),0)</f>
        <v>-71925.830000000336</v>
      </c>
      <c r="AA97" s="35">
        <f ca="1">IFERROR(VLOOKUP($A97,Lookup2011,78,FALSE),0)</f>
        <v>-3596.2999999999993</v>
      </c>
      <c r="AB97" s="35">
        <f ca="1">IFERROR(VLOOKUP($A97,Lookup2011,79,FALSE),0)</f>
        <v>-19804.71999999999</v>
      </c>
      <c r="AC97" s="36">
        <f ca="1">IFERROR(VLOOKUP($A97,Lookup2011,80,FALSE),0)</f>
        <v>-95326.850000000326</v>
      </c>
      <c r="AD97" s="34">
        <f ca="1">IFERROR(VLOOKUP($A97,Lookup2012,77,FALSE),0)</f>
        <v>0</v>
      </c>
      <c r="AE97" s="35">
        <f ca="1">IFERROR(VLOOKUP($A97,Lookup2012,78,FALSE),0)</f>
        <v>0</v>
      </c>
      <c r="AF97" s="35">
        <f ca="1">IFERROR(VLOOKUP($A97,Lookup2012,79,FALSE),0)</f>
        <v>0</v>
      </c>
      <c r="AG97" s="36">
        <f ca="1">IFERROR(VLOOKUP($A97,Lookup2012,80,FALSE),0)</f>
        <v>0</v>
      </c>
      <c r="AH97" s="34">
        <f ca="1">IFERROR(VLOOKUP($A97,Lookup2013,77,FALSE),0)</f>
        <v>-73119.209999999875</v>
      </c>
      <c r="AI97" s="35">
        <f ca="1">IFERROR(VLOOKUP($A97,Lookup2013,78,FALSE),0)</f>
        <v>-3655.96</v>
      </c>
      <c r="AJ97" s="35">
        <f ca="1">IFERROR(VLOOKUP($A97,Lookup2013,79,FALSE),0)</f>
        <v>-16119.150000000003</v>
      </c>
      <c r="AK97" s="36">
        <f ca="1">IFERROR(VLOOKUP($A97,Lookup2013,80,FALSE),0)</f>
        <v>-92894.319999999891</v>
      </c>
      <c r="AL97" s="34">
        <f ca="1">IFERROR(VLOOKUP($A97,Lookup2014,77,FALSE),0)</f>
        <v>-15165.860000000161</v>
      </c>
      <c r="AM97" s="35">
        <f ca="1">IFERROR(VLOOKUP($A97,Lookup2014,78,FALSE),0)</f>
        <v>-758.30000000000337</v>
      </c>
      <c r="AN97" s="35">
        <f ca="1">IFERROR(VLOOKUP($A97,Lookup2014,79,FALSE),0)</f>
        <v>-2951.919999999991</v>
      </c>
      <c r="AO97" s="36">
        <f ca="1">IFERROR(VLOOKUP($A97,Lookup2014,80,FALSE),0)</f>
        <v>-18876.080000000155</v>
      </c>
      <c r="AP97" s="34">
        <f ca="1">IFERROR(VLOOKUP($A97,Lookup2015,77,FALSE),0)</f>
        <v>28948.03999999995</v>
      </c>
      <c r="AQ97" s="35">
        <f ca="1">IFERROR(VLOOKUP($A97,Lookup2015,78,FALSE),0)</f>
        <v>1447.3900000000035</v>
      </c>
      <c r="AR97" s="35">
        <f ca="1">IFERROR(VLOOKUP($A97,Lookup2015,79,FALSE),0)</f>
        <v>4869.7000000000053</v>
      </c>
      <c r="AS97" s="36">
        <f ca="1">IFERROR(VLOOKUP($A97,Lookup2015,80,FALSE),0)</f>
        <v>35265.129999999954</v>
      </c>
      <c r="AT97" s="34">
        <f ca="1">IFERROR(VLOOKUP($A97,Lookup2016,77,FALSE),0)</f>
        <v>0</v>
      </c>
      <c r="AU97" s="35">
        <f ca="1">IFERROR(VLOOKUP($A97,Lookup2016,78,FALSE),0)</f>
        <v>0</v>
      </c>
      <c r="AV97" s="35">
        <f ca="1">IFERROR(VLOOKUP($A97,Lookup2016,79,FALSE),0)</f>
        <v>0</v>
      </c>
      <c r="AW97" s="36">
        <f ca="1">IFERROR(VLOOKUP($A97,Lookup2016,80,FALSE),0)</f>
        <v>0</v>
      </c>
      <c r="AX97" s="34">
        <f t="shared" ref="AX97:BA98" ca="1" si="185">SUM(F97,J97,N97,R97,V97,Z97,AD97,AH97,AL97,AP97,AT97)</f>
        <v>-32578.790000000357</v>
      </c>
      <c r="AY97" s="35">
        <f t="shared" ca="1" si="185"/>
        <v>-1628.9600000000009</v>
      </c>
      <c r="AZ97" s="35">
        <f t="shared" ca="1" si="185"/>
        <v>-4120.6800000000048</v>
      </c>
      <c r="BA97" s="36">
        <f t="shared" ca="1" si="185"/>
        <v>-38328.430000000422</v>
      </c>
    </row>
    <row r="98" spans="1:53" outlineLevel="2" x14ac:dyDescent="0.25">
      <c r="A98" t="s">
        <v>306</v>
      </c>
      <c r="B98" t="str">
        <f ca="1">VLOOKUP($A98,IndexLookup,2,FALSE)</f>
        <v>CPW</v>
      </c>
      <c r="C98" t="str">
        <f ca="1">VLOOKUP($B98,ParticipantLookup,2,FALSE)</f>
        <v>Capital Power LP</v>
      </c>
      <c r="D98" t="str">
        <f ca="1">VLOOKUP($A98,IndexLookup,3,FALSE)</f>
        <v>GN2</v>
      </c>
      <c r="E98" t="str">
        <f ca="1">VLOOKUP($D98,FacilityLookup,2,FALSE)</f>
        <v>Genesee #2</v>
      </c>
      <c r="F98" s="34">
        <f ca="1">IFERROR(VLOOKUP($A98,Lookup2006,77,FALSE),0)</f>
        <v>0</v>
      </c>
      <c r="G98" s="35">
        <f ca="1">IFERROR(VLOOKUP($A98,Lookup2006,78,FALSE),0)</f>
        <v>0</v>
      </c>
      <c r="H98" s="35">
        <f ca="1">IFERROR(VLOOKUP($A98,Lookup2006,79,FALSE),0)</f>
        <v>0</v>
      </c>
      <c r="I98" s="36">
        <f ca="1">IFERROR(VLOOKUP($A98,Lookup2006,80,FALSE),0)</f>
        <v>0</v>
      </c>
      <c r="J98" s="34">
        <f ca="1">IFERROR(VLOOKUP($A98,Lookup2007,77,FALSE),0)</f>
        <v>0</v>
      </c>
      <c r="K98" s="35">
        <f ca="1">IFERROR(VLOOKUP($A98,Lookup2007,78,FALSE),0)</f>
        <v>0</v>
      </c>
      <c r="L98" s="35">
        <f ca="1">IFERROR(VLOOKUP($A98,Lookup2007,79,FALSE),0)</f>
        <v>0</v>
      </c>
      <c r="M98" s="36">
        <f ca="1">IFERROR(VLOOKUP($A98,Lookup2007,80,FALSE),0)</f>
        <v>0</v>
      </c>
      <c r="N98" s="34">
        <f ca="1">IFERROR(VLOOKUP($A98,Lookup2008,77,FALSE),0)</f>
        <v>0</v>
      </c>
      <c r="O98" s="35">
        <f ca="1">IFERROR(VLOOKUP($A98,Lookup2008,78,FALSE),0)</f>
        <v>0</v>
      </c>
      <c r="P98" s="35">
        <f ca="1">IFERROR(VLOOKUP($A98,Lookup2008,79,FALSE),0)</f>
        <v>0</v>
      </c>
      <c r="Q98" s="36">
        <f ca="1">IFERROR(VLOOKUP($A98,Lookup2008,80,FALSE),0)</f>
        <v>0</v>
      </c>
      <c r="R98" s="34">
        <f ca="1">IFERROR(VLOOKUP($A98,Lookup2009,77,FALSE),0)</f>
        <v>0</v>
      </c>
      <c r="S98" s="35">
        <f ca="1">IFERROR(VLOOKUP($A98,Lookup2009,78,FALSE),0)</f>
        <v>0</v>
      </c>
      <c r="T98" s="35">
        <f ca="1">IFERROR(VLOOKUP($A98,Lookup2009,79,FALSE),0)</f>
        <v>0</v>
      </c>
      <c r="U98" s="36">
        <f ca="1">IFERROR(VLOOKUP($A98,Lookup2009,80,FALSE),0)</f>
        <v>0</v>
      </c>
      <c r="V98" s="34">
        <f ca="1">IFERROR(VLOOKUP($A98,Lookup2010,77,FALSE),0)</f>
        <v>89502.019999999931</v>
      </c>
      <c r="W98" s="35">
        <f ca="1">IFERROR(VLOOKUP($A98,Lookup2010,78,FALSE),0)</f>
        <v>4475.1099999999969</v>
      </c>
      <c r="X98" s="35">
        <f ca="1">IFERROR(VLOOKUP($A98,Lookup2010,79,FALSE),0)</f>
        <v>27045.079999999998</v>
      </c>
      <c r="Y98" s="36">
        <f ca="1">IFERROR(VLOOKUP($A98,Lookup2010,80,FALSE),0)</f>
        <v>121022.20999999993</v>
      </c>
      <c r="Z98" s="34">
        <f ca="1">IFERROR(VLOOKUP($A98,Lookup2011,77,FALSE),0)</f>
        <v>-77256.060000000289</v>
      </c>
      <c r="AA98" s="35">
        <f ca="1">IFERROR(VLOOKUP($A98,Lookup2011,78,FALSE),0)</f>
        <v>-3862.78</v>
      </c>
      <c r="AB98" s="35">
        <f ca="1">IFERROR(VLOOKUP($A98,Lookup2011,79,FALSE),0)</f>
        <v>-21319.379999999997</v>
      </c>
      <c r="AC98" s="36">
        <f ca="1">IFERROR(VLOOKUP($A98,Lookup2011,80,FALSE),0)</f>
        <v>-102438.22000000028</v>
      </c>
      <c r="AD98" s="34">
        <f ca="1">IFERROR(VLOOKUP($A98,Lookup2012,77,FALSE),0)</f>
        <v>19666.899999999674</v>
      </c>
      <c r="AE98" s="35">
        <f ca="1">IFERROR(VLOOKUP($A98,Lookup2012,78,FALSE),0)</f>
        <v>983.3599999999991</v>
      </c>
      <c r="AF98" s="35">
        <f ca="1">IFERROR(VLOOKUP($A98,Lookup2012,79,FALSE),0)</f>
        <v>4873.9700000000012</v>
      </c>
      <c r="AG98" s="36">
        <f ca="1">IFERROR(VLOOKUP($A98,Lookup2012,80,FALSE),0)</f>
        <v>25524.229999999672</v>
      </c>
      <c r="AH98" s="34">
        <f ca="1">IFERROR(VLOOKUP($A98,Lookup2013,77,FALSE),0)</f>
        <v>-73865.500000000116</v>
      </c>
      <c r="AI98" s="35">
        <f ca="1">IFERROR(VLOOKUP($A98,Lookup2013,78,FALSE),0)</f>
        <v>-3693.2699999999986</v>
      </c>
      <c r="AJ98" s="35">
        <f ca="1">IFERROR(VLOOKUP($A98,Lookup2013,79,FALSE),0)</f>
        <v>-16414.12000000001</v>
      </c>
      <c r="AK98" s="36">
        <f ca="1">IFERROR(VLOOKUP($A98,Lookup2013,80,FALSE),0)</f>
        <v>-93972.890000000116</v>
      </c>
      <c r="AL98" s="34">
        <f ca="1">IFERROR(VLOOKUP($A98,Lookup2014,77,FALSE),0)</f>
        <v>0</v>
      </c>
      <c r="AM98" s="35">
        <f ca="1">IFERROR(VLOOKUP($A98,Lookup2014,78,FALSE),0)</f>
        <v>0</v>
      </c>
      <c r="AN98" s="35">
        <f ca="1">IFERROR(VLOOKUP($A98,Lookup2014,79,FALSE),0)</f>
        <v>0</v>
      </c>
      <c r="AO98" s="36">
        <f ca="1">IFERROR(VLOOKUP($A98,Lookup2014,80,FALSE),0)</f>
        <v>0</v>
      </c>
      <c r="AP98" s="34">
        <f ca="1">IFERROR(VLOOKUP($A98,Lookup2015,77,FALSE),0)</f>
        <v>33596.109999999986</v>
      </c>
      <c r="AQ98" s="35">
        <f ca="1">IFERROR(VLOOKUP($A98,Lookup2015,78,FALSE),0)</f>
        <v>1679.7800000000007</v>
      </c>
      <c r="AR98" s="35">
        <f ca="1">IFERROR(VLOOKUP($A98,Lookup2015,79,FALSE),0)</f>
        <v>5664.2100000000009</v>
      </c>
      <c r="AS98" s="36">
        <f ca="1">IFERROR(VLOOKUP($A98,Lookup2015,80,FALSE),0)</f>
        <v>40940.099999999984</v>
      </c>
      <c r="AT98" s="34">
        <f ca="1">IFERROR(VLOOKUP($A98,Lookup2016,77,FALSE),0)</f>
        <v>0</v>
      </c>
      <c r="AU98" s="35">
        <f ca="1">IFERROR(VLOOKUP($A98,Lookup2016,78,FALSE),0)</f>
        <v>0</v>
      </c>
      <c r="AV98" s="35">
        <f ca="1">IFERROR(VLOOKUP($A98,Lookup2016,79,FALSE),0)</f>
        <v>0</v>
      </c>
      <c r="AW98" s="36">
        <f ca="1">IFERROR(VLOOKUP($A98,Lookup2016,80,FALSE),0)</f>
        <v>0</v>
      </c>
      <c r="AX98" s="34">
        <f t="shared" ca="1" si="185"/>
        <v>-8356.5300000008137</v>
      </c>
      <c r="AY98" s="35">
        <f t="shared" ca="1" si="185"/>
        <v>-417.800000000002</v>
      </c>
      <c r="AZ98" s="35">
        <f t="shared" ca="1" si="185"/>
        <v>-150.24000000000706</v>
      </c>
      <c r="BA98" s="36">
        <f t="shared" ca="1" si="185"/>
        <v>-8924.5700000008001</v>
      </c>
    </row>
    <row r="99" spans="1:53" outlineLevel="1" x14ac:dyDescent="0.25">
      <c r="C99" s="2" t="s">
        <v>922</v>
      </c>
      <c r="F99" s="34">
        <f t="shared" ref="F99:BA99" ca="1" si="186">SUBTOTAL(9,F97:F98)</f>
        <v>0</v>
      </c>
      <c r="G99" s="35">
        <f t="shared" ca="1" si="186"/>
        <v>0</v>
      </c>
      <c r="H99" s="35">
        <f t="shared" ca="1" si="186"/>
        <v>0</v>
      </c>
      <c r="I99" s="36">
        <f t="shared" ca="1" si="186"/>
        <v>0</v>
      </c>
      <c r="J99" s="34">
        <f t="shared" ca="1" si="186"/>
        <v>0</v>
      </c>
      <c r="K99" s="35">
        <f t="shared" ca="1" si="186"/>
        <v>0</v>
      </c>
      <c r="L99" s="35">
        <f t="shared" ca="1" si="186"/>
        <v>0</v>
      </c>
      <c r="M99" s="36">
        <f t="shared" ca="1" si="186"/>
        <v>0</v>
      </c>
      <c r="N99" s="34">
        <f t="shared" ca="1" si="186"/>
        <v>0</v>
      </c>
      <c r="O99" s="35">
        <f t="shared" ca="1" si="186"/>
        <v>0</v>
      </c>
      <c r="P99" s="35">
        <f t="shared" ca="1" si="186"/>
        <v>0</v>
      </c>
      <c r="Q99" s="36">
        <f t="shared" ca="1" si="186"/>
        <v>0</v>
      </c>
      <c r="R99" s="34">
        <f t="shared" ca="1" si="186"/>
        <v>2.3283064365386963E-10</v>
      </c>
      <c r="S99" s="35">
        <f t="shared" ca="1" si="186"/>
        <v>0</v>
      </c>
      <c r="T99" s="35">
        <f t="shared" ca="1" si="186"/>
        <v>0</v>
      </c>
      <c r="U99" s="36">
        <f t="shared" ca="1" si="186"/>
        <v>2.3283064365386963E-10</v>
      </c>
      <c r="V99" s="34">
        <f t="shared" ca="1" si="186"/>
        <v>188186.08999999976</v>
      </c>
      <c r="W99" s="35">
        <f t="shared" ca="1" si="186"/>
        <v>9409.3199999999961</v>
      </c>
      <c r="X99" s="35">
        <f t="shared" ca="1" si="186"/>
        <v>56930.489999999976</v>
      </c>
      <c r="Y99" s="36">
        <f t="shared" ca="1" si="186"/>
        <v>254525.8999999997</v>
      </c>
      <c r="Z99" s="34">
        <f t="shared" ca="1" si="186"/>
        <v>-149181.89000000063</v>
      </c>
      <c r="AA99" s="35">
        <f t="shared" ca="1" si="186"/>
        <v>-7459.08</v>
      </c>
      <c r="AB99" s="35">
        <f t="shared" ca="1" si="186"/>
        <v>-41124.099999999991</v>
      </c>
      <c r="AC99" s="36">
        <f t="shared" ca="1" si="186"/>
        <v>-197765.07000000059</v>
      </c>
      <c r="AD99" s="34">
        <f t="shared" ca="1" si="186"/>
        <v>19666.899999999674</v>
      </c>
      <c r="AE99" s="35">
        <f t="shared" ca="1" si="186"/>
        <v>983.3599999999991</v>
      </c>
      <c r="AF99" s="35">
        <f t="shared" ca="1" si="186"/>
        <v>4873.9700000000012</v>
      </c>
      <c r="AG99" s="36">
        <f t="shared" ca="1" si="186"/>
        <v>25524.229999999672</v>
      </c>
      <c r="AH99" s="34">
        <f t="shared" ca="1" si="186"/>
        <v>-146984.71</v>
      </c>
      <c r="AI99" s="35">
        <f t="shared" ca="1" si="186"/>
        <v>-7349.2299999999987</v>
      </c>
      <c r="AJ99" s="35">
        <f t="shared" ca="1" si="186"/>
        <v>-32533.270000000011</v>
      </c>
      <c r="AK99" s="36">
        <f t="shared" ca="1" si="186"/>
        <v>-186867.21000000002</v>
      </c>
      <c r="AL99" s="34">
        <f t="shared" ca="1" si="186"/>
        <v>-15165.860000000161</v>
      </c>
      <c r="AM99" s="35">
        <f t="shared" ca="1" si="186"/>
        <v>-758.30000000000337</v>
      </c>
      <c r="AN99" s="35">
        <f t="shared" ca="1" si="186"/>
        <v>-2951.919999999991</v>
      </c>
      <c r="AO99" s="36">
        <f t="shared" ca="1" si="186"/>
        <v>-18876.080000000155</v>
      </c>
      <c r="AP99" s="34">
        <f t="shared" ca="1" si="186"/>
        <v>62544.149999999936</v>
      </c>
      <c r="AQ99" s="35">
        <f t="shared" ca="1" si="186"/>
        <v>3127.1700000000042</v>
      </c>
      <c r="AR99" s="35">
        <f t="shared" ca="1" si="186"/>
        <v>10533.910000000007</v>
      </c>
      <c r="AS99" s="36">
        <f t="shared" ca="1" si="186"/>
        <v>76205.229999999938</v>
      </c>
      <c r="AT99" s="34">
        <f t="shared" ca="1" si="186"/>
        <v>0</v>
      </c>
      <c r="AU99" s="35">
        <f t="shared" ca="1" si="186"/>
        <v>0</v>
      </c>
      <c r="AV99" s="35">
        <f t="shared" ca="1" si="186"/>
        <v>0</v>
      </c>
      <c r="AW99" s="36">
        <f t="shared" ca="1" si="186"/>
        <v>0</v>
      </c>
      <c r="AX99" s="34">
        <f t="shared" ca="1" si="186"/>
        <v>-40935.320000001171</v>
      </c>
      <c r="AY99" s="35">
        <f t="shared" ca="1" si="186"/>
        <v>-2046.7600000000029</v>
      </c>
      <c r="AZ99" s="35">
        <f t="shared" ca="1" si="186"/>
        <v>-4270.9200000000119</v>
      </c>
      <c r="BA99" s="36">
        <f t="shared" ca="1" si="186"/>
        <v>-47253.000000001222</v>
      </c>
    </row>
    <row r="100" spans="1:53" outlineLevel="2" x14ac:dyDescent="0.25">
      <c r="A100" t="s">
        <v>746</v>
      </c>
      <c r="B100" t="str">
        <f ca="1">VLOOKUP($A100,IndexLookup,2,FALSE)</f>
        <v>EPPA</v>
      </c>
      <c r="C100" t="str">
        <f ca="1">VLOOKUP($B100,ParticipantLookup,2,FALSE)</f>
        <v>Capital Power PPA Management Inc.</v>
      </c>
      <c r="D100" t="str">
        <f ca="1">VLOOKUP($A100,IndexLookup,3,FALSE)</f>
        <v>BR3</v>
      </c>
      <c r="E100" t="str">
        <f ca="1">VLOOKUP($D100,FacilityLookup,2,FALSE)</f>
        <v>Battle River #3</v>
      </c>
      <c r="F100" s="34">
        <f ca="1">IFERROR(VLOOKUP($A100,Lookup2006,77,FALSE),0)</f>
        <v>2157.2699999999604</v>
      </c>
      <c r="G100" s="35">
        <f ca="1">IFERROR(VLOOKUP($A100,Lookup2006,78,FALSE),0)</f>
        <v>107.87000000000012</v>
      </c>
      <c r="H100" s="35">
        <f ca="1">IFERROR(VLOOKUP($A100,Lookup2006,79,FALSE),0)</f>
        <v>1067.2899999999968</v>
      </c>
      <c r="I100" s="36">
        <f ca="1">IFERROR(VLOOKUP($A100,Lookup2006,80,FALSE),0)</f>
        <v>3332.4299999999571</v>
      </c>
      <c r="J100" s="34">
        <f ca="1">IFERROR(VLOOKUP($A100,Lookup2007,77,FALSE),0)</f>
        <v>0</v>
      </c>
      <c r="K100" s="35">
        <f ca="1">IFERROR(VLOOKUP($A100,Lookup2007,78,FALSE),0)</f>
        <v>0</v>
      </c>
      <c r="L100" s="35">
        <f ca="1">IFERROR(VLOOKUP($A100,Lookup2007,79,FALSE),0)</f>
        <v>0</v>
      </c>
      <c r="M100" s="36">
        <f ca="1">IFERROR(VLOOKUP($A100,Lookup2007,80,FALSE),0)</f>
        <v>0</v>
      </c>
      <c r="N100" s="34">
        <f ca="1">IFERROR(VLOOKUP($A100,Lookup2008,77,FALSE),0)</f>
        <v>0</v>
      </c>
      <c r="O100" s="35">
        <f ca="1">IFERROR(VLOOKUP($A100,Lookup2008,78,FALSE),0)</f>
        <v>0</v>
      </c>
      <c r="P100" s="35">
        <f ca="1">IFERROR(VLOOKUP($A100,Lookup2008,79,FALSE),0)</f>
        <v>0</v>
      </c>
      <c r="Q100" s="36">
        <f ca="1">IFERROR(VLOOKUP($A100,Lookup2008,80,FALSE),0)</f>
        <v>0</v>
      </c>
      <c r="R100" s="34">
        <f ca="1">IFERROR(VLOOKUP($A100,Lookup2009,77,FALSE),0)</f>
        <v>0</v>
      </c>
      <c r="S100" s="35">
        <f ca="1">IFERROR(VLOOKUP($A100,Lookup2009,78,FALSE),0)</f>
        <v>0</v>
      </c>
      <c r="T100" s="35">
        <f ca="1">IFERROR(VLOOKUP($A100,Lookup2009,79,FALSE),0)</f>
        <v>0</v>
      </c>
      <c r="U100" s="36">
        <f ca="1">IFERROR(VLOOKUP($A100,Lookup2009,80,FALSE),0)</f>
        <v>0</v>
      </c>
      <c r="V100" s="34">
        <f ca="1">IFERROR(VLOOKUP($A100,Lookup2010,77,FALSE),0)</f>
        <v>0</v>
      </c>
      <c r="W100" s="35">
        <f ca="1">IFERROR(VLOOKUP($A100,Lookup2010,78,FALSE),0)</f>
        <v>0</v>
      </c>
      <c r="X100" s="35">
        <f ca="1">IFERROR(VLOOKUP($A100,Lookup2010,79,FALSE),0)</f>
        <v>0</v>
      </c>
      <c r="Y100" s="36">
        <f ca="1">IFERROR(VLOOKUP($A100,Lookup2010,80,FALSE),0)</f>
        <v>0</v>
      </c>
      <c r="Z100" s="34">
        <f ca="1">IFERROR(VLOOKUP($A100,Lookup2011,77,FALSE),0)</f>
        <v>0</v>
      </c>
      <c r="AA100" s="35">
        <f ca="1">IFERROR(VLOOKUP($A100,Lookup2011,78,FALSE),0)</f>
        <v>0</v>
      </c>
      <c r="AB100" s="35">
        <f ca="1">IFERROR(VLOOKUP($A100,Lookup2011,79,FALSE),0)</f>
        <v>0</v>
      </c>
      <c r="AC100" s="36">
        <f ca="1">IFERROR(VLOOKUP($A100,Lookup2011,80,FALSE),0)</f>
        <v>0</v>
      </c>
      <c r="AD100" s="34">
        <f ca="1">IFERROR(VLOOKUP($A100,Lookup2012,77,FALSE),0)</f>
        <v>0</v>
      </c>
      <c r="AE100" s="35">
        <f ca="1">IFERROR(VLOOKUP($A100,Lookup2012,78,FALSE),0)</f>
        <v>0</v>
      </c>
      <c r="AF100" s="35">
        <f ca="1">IFERROR(VLOOKUP($A100,Lookup2012,79,FALSE),0)</f>
        <v>0</v>
      </c>
      <c r="AG100" s="36">
        <f ca="1">IFERROR(VLOOKUP($A100,Lookup2012,80,FALSE),0)</f>
        <v>0</v>
      </c>
      <c r="AH100" s="34">
        <f ca="1">IFERROR(VLOOKUP($A100,Lookup2013,77,FALSE),0)</f>
        <v>0</v>
      </c>
      <c r="AI100" s="35">
        <f ca="1">IFERROR(VLOOKUP($A100,Lookup2013,78,FALSE),0)</f>
        <v>0</v>
      </c>
      <c r="AJ100" s="35">
        <f ca="1">IFERROR(VLOOKUP($A100,Lookup2013,79,FALSE),0)</f>
        <v>0</v>
      </c>
      <c r="AK100" s="36">
        <f ca="1">IFERROR(VLOOKUP($A100,Lookup2013,80,FALSE),0)</f>
        <v>0</v>
      </c>
      <c r="AL100" s="34">
        <f ca="1">IFERROR(VLOOKUP($A100,Lookup2014,77,FALSE),0)</f>
        <v>0</v>
      </c>
      <c r="AM100" s="35">
        <f ca="1">IFERROR(VLOOKUP($A100,Lookup2014,78,FALSE),0)</f>
        <v>0</v>
      </c>
      <c r="AN100" s="35">
        <f ca="1">IFERROR(VLOOKUP($A100,Lookup2014,79,FALSE),0)</f>
        <v>0</v>
      </c>
      <c r="AO100" s="36">
        <f ca="1">IFERROR(VLOOKUP($A100,Lookup2014,80,FALSE),0)</f>
        <v>0</v>
      </c>
      <c r="AP100" s="34">
        <f ca="1">IFERROR(VLOOKUP($A100,Lookup2015,77,FALSE),0)</f>
        <v>0</v>
      </c>
      <c r="AQ100" s="35">
        <f ca="1">IFERROR(VLOOKUP($A100,Lookup2015,78,FALSE),0)</f>
        <v>0</v>
      </c>
      <c r="AR100" s="35">
        <f ca="1">IFERROR(VLOOKUP($A100,Lookup2015,79,FALSE),0)</f>
        <v>0</v>
      </c>
      <c r="AS100" s="36">
        <f ca="1">IFERROR(VLOOKUP($A100,Lookup2015,80,FALSE),0)</f>
        <v>0</v>
      </c>
      <c r="AT100" s="34">
        <f ca="1">IFERROR(VLOOKUP($A100,Lookup2016,77,FALSE),0)</f>
        <v>0</v>
      </c>
      <c r="AU100" s="35">
        <f ca="1">IFERROR(VLOOKUP($A100,Lookup2016,78,FALSE),0)</f>
        <v>0</v>
      </c>
      <c r="AV100" s="35">
        <f ca="1">IFERROR(VLOOKUP($A100,Lookup2016,79,FALSE),0)</f>
        <v>0</v>
      </c>
      <c r="AW100" s="36">
        <f ca="1">IFERROR(VLOOKUP($A100,Lookup2016,80,FALSE),0)</f>
        <v>0</v>
      </c>
      <c r="AX100" s="34">
        <f t="shared" ref="AX100:BA104" ca="1" si="187">SUM(F100,J100,N100,R100,V100,Z100,AD100,AH100,AL100,AP100,AT100)</f>
        <v>2157.2699999999604</v>
      </c>
      <c r="AY100" s="35">
        <f t="shared" ca="1" si="187"/>
        <v>107.87000000000012</v>
      </c>
      <c r="AZ100" s="35">
        <f t="shared" ca="1" si="187"/>
        <v>1067.2899999999968</v>
      </c>
      <c r="BA100" s="36">
        <f t="shared" ca="1" si="187"/>
        <v>3332.4299999999571</v>
      </c>
    </row>
    <row r="101" spans="1:53" outlineLevel="2" x14ac:dyDescent="0.25">
      <c r="A101" t="s">
        <v>747</v>
      </c>
      <c r="B101" t="str">
        <f ca="1">VLOOKUP($A101,IndexLookup,2,FALSE)</f>
        <v>EPPA</v>
      </c>
      <c r="C101" t="str">
        <f ca="1">VLOOKUP($B101,ParticipantLookup,2,FALSE)</f>
        <v>Capital Power PPA Management Inc.</v>
      </c>
      <c r="D101" t="str">
        <f ca="1">VLOOKUP($A101,IndexLookup,3,FALSE)</f>
        <v>BR4</v>
      </c>
      <c r="E101" t="str">
        <f ca="1">VLOOKUP($D101,FacilityLookup,2,FALSE)</f>
        <v>Battle River #4</v>
      </c>
      <c r="F101" s="34">
        <f ca="1">IFERROR(VLOOKUP($A101,Lookup2006,77,FALSE),0)</f>
        <v>2266.9300000000512</v>
      </c>
      <c r="G101" s="35">
        <f ca="1">IFERROR(VLOOKUP($A101,Lookup2006,78,FALSE),0)</f>
        <v>113.35000000000002</v>
      </c>
      <c r="H101" s="35">
        <f ca="1">IFERROR(VLOOKUP($A101,Lookup2006,79,FALSE),0)</f>
        <v>1121.3699999999988</v>
      </c>
      <c r="I101" s="36">
        <f ca="1">IFERROR(VLOOKUP($A101,Lookup2006,80,FALSE),0)</f>
        <v>3501.6500000000497</v>
      </c>
      <c r="J101" s="34">
        <f ca="1">IFERROR(VLOOKUP($A101,Lookup2007,77,FALSE),0)</f>
        <v>0</v>
      </c>
      <c r="K101" s="35">
        <f ca="1">IFERROR(VLOOKUP($A101,Lookup2007,78,FALSE),0)</f>
        <v>0</v>
      </c>
      <c r="L101" s="35">
        <f ca="1">IFERROR(VLOOKUP($A101,Lookup2007,79,FALSE),0)</f>
        <v>0</v>
      </c>
      <c r="M101" s="36">
        <f ca="1">IFERROR(VLOOKUP($A101,Lookup2007,80,FALSE),0)</f>
        <v>0</v>
      </c>
      <c r="N101" s="34">
        <f ca="1">IFERROR(VLOOKUP($A101,Lookup2008,77,FALSE),0)</f>
        <v>0</v>
      </c>
      <c r="O101" s="35">
        <f ca="1">IFERROR(VLOOKUP($A101,Lookup2008,78,FALSE),0)</f>
        <v>0</v>
      </c>
      <c r="P101" s="35">
        <f ca="1">IFERROR(VLOOKUP($A101,Lookup2008,79,FALSE),0)</f>
        <v>0</v>
      </c>
      <c r="Q101" s="36">
        <f ca="1">IFERROR(VLOOKUP($A101,Lookup2008,80,FALSE),0)</f>
        <v>0</v>
      </c>
      <c r="R101" s="34">
        <f ca="1">IFERROR(VLOOKUP($A101,Lookup2009,77,FALSE),0)</f>
        <v>0</v>
      </c>
      <c r="S101" s="35">
        <f ca="1">IFERROR(VLOOKUP($A101,Lookup2009,78,FALSE),0)</f>
        <v>0</v>
      </c>
      <c r="T101" s="35">
        <f ca="1">IFERROR(VLOOKUP($A101,Lookup2009,79,FALSE),0)</f>
        <v>0</v>
      </c>
      <c r="U101" s="36">
        <f ca="1">IFERROR(VLOOKUP($A101,Lookup2009,80,FALSE),0)</f>
        <v>0</v>
      </c>
      <c r="V101" s="34">
        <f ca="1">IFERROR(VLOOKUP($A101,Lookup2010,77,FALSE),0)</f>
        <v>0</v>
      </c>
      <c r="W101" s="35">
        <f ca="1">IFERROR(VLOOKUP($A101,Lookup2010,78,FALSE),0)</f>
        <v>0</v>
      </c>
      <c r="X101" s="35">
        <f ca="1">IFERROR(VLOOKUP($A101,Lookup2010,79,FALSE),0)</f>
        <v>0</v>
      </c>
      <c r="Y101" s="36">
        <f ca="1">IFERROR(VLOOKUP($A101,Lookup2010,80,FALSE),0)</f>
        <v>0</v>
      </c>
      <c r="Z101" s="34">
        <f ca="1">IFERROR(VLOOKUP($A101,Lookup2011,77,FALSE),0)</f>
        <v>0</v>
      </c>
      <c r="AA101" s="35">
        <f ca="1">IFERROR(VLOOKUP($A101,Lookup2011,78,FALSE),0)</f>
        <v>0</v>
      </c>
      <c r="AB101" s="35">
        <f ca="1">IFERROR(VLOOKUP($A101,Lookup2011,79,FALSE),0)</f>
        <v>0</v>
      </c>
      <c r="AC101" s="36">
        <f ca="1">IFERROR(VLOOKUP($A101,Lookup2011,80,FALSE),0)</f>
        <v>0</v>
      </c>
      <c r="AD101" s="34">
        <f ca="1">IFERROR(VLOOKUP($A101,Lookup2012,77,FALSE),0)</f>
        <v>0</v>
      </c>
      <c r="AE101" s="35">
        <f ca="1">IFERROR(VLOOKUP($A101,Lookup2012,78,FALSE),0)</f>
        <v>0</v>
      </c>
      <c r="AF101" s="35">
        <f ca="1">IFERROR(VLOOKUP($A101,Lookup2012,79,FALSE),0)</f>
        <v>0</v>
      </c>
      <c r="AG101" s="36">
        <f ca="1">IFERROR(VLOOKUP($A101,Lookup2012,80,FALSE),0)</f>
        <v>0</v>
      </c>
      <c r="AH101" s="34">
        <f ca="1">IFERROR(VLOOKUP($A101,Lookup2013,77,FALSE),0)</f>
        <v>0</v>
      </c>
      <c r="AI101" s="35">
        <f ca="1">IFERROR(VLOOKUP($A101,Lookup2013,78,FALSE),0)</f>
        <v>0</v>
      </c>
      <c r="AJ101" s="35">
        <f ca="1">IFERROR(VLOOKUP($A101,Lookup2013,79,FALSE),0)</f>
        <v>0</v>
      </c>
      <c r="AK101" s="36">
        <f ca="1">IFERROR(VLOOKUP($A101,Lookup2013,80,FALSE),0)</f>
        <v>0</v>
      </c>
      <c r="AL101" s="34">
        <f ca="1">IFERROR(VLOOKUP($A101,Lookup2014,77,FALSE),0)</f>
        <v>0</v>
      </c>
      <c r="AM101" s="35">
        <f ca="1">IFERROR(VLOOKUP($A101,Lookup2014,78,FALSE),0)</f>
        <v>0</v>
      </c>
      <c r="AN101" s="35">
        <f ca="1">IFERROR(VLOOKUP($A101,Lookup2014,79,FALSE),0)</f>
        <v>0</v>
      </c>
      <c r="AO101" s="36">
        <f ca="1">IFERROR(VLOOKUP($A101,Lookup2014,80,FALSE),0)</f>
        <v>0</v>
      </c>
      <c r="AP101" s="34">
        <f ca="1">IFERROR(VLOOKUP($A101,Lookup2015,77,FALSE),0)</f>
        <v>0</v>
      </c>
      <c r="AQ101" s="35">
        <f ca="1">IFERROR(VLOOKUP($A101,Lookup2015,78,FALSE),0)</f>
        <v>0</v>
      </c>
      <c r="AR101" s="35">
        <f ca="1">IFERROR(VLOOKUP($A101,Lookup2015,79,FALSE),0)</f>
        <v>0</v>
      </c>
      <c r="AS101" s="36">
        <f ca="1">IFERROR(VLOOKUP($A101,Lookup2015,80,FALSE),0)</f>
        <v>0</v>
      </c>
      <c r="AT101" s="34">
        <f ca="1">IFERROR(VLOOKUP($A101,Lookup2016,77,FALSE),0)</f>
        <v>0</v>
      </c>
      <c r="AU101" s="35">
        <f ca="1">IFERROR(VLOOKUP($A101,Lookup2016,78,FALSE),0)</f>
        <v>0</v>
      </c>
      <c r="AV101" s="35">
        <f ca="1">IFERROR(VLOOKUP($A101,Lookup2016,79,FALSE),0)</f>
        <v>0</v>
      </c>
      <c r="AW101" s="36">
        <f ca="1">IFERROR(VLOOKUP($A101,Lookup2016,80,FALSE),0)</f>
        <v>0</v>
      </c>
      <c r="AX101" s="34">
        <f t="shared" ca="1" si="187"/>
        <v>2266.9300000000512</v>
      </c>
      <c r="AY101" s="35">
        <f t="shared" ca="1" si="187"/>
        <v>113.35000000000002</v>
      </c>
      <c r="AZ101" s="35">
        <f t="shared" ca="1" si="187"/>
        <v>1121.3699999999988</v>
      </c>
      <c r="BA101" s="36">
        <f t="shared" ca="1" si="187"/>
        <v>3501.6500000000497</v>
      </c>
    </row>
    <row r="102" spans="1:53" outlineLevel="2" x14ac:dyDescent="0.25">
      <c r="A102" t="s">
        <v>748</v>
      </c>
      <c r="B102" t="str">
        <f ca="1">VLOOKUP($A102,IndexLookup,2,FALSE)</f>
        <v>EPPA</v>
      </c>
      <c r="C102" t="str">
        <f ca="1">VLOOKUP($B102,ParticipantLookup,2,FALSE)</f>
        <v>Capital Power PPA Management Inc.</v>
      </c>
      <c r="D102" t="str">
        <f ca="1">VLOOKUP($A102,IndexLookup,3,FALSE)</f>
        <v>BR5</v>
      </c>
      <c r="E102" t="str">
        <f ca="1">VLOOKUP($D102,FacilityLookup,2,FALSE)</f>
        <v>Battle River #5</v>
      </c>
      <c r="F102" s="34">
        <f ca="1">IFERROR(VLOOKUP($A102,Lookup2006,77,FALSE),0)</f>
        <v>5322.3700000000536</v>
      </c>
      <c r="G102" s="35">
        <f ca="1">IFERROR(VLOOKUP($A102,Lookup2006,78,FALSE),0)</f>
        <v>266.13000000000011</v>
      </c>
      <c r="H102" s="35">
        <f ca="1">IFERROR(VLOOKUP($A102,Lookup2006,79,FALSE),0)</f>
        <v>2634.0399999999918</v>
      </c>
      <c r="I102" s="36">
        <f ca="1">IFERROR(VLOOKUP($A102,Lookup2006,80,FALSE),0)</f>
        <v>8222.5400000000445</v>
      </c>
      <c r="J102" s="34">
        <f ca="1">IFERROR(VLOOKUP($A102,Lookup2007,77,FALSE),0)</f>
        <v>0</v>
      </c>
      <c r="K102" s="35">
        <f ca="1">IFERROR(VLOOKUP($A102,Lookup2007,78,FALSE),0)</f>
        <v>0</v>
      </c>
      <c r="L102" s="35">
        <f ca="1">IFERROR(VLOOKUP($A102,Lookup2007,79,FALSE),0)</f>
        <v>0</v>
      </c>
      <c r="M102" s="36">
        <f ca="1">IFERROR(VLOOKUP($A102,Lookup2007,80,FALSE),0)</f>
        <v>0</v>
      </c>
      <c r="N102" s="34">
        <f ca="1">IFERROR(VLOOKUP($A102,Lookup2008,77,FALSE),0)</f>
        <v>0</v>
      </c>
      <c r="O102" s="35">
        <f ca="1">IFERROR(VLOOKUP($A102,Lookup2008,78,FALSE),0)</f>
        <v>0</v>
      </c>
      <c r="P102" s="35">
        <f ca="1">IFERROR(VLOOKUP($A102,Lookup2008,79,FALSE),0)</f>
        <v>0</v>
      </c>
      <c r="Q102" s="36">
        <f ca="1">IFERROR(VLOOKUP($A102,Lookup2008,80,FALSE),0)</f>
        <v>0</v>
      </c>
      <c r="R102" s="34">
        <f ca="1">IFERROR(VLOOKUP($A102,Lookup2009,77,FALSE),0)</f>
        <v>0</v>
      </c>
      <c r="S102" s="35">
        <f ca="1">IFERROR(VLOOKUP($A102,Lookup2009,78,FALSE),0)</f>
        <v>0</v>
      </c>
      <c r="T102" s="35">
        <f ca="1">IFERROR(VLOOKUP($A102,Lookup2009,79,FALSE),0)</f>
        <v>0</v>
      </c>
      <c r="U102" s="36">
        <f ca="1">IFERROR(VLOOKUP($A102,Lookup2009,80,FALSE),0)</f>
        <v>0</v>
      </c>
      <c r="V102" s="34">
        <f ca="1">IFERROR(VLOOKUP($A102,Lookup2010,77,FALSE),0)</f>
        <v>0</v>
      </c>
      <c r="W102" s="35">
        <f ca="1">IFERROR(VLOOKUP($A102,Lookup2010,78,FALSE),0)</f>
        <v>0</v>
      </c>
      <c r="X102" s="35">
        <f ca="1">IFERROR(VLOOKUP($A102,Lookup2010,79,FALSE),0)</f>
        <v>0</v>
      </c>
      <c r="Y102" s="36">
        <f ca="1">IFERROR(VLOOKUP($A102,Lookup2010,80,FALSE),0)</f>
        <v>0</v>
      </c>
      <c r="Z102" s="34">
        <f ca="1">IFERROR(VLOOKUP($A102,Lookup2011,77,FALSE),0)</f>
        <v>0</v>
      </c>
      <c r="AA102" s="35">
        <f ca="1">IFERROR(VLOOKUP($A102,Lookup2011,78,FALSE),0)</f>
        <v>0</v>
      </c>
      <c r="AB102" s="35">
        <f ca="1">IFERROR(VLOOKUP($A102,Lookup2011,79,FALSE),0)</f>
        <v>0</v>
      </c>
      <c r="AC102" s="36">
        <f ca="1">IFERROR(VLOOKUP($A102,Lookup2011,80,FALSE),0)</f>
        <v>0</v>
      </c>
      <c r="AD102" s="34">
        <f ca="1">IFERROR(VLOOKUP($A102,Lookup2012,77,FALSE),0)</f>
        <v>0</v>
      </c>
      <c r="AE102" s="35">
        <f ca="1">IFERROR(VLOOKUP($A102,Lookup2012,78,FALSE),0)</f>
        <v>0</v>
      </c>
      <c r="AF102" s="35">
        <f ca="1">IFERROR(VLOOKUP($A102,Lookup2012,79,FALSE),0)</f>
        <v>0</v>
      </c>
      <c r="AG102" s="36">
        <f ca="1">IFERROR(VLOOKUP($A102,Lookup2012,80,FALSE),0)</f>
        <v>0</v>
      </c>
      <c r="AH102" s="34">
        <f ca="1">IFERROR(VLOOKUP($A102,Lookup2013,77,FALSE),0)</f>
        <v>0</v>
      </c>
      <c r="AI102" s="35">
        <f ca="1">IFERROR(VLOOKUP($A102,Lookup2013,78,FALSE),0)</f>
        <v>0</v>
      </c>
      <c r="AJ102" s="35">
        <f ca="1">IFERROR(VLOOKUP($A102,Lookup2013,79,FALSE),0)</f>
        <v>0</v>
      </c>
      <c r="AK102" s="36">
        <f ca="1">IFERROR(VLOOKUP($A102,Lookup2013,80,FALSE),0)</f>
        <v>0</v>
      </c>
      <c r="AL102" s="34">
        <f ca="1">IFERROR(VLOOKUP($A102,Lookup2014,77,FALSE),0)</f>
        <v>0</v>
      </c>
      <c r="AM102" s="35">
        <f ca="1">IFERROR(VLOOKUP($A102,Lookup2014,78,FALSE),0)</f>
        <v>0</v>
      </c>
      <c r="AN102" s="35">
        <f ca="1">IFERROR(VLOOKUP($A102,Lookup2014,79,FALSE),0)</f>
        <v>0</v>
      </c>
      <c r="AO102" s="36">
        <f ca="1">IFERROR(VLOOKUP($A102,Lookup2014,80,FALSE),0)</f>
        <v>0</v>
      </c>
      <c r="AP102" s="34">
        <f ca="1">IFERROR(VLOOKUP($A102,Lookup2015,77,FALSE),0)</f>
        <v>0</v>
      </c>
      <c r="AQ102" s="35">
        <f ca="1">IFERROR(VLOOKUP($A102,Lookup2015,78,FALSE),0)</f>
        <v>0</v>
      </c>
      <c r="AR102" s="35">
        <f ca="1">IFERROR(VLOOKUP($A102,Lookup2015,79,FALSE),0)</f>
        <v>0</v>
      </c>
      <c r="AS102" s="36">
        <f ca="1">IFERROR(VLOOKUP($A102,Lookup2015,80,FALSE),0)</f>
        <v>0</v>
      </c>
      <c r="AT102" s="34">
        <f ca="1">IFERROR(VLOOKUP($A102,Lookup2016,77,FALSE),0)</f>
        <v>0</v>
      </c>
      <c r="AU102" s="35">
        <f ca="1">IFERROR(VLOOKUP($A102,Lookup2016,78,FALSE),0)</f>
        <v>0</v>
      </c>
      <c r="AV102" s="35">
        <f ca="1">IFERROR(VLOOKUP($A102,Lookup2016,79,FALSE),0)</f>
        <v>0</v>
      </c>
      <c r="AW102" s="36">
        <f ca="1">IFERROR(VLOOKUP($A102,Lookup2016,80,FALSE),0)</f>
        <v>0</v>
      </c>
      <c r="AX102" s="34">
        <f t="shared" ca="1" si="187"/>
        <v>5322.3700000000536</v>
      </c>
      <c r="AY102" s="35">
        <f t="shared" ca="1" si="187"/>
        <v>266.13000000000011</v>
      </c>
      <c r="AZ102" s="35">
        <f t="shared" ca="1" si="187"/>
        <v>2634.0399999999918</v>
      </c>
      <c r="BA102" s="36">
        <f t="shared" ca="1" si="187"/>
        <v>8222.5400000000445</v>
      </c>
    </row>
    <row r="103" spans="1:53" outlineLevel="2" x14ac:dyDescent="0.25">
      <c r="A103" t="s">
        <v>369</v>
      </c>
      <c r="B103" t="str">
        <f ca="1">VLOOKUP($A103,IndexLookup,2,FALSE)</f>
        <v>EPPA</v>
      </c>
      <c r="C103" t="str">
        <f ca="1">VLOOKUP($B103,ParticipantLookup,2,FALSE)</f>
        <v>Capital Power PPA Management Inc.</v>
      </c>
      <c r="D103" t="str">
        <f ca="1">VLOOKUP($A103,IndexLookup,3,FALSE)</f>
        <v>SD5</v>
      </c>
      <c r="E103" t="str">
        <f ca="1">VLOOKUP($D103,FacilityLookup,2,FALSE)</f>
        <v>Sundance #5</v>
      </c>
      <c r="F103" s="34">
        <f ca="1">IFERROR(VLOOKUP($A103,Lookup2006,77,FALSE),0)</f>
        <v>41001.23999999935</v>
      </c>
      <c r="G103" s="35">
        <f ca="1">IFERROR(VLOOKUP($A103,Lookup2006,78,FALSE),0)</f>
        <v>2050.0799999999913</v>
      </c>
      <c r="H103" s="35">
        <f ca="1">IFERROR(VLOOKUP($A103,Lookup2006,79,FALSE),0)</f>
        <v>19224.029999999966</v>
      </c>
      <c r="I103" s="36">
        <f ca="1">IFERROR(VLOOKUP($A103,Lookup2006,80,FALSE),0)</f>
        <v>62275.349999999307</v>
      </c>
      <c r="J103" s="34">
        <f ca="1">IFERROR(VLOOKUP($A103,Lookup2007,77,FALSE),0)</f>
        <v>83796.979999999603</v>
      </c>
      <c r="K103" s="35">
        <f ca="1">IFERROR(VLOOKUP($A103,Lookup2007,78,FALSE),0)</f>
        <v>4189.8400000000011</v>
      </c>
      <c r="L103" s="35">
        <f ca="1">IFERROR(VLOOKUP($A103,Lookup2007,79,FALSE),0)</f>
        <v>34746.490000000013</v>
      </c>
      <c r="M103" s="36">
        <f ca="1">IFERROR(VLOOKUP($A103,Lookup2007,80,FALSE),0)</f>
        <v>122733.30999999963</v>
      </c>
      <c r="N103" s="34">
        <f ca="1">IFERROR(VLOOKUP($A103,Lookup2008,77,FALSE),0)</f>
        <v>44132.689999999828</v>
      </c>
      <c r="O103" s="35">
        <f ca="1">IFERROR(VLOOKUP($A103,Lookup2008,78,FALSE),0)</f>
        <v>2206.6200000000003</v>
      </c>
      <c r="P103" s="35">
        <f ca="1">IFERROR(VLOOKUP($A103,Lookup2008,79,FALSE),0)</f>
        <v>15763.960000000005</v>
      </c>
      <c r="Q103" s="36">
        <f ca="1">IFERROR(VLOOKUP($A103,Lookup2008,80,FALSE),0)</f>
        <v>62103.269999999829</v>
      </c>
      <c r="R103" s="34">
        <f ca="1">IFERROR(VLOOKUP($A103,Lookup2009,77,FALSE),0)</f>
        <v>1.9999999698484316E-2</v>
      </c>
      <c r="S103" s="35">
        <f ca="1">IFERROR(VLOOKUP($A103,Lookup2009,78,FALSE),0)</f>
        <v>0</v>
      </c>
      <c r="T103" s="35">
        <f ca="1">IFERROR(VLOOKUP($A103,Lookup2009,79,FALSE),0)</f>
        <v>9.9999999947613105E-3</v>
      </c>
      <c r="U103" s="36">
        <f ca="1">IFERROR(VLOOKUP($A103,Lookup2009,80,FALSE),0)</f>
        <v>2.9999999693245627E-2</v>
      </c>
      <c r="V103" s="34">
        <f ca="1">IFERROR(VLOOKUP($A103,Lookup2010,77,FALSE),0)</f>
        <v>-113127.71000000008</v>
      </c>
      <c r="W103" s="35">
        <f ca="1">IFERROR(VLOOKUP($A103,Lookup2010,78,FALSE),0)</f>
        <v>-5656.4200000000055</v>
      </c>
      <c r="X103" s="35">
        <f ca="1">IFERROR(VLOOKUP($A103,Lookup2010,79,FALSE),0)</f>
        <v>-34297.530000000021</v>
      </c>
      <c r="Y103" s="36">
        <f ca="1">IFERROR(VLOOKUP($A103,Lookup2010,80,FALSE),0)</f>
        <v>-153081.66000000012</v>
      </c>
      <c r="Z103" s="34">
        <f ca="1">IFERROR(VLOOKUP($A103,Lookup2011,77,FALSE),0)</f>
        <v>102331.91999999969</v>
      </c>
      <c r="AA103" s="35">
        <f ca="1">IFERROR(VLOOKUP($A103,Lookup2011,78,FALSE),0)</f>
        <v>5116.5899999999992</v>
      </c>
      <c r="AB103" s="35">
        <f ca="1">IFERROR(VLOOKUP($A103,Lookup2011,79,FALSE),0)</f>
        <v>28357.039999999994</v>
      </c>
      <c r="AC103" s="36">
        <f ca="1">IFERROR(VLOOKUP($A103,Lookup2011,80,FALSE),0)</f>
        <v>135805.54999999973</v>
      </c>
      <c r="AD103" s="34">
        <f ca="1">IFERROR(VLOOKUP($A103,Lookup2012,77,FALSE),0)</f>
        <v>13498.409999999727</v>
      </c>
      <c r="AE103" s="35">
        <f ca="1">IFERROR(VLOOKUP($A103,Lookup2012,78,FALSE),0)</f>
        <v>674.93000000000097</v>
      </c>
      <c r="AF103" s="35">
        <f ca="1">IFERROR(VLOOKUP($A103,Lookup2012,79,FALSE),0)</f>
        <v>3367.9600000000028</v>
      </c>
      <c r="AG103" s="36">
        <f ca="1">IFERROR(VLOOKUP($A103,Lookup2012,80,FALSE),0)</f>
        <v>17541.29999999973</v>
      </c>
      <c r="AH103" s="34">
        <f ca="1">IFERROR(VLOOKUP($A103,Lookup2013,77,FALSE),0)</f>
        <v>-65759.829999999958</v>
      </c>
      <c r="AI103" s="35">
        <f ca="1">IFERROR(VLOOKUP($A103,Lookup2013,78,FALSE),0)</f>
        <v>-3287.9599999999973</v>
      </c>
      <c r="AJ103" s="35">
        <f ca="1">IFERROR(VLOOKUP($A103,Lookup2013,79,FALSE),0)</f>
        <v>-14575.230000000009</v>
      </c>
      <c r="AK103" s="36">
        <f ca="1">IFERROR(VLOOKUP($A103,Lookup2013,80,FALSE),0)</f>
        <v>-83623.01999999996</v>
      </c>
      <c r="AL103" s="34">
        <f ca="1">IFERROR(VLOOKUP($A103,Lookup2014,77,FALSE),0)</f>
        <v>-11908.110000000102</v>
      </c>
      <c r="AM103" s="35">
        <f ca="1">IFERROR(VLOOKUP($A103,Lookup2014,78,FALSE),0)</f>
        <v>-595.41000000000076</v>
      </c>
      <c r="AN103" s="35">
        <f ca="1">IFERROR(VLOOKUP($A103,Lookup2014,79,FALSE),0)</f>
        <v>-2318.6900000000146</v>
      </c>
      <c r="AO103" s="36">
        <f ca="1">IFERROR(VLOOKUP($A103,Lookup2014,80,FALSE),0)</f>
        <v>-14822.210000000119</v>
      </c>
      <c r="AP103" s="34">
        <f ca="1">IFERROR(VLOOKUP($A103,Lookup2015,77,FALSE),0)</f>
        <v>-6629.2500000000582</v>
      </c>
      <c r="AQ103" s="35">
        <f ca="1">IFERROR(VLOOKUP($A103,Lookup2015,78,FALSE),0)</f>
        <v>-331.45000000000073</v>
      </c>
      <c r="AR103" s="35">
        <f ca="1">IFERROR(VLOOKUP($A103,Lookup2015,79,FALSE),0)</f>
        <v>-1116.4099999999983</v>
      </c>
      <c r="AS103" s="36">
        <f ca="1">IFERROR(VLOOKUP($A103,Lookup2015,80,FALSE),0)</f>
        <v>-8077.1100000000579</v>
      </c>
      <c r="AT103" s="34">
        <f ca="1">IFERROR(VLOOKUP($A103,Lookup2016,77,FALSE),0)</f>
        <v>0</v>
      </c>
      <c r="AU103" s="35">
        <f ca="1">IFERROR(VLOOKUP($A103,Lookup2016,78,FALSE),0)</f>
        <v>0</v>
      </c>
      <c r="AV103" s="35">
        <f ca="1">IFERROR(VLOOKUP($A103,Lookup2016,79,FALSE),0)</f>
        <v>0</v>
      </c>
      <c r="AW103" s="36">
        <f ca="1">IFERROR(VLOOKUP($A103,Lookup2016,80,FALSE),0)</f>
        <v>0</v>
      </c>
      <c r="AX103" s="34">
        <f t="shared" ca="1" si="187"/>
        <v>87336.359999997716</v>
      </c>
      <c r="AY103" s="35">
        <f t="shared" ca="1" si="187"/>
        <v>4366.8199999999897</v>
      </c>
      <c r="AZ103" s="35">
        <f t="shared" ca="1" si="187"/>
        <v>49151.629999999925</v>
      </c>
      <c r="BA103" s="36">
        <f t="shared" ca="1" si="187"/>
        <v>140854.80999999767</v>
      </c>
    </row>
    <row r="104" spans="1:53" outlineLevel="2" x14ac:dyDescent="0.25">
      <c r="A104" t="s">
        <v>371</v>
      </c>
      <c r="B104" t="str">
        <f ca="1">VLOOKUP($A104,IndexLookup,2,FALSE)</f>
        <v>EPPA</v>
      </c>
      <c r="C104" t="str">
        <f ca="1">VLOOKUP($B104,ParticipantLookup,2,FALSE)</f>
        <v>Capital Power PPA Management Inc.</v>
      </c>
      <c r="D104" t="str">
        <f ca="1">VLOOKUP($A104,IndexLookup,3,FALSE)</f>
        <v>SD6</v>
      </c>
      <c r="E104" t="str">
        <f ca="1">VLOOKUP($D104,FacilityLookup,2,FALSE)</f>
        <v>Sundance #6</v>
      </c>
      <c r="F104" s="34">
        <f ca="1">IFERROR(VLOOKUP($A104,Lookup2006,77,FALSE),0)</f>
        <v>69346.959999999846</v>
      </c>
      <c r="G104" s="35">
        <f ca="1">IFERROR(VLOOKUP($A104,Lookup2006,78,FALSE),0)</f>
        <v>3467.3600000000051</v>
      </c>
      <c r="H104" s="35">
        <f ca="1">IFERROR(VLOOKUP($A104,Lookup2006,79,FALSE),0)</f>
        <v>32678.42</v>
      </c>
      <c r="I104" s="36">
        <f ca="1">IFERROR(VLOOKUP($A104,Lookup2006,80,FALSE),0)</f>
        <v>105492.73999999985</v>
      </c>
      <c r="J104" s="34">
        <f ca="1">IFERROR(VLOOKUP($A104,Lookup2007,77,FALSE),0)</f>
        <v>105616.97000000006</v>
      </c>
      <c r="K104" s="35">
        <f ca="1">IFERROR(VLOOKUP($A104,Lookup2007,78,FALSE),0)</f>
        <v>5280.8400000000092</v>
      </c>
      <c r="L104" s="35">
        <f ca="1">IFERROR(VLOOKUP($A104,Lookup2007,79,FALSE),0)</f>
        <v>43740.319999999992</v>
      </c>
      <c r="M104" s="36">
        <f ca="1">IFERROR(VLOOKUP($A104,Lookup2007,80,FALSE),0)</f>
        <v>154638.13000000006</v>
      </c>
      <c r="N104" s="34">
        <f ca="1">IFERROR(VLOOKUP($A104,Lookup2008,77,FALSE),0)</f>
        <v>40502.479999999749</v>
      </c>
      <c r="O104" s="35">
        <f ca="1">IFERROR(VLOOKUP($A104,Lookup2008,78,FALSE),0)</f>
        <v>2025.1299999999965</v>
      </c>
      <c r="P104" s="35">
        <f ca="1">IFERROR(VLOOKUP($A104,Lookup2008,79,FALSE),0)</f>
        <v>14634.999999999985</v>
      </c>
      <c r="Q104" s="36">
        <f ca="1">IFERROR(VLOOKUP($A104,Lookup2008,80,FALSE),0)</f>
        <v>57162.609999999739</v>
      </c>
      <c r="R104" s="34">
        <f ca="1">IFERROR(VLOOKUP($A104,Lookup2009,77,FALSE),0)</f>
        <v>13364.360000000161</v>
      </c>
      <c r="S104" s="35">
        <f ca="1">IFERROR(VLOOKUP($A104,Lookup2009,78,FALSE),0)</f>
        <v>668.21999999999889</v>
      </c>
      <c r="T104" s="35">
        <f ca="1">IFERROR(VLOOKUP($A104,Lookup2009,79,FALSE),0)</f>
        <v>4326.7900000000091</v>
      </c>
      <c r="U104" s="36">
        <f ca="1">IFERROR(VLOOKUP($A104,Lookup2009,80,FALSE),0)</f>
        <v>18359.37000000017</v>
      </c>
      <c r="V104" s="34">
        <f ca="1">IFERROR(VLOOKUP($A104,Lookup2010,77,FALSE),0)</f>
        <v>-116244.10000000003</v>
      </c>
      <c r="W104" s="35">
        <f ca="1">IFERROR(VLOOKUP($A104,Lookup2010,78,FALSE),0)</f>
        <v>-5812.200000000008</v>
      </c>
      <c r="X104" s="35">
        <f ca="1">IFERROR(VLOOKUP($A104,Lookup2010,79,FALSE),0)</f>
        <v>-35238.630000000012</v>
      </c>
      <c r="Y104" s="36">
        <f ca="1">IFERROR(VLOOKUP($A104,Lookup2010,80,FALSE),0)</f>
        <v>-157294.93000000005</v>
      </c>
      <c r="Z104" s="34">
        <f ca="1">IFERROR(VLOOKUP($A104,Lookup2011,77,FALSE),0)</f>
        <v>93922.320000000123</v>
      </c>
      <c r="AA104" s="35">
        <f ca="1">IFERROR(VLOOKUP($A104,Lookup2011,78,FALSE),0)</f>
        <v>4696.0999999999995</v>
      </c>
      <c r="AB104" s="35">
        <f ca="1">IFERROR(VLOOKUP($A104,Lookup2011,79,FALSE),0)</f>
        <v>26212.840000000004</v>
      </c>
      <c r="AC104" s="36">
        <f ca="1">IFERROR(VLOOKUP($A104,Lookup2011,80,FALSE),0)</f>
        <v>124831.26000000013</v>
      </c>
      <c r="AD104" s="34">
        <f ca="1">IFERROR(VLOOKUP($A104,Lookup2012,77,FALSE),0)</f>
        <v>17477.419999999867</v>
      </c>
      <c r="AE104" s="35">
        <f ca="1">IFERROR(VLOOKUP($A104,Lookup2012,78,FALSE),0)</f>
        <v>873.85999999999967</v>
      </c>
      <c r="AF104" s="35">
        <f ca="1">IFERROR(VLOOKUP($A104,Lookup2012,79,FALSE),0)</f>
        <v>4342.229999999995</v>
      </c>
      <c r="AG104" s="36">
        <f ca="1">IFERROR(VLOOKUP($A104,Lookup2012,80,FALSE),0)</f>
        <v>22693.509999999864</v>
      </c>
      <c r="AH104" s="34">
        <f ca="1">IFERROR(VLOOKUP($A104,Lookup2013,77,FALSE),0)</f>
        <v>-95269.639999999839</v>
      </c>
      <c r="AI104" s="35">
        <f ca="1">IFERROR(VLOOKUP($A104,Lookup2013,78,FALSE),0)</f>
        <v>-4763.4900000000025</v>
      </c>
      <c r="AJ104" s="35">
        <f ca="1">IFERROR(VLOOKUP($A104,Lookup2013,79,FALSE),0)</f>
        <v>-21190.76999999999</v>
      </c>
      <c r="AK104" s="36">
        <f ca="1">IFERROR(VLOOKUP($A104,Lookup2013,80,FALSE),0)</f>
        <v>-121223.89999999983</v>
      </c>
      <c r="AL104" s="34">
        <f ca="1">IFERROR(VLOOKUP($A104,Lookup2014,77,FALSE),0)</f>
        <v>10466.769999999902</v>
      </c>
      <c r="AM104" s="35">
        <f ca="1">IFERROR(VLOOKUP($A104,Lookup2014,78,FALSE),0)</f>
        <v>523.3600000000024</v>
      </c>
      <c r="AN104" s="35">
        <f ca="1">IFERROR(VLOOKUP($A104,Lookup2014,79,FALSE),0)</f>
        <v>2048.9299999999889</v>
      </c>
      <c r="AO104" s="36">
        <f ca="1">IFERROR(VLOOKUP($A104,Lookup2014,80,FALSE),0)</f>
        <v>13039.05999999989</v>
      </c>
      <c r="AP104" s="34">
        <f ca="1">IFERROR(VLOOKUP($A104,Lookup2015,77,FALSE),0)</f>
        <v>0</v>
      </c>
      <c r="AQ104" s="35">
        <f ca="1">IFERROR(VLOOKUP($A104,Lookup2015,78,FALSE),0)</f>
        <v>0</v>
      </c>
      <c r="AR104" s="35">
        <f ca="1">IFERROR(VLOOKUP($A104,Lookup2015,79,FALSE),0)</f>
        <v>0</v>
      </c>
      <c r="AS104" s="36">
        <f ca="1">IFERROR(VLOOKUP($A104,Lookup2015,80,FALSE),0)</f>
        <v>0</v>
      </c>
      <c r="AT104" s="34">
        <f ca="1">IFERROR(VLOOKUP($A104,Lookup2016,77,FALSE),0)</f>
        <v>4425.990000000078</v>
      </c>
      <c r="AU104" s="35">
        <f ca="1">IFERROR(VLOOKUP($A104,Lookup2016,78,FALSE),0)</f>
        <v>221.28999999999996</v>
      </c>
      <c r="AV104" s="35">
        <f ca="1">IFERROR(VLOOKUP($A104,Lookup2016,79,FALSE),0)</f>
        <v>645.16000000000008</v>
      </c>
      <c r="AW104" s="36">
        <f ca="1">IFERROR(VLOOKUP($A104,Lookup2016,80,FALSE),0)</f>
        <v>5292.4400000000778</v>
      </c>
      <c r="AX104" s="34">
        <f t="shared" ca="1" si="187"/>
        <v>143609.52999999991</v>
      </c>
      <c r="AY104" s="35">
        <f t="shared" ca="1" si="187"/>
        <v>7180.4700000000048</v>
      </c>
      <c r="AZ104" s="35">
        <f t="shared" ca="1" si="187"/>
        <v>72200.289999999979</v>
      </c>
      <c r="BA104" s="36">
        <f t="shared" ca="1" si="187"/>
        <v>222990.28999999983</v>
      </c>
    </row>
    <row r="105" spans="1:53" outlineLevel="1" x14ac:dyDescent="0.25">
      <c r="C105" s="2" t="s">
        <v>923</v>
      </c>
      <c r="F105" s="34">
        <f t="shared" ref="F105:BA105" ca="1" si="188">SUBTOTAL(9,F100:F104)</f>
        <v>120094.76999999926</v>
      </c>
      <c r="G105" s="35">
        <f t="shared" ca="1" si="188"/>
        <v>6004.7899999999972</v>
      </c>
      <c r="H105" s="35">
        <f t="shared" ca="1" si="188"/>
        <v>56725.149999999951</v>
      </c>
      <c r="I105" s="36">
        <f t="shared" ca="1" si="188"/>
        <v>182824.70999999921</v>
      </c>
      <c r="J105" s="34">
        <f t="shared" ca="1" si="188"/>
        <v>189413.94999999966</v>
      </c>
      <c r="K105" s="35">
        <f t="shared" ca="1" si="188"/>
        <v>9470.6800000000112</v>
      </c>
      <c r="L105" s="35">
        <f t="shared" ca="1" si="188"/>
        <v>78486.81</v>
      </c>
      <c r="M105" s="36">
        <f t="shared" ca="1" si="188"/>
        <v>277371.43999999971</v>
      </c>
      <c r="N105" s="34">
        <f t="shared" ca="1" si="188"/>
        <v>84635.169999999576</v>
      </c>
      <c r="O105" s="35">
        <f t="shared" ca="1" si="188"/>
        <v>4231.7499999999964</v>
      </c>
      <c r="P105" s="35">
        <f t="shared" ca="1" si="188"/>
        <v>30398.959999999992</v>
      </c>
      <c r="Q105" s="36">
        <f t="shared" ca="1" si="188"/>
        <v>119265.87999999957</v>
      </c>
      <c r="R105" s="34">
        <f t="shared" ca="1" si="188"/>
        <v>13364.379999999859</v>
      </c>
      <c r="S105" s="35">
        <f t="shared" ca="1" si="188"/>
        <v>668.21999999999889</v>
      </c>
      <c r="T105" s="35">
        <f t="shared" ca="1" si="188"/>
        <v>4326.8000000000038</v>
      </c>
      <c r="U105" s="36">
        <f t="shared" ca="1" si="188"/>
        <v>18359.399999999863</v>
      </c>
      <c r="V105" s="34">
        <f t="shared" ca="1" si="188"/>
        <v>-229371.81000000011</v>
      </c>
      <c r="W105" s="35">
        <f t="shared" ca="1" si="188"/>
        <v>-11468.620000000014</v>
      </c>
      <c r="X105" s="35">
        <f t="shared" ca="1" si="188"/>
        <v>-69536.160000000033</v>
      </c>
      <c r="Y105" s="36">
        <f t="shared" ca="1" si="188"/>
        <v>-310376.5900000002</v>
      </c>
      <c r="Z105" s="34">
        <f t="shared" ca="1" si="188"/>
        <v>196254.23999999982</v>
      </c>
      <c r="AA105" s="35">
        <f t="shared" ca="1" si="188"/>
        <v>9812.6899999999987</v>
      </c>
      <c r="AB105" s="35">
        <f t="shared" ca="1" si="188"/>
        <v>54569.88</v>
      </c>
      <c r="AC105" s="36">
        <f t="shared" ca="1" si="188"/>
        <v>260636.80999999985</v>
      </c>
      <c r="AD105" s="34">
        <f t="shared" ca="1" si="188"/>
        <v>30975.829999999594</v>
      </c>
      <c r="AE105" s="35">
        <f t="shared" ca="1" si="188"/>
        <v>1548.7900000000006</v>
      </c>
      <c r="AF105" s="35">
        <f t="shared" ca="1" si="188"/>
        <v>7710.1899999999978</v>
      </c>
      <c r="AG105" s="36">
        <f t="shared" ca="1" si="188"/>
        <v>40234.80999999959</v>
      </c>
      <c r="AH105" s="34">
        <f t="shared" ca="1" si="188"/>
        <v>-161029.4699999998</v>
      </c>
      <c r="AI105" s="35">
        <f t="shared" ca="1" si="188"/>
        <v>-8051.45</v>
      </c>
      <c r="AJ105" s="35">
        <f t="shared" ca="1" si="188"/>
        <v>-35766</v>
      </c>
      <c r="AK105" s="36">
        <f t="shared" ca="1" si="188"/>
        <v>-204846.91999999981</v>
      </c>
      <c r="AL105" s="34">
        <f t="shared" ca="1" si="188"/>
        <v>-1441.3400000002002</v>
      </c>
      <c r="AM105" s="35">
        <f t="shared" ca="1" si="188"/>
        <v>-72.049999999998363</v>
      </c>
      <c r="AN105" s="35">
        <f t="shared" ca="1" si="188"/>
        <v>-269.76000000002568</v>
      </c>
      <c r="AO105" s="36">
        <f t="shared" ca="1" si="188"/>
        <v>-1783.1500000002288</v>
      </c>
      <c r="AP105" s="34">
        <f t="shared" ca="1" si="188"/>
        <v>-6629.2500000000582</v>
      </c>
      <c r="AQ105" s="35">
        <f t="shared" ca="1" si="188"/>
        <v>-331.45000000000073</v>
      </c>
      <c r="AR105" s="35">
        <f t="shared" ca="1" si="188"/>
        <v>-1116.4099999999983</v>
      </c>
      <c r="AS105" s="36">
        <f t="shared" ca="1" si="188"/>
        <v>-8077.1100000000579</v>
      </c>
      <c r="AT105" s="34">
        <f t="shared" ca="1" si="188"/>
        <v>4425.990000000078</v>
      </c>
      <c r="AU105" s="35">
        <f t="shared" ca="1" si="188"/>
        <v>221.28999999999996</v>
      </c>
      <c r="AV105" s="35">
        <f t="shared" ca="1" si="188"/>
        <v>645.16000000000008</v>
      </c>
      <c r="AW105" s="36">
        <f t="shared" ca="1" si="188"/>
        <v>5292.4400000000778</v>
      </c>
      <c r="AX105" s="34">
        <f t="shared" ca="1" si="188"/>
        <v>240692.45999999769</v>
      </c>
      <c r="AY105" s="35">
        <f t="shared" ca="1" si="188"/>
        <v>12034.639999999996</v>
      </c>
      <c r="AZ105" s="35">
        <f t="shared" ca="1" si="188"/>
        <v>126174.61999999989</v>
      </c>
      <c r="BA105" s="36">
        <f t="shared" ca="1" si="188"/>
        <v>378901.71999999753</v>
      </c>
    </row>
    <row r="106" spans="1:53" outlineLevel="2" x14ac:dyDescent="0.25">
      <c r="A106" t="s">
        <v>657</v>
      </c>
      <c r="B106" t="str">
        <f ca="1">VLOOKUP($A106,IndexLookup,2,FALSE)</f>
        <v>CETC</v>
      </c>
      <c r="C106" t="str">
        <f ca="1">VLOOKUP($B106,ParticipantLookup,2,FALSE)</f>
        <v>Cargill Energy Trading Canada Inc.</v>
      </c>
      <c r="D106" t="str">
        <f ca="1">VLOOKUP($A106,IndexLookup,3,FALSE)</f>
        <v>BCHEXP</v>
      </c>
      <c r="E106" t="str">
        <f ca="1">VLOOKUP($D106,FacilityLookup,2,FALSE)</f>
        <v>Alberta-BC Intertie - Export</v>
      </c>
      <c r="F106" s="34">
        <f ca="1">IFERROR(VLOOKUP($A106,Lookup2006,77,FALSE),0)</f>
        <v>0</v>
      </c>
      <c r="G106" s="35">
        <f ca="1">IFERROR(VLOOKUP($A106,Lookup2006,78,FALSE),0)</f>
        <v>0</v>
      </c>
      <c r="H106" s="35">
        <f ca="1">IFERROR(VLOOKUP($A106,Lookup2006,79,FALSE),0)</f>
        <v>0</v>
      </c>
      <c r="I106" s="36">
        <f ca="1">IFERROR(VLOOKUP($A106,Lookup2006,80,FALSE),0)</f>
        <v>0</v>
      </c>
      <c r="J106" s="34">
        <f ca="1">IFERROR(VLOOKUP($A106,Lookup2007,77,FALSE),0)</f>
        <v>0</v>
      </c>
      <c r="K106" s="35">
        <f ca="1">IFERROR(VLOOKUP($A106,Lookup2007,78,FALSE),0)</f>
        <v>0</v>
      </c>
      <c r="L106" s="35">
        <f ca="1">IFERROR(VLOOKUP($A106,Lookup2007,79,FALSE),0)</f>
        <v>0</v>
      </c>
      <c r="M106" s="36">
        <f ca="1">IFERROR(VLOOKUP($A106,Lookup2007,80,FALSE),0)</f>
        <v>0</v>
      </c>
      <c r="N106" s="34">
        <f ca="1">IFERROR(VLOOKUP($A106,Lookup2008,77,FALSE),0)</f>
        <v>5.789999999999992</v>
      </c>
      <c r="O106" s="35">
        <f ca="1">IFERROR(VLOOKUP($A106,Lookup2008,78,FALSE),0)</f>
        <v>0.29000000000000181</v>
      </c>
      <c r="P106" s="35">
        <f ca="1">IFERROR(VLOOKUP($A106,Lookup2008,79,FALSE),0)</f>
        <v>2.0600000000000098</v>
      </c>
      <c r="Q106" s="36">
        <f ca="1">IFERROR(VLOOKUP($A106,Lookup2008,80,FALSE),0)</f>
        <v>8.1400000000000041</v>
      </c>
      <c r="R106" s="34">
        <f ca="1">IFERROR(VLOOKUP($A106,Lookup2009,77,FALSE),0)</f>
        <v>9.9999999999980105E-3</v>
      </c>
      <c r="S106" s="35">
        <f ca="1">IFERROR(VLOOKUP($A106,Lookup2009,78,FALSE),0)</f>
        <v>0</v>
      </c>
      <c r="T106" s="35">
        <f ca="1">IFERROR(VLOOKUP($A106,Lookup2009,79,FALSE),0)</f>
        <v>0</v>
      </c>
      <c r="U106" s="36">
        <f ca="1">IFERROR(VLOOKUP($A106,Lookup2009,80,FALSE),0)</f>
        <v>9.9999999999980105E-3</v>
      </c>
      <c r="V106" s="34">
        <f ca="1">IFERROR(VLOOKUP($A106,Lookup2010,77,FALSE),0)</f>
        <v>0</v>
      </c>
      <c r="W106" s="35">
        <f ca="1">IFERROR(VLOOKUP($A106,Lookup2010,78,FALSE),0)</f>
        <v>0</v>
      </c>
      <c r="X106" s="35">
        <f ca="1">IFERROR(VLOOKUP($A106,Lookup2010,79,FALSE),0)</f>
        <v>0</v>
      </c>
      <c r="Y106" s="36">
        <f ca="1">IFERROR(VLOOKUP($A106,Lookup2010,80,FALSE),0)</f>
        <v>0</v>
      </c>
      <c r="Z106" s="34">
        <f ca="1">IFERROR(VLOOKUP($A106,Lookup2011,77,FALSE),0)</f>
        <v>0</v>
      </c>
      <c r="AA106" s="35">
        <f ca="1">IFERROR(VLOOKUP($A106,Lookup2011,78,FALSE),0)</f>
        <v>0</v>
      </c>
      <c r="AB106" s="35">
        <f ca="1">IFERROR(VLOOKUP($A106,Lookup2011,79,FALSE),0)</f>
        <v>0</v>
      </c>
      <c r="AC106" s="36">
        <f ca="1">IFERROR(VLOOKUP($A106,Lookup2011,80,FALSE),0)</f>
        <v>0</v>
      </c>
      <c r="AD106" s="34">
        <f ca="1">IFERROR(VLOOKUP($A106,Lookup2012,77,FALSE),0)</f>
        <v>0</v>
      </c>
      <c r="AE106" s="35">
        <f ca="1">IFERROR(VLOOKUP($A106,Lookup2012,78,FALSE),0)</f>
        <v>0</v>
      </c>
      <c r="AF106" s="35">
        <f ca="1">IFERROR(VLOOKUP($A106,Lookup2012,79,FALSE),0)</f>
        <v>0</v>
      </c>
      <c r="AG106" s="36">
        <f ca="1">IFERROR(VLOOKUP($A106,Lookup2012,80,FALSE),0)</f>
        <v>0</v>
      </c>
      <c r="AH106" s="34">
        <f ca="1">IFERROR(VLOOKUP($A106,Lookup2013,77,FALSE),0)</f>
        <v>0</v>
      </c>
      <c r="AI106" s="35">
        <f ca="1">IFERROR(VLOOKUP($A106,Lookup2013,78,FALSE),0)</f>
        <v>0</v>
      </c>
      <c r="AJ106" s="35">
        <f ca="1">IFERROR(VLOOKUP($A106,Lookup2013,79,FALSE),0)</f>
        <v>0</v>
      </c>
      <c r="AK106" s="36">
        <f ca="1">IFERROR(VLOOKUP($A106,Lookup2013,80,FALSE),0)</f>
        <v>0</v>
      </c>
      <c r="AL106" s="34">
        <f ca="1">IFERROR(VLOOKUP($A106,Lookup2014,77,FALSE),0)</f>
        <v>0</v>
      </c>
      <c r="AM106" s="35">
        <f ca="1">IFERROR(VLOOKUP($A106,Lookup2014,78,FALSE),0)</f>
        <v>0</v>
      </c>
      <c r="AN106" s="35">
        <f ca="1">IFERROR(VLOOKUP($A106,Lookup2014,79,FALSE),0)</f>
        <v>0</v>
      </c>
      <c r="AO106" s="36">
        <f ca="1">IFERROR(VLOOKUP($A106,Lookup2014,80,FALSE),0)</f>
        <v>0</v>
      </c>
      <c r="AP106" s="34">
        <f ca="1">IFERROR(VLOOKUP($A106,Lookup2015,77,FALSE),0)</f>
        <v>0</v>
      </c>
      <c r="AQ106" s="35">
        <f ca="1">IFERROR(VLOOKUP($A106,Lookup2015,78,FALSE),0)</f>
        <v>0</v>
      </c>
      <c r="AR106" s="35">
        <f ca="1">IFERROR(VLOOKUP($A106,Lookup2015,79,FALSE),0)</f>
        <v>0</v>
      </c>
      <c r="AS106" s="36">
        <f ca="1">IFERROR(VLOOKUP($A106,Lookup2015,80,FALSE),0)</f>
        <v>0</v>
      </c>
      <c r="AT106" s="34">
        <f ca="1">IFERROR(VLOOKUP($A106,Lookup2016,77,FALSE),0)</f>
        <v>0</v>
      </c>
      <c r="AU106" s="35">
        <f ca="1">IFERROR(VLOOKUP($A106,Lookup2016,78,FALSE),0)</f>
        <v>0</v>
      </c>
      <c r="AV106" s="35">
        <f ca="1">IFERROR(VLOOKUP($A106,Lookup2016,79,FALSE),0)</f>
        <v>0</v>
      </c>
      <c r="AW106" s="36">
        <f ca="1">IFERROR(VLOOKUP($A106,Lookup2016,80,FALSE),0)</f>
        <v>0</v>
      </c>
      <c r="AX106" s="34">
        <f t="shared" ref="AX106:BA109" ca="1" si="189">SUM(F106,J106,N106,R106,V106,Z106,AD106,AH106,AL106,AP106,AT106)</f>
        <v>5.7999999999999901</v>
      </c>
      <c r="AY106" s="35">
        <f t="shared" ca="1" si="189"/>
        <v>0.29000000000000181</v>
      </c>
      <c r="AZ106" s="35">
        <f t="shared" ca="1" si="189"/>
        <v>2.0600000000000098</v>
      </c>
      <c r="BA106" s="36">
        <f t="shared" ca="1" si="189"/>
        <v>8.1500000000000021</v>
      </c>
    </row>
    <row r="107" spans="1:53" outlineLevel="2" x14ac:dyDescent="0.25">
      <c r="A107" t="s">
        <v>658</v>
      </c>
      <c r="B107" t="str">
        <f ca="1">VLOOKUP($A107,IndexLookup,2,FALSE)</f>
        <v>CETC</v>
      </c>
      <c r="C107" t="str">
        <f ca="1">VLOOKUP($B107,ParticipantLookup,2,FALSE)</f>
        <v>Cargill Energy Trading Canada Inc.</v>
      </c>
      <c r="D107" t="str">
        <f ca="1">VLOOKUP($A107,IndexLookup,3,FALSE)</f>
        <v>BCHIMP</v>
      </c>
      <c r="E107" t="str">
        <f ca="1">VLOOKUP($D107,FacilityLookup,2,FALSE)</f>
        <v>Alberta-BC Intertie - Import</v>
      </c>
      <c r="F107" s="34">
        <f ca="1">IFERROR(VLOOKUP($A107,Lookup2006,77,FALSE),0)</f>
        <v>363.67999999999631</v>
      </c>
      <c r="G107" s="35">
        <f ca="1">IFERROR(VLOOKUP($A107,Lookup2006,78,FALSE),0)</f>
        <v>18.200000000000031</v>
      </c>
      <c r="H107" s="35">
        <f ca="1">IFERROR(VLOOKUP($A107,Lookup2006,79,FALSE),0)</f>
        <v>167.48999999999972</v>
      </c>
      <c r="I107" s="36">
        <f ca="1">IFERROR(VLOOKUP($A107,Lookup2006,80,FALSE),0)</f>
        <v>549.36999999999603</v>
      </c>
      <c r="J107" s="34">
        <f ca="1">IFERROR(VLOOKUP($A107,Lookup2007,77,FALSE),0)</f>
        <v>1029.3399999999965</v>
      </c>
      <c r="K107" s="35">
        <f ca="1">IFERROR(VLOOKUP($A107,Lookup2007,78,FALSE),0)</f>
        <v>51.450000000000031</v>
      </c>
      <c r="L107" s="35">
        <f ca="1">IFERROR(VLOOKUP($A107,Lookup2007,79,FALSE),0)</f>
        <v>417.64000000000021</v>
      </c>
      <c r="M107" s="36">
        <f ca="1">IFERROR(VLOOKUP($A107,Lookup2007,80,FALSE),0)</f>
        <v>1498.4299999999967</v>
      </c>
      <c r="N107" s="34">
        <f ca="1">IFERROR(VLOOKUP($A107,Lookup2008,77,FALSE),0)</f>
        <v>2543.279999999997</v>
      </c>
      <c r="O107" s="35">
        <f ca="1">IFERROR(VLOOKUP($A107,Lookup2008,78,FALSE),0)</f>
        <v>127.16999999999993</v>
      </c>
      <c r="P107" s="35">
        <f ca="1">IFERROR(VLOOKUP($A107,Lookup2008,79,FALSE),0)</f>
        <v>908.6400000000001</v>
      </c>
      <c r="Q107" s="36">
        <f ca="1">IFERROR(VLOOKUP($A107,Lookup2008,80,FALSE),0)</f>
        <v>3579.089999999997</v>
      </c>
      <c r="R107" s="34">
        <f ca="1">IFERROR(VLOOKUP($A107,Lookup2009,77,FALSE),0)</f>
        <v>415.97000000000054</v>
      </c>
      <c r="S107" s="35">
        <f ca="1">IFERROR(VLOOKUP($A107,Lookup2009,78,FALSE),0)</f>
        <v>20.820000000000068</v>
      </c>
      <c r="T107" s="35">
        <f ca="1">IFERROR(VLOOKUP($A107,Lookup2009,79,FALSE),0)</f>
        <v>135.1</v>
      </c>
      <c r="U107" s="36">
        <f ca="1">IFERROR(VLOOKUP($A107,Lookup2009,80,FALSE),0)</f>
        <v>571.89000000000055</v>
      </c>
      <c r="V107" s="34">
        <f ca="1">IFERROR(VLOOKUP($A107,Lookup2010,77,FALSE),0)</f>
        <v>83.369999999999777</v>
      </c>
      <c r="W107" s="35">
        <f ca="1">IFERROR(VLOOKUP($A107,Lookup2010,78,FALSE),0)</f>
        <v>4.1599999999999815</v>
      </c>
      <c r="X107" s="35">
        <f ca="1">IFERROR(VLOOKUP($A107,Lookup2010,79,FALSE),0)</f>
        <v>25.71000000000004</v>
      </c>
      <c r="Y107" s="36">
        <f ca="1">IFERROR(VLOOKUP($A107,Lookup2010,80,FALSE),0)</f>
        <v>113.23999999999978</v>
      </c>
      <c r="Z107" s="34">
        <f ca="1">IFERROR(VLOOKUP($A107,Lookup2011,77,FALSE),0)</f>
        <v>-1.730000000000004</v>
      </c>
      <c r="AA107" s="35">
        <f ca="1">IFERROR(VLOOKUP($A107,Lookup2011,78,FALSE),0)</f>
        <v>-8.0000000000000071E-2</v>
      </c>
      <c r="AB107" s="35">
        <f ca="1">IFERROR(VLOOKUP($A107,Lookup2011,79,FALSE),0)</f>
        <v>-0.50000000000000067</v>
      </c>
      <c r="AC107" s="36">
        <f ca="1">IFERROR(VLOOKUP($A107,Lookup2011,80,FALSE),0)</f>
        <v>-2.3100000000000045</v>
      </c>
      <c r="AD107" s="34">
        <f ca="1">IFERROR(VLOOKUP($A107,Lookup2012,77,FALSE),0)</f>
        <v>3.2599999999999909</v>
      </c>
      <c r="AE107" s="35">
        <f ca="1">IFERROR(VLOOKUP($A107,Lookup2012,78,FALSE),0)</f>
        <v>0.16000000000000014</v>
      </c>
      <c r="AF107" s="35">
        <f ca="1">IFERROR(VLOOKUP($A107,Lookup2012,79,FALSE),0)</f>
        <v>0.83000000000000118</v>
      </c>
      <c r="AG107" s="36">
        <f ca="1">IFERROR(VLOOKUP($A107,Lookup2012,80,FALSE),0)</f>
        <v>4.249999999999992</v>
      </c>
      <c r="AH107" s="34">
        <f ca="1">IFERROR(VLOOKUP($A107,Lookup2013,77,FALSE),0)</f>
        <v>0</v>
      </c>
      <c r="AI107" s="35">
        <f ca="1">IFERROR(VLOOKUP($A107,Lookup2013,78,FALSE),0)</f>
        <v>0</v>
      </c>
      <c r="AJ107" s="35">
        <f ca="1">IFERROR(VLOOKUP($A107,Lookup2013,79,FALSE),0)</f>
        <v>0</v>
      </c>
      <c r="AK107" s="36">
        <f ca="1">IFERROR(VLOOKUP($A107,Lookup2013,80,FALSE),0)</f>
        <v>0</v>
      </c>
      <c r="AL107" s="34">
        <f ca="1">IFERROR(VLOOKUP($A107,Lookup2014,77,FALSE),0)</f>
        <v>0</v>
      </c>
      <c r="AM107" s="35">
        <f ca="1">IFERROR(VLOOKUP($A107,Lookup2014,78,FALSE),0)</f>
        <v>0</v>
      </c>
      <c r="AN107" s="35">
        <f ca="1">IFERROR(VLOOKUP($A107,Lookup2014,79,FALSE),0)</f>
        <v>0</v>
      </c>
      <c r="AO107" s="36">
        <f ca="1">IFERROR(VLOOKUP($A107,Lookup2014,80,FALSE),0)</f>
        <v>0</v>
      </c>
      <c r="AP107" s="34">
        <f ca="1">IFERROR(VLOOKUP($A107,Lookup2015,77,FALSE),0)</f>
        <v>0</v>
      </c>
      <c r="AQ107" s="35">
        <f ca="1">IFERROR(VLOOKUP($A107,Lookup2015,78,FALSE),0)</f>
        <v>0</v>
      </c>
      <c r="AR107" s="35">
        <f ca="1">IFERROR(VLOOKUP($A107,Lookup2015,79,FALSE),0)</f>
        <v>0</v>
      </c>
      <c r="AS107" s="36">
        <f ca="1">IFERROR(VLOOKUP($A107,Lookup2015,80,FALSE),0)</f>
        <v>0</v>
      </c>
      <c r="AT107" s="34">
        <f ca="1">IFERROR(VLOOKUP($A107,Lookup2016,77,FALSE),0)</f>
        <v>0</v>
      </c>
      <c r="AU107" s="35">
        <f ca="1">IFERROR(VLOOKUP($A107,Lookup2016,78,FALSE),0)</f>
        <v>0</v>
      </c>
      <c r="AV107" s="35">
        <f ca="1">IFERROR(VLOOKUP($A107,Lookup2016,79,FALSE),0)</f>
        <v>0</v>
      </c>
      <c r="AW107" s="36">
        <f ca="1">IFERROR(VLOOKUP($A107,Lookup2016,80,FALSE),0)</f>
        <v>0</v>
      </c>
      <c r="AX107" s="34">
        <f t="shared" ca="1" si="189"/>
        <v>4437.169999999991</v>
      </c>
      <c r="AY107" s="35">
        <f t="shared" ca="1" si="189"/>
        <v>221.88000000000002</v>
      </c>
      <c r="AZ107" s="35">
        <f t="shared" ca="1" si="189"/>
        <v>1654.9099999999999</v>
      </c>
      <c r="BA107" s="36">
        <f t="shared" ca="1" si="189"/>
        <v>6313.9599999999891</v>
      </c>
    </row>
    <row r="108" spans="1:53" outlineLevel="2" x14ac:dyDescent="0.25">
      <c r="A108" t="s">
        <v>659</v>
      </c>
      <c r="B108" t="str">
        <f ca="1">VLOOKUP($A108,IndexLookup,2,FALSE)</f>
        <v>CETC</v>
      </c>
      <c r="C108" t="str">
        <f ca="1">VLOOKUP($B108,ParticipantLookup,2,FALSE)</f>
        <v>Cargill Energy Trading Canada Inc.</v>
      </c>
      <c r="D108" t="str">
        <f ca="1">VLOOKUP($A108,IndexLookup,3,FALSE)</f>
        <v>SPCEXP</v>
      </c>
      <c r="E108" t="str">
        <f ca="1">VLOOKUP($D108,FacilityLookup,2,FALSE)</f>
        <v>Alberta-Saskatchewan Intertie - Export</v>
      </c>
      <c r="F108" s="34">
        <f ca="1">IFERROR(VLOOKUP($A108,Lookup2006,77,FALSE),0)</f>
        <v>0.12999999999999901</v>
      </c>
      <c r="G108" s="35">
        <f ca="1">IFERROR(VLOOKUP($A108,Lookup2006,78,FALSE),0)</f>
        <v>0</v>
      </c>
      <c r="H108" s="35">
        <f ca="1">IFERROR(VLOOKUP($A108,Lookup2006,79,FALSE),0)</f>
        <v>5.9999999999999609E-2</v>
      </c>
      <c r="I108" s="36">
        <f ca="1">IFERROR(VLOOKUP($A108,Lookup2006,80,FALSE),0)</f>
        <v>0.18999999999999861</v>
      </c>
      <c r="J108" s="34">
        <f ca="1">IFERROR(VLOOKUP($A108,Lookup2007,77,FALSE),0)</f>
        <v>0.93999999999999972</v>
      </c>
      <c r="K108" s="35">
        <f ca="1">IFERROR(VLOOKUP($A108,Lookup2007,78,FALSE),0)</f>
        <v>4.0000000000000036E-2</v>
      </c>
      <c r="L108" s="35">
        <f ca="1">IFERROR(VLOOKUP($A108,Lookup2007,79,FALSE),0)</f>
        <v>0.40000000000000058</v>
      </c>
      <c r="M108" s="36">
        <f ca="1">IFERROR(VLOOKUP($A108,Lookup2007,80,FALSE),0)</f>
        <v>1.3800000000000003</v>
      </c>
      <c r="N108" s="34">
        <f ca="1">IFERROR(VLOOKUP($A108,Lookup2008,77,FALSE),0)</f>
        <v>0</v>
      </c>
      <c r="O108" s="35">
        <f ca="1">IFERROR(VLOOKUP($A108,Lookup2008,78,FALSE),0)</f>
        <v>0</v>
      </c>
      <c r="P108" s="35">
        <f ca="1">IFERROR(VLOOKUP($A108,Lookup2008,79,FALSE),0)</f>
        <v>0</v>
      </c>
      <c r="Q108" s="36">
        <f ca="1">IFERROR(VLOOKUP($A108,Lookup2008,80,FALSE),0)</f>
        <v>0</v>
      </c>
      <c r="R108" s="34">
        <f ca="1">IFERROR(VLOOKUP($A108,Lookup2009,77,FALSE),0)</f>
        <v>0</v>
      </c>
      <c r="S108" s="35">
        <f ca="1">IFERROR(VLOOKUP($A108,Lookup2009,78,FALSE),0)</f>
        <v>0</v>
      </c>
      <c r="T108" s="35">
        <f ca="1">IFERROR(VLOOKUP($A108,Lookup2009,79,FALSE),0)</f>
        <v>0</v>
      </c>
      <c r="U108" s="36">
        <f ca="1">IFERROR(VLOOKUP($A108,Lookup2009,80,FALSE),0)</f>
        <v>0</v>
      </c>
      <c r="V108" s="34">
        <f ca="1">IFERROR(VLOOKUP($A108,Lookup2010,77,FALSE),0)</f>
        <v>0</v>
      </c>
      <c r="W108" s="35">
        <f ca="1">IFERROR(VLOOKUP($A108,Lookup2010,78,FALSE),0)</f>
        <v>0</v>
      </c>
      <c r="X108" s="35">
        <f ca="1">IFERROR(VLOOKUP($A108,Lookup2010,79,FALSE),0)</f>
        <v>0</v>
      </c>
      <c r="Y108" s="36">
        <f ca="1">IFERROR(VLOOKUP($A108,Lookup2010,80,FALSE),0)</f>
        <v>0</v>
      </c>
      <c r="Z108" s="34">
        <f ca="1">IFERROR(VLOOKUP($A108,Lookup2011,77,FALSE),0)</f>
        <v>0</v>
      </c>
      <c r="AA108" s="35">
        <f ca="1">IFERROR(VLOOKUP($A108,Lookup2011,78,FALSE),0)</f>
        <v>0</v>
      </c>
      <c r="AB108" s="35">
        <f ca="1">IFERROR(VLOOKUP($A108,Lookup2011,79,FALSE),0)</f>
        <v>0</v>
      </c>
      <c r="AC108" s="36">
        <f ca="1">IFERROR(VLOOKUP($A108,Lookup2011,80,FALSE),0)</f>
        <v>0</v>
      </c>
      <c r="AD108" s="34">
        <f ca="1">IFERROR(VLOOKUP($A108,Lookup2012,77,FALSE),0)</f>
        <v>0</v>
      </c>
      <c r="AE108" s="35">
        <f ca="1">IFERROR(VLOOKUP($A108,Lookup2012,78,FALSE),0)</f>
        <v>0</v>
      </c>
      <c r="AF108" s="35">
        <f ca="1">IFERROR(VLOOKUP($A108,Lookup2012,79,FALSE),0)</f>
        <v>0</v>
      </c>
      <c r="AG108" s="36">
        <f ca="1">IFERROR(VLOOKUP($A108,Lookup2012,80,FALSE),0)</f>
        <v>0</v>
      </c>
      <c r="AH108" s="34">
        <f ca="1">IFERROR(VLOOKUP($A108,Lookup2013,77,FALSE),0)</f>
        <v>0.76999999999998181</v>
      </c>
      <c r="AI108" s="35">
        <f ca="1">IFERROR(VLOOKUP($A108,Lookup2013,78,FALSE),0)</f>
        <v>4.0000000000000036E-2</v>
      </c>
      <c r="AJ108" s="35">
        <f ca="1">IFERROR(VLOOKUP($A108,Lookup2013,79,FALSE),0)</f>
        <v>0.16000000000000036</v>
      </c>
      <c r="AK108" s="36">
        <f ca="1">IFERROR(VLOOKUP($A108,Lookup2013,80,FALSE),0)</f>
        <v>0.96999999999998221</v>
      </c>
      <c r="AL108" s="34">
        <f ca="1">IFERROR(VLOOKUP($A108,Lookup2014,77,FALSE),0)</f>
        <v>0</v>
      </c>
      <c r="AM108" s="35">
        <f ca="1">IFERROR(VLOOKUP($A108,Lookup2014,78,FALSE),0)</f>
        <v>0</v>
      </c>
      <c r="AN108" s="35">
        <f ca="1">IFERROR(VLOOKUP($A108,Lookup2014,79,FALSE),0)</f>
        <v>0</v>
      </c>
      <c r="AO108" s="36">
        <f ca="1">IFERROR(VLOOKUP($A108,Lookup2014,80,FALSE),0)</f>
        <v>0</v>
      </c>
      <c r="AP108" s="34">
        <f ca="1">IFERROR(VLOOKUP($A108,Lookup2015,77,FALSE),0)</f>
        <v>0</v>
      </c>
      <c r="AQ108" s="35">
        <f ca="1">IFERROR(VLOOKUP($A108,Lookup2015,78,FALSE),0)</f>
        <v>0</v>
      </c>
      <c r="AR108" s="35">
        <f ca="1">IFERROR(VLOOKUP($A108,Lookup2015,79,FALSE),0)</f>
        <v>0</v>
      </c>
      <c r="AS108" s="36">
        <f ca="1">IFERROR(VLOOKUP($A108,Lookup2015,80,FALSE),0)</f>
        <v>0</v>
      </c>
      <c r="AT108" s="34">
        <f ca="1">IFERROR(VLOOKUP($A108,Lookup2016,77,FALSE),0)</f>
        <v>0</v>
      </c>
      <c r="AU108" s="35">
        <f ca="1">IFERROR(VLOOKUP($A108,Lookup2016,78,FALSE),0)</f>
        <v>0</v>
      </c>
      <c r="AV108" s="35">
        <f ca="1">IFERROR(VLOOKUP($A108,Lookup2016,79,FALSE),0)</f>
        <v>0</v>
      </c>
      <c r="AW108" s="36">
        <f ca="1">IFERROR(VLOOKUP($A108,Lookup2016,80,FALSE),0)</f>
        <v>0</v>
      </c>
      <c r="AX108" s="34">
        <f t="shared" ca="1" si="189"/>
        <v>1.8399999999999805</v>
      </c>
      <c r="AY108" s="35">
        <f t="shared" ca="1" si="189"/>
        <v>8.0000000000000071E-2</v>
      </c>
      <c r="AZ108" s="35">
        <f t="shared" ca="1" si="189"/>
        <v>0.62000000000000055</v>
      </c>
      <c r="BA108" s="36">
        <f t="shared" ca="1" si="189"/>
        <v>2.5399999999999814</v>
      </c>
    </row>
    <row r="109" spans="1:53" outlineLevel="2" x14ac:dyDescent="0.25">
      <c r="A109" t="s">
        <v>660</v>
      </c>
      <c r="B109" t="str">
        <f ca="1">VLOOKUP($A109,IndexLookup,2,FALSE)</f>
        <v>CETC</v>
      </c>
      <c r="C109" t="str">
        <f ca="1">VLOOKUP($B109,ParticipantLookup,2,FALSE)</f>
        <v>Cargill Energy Trading Canada Inc.</v>
      </c>
      <c r="D109" t="str">
        <f ca="1">VLOOKUP($A109,IndexLookup,3,FALSE)</f>
        <v>SPCIMP</v>
      </c>
      <c r="E109" t="str">
        <f ca="1">VLOOKUP($D109,FacilityLookup,2,FALSE)</f>
        <v>Alberta-Saskatchewan Intertie - Import</v>
      </c>
      <c r="F109" s="34">
        <f ca="1">IFERROR(VLOOKUP($A109,Lookup2006,77,FALSE),0)</f>
        <v>-55.110000000000134</v>
      </c>
      <c r="G109" s="35">
        <f ca="1">IFERROR(VLOOKUP($A109,Lookup2006,78,FALSE),0)</f>
        <v>-2.7399999999999993</v>
      </c>
      <c r="H109" s="35">
        <f ca="1">IFERROR(VLOOKUP($A109,Lookup2006,79,FALSE),0)</f>
        <v>-26.049999999999951</v>
      </c>
      <c r="I109" s="36">
        <f ca="1">IFERROR(VLOOKUP($A109,Lookup2006,80,FALSE),0)</f>
        <v>-83.900000000000091</v>
      </c>
      <c r="J109" s="34">
        <f ca="1">IFERROR(VLOOKUP($A109,Lookup2007,77,FALSE),0)</f>
        <v>9.8699999999999601</v>
      </c>
      <c r="K109" s="35">
        <f ca="1">IFERROR(VLOOKUP($A109,Lookup2007,78,FALSE),0)</f>
        <v>0.49999999999999867</v>
      </c>
      <c r="L109" s="35">
        <f ca="1">IFERROR(VLOOKUP($A109,Lookup2007,79,FALSE),0)</f>
        <v>3.9399999999999888</v>
      </c>
      <c r="M109" s="36">
        <f ca="1">IFERROR(VLOOKUP($A109,Lookup2007,80,FALSE),0)</f>
        <v>14.309999999999947</v>
      </c>
      <c r="N109" s="34">
        <f ca="1">IFERROR(VLOOKUP($A109,Lookup2008,77,FALSE),0)</f>
        <v>42.200000000000074</v>
      </c>
      <c r="O109" s="35">
        <f ca="1">IFERROR(VLOOKUP($A109,Lookup2008,78,FALSE),0)</f>
        <v>2.1100000000000136</v>
      </c>
      <c r="P109" s="35">
        <f ca="1">IFERROR(VLOOKUP($A109,Lookup2008,79,FALSE),0)</f>
        <v>15.8200000000001</v>
      </c>
      <c r="Q109" s="36">
        <f ca="1">IFERROR(VLOOKUP($A109,Lookup2008,80,FALSE),0)</f>
        <v>60.130000000000194</v>
      </c>
      <c r="R109" s="34">
        <f ca="1">IFERROR(VLOOKUP($A109,Lookup2009,77,FALSE),0)</f>
        <v>0</v>
      </c>
      <c r="S109" s="35">
        <f ca="1">IFERROR(VLOOKUP($A109,Lookup2009,78,FALSE),0)</f>
        <v>0</v>
      </c>
      <c r="T109" s="35">
        <f ca="1">IFERROR(VLOOKUP($A109,Lookup2009,79,FALSE),0)</f>
        <v>0</v>
      </c>
      <c r="U109" s="36">
        <f ca="1">IFERROR(VLOOKUP($A109,Lookup2009,80,FALSE),0)</f>
        <v>0</v>
      </c>
      <c r="V109" s="34">
        <f ca="1">IFERROR(VLOOKUP($A109,Lookup2010,77,FALSE),0)</f>
        <v>0</v>
      </c>
      <c r="W109" s="35">
        <f ca="1">IFERROR(VLOOKUP($A109,Lookup2010,78,FALSE),0)</f>
        <v>0</v>
      </c>
      <c r="X109" s="35">
        <f ca="1">IFERROR(VLOOKUP($A109,Lookup2010,79,FALSE),0)</f>
        <v>0</v>
      </c>
      <c r="Y109" s="36">
        <f ca="1">IFERROR(VLOOKUP($A109,Lookup2010,80,FALSE),0)</f>
        <v>0</v>
      </c>
      <c r="Z109" s="34">
        <f ca="1">IFERROR(VLOOKUP($A109,Lookup2011,77,FALSE),0)</f>
        <v>3.1500000000000057</v>
      </c>
      <c r="AA109" s="35">
        <f ca="1">IFERROR(VLOOKUP($A109,Lookup2011,78,FALSE),0)</f>
        <v>0.15999999999999992</v>
      </c>
      <c r="AB109" s="35">
        <f ca="1">IFERROR(VLOOKUP($A109,Lookup2011,79,FALSE),0)</f>
        <v>0.90999999999999948</v>
      </c>
      <c r="AC109" s="36">
        <f ca="1">IFERROR(VLOOKUP($A109,Lookup2011,80,FALSE),0)</f>
        <v>4.2200000000000051</v>
      </c>
      <c r="AD109" s="34">
        <f ca="1">IFERROR(VLOOKUP($A109,Lookup2012,77,FALSE),0)</f>
        <v>0</v>
      </c>
      <c r="AE109" s="35">
        <f ca="1">IFERROR(VLOOKUP($A109,Lookup2012,78,FALSE),0)</f>
        <v>0</v>
      </c>
      <c r="AF109" s="35">
        <f ca="1">IFERROR(VLOOKUP($A109,Lookup2012,79,FALSE),0)</f>
        <v>0</v>
      </c>
      <c r="AG109" s="36">
        <f ca="1">IFERROR(VLOOKUP($A109,Lookup2012,80,FALSE),0)</f>
        <v>0</v>
      </c>
      <c r="AH109" s="34">
        <f ca="1">IFERROR(VLOOKUP($A109,Lookup2013,77,FALSE),0)</f>
        <v>0</v>
      </c>
      <c r="AI109" s="35">
        <f ca="1">IFERROR(VLOOKUP($A109,Lookup2013,78,FALSE),0)</f>
        <v>0</v>
      </c>
      <c r="AJ109" s="35">
        <f ca="1">IFERROR(VLOOKUP($A109,Lookup2013,79,FALSE),0)</f>
        <v>0</v>
      </c>
      <c r="AK109" s="36">
        <f ca="1">IFERROR(VLOOKUP($A109,Lookup2013,80,FALSE),0)</f>
        <v>0</v>
      </c>
      <c r="AL109" s="34">
        <f ca="1">IFERROR(VLOOKUP($A109,Lookup2014,77,FALSE),0)</f>
        <v>0</v>
      </c>
      <c r="AM109" s="35">
        <f ca="1">IFERROR(VLOOKUP($A109,Lookup2014,78,FALSE),0)</f>
        <v>0</v>
      </c>
      <c r="AN109" s="35">
        <f ca="1">IFERROR(VLOOKUP($A109,Lookup2014,79,FALSE),0)</f>
        <v>0</v>
      </c>
      <c r="AO109" s="36">
        <f ca="1">IFERROR(VLOOKUP($A109,Lookup2014,80,FALSE),0)</f>
        <v>0</v>
      </c>
      <c r="AP109" s="34">
        <f ca="1">IFERROR(VLOOKUP($A109,Lookup2015,77,FALSE),0)</f>
        <v>0</v>
      </c>
      <c r="AQ109" s="35">
        <f ca="1">IFERROR(VLOOKUP($A109,Lookup2015,78,FALSE),0)</f>
        <v>0</v>
      </c>
      <c r="AR109" s="35">
        <f ca="1">IFERROR(VLOOKUP($A109,Lookup2015,79,FALSE),0)</f>
        <v>0</v>
      </c>
      <c r="AS109" s="36">
        <f ca="1">IFERROR(VLOOKUP($A109,Lookup2015,80,FALSE),0)</f>
        <v>0</v>
      </c>
      <c r="AT109" s="34">
        <f ca="1">IFERROR(VLOOKUP($A109,Lookup2016,77,FALSE),0)</f>
        <v>0</v>
      </c>
      <c r="AU109" s="35">
        <f ca="1">IFERROR(VLOOKUP($A109,Lookup2016,78,FALSE),0)</f>
        <v>0</v>
      </c>
      <c r="AV109" s="35">
        <f ca="1">IFERROR(VLOOKUP($A109,Lookup2016,79,FALSE),0)</f>
        <v>0</v>
      </c>
      <c r="AW109" s="36">
        <f ca="1">IFERROR(VLOOKUP($A109,Lookup2016,80,FALSE),0)</f>
        <v>0</v>
      </c>
      <c r="AX109" s="34">
        <f t="shared" ca="1" si="189"/>
        <v>0.10999999999990706</v>
      </c>
      <c r="AY109" s="35">
        <f t="shared" ca="1" si="189"/>
        <v>3.0000000000012905E-2</v>
      </c>
      <c r="AZ109" s="35">
        <f t="shared" ca="1" si="189"/>
        <v>-5.3799999999998649</v>
      </c>
      <c r="BA109" s="36">
        <f t="shared" ca="1" si="189"/>
        <v>-5.239999999999946</v>
      </c>
    </row>
    <row r="110" spans="1:53" outlineLevel="1" x14ac:dyDescent="0.25">
      <c r="C110" s="2" t="s">
        <v>924</v>
      </c>
      <c r="F110" s="34">
        <f t="shared" ref="F110:BA110" ca="1" si="190">SUBTOTAL(9,F106:F109)</f>
        <v>308.69999999999618</v>
      </c>
      <c r="G110" s="35">
        <f t="shared" ca="1" si="190"/>
        <v>15.460000000000033</v>
      </c>
      <c r="H110" s="35">
        <f t="shared" ca="1" si="190"/>
        <v>141.49999999999977</v>
      </c>
      <c r="I110" s="36">
        <f t="shared" ca="1" si="190"/>
        <v>465.65999999999599</v>
      </c>
      <c r="J110" s="34">
        <f t="shared" ca="1" si="190"/>
        <v>1040.1499999999965</v>
      </c>
      <c r="K110" s="35">
        <f t="shared" ca="1" si="190"/>
        <v>51.99000000000003</v>
      </c>
      <c r="L110" s="35">
        <f t="shared" ca="1" si="190"/>
        <v>421.98000000000019</v>
      </c>
      <c r="M110" s="36">
        <f t="shared" ca="1" si="190"/>
        <v>1514.1199999999967</v>
      </c>
      <c r="N110" s="34">
        <f t="shared" ca="1" si="190"/>
        <v>2591.2699999999973</v>
      </c>
      <c r="O110" s="35">
        <f t="shared" ca="1" si="190"/>
        <v>129.56999999999994</v>
      </c>
      <c r="P110" s="35">
        <f t="shared" ca="1" si="190"/>
        <v>926.52000000000021</v>
      </c>
      <c r="Q110" s="36">
        <f t="shared" ca="1" si="190"/>
        <v>3647.3599999999969</v>
      </c>
      <c r="R110" s="34">
        <f t="shared" ca="1" si="190"/>
        <v>415.98000000000053</v>
      </c>
      <c r="S110" s="35">
        <f t="shared" ca="1" si="190"/>
        <v>20.820000000000068</v>
      </c>
      <c r="T110" s="35">
        <f t="shared" ca="1" si="190"/>
        <v>135.1</v>
      </c>
      <c r="U110" s="36">
        <f t="shared" ca="1" si="190"/>
        <v>571.90000000000055</v>
      </c>
      <c r="V110" s="34">
        <f t="shared" ca="1" si="190"/>
        <v>83.369999999999777</v>
      </c>
      <c r="W110" s="35">
        <f t="shared" ca="1" si="190"/>
        <v>4.1599999999999815</v>
      </c>
      <c r="X110" s="35">
        <f t="shared" ca="1" si="190"/>
        <v>25.71000000000004</v>
      </c>
      <c r="Y110" s="36">
        <f t="shared" ca="1" si="190"/>
        <v>113.23999999999978</v>
      </c>
      <c r="Z110" s="34">
        <f t="shared" ca="1" si="190"/>
        <v>1.4200000000000017</v>
      </c>
      <c r="AA110" s="35">
        <f t="shared" ca="1" si="190"/>
        <v>7.9999999999999849E-2</v>
      </c>
      <c r="AB110" s="35">
        <f t="shared" ca="1" si="190"/>
        <v>0.40999999999999881</v>
      </c>
      <c r="AC110" s="36">
        <f t="shared" ca="1" si="190"/>
        <v>1.9100000000000006</v>
      </c>
      <c r="AD110" s="34">
        <f t="shared" ca="1" si="190"/>
        <v>3.2599999999999909</v>
      </c>
      <c r="AE110" s="35">
        <f t="shared" ca="1" si="190"/>
        <v>0.16000000000000014</v>
      </c>
      <c r="AF110" s="35">
        <f t="shared" ca="1" si="190"/>
        <v>0.83000000000000118</v>
      </c>
      <c r="AG110" s="36">
        <f t="shared" ca="1" si="190"/>
        <v>4.249999999999992</v>
      </c>
      <c r="AH110" s="34">
        <f t="shared" ca="1" si="190"/>
        <v>0.76999999999998181</v>
      </c>
      <c r="AI110" s="35">
        <f t="shared" ca="1" si="190"/>
        <v>4.0000000000000036E-2</v>
      </c>
      <c r="AJ110" s="35">
        <f t="shared" ca="1" si="190"/>
        <v>0.16000000000000036</v>
      </c>
      <c r="AK110" s="36">
        <f t="shared" ca="1" si="190"/>
        <v>0.96999999999998221</v>
      </c>
      <c r="AL110" s="34">
        <f t="shared" ca="1" si="190"/>
        <v>0</v>
      </c>
      <c r="AM110" s="35">
        <f t="shared" ca="1" si="190"/>
        <v>0</v>
      </c>
      <c r="AN110" s="35">
        <f t="shared" ca="1" si="190"/>
        <v>0</v>
      </c>
      <c r="AO110" s="36">
        <f t="shared" ca="1" si="190"/>
        <v>0</v>
      </c>
      <c r="AP110" s="34">
        <f t="shared" ca="1" si="190"/>
        <v>0</v>
      </c>
      <c r="AQ110" s="35">
        <f t="shared" ca="1" si="190"/>
        <v>0</v>
      </c>
      <c r="AR110" s="35">
        <f t="shared" ca="1" si="190"/>
        <v>0</v>
      </c>
      <c r="AS110" s="36">
        <f t="shared" ca="1" si="190"/>
        <v>0</v>
      </c>
      <c r="AT110" s="34">
        <f t="shared" ca="1" si="190"/>
        <v>0</v>
      </c>
      <c r="AU110" s="35">
        <f t="shared" ca="1" si="190"/>
        <v>0</v>
      </c>
      <c r="AV110" s="35">
        <f t="shared" ca="1" si="190"/>
        <v>0</v>
      </c>
      <c r="AW110" s="36">
        <f t="shared" ca="1" si="190"/>
        <v>0</v>
      </c>
      <c r="AX110" s="34">
        <f t="shared" ca="1" si="190"/>
        <v>4444.919999999991</v>
      </c>
      <c r="AY110" s="35">
        <f t="shared" ca="1" si="190"/>
        <v>222.28000000000003</v>
      </c>
      <c r="AZ110" s="35">
        <f t="shared" ca="1" si="190"/>
        <v>1652.2099999999998</v>
      </c>
      <c r="BA110" s="36">
        <f t="shared" ca="1" si="190"/>
        <v>6319.4099999999889</v>
      </c>
    </row>
    <row r="111" spans="1:53" outlineLevel="2" x14ac:dyDescent="0.25">
      <c r="A111" t="s">
        <v>269</v>
      </c>
      <c r="B111" t="str">
        <f ca="1">VLOOKUP($A111,IndexLookup,2,FALSE)</f>
        <v>ENC2</v>
      </c>
      <c r="C111" t="str">
        <f ca="1">VLOOKUP($B111,ParticipantLookup,2,FALSE)</f>
        <v>Cenovus FCCL Ltd.</v>
      </c>
      <c r="D111" t="str">
        <f ca="1">VLOOKUP($A111,IndexLookup,3,FALSE)</f>
        <v>CL01</v>
      </c>
      <c r="E111" t="str">
        <f ca="1">VLOOKUP($D111,FacilityLookup,2,FALSE)</f>
        <v>Cenovus Christina Lake Industrial System</v>
      </c>
      <c r="F111" s="34">
        <f ca="1">IFERROR(VLOOKUP($A111,Lookup2006,77,FALSE),0)</f>
        <v>0</v>
      </c>
      <c r="G111" s="35">
        <f ca="1">IFERROR(VLOOKUP($A111,Lookup2006,78,FALSE),0)</f>
        <v>0</v>
      </c>
      <c r="H111" s="35">
        <f ca="1">IFERROR(VLOOKUP($A111,Lookup2006,79,FALSE),0)</f>
        <v>0</v>
      </c>
      <c r="I111" s="36">
        <f ca="1">IFERROR(VLOOKUP($A111,Lookup2006,80,FALSE),0)</f>
        <v>0</v>
      </c>
      <c r="J111" s="34">
        <f ca="1">IFERROR(VLOOKUP($A111,Lookup2007,77,FALSE),0)</f>
        <v>0</v>
      </c>
      <c r="K111" s="35">
        <f ca="1">IFERROR(VLOOKUP($A111,Lookup2007,78,FALSE),0)</f>
        <v>0</v>
      </c>
      <c r="L111" s="35">
        <f ca="1">IFERROR(VLOOKUP($A111,Lookup2007,79,FALSE),0)</f>
        <v>0</v>
      </c>
      <c r="M111" s="36">
        <f ca="1">IFERROR(VLOOKUP($A111,Lookup2007,80,FALSE),0)</f>
        <v>0</v>
      </c>
      <c r="N111" s="34">
        <f ca="1">IFERROR(VLOOKUP($A111,Lookup2008,77,FALSE),0)</f>
        <v>0</v>
      </c>
      <c r="O111" s="35">
        <f ca="1">IFERROR(VLOOKUP($A111,Lookup2008,78,FALSE),0)</f>
        <v>0</v>
      </c>
      <c r="P111" s="35">
        <f ca="1">IFERROR(VLOOKUP($A111,Lookup2008,79,FALSE),0)</f>
        <v>0</v>
      </c>
      <c r="Q111" s="36">
        <f ca="1">IFERROR(VLOOKUP($A111,Lookup2008,80,FALSE),0)</f>
        <v>0</v>
      </c>
      <c r="R111" s="34">
        <f ca="1">IFERROR(VLOOKUP($A111,Lookup2009,77,FALSE),0)</f>
        <v>0</v>
      </c>
      <c r="S111" s="35">
        <f ca="1">IFERROR(VLOOKUP($A111,Lookup2009,78,FALSE),0)</f>
        <v>0</v>
      </c>
      <c r="T111" s="35">
        <f ca="1">IFERROR(VLOOKUP($A111,Lookup2009,79,FALSE),0)</f>
        <v>0</v>
      </c>
      <c r="U111" s="36">
        <f ca="1">IFERROR(VLOOKUP($A111,Lookup2009,80,FALSE),0)</f>
        <v>0</v>
      </c>
      <c r="V111" s="34">
        <f ca="1">IFERROR(VLOOKUP($A111,Lookup2010,77,FALSE),0)</f>
        <v>0</v>
      </c>
      <c r="W111" s="35">
        <f ca="1">IFERROR(VLOOKUP($A111,Lookup2010,78,FALSE),0)</f>
        <v>0</v>
      </c>
      <c r="X111" s="35">
        <f ca="1">IFERROR(VLOOKUP($A111,Lookup2010,79,FALSE),0)</f>
        <v>0</v>
      </c>
      <c r="Y111" s="36">
        <f ca="1">IFERROR(VLOOKUP($A111,Lookup2010,80,FALSE),0)</f>
        <v>0</v>
      </c>
      <c r="Z111" s="34">
        <f ca="1">IFERROR(VLOOKUP($A111,Lookup2011,77,FALSE),0)</f>
        <v>0</v>
      </c>
      <c r="AA111" s="35">
        <f ca="1">IFERROR(VLOOKUP($A111,Lookup2011,78,FALSE),0)</f>
        <v>0</v>
      </c>
      <c r="AB111" s="35">
        <f ca="1">IFERROR(VLOOKUP($A111,Lookup2011,79,FALSE),0)</f>
        <v>0</v>
      </c>
      <c r="AC111" s="36">
        <f ca="1">IFERROR(VLOOKUP($A111,Lookup2011,80,FALSE),0)</f>
        <v>0</v>
      </c>
      <c r="AD111" s="34">
        <f ca="1">IFERROR(VLOOKUP($A111,Lookup2012,77,FALSE),0)</f>
        <v>0</v>
      </c>
      <c r="AE111" s="35">
        <f ca="1">IFERROR(VLOOKUP($A111,Lookup2012,78,FALSE),0)</f>
        <v>0</v>
      </c>
      <c r="AF111" s="35">
        <f ca="1">IFERROR(VLOOKUP($A111,Lookup2012,79,FALSE),0)</f>
        <v>0</v>
      </c>
      <c r="AG111" s="36">
        <f ca="1">IFERROR(VLOOKUP($A111,Lookup2012,80,FALSE),0)</f>
        <v>0</v>
      </c>
      <c r="AH111" s="34">
        <f ca="1">IFERROR(VLOOKUP($A111,Lookup2013,77,FALSE),0)</f>
        <v>0</v>
      </c>
      <c r="AI111" s="35">
        <f ca="1">IFERROR(VLOOKUP($A111,Lookup2013,78,FALSE),0)</f>
        <v>0</v>
      </c>
      <c r="AJ111" s="35">
        <f ca="1">IFERROR(VLOOKUP($A111,Lookup2013,79,FALSE),0)</f>
        <v>0</v>
      </c>
      <c r="AK111" s="36">
        <f ca="1">IFERROR(VLOOKUP($A111,Lookup2013,80,FALSE),0)</f>
        <v>0</v>
      </c>
      <c r="AL111" s="34">
        <f ca="1">IFERROR(VLOOKUP($A111,Lookup2014,77,FALSE),0)</f>
        <v>0</v>
      </c>
      <c r="AM111" s="35">
        <f ca="1">IFERROR(VLOOKUP($A111,Lookup2014,78,FALSE),0)</f>
        <v>0</v>
      </c>
      <c r="AN111" s="35">
        <f ca="1">IFERROR(VLOOKUP($A111,Lookup2014,79,FALSE),0)</f>
        <v>0</v>
      </c>
      <c r="AO111" s="36">
        <f ca="1">IFERROR(VLOOKUP($A111,Lookup2014,80,FALSE),0)</f>
        <v>0</v>
      </c>
      <c r="AP111" s="34">
        <f ca="1">IFERROR(VLOOKUP($A111,Lookup2015,77,FALSE),0)</f>
        <v>0</v>
      </c>
      <c r="AQ111" s="35">
        <f ca="1">IFERROR(VLOOKUP($A111,Lookup2015,78,FALSE),0)</f>
        <v>0</v>
      </c>
      <c r="AR111" s="35">
        <f ca="1">IFERROR(VLOOKUP($A111,Lookup2015,79,FALSE),0)</f>
        <v>0</v>
      </c>
      <c r="AS111" s="36">
        <f ca="1">IFERROR(VLOOKUP($A111,Lookup2015,80,FALSE),0)</f>
        <v>0</v>
      </c>
      <c r="AT111" s="34">
        <f ca="1">IFERROR(VLOOKUP($A111,Lookup2016,77,FALSE),0)</f>
        <v>-14.87000000000072</v>
      </c>
      <c r="AU111" s="35">
        <f ca="1">IFERROR(VLOOKUP($A111,Lookup2016,78,FALSE),0)</f>
        <v>-0.74999999999999845</v>
      </c>
      <c r="AV111" s="35">
        <f ca="1">IFERROR(VLOOKUP($A111,Lookup2016,79,FALSE),0)</f>
        <v>-2.0200000000000098</v>
      </c>
      <c r="AW111" s="36">
        <f ca="1">IFERROR(VLOOKUP($A111,Lookup2016,80,FALSE),0)</f>
        <v>-17.640000000000725</v>
      </c>
      <c r="AX111" s="34">
        <f t="shared" ref="AX111:BA112" ca="1" si="191">SUM(F111,J111,N111,R111,V111,Z111,AD111,AH111,AL111,AP111,AT111)</f>
        <v>-14.87000000000072</v>
      </c>
      <c r="AY111" s="35">
        <f t="shared" ca="1" si="191"/>
        <v>-0.74999999999999845</v>
      </c>
      <c r="AZ111" s="35">
        <f t="shared" ca="1" si="191"/>
        <v>-2.0200000000000098</v>
      </c>
      <c r="BA111" s="36">
        <f t="shared" ca="1" si="191"/>
        <v>-17.640000000000725</v>
      </c>
    </row>
    <row r="112" spans="1:53" outlineLevel="2" x14ac:dyDescent="0.25">
      <c r="A112" t="s">
        <v>289</v>
      </c>
      <c r="B112" t="str">
        <f ca="1">VLOOKUP($A112,IndexLookup,2,FALSE)</f>
        <v>ENC2</v>
      </c>
      <c r="C112" t="str">
        <f ca="1">VLOOKUP($B112,ParticipantLookup,2,FALSE)</f>
        <v>Cenovus FCCL Ltd.</v>
      </c>
      <c r="D112" t="str">
        <f ca="1">VLOOKUP($A112,IndexLookup,3,FALSE)</f>
        <v>EC04</v>
      </c>
      <c r="E112" t="str">
        <f ca="1">VLOOKUP($D112,FacilityLookup,2,FALSE)</f>
        <v>Foster Creek Industrial System</v>
      </c>
      <c r="F112" s="34">
        <f ca="1">IFERROR(VLOOKUP($A112,Lookup2006,77,FALSE),0)</f>
        <v>0</v>
      </c>
      <c r="G112" s="35">
        <f ca="1">IFERROR(VLOOKUP($A112,Lookup2006,78,FALSE),0)</f>
        <v>0</v>
      </c>
      <c r="H112" s="35">
        <f ca="1">IFERROR(VLOOKUP($A112,Lookup2006,79,FALSE),0)</f>
        <v>0</v>
      </c>
      <c r="I112" s="36">
        <f ca="1">IFERROR(VLOOKUP($A112,Lookup2006,80,FALSE),0)</f>
        <v>0</v>
      </c>
      <c r="J112" s="34">
        <f ca="1">IFERROR(VLOOKUP($A112,Lookup2007,77,FALSE),0)</f>
        <v>0</v>
      </c>
      <c r="K112" s="35">
        <f ca="1">IFERROR(VLOOKUP($A112,Lookup2007,78,FALSE),0)</f>
        <v>0</v>
      </c>
      <c r="L112" s="35">
        <f ca="1">IFERROR(VLOOKUP($A112,Lookup2007,79,FALSE),0)</f>
        <v>0</v>
      </c>
      <c r="M112" s="36">
        <f ca="1">IFERROR(VLOOKUP($A112,Lookup2007,80,FALSE),0)</f>
        <v>0</v>
      </c>
      <c r="N112" s="34">
        <f ca="1">IFERROR(VLOOKUP($A112,Lookup2008,77,FALSE),0)</f>
        <v>0</v>
      </c>
      <c r="O112" s="35">
        <f ca="1">IFERROR(VLOOKUP($A112,Lookup2008,78,FALSE),0)</f>
        <v>0</v>
      </c>
      <c r="P112" s="35">
        <f ca="1">IFERROR(VLOOKUP($A112,Lookup2008,79,FALSE),0)</f>
        <v>0</v>
      </c>
      <c r="Q112" s="36">
        <f ca="1">IFERROR(VLOOKUP($A112,Lookup2008,80,FALSE),0)</f>
        <v>0</v>
      </c>
      <c r="R112" s="34">
        <f ca="1">IFERROR(VLOOKUP($A112,Lookup2009,77,FALSE),0)</f>
        <v>9.9999999947613105E-3</v>
      </c>
      <c r="S112" s="35">
        <f ca="1">IFERROR(VLOOKUP($A112,Lookup2009,78,FALSE),0)</f>
        <v>0</v>
      </c>
      <c r="T112" s="35">
        <f ca="1">IFERROR(VLOOKUP($A112,Lookup2009,79,FALSE),0)</f>
        <v>9.9999999997635314E-3</v>
      </c>
      <c r="U112" s="36">
        <f ca="1">IFERROR(VLOOKUP($A112,Lookup2009,80,FALSE),0)</f>
        <v>1.9999999994524842E-2</v>
      </c>
      <c r="V112" s="34">
        <f ca="1">IFERROR(VLOOKUP($A112,Lookup2010,77,FALSE),0)</f>
        <v>-6208.8399999999492</v>
      </c>
      <c r="W112" s="35">
        <f ca="1">IFERROR(VLOOKUP($A112,Lookup2010,78,FALSE),0)</f>
        <v>-310.46000000000004</v>
      </c>
      <c r="X112" s="35">
        <f ca="1">IFERROR(VLOOKUP($A112,Lookup2010,79,FALSE),0)</f>
        <v>-1885.0199999999993</v>
      </c>
      <c r="Y112" s="36">
        <f ca="1">IFERROR(VLOOKUP($A112,Lookup2010,80,FALSE),0)</f>
        <v>-8404.3199999999488</v>
      </c>
      <c r="Z112" s="34">
        <f ca="1">IFERROR(VLOOKUP($A112,Lookup2011,77,FALSE),0)</f>
        <v>10730.870000000017</v>
      </c>
      <c r="AA112" s="35">
        <f ca="1">IFERROR(VLOOKUP($A112,Lookup2011,78,FALSE),0)</f>
        <v>536.55000000000064</v>
      </c>
      <c r="AB112" s="35">
        <f ca="1">IFERROR(VLOOKUP($A112,Lookup2011,79,FALSE),0)</f>
        <v>2986.119999999999</v>
      </c>
      <c r="AC112" s="36">
        <f ca="1">IFERROR(VLOOKUP($A112,Lookup2011,80,FALSE),0)</f>
        <v>14253.540000000017</v>
      </c>
      <c r="AD112" s="34">
        <f ca="1">IFERROR(VLOOKUP($A112,Lookup2012,77,FALSE),0)</f>
        <v>6546.92</v>
      </c>
      <c r="AE112" s="35">
        <f ca="1">IFERROR(VLOOKUP($A112,Lookup2012,78,FALSE),0)</f>
        <v>327.34000000000003</v>
      </c>
      <c r="AF112" s="35">
        <f ca="1">IFERROR(VLOOKUP($A112,Lookup2012,79,FALSE),0)</f>
        <v>1610.8999999999992</v>
      </c>
      <c r="AG112" s="36">
        <f ca="1">IFERROR(VLOOKUP($A112,Lookup2012,80,FALSE),0)</f>
        <v>8485.16</v>
      </c>
      <c r="AH112" s="34">
        <f ca="1">IFERROR(VLOOKUP($A112,Lookup2013,77,FALSE),0)</f>
        <v>78131.67</v>
      </c>
      <c r="AI112" s="35">
        <f ca="1">IFERROR(VLOOKUP($A112,Lookup2013,78,FALSE),0)</f>
        <v>3906.59</v>
      </c>
      <c r="AJ112" s="35">
        <f ca="1">IFERROR(VLOOKUP($A112,Lookup2013,79,FALSE),0)</f>
        <v>17383.350000000009</v>
      </c>
      <c r="AK112" s="36">
        <f ca="1">IFERROR(VLOOKUP($A112,Lookup2013,80,FALSE),0)</f>
        <v>99421.61</v>
      </c>
      <c r="AL112" s="34">
        <f ca="1">IFERROR(VLOOKUP($A112,Lookup2014,77,FALSE),0)</f>
        <v>63181.130000000005</v>
      </c>
      <c r="AM112" s="35">
        <f ca="1">IFERROR(VLOOKUP($A112,Lookup2014,78,FALSE),0)</f>
        <v>3159.05</v>
      </c>
      <c r="AN112" s="35">
        <f ca="1">IFERROR(VLOOKUP($A112,Lookup2014,79,FALSE),0)</f>
        <v>12524.240000000002</v>
      </c>
      <c r="AO112" s="36">
        <f ca="1">IFERROR(VLOOKUP($A112,Lookup2014,80,FALSE),0)</f>
        <v>78864.420000000013</v>
      </c>
      <c r="AP112" s="34">
        <f ca="1">IFERROR(VLOOKUP($A112,Lookup2015,77,FALSE),0)</f>
        <v>295.33999999999287</v>
      </c>
      <c r="AQ112" s="35">
        <f ca="1">IFERROR(VLOOKUP($A112,Lookup2015,78,FALSE),0)</f>
        <v>14.749999999999986</v>
      </c>
      <c r="AR112" s="35">
        <f ca="1">IFERROR(VLOOKUP($A112,Lookup2015,79,FALSE),0)</f>
        <v>50.080000000000013</v>
      </c>
      <c r="AS112" s="36">
        <f ca="1">IFERROR(VLOOKUP($A112,Lookup2015,80,FALSE),0)</f>
        <v>360.16999999999291</v>
      </c>
      <c r="AT112" s="34">
        <f ca="1">IFERROR(VLOOKUP($A112,Lookup2016,77,FALSE),0)</f>
        <v>-199.95999999999947</v>
      </c>
      <c r="AU112" s="35">
        <f ca="1">IFERROR(VLOOKUP($A112,Lookup2016,78,FALSE),0)</f>
        <v>-10.010000000000062</v>
      </c>
      <c r="AV112" s="35">
        <f ca="1">IFERROR(VLOOKUP($A112,Lookup2016,79,FALSE),0)</f>
        <v>-29.779999999999976</v>
      </c>
      <c r="AW112" s="36">
        <f ca="1">IFERROR(VLOOKUP($A112,Lookup2016,80,FALSE),0)</f>
        <v>-239.74999999999952</v>
      </c>
      <c r="AX112" s="34">
        <f t="shared" ca="1" si="191"/>
        <v>152477.14000000007</v>
      </c>
      <c r="AY112" s="35">
        <f t="shared" ca="1" si="191"/>
        <v>7623.81</v>
      </c>
      <c r="AZ112" s="35">
        <f t="shared" ca="1" si="191"/>
        <v>32639.900000000012</v>
      </c>
      <c r="BA112" s="36">
        <f t="shared" ca="1" si="191"/>
        <v>192740.85000000006</v>
      </c>
    </row>
    <row r="113" spans="1:53" outlineLevel="1" x14ac:dyDescent="0.25">
      <c r="C113" s="2" t="s">
        <v>925</v>
      </c>
      <c r="F113" s="34">
        <f t="shared" ref="F113:BA113" ca="1" si="192">SUBTOTAL(9,F111:F112)</f>
        <v>0</v>
      </c>
      <c r="G113" s="35">
        <f t="shared" ca="1" si="192"/>
        <v>0</v>
      </c>
      <c r="H113" s="35">
        <f t="shared" ca="1" si="192"/>
        <v>0</v>
      </c>
      <c r="I113" s="36">
        <f t="shared" ca="1" si="192"/>
        <v>0</v>
      </c>
      <c r="J113" s="34">
        <f t="shared" ca="1" si="192"/>
        <v>0</v>
      </c>
      <c r="K113" s="35">
        <f t="shared" ca="1" si="192"/>
        <v>0</v>
      </c>
      <c r="L113" s="35">
        <f t="shared" ca="1" si="192"/>
        <v>0</v>
      </c>
      <c r="M113" s="36">
        <f t="shared" ca="1" si="192"/>
        <v>0</v>
      </c>
      <c r="N113" s="34">
        <f t="shared" ca="1" si="192"/>
        <v>0</v>
      </c>
      <c r="O113" s="35">
        <f t="shared" ca="1" si="192"/>
        <v>0</v>
      </c>
      <c r="P113" s="35">
        <f t="shared" ca="1" si="192"/>
        <v>0</v>
      </c>
      <c r="Q113" s="36">
        <f t="shared" ca="1" si="192"/>
        <v>0</v>
      </c>
      <c r="R113" s="34">
        <f t="shared" ca="1" si="192"/>
        <v>9.9999999947613105E-3</v>
      </c>
      <c r="S113" s="35">
        <f t="shared" ca="1" si="192"/>
        <v>0</v>
      </c>
      <c r="T113" s="35">
        <f t="shared" ca="1" si="192"/>
        <v>9.9999999997635314E-3</v>
      </c>
      <c r="U113" s="36">
        <f t="shared" ca="1" si="192"/>
        <v>1.9999999994524842E-2</v>
      </c>
      <c r="V113" s="34">
        <f t="shared" ca="1" si="192"/>
        <v>-6208.8399999999492</v>
      </c>
      <c r="W113" s="35">
        <f t="shared" ca="1" si="192"/>
        <v>-310.46000000000004</v>
      </c>
      <c r="X113" s="35">
        <f t="shared" ca="1" si="192"/>
        <v>-1885.0199999999993</v>
      </c>
      <c r="Y113" s="36">
        <f t="shared" ca="1" si="192"/>
        <v>-8404.3199999999488</v>
      </c>
      <c r="Z113" s="34">
        <f t="shared" ca="1" si="192"/>
        <v>10730.870000000017</v>
      </c>
      <c r="AA113" s="35">
        <f t="shared" ca="1" si="192"/>
        <v>536.55000000000064</v>
      </c>
      <c r="AB113" s="35">
        <f t="shared" ca="1" si="192"/>
        <v>2986.119999999999</v>
      </c>
      <c r="AC113" s="36">
        <f t="shared" ca="1" si="192"/>
        <v>14253.540000000017</v>
      </c>
      <c r="AD113" s="34">
        <f t="shared" ca="1" si="192"/>
        <v>6546.92</v>
      </c>
      <c r="AE113" s="35">
        <f t="shared" ca="1" si="192"/>
        <v>327.34000000000003</v>
      </c>
      <c r="AF113" s="35">
        <f t="shared" ca="1" si="192"/>
        <v>1610.8999999999992</v>
      </c>
      <c r="AG113" s="36">
        <f t="shared" ca="1" si="192"/>
        <v>8485.16</v>
      </c>
      <c r="AH113" s="34">
        <f t="shared" ca="1" si="192"/>
        <v>78131.67</v>
      </c>
      <c r="AI113" s="35">
        <f t="shared" ca="1" si="192"/>
        <v>3906.59</v>
      </c>
      <c r="AJ113" s="35">
        <f t="shared" ca="1" si="192"/>
        <v>17383.350000000009</v>
      </c>
      <c r="AK113" s="36">
        <f t="shared" ca="1" si="192"/>
        <v>99421.61</v>
      </c>
      <c r="AL113" s="34">
        <f t="shared" ca="1" si="192"/>
        <v>63181.130000000005</v>
      </c>
      <c r="AM113" s="35">
        <f t="shared" ca="1" si="192"/>
        <v>3159.05</v>
      </c>
      <c r="AN113" s="35">
        <f t="shared" ca="1" si="192"/>
        <v>12524.240000000002</v>
      </c>
      <c r="AO113" s="36">
        <f t="shared" ca="1" si="192"/>
        <v>78864.420000000013</v>
      </c>
      <c r="AP113" s="34">
        <f t="shared" ca="1" si="192"/>
        <v>295.33999999999287</v>
      </c>
      <c r="AQ113" s="35">
        <f t="shared" ca="1" si="192"/>
        <v>14.749999999999986</v>
      </c>
      <c r="AR113" s="35">
        <f t="shared" ca="1" si="192"/>
        <v>50.080000000000013</v>
      </c>
      <c r="AS113" s="36">
        <f t="shared" ca="1" si="192"/>
        <v>360.16999999999291</v>
      </c>
      <c r="AT113" s="34">
        <f t="shared" ca="1" si="192"/>
        <v>-214.83000000000018</v>
      </c>
      <c r="AU113" s="35">
        <f t="shared" ca="1" si="192"/>
        <v>-10.76000000000006</v>
      </c>
      <c r="AV113" s="35">
        <f t="shared" ca="1" si="192"/>
        <v>-31.799999999999986</v>
      </c>
      <c r="AW113" s="36">
        <f t="shared" ca="1" si="192"/>
        <v>-257.39000000000021</v>
      </c>
      <c r="AX113" s="34">
        <f t="shared" ca="1" si="192"/>
        <v>152462.27000000008</v>
      </c>
      <c r="AY113" s="35">
        <f t="shared" ca="1" si="192"/>
        <v>7623.06</v>
      </c>
      <c r="AZ113" s="35">
        <f t="shared" ca="1" si="192"/>
        <v>32637.880000000012</v>
      </c>
      <c r="BA113" s="36">
        <f t="shared" ca="1" si="192"/>
        <v>192723.21000000005</v>
      </c>
    </row>
    <row r="114" spans="1:53" outlineLevel="2" x14ac:dyDescent="0.25">
      <c r="A114" t="s">
        <v>726</v>
      </c>
      <c r="B114" t="str">
        <f ca="1">VLOOKUP($A114,IndexLookup,2,FALSE)</f>
        <v>CGEC</v>
      </c>
      <c r="C114" t="str">
        <f ca="1">VLOOKUP($B114,ParticipantLookup,2,FALSE)</f>
        <v>Citigroup Energy Canada ULC</v>
      </c>
      <c r="D114" t="str">
        <f ca="1">VLOOKUP($A114,IndexLookup,3,FALSE)</f>
        <v>BCHEXP</v>
      </c>
      <c r="E114" t="str">
        <f ca="1">VLOOKUP($D114,FacilityLookup,2,FALSE)</f>
        <v>Alberta-BC Intertie - Export</v>
      </c>
      <c r="F114" s="34">
        <f ca="1">IFERROR(VLOOKUP($A114,Lookup2006,77,FALSE),0)</f>
        <v>0</v>
      </c>
      <c r="G114" s="35">
        <f ca="1">IFERROR(VLOOKUP($A114,Lookup2006,78,FALSE),0)</f>
        <v>0</v>
      </c>
      <c r="H114" s="35">
        <f ca="1">IFERROR(VLOOKUP($A114,Lookup2006,79,FALSE),0)</f>
        <v>0</v>
      </c>
      <c r="I114" s="36">
        <f ca="1">IFERROR(VLOOKUP($A114,Lookup2006,80,FALSE),0)</f>
        <v>0</v>
      </c>
      <c r="J114" s="34">
        <f ca="1">IFERROR(VLOOKUP($A114,Lookup2007,77,FALSE),0)</f>
        <v>4.3600000000000243</v>
      </c>
      <c r="K114" s="35">
        <f ca="1">IFERROR(VLOOKUP($A114,Lookup2007,78,FALSE),0)</f>
        <v>0.21999999999999947</v>
      </c>
      <c r="L114" s="35">
        <f ca="1">IFERROR(VLOOKUP($A114,Lookup2007,79,FALSE),0)</f>
        <v>1.70999999999999</v>
      </c>
      <c r="M114" s="36">
        <f ca="1">IFERROR(VLOOKUP($A114,Lookup2007,80,FALSE),0)</f>
        <v>6.2900000000000134</v>
      </c>
      <c r="N114" s="34">
        <f ca="1">IFERROR(VLOOKUP($A114,Lookup2008,77,FALSE),0)</f>
        <v>8.4900000000001228</v>
      </c>
      <c r="O114" s="35">
        <f ca="1">IFERROR(VLOOKUP($A114,Lookup2008,78,FALSE),0)</f>
        <v>0.4199999999999946</v>
      </c>
      <c r="P114" s="35">
        <f ca="1">IFERROR(VLOOKUP($A114,Lookup2008,79,FALSE),0)</f>
        <v>2.9900000000000433</v>
      </c>
      <c r="Q114" s="36">
        <f ca="1">IFERROR(VLOOKUP($A114,Lookup2008,80,FALSE),0)</f>
        <v>11.90000000000016</v>
      </c>
      <c r="R114" s="34">
        <f ca="1">IFERROR(VLOOKUP($A114,Lookup2009,77,FALSE),0)</f>
        <v>0</v>
      </c>
      <c r="S114" s="35">
        <f ca="1">IFERROR(VLOOKUP($A114,Lookup2009,78,FALSE),0)</f>
        <v>0</v>
      </c>
      <c r="T114" s="35">
        <f ca="1">IFERROR(VLOOKUP($A114,Lookup2009,79,FALSE),0)</f>
        <v>0</v>
      </c>
      <c r="U114" s="36">
        <f ca="1">IFERROR(VLOOKUP($A114,Lookup2009,80,FALSE),0)</f>
        <v>0</v>
      </c>
      <c r="V114" s="34">
        <f ca="1">IFERROR(VLOOKUP($A114,Lookup2010,77,FALSE),0)</f>
        <v>0</v>
      </c>
      <c r="W114" s="35">
        <f ca="1">IFERROR(VLOOKUP($A114,Lookup2010,78,FALSE),0)</f>
        <v>0</v>
      </c>
      <c r="X114" s="35">
        <f ca="1">IFERROR(VLOOKUP($A114,Lookup2010,79,FALSE),0)</f>
        <v>0</v>
      </c>
      <c r="Y114" s="36">
        <f ca="1">IFERROR(VLOOKUP($A114,Lookup2010,80,FALSE),0)</f>
        <v>0</v>
      </c>
      <c r="Z114" s="34">
        <f ca="1">IFERROR(VLOOKUP($A114,Lookup2011,77,FALSE),0)</f>
        <v>0</v>
      </c>
      <c r="AA114" s="35">
        <f ca="1">IFERROR(VLOOKUP($A114,Lookup2011,78,FALSE),0)</f>
        <v>0</v>
      </c>
      <c r="AB114" s="35">
        <f ca="1">IFERROR(VLOOKUP($A114,Lookup2011,79,FALSE),0)</f>
        <v>0</v>
      </c>
      <c r="AC114" s="36">
        <f ca="1">IFERROR(VLOOKUP($A114,Lookup2011,80,FALSE),0)</f>
        <v>0</v>
      </c>
      <c r="AD114" s="34">
        <f ca="1">IFERROR(VLOOKUP($A114,Lookup2012,77,FALSE),0)</f>
        <v>0</v>
      </c>
      <c r="AE114" s="35">
        <f ca="1">IFERROR(VLOOKUP($A114,Lookup2012,78,FALSE),0)</f>
        <v>0</v>
      </c>
      <c r="AF114" s="35">
        <f ca="1">IFERROR(VLOOKUP($A114,Lookup2012,79,FALSE),0)</f>
        <v>0</v>
      </c>
      <c r="AG114" s="36">
        <f ca="1">IFERROR(VLOOKUP($A114,Lookup2012,80,FALSE),0)</f>
        <v>0</v>
      </c>
      <c r="AH114" s="34">
        <f ca="1">IFERROR(VLOOKUP($A114,Lookup2013,77,FALSE),0)</f>
        <v>0</v>
      </c>
      <c r="AI114" s="35">
        <f ca="1">IFERROR(VLOOKUP($A114,Lookup2013,78,FALSE),0)</f>
        <v>0</v>
      </c>
      <c r="AJ114" s="35">
        <f ca="1">IFERROR(VLOOKUP($A114,Lookup2013,79,FALSE),0)</f>
        <v>0</v>
      </c>
      <c r="AK114" s="36">
        <f ca="1">IFERROR(VLOOKUP($A114,Lookup2013,80,FALSE),0)</f>
        <v>0</v>
      </c>
      <c r="AL114" s="34">
        <f ca="1">IFERROR(VLOOKUP($A114,Lookup2014,77,FALSE),0)</f>
        <v>0</v>
      </c>
      <c r="AM114" s="35">
        <f ca="1">IFERROR(VLOOKUP($A114,Lookup2014,78,FALSE),0)</f>
        <v>0</v>
      </c>
      <c r="AN114" s="35">
        <f ca="1">IFERROR(VLOOKUP($A114,Lookup2014,79,FALSE),0)</f>
        <v>0</v>
      </c>
      <c r="AO114" s="36">
        <f ca="1">IFERROR(VLOOKUP($A114,Lookup2014,80,FALSE),0)</f>
        <v>0</v>
      </c>
      <c r="AP114" s="34">
        <f ca="1">IFERROR(VLOOKUP($A114,Lookup2015,77,FALSE),0)</f>
        <v>0</v>
      </c>
      <c r="AQ114" s="35">
        <f ca="1">IFERROR(VLOOKUP($A114,Lookup2015,78,FALSE),0)</f>
        <v>0</v>
      </c>
      <c r="AR114" s="35">
        <f ca="1">IFERROR(VLOOKUP($A114,Lookup2015,79,FALSE),0)</f>
        <v>0</v>
      </c>
      <c r="AS114" s="36">
        <f ca="1">IFERROR(VLOOKUP($A114,Lookup2015,80,FALSE),0)</f>
        <v>0</v>
      </c>
      <c r="AT114" s="34">
        <f ca="1">IFERROR(VLOOKUP($A114,Lookup2016,77,FALSE),0)</f>
        <v>0</v>
      </c>
      <c r="AU114" s="35">
        <f ca="1">IFERROR(VLOOKUP($A114,Lookup2016,78,FALSE),0)</f>
        <v>0</v>
      </c>
      <c r="AV114" s="35">
        <f ca="1">IFERROR(VLOOKUP($A114,Lookup2016,79,FALSE),0)</f>
        <v>0</v>
      </c>
      <c r="AW114" s="36">
        <f ca="1">IFERROR(VLOOKUP($A114,Lookup2016,80,FALSE),0)</f>
        <v>0</v>
      </c>
      <c r="AX114" s="34">
        <f t="shared" ref="AX114:BA115" ca="1" si="193">SUM(F114,J114,N114,R114,V114,Z114,AD114,AH114,AL114,AP114,AT114)</f>
        <v>12.850000000000147</v>
      </c>
      <c r="AY114" s="35">
        <f t="shared" ca="1" si="193"/>
        <v>0.63999999999999413</v>
      </c>
      <c r="AZ114" s="35">
        <f t="shared" ca="1" si="193"/>
        <v>4.700000000000033</v>
      </c>
      <c r="BA114" s="36">
        <f t="shared" ca="1" si="193"/>
        <v>18.190000000000175</v>
      </c>
    </row>
    <row r="115" spans="1:53" outlineLevel="2" x14ac:dyDescent="0.25">
      <c r="A115" t="s">
        <v>661</v>
      </c>
      <c r="B115" t="str">
        <f ca="1">VLOOKUP($A115,IndexLookup,2,FALSE)</f>
        <v>CGEC</v>
      </c>
      <c r="C115" t="str">
        <f ca="1">VLOOKUP($B115,ParticipantLookup,2,FALSE)</f>
        <v>Citigroup Energy Canada ULC</v>
      </c>
      <c r="D115" t="str">
        <f ca="1">VLOOKUP($A115,IndexLookup,3,FALSE)</f>
        <v>BCHIMP</v>
      </c>
      <c r="E115" t="str">
        <f ca="1">VLOOKUP($D115,FacilityLookup,2,FALSE)</f>
        <v>Alberta-BC Intertie - Import</v>
      </c>
      <c r="F115" s="34">
        <f ca="1">IFERROR(VLOOKUP($A115,Lookup2006,77,FALSE),0)</f>
        <v>0</v>
      </c>
      <c r="G115" s="35">
        <f ca="1">IFERROR(VLOOKUP($A115,Lookup2006,78,FALSE),0)</f>
        <v>0</v>
      </c>
      <c r="H115" s="35">
        <f ca="1">IFERROR(VLOOKUP($A115,Lookup2006,79,FALSE),0)</f>
        <v>0</v>
      </c>
      <c r="I115" s="36">
        <f ca="1">IFERROR(VLOOKUP($A115,Lookup2006,80,FALSE),0)</f>
        <v>0</v>
      </c>
      <c r="J115" s="34">
        <f ca="1">IFERROR(VLOOKUP($A115,Lookup2007,77,FALSE),0)</f>
        <v>123.40999999999974</v>
      </c>
      <c r="K115" s="35">
        <f ca="1">IFERROR(VLOOKUP($A115,Lookup2007,78,FALSE),0)</f>
        <v>6.1699999999999946</v>
      </c>
      <c r="L115" s="35">
        <f ca="1">IFERROR(VLOOKUP($A115,Lookup2007,79,FALSE),0)</f>
        <v>48.280000000000094</v>
      </c>
      <c r="M115" s="36">
        <f ca="1">IFERROR(VLOOKUP($A115,Lookup2007,80,FALSE),0)</f>
        <v>177.85999999999984</v>
      </c>
      <c r="N115" s="34">
        <f ca="1">IFERROR(VLOOKUP($A115,Lookup2008,77,FALSE),0)</f>
        <v>362.78000000000031</v>
      </c>
      <c r="O115" s="35">
        <f ca="1">IFERROR(VLOOKUP($A115,Lookup2008,78,FALSE),0)</f>
        <v>18.149999999999999</v>
      </c>
      <c r="P115" s="35">
        <f ca="1">IFERROR(VLOOKUP($A115,Lookup2008,79,FALSE),0)</f>
        <v>134.45999999999992</v>
      </c>
      <c r="Q115" s="36">
        <f ca="1">IFERROR(VLOOKUP($A115,Lookup2008,80,FALSE),0)</f>
        <v>515.39000000000021</v>
      </c>
      <c r="R115" s="34">
        <f ca="1">IFERROR(VLOOKUP($A115,Lookup2009,77,FALSE),0)</f>
        <v>52.060000000000144</v>
      </c>
      <c r="S115" s="35">
        <f ca="1">IFERROR(VLOOKUP($A115,Lookup2009,78,FALSE),0)</f>
        <v>2.5899999999999821</v>
      </c>
      <c r="T115" s="35">
        <f ca="1">IFERROR(VLOOKUP($A115,Lookup2009,79,FALSE),0)</f>
        <v>17.210000000000029</v>
      </c>
      <c r="U115" s="36">
        <f ca="1">IFERROR(VLOOKUP($A115,Lookup2009,80,FALSE),0)</f>
        <v>71.860000000000142</v>
      </c>
      <c r="V115" s="34">
        <f ca="1">IFERROR(VLOOKUP($A115,Lookup2010,77,FALSE),0)</f>
        <v>53.340000000000508</v>
      </c>
      <c r="W115" s="35">
        <f ca="1">IFERROR(VLOOKUP($A115,Lookup2010,78,FALSE),0)</f>
        <v>2.669999999999991</v>
      </c>
      <c r="X115" s="35">
        <f ca="1">IFERROR(VLOOKUP($A115,Lookup2010,79,FALSE),0)</f>
        <v>16.570000000000078</v>
      </c>
      <c r="Y115" s="36">
        <f ca="1">IFERROR(VLOOKUP($A115,Lookup2010,80,FALSE),0)</f>
        <v>72.580000000000567</v>
      </c>
      <c r="Z115" s="34">
        <f ca="1">IFERROR(VLOOKUP($A115,Lookup2011,77,FALSE),0)</f>
        <v>0</v>
      </c>
      <c r="AA115" s="35">
        <f ca="1">IFERROR(VLOOKUP($A115,Lookup2011,78,FALSE),0)</f>
        <v>0</v>
      </c>
      <c r="AB115" s="35">
        <f ca="1">IFERROR(VLOOKUP($A115,Lookup2011,79,FALSE),0)</f>
        <v>0</v>
      </c>
      <c r="AC115" s="36">
        <f ca="1">IFERROR(VLOOKUP($A115,Lookup2011,80,FALSE),0)</f>
        <v>0</v>
      </c>
      <c r="AD115" s="34">
        <f ca="1">IFERROR(VLOOKUP($A115,Lookup2012,77,FALSE),0)</f>
        <v>0</v>
      </c>
      <c r="AE115" s="35">
        <f ca="1">IFERROR(VLOOKUP($A115,Lookup2012,78,FALSE),0)</f>
        <v>0</v>
      </c>
      <c r="AF115" s="35">
        <f ca="1">IFERROR(VLOOKUP($A115,Lookup2012,79,FALSE),0)</f>
        <v>0</v>
      </c>
      <c r="AG115" s="36">
        <f ca="1">IFERROR(VLOOKUP($A115,Lookup2012,80,FALSE),0)</f>
        <v>0</v>
      </c>
      <c r="AH115" s="34">
        <f ca="1">IFERROR(VLOOKUP($A115,Lookup2013,77,FALSE),0)</f>
        <v>0</v>
      </c>
      <c r="AI115" s="35">
        <f ca="1">IFERROR(VLOOKUP($A115,Lookup2013,78,FALSE),0)</f>
        <v>0</v>
      </c>
      <c r="AJ115" s="35">
        <f ca="1">IFERROR(VLOOKUP($A115,Lookup2013,79,FALSE),0)</f>
        <v>0</v>
      </c>
      <c r="AK115" s="36">
        <f ca="1">IFERROR(VLOOKUP($A115,Lookup2013,80,FALSE),0)</f>
        <v>0</v>
      </c>
      <c r="AL115" s="34">
        <f ca="1">IFERROR(VLOOKUP($A115,Lookup2014,77,FALSE),0)</f>
        <v>0</v>
      </c>
      <c r="AM115" s="35">
        <f ca="1">IFERROR(VLOOKUP($A115,Lookup2014,78,FALSE),0)</f>
        <v>0</v>
      </c>
      <c r="AN115" s="35">
        <f ca="1">IFERROR(VLOOKUP($A115,Lookup2014,79,FALSE),0)</f>
        <v>0</v>
      </c>
      <c r="AO115" s="36">
        <f ca="1">IFERROR(VLOOKUP($A115,Lookup2014,80,FALSE),0)</f>
        <v>0</v>
      </c>
      <c r="AP115" s="34">
        <f ca="1">IFERROR(VLOOKUP($A115,Lookup2015,77,FALSE),0)</f>
        <v>0</v>
      </c>
      <c r="AQ115" s="35">
        <f ca="1">IFERROR(VLOOKUP($A115,Lookup2015,78,FALSE),0)</f>
        <v>0</v>
      </c>
      <c r="AR115" s="35">
        <f ca="1">IFERROR(VLOOKUP($A115,Lookup2015,79,FALSE),0)</f>
        <v>0</v>
      </c>
      <c r="AS115" s="36">
        <f ca="1">IFERROR(VLOOKUP($A115,Lookup2015,80,FALSE),0)</f>
        <v>0</v>
      </c>
      <c r="AT115" s="34">
        <f ca="1">IFERROR(VLOOKUP($A115,Lookup2016,77,FALSE),0)</f>
        <v>0</v>
      </c>
      <c r="AU115" s="35">
        <f ca="1">IFERROR(VLOOKUP($A115,Lookup2016,78,FALSE),0)</f>
        <v>0</v>
      </c>
      <c r="AV115" s="35">
        <f ca="1">IFERROR(VLOOKUP($A115,Lookup2016,79,FALSE),0)</f>
        <v>0</v>
      </c>
      <c r="AW115" s="36">
        <f ca="1">IFERROR(VLOOKUP($A115,Lookup2016,80,FALSE),0)</f>
        <v>0</v>
      </c>
      <c r="AX115" s="34">
        <f t="shared" ca="1" si="193"/>
        <v>591.59000000000071</v>
      </c>
      <c r="AY115" s="35">
        <f t="shared" ca="1" si="193"/>
        <v>29.579999999999966</v>
      </c>
      <c r="AZ115" s="35">
        <f t="shared" ca="1" si="193"/>
        <v>216.52000000000012</v>
      </c>
      <c r="BA115" s="36">
        <f t="shared" ca="1" si="193"/>
        <v>837.69000000000074</v>
      </c>
    </row>
    <row r="116" spans="1:53" outlineLevel="1" x14ac:dyDescent="0.25">
      <c r="C116" s="2" t="s">
        <v>926</v>
      </c>
      <c r="F116" s="34">
        <f t="shared" ref="F116:BA116" ca="1" si="194">SUBTOTAL(9,F114:F115)</f>
        <v>0</v>
      </c>
      <c r="G116" s="35">
        <f t="shared" ca="1" si="194"/>
        <v>0</v>
      </c>
      <c r="H116" s="35">
        <f t="shared" ca="1" si="194"/>
        <v>0</v>
      </c>
      <c r="I116" s="36">
        <f t="shared" ca="1" si="194"/>
        <v>0</v>
      </c>
      <c r="J116" s="34">
        <f t="shared" ca="1" si="194"/>
        <v>127.76999999999977</v>
      </c>
      <c r="K116" s="35">
        <f t="shared" ca="1" si="194"/>
        <v>6.3899999999999944</v>
      </c>
      <c r="L116" s="35">
        <f t="shared" ca="1" si="194"/>
        <v>49.99000000000008</v>
      </c>
      <c r="M116" s="36">
        <f t="shared" ca="1" si="194"/>
        <v>184.14999999999986</v>
      </c>
      <c r="N116" s="34">
        <f t="shared" ca="1" si="194"/>
        <v>371.27000000000044</v>
      </c>
      <c r="O116" s="35">
        <f t="shared" ca="1" si="194"/>
        <v>18.569999999999993</v>
      </c>
      <c r="P116" s="35">
        <f t="shared" ca="1" si="194"/>
        <v>137.44999999999996</v>
      </c>
      <c r="Q116" s="36">
        <f t="shared" ca="1" si="194"/>
        <v>527.29000000000042</v>
      </c>
      <c r="R116" s="34">
        <f t="shared" ca="1" si="194"/>
        <v>52.060000000000144</v>
      </c>
      <c r="S116" s="35">
        <f t="shared" ca="1" si="194"/>
        <v>2.5899999999999821</v>
      </c>
      <c r="T116" s="35">
        <f t="shared" ca="1" si="194"/>
        <v>17.210000000000029</v>
      </c>
      <c r="U116" s="36">
        <f t="shared" ca="1" si="194"/>
        <v>71.860000000000142</v>
      </c>
      <c r="V116" s="34">
        <f t="shared" ca="1" si="194"/>
        <v>53.340000000000508</v>
      </c>
      <c r="W116" s="35">
        <f t="shared" ca="1" si="194"/>
        <v>2.669999999999991</v>
      </c>
      <c r="X116" s="35">
        <f t="shared" ca="1" si="194"/>
        <v>16.570000000000078</v>
      </c>
      <c r="Y116" s="36">
        <f t="shared" ca="1" si="194"/>
        <v>72.580000000000567</v>
      </c>
      <c r="Z116" s="34">
        <f t="shared" ca="1" si="194"/>
        <v>0</v>
      </c>
      <c r="AA116" s="35">
        <f t="shared" ca="1" si="194"/>
        <v>0</v>
      </c>
      <c r="AB116" s="35">
        <f t="shared" ca="1" si="194"/>
        <v>0</v>
      </c>
      <c r="AC116" s="36">
        <f t="shared" ca="1" si="194"/>
        <v>0</v>
      </c>
      <c r="AD116" s="34">
        <f t="shared" ca="1" si="194"/>
        <v>0</v>
      </c>
      <c r="AE116" s="35">
        <f t="shared" ca="1" si="194"/>
        <v>0</v>
      </c>
      <c r="AF116" s="35">
        <f t="shared" ca="1" si="194"/>
        <v>0</v>
      </c>
      <c r="AG116" s="36">
        <f t="shared" ca="1" si="194"/>
        <v>0</v>
      </c>
      <c r="AH116" s="34">
        <f t="shared" ca="1" si="194"/>
        <v>0</v>
      </c>
      <c r="AI116" s="35">
        <f t="shared" ca="1" si="194"/>
        <v>0</v>
      </c>
      <c r="AJ116" s="35">
        <f t="shared" ca="1" si="194"/>
        <v>0</v>
      </c>
      <c r="AK116" s="36">
        <f t="shared" ca="1" si="194"/>
        <v>0</v>
      </c>
      <c r="AL116" s="34">
        <f t="shared" ca="1" si="194"/>
        <v>0</v>
      </c>
      <c r="AM116" s="35">
        <f t="shared" ca="1" si="194"/>
        <v>0</v>
      </c>
      <c r="AN116" s="35">
        <f t="shared" ca="1" si="194"/>
        <v>0</v>
      </c>
      <c r="AO116" s="36">
        <f t="shared" ca="1" si="194"/>
        <v>0</v>
      </c>
      <c r="AP116" s="34">
        <f t="shared" ca="1" si="194"/>
        <v>0</v>
      </c>
      <c r="AQ116" s="35">
        <f t="shared" ca="1" si="194"/>
        <v>0</v>
      </c>
      <c r="AR116" s="35">
        <f t="shared" ca="1" si="194"/>
        <v>0</v>
      </c>
      <c r="AS116" s="36">
        <f t="shared" ca="1" si="194"/>
        <v>0</v>
      </c>
      <c r="AT116" s="34">
        <f t="shared" ca="1" si="194"/>
        <v>0</v>
      </c>
      <c r="AU116" s="35">
        <f t="shared" ca="1" si="194"/>
        <v>0</v>
      </c>
      <c r="AV116" s="35">
        <f t="shared" ca="1" si="194"/>
        <v>0</v>
      </c>
      <c r="AW116" s="36">
        <f t="shared" ca="1" si="194"/>
        <v>0</v>
      </c>
      <c r="AX116" s="34">
        <f t="shared" ca="1" si="194"/>
        <v>604.44000000000085</v>
      </c>
      <c r="AY116" s="35">
        <f t="shared" ca="1" si="194"/>
        <v>30.21999999999996</v>
      </c>
      <c r="AZ116" s="35">
        <f t="shared" ca="1" si="194"/>
        <v>221.22000000000017</v>
      </c>
      <c r="BA116" s="36">
        <f t="shared" ca="1" si="194"/>
        <v>855.8800000000009</v>
      </c>
    </row>
    <row r="117" spans="1:53" outlineLevel="2" x14ac:dyDescent="0.25">
      <c r="A117" t="s">
        <v>270</v>
      </c>
      <c r="B117" t="str">
        <f ca="1">VLOOKUP($A117,IndexLookup,2,FALSE)</f>
        <v>CMH</v>
      </c>
      <c r="C117" t="str">
        <f ca="1">VLOOKUP($B117,ParticipantLookup,2,FALSE)</f>
        <v>City of Medicine Hat</v>
      </c>
      <c r="D117" t="str">
        <f ca="1">VLOOKUP($A117,IndexLookup,3,FALSE)</f>
        <v>CMH1</v>
      </c>
      <c r="E117" t="str">
        <f ca="1">VLOOKUP($D117,FacilityLookup,2,FALSE)</f>
        <v>City of Medicine Hat</v>
      </c>
      <c r="F117" s="34">
        <f ca="1">IFERROR(VLOOKUP($A117,Lookup2006,77,FALSE),0)</f>
        <v>3798.8500000000231</v>
      </c>
      <c r="G117" s="35">
        <f ca="1">IFERROR(VLOOKUP($A117,Lookup2006,78,FALSE),0)</f>
        <v>189.94999999999993</v>
      </c>
      <c r="H117" s="35">
        <f ca="1">IFERROR(VLOOKUP($A117,Lookup2006,79,FALSE),0)</f>
        <v>1755.4599999999978</v>
      </c>
      <c r="I117" s="36">
        <f ca="1">IFERROR(VLOOKUP($A117,Lookup2006,80,FALSE),0)</f>
        <v>5744.2600000000211</v>
      </c>
      <c r="J117" s="34">
        <f ca="1">IFERROR(VLOOKUP($A117,Lookup2007,77,FALSE),0)</f>
        <v>2885.2500000000091</v>
      </c>
      <c r="K117" s="35">
        <f ca="1">IFERROR(VLOOKUP($A117,Lookup2007,78,FALSE),0)</f>
        <v>144.26000000000028</v>
      </c>
      <c r="L117" s="35">
        <f ca="1">IFERROR(VLOOKUP($A117,Lookup2007,79,FALSE),0)</f>
        <v>1187.8299999999931</v>
      </c>
      <c r="M117" s="36">
        <f ca="1">IFERROR(VLOOKUP($A117,Lookup2007,80,FALSE),0)</f>
        <v>4217.340000000002</v>
      </c>
      <c r="N117" s="34">
        <f ca="1">IFERROR(VLOOKUP($A117,Lookup2008,77,FALSE),0)</f>
        <v>5591.2400000000116</v>
      </c>
      <c r="O117" s="35">
        <f ca="1">IFERROR(VLOOKUP($A117,Lookup2008,78,FALSE),0)</f>
        <v>279.5399999999994</v>
      </c>
      <c r="P117" s="35">
        <f ca="1">IFERROR(VLOOKUP($A117,Lookup2008,79,FALSE),0)</f>
        <v>2003.1899999999987</v>
      </c>
      <c r="Q117" s="36">
        <f ca="1">IFERROR(VLOOKUP($A117,Lookup2008,80,FALSE),0)</f>
        <v>7873.9700000000103</v>
      </c>
      <c r="R117" s="34">
        <f ca="1">IFERROR(VLOOKUP($A117,Lookup2009,77,FALSE),0)</f>
        <v>6235.5900000000192</v>
      </c>
      <c r="S117" s="35">
        <f ca="1">IFERROR(VLOOKUP($A117,Lookup2009,78,FALSE),0)</f>
        <v>311.77999999999986</v>
      </c>
      <c r="T117" s="35">
        <f ca="1">IFERROR(VLOOKUP($A117,Lookup2009,79,FALSE),0)</f>
        <v>2009.7000000000007</v>
      </c>
      <c r="U117" s="36">
        <f ca="1">IFERROR(VLOOKUP($A117,Lookup2009,80,FALSE),0)</f>
        <v>8557.0700000000215</v>
      </c>
      <c r="V117" s="34">
        <f ca="1">IFERROR(VLOOKUP($A117,Lookup2010,77,FALSE),0)</f>
        <v>-191767.82000000004</v>
      </c>
      <c r="W117" s="35">
        <f ca="1">IFERROR(VLOOKUP($A117,Lookup2010,78,FALSE),0)</f>
        <v>-9588.4000000000015</v>
      </c>
      <c r="X117" s="35">
        <f ca="1">IFERROR(VLOOKUP($A117,Lookup2010,79,FALSE),0)</f>
        <v>-58130.819999999992</v>
      </c>
      <c r="Y117" s="36">
        <f ca="1">IFERROR(VLOOKUP($A117,Lookup2010,80,FALSE),0)</f>
        <v>-259487.03999999998</v>
      </c>
      <c r="Z117" s="34">
        <f ca="1">IFERROR(VLOOKUP($A117,Lookup2011,77,FALSE),0)</f>
        <v>-304001.7</v>
      </c>
      <c r="AA117" s="35">
        <f ca="1">IFERROR(VLOOKUP($A117,Lookup2011,78,FALSE),0)</f>
        <v>-15200.08</v>
      </c>
      <c r="AB117" s="35">
        <f ca="1">IFERROR(VLOOKUP($A117,Lookup2011,79,FALSE),0)</f>
        <v>-84043.680000000037</v>
      </c>
      <c r="AC117" s="36">
        <f ca="1">IFERROR(VLOOKUP($A117,Lookup2011,80,FALSE),0)</f>
        <v>-403245.46</v>
      </c>
      <c r="AD117" s="34">
        <f ca="1">IFERROR(VLOOKUP($A117,Lookup2012,77,FALSE),0)</f>
        <v>-69614.819999999992</v>
      </c>
      <c r="AE117" s="35">
        <f ca="1">IFERROR(VLOOKUP($A117,Lookup2012,78,FALSE),0)</f>
        <v>-3480.7300000000005</v>
      </c>
      <c r="AF117" s="35">
        <f ca="1">IFERROR(VLOOKUP($A117,Lookup2012,79,FALSE),0)</f>
        <v>-17278.719999999998</v>
      </c>
      <c r="AG117" s="36">
        <f ca="1">IFERROR(VLOOKUP($A117,Lookup2012,80,FALSE),0)</f>
        <v>-90374.269999999975</v>
      </c>
      <c r="AH117" s="34">
        <f ca="1">IFERROR(VLOOKUP($A117,Lookup2013,77,FALSE),0)</f>
        <v>-21169.470000000016</v>
      </c>
      <c r="AI117" s="35">
        <f ca="1">IFERROR(VLOOKUP($A117,Lookup2013,78,FALSE),0)</f>
        <v>-1058.4799999999993</v>
      </c>
      <c r="AJ117" s="35">
        <f ca="1">IFERROR(VLOOKUP($A117,Lookup2013,79,FALSE),0)</f>
        <v>-4722.6299999999992</v>
      </c>
      <c r="AK117" s="36">
        <f ca="1">IFERROR(VLOOKUP($A117,Lookup2013,80,FALSE),0)</f>
        <v>-26950.580000000013</v>
      </c>
      <c r="AL117" s="34">
        <f ca="1">IFERROR(VLOOKUP($A117,Lookup2014,77,FALSE),0)</f>
        <v>6550.2700000000059</v>
      </c>
      <c r="AM117" s="35">
        <f ca="1">IFERROR(VLOOKUP($A117,Lookup2014,78,FALSE),0)</f>
        <v>327.51999999999987</v>
      </c>
      <c r="AN117" s="35">
        <f ca="1">IFERROR(VLOOKUP($A117,Lookup2014,79,FALSE),0)</f>
        <v>1283.1800000000069</v>
      </c>
      <c r="AO117" s="36">
        <f ca="1">IFERROR(VLOOKUP($A117,Lookup2014,80,FALSE),0)</f>
        <v>8160.970000000013</v>
      </c>
      <c r="AP117" s="34">
        <f ca="1">IFERROR(VLOOKUP($A117,Lookup2015,77,FALSE),0)</f>
        <v>-19005.61</v>
      </c>
      <c r="AQ117" s="35">
        <f ca="1">IFERROR(VLOOKUP($A117,Lookup2015,78,FALSE),0)</f>
        <v>-950.26000000000079</v>
      </c>
      <c r="AR117" s="35">
        <f ca="1">IFERROR(VLOOKUP($A117,Lookup2015,79,FALSE),0)</f>
        <v>-3231.6099999999979</v>
      </c>
      <c r="AS117" s="36">
        <f ca="1">IFERROR(VLOOKUP($A117,Lookup2015,80,FALSE),0)</f>
        <v>-23187.479999999996</v>
      </c>
      <c r="AT117" s="34">
        <f ca="1">IFERROR(VLOOKUP($A117,Lookup2016,77,FALSE),0)</f>
        <v>0</v>
      </c>
      <c r="AU117" s="35">
        <f ca="1">IFERROR(VLOOKUP($A117,Lookup2016,78,FALSE),0)</f>
        <v>0</v>
      </c>
      <c r="AV117" s="35">
        <f ca="1">IFERROR(VLOOKUP($A117,Lookup2016,79,FALSE),0)</f>
        <v>0</v>
      </c>
      <c r="AW117" s="36">
        <f ca="1">IFERROR(VLOOKUP($A117,Lookup2016,80,FALSE),0)</f>
        <v>0</v>
      </c>
      <c r="AX117" s="34">
        <f ca="1">SUM(F117,J117,N117,R117,V117,Z117,AD117,AH117,AL117,AP117,AT117)</f>
        <v>-580498.21999999986</v>
      </c>
      <c r="AY117" s="35">
        <f ca="1">SUM(G117,K117,O117,S117,W117,AA117,AE117,AI117,AM117,AQ117,AU117)</f>
        <v>-29024.900000000005</v>
      </c>
      <c r="AZ117" s="35">
        <f ca="1">SUM(H117,L117,P117,T117,X117,AB117,AF117,AJ117,AN117,AR117,AV117)</f>
        <v>-159168.10000000003</v>
      </c>
      <c r="BA117" s="36">
        <f ca="1">SUM(I117,M117,Q117,U117,Y117,AC117,AG117,AK117,AO117,AS117,AW117)</f>
        <v>-768691.21999999986</v>
      </c>
    </row>
    <row r="118" spans="1:53" outlineLevel="1" x14ac:dyDescent="0.25">
      <c r="C118" s="2" t="s">
        <v>927</v>
      </c>
      <c r="F118" s="34">
        <f t="shared" ref="F118:BA118" ca="1" si="195">SUBTOTAL(9,F117:F117)</f>
        <v>3798.8500000000231</v>
      </c>
      <c r="G118" s="35">
        <f t="shared" ca="1" si="195"/>
        <v>189.94999999999993</v>
      </c>
      <c r="H118" s="35">
        <f t="shared" ca="1" si="195"/>
        <v>1755.4599999999978</v>
      </c>
      <c r="I118" s="36">
        <f t="shared" ca="1" si="195"/>
        <v>5744.2600000000211</v>
      </c>
      <c r="J118" s="34">
        <f t="shared" ca="1" si="195"/>
        <v>2885.2500000000091</v>
      </c>
      <c r="K118" s="35">
        <f t="shared" ca="1" si="195"/>
        <v>144.26000000000028</v>
      </c>
      <c r="L118" s="35">
        <f t="shared" ca="1" si="195"/>
        <v>1187.8299999999931</v>
      </c>
      <c r="M118" s="36">
        <f t="shared" ca="1" si="195"/>
        <v>4217.340000000002</v>
      </c>
      <c r="N118" s="34">
        <f t="shared" ca="1" si="195"/>
        <v>5591.2400000000116</v>
      </c>
      <c r="O118" s="35">
        <f t="shared" ca="1" si="195"/>
        <v>279.5399999999994</v>
      </c>
      <c r="P118" s="35">
        <f t="shared" ca="1" si="195"/>
        <v>2003.1899999999987</v>
      </c>
      <c r="Q118" s="36">
        <f t="shared" ca="1" si="195"/>
        <v>7873.9700000000103</v>
      </c>
      <c r="R118" s="34">
        <f t="shared" ca="1" si="195"/>
        <v>6235.5900000000192</v>
      </c>
      <c r="S118" s="35">
        <f t="shared" ca="1" si="195"/>
        <v>311.77999999999986</v>
      </c>
      <c r="T118" s="35">
        <f t="shared" ca="1" si="195"/>
        <v>2009.7000000000007</v>
      </c>
      <c r="U118" s="36">
        <f t="shared" ca="1" si="195"/>
        <v>8557.0700000000215</v>
      </c>
      <c r="V118" s="34">
        <f t="shared" ca="1" si="195"/>
        <v>-191767.82000000004</v>
      </c>
      <c r="W118" s="35">
        <f t="shared" ca="1" si="195"/>
        <v>-9588.4000000000015</v>
      </c>
      <c r="X118" s="35">
        <f t="shared" ca="1" si="195"/>
        <v>-58130.819999999992</v>
      </c>
      <c r="Y118" s="36">
        <f t="shared" ca="1" si="195"/>
        <v>-259487.03999999998</v>
      </c>
      <c r="Z118" s="34">
        <f t="shared" ca="1" si="195"/>
        <v>-304001.7</v>
      </c>
      <c r="AA118" s="35">
        <f t="shared" ca="1" si="195"/>
        <v>-15200.08</v>
      </c>
      <c r="AB118" s="35">
        <f t="shared" ca="1" si="195"/>
        <v>-84043.680000000037</v>
      </c>
      <c r="AC118" s="36">
        <f t="shared" ca="1" si="195"/>
        <v>-403245.46</v>
      </c>
      <c r="AD118" s="34">
        <f t="shared" ca="1" si="195"/>
        <v>-69614.819999999992</v>
      </c>
      <c r="AE118" s="35">
        <f t="shared" ca="1" si="195"/>
        <v>-3480.7300000000005</v>
      </c>
      <c r="AF118" s="35">
        <f t="shared" ca="1" si="195"/>
        <v>-17278.719999999998</v>
      </c>
      <c r="AG118" s="36">
        <f t="shared" ca="1" si="195"/>
        <v>-90374.269999999975</v>
      </c>
      <c r="AH118" s="34">
        <f t="shared" ca="1" si="195"/>
        <v>-21169.470000000016</v>
      </c>
      <c r="AI118" s="35">
        <f t="shared" ca="1" si="195"/>
        <v>-1058.4799999999993</v>
      </c>
      <c r="AJ118" s="35">
        <f t="shared" ca="1" si="195"/>
        <v>-4722.6299999999992</v>
      </c>
      <c r="AK118" s="36">
        <f t="shared" ca="1" si="195"/>
        <v>-26950.580000000013</v>
      </c>
      <c r="AL118" s="34">
        <f t="shared" ca="1" si="195"/>
        <v>6550.2700000000059</v>
      </c>
      <c r="AM118" s="35">
        <f t="shared" ca="1" si="195"/>
        <v>327.51999999999987</v>
      </c>
      <c r="AN118" s="35">
        <f t="shared" ca="1" si="195"/>
        <v>1283.1800000000069</v>
      </c>
      <c r="AO118" s="36">
        <f t="shared" ca="1" si="195"/>
        <v>8160.970000000013</v>
      </c>
      <c r="AP118" s="34">
        <f t="shared" ca="1" si="195"/>
        <v>-19005.61</v>
      </c>
      <c r="AQ118" s="35">
        <f t="shared" ca="1" si="195"/>
        <v>-950.26000000000079</v>
      </c>
      <c r="AR118" s="35">
        <f t="shared" ca="1" si="195"/>
        <v>-3231.6099999999979</v>
      </c>
      <c r="AS118" s="36">
        <f t="shared" ca="1" si="195"/>
        <v>-23187.479999999996</v>
      </c>
      <c r="AT118" s="34">
        <f t="shared" ca="1" si="195"/>
        <v>0</v>
      </c>
      <c r="AU118" s="35">
        <f t="shared" ca="1" si="195"/>
        <v>0</v>
      </c>
      <c r="AV118" s="35">
        <f t="shared" ca="1" si="195"/>
        <v>0</v>
      </c>
      <c r="AW118" s="36">
        <f t="shared" ca="1" si="195"/>
        <v>0</v>
      </c>
      <c r="AX118" s="34">
        <f t="shared" ca="1" si="195"/>
        <v>-580498.21999999986</v>
      </c>
      <c r="AY118" s="35">
        <f t="shared" ca="1" si="195"/>
        <v>-29024.900000000005</v>
      </c>
      <c r="AZ118" s="35">
        <f t="shared" ca="1" si="195"/>
        <v>-159168.10000000003</v>
      </c>
      <c r="BA118" s="36">
        <f t="shared" ca="1" si="195"/>
        <v>-768691.21999999986</v>
      </c>
    </row>
    <row r="119" spans="1:53" outlineLevel="2" x14ac:dyDescent="0.25">
      <c r="A119" t="s">
        <v>399</v>
      </c>
      <c r="B119" t="str">
        <f ca="1">VLOOKUP($A119,IndexLookup,2,FALSE)</f>
        <v>CWPI</v>
      </c>
      <c r="C119" t="str">
        <f ca="1">VLOOKUP($B119,ParticipantLookup,2,FALSE)</f>
        <v>Cowley Ridge Wind Power Inc.</v>
      </c>
      <c r="D119" t="str">
        <f ca="1">VLOOKUP($A119,IndexLookup,3,FALSE)</f>
        <v>CRE1</v>
      </c>
      <c r="E119" t="str">
        <f ca="1">VLOOKUP($D119,FacilityLookup,2,FALSE)</f>
        <v>Cowley Ridge Expansion #1 Wind Facility</v>
      </c>
      <c r="F119" s="34">
        <f ca="1">IFERROR(VLOOKUP($A119,Lookup2006,77,FALSE),0)</f>
        <v>0</v>
      </c>
      <c r="G119" s="35">
        <f ca="1">IFERROR(VLOOKUP($A119,Lookup2006,78,FALSE),0)</f>
        <v>0</v>
      </c>
      <c r="H119" s="35">
        <f ca="1">IFERROR(VLOOKUP($A119,Lookup2006,79,FALSE),0)</f>
        <v>0</v>
      </c>
      <c r="I119" s="36">
        <f ca="1">IFERROR(VLOOKUP($A119,Lookup2006,80,FALSE),0)</f>
        <v>0</v>
      </c>
      <c r="J119" s="34">
        <f ca="1">IFERROR(VLOOKUP($A119,Lookup2007,77,FALSE),0)</f>
        <v>0</v>
      </c>
      <c r="K119" s="35">
        <f ca="1">IFERROR(VLOOKUP($A119,Lookup2007,78,FALSE),0)</f>
        <v>0</v>
      </c>
      <c r="L119" s="35">
        <f ca="1">IFERROR(VLOOKUP($A119,Lookup2007,79,FALSE),0)</f>
        <v>0</v>
      </c>
      <c r="M119" s="36">
        <f ca="1">IFERROR(VLOOKUP($A119,Lookup2007,80,FALSE),0)</f>
        <v>0</v>
      </c>
      <c r="N119" s="34">
        <f ca="1">IFERROR(VLOOKUP($A119,Lookup2008,77,FALSE),0)</f>
        <v>0</v>
      </c>
      <c r="O119" s="35">
        <f ca="1">IFERROR(VLOOKUP($A119,Lookup2008,78,FALSE),0)</f>
        <v>0</v>
      </c>
      <c r="P119" s="35">
        <f ca="1">IFERROR(VLOOKUP($A119,Lookup2008,79,FALSE),0)</f>
        <v>0</v>
      </c>
      <c r="Q119" s="36">
        <f ca="1">IFERROR(VLOOKUP($A119,Lookup2008,80,FALSE),0)</f>
        <v>0</v>
      </c>
      <c r="R119" s="34">
        <f ca="1">IFERROR(VLOOKUP($A119,Lookup2009,77,FALSE),0)</f>
        <v>0</v>
      </c>
      <c r="S119" s="35">
        <f ca="1">IFERROR(VLOOKUP($A119,Lookup2009,78,FALSE),0)</f>
        <v>0</v>
      </c>
      <c r="T119" s="35">
        <f ca="1">IFERROR(VLOOKUP($A119,Lookup2009,79,FALSE),0)</f>
        <v>0</v>
      </c>
      <c r="U119" s="36">
        <f ca="1">IFERROR(VLOOKUP($A119,Lookup2009,80,FALSE),0)</f>
        <v>0</v>
      </c>
      <c r="V119" s="34">
        <f ca="1">IFERROR(VLOOKUP($A119,Lookup2010,77,FALSE),0)</f>
        <v>0</v>
      </c>
      <c r="W119" s="35">
        <f ca="1">IFERROR(VLOOKUP($A119,Lookup2010,78,FALSE),0)</f>
        <v>0</v>
      </c>
      <c r="X119" s="35">
        <f ca="1">IFERROR(VLOOKUP($A119,Lookup2010,79,FALSE),0)</f>
        <v>0</v>
      </c>
      <c r="Y119" s="36">
        <f ca="1">IFERROR(VLOOKUP($A119,Lookup2010,80,FALSE),0)</f>
        <v>0</v>
      </c>
      <c r="Z119" s="34">
        <f ca="1">IFERROR(VLOOKUP($A119,Lookup2011,77,FALSE),0)</f>
        <v>0</v>
      </c>
      <c r="AA119" s="35">
        <f ca="1">IFERROR(VLOOKUP($A119,Lookup2011,78,FALSE),0)</f>
        <v>0</v>
      </c>
      <c r="AB119" s="35">
        <f ca="1">IFERROR(VLOOKUP($A119,Lookup2011,79,FALSE),0)</f>
        <v>0</v>
      </c>
      <c r="AC119" s="36">
        <f ca="1">IFERROR(VLOOKUP($A119,Lookup2011,80,FALSE),0)</f>
        <v>0</v>
      </c>
      <c r="AD119" s="34">
        <f ca="1">IFERROR(VLOOKUP($A119,Lookup2012,77,FALSE),0)</f>
        <v>0</v>
      </c>
      <c r="AE119" s="35">
        <f ca="1">IFERROR(VLOOKUP($A119,Lookup2012,78,FALSE),0)</f>
        <v>0</v>
      </c>
      <c r="AF119" s="35">
        <f ca="1">IFERROR(VLOOKUP($A119,Lookup2012,79,FALSE),0)</f>
        <v>0</v>
      </c>
      <c r="AG119" s="36">
        <f ca="1">IFERROR(VLOOKUP($A119,Lookup2012,80,FALSE),0)</f>
        <v>0</v>
      </c>
      <c r="AH119" s="34">
        <f ca="1">IFERROR(VLOOKUP($A119,Lookup2013,77,FALSE),0)</f>
        <v>0</v>
      </c>
      <c r="AI119" s="35">
        <f ca="1">IFERROR(VLOOKUP($A119,Lookup2013,78,FALSE),0)</f>
        <v>0</v>
      </c>
      <c r="AJ119" s="35">
        <f ca="1">IFERROR(VLOOKUP($A119,Lookup2013,79,FALSE),0)</f>
        <v>0</v>
      </c>
      <c r="AK119" s="36">
        <f ca="1">IFERROR(VLOOKUP($A119,Lookup2013,80,FALSE),0)</f>
        <v>0</v>
      </c>
      <c r="AL119" s="34">
        <f ca="1">IFERROR(VLOOKUP($A119,Lookup2014,77,FALSE),0)</f>
        <v>0</v>
      </c>
      <c r="AM119" s="35">
        <f ca="1">IFERROR(VLOOKUP($A119,Lookup2014,78,FALSE),0)</f>
        <v>0</v>
      </c>
      <c r="AN119" s="35">
        <f ca="1">IFERROR(VLOOKUP($A119,Lookup2014,79,FALSE),0)</f>
        <v>0</v>
      </c>
      <c r="AO119" s="36">
        <f ca="1">IFERROR(VLOOKUP($A119,Lookup2014,80,FALSE),0)</f>
        <v>0</v>
      </c>
      <c r="AP119" s="34">
        <f ca="1">IFERROR(VLOOKUP($A119,Lookup2015,77,FALSE),0)</f>
        <v>-37.980000000000075</v>
      </c>
      <c r="AQ119" s="35">
        <f ca="1">IFERROR(VLOOKUP($A119,Lookup2015,78,FALSE),0)</f>
        <v>-1.899999999999999</v>
      </c>
      <c r="AR119" s="35">
        <f ca="1">IFERROR(VLOOKUP($A119,Lookup2015,79,FALSE),0)</f>
        <v>-6.5199999999999951</v>
      </c>
      <c r="AS119" s="36">
        <f ca="1">IFERROR(VLOOKUP($A119,Lookup2015,80,FALSE),0)</f>
        <v>-46.40000000000007</v>
      </c>
      <c r="AT119" s="34">
        <f ca="1">IFERROR(VLOOKUP($A119,Lookup2016,77,FALSE),0)</f>
        <v>0</v>
      </c>
      <c r="AU119" s="35">
        <f ca="1">IFERROR(VLOOKUP($A119,Lookup2016,78,FALSE),0)</f>
        <v>0</v>
      </c>
      <c r="AV119" s="35">
        <f ca="1">IFERROR(VLOOKUP($A119,Lookup2016,79,FALSE),0)</f>
        <v>0</v>
      </c>
      <c r="AW119" s="36">
        <f ca="1">IFERROR(VLOOKUP($A119,Lookup2016,80,FALSE),0)</f>
        <v>0</v>
      </c>
      <c r="AX119" s="34">
        <f t="shared" ref="AX119:BA123" ca="1" si="196">SUM(F119,J119,N119,R119,V119,Z119,AD119,AH119,AL119,AP119,AT119)</f>
        <v>-37.980000000000075</v>
      </c>
      <c r="AY119" s="35">
        <f t="shared" ca="1" si="196"/>
        <v>-1.899999999999999</v>
      </c>
      <c r="AZ119" s="35">
        <f t="shared" ca="1" si="196"/>
        <v>-6.5199999999999951</v>
      </c>
      <c r="BA119" s="36">
        <f t="shared" ca="1" si="196"/>
        <v>-46.40000000000007</v>
      </c>
    </row>
    <row r="120" spans="1:53" outlineLevel="2" x14ac:dyDescent="0.25">
      <c r="A120" t="s">
        <v>632</v>
      </c>
      <c r="B120" t="str">
        <f ca="1">VLOOKUP($A120,IndexLookup,2,FALSE)</f>
        <v>CWPI</v>
      </c>
      <c r="C120" t="str">
        <f ca="1">VLOOKUP($B120,ParticipantLookup,2,FALSE)</f>
        <v>Cowley Ridge Wind Power Inc.</v>
      </c>
      <c r="D120" t="str">
        <f ca="1">VLOOKUP($A120,IndexLookup,3,FALSE)</f>
        <v>CRE1</v>
      </c>
      <c r="E120" t="str">
        <f ca="1">VLOOKUP($D120,FacilityLookup,2,FALSE)</f>
        <v>Cowley Ridge Expansion #1 Wind Facility</v>
      </c>
      <c r="F120" s="34">
        <f ca="1">IFERROR(VLOOKUP($A120,Lookup2006,77,FALSE),0)</f>
        <v>0</v>
      </c>
      <c r="G120" s="35">
        <f ca="1">IFERROR(VLOOKUP($A120,Lookup2006,78,FALSE),0)</f>
        <v>0</v>
      </c>
      <c r="H120" s="35">
        <f ca="1">IFERROR(VLOOKUP($A120,Lookup2006,79,FALSE),0)</f>
        <v>0</v>
      </c>
      <c r="I120" s="36">
        <f ca="1">IFERROR(VLOOKUP($A120,Lookup2006,80,FALSE),0)</f>
        <v>0</v>
      </c>
      <c r="J120" s="34">
        <f ca="1">IFERROR(VLOOKUP($A120,Lookup2007,77,FALSE),0)</f>
        <v>0</v>
      </c>
      <c r="K120" s="35">
        <f ca="1">IFERROR(VLOOKUP($A120,Lookup2007,78,FALSE),0)</f>
        <v>0</v>
      </c>
      <c r="L120" s="35">
        <f ca="1">IFERROR(VLOOKUP($A120,Lookup2007,79,FALSE),0)</f>
        <v>0</v>
      </c>
      <c r="M120" s="36">
        <f ca="1">IFERROR(VLOOKUP($A120,Lookup2007,80,FALSE),0)</f>
        <v>0</v>
      </c>
      <c r="N120" s="34">
        <f ca="1">IFERROR(VLOOKUP($A120,Lookup2008,77,FALSE),0)</f>
        <v>0</v>
      </c>
      <c r="O120" s="35">
        <f ca="1">IFERROR(VLOOKUP($A120,Lookup2008,78,FALSE),0)</f>
        <v>0</v>
      </c>
      <c r="P120" s="35">
        <f ca="1">IFERROR(VLOOKUP($A120,Lookup2008,79,FALSE),0)</f>
        <v>0</v>
      </c>
      <c r="Q120" s="36">
        <f ca="1">IFERROR(VLOOKUP($A120,Lookup2008,80,FALSE),0)</f>
        <v>0</v>
      </c>
      <c r="R120" s="34">
        <f ca="1">IFERROR(VLOOKUP($A120,Lookup2009,77,FALSE),0)</f>
        <v>0</v>
      </c>
      <c r="S120" s="35">
        <f ca="1">IFERROR(VLOOKUP($A120,Lookup2009,78,FALSE),0)</f>
        <v>0</v>
      </c>
      <c r="T120" s="35">
        <f ca="1">IFERROR(VLOOKUP($A120,Lookup2009,79,FALSE),0)</f>
        <v>0</v>
      </c>
      <c r="U120" s="36">
        <f ca="1">IFERROR(VLOOKUP($A120,Lookup2009,80,FALSE),0)</f>
        <v>0</v>
      </c>
      <c r="V120" s="34">
        <f ca="1">IFERROR(VLOOKUP($A120,Lookup2010,77,FALSE),0)</f>
        <v>0</v>
      </c>
      <c r="W120" s="35">
        <f ca="1">IFERROR(VLOOKUP($A120,Lookup2010,78,FALSE),0)</f>
        <v>0</v>
      </c>
      <c r="X120" s="35">
        <f ca="1">IFERROR(VLOOKUP($A120,Lookup2010,79,FALSE),0)</f>
        <v>0</v>
      </c>
      <c r="Y120" s="36">
        <f ca="1">IFERROR(VLOOKUP($A120,Lookup2010,80,FALSE),0)</f>
        <v>0</v>
      </c>
      <c r="Z120" s="34">
        <f ca="1">IFERROR(VLOOKUP($A120,Lookup2011,77,FALSE),0)</f>
        <v>0</v>
      </c>
      <c r="AA120" s="35">
        <f ca="1">IFERROR(VLOOKUP($A120,Lookup2011,78,FALSE),0)</f>
        <v>0</v>
      </c>
      <c r="AB120" s="35">
        <f ca="1">IFERROR(VLOOKUP($A120,Lookup2011,79,FALSE),0)</f>
        <v>0</v>
      </c>
      <c r="AC120" s="36">
        <f ca="1">IFERROR(VLOOKUP($A120,Lookup2011,80,FALSE),0)</f>
        <v>0</v>
      </c>
      <c r="AD120" s="34">
        <f ca="1">IFERROR(VLOOKUP($A120,Lookup2012,77,FALSE),0)</f>
        <v>0</v>
      </c>
      <c r="AE120" s="35">
        <f ca="1">IFERROR(VLOOKUP($A120,Lookup2012,78,FALSE),0)</f>
        <v>0</v>
      </c>
      <c r="AF120" s="35">
        <f ca="1">IFERROR(VLOOKUP($A120,Lookup2012,79,FALSE),0)</f>
        <v>0</v>
      </c>
      <c r="AG120" s="36">
        <f ca="1">IFERROR(VLOOKUP($A120,Lookup2012,80,FALSE),0)</f>
        <v>0</v>
      </c>
      <c r="AH120" s="34">
        <f ca="1">IFERROR(VLOOKUP($A120,Lookup2013,77,FALSE),0)</f>
        <v>0</v>
      </c>
      <c r="AI120" s="35">
        <f ca="1">IFERROR(VLOOKUP($A120,Lookup2013,78,FALSE),0)</f>
        <v>0</v>
      </c>
      <c r="AJ120" s="35">
        <f ca="1">IFERROR(VLOOKUP($A120,Lookup2013,79,FALSE),0)</f>
        <v>0</v>
      </c>
      <c r="AK120" s="36">
        <f ca="1">IFERROR(VLOOKUP($A120,Lookup2013,80,FALSE),0)</f>
        <v>0</v>
      </c>
      <c r="AL120" s="34">
        <f ca="1">IFERROR(VLOOKUP($A120,Lookup2014,77,FALSE),0)</f>
        <v>0</v>
      </c>
      <c r="AM120" s="35">
        <f ca="1">IFERROR(VLOOKUP($A120,Lookup2014,78,FALSE),0)</f>
        <v>0</v>
      </c>
      <c r="AN120" s="35">
        <f ca="1">IFERROR(VLOOKUP($A120,Lookup2014,79,FALSE),0)</f>
        <v>0</v>
      </c>
      <c r="AO120" s="36">
        <f ca="1">IFERROR(VLOOKUP($A120,Lookup2014,80,FALSE),0)</f>
        <v>0</v>
      </c>
      <c r="AP120" s="34">
        <f ca="1">IFERROR(VLOOKUP($A120,Lookup2015,77,FALSE),0)</f>
        <v>0</v>
      </c>
      <c r="AQ120" s="35">
        <f ca="1">IFERROR(VLOOKUP($A120,Lookup2015,78,FALSE),0)</f>
        <v>0</v>
      </c>
      <c r="AR120" s="35">
        <f ca="1">IFERROR(VLOOKUP($A120,Lookup2015,79,FALSE),0)</f>
        <v>0</v>
      </c>
      <c r="AS120" s="36">
        <f ca="1">IFERROR(VLOOKUP($A120,Lookup2015,80,FALSE),0)</f>
        <v>0</v>
      </c>
      <c r="AT120" s="34">
        <f ca="1">IFERROR(VLOOKUP($A120,Lookup2016,77,FALSE),0)</f>
        <v>0</v>
      </c>
      <c r="AU120" s="35">
        <f ca="1">IFERROR(VLOOKUP($A120,Lookup2016,78,FALSE),0)</f>
        <v>0</v>
      </c>
      <c r="AV120" s="35">
        <f ca="1">IFERROR(VLOOKUP($A120,Lookup2016,79,FALSE),0)</f>
        <v>0</v>
      </c>
      <c r="AW120" s="36">
        <f ca="1">IFERROR(VLOOKUP($A120,Lookup2016,80,FALSE),0)</f>
        <v>0</v>
      </c>
      <c r="AX120" s="34">
        <f t="shared" ca="1" si="196"/>
        <v>0</v>
      </c>
      <c r="AY120" s="35">
        <f t="shared" ca="1" si="196"/>
        <v>0</v>
      </c>
      <c r="AZ120" s="35">
        <f t="shared" ca="1" si="196"/>
        <v>0</v>
      </c>
      <c r="BA120" s="36">
        <f t="shared" ca="1" si="196"/>
        <v>0</v>
      </c>
    </row>
    <row r="121" spans="1:53" outlineLevel="2" x14ac:dyDescent="0.25">
      <c r="A121" t="s">
        <v>400</v>
      </c>
      <c r="B121" t="str">
        <f ca="1">VLOOKUP($A121,IndexLookup,2,FALSE)</f>
        <v>CWPI</v>
      </c>
      <c r="C121" t="str">
        <f ca="1">VLOOKUP($B121,ParticipantLookup,2,FALSE)</f>
        <v>Cowley Ridge Wind Power Inc.</v>
      </c>
      <c r="D121" t="str">
        <f ca="1">VLOOKUP($A121,IndexLookup,3,FALSE)</f>
        <v>CRE2</v>
      </c>
      <c r="E121" t="str">
        <f ca="1">VLOOKUP($D121,FacilityLookup,2,FALSE)</f>
        <v>Cowley Ridge Expansion #2 Wind Facility</v>
      </c>
      <c r="F121" s="34">
        <f ca="1">IFERROR(VLOOKUP($A121,Lookup2006,77,FALSE),0)</f>
        <v>0</v>
      </c>
      <c r="G121" s="35">
        <f ca="1">IFERROR(VLOOKUP($A121,Lookup2006,78,FALSE),0)</f>
        <v>0</v>
      </c>
      <c r="H121" s="35">
        <f ca="1">IFERROR(VLOOKUP($A121,Lookup2006,79,FALSE),0)</f>
        <v>0</v>
      </c>
      <c r="I121" s="36">
        <f ca="1">IFERROR(VLOOKUP($A121,Lookup2006,80,FALSE),0)</f>
        <v>0</v>
      </c>
      <c r="J121" s="34">
        <f ca="1">IFERROR(VLOOKUP($A121,Lookup2007,77,FALSE),0)</f>
        <v>0</v>
      </c>
      <c r="K121" s="35">
        <f ca="1">IFERROR(VLOOKUP($A121,Lookup2007,78,FALSE),0)</f>
        <v>0</v>
      </c>
      <c r="L121" s="35">
        <f ca="1">IFERROR(VLOOKUP($A121,Lookup2007,79,FALSE),0)</f>
        <v>0</v>
      </c>
      <c r="M121" s="36">
        <f ca="1">IFERROR(VLOOKUP($A121,Lookup2007,80,FALSE),0)</f>
        <v>0</v>
      </c>
      <c r="N121" s="34">
        <f ca="1">IFERROR(VLOOKUP($A121,Lookup2008,77,FALSE),0)</f>
        <v>0</v>
      </c>
      <c r="O121" s="35">
        <f ca="1">IFERROR(VLOOKUP($A121,Lookup2008,78,FALSE),0)</f>
        <v>0</v>
      </c>
      <c r="P121" s="35">
        <f ca="1">IFERROR(VLOOKUP($A121,Lookup2008,79,FALSE),0)</f>
        <v>0</v>
      </c>
      <c r="Q121" s="36">
        <f ca="1">IFERROR(VLOOKUP($A121,Lookup2008,80,FALSE),0)</f>
        <v>0</v>
      </c>
      <c r="R121" s="34">
        <f ca="1">IFERROR(VLOOKUP($A121,Lookup2009,77,FALSE),0)</f>
        <v>0</v>
      </c>
      <c r="S121" s="35">
        <f ca="1">IFERROR(VLOOKUP($A121,Lookup2009,78,FALSE),0)</f>
        <v>0</v>
      </c>
      <c r="T121" s="35">
        <f ca="1">IFERROR(VLOOKUP($A121,Lookup2009,79,FALSE),0)</f>
        <v>0</v>
      </c>
      <c r="U121" s="36">
        <f ca="1">IFERROR(VLOOKUP($A121,Lookup2009,80,FALSE),0)</f>
        <v>0</v>
      </c>
      <c r="V121" s="34">
        <f ca="1">IFERROR(VLOOKUP($A121,Lookup2010,77,FALSE),0)</f>
        <v>0</v>
      </c>
      <c r="W121" s="35">
        <f ca="1">IFERROR(VLOOKUP($A121,Lookup2010,78,FALSE),0)</f>
        <v>0</v>
      </c>
      <c r="X121" s="35">
        <f ca="1">IFERROR(VLOOKUP($A121,Lookup2010,79,FALSE),0)</f>
        <v>0</v>
      </c>
      <c r="Y121" s="36">
        <f ca="1">IFERROR(VLOOKUP($A121,Lookup2010,80,FALSE),0)</f>
        <v>0</v>
      </c>
      <c r="Z121" s="34">
        <f ca="1">IFERROR(VLOOKUP($A121,Lookup2011,77,FALSE),0)</f>
        <v>0</v>
      </c>
      <c r="AA121" s="35">
        <f ca="1">IFERROR(VLOOKUP($A121,Lookup2011,78,FALSE),0)</f>
        <v>0</v>
      </c>
      <c r="AB121" s="35">
        <f ca="1">IFERROR(VLOOKUP($A121,Lookup2011,79,FALSE),0)</f>
        <v>0</v>
      </c>
      <c r="AC121" s="36">
        <f ca="1">IFERROR(VLOOKUP($A121,Lookup2011,80,FALSE),0)</f>
        <v>0</v>
      </c>
      <c r="AD121" s="34">
        <f ca="1">IFERROR(VLOOKUP($A121,Lookup2012,77,FALSE),0)</f>
        <v>0</v>
      </c>
      <c r="AE121" s="35">
        <f ca="1">IFERROR(VLOOKUP($A121,Lookup2012,78,FALSE),0)</f>
        <v>0</v>
      </c>
      <c r="AF121" s="35">
        <f ca="1">IFERROR(VLOOKUP($A121,Lookup2012,79,FALSE),0)</f>
        <v>0</v>
      </c>
      <c r="AG121" s="36">
        <f ca="1">IFERROR(VLOOKUP($A121,Lookup2012,80,FALSE),0)</f>
        <v>0</v>
      </c>
      <c r="AH121" s="34">
        <f ca="1">IFERROR(VLOOKUP($A121,Lookup2013,77,FALSE),0)</f>
        <v>0</v>
      </c>
      <c r="AI121" s="35">
        <f ca="1">IFERROR(VLOOKUP($A121,Lookup2013,78,FALSE),0)</f>
        <v>0</v>
      </c>
      <c r="AJ121" s="35">
        <f ca="1">IFERROR(VLOOKUP($A121,Lookup2013,79,FALSE),0)</f>
        <v>0</v>
      </c>
      <c r="AK121" s="36">
        <f ca="1">IFERROR(VLOOKUP($A121,Lookup2013,80,FALSE),0)</f>
        <v>0</v>
      </c>
      <c r="AL121" s="34">
        <f ca="1">IFERROR(VLOOKUP($A121,Lookup2014,77,FALSE),0)</f>
        <v>207.05999999999992</v>
      </c>
      <c r="AM121" s="35">
        <f ca="1">IFERROR(VLOOKUP($A121,Lookup2014,78,FALSE),0)</f>
        <v>10.35</v>
      </c>
      <c r="AN121" s="35">
        <f ca="1">IFERROR(VLOOKUP($A121,Lookup2014,79,FALSE),0)</f>
        <v>39.819999999999993</v>
      </c>
      <c r="AO121" s="36">
        <f ca="1">IFERROR(VLOOKUP($A121,Lookup2014,80,FALSE),0)</f>
        <v>257.22999999999996</v>
      </c>
      <c r="AP121" s="34">
        <f ca="1">IFERROR(VLOOKUP($A121,Lookup2015,77,FALSE),0)</f>
        <v>190.8</v>
      </c>
      <c r="AQ121" s="35">
        <f ca="1">IFERROR(VLOOKUP($A121,Lookup2015,78,FALSE),0)</f>
        <v>9.5300000000000011</v>
      </c>
      <c r="AR121" s="35">
        <f ca="1">IFERROR(VLOOKUP($A121,Lookup2015,79,FALSE),0)</f>
        <v>32.97</v>
      </c>
      <c r="AS121" s="36">
        <f ca="1">IFERROR(VLOOKUP($A121,Lookup2015,80,FALSE),0)</f>
        <v>233.3</v>
      </c>
      <c r="AT121" s="34">
        <f ca="1">IFERROR(VLOOKUP($A121,Lookup2016,77,FALSE),0)</f>
        <v>0</v>
      </c>
      <c r="AU121" s="35">
        <f ca="1">IFERROR(VLOOKUP($A121,Lookup2016,78,FALSE),0)</f>
        <v>0</v>
      </c>
      <c r="AV121" s="35">
        <f ca="1">IFERROR(VLOOKUP($A121,Lookup2016,79,FALSE),0)</f>
        <v>0</v>
      </c>
      <c r="AW121" s="36">
        <f ca="1">IFERROR(VLOOKUP($A121,Lookup2016,80,FALSE),0)</f>
        <v>0</v>
      </c>
      <c r="AX121" s="34">
        <f t="shared" ca="1" si="196"/>
        <v>397.8599999999999</v>
      </c>
      <c r="AY121" s="35">
        <f t="shared" ca="1" si="196"/>
        <v>19.880000000000003</v>
      </c>
      <c r="AZ121" s="35">
        <f t="shared" ca="1" si="196"/>
        <v>72.789999999999992</v>
      </c>
      <c r="BA121" s="36">
        <f t="shared" ca="1" si="196"/>
        <v>490.53</v>
      </c>
    </row>
    <row r="122" spans="1:53" outlineLevel="2" x14ac:dyDescent="0.25">
      <c r="A122" t="s">
        <v>278</v>
      </c>
      <c r="B122" t="str">
        <f ca="1">VLOOKUP($A122,IndexLookup,2,FALSE)</f>
        <v>CWPI</v>
      </c>
      <c r="C122" t="str">
        <f ca="1">VLOOKUP($B122,ParticipantLookup,2,FALSE)</f>
        <v>Cowley Ridge Wind Power Inc.</v>
      </c>
      <c r="D122" t="str">
        <f ca="1">VLOOKUP($A122,IndexLookup,3,FALSE)</f>
        <v>CRWD</v>
      </c>
      <c r="E122" t="str">
        <f ca="1">VLOOKUP($D122,FacilityLookup,2,FALSE)</f>
        <v>Cowley Ridge Phase 2 Wind Facility</v>
      </c>
      <c r="F122" s="34">
        <f ca="1">IFERROR(VLOOKUP($A122,Lookup2006,77,FALSE),0)</f>
        <v>0</v>
      </c>
      <c r="G122" s="35">
        <f ca="1">IFERROR(VLOOKUP($A122,Lookup2006,78,FALSE),0)</f>
        <v>0</v>
      </c>
      <c r="H122" s="35">
        <f ca="1">IFERROR(VLOOKUP($A122,Lookup2006,79,FALSE),0)</f>
        <v>0</v>
      </c>
      <c r="I122" s="36">
        <f ca="1">IFERROR(VLOOKUP($A122,Lookup2006,80,FALSE),0)</f>
        <v>0</v>
      </c>
      <c r="J122" s="34">
        <f ca="1">IFERROR(VLOOKUP($A122,Lookup2007,77,FALSE),0)</f>
        <v>0</v>
      </c>
      <c r="K122" s="35">
        <f ca="1">IFERROR(VLOOKUP($A122,Lookup2007,78,FALSE),0)</f>
        <v>0</v>
      </c>
      <c r="L122" s="35">
        <f ca="1">IFERROR(VLOOKUP($A122,Lookup2007,79,FALSE),0)</f>
        <v>0</v>
      </c>
      <c r="M122" s="36">
        <f ca="1">IFERROR(VLOOKUP($A122,Lookup2007,80,FALSE),0)</f>
        <v>0</v>
      </c>
      <c r="N122" s="34">
        <f ca="1">IFERROR(VLOOKUP($A122,Lookup2008,77,FALSE),0)</f>
        <v>0</v>
      </c>
      <c r="O122" s="35">
        <f ca="1">IFERROR(VLOOKUP($A122,Lookup2008,78,FALSE),0)</f>
        <v>0</v>
      </c>
      <c r="P122" s="35">
        <f ca="1">IFERROR(VLOOKUP($A122,Lookup2008,79,FALSE),0)</f>
        <v>0</v>
      </c>
      <c r="Q122" s="36">
        <f ca="1">IFERROR(VLOOKUP($A122,Lookup2008,80,FALSE),0)</f>
        <v>0</v>
      </c>
      <c r="R122" s="34">
        <f ca="1">IFERROR(VLOOKUP($A122,Lookup2009,77,FALSE),0)</f>
        <v>0</v>
      </c>
      <c r="S122" s="35">
        <f ca="1">IFERROR(VLOOKUP($A122,Lookup2009,78,FALSE),0)</f>
        <v>0</v>
      </c>
      <c r="T122" s="35">
        <f ca="1">IFERROR(VLOOKUP($A122,Lookup2009,79,FALSE),0)</f>
        <v>0</v>
      </c>
      <c r="U122" s="36">
        <f ca="1">IFERROR(VLOOKUP($A122,Lookup2009,80,FALSE),0)</f>
        <v>0</v>
      </c>
      <c r="V122" s="34">
        <f ca="1">IFERROR(VLOOKUP($A122,Lookup2010,77,FALSE),0)</f>
        <v>0</v>
      </c>
      <c r="W122" s="35">
        <f ca="1">IFERROR(VLOOKUP($A122,Lookup2010,78,FALSE),0)</f>
        <v>0</v>
      </c>
      <c r="X122" s="35">
        <f ca="1">IFERROR(VLOOKUP($A122,Lookup2010,79,FALSE),0)</f>
        <v>0</v>
      </c>
      <c r="Y122" s="36">
        <f ca="1">IFERROR(VLOOKUP($A122,Lookup2010,80,FALSE),0)</f>
        <v>0</v>
      </c>
      <c r="Z122" s="34">
        <f ca="1">IFERROR(VLOOKUP($A122,Lookup2011,77,FALSE),0)</f>
        <v>0</v>
      </c>
      <c r="AA122" s="35">
        <f ca="1">IFERROR(VLOOKUP($A122,Lookup2011,78,FALSE),0)</f>
        <v>0</v>
      </c>
      <c r="AB122" s="35">
        <f ca="1">IFERROR(VLOOKUP($A122,Lookup2011,79,FALSE),0)</f>
        <v>0</v>
      </c>
      <c r="AC122" s="36">
        <f ca="1">IFERROR(VLOOKUP($A122,Lookup2011,80,FALSE),0)</f>
        <v>0</v>
      </c>
      <c r="AD122" s="34">
        <f ca="1">IFERROR(VLOOKUP($A122,Lookup2012,77,FALSE),0)</f>
        <v>0</v>
      </c>
      <c r="AE122" s="35">
        <f ca="1">IFERROR(VLOOKUP($A122,Lookup2012,78,FALSE),0)</f>
        <v>0</v>
      </c>
      <c r="AF122" s="35">
        <f ca="1">IFERROR(VLOOKUP($A122,Lookup2012,79,FALSE),0)</f>
        <v>0</v>
      </c>
      <c r="AG122" s="36">
        <f ca="1">IFERROR(VLOOKUP($A122,Lookup2012,80,FALSE),0)</f>
        <v>0</v>
      </c>
      <c r="AH122" s="34">
        <f ca="1">IFERROR(VLOOKUP($A122,Lookup2013,77,FALSE),0)</f>
        <v>0</v>
      </c>
      <c r="AI122" s="35">
        <f ca="1">IFERROR(VLOOKUP($A122,Lookup2013,78,FALSE),0)</f>
        <v>0</v>
      </c>
      <c r="AJ122" s="35">
        <f ca="1">IFERROR(VLOOKUP($A122,Lookup2013,79,FALSE),0)</f>
        <v>0</v>
      </c>
      <c r="AK122" s="36">
        <f ca="1">IFERROR(VLOOKUP($A122,Lookup2013,80,FALSE),0)</f>
        <v>0</v>
      </c>
      <c r="AL122" s="34">
        <f ca="1">IFERROR(VLOOKUP($A122,Lookup2014,77,FALSE),0)</f>
        <v>-322.5600000000004</v>
      </c>
      <c r="AM122" s="35">
        <f ca="1">IFERROR(VLOOKUP($A122,Lookup2014,78,FALSE),0)</f>
        <v>-16.119999999999969</v>
      </c>
      <c r="AN122" s="35">
        <f ca="1">IFERROR(VLOOKUP($A122,Lookup2014,79,FALSE),0)</f>
        <v>-62.690000000000005</v>
      </c>
      <c r="AO122" s="36">
        <f ca="1">IFERROR(VLOOKUP($A122,Lookup2014,80,FALSE),0)</f>
        <v>-401.37000000000046</v>
      </c>
      <c r="AP122" s="34">
        <f ca="1">IFERROR(VLOOKUP($A122,Lookup2015,77,FALSE),0)</f>
        <v>-31.830000000000041</v>
      </c>
      <c r="AQ122" s="35">
        <f ca="1">IFERROR(VLOOKUP($A122,Lookup2015,78,FALSE),0)</f>
        <v>-1.5700000000000056</v>
      </c>
      <c r="AR122" s="35">
        <f ca="1">IFERROR(VLOOKUP($A122,Lookup2015,79,FALSE),0)</f>
        <v>-5.3699999999999646</v>
      </c>
      <c r="AS122" s="36">
        <f ca="1">IFERROR(VLOOKUP($A122,Lookup2015,80,FALSE),0)</f>
        <v>-38.77000000000001</v>
      </c>
      <c r="AT122" s="34">
        <f ca="1">IFERROR(VLOOKUP($A122,Lookup2016,77,FALSE),0)</f>
        <v>111.07000000000016</v>
      </c>
      <c r="AU122" s="35">
        <f ca="1">IFERROR(VLOOKUP($A122,Lookup2016,78,FALSE),0)</f>
        <v>5.5500000000000114</v>
      </c>
      <c r="AV122" s="35">
        <f ca="1">IFERROR(VLOOKUP($A122,Lookup2016,79,FALSE),0)</f>
        <v>17.129999999999995</v>
      </c>
      <c r="AW122" s="36">
        <f ca="1">IFERROR(VLOOKUP($A122,Lookup2016,80,FALSE),0)</f>
        <v>133.75000000000017</v>
      </c>
      <c r="AX122" s="34">
        <f t="shared" ca="1" si="196"/>
        <v>-243.32000000000028</v>
      </c>
      <c r="AY122" s="35">
        <f t="shared" ca="1" si="196"/>
        <v>-12.139999999999965</v>
      </c>
      <c r="AZ122" s="35">
        <f t="shared" ca="1" si="196"/>
        <v>-50.929999999999978</v>
      </c>
      <c r="BA122" s="36">
        <f t="shared" ca="1" si="196"/>
        <v>-306.39000000000027</v>
      </c>
    </row>
    <row r="123" spans="1:53" outlineLevel="2" x14ac:dyDescent="0.25">
      <c r="A123" t="s">
        <v>343</v>
      </c>
      <c r="B123" t="str">
        <f ca="1">VLOOKUP($A123,IndexLookup,2,FALSE)</f>
        <v>CWPI</v>
      </c>
      <c r="C123" t="str">
        <f ca="1">VLOOKUP($B123,ParticipantLookup,2,FALSE)</f>
        <v>Cowley Ridge Wind Power Inc.</v>
      </c>
      <c r="D123" t="str">
        <f ca="1">VLOOKUP($A123,IndexLookup,3,FALSE)</f>
        <v>PKNE</v>
      </c>
      <c r="E123" t="str">
        <f ca="1">VLOOKUP($D123,FacilityLookup,2,FALSE)</f>
        <v>Cowley Ridge Phase 1 Wind Facility</v>
      </c>
      <c r="F123" s="34">
        <f ca="1">IFERROR(VLOOKUP($A123,Lookup2006,77,FALSE),0)</f>
        <v>0</v>
      </c>
      <c r="G123" s="35">
        <f ca="1">IFERROR(VLOOKUP($A123,Lookup2006,78,FALSE),0)</f>
        <v>0</v>
      </c>
      <c r="H123" s="35">
        <f ca="1">IFERROR(VLOOKUP($A123,Lookup2006,79,FALSE),0)</f>
        <v>0</v>
      </c>
      <c r="I123" s="36">
        <f ca="1">IFERROR(VLOOKUP($A123,Lookup2006,80,FALSE),0)</f>
        <v>0</v>
      </c>
      <c r="J123" s="34">
        <f ca="1">IFERROR(VLOOKUP($A123,Lookup2007,77,FALSE),0)</f>
        <v>0</v>
      </c>
      <c r="K123" s="35">
        <f ca="1">IFERROR(VLOOKUP($A123,Lookup2007,78,FALSE),0)</f>
        <v>0</v>
      </c>
      <c r="L123" s="35">
        <f ca="1">IFERROR(VLOOKUP($A123,Lookup2007,79,FALSE),0)</f>
        <v>0</v>
      </c>
      <c r="M123" s="36">
        <f ca="1">IFERROR(VLOOKUP($A123,Lookup2007,80,FALSE),0)</f>
        <v>0</v>
      </c>
      <c r="N123" s="34">
        <f ca="1">IFERROR(VLOOKUP($A123,Lookup2008,77,FALSE),0)</f>
        <v>0</v>
      </c>
      <c r="O123" s="35">
        <f ca="1">IFERROR(VLOOKUP($A123,Lookup2008,78,FALSE),0)</f>
        <v>0</v>
      </c>
      <c r="P123" s="35">
        <f ca="1">IFERROR(VLOOKUP($A123,Lookup2008,79,FALSE),0)</f>
        <v>0</v>
      </c>
      <c r="Q123" s="36">
        <f ca="1">IFERROR(VLOOKUP($A123,Lookup2008,80,FALSE),0)</f>
        <v>0</v>
      </c>
      <c r="R123" s="34">
        <f ca="1">IFERROR(VLOOKUP($A123,Lookup2009,77,FALSE),0)</f>
        <v>0</v>
      </c>
      <c r="S123" s="35">
        <f ca="1">IFERROR(VLOOKUP($A123,Lookup2009,78,FALSE),0)</f>
        <v>0</v>
      </c>
      <c r="T123" s="35">
        <f ca="1">IFERROR(VLOOKUP($A123,Lookup2009,79,FALSE),0)</f>
        <v>0</v>
      </c>
      <c r="U123" s="36">
        <f ca="1">IFERROR(VLOOKUP($A123,Lookup2009,80,FALSE),0)</f>
        <v>0</v>
      </c>
      <c r="V123" s="34">
        <f ca="1">IFERROR(VLOOKUP($A123,Lookup2010,77,FALSE),0)</f>
        <v>0</v>
      </c>
      <c r="W123" s="35">
        <f ca="1">IFERROR(VLOOKUP($A123,Lookup2010,78,FALSE),0)</f>
        <v>0</v>
      </c>
      <c r="X123" s="35">
        <f ca="1">IFERROR(VLOOKUP($A123,Lookup2010,79,FALSE),0)</f>
        <v>0</v>
      </c>
      <c r="Y123" s="36">
        <f ca="1">IFERROR(VLOOKUP($A123,Lookup2010,80,FALSE),0)</f>
        <v>0</v>
      </c>
      <c r="Z123" s="34">
        <f ca="1">IFERROR(VLOOKUP($A123,Lookup2011,77,FALSE),0)</f>
        <v>0</v>
      </c>
      <c r="AA123" s="35">
        <f ca="1">IFERROR(VLOOKUP($A123,Lookup2011,78,FALSE),0)</f>
        <v>0</v>
      </c>
      <c r="AB123" s="35">
        <f ca="1">IFERROR(VLOOKUP($A123,Lookup2011,79,FALSE),0)</f>
        <v>0</v>
      </c>
      <c r="AC123" s="36">
        <f ca="1">IFERROR(VLOOKUP($A123,Lookup2011,80,FALSE),0)</f>
        <v>0</v>
      </c>
      <c r="AD123" s="34">
        <f ca="1">IFERROR(VLOOKUP($A123,Lookup2012,77,FALSE),0)</f>
        <v>0</v>
      </c>
      <c r="AE123" s="35">
        <f ca="1">IFERROR(VLOOKUP($A123,Lookup2012,78,FALSE),0)</f>
        <v>0</v>
      </c>
      <c r="AF123" s="35">
        <f ca="1">IFERROR(VLOOKUP($A123,Lookup2012,79,FALSE),0)</f>
        <v>0</v>
      </c>
      <c r="AG123" s="36">
        <f ca="1">IFERROR(VLOOKUP($A123,Lookup2012,80,FALSE),0)</f>
        <v>0</v>
      </c>
      <c r="AH123" s="34">
        <f ca="1">IFERROR(VLOOKUP($A123,Lookup2013,77,FALSE),0)</f>
        <v>0</v>
      </c>
      <c r="AI123" s="35">
        <f ca="1">IFERROR(VLOOKUP($A123,Lookup2013,78,FALSE),0)</f>
        <v>0</v>
      </c>
      <c r="AJ123" s="35">
        <f ca="1">IFERROR(VLOOKUP($A123,Lookup2013,79,FALSE),0)</f>
        <v>0</v>
      </c>
      <c r="AK123" s="36">
        <f ca="1">IFERROR(VLOOKUP($A123,Lookup2013,80,FALSE),0)</f>
        <v>0</v>
      </c>
      <c r="AL123" s="34">
        <f ca="1">IFERROR(VLOOKUP($A123,Lookup2014,77,FALSE),0)</f>
        <v>160.47000000000094</v>
      </c>
      <c r="AM123" s="35">
        <f ca="1">IFERROR(VLOOKUP($A123,Lookup2014,78,FALSE),0)</f>
        <v>8.0399999999999991</v>
      </c>
      <c r="AN123" s="35">
        <f ca="1">IFERROR(VLOOKUP($A123,Lookup2014,79,FALSE),0)</f>
        <v>31.269999999999925</v>
      </c>
      <c r="AO123" s="36">
        <f ca="1">IFERROR(VLOOKUP($A123,Lookup2014,80,FALSE),0)</f>
        <v>199.78000000000088</v>
      </c>
      <c r="AP123" s="34">
        <f ca="1">IFERROR(VLOOKUP($A123,Lookup2015,77,FALSE),0)</f>
        <v>-167.00999999999982</v>
      </c>
      <c r="AQ123" s="35">
        <f ca="1">IFERROR(VLOOKUP($A123,Lookup2015,78,FALSE),0)</f>
        <v>-8.3599999999999905</v>
      </c>
      <c r="AR123" s="35">
        <f ca="1">IFERROR(VLOOKUP($A123,Lookup2015,79,FALSE),0)</f>
        <v>-28.060000000000048</v>
      </c>
      <c r="AS123" s="36">
        <f ca="1">IFERROR(VLOOKUP($A123,Lookup2015,80,FALSE),0)</f>
        <v>-203.42999999999986</v>
      </c>
      <c r="AT123" s="34">
        <f ca="1">IFERROR(VLOOKUP($A123,Lookup2016,77,FALSE),0)</f>
        <v>111.36999999999921</v>
      </c>
      <c r="AU123" s="35">
        <f ca="1">IFERROR(VLOOKUP($A123,Lookup2016,78,FALSE),0)</f>
        <v>5.5699999999999932</v>
      </c>
      <c r="AV123" s="35">
        <f ca="1">IFERROR(VLOOKUP($A123,Lookup2016,79,FALSE),0)</f>
        <v>17.179999999999989</v>
      </c>
      <c r="AW123" s="36">
        <f ca="1">IFERROR(VLOOKUP($A123,Lookup2016,80,FALSE),0)</f>
        <v>134.11999999999921</v>
      </c>
      <c r="AX123" s="34">
        <f t="shared" ca="1" si="196"/>
        <v>104.83000000000033</v>
      </c>
      <c r="AY123" s="35">
        <f t="shared" ca="1" si="196"/>
        <v>5.2500000000000018</v>
      </c>
      <c r="AZ123" s="35">
        <f t="shared" ca="1" si="196"/>
        <v>20.389999999999866</v>
      </c>
      <c r="BA123" s="36">
        <f t="shared" ca="1" si="196"/>
        <v>130.47000000000023</v>
      </c>
    </row>
    <row r="124" spans="1:53" outlineLevel="1" x14ac:dyDescent="0.25">
      <c r="C124" s="2" t="s">
        <v>928</v>
      </c>
      <c r="F124" s="34">
        <f t="shared" ref="F124:BA124" ca="1" si="197">SUBTOTAL(9,F119:F123)</f>
        <v>0</v>
      </c>
      <c r="G124" s="35">
        <f t="shared" ca="1" si="197"/>
        <v>0</v>
      </c>
      <c r="H124" s="35">
        <f t="shared" ca="1" si="197"/>
        <v>0</v>
      </c>
      <c r="I124" s="36">
        <f t="shared" ca="1" si="197"/>
        <v>0</v>
      </c>
      <c r="J124" s="34">
        <f t="shared" ca="1" si="197"/>
        <v>0</v>
      </c>
      <c r="K124" s="35">
        <f t="shared" ca="1" si="197"/>
        <v>0</v>
      </c>
      <c r="L124" s="35">
        <f t="shared" ca="1" si="197"/>
        <v>0</v>
      </c>
      <c r="M124" s="36">
        <f t="shared" ca="1" si="197"/>
        <v>0</v>
      </c>
      <c r="N124" s="34">
        <f t="shared" ca="1" si="197"/>
        <v>0</v>
      </c>
      <c r="O124" s="35">
        <f t="shared" ca="1" si="197"/>
        <v>0</v>
      </c>
      <c r="P124" s="35">
        <f t="shared" ca="1" si="197"/>
        <v>0</v>
      </c>
      <c r="Q124" s="36">
        <f t="shared" ca="1" si="197"/>
        <v>0</v>
      </c>
      <c r="R124" s="34">
        <f t="shared" ca="1" si="197"/>
        <v>0</v>
      </c>
      <c r="S124" s="35">
        <f t="shared" ca="1" si="197"/>
        <v>0</v>
      </c>
      <c r="T124" s="35">
        <f t="shared" ca="1" si="197"/>
        <v>0</v>
      </c>
      <c r="U124" s="36">
        <f t="shared" ca="1" si="197"/>
        <v>0</v>
      </c>
      <c r="V124" s="34">
        <f t="shared" ca="1" si="197"/>
        <v>0</v>
      </c>
      <c r="W124" s="35">
        <f t="shared" ca="1" si="197"/>
        <v>0</v>
      </c>
      <c r="X124" s="35">
        <f t="shared" ca="1" si="197"/>
        <v>0</v>
      </c>
      <c r="Y124" s="36">
        <f t="shared" ca="1" si="197"/>
        <v>0</v>
      </c>
      <c r="Z124" s="34">
        <f t="shared" ca="1" si="197"/>
        <v>0</v>
      </c>
      <c r="AA124" s="35">
        <f t="shared" ca="1" si="197"/>
        <v>0</v>
      </c>
      <c r="AB124" s="35">
        <f t="shared" ca="1" si="197"/>
        <v>0</v>
      </c>
      <c r="AC124" s="36">
        <f t="shared" ca="1" si="197"/>
        <v>0</v>
      </c>
      <c r="AD124" s="34">
        <f t="shared" ca="1" si="197"/>
        <v>0</v>
      </c>
      <c r="AE124" s="35">
        <f t="shared" ca="1" si="197"/>
        <v>0</v>
      </c>
      <c r="AF124" s="35">
        <f t="shared" ca="1" si="197"/>
        <v>0</v>
      </c>
      <c r="AG124" s="36">
        <f t="shared" ca="1" si="197"/>
        <v>0</v>
      </c>
      <c r="AH124" s="34">
        <f t="shared" ca="1" si="197"/>
        <v>0</v>
      </c>
      <c r="AI124" s="35">
        <f t="shared" ca="1" si="197"/>
        <v>0</v>
      </c>
      <c r="AJ124" s="35">
        <f t="shared" ca="1" si="197"/>
        <v>0</v>
      </c>
      <c r="AK124" s="36">
        <f t="shared" ca="1" si="197"/>
        <v>0</v>
      </c>
      <c r="AL124" s="34">
        <f t="shared" ca="1" si="197"/>
        <v>44.970000000000454</v>
      </c>
      <c r="AM124" s="35">
        <f t="shared" ca="1" si="197"/>
        <v>2.2700000000000298</v>
      </c>
      <c r="AN124" s="35">
        <f t="shared" ca="1" si="197"/>
        <v>8.3999999999999133</v>
      </c>
      <c r="AO124" s="36">
        <f t="shared" ca="1" si="197"/>
        <v>55.640000000000384</v>
      </c>
      <c r="AP124" s="34">
        <f t="shared" ca="1" si="197"/>
        <v>-46.019999999999925</v>
      </c>
      <c r="AQ124" s="35">
        <f t="shared" ca="1" si="197"/>
        <v>-2.2999999999999936</v>
      </c>
      <c r="AR124" s="35">
        <f t="shared" ca="1" si="197"/>
        <v>-6.9800000000000111</v>
      </c>
      <c r="AS124" s="36">
        <f t="shared" ca="1" si="197"/>
        <v>-55.299999999999926</v>
      </c>
      <c r="AT124" s="34">
        <f t="shared" ca="1" si="197"/>
        <v>222.43999999999937</v>
      </c>
      <c r="AU124" s="35">
        <f t="shared" ca="1" si="197"/>
        <v>11.120000000000005</v>
      </c>
      <c r="AV124" s="35">
        <f t="shared" ca="1" si="197"/>
        <v>34.309999999999988</v>
      </c>
      <c r="AW124" s="36">
        <f t="shared" ca="1" si="197"/>
        <v>267.86999999999938</v>
      </c>
      <c r="AX124" s="34">
        <f t="shared" ca="1" si="197"/>
        <v>221.38999999999987</v>
      </c>
      <c r="AY124" s="35">
        <f t="shared" ca="1" si="197"/>
        <v>11.090000000000041</v>
      </c>
      <c r="AZ124" s="35">
        <f t="shared" ca="1" si="197"/>
        <v>35.729999999999883</v>
      </c>
      <c r="BA124" s="36">
        <f t="shared" ca="1" si="197"/>
        <v>268.20999999999981</v>
      </c>
    </row>
    <row r="125" spans="1:53" outlineLevel="2" x14ac:dyDescent="0.25">
      <c r="A125" t="s">
        <v>291</v>
      </c>
      <c r="B125" t="str">
        <f t="shared" ref="B125:B134" ca="1" si="198">VLOOKUP($A125,IndexLookup,2,FALSE)</f>
        <v>ENCR</v>
      </c>
      <c r="C125" t="str">
        <f t="shared" ref="C125:C134" ca="1" si="199">VLOOKUP($B125,ParticipantLookup,2,FALSE)</f>
        <v>CP Energy Marketing L.P.</v>
      </c>
      <c r="D125" t="str">
        <f t="shared" ref="D125:D134" ca="1" si="200">VLOOKUP($A125,IndexLookup,3,FALSE)</f>
        <v>120SIMP</v>
      </c>
      <c r="E125" t="str">
        <f t="shared" ref="E125:E134" ca="1" si="201">VLOOKUP($D125,FacilityLookup,2,FALSE)</f>
        <v>Alberta-Montana Intertie - Import</v>
      </c>
      <c r="F125" s="34">
        <f t="shared" ref="F125:F134" ca="1" si="202">IFERROR(VLOOKUP($A125,Lookup2006,77,FALSE),0)</f>
        <v>0</v>
      </c>
      <c r="G125" s="35">
        <f t="shared" ref="G125:G134" ca="1" si="203">IFERROR(VLOOKUP($A125,Lookup2006,78,FALSE),0)</f>
        <v>0</v>
      </c>
      <c r="H125" s="35">
        <f t="shared" ref="H125:H134" ca="1" si="204">IFERROR(VLOOKUP($A125,Lookup2006,79,FALSE),0)</f>
        <v>0</v>
      </c>
      <c r="I125" s="36">
        <f t="shared" ref="I125:I134" ca="1" si="205">IFERROR(VLOOKUP($A125,Lookup2006,80,FALSE),0)</f>
        <v>0</v>
      </c>
      <c r="J125" s="34">
        <f t="shared" ref="J125:J134" ca="1" si="206">IFERROR(VLOOKUP($A125,Lookup2007,77,FALSE),0)</f>
        <v>0</v>
      </c>
      <c r="K125" s="35">
        <f t="shared" ref="K125:K134" ca="1" si="207">IFERROR(VLOOKUP($A125,Lookup2007,78,FALSE),0)</f>
        <v>0</v>
      </c>
      <c r="L125" s="35">
        <f t="shared" ref="L125:L134" ca="1" si="208">IFERROR(VLOOKUP($A125,Lookup2007,79,FALSE),0)</f>
        <v>0</v>
      </c>
      <c r="M125" s="36">
        <f t="shared" ref="M125:M134" ca="1" si="209">IFERROR(VLOOKUP($A125,Lookup2007,80,FALSE),0)</f>
        <v>0</v>
      </c>
      <c r="N125" s="34">
        <f t="shared" ref="N125:N134" ca="1" si="210">IFERROR(VLOOKUP($A125,Lookup2008,77,FALSE),0)</f>
        <v>0</v>
      </c>
      <c r="O125" s="35">
        <f t="shared" ref="O125:O134" ca="1" si="211">IFERROR(VLOOKUP($A125,Lookup2008,78,FALSE),0)</f>
        <v>0</v>
      </c>
      <c r="P125" s="35">
        <f t="shared" ref="P125:P134" ca="1" si="212">IFERROR(VLOOKUP($A125,Lookup2008,79,FALSE),0)</f>
        <v>0</v>
      </c>
      <c r="Q125" s="36">
        <f t="shared" ref="Q125:Q134" ca="1" si="213">IFERROR(VLOOKUP($A125,Lookup2008,80,FALSE),0)</f>
        <v>0</v>
      </c>
      <c r="R125" s="34">
        <f t="shared" ref="R125:R134" ca="1" si="214">IFERROR(VLOOKUP($A125,Lookup2009,77,FALSE),0)</f>
        <v>0</v>
      </c>
      <c r="S125" s="35">
        <f t="shared" ref="S125:S134" ca="1" si="215">IFERROR(VLOOKUP($A125,Lookup2009,78,FALSE),0)</f>
        <v>0</v>
      </c>
      <c r="T125" s="35">
        <f t="shared" ref="T125:T134" ca="1" si="216">IFERROR(VLOOKUP($A125,Lookup2009,79,FALSE),0)</f>
        <v>0</v>
      </c>
      <c r="U125" s="36">
        <f t="shared" ref="U125:U134" ca="1" si="217">IFERROR(VLOOKUP($A125,Lookup2009,80,FALSE),0)</f>
        <v>0</v>
      </c>
      <c r="V125" s="34">
        <f t="shared" ref="V125:V134" ca="1" si="218">IFERROR(VLOOKUP($A125,Lookup2010,77,FALSE),0)</f>
        <v>0</v>
      </c>
      <c r="W125" s="35">
        <f t="shared" ref="W125:W134" ca="1" si="219">IFERROR(VLOOKUP($A125,Lookup2010,78,FALSE),0)</f>
        <v>0</v>
      </c>
      <c r="X125" s="35">
        <f t="shared" ref="X125:X134" ca="1" si="220">IFERROR(VLOOKUP($A125,Lookup2010,79,FALSE),0)</f>
        <v>0</v>
      </c>
      <c r="Y125" s="36">
        <f t="shared" ref="Y125:Y134" ca="1" si="221">IFERROR(VLOOKUP($A125,Lookup2010,80,FALSE),0)</f>
        <v>0</v>
      </c>
      <c r="Z125" s="34">
        <f t="shared" ref="Z125:Z134" ca="1" si="222">IFERROR(VLOOKUP($A125,Lookup2011,77,FALSE),0)</f>
        <v>0</v>
      </c>
      <c r="AA125" s="35">
        <f t="shared" ref="AA125:AA134" ca="1" si="223">IFERROR(VLOOKUP($A125,Lookup2011,78,FALSE),0)</f>
        <v>0</v>
      </c>
      <c r="AB125" s="35">
        <f t="shared" ref="AB125:AB134" ca="1" si="224">IFERROR(VLOOKUP($A125,Lookup2011,79,FALSE),0)</f>
        <v>0</v>
      </c>
      <c r="AC125" s="36">
        <f t="shared" ref="AC125:AC134" ca="1" si="225">IFERROR(VLOOKUP($A125,Lookup2011,80,FALSE),0)</f>
        <v>0</v>
      </c>
      <c r="AD125" s="34">
        <f t="shared" ref="AD125:AD134" ca="1" si="226">IFERROR(VLOOKUP($A125,Lookup2012,77,FALSE),0)</f>
        <v>0</v>
      </c>
      <c r="AE125" s="35">
        <f t="shared" ref="AE125:AE134" ca="1" si="227">IFERROR(VLOOKUP($A125,Lookup2012,78,FALSE),0)</f>
        <v>0</v>
      </c>
      <c r="AF125" s="35">
        <f t="shared" ref="AF125:AF134" ca="1" si="228">IFERROR(VLOOKUP($A125,Lookup2012,79,FALSE),0)</f>
        <v>0</v>
      </c>
      <c r="AG125" s="36">
        <f t="shared" ref="AG125:AG134" ca="1" si="229">IFERROR(VLOOKUP($A125,Lookup2012,80,FALSE),0)</f>
        <v>0</v>
      </c>
      <c r="AH125" s="34">
        <f t="shared" ref="AH125:AH134" ca="1" si="230">IFERROR(VLOOKUP($A125,Lookup2013,77,FALSE),0)</f>
        <v>0</v>
      </c>
      <c r="AI125" s="35">
        <f t="shared" ref="AI125:AI134" ca="1" si="231">IFERROR(VLOOKUP($A125,Lookup2013,78,FALSE),0)</f>
        <v>0</v>
      </c>
      <c r="AJ125" s="35">
        <f t="shared" ref="AJ125:AJ134" ca="1" si="232">IFERROR(VLOOKUP($A125,Lookup2013,79,FALSE),0)</f>
        <v>0</v>
      </c>
      <c r="AK125" s="36">
        <f t="shared" ref="AK125:AK134" ca="1" si="233">IFERROR(VLOOKUP($A125,Lookup2013,80,FALSE),0)</f>
        <v>0</v>
      </c>
      <c r="AL125" s="34">
        <f t="shared" ref="AL125:AL134" ca="1" si="234">IFERROR(VLOOKUP($A125,Lookup2014,77,FALSE),0)</f>
        <v>0</v>
      </c>
      <c r="AM125" s="35">
        <f t="shared" ref="AM125:AM134" ca="1" si="235">IFERROR(VLOOKUP($A125,Lookup2014,78,FALSE),0)</f>
        <v>0</v>
      </c>
      <c r="AN125" s="35">
        <f t="shared" ref="AN125:AN134" ca="1" si="236">IFERROR(VLOOKUP($A125,Lookup2014,79,FALSE),0)</f>
        <v>0</v>
      </c>
      <c r="AO125" s="36">
        <f t="shared" ref="AO125:AO134" ca="1" si="237">IFERROR(VLOOKUP($A125,Lookup2014,80,FALSE),0)</f>
        <v>0</v>
      </c>
      <c r="AP125" s="34">
        <f t="shared" ref="AP125:AP134" ca="1" si="238">IFERROR(VLOOKUP($A125,Lookup2015,77,FALSE),0)</f>
        <v>0</v>
      </c>
      <c r="AQ125" s="35">
        <f t="shared" ref="AQ125:AQ134" ca="1" si="239">IFERROR(VLOOKUP($A125,Lookup2015,78,FALSE),0)</f>
        <v>0</v>
      </c>
      <c r="AR125" s="35">
        <f t="shared" ref="AR125:AR134" ca="1" si="240">IFERROR(VLOOKUP($A125,Lookup2015,79,FALSE),0)</f>
        <v>0</v>
      </c>
      <c r="AS125" s="36">
        <f t="shared" ref="AS125:AS134" ca="1" si="241">IFERROR(VLOOKUP($A125,Lookup2015,80,FALSE),0)</f>
        <v>0</v>
      </c>
      <c r="AT125" s="34">
        <f t="shared" ref="AT125:AT134" ca="1" si="242">IFERROR(VLOOKUP($A125,Lookup2016,77,FALSE),0)</f>
        <v>0</v>
      </c>
      <c r="AU125" s="35">
        <f t="shared" ref="AU125:AU134" ca="1" si="243">IFERROR(VLOOKUP($A125,Lookup2016,78,FALSE),0)</f>
        <v>0</v>
      </c>
      <c r="AV125" s="35">
        <f t="shared" ref="AV125:AV134" ca="1" si="244">IFERROR(VLOOKUP($A125,Lookup2016,79,FALSE),0)</f>
        <v>0</v>
      </c>
      <c r="AW125" s="36">
        <f t="shared" ref="AW125:AW134" ca="1" si="245">IFERROR(VLOOKUP($A125,Lookup2016,80,FALSE),0)</f>
        <v>0</v>
      </c>
      <c r="AX125" s="34">
        <f t="shared" ref="AX125:AX134" ca="1" si="246">SUM(F125,J125,N125,R125,V125,Z125,AD125,AH125,AL125,AP125,AT125)</f>
        <v>0</v>
      </c>
      <c r="AY125" s="35">
        <f t="shared" ref="AY125:AY134" ca="1" si="247">SUM(G125,K125,O125,S125,W125,AA125,AE125,AI125,AM125,AQ125,AU125)</f>
        <v>0</v>
      </c>
      <c r="AZ125" s="35">
        <f t="shared" ref="AZ125:AZ134" ca="1" si="248">SUM(H125,L125,P125,T125,X125,AB125,AF125,AJ125,AN125,AR125,AV125)</f>
        <v>0</v>
      </c>
      <c r="BA125" s="36">
        <f t="shared" ref="BA125:BA134" ca="1" si="249">SUM(I125,M125,Q125,U125,Y125,AC125,AG125,AK125,AO125,AS125,AW125)</f>
        <v>0</v>
      </c>
    </row>
    <row r="126" spans="1:53" outlineLevel="2" x14ac:dyDescent="0.25">
      <c r="A126" t="s">
        <v>296</v>
      </c>
      <c r="B126" t="str">
        <f t="shared" ca="1" si="198"/>
        <v>ENCR</v>
      </c>
      <c r="C126" t="str">
        <f t="shared" ca="1" si="199"/>
        <v>CP Energy Marketing L.P.</v>
      </c>
      <c r="D126" t="str">
        <f t="shared" ca="1" si="200"/>
        <v>BCHEXP</v>
      </c>
      <c r="E126" t="str">
        <f t="shared" ca="1" si="201"/>
        <v>Alberta-BC Intertie - Export</v>
      </c>
      <c r="F126" s="34">
        <f t="shared" ca="1" si="202"/>
        <v>180.1299999999998</v>
      </c>
      <c r="G126" s="35">
        <f t="shared" ca="1" si="203"/>
        <v>9.0100000000000016</v>
      </c>
      <c r="H126" s="35">
        <f t="shared" ca="1" si="204"/>
        <v>83.370000000000232</v>
      </c>
      <c r="I126" s="36">
        <f t="shared" ca="1" si="205"/>
        <v>272.51000000000005</v>
      </c>
      <c r="J126" s="34">
        <f t="shared" ca="1" si="206"/>
        <v>1087.6000000000015</v>
      </c>
      <c r="K126" s="35">
        <f t="shared" ca="1" si="207"/>
        <v>54.350000000000087</v>
      </c>
      <c r="L126" s="35">
        <f t="shared" ca="1" si="208"/>
        <v>442.89999999999981</v>
      </c>
      <c r="M126" s="36">
        <f t="shared" ca="1" si="209"/>
        <v>1584.8500000000015</v>
      </c>
      <c r="N126" s="34">
        <f t="shared" ca="1" si="210"/>
        <v>762.38000000000568</v>
      </c>
      <c r="O126" s="35">
        <f t="shared" ca="1" si="211"/>
        <v>38.150000000000077</v>
      </c>
      <c r="P126" s="35">
        <f t="shared" ca="1" si="212"/>
        <v>277.9799999999982</v>
      </c>
      <c r="Q126" s="36">
        <f t="shared" ca="1" si="213"/>
        <v>1078.5100000000041</v>
      </c>
      <c r="R126" s="34">
        <f t="shared" ca="1" si="214"/>
        <v>2.0000000000209184E-2</v>
      </c>
      <c r="S126" s="35">
        <f t="shared" ca="1" si="215"/>
        <v>0</v>
      </c>
      <c r="T126" s="35">
        <f t="shared" ca="1" si="216"/>
        <v>1.0000000000005116E-2</v>
      </c>
      <c r="U126" s="36">
        <f t="shared" ca="1" si="217"/>
        <v>3.00000000002143E-2</v>
      </c>
      <c r="V126" s="34">
        <f t="shared" ca="1" si="218"/>
        <v>0</v>
      </c>
      <c r="W126" s="35">
        <f t="shared" ca="1" si="219"/>
        <v>0</v>
      </c>
      <c r="X126" s="35">
        <f t="shared" ca="1" si="220"/>
        <v>0</v>
      </c>
      <c r="Y126" s="36">
        <f t="shared" ca="1" si="221"/>
        <v>0</v>
      </c>
      <c r="Z126" s="34">
        <f t="shared" ca="1" si="222"/>
        <v>21.899999999999952</v>
      </c>
      <c r="AA126" s="35">
        <f t="shared" ca="1" si="223"/>
        <v>1.109999999999999</v>
      </c>
      <c r="AB126" s="35">
        <f t="shared" ca="1" si="224"/>
        <v>5.9599999999999946</v>
      </c>
      <c r="AC126" s="36">
        <f t="shared" ca="1" si="225"/>
        <v>28.969999999999946</v>
      </c>
      <c r="AD126" s="34">
        <f t="shared" ca="1" si="226"/>
        <v>0</v>
      </c>
      <c r="AE126" s="35">
        <f t="shared" ca="1" si="227"/>
        <v>0</v>
      </c>
      <c r="AF126" s="35">
        <f t="shared" ca="1" si="228"/>
        <v>0</v>
      </c>
      <c r="AG126" s="36">
        <f t="shared" ca="1" si="229"/>
        <v>0</v>
      </c>
      <c r="AH126" s="34">
        <f t="shared" ca="1" si="230"/>
        <v>0</v>
      </c>
      <c r="AI126" s="35">
        <f t="shared" ca="1" si="231"/>
        <v>0</v>
      </c>
      <c r="AJ126" s="35">
        <f t="shared" ca="1" si="232"/>
        <v>0</v>
      </c>
      <c r="AK126" s="36">
        <f t="shared" ca="1" si="233"/>
        <v>0</v>
      </c>
      <c r="AL126" s="34">
        <f t="shared" ca="1" si="234"/>
        <v>-11.529999999999998</v>
      </c>
      <c r="AM126" s="35">
        <f t="shared" ca="1" si="235"/>
        <v>-0.58999999999999964</v>
      </c>
      <c r="AN126" s="35">
        <f t="shared" ca="1" si="236"/>
        <v>-2.2099999999999973</v>
      </c>
      <c r="AO126" s="36">
        <f t="shared" ca="1" si="237"/>
        <v>-14.329999999999995</v>
      </c>
      <c r="AP126" s="34">
        <f t="shared" ca="1" si="238"/>
        <v>-8.1699999999999662</v>
      </c>
      <c r="AQ126" s="35">
        <f t="shared" ca="1" si="239"/>
        <v>-0.40999999999999992</v>
      </c>
      <c r="AR126" s="35">
        <f t="shared" ca="1" si="240"/>
        <v>-1.3499999999999979</v>
      </c>
      <c r="AS126" s="36">
        <f t="shared" ca="1" si="241"/>
        <v>-9.9299999999999642</v>
      </c>
      <c r="AT126" s="34">
        <f t="shared" ca="1" si="242"/>
        <v>0</v>
      </c>
      <c r="AU126" s="35">
        <f t="shared" ca="1" si="243"/>
        <v>0</v>
      </c>
      <c r="AV126" s="35">
        <f t="shared" ca="1" si="244"/>
        <v>0</v>
      </c>
      <c r="AW126" s="36">
        <f t="shared" ca="1" si="245"/>
        <v>0</v>
      </c>
      <c r="AX126" s="34">
        <f t="shared" ca="1" si="246"/>
        <v>2032.330000000007</v>
      </c>
      <c r="AY126" s="35">
        <f t="shared" ca="1" si="247"/>
        <v>101.62000000000016</v>
      </c>
      <c r="AZ126" s="35">
        <f t="shared" ca="1" si="248"/>
        <v>806.65999999999815</v>
      </c>
      <c r="BA126" s="36">
        <f t="shared" ca="1" si="249"/>
        <v>2940.6100000000056</v>
      </c>
    </row>
    <row r="127" spans="1:53" outlineLevel="2" x14ac:dyDescent="0.25">
      <c r="A127" t="s">
        <v>290</v>
      </c>
      <c r="B127" t="str">
        <f t="shared" ca="1" si="198"/>
        <v>ENCR</v>
      </c>
      <c r="C127" t="str">
        <f t="shared" ca="1" si="199"/>
        <v>CP Energy Marketing L.P.</v>
      </c>
      <c r="D127" t="str">
        <f t="shared" ca="1" si="200"/>
        <v>BCHIMP</v>
      </c>
      <c r="E127" t="str">
        <f t="shared" ca="1" si="201"/>
        <v>Alberta-BC Intertie - Import</v>
      </c>
      <c r="F127" s="34">
        <f t="shared" ca="1" si="202"/>
        <v>760.08000000000015</v>
      </c>
      <c r="G127" s="35">
        <f t="shared" ca="1" si="203"/>
        <v>38.010000000000062</v>
      </c>
      <c r="H127" s="35">
        <f t="shared" ca="1" si="204"/>
        <v>355.95000000000226</v>
      </c>
      <c r="I127" s="36">
        <f t="shared" ca="1" si="205"/>
        <v>1154.0400000000027</v>
      </c>
      <c r="J127" s="34">
        <f t="shared" ca="1" si="206"/>
        <v>5704.8999999999805</v>
      </c>
      <c r="K127" s="35">
        <f t="shared" ca="1" si="207"/>
        <v>285.27999999999975</v>
      </c>
      <c r="L127" s="35">
        <f t="shared" ca="1" si="208"/>
        <v>2403.1699999999978</v>
      </c>
      <c r="M127" s="36">
        <f t="shared" ca="1" si="209"/>
        <v>8393.3499999999785</v>
      </c>
      <c r="N127" s="34">
        <f t="shared" ca="1" si="210"/>
        <v>822.62999999999965</v>
      </c>
      <c r="O127" s="35">
        <f t="shared" ca="1" si="211"/>
        <v>41.130000000000081</v>
      </c>
      <c r="P127" s="35">
        <f t="shared" ca="1" si="212"/>
        <v>295.26000000000016</v>
      </c>
      <c r="Q127" s="36">
        <f t="shared" ca="1" si="213"/>
        <v>1159.02</v>
      </c>
      <c r="R127" s="34">
        <f t="shared" ca="1" si="214"/>
        <v>34.910000000000139</v>
      </c>
      <c r="S127" s="35">
        <f t="shared" ca="1" si="215"/>
        <v>1.7400000000000062</v>
      </c>
      <c r="T127" s="35">
        <f t="shared" ca="1" si="216"/>
        <v>11.509999999999987</v>
      </c>
      <c r="U127" s="36">
        <f t="shared" ca="1" si="217"/>
        <v>48.160000000000139</v>
      </c>
      <c r="V127" s="34">
        <f t="shared" ca="1" si="218"/>
        <v>1886.920000000013</v>
      </c>
      <c r="W127" s="35">
        <f t="shared" ca="1" si="219"/>
        <v>94.319999999999965</v>
      </c>
      <c r="X127" s="35">
        <f t="shared" ca="1" si="220"/>
        <v>570.74000000000024</v>
      </c>
      <c r="Y127" s="36">
        <f t="shared" ca="1" si="221"/>
        <v>2551.9800000000123</v>
      </c>
      <c r="Z127" s="34">
        <f t="shared" ca="1" si="222"/>
        <v>-382.73999999999864</v>
      </c>
      <c r="AA127" s="35">
        <f t="shared" ca="1" si="223"/>
        <v>-19.130000000000024</v>
      </c>
      <c r="AB127" s="35">
        <f t="shared" ca="1" si="224"/>
        <v>-109.34000000000006</v>
      </c>
      <c r="AC127" s="36">
        <f t="shared" ca="1" si="225"/>
        <v>-511.20999999999862</v>
      </c>
      <c r="AD127" s="34">
        <f t="shared" ca="1" si="226"/>
        <v>57.100000000000009</v>
      </c>
      <c r="AE127" s="35">
        <f t="shared" ca="1" si="227"/>
        <v>2.8600000000000003</v>
      </c>
      <c r="AF127" s="35">
        <f t="shared" ca="1" si="228"/>
        <v>13.77000000000001</v>
      </c>
      <c r="AG127" s="36">
        <f t="shared" ca="1" si="229"/>
        <v>73.730000000000018</v>
      </c>
      <c r="AH127" s="34">
        <f t="shared" ca="1" si="230"/>
        <v>8.3999999999999559</v>
      </c>
      <c r="AI127" s="35">
        <f t="shared" ca="1" si="231"/>
        <v>0.42999999999999594</v>
      </c>
      <c r="AJ127" s="35">
        <f t="shared" ca="1" si="232"/>
        <v>1.9100000000000112</v>
      </c>
      <c r="AK127" s="36">
        <f t="shared" ca="1" si="233"/>
        <v>10.739999999999963</v>
      </c>
      <c r="AL127" s="34">
        <f t="shared" ca="1" si="234"/>
        <v>-237.85000000000051</v>
      </c>
      <c r="AM127" s="35">
        <f t="shared" ca="1" si="235"/>
        <v>-11.91999999999998</v>
      </c>
      <c r="AN127" s="35">
        <f t="shared" ca="1" si="236"/>
        <v>-46.519999999999847</v>
      </c>
      <c r="AO127" s="36">
        <f t="shared" ca="1" si="237"/>
        <v>-296.29000000000042</v>
      </c>
      <c r="AP127" s="34">
        <f t="shared" ca="1" si="238"/>
        <v>-135.19000000000005</v>
      </c>
      <c r="AQ127" s="35">
        <f t="shared" ca="1" si="239"/>
        <v>-6.7499999999999893</v>
      </c>
      <c r="AR127" s="35">
        <f t="shared" ca="1" si="240"/>
        <v>-22.949999999999974</v>
      </c>
      <c r="AS127" s="36">
        <f t="shared" ca="1" si="241"/>
        <v>-164.89000000000004</v>
      </c>
      <c r="AT127" s="34">
        <f t="shared" ca="1" si="242"/>
        <v>84.210000000002438</v>
      </c>
      <c r="AU127" s="35">
        <f t="shared" ca="1" si="243"/>
        <v>4.2199999999999651</v>
      </c>
      <c r="AV127" s="35">
        <f t="shared" ca="1" si="244"/>
        <v>11.780000000000033</v>
      </c>
      <c r="AW127" s="36">
        <f t="shared" ca="1" si="245"/>
        <v>100.21000000000244</v>
      </c>
      <c r="AX127" s="34">
        <f t="shared" ca="1" si="246"/>
        <v>8603.3699999999972</v>
      </c>
      <c r="AY127" s="35">
        <f t="shared" ca="1" si="247"/>
        <v>430.18999999999983</v>
      </c>
      <c r="AZ127" s="35">
        <f t="shared" ca="1" si="248"/>
        <v>3485.28</v>
      </c>
      <c r="BA127" s="36">
        <f t="shared" ca="1" si="249"/>
        <v>12518.839999999997</v>
      </c>
    </row>
    <row r="128" spans="1:53" outlineLevel="2" x14ac:dyDescent="0.25">
      <c r="A128" t="s">
        <v>732</v>
      </c>
      <c r="B128" t="str">
        <f t="shared" ca="1" si="198"/>
        <v>ENCR</v>
      </c>
      <c r="C128" t="str">
        <f t="shared" ca="1" si="199"/>
        <v>CP Energy Marketing L.P.</v>
      </c>
      <c r="D128" t="str">
        <f t="shared" ca="1" si="200"/>
        <v>ENC1</v>
      </c>
      <c r="E128" t="str">
        <f t="shared" ca="1" si="201"/>
        <v>Clover Bar #1</v>
      </c>
      <c r="F128" s="34">
        <f t="shared" ca="1" si="202"/>
        <v>0</v>
      </c>
      <c r="G128" s="35">
        <f t="shared" ca="1" si="203"/>
        <v>0</v>
      </c>
      <c r="H128" s="35">
        <f t="shared" ca="1" si="204"/>
        <v>0</v>
      </c>
      <c r="I128" s="36">
        <f t="shared" ca="1" si="205"/>
        <v>0</v>
      </c>
      <c r="J128" s="34">
        <f t="shared" ca="1" si="206"/>
        <v>0</v>
      </c>
      <c r="K128" s="35">
        <f t="shared" ca="1" si="207"/>
        <v>0</v>
      </c>
      <c r="L128" s="35">
        <f t="shared" ca="1" si="208"/>
        <v>0</v>
      </c>
      <c r="M128" s="36">
        <f t="shared" ca="1" si="209"/>
        <v>0</v>
      </c>
      <c r="N128" s="34">
        <f t="shared" ca="1" si="210"/>
        <v>4780.1200000000326</v>
      </c>
      <c r="O128" s="35">
        <f t="shared" ca="1" si="211"/>
        <v>239.01999999999981</v>
      </c>
      <c r="P128" s="35">
        <f t="shared" ca="1" si="212"/>
        <v>1679.0399999999993</v>
      </c>
      <c r="Q128" s="36">
        <f t="shared" ca="1" si="213"/>
        <v>6698.1800000000321</v>
      </c>
      <c r="R128" s="34">
        <f t="shared" ca="1" si="214"/>
        <v>-346.76999999999407</v>
      </c>
      <c r="S128" s="35">
        <f t="shared" ca="1" si="215"/>
        <v>-17.339999999999996</v>
      </c>
      <c r="T128" s="35">
        <f t="shared" ca="1" si="216"/>
        <v>-115.16999999999959</v>
      </c>
      <c r="U128" s="36">
        <f t="shared" ca="1" si="217"/>
        <v>-479.27999999999361</v>
      </c>
      <c r="V128" s="34">
        <f t="shared" ca="1" si="218"/>
        <v>0</v>
      </c>
      <c r="W128" s="35">
        <f t="shared" ca="1" si="219"/>
        <v>0</v>
      </c>
      <c r="X128" s="35">
        <f t="shared" ca="1" si="220"/>
        <v>0</v>
      </c>
      <c r="Y128" s="36">
        <f t="shared" ca="1" si="221"/>
        <v>0</v>
      </c>
      <c r="Z128" s="34">
        <f t="shared" ca="1" si="222"/>
        <v>0</v>
      </c>
      <c r="AA128" s="35">
        <f t="shared" ca="1" si="223"/>
        <v>0</v>
      </c>
      <c r="AB128" s="35">
        <f t="shared" ca="1" si="224"/>
        <v>0</v>
      </c>
      <c r="AC128" s="36">
        <f t="shared" ca="1" si="225"/>
        <v>0</v>
      </c>
      <c r="AD128" s="34">
        <f t="shared" ca="1" si="226"/>
        <v>0</v>
      </c>
      <c r="AE128" s="35">
        <f t="shared" ca="1" si="227"/>
        <v>0</v>
      </c>
      <c r="AF128" s="35">
        <f t="shared" ca="1" si="228"/>
        <v>0</v>
      </c>
      <c r="AG128" s="36">
        <f t="shared" ca="1" si="229"/>
        <v>0</v>
      </c>
      <c r="AH128" s="34">
        <f t="shared" ca="1" si="230"/>
        <v>0</v>
      </c>
      <c r="AI128" s="35">
        <f t="shared" ca="1" si="231"/>
        <v>0</v>
      </c>
      <c r="AJ128" s="35">
        <f t="shared" ca="1" si="232"/>
        <v>0</v>
      </c>
      <c r="AK128" s="36">
        <f t="shared" ca="1" si="233"/>
        <v>0</v>
      </c>
      <c r="AL128" s="34">
        <f t="shared" ca="1" si="234"/>
        <v>0</v>
      </c>
      <c r="AM128" s="35">
        <f t="shared" ca="1" si="235"/>
        <v>0</v>
      </c>
      <c r="AN128" s="35">
        <f t="shared" ca="1" si="236"/>
        <v>0</v>
      </c>
      <c r="AO128" s="36">
        <f t="shared" ca="1" si="237"/>
        <v>0</v>
      </c>
      <c r="AP128" s="34">
        <f t="shared" ca="1" si="238"/>
        <v>0</v>
      </c>
      <c r="AQ128" s="35">
        <f t="shared" ca="1" si="239"/>
        <v>0</v>
      </c>
      <c r="AR128" s="35">
        <f t="shared" ca="1" si="240"/>
        <v>0</v>
      </c>
      <c r="AS128" s="36">
        <f t="shared" ca="1" si="241"/>
        <v>0</v>
      </c>
      <c r="AT128" s="34">
        <f t="shared" ca="1" si="242"/>
        <v>0</v>
      </c>
      <c r="AU128" s="35">
        <f t="shared" ca="1" si="243"/>
        <v>0</v>
      </c>
      <c r="AV128" s="35">
        <f t="shared" ca="1" si="244"/>
        <v>0</v>
      </c>
      <c r="AW128" s="36">
        <f t="shared" ca="1" si="245"/>
        <v>0</v>
      </c>
      <c r="AX128" s="34">
        <f t="shared" ca="1" si="246"/>
        <v>4433.3500000000386</v>
      </c>
      <c r="AY128" s="35">
        <f t="shared" ca="1" si="247"/>
        <v>221.67999999999981</v>
      </c>
      <c r="AZ128" s="35">
        <f t="shared" ca="1" si="248"/>
        <v>1563.8699999999997</v>
      </c>
      <c r="BA128" s="36">
        <f t="shared" ca="1" si="249"/>
        <v>6218.9000000000387</v>
      </c>
    </row>
    <row r="129" spans="1:53" outlineLevel="2" x14ac:dyDescent="0.25">
      <c r="A129" t="s">
        <v>733</v>
      </c>
      <c r="B129" t="str">
        <f t="shared" ca="1" si="198"/>
        <v>ENCR</v>
      </c>
      <c r="C129" t="str">
        <f t="shared" ca="1" si="199"/>
        <v>CP Energy Marketing L.P.</v>
      </c>
      <c r="D129" t="str">
        <f t="shared" ca="1" si="200"/>
        <v>ENC2</v>
      </c>
      <c r="E129" t="str">
        <f t="shared" ca="1" si="201"/>
        <v>Clover Bar #2</v>
      </c>
      <c r="F129" s="34">
        <f t="shared" ca="1" si="202"/>
        <v>0</v>
      </c>
      <c r="G129" s="35">
        <f t="shared" ca="1" si="203"/>
        <v>0</v>
      </c>
      <c r="H129" s="35">
        <f t="shared" ca="1" si="204"/>
        <v>0</v>
      </c>
      <c r="I129" s="36">
        <f t="shared" ca="1" si="205"/>
        <v>0</v>
      </c>
      <c r="J129" s="34">
        <f t="shared" ca="1" si="206"/>
        <v>0</v>
      </c>
      <c r="K129" s="35">
        <f t="shared" ca="1" si="207"/>
        <v>0</v>
      </c>
      <c r="L129" s="35">
        <f t="shared" ca="1" si="208"/>
        <v>0</v>
      </c>
      <c r="M129" s="36">
        <f t="shared" ca="1" si="209"/>
        <v>0</v>
      </c>
      <c r="N129" s="34">
        <f t="shared" ca="1" si="210"/>
        <v>0</v>
      </c>
      <c r="O129" s="35">
        <f t="shared" ca="1" si="211"/>
        <v>0</v>
      </c>
      <c r="P129" s="35">
        <f t="shared" ca="1" si="212"/>
        <v>0</v>
      </c>
      <c r="Q129" s="36">
        <f t="shared" ca="1" si="213"/>
        <v>0</v>
      </c>
      <c r="R129" s="34">
        <f t="shared" ca="1" si="214"/>
        <v>-19.550000000000637</v>
      </c>
      <c r="S129" s="35">
        <f t="shared" ca="1" si="215"/>
        <v>-0.97999999999999687</v>
      </c>
      <c r="T129" s="35">
        <f t="shared" ca="1" si="216"/>
        <v>-6.3700000000000152</v>
      </c>
      <c r="U129" s="36">
        <f t="shared" ca="1" si="217"/>
        <v>-26.900000000000649</v>
      </c>
      <c r="V129" s="34">
        <f t="shared" ca="1" si="218"/>
        <v>0</v>
      </c>
      <c r="W129" s="35">
        <f t="shared" ca="1" si="219"/>
        <v>0</v>
      </c>
      <c r="X129" s="35">
        <f t="shared" ca="1" si="220"/>
        <v>0</v>
      </c>
      <c r="Y129" s="36">
        <f t="shared" ca="1" si="221"/>
        <v>0</v>
      </c>
      <c r="Z129" s="34">
        <f t="shared" ca="1" si="222"/>
        <v>0</v>
      </c>
      <c r="AA129" s="35">
        <f t="shared" ca="1" si="223"/>
        <v>0</v>
      </c>
      <c r="AB129" s="35">
        <f t="shared" ca="1" si="224"/>
        <v>0</v>
      </c>
      <c r="AC129" s="36">
        <f t="shared" ca="1" si="225"/>
        <v>0</v>
      </c>
      <c r="AD129" s="34">
        <f t="shared" ca="1" si="226"/>
        <v>0</v>
      </c>
      <c r="AE129" s="35">
        <f t="shared" ca="1" si="227"/>
        <v>0</v>
      </c>
      <c r="AF129" s="35">
        <f t="shared" ca="1" si="228"/>
        <v>0</v>
      </c>
      <c r="AG129" s="36">
        <f t="shared" ca="1" si="229"/>
        <v>0</v>
      </c>
      <c r="AH129" s="34">
        <f t="shared" ca="1" si="230"/>
        <v>0</v>
      </c>
      <c r="AI129" s="35">
        <f t="shared" ca="1" si="231"/>
        <v>0</v>
      </c>
      <c r="AJ129" s="35">
        <f t="shared" ca="1" si="232"/>
        <v>0</v>
      </c>
      <c r="AK129" s="36">
        <f t="shared" ca="1" si="233"/>
        <v>0</v>
      </c>
      <c r="AL129" s="34">
        <f t="shared" ca="1" si="234"/>
        <v>0</v>
      </c>
      <c r="AM129" s="35">
        <f t="shared" ca="1" si="235"/>
        <v>0</v>
      </c>
      <c r="AN129" s="35">
        <f t="shared" ca="1" si="236"/>
        <v>0</v>
      </c>
      <c r="AO129" s="36">
        <f t="shared" ca="1" si="237"/>
        <v>0</v>
      </c>
      <c r="AP129" s="34">
        <f t="shared" ca="1" si="238"/>
        <v>0</v>
      </c>
      <c r="AQ129" s="35">
        <f t="shared" ca="1" si="239"/>
        <v>0</v>
      </c>
      <c r="AR129" s="35">
        <f t="shared" ca="1" si="240"/>
        <v>0</v>
      </c>
      <c r="AS129" s="36">
        <f t="shared" ca="1" si="241"/>
        <v>0</v>
      </c>
      <c r="AT129" s="34">
        <f t="shared" ca="1" si="242"/>
        <v>0</v>
      </c>
      <c r="AU129" s="35">
        <f t="shared" ca="1" si="243"/>
        <v>0</v>
      </c>
      <c r="AV129" s="35">
        <f t="shared" ca="1" si="244"/>
        <v>0</v>
      </c>
      <c r="AW129" s="36">
        <f t="shared" ca="1" si="245"/>
        <v>0</v>
      </c>
      <c r="AX129" s="34">
        <f t="shared" ca="1" si="246"/>
        <v>-19.550000000000637</v>
      </c>
      <c r="AY129" s="35">
        <f t="shared" ca="1" si="247"/>
        <v>-0.97999999999999687</v>
      </c>
      <c r="AZ129" s="35">
        <f t="shared" ca="1" si="248"/>
        <v>-6.3700000000000152</v>
      </c>
      <c r="BA129" s="36">
        <f t="shared" ca="1" si="249"/>
        <v>-26.900000000000649</v>
      </c>
    </row>
    <row r="130" spans="1:53" outlineLevel="2" x14ac:dyDescent="0.25">
      <c r="A130" t="s">
        <v>734</v>
      </c>
      <c r="B130" t="str">
        <f t="shared" ca="1" si="198"/>
        <v>ENCR</v>
      </c>
      <c r="C130" t="str">
        <f t="shared" ca="1" si="199"/>
        <v>CP Energy Marketing L.P.</v>
      </c>
      <c r="D130" t="str">
        <f t="shared" ca="1" si="200"/>
        <v>RG10</v>
      </c>
      <c r="E130" t="str">
        <f t="shared" ca="1" si="201"/>
        <v>Rossdale #10</v>
      </c>
      <c r="F130" s="34">
        <f t="shared" ca="1" si="202"/>
        <v>0</v>
      </c>
      <c r="G130" s="35">
        <f t="shared" ca="1" si="203"/>
        <v>0</v>
      </c>
      <c r="H130" s="35">
        <f t="shared" ca="1" si="204"/>
        <v>0</v>
      </c>
      <c r="I130" s="36">
        <f t="shared" ca="1" si="205"/>
        <v>0</v>
      </c>
      <c r="J130" s="34">
        <f t="shared" ca="1" si="206"/>
        <v>0</v>
      </c>
      <c r="K130" s="35">
        <f t="shared" ca="1" si="207"/>
        <v>0</v>
      </c>
      <c r="L130" s="35">
        <f t="shared" ca="1" si="208"/>
        <v>0</v>
      </c>
      <c r="M130" s="36">
        <f t="shared" ca="1" si="209"/>
        <v>0</v>
      </c>
      <c r="N130" s="34">
        <f t="shared" ca="1" si="210"/>
        <v>0</v>
      </c>
      <c r="O130" s="35">
        <f t="shared" ca="1" si="211"/>
        <v>0</v>
      </c>
      <c r="P130" s="35">
        <f t="shared" ca="1" si="212"/>
        <v>0</v>
      </c>
      <c r="Q130" s="36">
        <f t="shared" ca="1" si="213"/>
        <v>0</v>
      </c>
      <c r="R130" s="34">
        <f t="shared" ca="1" si="214"/>
        <v>0</v>
      </c>
      <c r="S130" s="35">
        <f t="shared" ca="1" si="215"/>
        <v>0</v>
      </c>
      <c r="T130" s="35">
        <f t="shared" ca="1" si="216"/>
        <v>0</v>
      </c>
      <c r="U130" s="36">
        <f t="shared" ca="1" si="217"/>
        <v>0</v>
      </c>
      <c r="V130" s="34">
        <f t="shared" ca="1" si="218"/>
        <v>0</v>
      </c>
      <c r="W130" s="35">
        <f t="shared" ca="1" si="219"/>
        <v>0</v>
      </c>
      <c r="X130" s="35">
        <f t="shared" ca="1" si="220"/>
        <v>0</v>
      </c>
      <c r="Y130" s="36">
        <f t="shared" ca="1" si="221"/>
        <v>0</v>
      </c>
      <c r="Z130" s="34">
        <f t="shared" ca="1" si="222"/>
        <v>0</v>
      </c>
      <c r="AA130" s="35">
        <f t="shared" ca="1" si="223"/>
        <v>0</v>
      </c>
      <c r="AB130" s="35">
        <f t="shared" ca="1" si="224"/>
        <v>0</v>
      </c>
      <c r="AC130" s="36">
        <f t="shared" ca="1" si="225"/>
        <v>0</v>
      </c>
      <c r="AD130" s="34">
        <f t="shared" ca="1" si="226"/>
        <v>0</v>
      </c>
      <c r="AE130" s="35">
        <f t="shared" ca="1" si="227"/>
        <v>0</v>
      </c>
      <c r="AF130" s="35">
        <f t="shared" ca="1" si="228"/>
        <v>0</v>
      </c>
      <c r="AG130" s="36">
        <f t="shared" ca="1" si="229"/>
        <v>0</v>
      </c>
      <c r="AH130" s="34">
        <f t="shared" ca="1" si="230"/>
        <v>0</v>
      </c>
      <c r="AI130" s="35">
        <f t="shared" ca="1" si="231"/>
        <v>0</v>
      </c>
      <c r="AJ130" s="35">
        <f t="shared" ca="1" si="232"/>
        <v>0</v>
      </c>
      <c r="AK130" s="36">
        <f t="shared" ca="1" si="233"/>
        <v>0</v>
      </c>
      <c r="AL130" s="34">
        <f t="shared" ca="1" si="234"/>
        <v>0</v>
      </c>
      <c r="AM130" s="35">
        <f t="shared" ca="1" si="235"/>
        <v>0</v>
      </c>
      <c r="AN130" s="35">
        <f t="shared" ca="1" si="236"/>
        <v>0</v>
      </c>
      <c r="AO130" s="36">
        <f t="shared" ca="1" si="237"/>
        <v>0</v>
      </c>
      <c r="AP130" s="34">
        <f t="shared" ca="1" si="238"/>
        <v>0</v>
      </c>
      <c r="AQ130" s="35">
        <f t="shared" ca="1" si="239"/>
        <v>0</v>
      </c>
      <c r="AR130" s="35">
        <f t="shared" ca="1" si="240"/>
        <v>0</v>
      </c>
      <c r="AS130" s="36">
        <f t="shared" ca="1" si="241"/>
        <v>0</v>
      </c>
      <c r="AT130" s="34">
        <f t="shared" ca="1" si="242"/>
        <v>0</v>
      </c>
      <c r="AU130" s="35">
        <f t="shared" ca="1" si="243"/>
        <v>0</v>
      </c>
      <c r="AV130" s="35">
        <f t="shared" ca="1" si="244"/>
        <v>0</v>
      </c>
      <c r="AW130" s="36">
        <f t="shared" ca="1" si="245"/>
        <v>0</v>
      </c>
      <c r="AX130" s="34">
        <f t="shared" ca="1" si="246"/>
        <v>0</v>
      </c>
      <c r="AY130" s="35">
        <f t="shared" ca="1" si="247"/>
        <v>0</v>
      </c>
      <c r="AZ130" s="35">
        <f t="shared" ca="1" si="248"/>
        <v>0</v>
      </c>
      <c r="BA130" s="36">
        <f t="shared" ca="1" si="249"/>
        <v>0</v>
      </c>
    </row>
    <row r="131" spans="1:53" outlineLevel="2" x14ac:dyDescent="0.25">
      <c r="A131" t="s">
        <v>735</v>
      </c>
      <c r="B131" t="str">
        <f t="shared" ca="1" si="198"/>
        <v>ENCR</v>
      </c>
      <c r="C131" t="str">
        <f t="shared" ca="1" si="199"/>
        <v>CP Energy Marketing L.P.</v>
      </c>
      <c r="D131" t="str">
        <f t="shared" ca="1" si="200"/>
        <v>RG8</v>
      </c>
      <c r="E131" t="str">
        <f t="shared" ca="1" si="201"/>
        <v>Rossdale #8</v>
      </c>
      <c r="F131" s="34">
        <f t="shared" ca="1" si="202"/>
        <v>0</v>
      </c>
      <c r="G131" s="35">
        <f t="shared" ca="1" si="203"/>
        <v>0</v>
      </c>
      <c r="H131" s="35">
        <f t="shared" ca="1" si="204"/>
        <v>0</v>
      </c>
      <c r="I131" s="36">
        <f t="shared" ca="1" si="205"/>
        <v>0</v>
      </c>
      <c r="J131" s="34">
        <f t="shared" ca="1" si="206"/>
        <v>0</v>
      </c>
      <c r="K131" s="35">
        <f t="shared" ca="1" si="207"/>
        <v>0</v>
      </c>
      <c r="L131" s="35">
        <f t="shared" ca="1" si="208"/>
        <v>0</v>
      </c>
      <c r="M131" s="36">
        <f t="shared" ca="1" si="209"/>
        <v>0</v>
      </c>
      <c r="N131" s="34">
        <f t="shared" ca="1" si="210"/>
        <v>0</v>
      </c>
      <c r="O131" s="35">
        <f t="shared" ca="1" si="211"/>
        <v>0</v>
      </c>
      <c r="P131" s="35">
        <f t="shared" ca="1" si="212"/>
        <v>0</v>
      </c>
      <c r="Q131" s="36">
        <f t="shared" ca="1" si="213"/>
        <v>0</v>
      </c>
      <c r="R131" s="34">
        <f t="shared" ca="1" si="214"/>
        <v>0</v>
      </c>
      <c r="S131" s="35">
        <f t="shared" ca="1" si="215"/>
        <v>0</v>
      </c>
      <c r="T131" s="35">
        <f t="shared" ca="1" si="216"/>
        <v>0</v>
      </c>
      <c r="U131" s="36">
        <f t="shared" ca="1" si="217"/>
        <v>0</v>
      </c>
      <c r="V131" s="34">
        <f t="shared" ca="1" si="218"/>
        <v>0</v>
      </c>
      <c r="W131" s="35">
        <f t="shared" ca="1" si="219"/>
        <v>0</v>
      </c>
      <c r="X131" s="35">
        <f t="shared" ca="1" si="220"/>
        <v>0</v>
      </c>
      <c r="Y131" s="36">
        <f t="shared" ca="1" si="221"/>
        <v>0</v>
      </c>
      <c r="Z131" s="34">
        <f t="shared" ca="1" si="222"/>
        <v>0</v>
      </c>
      <c r="AA131" s="35">
        <f t="shared" ca="1" si="223"/>
        <v>0</v>
      </c>
      <c r="AB131" s="35">
        <f t="shared" ca="1" si="224"/>
        <v>0</v>
      </c>
      <c r="AC131" s="36">
        <f t="shared" ca="1" si="225"/>
        <v>0</v>
      </c>
      <c r="AD131" s="34">
        <f t="shared" ca="1" si="226"/>
        <v>0</v>
      </c>
      <c r="AE131" s="35">
        <f t="shared" ca="1" si="227"/>
        <v>0</v>
      </c>
      <c r="AF131" s="35">
        <f t="shared" ca="1" si="228"/>
        <v>0</v>
      </c>
      <c r="AG131" s="36">
        <f t="shared" ca="1" si="229"/>
        <v>0</v>
      </c>
      <c r="AH131" s="34">
        <f t="shared" ca="1" si="230"/>
        <v>0</v>
      </c>
      <c r="AI131" s="35">
        <f t="shared" ca="1" si="231"/>
        <v>0</v>
      </c>
      <c r="AJ131" s="35">
        <f t="shared" ca="1" si="232"/>
        <v>0</v>
      </c>
      <c r="AK131" s="36">
        <f t="shared" ca="1" si="233"/>
        <v>0</v>
      </c>
      <c r="AL131" s="34">
        <f t="shared" ca="1" si="234"/>
        <v>0</v>
      </c>
      <c r="AM131" s="35">
        <f t="shared" ca="1" si="235"/>
        <v>0</v>
      </c>
      <c r="AN131" s="35">
        <f t="shared" ca="1" si="236"/>
        <v>0</v>
      </c>
      <c r="AO131" s="36">
        <f t="shared" ca="1" si="237"/>
        <v>0</v>
      </c>
      <c r="AP131" s="34">
        <f t="shared" ca="1" si="238"/>
        <v>0</v>
      </c>
      <c r="AQ131" s="35">
        <f t="shared" ca="1" si="239"/>
        <v>0</v>
      </c>
      <c r="AR131" s="35">
        <f t="shared" ca="1" si="240"/>
        <v>0</v>
      </c>
      <c r="AS131" s="36">
        <f t="shared" ca="1" si="241"/>
        <v>0</v>
      </c>
      <c r="AT131" s="34">
        <f t="shared" ca="1" si="242"/>
        <v>0</v>
      </c>
      <c r="AU131" s="35">
        <f t="shared" ca="1" si="243"/>
        <v>0</v>
      </c>
      <c r="AV131" s="35">
        <f t="shared" ca="1" si="244"/>
        <v>0</v>
      </c>
      <c r="AW131" s="36">
        <f t="shared" ca="1" si="245"/>
        <v>0</v>
      </c>
      <c r="AX131" s="34">
        <f t="shared" ca="1" si="246"/>
        <v>0</v>
      </c>
      <c r="AY131" s="35">
        <f t="shared" ca="1" si="247"/>
        <v>0</v>
      </c>
      <c r="AZ131" s="35">
        <f t="shared" ca="1" si="248"/>
        <v>0</v>
      </c>
      <c r="BA131" s="36">
        <f t="shared" ca="1" si="249"/>
        <v>0</v>
      </c>
    </row>
    <row r="132" spans="1:53" outlineLevel="2" x14ac:dyDescent="0.25">
      <c r="A132" t="s">
        <v>736</v>
      </c>
      <c r="B132" t="str">
        <f t="shared" ca="1" si="198"/>
        <v>ENCR</v>
      </c>
      <c r="C132" t="str">
        <f t="shared" ca="1" si="199"/>
        <v>CP Energy Marketing L.P.</v>
      </c>
      <c r="D132" t="str">
        <f t="shared" ca="1" si="200"/>
        <v>RG9</v>
      </c>
      <c r="E132" t="str">
        <f t="shared" ca="1" si="201"/>
        <v>Rossdale #9</v>
      </c>
      <c r="F132" s="34">
        <f t="shared" ca="1" si="202"/>
        <v>0</v>
      </c>
      <c r="G132" s="35">
        <f t="shared" ca="1" si="203"/>
        <v>0</v>
      </c>
      <c r="H132" s="35">
        <f t="shared" ca="1" si="204"/>
        <v>0</v>
      </c>
      <c r="I132" s="36">
        <f t="shared" ca="1" si="205"/>
        <v>0</v>
      </c>
      <c r="J132" s="34">
        <f t="shared" ca="1" si="206"/>
        <v>0</v>
      </c>
      <c r="K132" s="35">
        <f t="shared" ca="1" si="207"/>
        <v>0</v>
      </c>
      <c r="L132" s="35">
        <f t="shared" ca="1" si="208"/>
        <v>0</v>
      </c>
      <c r="M132" s="36">
        <f t="shared" ca="1" si="209"/>
        <v>0</v>
      </c>
      <c r="N132" s="34">
        <f t="shared" ca="1" si="210"/>
        <v>0</v>
      </c>
      <c r="O132" s="35">
        <f t="shared" ca="1" si="211"/>
        <v>0</v>
      </c>
      <c r="P132" s="35">
        <f t="shared" ca="1" si="212"/>
        <v>0</v>
      </c>
      <c r="Q132" s="36">
        <f t="shared" ca="1" si="213"/>
        <v>0</v>
      </c>
      <c r="R132" s="34">
        <f t="shared" ca="1" si="214"/>
        <v>0</v>
      </c>
      <c r="S132" s="35">
        <f t="shared" ca="1" si="215"/>
        <v>0</v>
      </c>
      <c r="T132" s="35">
        <f t="shared" ca="1" si="216"/>
        <v>0</v>
      </c>
      <c r="U132" s="36">
        <f t="shared" ca="1" si="217"/>
        <v>0</v>
      </c>
      <c r="V132" s="34">
        <f t="shared" ca="1" si="218"/>
        <v>0</v>
      </c>
      <c r="W132" s="35">
        <f t="shared" ca="1" si="219"/>
        <v>0</v>
      </c>
      <c r="X132" s="35">
        <f t="shared" ca="1" si="220"/>
        <v>0</v>
      </c>
      <c r="Y132" s="36">
        <f t="shared" ca="1" si="221"/>
        <v>0</v>
      </c>
      <c r="Z132" s="34">
        <f t="shared" ca="1" si="222"/>
        <v>0</v>
      </c>
      <c r="AA132" s="35">
        <f t="shared" ca="1" si="223"/>
        <v>0</v>
      </c>
      <c r="AB132" s="35">
        <f t="shared" ca="1" si="224"/>
        <v>0</v>
      </c>
      <c r="AC132" s="36">
        <f t="shared" ca="1" si="225"/>
        <v>0</v>
      </c>
      <c r="AD132" s="34">
        <f t="shared" ca="1" si="226"/>
        <v>0</v>
      </c>
      <c r="AE132" s="35">
        <f t="shared" ca="1" si="227"/>
        <v>0</v>
      </c>
      <c r="AF132" s="35">
        <f t="shared" ca="1" si="228"/>
        <v>0</v>
      </c>
      <c r="AG132" s="36">
        <f t="shared" ca="1" si="229"/>
        <v>0</v>
      </c>
      <c r="AH132" s="34">
        <f t="shared" ca="1" si="230"/>
        <v>0</v>
      </c>
      <c r="AI132" s="35">
        <f t="shared" ca="1" si="231"/>
        <v>0</v>
      </c>
      <c r="AJ132" s="35">
        <f t="shared" ca="1" si="232"/>
        <v>0</v>
      </c>
      <c r="AK132" s="36">
        <f t="shared" ca="1" si="233"/>
        <v>0</v>
      </c>
      <c r="AL132" s="34">
        <f t="shared" ca="1" si="234"/>
        <v>0</v>
      </c>
      <c r="AM132" s="35">
        <f t="shared" ca="1" si="235"/>
        <v>0</v>
      </c>
      <c r="AN132" s="35">
        <f t="shared" ca="1" si="236"/>
        <v>0</v>
      </c>
      <c r="AO132" s="36">
        <f t="shared" ca="1" si="237"/>
        <v>0</v>
      </c>
      <c r="AP132" s="34">
        <f t="shared" ca="1" si="238"/>
        <v>0</v>
      </c>
      <c r="AQ132" s="35">
        <f t="shared" ca="1" si="239"/>
        <v>0</v>
      </c>
      <c r="AR132" s="35">
        <f t="shared" ca="1" si="240"/>
        <v>0</v>
      </c>
      <c r="AS132" s="36">
        <f t="shared" ca="1" si="241"/>
        <v>0</v>
      </c>
      <c r="AT132" s="34">
        <f t="shared" ca="1" si="242"/>
        <v>0</v>
      </c>
      <c r="AU132" s="35">
        <f t="shared" ca="1" si="243"/>
        <v>0</v>
      </c>
      <c r="AV132" s="35">
        <f t="shared" ca="1" si="244"/>
        <v>0</v>
      </c>
      <c r="AW132" s="36">
        <f t="shared" ca="1" si="245"/>
        <v>0</v>
      </c>
      <c r="AX132" s="34">
        <f t="shared" ca="1" si="246"/>
        <v>0</v>
      </c>
      <c r="AY132" s="35">
        <f t="shared" ca="1" si="247"/>
        <v>0</v>
      </c>
      <c r="AZ132" s="35">
        <f t="shared" ca="1" si="248"/>
        <v>0</v>
      </c>
      <c r="BA132" s="36">
        <f t="shared" ca="1" si="249"/>
        <v>0</v>
      </c>
    </row>
    <row r="133" spans="1:53" outlineLevel="2" x14ac:dyDescent="0.25">
      <c r="A133" t="s">
        <v>737</v>
      </c>
      <c r="B133" t="str">
        <f t="shared" ca="1" si="198"/>
        <v>ENCR</v>
      </c>
      <c r="C133" t="str">
        <f t="shared" ca="1" si="199"/>
        <v>CP Energy Marketing L.P.</v>
      </c>
      <c r="D133" t="str">
        <f t="shared" ca="1" si="200"/>
        <v>SPCEXP</v>
      </c>
      <c r="E133" t="str">
        <f t="shared" ca="1" si="201"/>
        <v>Alberta-Saskatchewan Intertie - Export</v>
      </c>
      <c r="F133" s="34">
        <f t="shared" ca="1" si="202"/>
        <v>1.7100000000000071</v>
      </c>
      <c r="G133" s="35">
        <f t="shared" ca="1" si="203"/>
        <v>7.9999999999999849E-2</v>
      </c>
      <c r="H133" s="35">
        <f t="shared" ca="1" si="204"/>
        <v>0.7800000000000038</v>
      </c>
      <c r="I133" s="36">
        <f t="shared" ca="1" si="205"/>
        <v>2.5700000000000109</v>
      </c>
      <c r="J133" s="34">
        <f t="shared" ca="1" si="206"/>
        <v>4.1300000000000052</v>
      </c>
      <c r="K133" s="35">
        <f t="shared" ca="1" si="207"/>
        <v>0.20999999999999927</v>
      </c>
      <c r="L133" s="35">
        <f t="shared" ca="1" si="208"/>
        <v>1.6199999999999979</v>
      </c>
      <c r="M133" s="36">
        <f t="shared" ca="1" si="209"/>
        <v>5.9600000000000017</v>
      </c>
      <c r="N133" s="34">
        <f t="shared" ca="1" si="210"/>
        <v>5.0799999999999841</v>
      </c>
      <c r="O133" s="35">
        <f t="shared" ca="1" si="211"/>
        <v>0.23999999999999844</v>
      </c>
      <c r="P133" s="35">
        <f t="shared" ca="1" si="212"/>
        <v>1.8499999999999936</v>
      </c>
      <c r="Q133" s="36">
        <f t="shared" ca="1" si="213"/>
        <v>7.1699999999999768</v>
      </c>
      <c r="R133" s="34">
        <f t="shared" ca="1" si="214"/>
        <v>0</v>
      </c>
      <c r="S133" s="35">
        <f t="shared" ca="1" si="215"/>
        <v>0</v>
      </c>
      <c r="T133" s="35">
        <f t="shared" ca="1" si="216"/>
        <v>0</v>
      </c>
      <c r="U133" s="36">
        <f t="shared" ca="1" si="217"/>
        <v>0</v>
      </c>
      <c r="V133" s="34">
        <f t="shared" ca="1" si="218"/>
        <v>0</v>
      </c>
      <c r="W133" s="35">
        <f t="shared" ca="1" si="219"/>
        <v>0</v>
      </c>
      <c r="X133" s="35">
        <f t="shared" ca="1" si="220"/>
        <v>0</v>
      </c>
      <c r="Y133" s="36">
        <f t="shared" ca="1" si="221"/>
        <v>0</v>
      </c>
      <c r="Z133" s="34">
        <f t="shared" ca="1" si="222"/>
        <v>0</v>
      </c>
      <c r="AA133" s="35">
        <f t="shared" ca="1" si="223"/>
        <v>0</v>
      </c>
      <c r="AB133" s="35">
        <f t="shared" ca="1" si="224"/>
        <v>0</v>
      </c>
      <c r="AC133" s="36">
        <f t="shared" ca="1" si="225"/>
        <v>0</v>
      </c>
      <c r="AD133" s="34">
        <f t="shared" ca="1" si="226"/>
        <v>0</v>
      </c>
      <c r="AE133" s="35">
        <f t="shared" ca="1" si="227"/>
        <v>0</v>
      </c>
      <c r="AF133" s="35">
        <f t="shared" ca="1" si="228"/>
        <v>0</v>
      </c>
      <c r="AG133" s="36">
        <f t="shared" ca="1" si="229"/>
        <v>0</v>
      </c>
      <c r="AH133" s="34">
        <f t="shared" ca="1" si="230"/>
        <v>0</v>
      </c>
      <c r="AI133" s="35">
        <f t="shared" ca="1" si="231"/>
        <v>0</v>
      </c>
      <c r="AJ133" s="35">
        <f t="shared" ca="1" si="232"/>
        <v>0</v>
      </c>
      <c r="AK133" s="36">
        <f t="shared" ca="1" si="233"/>
        <v>0</v>
      </c>
      <c r="AL133" s="34">
        <f t="shared" ca="1" si="234"/>
        <v>0</v>
      </c>
      <c r="AM133" s="35">
        <f t="shared" ca="1" si="235"/>
        <v>0</v>
      </c>
      <c r="AN133" s="35">
        <f t="shared" ca="1" si="236"/>
        <v>0</v>
      </c>
      <c r="AO133" s="36">
        <f t="shared" ca="1" si="237"/>
        <v>0</v>
      </c>
      <c r="AP133" s="34">
        <f t="shared" ca="1" si="238"/>
        <v>0</v>
      </c>
      <c r="AQ133" s="35">
        <f t="shared" ca="1" si="239"/>
        <v>0</v>
      </c>
      <c r="AR133" s="35">
        <f t="shared" ca="1" si="240"/>
        <v>0</v>
      </c>
      <c r="AS133" s="36">
        <f t="shared" ca="1" si="241"/>
        <v>0</v>
      </c>
      <c r="AT133" s="34">
        <f t="shared" ca="1" si="242"/>
        <v>0</v>
      </c>
      <c r="AU133" s="35">
        <f t="shared" ca="1" si="243"/>
        <v>0</v>
      </c>
      <c r="AV133" s="35">
        <f t="shared" ca="1" si="244"/>
        <v>0</v>
      </c>
      <c r="AW133" s="36">
        <f t="shared" ca="1" si="245"/>
        <v>0</v>
      </c>
      <c r="AX133" s="34">
        <f t="shared" ca="1" si="246"/>
        <v>10.919999999999996</v>
      </c>
      <c r="AY133" s="35">
        <f t="shared" ca="1" si="247"/>
        <v>0.52999999999999758</v>
      </c>
      <c r="AZ133" s="35">
        <f t="shared" ca="1" si="248"/>
        <v>4.2499999999999956</v>
      </c>
      <c r="BA133" s="36">
        <f t="shared" ca="1" si="249"/>
        <v>15.699999999999989</v>
      </c>
    </row>
    <row r="134" spans="1:53" outlineLevel="2" x14ac:dyDescent="0.25">
      <c r="A134" t="s">
        <v>292</v>
      </c>
      <c r="B134" t="str">
        <f t="shared" ca="1" si="198"/>
        <v>ENCR</v>
      </c>
      <c r="C134" t="str">
        <f t="shared" ca="1" si="199"/>
        <v>CP Energy Marketing L.P.</v>
      </c>
      <c r="D134" t="str">
        <f t="shared" ca="1" si="200"/>
        <v>SPCIMP</v>
      </c>
      <c r="E134" t="str">
        <f t="shared" ca="1" si="201"/>
        <v>Alberta-Saskatchewan Intertie - Import</v>
      </c>
      <c r="F134" s="34">
        <f t="shared" ca="1" si="202"/>
        <v>-27.550000000000047</v>
      </c>
      <c r="G134" s="35">
        <f t="shared" ca="1" si="203"/>
        <v>-1.3799999999999994</v>
      </c>
      <c r="H134" s="35">
        <f t="shared" ca="1" si="204"/>
        <v>-13.470000000000043</v>
      </c>
      <c r="I134" s="36">
        <f t="shared" ca="1" si="205"/>
        <v>-42.400000000000098</v>
      </c>
      <c r="J134" s="34">
        <f t="shared" ca="1" si="206"/>
        <v>71.929999999999836</v>
      </c>
      <c r="K134" s="35">
        <f t="shared" ca="1" si="207"/>
        <v>3.5900000000000096</v>
      </c>
      <c r="L134" s="35">
        <f t="shared" ca="1" si="208"/>
        <v>30.159999999999954</v>
      </c>
      <c r="M134" s="36">
        <f t="shared" ca="1" si="209"/>
        <v>105.67999999999978</v>
      </c>
      <c r="N134" s="34">
        <f t="shared" ca="1" si="210"/>
        <v>291.0100000000009</v>
      </c>
      <c r="O134" s="35">
        <f t="shared" ca="1" si="211"/>
        <v>14.539999999999964</v>
      </c>
      <c r="P134" s="35">
        <f t="shared" ca="1" si="212"/>
        <v>101.52000000000025</v>
      </c>
      <c r="Q134" s="36">
        <f t="shared" ca="1" si="213"/>
        <v>407.07000000000107</v>
      </c>
      <c r="R134" s="34">
        <f t="shared" ca="1" si="214"/>
        <v>94.319999999999879</v>
      </c>
      <c r="S134" s="35">
        <f t="shared" ca="1" si="215"/>
        <v>4.6999999999999922</v>
      </c>
      <c r="T134" s="35">
        <f t="shared" ca="1" si="216"/>
        <v>31.240000000000006</v>
      </c>
      <c r="U134" s="36">
        <f t="shared" ca="1" si="217"/>
        <v>130.25999999999988</v>
      </c>
      <c r="V134" s="34">
        <f t="shared" ca="1" si="218"/>
        <v>1349.2299999999996</v>
      </c>
      <c r="W134" s="35">
        <f t="shared" ca="1" si="219"/>
        <v>67.460000000000008</v>
      </c>
      <c r="X134" s="35">
        <f t="shared" ca="1" si="220"/>
        <v>411.55999999999983</v>
      </c>
      <c r="Y134" s="36">
        <f t="shared" ca="1" si="221"/>
        <v>1828.2499999999993</v>
      </c>
      <c r="Z134" s="34">
        <f t="shared" ca="1" si="222"/>
        <v>202.01999999999927</v>
      </c>
      <c r="AA134" s="35">
        <f t="shared" ca="1" si="223"/>
        <v>10.09</v>
      </c>
      <c r="AB134" s="35">
        <f t="shared" ca="1" si="224"/>
        <v>57.469999999999928</v>
      </c>
      <c r="AC134" s="36">
        <f t="shared" ca="1" si="225"/>
        <v>269.57999999999919</v>
      </c>
      <c r="AD134" s="34">
        <f t="shared" ca="1" si="226"/>
        <v>0</v>
      </c>
      <c r="AE134" s="35">
        <f t="shared" ca="1" si="227"/>
        <v>0</v>
      </c>
      <c r="AF134" s="35">
        <f t="shared" ca="1" si="228"/>
        <v>0</v>
      </c>
      <c r="AG134" s="36">
        <f t="shared" ca="1" si="229"/>
        <v>0</v>
      </c>
      <c r="AH134" s="34">
        <f t="shared" ca="1" si="230"/>
        <v>0</v>
      </c>
      <c r="AI134" s="35">
        <f t="shared" ca="1" si="231"/>
        <v>0</v>
      </c>
      <c r="AJ134" s="35">
        <f t="shared" ca="1" si="232"/>
        <v>0</v>
      </c>
      <c r="AK134" s="36">
        <f t="shared" ca="1" si="233"/>
        <v>0</v>
      </c>
      <c r="AL134" s="34">
        <f t="shared" ca="1" si="234"/>
        <v>0</v>
      </c>
      <c r="AM134" s="35">
        <f t="shared" ca="1" si="235"/>
        <v>0</v>
      </c>
      <c r="AN134" s="35">
        <f t="shared" ca="1" si="236"/>
        <v>0</v>
      </c>
      <c r="AO134" s="36">
        <f t="shared" ca="1" si="237"/>
        <v>0</v>
      </c>
      <c r="AP134" s="34">
        <f t="shared" ca="1" si="238"/>
        <v>0</v>
      </c>
      <c r="AQ134" s="35">
        <f t="shared" ca="1" si="239"/>
        <v>0</v>
      </c>
      <c r="AR134" s="35">
        <f t="shared" ca="1" si="240"/>
        <v>0</v>
      </c>
      <c r="AS134" s="36">
        <f t="shared" ca="1" si="241"/>
        <v>0</v>
      </c>
      <c r="AT134" s="34">
        <f t="shared" ca="1" si="242"/>
        <v>-0.56999999999999318</v>
      </c>
      <c r="AU134" s="35">
        <f t="shared" ca="1" si="243"/>
        <v>-3.0000000000000249E-2</v>
      </c>
      <c r="AV134" s="35">
        <f t="shared" ca="1" si="244"/>
        <v>-7.9999999999998503E-2</v>
      </c>
      <c r="AW134" s="36">
        <f t="shared" ca="1" si="245"/>
        <v>-0.67999999999999194</v>
      </c>
      <c r="AX134" s="34">
        <f t="shared" ca="1" si="246"/>
        <v>1980.3899999999994</v>
      </c>
      <c r="AY134" s="35">
        <f t="shared" ca="1" si="247"/>
        <v>98.96999999999997</v>
      </c>
      <c r="AZ134" s="35">
        <f t="shared" ca="1" si="248"/>
        <v>618.39999999999986</v>
      </c>
      <c r="BA134" s="36">
        <f t="shared" ca="1" si="249"/>
        <v>2697.7599999999989</v>
      </c>
    </row>
    <row r="135" spans="1:53" outlineLevel="1" x14ac:dyDescent="0.25">
      <c r="C135" s="2" t="s">
        <v>929</v>
      </c>
      <c r="F135" s="34">
        <f t="shared" ref="F135:BA135" ca="1" si="250">SUBTOTAL(9,F125:F134)</f>
        <v>914.36999999999989</v>
      </c>
      <c r="G135" s="35">
        <f t="shared" ca="1" si="250"/>
        <v>45.720000000000063</v>
      </c>
      <c r="H135" s="35">
        <f t="shared" ca="1" si="250"/>
        <v>426.6300000000025</v>
      </c>
      <c r="I135" s="36">
        <f t="shared" ca="1" si="250"/>
        <v>1386.7200000000025</v>
      </c>
      <c r="J135" s="34">
        <f t="shared" ca="1" si="250"/>
        <v>6868.5599999999813</v>
      </c>
      <c r="K135" s="35">
        <f t="shared" ca="1" si="250"/>
        <v>343.42999999999984</v>
      </c>
      <c r="L135" s="35">
        <f t="shared" ca="1" si="250"/>
        <v>2877.8499999999972</v>
      </c>
      <c r="M135" s="36">
        <f t="shared" ca="1" si="250"/>
        <v>10089.83999999998</v>
      </c>
      <c r="N135" s="34">
        <f t="shared" ca="1" si="250"/>
        <v>6661.2200000000385</v>
      </c>
      <c r="O135" s="35">
        <f t="shared" ca="1" si="250"/>
        <v>333.07999999999993</v>
      </c>
      <c r="P135" s="35">
        <f t="shared" ca="1" si="250"/>
        <v>2355.6499999999983</v>
      </c>
      <c r="Q135" s="36">
        <f t="shared" ca="1" si="250"/>
        <v>9349.9500000000371</v>
      </c>
      <c r="R135" s="34">
        <f t="shared" ca="1" si="250"/>
        <v>-237.06999999999448</v>
      </c>
      <c r="S135" s="35">
        <f t="shared" ca="1" si="250"/>
        <v>-11.879999999999995</v>
      </c>
      <c r="T135" s="35">
        <f t="shared" ca="1" si="250"/>
        <v>-78.779999999999603</v>
      </c>
      <c r="U135" s="36">
        <f t="shared" ca="1" si="250"/>
        <v>-327.72999999999405</v>
      </c>
      <c r="V135" s="34">
        <f t="shared" ca="1" si="250"/>
        <v>3236.1500000000124</v>
      </c>
      <c r="W135" s="35">
        <f t="shared" ca="1" si="250"/>
        <v>161.77999999999997</v>
      </c>
      <c r="X135" s="35">
        <f t="shared" ca="1" si="250"/>
        <v>982.30000000000007</v>
      </c>
      <c r="Y135" s="36">
        <f t="shared" ca="1" si="250"/>
        <v>4380.2300000000114</v>
      </c>
      <c r="Z135" s="34">
        <f t="shared" ca="1" si="250"/>
        <v>-158.8199999999994</v>
      </c>
      <c r="AA135" s="35">
        <f t="shared" ca="1" si="250"/>
        <v>-7.9300000000000246</v>
      </c>
      <c r="AB135" s="35">
        <f t="shared" ca="1" si="250"/>
        <v>-45.910000000000139</v>
      </c>
      <c r="AC135" s="36">
        <f t="shared" ca="1" si="250"/>
        <v>-212.65999999999946</v>
      </c>
      <c r="AD135" s="34">
        <f t="shared" ca="1" si="250"/>
        <v>57.100000000000009</v>
      </c>
      <c r="AE135" s="35">
        <f t="shared" ca="1" si="250"/>
        <v>2.8600000000000003</v>
      </c>
      <c r="AF135" s="35">
        <f t="shared" ca="1" si="250"/>
        <v>13.77000000000001</v>
      </c>
      <c r="AG135" s="36">
        <f t="shared" ca="1" si="250"/>
        <v>73.730000000000018</v>
      </c>
      <c r="AH135" s="34">
        <f t="shared" ca="1" si="250"/>
        <v>8.3999999999999559</v>
      </c>
      <c r="AI135" s="35">
        <f t="shared" ca="1" si="250"/>
        <v>0.42999999999999594</v>
      </c>
      <c r="AJ135" s="35">
        <f t="shared" ca="1" si="250"/>
        <v>1.9100000000000112</v>
      </c>
      <c r="AK135" s="36">
        <f t="shared" ca="1" si="250"/>
        <v>10.739999999999963</v>
      </c>
      <c r="AL135" s="34">
        <f t="shared" ca="1" si="250"/>
        <v>-249.38000000000051</v>
      </c>
      <c r="AM135" s="35">
        <f t="shared" ca="1" si="250"/>
        <v>-12.50999999999998</v>
      </c>
      <c r="AN135" s="35">
        <f t="shared" ca="1" si="250"/>
        <v>-48.729999999999848</v>
      </c>
      <c r="AO135" s="36">
        <f t="shared" ca="1" si="250"/>
        <v>-310.6200000000004</v>
      </c>
      <c r="AP135" s="34">
        <f t="shared" ca="1" si="250"/>
        <v>-143.36000000000001</v>
      </c>
      <c r="AQ135" s="35">
        <f t="shared" ca="1" si="250"/>
        <v>-7.1599999999999895</v>
      </c>
      <c r="AR135" s="35">
        <f t="shared" ca="1" si="250"/>
        <v>-24.299999999999972</v>
      </c>
      <c r="AS135" s="36">
        <f t="shared" ca="1" si="250"/>
        <v>-174.82</v>
      </c>
      <c r="AT135" s="34">
        <f t="shared" ca="1" si="250"/>
        <v>83.640000000002445</v>
      </c>
      <c r="AU135" s="35">
        <f t="shared" ca="1" si="250"/>
        <v>4.1899999999999649</v>
      </c>
      <c r="AV135" s="35">
        <f t="shared" ca="1" si="250"/>
        <v>11.700000000000035</v>
      </c>
      <c r="AW135" s="36">
        <f t="shared" ca="1" si="250"/>
        <v>99.530000000002445</v>
      </c>
      <c r="AX135" s="34">
        <f t="shared" ca="1" si="250"/>
        <v>17040.810000000041</v>
      </c>
      <c r="AY135" s="35">
        <f t="shared" ca="1" si="250"/>
        <v>852.00999999999976</v>
      </c>
      <c r="AZ135" s="35">
        <f t="shared" ca="1" si="250"/>
        <v>6472.0899999999983</v>
      </c>
      <c r="BA135" s="36">
        <f t="shared" ca="1" si="250"/>
        <v>24364.91000000004</v>
      </c>
    </row>
    <row r="136" spans="1:53" outlineLevel="2" x14ac:dyDescent="0.25">
      <c r="A136" t="s">
        <v>284</v>
      </c>
      <c r="B136" t="str">
        <f ca="1">VLOOKUP($A136,IndexLookup,2,FALSE)</f>
        <v>DAIS</v>
      </c>
      <c r="C136" t="str">
        <f ca="1">VLOOKUP($B136,ParticipantLookup,2,FALSE)</f>
        <v>Daishowa-Marubeni Int. Ltd.</v>
      </c>
      <c r="D136" t="str">
        <f ca="1">VLOOKUP($A136,IndexLookup,3,FALSE)</f>
        <v>DAI1</v>
      </c>
      <c r="E136" t="str">
        <f ca="1">VLOOKUP($D136,FacilityLookup,2,FALSE)</f>
        <v>Daishowa-Marubeni</v>
      </c>
      <c r="F136" s="34">
        <f ca="1">IFERROR(VLOOKUP($A136,Lookup2006,77,FALSE),0)</f>
        <v>560.44000000000301</v>
      </c>
      <c r="G136" s="35">
        <f ca="1">IFERROR(VLOOKUP($A136,Lookup2006,78,FALSE),0)</f>
        <v>28.029999999999998</v>
      </c>
      <c r="H136" s="35">
        <f ca="1">IFERROR(VLOOKUP($A136,Lookup2006,79,FALSE),0)</f>
        <v>259.15000000000003</v>
      </c>
      <c r="I136" s="36">
        <f ca="1">IFERROR(VLOOKUP($A136,Lookup2006,80,FALSE),0)</f>
        <v>847.62000000000285</v>
      </c>
      <c r="J136" s="34">
        <f ca="1">IFERROR(VLOOKUP($A136,Lookup2007,77,FALSE),0)</f>
        <v>588.43999999999778</v>
      </c>
      <c r="K136" s="35">
        <f ca="1">IFERROR(VLOOKUP($A136,Lookup2007,78,FALSE),0)</f>
        <v>29.430000000000017</v>
      </c>
      <c r="L136" s="35">
        <f ca="1">IFERROR(VLOOKUP($A136,Lookup2007,79,FALSE),0)</f>
        <v>244.6699999999997</v>
      </c>
      <c r="M136" s="36">
        <f ca="1">IFERROR(VLOOKUP($A136,Lookup2007,80,FALSE),0)</f>
        <v>862.53999999999746</v>
      </c>
      <c r="N136" s="34">
        <f ca="1">IFERROR(VLOOKUP($A136,Lookup2008,77,FALSE),0)</f>
        <v>404.49000000000069</v>
      </c>
      <c r="O136" s="35">
        <f ca="1">IFERROR(VLOOKUP($A136,Lookup2008,78,FALSE),0)</f>
        <v>20.229999999999905</v>
      </c>
      <c r="P136" s="35">
        <f ca="1">IFERROR(VLOOKUP($A136,Lookup2008,79,FALSE),0)</f>
        <v>143.69999999999987</v>
      </c>
      <c r="Q136" s="36">
        <f ca="1">IFERROR(VLOOKUP($A136,Lookup2008,80,FALSE),0)</f>
        <v>568.42000000000041</v>
      </c>
      <c r="R136" s="34">
        <f ca="1">IFERROR(VLOOKUP($A136,Lookup2009,77,FALSE),0)</f>
        <v>-4113.3699999999944</v>
      </c>
      <c r="S136" s="35">
        <f ca="1">IFERROR(VLOOKUP($A136,Lookup2009,78,FALSE),0)</f>
        <v>-205.67999999999995</v>
      </c>
      <c r="T136" s="35">
        <f ca="1">IFERROR(VLOOKUP($A136,Lookup2009,79,FALSE),0)</f>
        <v>-1334.8900000000003</v>
      </c>
      <c r="U136" s="36">
        <f ca="1">IFERROR(VLOOKUP($A136,Lookup2009,80,FALSE),0)</f>
        <v>-5653.9399999999951</v>
      </c>
      <c r="V136" s="34">
        <f ca="1">IFERROR(VLOOKUP($A136,Lookup2010,77,FALSE),0)</f>
        <v>-1789.4199999999987</v>
      </c>
      <c r="W136" s="35">
        <f ca="1">IFERROR(VLOOKUP($A136,Lookup2010,78,FALSE),0)</f>
        <v>-89.480000000000032</v>
      </c>
      <c r="X136" s="35">
        <f ca="1">IFERROR(VLOOKUP($A136,Lookup2010,79,FALSE),0)</f>
        <v>-543.08999999999992</v>
      </c>
      <c r="Y136" s="36">
        <f ca="1">IFERROR(VLOOKUP($A136,Lookup2010,80,FALSE),0)</f>
        <v>-2421.9899999999984</v>
      </c>
      <c r="Z136" s="34">
        <f ca="1">IFERROR(VLOOKUP($A136,Lookup2011,77,FALSE),0)</f>
        <v>6204.2599999999948</v>
      </c>
      <c r="AA136" s="35">
        <f ca="1">IFERROR(VLOOKUP($A136,Lookup2011,78,FALSE),0)</f>
        <v>310.23</v>
      </c>
      <c r="AB136" s="35">
        <f ca="1">IFERROR(VLOOKUP($A136,Lookup2011,79,FALSE),0)</f>
        <v>1708.9900000000005</v>
      </c>
      <c r="AC136" s="36">
        <f ca="1">IFERROR(VLOOKUP($A136,Lookup2011,80,FALSE),0)</f>
        <v>8223.4799999999959</v>
      </c>
      <c r="AD136" s="34">
        <f ca="1">IFERROR(VLOOKUP($A136,Lookup2012,77,FALSE),0)</f>
        <v>-2508.7600000000039</v>
      </c>
      <c r="AE136" s="35">
        <f ca="1">IFERROR(VLOOKUP($A136,Lookup2012,78,FALSE),0)</f>
        <v>-125.45999999999924</v>
      </c>
      <c r="AF136" s="35">
        <f ca="1">IFERROR(VLOOKUP($A136,Lookup2012,79,FALSE),0)</f>
        <v>-614.88999999999726</v>
      </c>
      <c r="AG136" s="36">
        <f ca="1">IFERROR(VLOOKUP($A136,Lookup2012,80,FALSE),0)</f>
        <v>-3249.1100000000006</v>
      </c>
      <c r="AH136" s="34">
        <f ca="1">IFERROR(VLOOKUP($A136,Lookup2013,77,FALSE),0)</f>
        <v>8015.480000000025</v>
      </c>
      <c r="AI136" s="35">
        <f ca="1">IFERROR(VLOOKUP($A136,Lookup2013,78,FALSE),0)</f>
        <v>400.76999999999958</v>
      </c>
      <c r="AJ136" s="35">
        <f ca="1">IFERROR(VLOOKUP($A136,Lookup2013,79,FALSE),0)</f>
        <v>1781.500000000003</v>
      </c>
      <c r="AK136" s="36">
        <f ca="1">IFERROR(VLOOKUP($A136,Lookup2013,80,FALSE),0)</f>
        <v>10197.750000000029</v>
      </c>
      <c r="AL136" s="34">
        <f ca="1">IFERROR(VLOOKUP($A136,Lookup2014,77,FALSE),0)</f>
        <v>-10729.080000000007</v>
      </c>
      <c r="AM136" s="35">
        <f ca="1">IFERROR(VLOOKUP($A136,Lookup2014,78,FALSE),0)</f>
        <v>-536.46000000000026</v>
      </c>
      <c r="AN136" s="35">
        <f ca="1">IFERROR(VLOOKUP($A136,Lookup2014,79,FALSE),0)</f>
        <v>-2095.079999999999</v>
      </c>
      <c r="AO136" s="36">
        <f ca="1">IFERROR(VLOOKUP($A136,Lookup2014,80,FALSE),0)</f>
        <v>-13360.620000000004</v>
      </c>
      <c r="AP136" s="34">
        <f ca="1">IFERROR(VLOOKUP($A136,Lookup2015,77,FALSE),0)</f>
        <v>-6994.76</v>
      </c>
      <c r="AQ136" s="35">
        <f ca="1">IFERROR(VLOOKUP($A136,Lookup2015,78,FALSE),0)</f>
        <v>-349.75000000000017</v>
      </c>
      <c r="AR136" s="35">
        <f ca="1">IFERROR(VLOOKUP($A136,Lookup2015,79,FALSE),0)</f>
        <v>-1182.7399999999996</v>
      </c>
      <c r="AS136" s="36">
        <f ca="1">IFERROR(VLOOKUP($A136,Lookup2015,80,FALSE),0)</f>
        <v>-8527.25</v>
      </c>
      <c r="AT136" s="34">
        <f ca="1">IFERROR(VLOOKUP($A136,Lookup2016,77,FALSE),0)</f>
        <v>-1496.9000000000046</v>
      </c>
      <c r="AU136" s="35">
        <f ca="1">IFERROR(VLOOKUP($A136,Lookup2016,78,FALSE),0)</f>
        <v>-74.850000000000108</v>
      </c>
      <c r="AV136" s="35">
        <f ca="1">IFERROR(VLOOKUP($A136,Lookup2016,79,FALSE),0)</f>
        <v>-215.40999999999983</v>
      </c>
      <c r="AW136" s="36">
        <f ca="1">IFERROR(VLOOKUP($A136,Lookup2016,80,FALSE),0)</f>
        <v>-1787.1600000000051</v>
      </c>
      <c r="AX136" s="34">
        <f ca="1">SUM(F136,J136,N136,R136,V136,Z136,AD136,AH136,AL136,AP136,AT136)</f>
        <v>-11859.179999999988</v>
      </c>
      <c r="AY136" s="35">
        <f ca="1">SUM(G136,K136,O136,S136,W136,AA136,AE136,AI136,AM136,AQ136,AU136)</f>
        <v>-592.99000000000024</v>
      </c>
      <c r="AZ136" s="35">
        <f ca="1">SUM(H136,L136,P136,T136,X136,AB136,AF136,AJ136,AN136,AR136,AV136)</f>
        <v>-1848.0899999999931</v>
      </c>
      <c r="BA136" s="36">
        <f ca="1">SUM(I136,M136,Q136,U136,Y136,AC136,AG136,AK136,AO136,AS136,AW136)</f>
        <v>-14300.259999999978</v>
      </c>
    </row>
    <row r="137" spans="1:53" outlineLevel="1" x14ac:dyDescent="0.25">
      <c r="C137" s="2" t="s">
        <v>930</v>
      </c>
      <c r="F137" s="34">
        <f t="shared" ref="F137:BA137" ca="1" si="251">SUBTOTAL(9,F136:F136)</f>
        <v>560.44000000000301</v>
      </c>
      <c r="G137" s="35">
        <f t="shared" ca="1" si="251"/>
        <v>28.029999999999998</v>
      </c>
      <c r="H137" s="35">
        <f t="shared" ca="1" si="251"/>
        <v>259.15000000000003</v>
      </c>
      <c r="I137" s="36">
        <f t="shared" ca="1" si="251"/>
        <v>847.62000000000285</v>
      </c>
      <c r="J137" s="34">
        <f t="shared" ca="1" si="251"/>
        <v>588.43999999999778</v>
      </c>
      <c r="K137" s="35">
        <f t="shared" ca="1" si="251"/>
        <v>29.430000000000017</v>
      </c>
      <c r="L137" s="35">
        <f t="shared" ca="1" si="251"/>
        <v>244.6699999999997</v>
      </c>
      <c r="M137" s="36">
        <f t="shared" ca="1" si="251"/>
        <v>862.53999999999746</v>
      </c>
      <c r="N137" s="34">
        <f t="shared" ca="1" si="251"/>
        <v>404.49000000000069</v>
      </c>
      <c r="O137" s="35">
        <f t="shared" ca="1" si="251"/>
        <v>20.229999999999905</v>
      </c>
      <c r="P137" s="35">
        <f t="shared" ca="1" si="251"/>
        <v>143.69999999999987</v>
      </c>
      <c r="Q137" s="36">
        <f t="shared" ca="1" si="251"/>
        <v>568.42000000000041</v>
      </c>
      <c r="R137" s="34">
        <f t="shared" ca="1" si="251"/>
        <v>-4113.3699999999944</v>
      </c>
      <c r="S137" s="35">
        <f t="shared" ca="1" si="251"/>
        <v>-205.67999999999995</v>
      </c>
      <c r="T137" s="35">
        <f t="shared" ca="1" si="251"/>
        <v>-1334.8900000000003</v>
      </c>
      <c r="U137" s="36">
        <f t="shared" ca="1" si="251"/>
        <v>-5653.9399999999951</v>
      </c>
      <c r="V137" s="34">
        <f t="shared" ca="1" si="251"/>
        <v>-1789.4199999999987</v>
      </c>
      <c r="W137" s="35">
        <f t="shared" ca="1" si="251"/>
        <v>-89.480000000000032</v>
      </c>
      <c r="X137" s="35">
        <f t="shared" ca="1" si="251"/>
        <v>-543.08999999999992</v>
      </c>
      <c r="Y137" s="36">
        <f t="shared" ca="1" si="251"/>
        <v>-2421.9899999999984</v>
      </c>
      <c r="Z137" s="34">
        <f t="shared" ca="1" si="251"/>
        <v>6204.2599999999948</v>
      </c>
      <c r="AA137" s="35">
        <f t="shared" ca="1" si="251"/>
        <v>310.23</v>
      </c>
      <c r="AB137" s="35">
        <f t="shared" ca="1" si="251"/>
        <v>1708.9900000000005</v>
      </c>
      <c r="AC137" s="36">
        <f t="shared" ca="1" si="251"/>
        <v>8223.4799999999959</v>
      </c>
      <c r="AD137" s="34">
        <f t="shared" ca="1" si="251"/>
        <v>-2508.7600000000039</v>
      </c>
      <c r="AE137" s="35">
        <f t="shared" ca="1" si="251"/>
        <v>-125.45999999999924</v>
      </c>
      <c r="AF137" s="35">
        <f t="shared" ca="1" si="251"/>
        <v>-614.88999999999726</v>
      </c>
      <c r="AG137" s="36">
        <f t="shared" ca="1" si="251"/>
        <v>-3249.1100000000006</v>
      </c>
      <c r="AH137" s="34">
        <f t="shared" ca="1" si="251"/>
        <v>8015.480000000025</v>
      </c>
      <c r="AI137" s="35">
        <f t="shared" ca="1" si="251"/>
        <v>400.76999999999958</v>
      </c>
      <c r="AJ137" s="35">
        <f t="shared" ca="1" si="251"/>
        <v>1781.500000000003</v>
      </c>
      <c r="AK137" s="36">
        <f t="shared" ca="1" si="251"/>
        <v>10197.750000000029</v>
      </c>
      <c r="AL137" s="34">
        <f t="shared" ca="1" si="251"/>
        <v>-10729.080000000007</v>
      </c>
      <c r="AM137" s="35">
        <f t="shared" ca="1" si="251"/>
        <v>-536.46000000000026</v>
      </c>
      <c r="AN137" s="35">
        <f t="shared" ca="1" si="251"/>
        <v>-2095.079999999999</v>
      </c>
      <c r="AO137" s="36">
        <f t="shared" ca="1" si="251"/>
        <v>-13360.620000000004</v>
      </c>
      <c r="AP137" s="34">
        <f t="shared" ca="1" si="251"/>
        <v>-6994.76</v>
      </c>
      <c r="AQ137" s="35">
        <f t="shared" ca="1" si="251"/>
        <v>-349.75000000000017</v>
      </c>
      <c r="AR137" s="35">
        <f t="shared" ca="1" si="251"/>
        <v>-1182.7399999999996</v>
      </c>
      <c r="AS137" s="36">
        <f t="shared" ca="1" si="251"/>
        <v>-8527.25</v>
      </c>
      <c r="AT137" s="34">
        <f t="shared" ca="1" si="251"/>
        <v>-1496.9000000000046</v>
      </c>
      <c r="AU137" s="35">
        <f t="shared" ca="1" si="251"/>
        <v>-74.850000000000108</v>
      </c>
      <c r="AV137" s="35">
        <f t="shared" ca="1" si="251"/>
        <v>-215.40999999999983</v>
      </c>
      <c r="AW137" s="36">
        <f t="shared" ca="1" si="251"/>
        <v>-1787.1600000000051</v>
      </c>
      <c r="AX137" s="34">
        <f t="shared" ca="1" si="251"/>
        <v>-11859.179999999988</v>
      </c>
      <c r="AY137" s="35">
        <f t="shared" ca="1" si="251"/>
        <v>-592.99000000000024</v>
      </c>
      <c r="AZ137" s="35">
        <f t="shared" ca="1" si="251"/>
        <v>-1848.0899999999931</v>
      </c>
      <c r="BA137" s="36">
        <f t="shared" ca="1" si="251"/>
        <v>-14300.259999999978</v>
      </c>
    </row>
    <row r="138" spans="1:53" outlineLevel="2" x14ac:dyDescent="0.25">
      <c r="A138" t="s">
        <v>731</v>
      </c>
      <c r="B138" t="str">
        <f ca="1">VLOOKUP($A138,IndexLookup,2,FALSE)</f>
        <v>DEMI</v>
      </c>
      <c r="C138" t="str">
        <f ca="1">VLOOKUP($B138,ParticipantLookup,2,FALSE)</f>
        <v>Direct Energy Marketing Inc.</v>
      </c>
      <c r="D138" t="str">
        <f ca="1">VLOOKUP($A138,IndexLookup,3,FALSE)</f>
        <v>BCHIMP</v>
      </c>
      <c r="E138" t="str">
        <f ca="1">VLOOKUP($D138,FacilityLookup,2,FALSE)</f>
        <v>Alberta-BC Intertie - Import</v>
      </c>
      <c r="F138" s="34">
        <f ca="1">IFERROR(VLOOKUP($A138,Lookup2006,77,FALSE),0)</f>
        <v>14.549999999999727</v>
      </c>
      <c r="G138" s="35">
        <f ca="1">IFERROR(VLOOKUP($A138,Lookup2006,78,FALSE),0)</f>
        <v>0.72999999999998977</v>
      </c>
      <c r="H138" s="35">
        <f ca="1">IFERROR(VLOOKUP($A138,Lookup2006,79,FALSE),0)</f>
        <v>6.9399999999999817</v>
      </c>
      <c r="I138" s="36">
        <f ca="1">IFERROR(VLOOKUP($A138,Lookup2006,80,FALSE),0)</f>
        <v>22.2199999999997</v>
      </c>
      <c r="J138" s="34">
        <f ca="1">IFERROR(VLOOKUP($A138,Lookup2007,77,FALSE),0)</f>
        <v>0</v>
      </c>
      <c r="K138" s="35">
        <f ca="1">IFERROR(VLOOKUP($A138,Lookup2007,78,FALSE),0)</f>
        <v>0</v>
      </c>
      <c r="L138" s="35">
        <f ca="1">IFERROR(VLOOKUP($A138,Lookup2007,79,FALSE),0)</f>
        <v>0</v>
      </c>
      <c r="M138" s="36">
        <f ca="1">IFERROR(VLOOKUP($A138,Lookup2007,80,FALSE),0)</f>
        <v>0</v>
      </c>
      <c r="N138" s="34">
        <f ca="1">IFERROR(VLOOKUP($A138,Lookup2008,77,FALSE),0)</f>
        <v>0</v>
      </c>
      <c r="O138" s="35">
        <f ca="1">IFERROR(VLOOKUP($A138,Lookup2008,78,FALSE),0)</f>
        <v>0</v>
      </c>
      <c r="P138" s="35">
        <f ca="1">IFERROR(VLOOKUP($A138,Lookup2008,79,FALSE),0)</f>
        <v>0</v>
      </c>
      <c r="Q138" s="36">
        <f ca="1">IFERROR(VLOOKUP($A138,Lookup2008,80,FALSE),0)</f>
        <v>0</v>
      </c>
      <c r="R138" s="34">
        <f ca="1">IFERROR(VLOOKUP($A138,Lookup2009,77,FALSE),0)</f>
        <v>0</v>
      </c>
      <c r="S138" s="35">
        <f ca="1">IFERROR(VLOOKUP($A138,Lookup2009,78,FALSE),0)</f>
        <v>0</v>
      </c>
      <c r="T138" s="35">
        <f ca="1">IFERROR(VLOOKUP($A138,Lookup2009,79,FALSE),0)</f>
        <v>0</v>
      </c>
      <c r="U138" s="36">
        <f ca="1">IFERROR(VLOOKUP($A138,Lookup2009,80,FALSE),0)</f>
        <v>0</v>
      </c>
      <c r="V138" s="34">
        <f ca="1">IFERROR(VLOOKUP($A138,Lookup2010,77,FALSE),0)</f>
        <v>0</v>
      </c>
      <c r="W138" s="35">
        <f ca="1">IFERROR(VLOOKUP($A138,Lookup2010,78,FALSE),0)</f>
        <v>0</v>
      </c>
      <c r="X138" s="35">
        <f ca="1">IFERROR(VLOOKUP($A138,Lookup2010,79,FALSE),0)</f>
        <v>0</v>
      </c>
      <c r="Y138" s="36">
        <f ca="1">IFERROR(VLOOKUP($A138,Lookup2010,80,FALSE),0)</f>
        <v>0</v>
      </c>
      <c r="Z138" s="34">
        <f ca="1">IFERROR(VLOOKUP($A138,Lookup2011,77,FALSE),0)</f>
        <v>0</v>
      </c>
      <c r="AA138" s="35">
        <f ca="1">IFERROR(VLOOKUP($A138,Lookup2011,78,FALSE),0)</f>
        <v>0</v>
      </c>
      <c r="AB138" s="35">
        <f ca="1">IFERROR(VLOOKUP($A138,Lookup2011,79,FALSE),0)</f>
        <v>0</v>
      </c>
      <c r="AC138" s="36">
        <f ca="1">IFERROR(VLOOKUP($A138,Lookup2011,80,FALSE),0)</f>
        <v>0</v>
      </c>
      <c r="AD138" s="34">
        <f ca="1">IFERROR(VLOOKUP($A138,Lookup2012,77,FALSE),0)</f>
        <v>0</v>
      </c>
      <c r="AE138" s="35">
        <f ca="1">IFERROR(VLOOKUP($A138,Lookup2012,78,FALSE),0)</f>
        <v>0</v>
      </c>
      <c r="AF138" s="35">
        <f ca="1">IFERROR(VLOOKUP($A138,Lookup2012,79,FALSE),0)</f>
        <v>0</v>
      </c>
      <c r="AG138" s="36">
        <f ca="1">IFERROR(VLOOKUP($A138,Lookup2012,80,FALSE),0)</f>
        <v>0</v>
      </c>
      <c r="AH138" s="34">
        <f ca="1">IFERROR(VLOOKUP($A138,Lookup2013,77,FALSE),0)</f>
        <v>0</v>
      </c>
      <c r="AI138" s="35">
        <f ca="1">IFERROR(VLOOKUP($A138,Lookup2013,78,FALSE),0)</f>
        <v>0</v>
      </c>
      <c r="AJ138" s="35">
        <f ca="1">IFERROR(VLOOKUP($A138,Lookup2013,79,FALSE),0)</f>
        <v>0</v>
      </c>
      <c r="AK138" s="36">
        <f ca="1">IFERROR(VLOOKUP($A138,Lookup2013,80,FALSE),0)</f>
        <v>0</v>
      </c>
      <c r="AL138" s="34">
        <f ca="1">IFERROR(VLOOKUP($A138,Lookup2014,77,FALSE),0)</f>
        <v>0</v>
      </c>
      <c r="AM138" s="35">
        <f ca="1">IFERROR(VLOOKUP($A138,Lookup2014,78,FALSE),0)</f>
        <v>0</v>
      </c>
      <c r="AN138" s="35">
        <f ca="1">IFERROR(VLOOKUP($A138,Lookup2014,79,FALSE),0)</f>
        <v>0</v>
      </c>
      <c r="AO138" s="36">
        <f ca="1">IFERROR(VLOOKUP($A138,Lookup2014,80,FALSE),0)</f>
        <v>0</v>
      </c>
      <c r="AP138" s="34">
        <f ca="1">IFERROR(VLOOKUP($A138,Lookup2015,77,FALSE),0)</f>
        <v>0</v>
      </c>
      <c r="AQ138" s="35">
        <f ca="1">IFERROR(VLOOKUP($A138,Lookup2015,78,FALSE),0)</f>
        <v>0</v>
      </c>
      <c r="AR138" s="35">
        <f ca="1">IFERROR(VLOOKUP($A138,Lookup2015,79,FALSE),0)</f>
        <v>0</v>
      </c>
      <c r="AS138" s="36">
        <f ca="1">IFERROR(VLOOKUP($A138,Lookup2015,80,FALSE),0)</f>
        <v>0</v>
      </c>
      <c r="AT138" s="34">
        <f ca="1">IFERROR(VLOOKUP($A138,Lookup2016,77,FALSE),0)</f>
        <v>0</v>
      </c>
      <c r="AU138" s="35">
        <f ca="1">IFERROR(VLOOKUP($A138,Lookup2016,78,FALSE),0)</f>
        <v>0</v>
      </c>
      <c r="AV138" s="35">
        <f ca="1">IFERROR(VLOOKUP($A138,Lookup2016,79,FALSE),0)</f>
        <v>0</v>
      </c>
      <c r="AW138" s="36">
        <f ca="1">IFERROR(VLOOKUP($A138,Lookup2016,80,FALSE),0)</f>
        <v>0</v>
      </c>
      <c r="AX138" s="34">
        <f ca="1">SUM(F138,J138,N138,R138,V138,Z138,AD138,AH138,AL138,AP138,AT138)</f>
        <v>14.549999999999727</v>
      </c>
      <c r="AY138" s="35">
        <f ca="1">SUM(G138,K138,O138,S138,W138,AA138,AE138,AI138,AM138,AQ138,AU138)</f>
        <v>0.72999999999998977</v>
      </c>
      <c r="AZ138" s="35">
        <f ca="1">SUM(H138,L138,P138,T138,X138,AB138,AF138,AJ138,AN138,AR138,AV138)</f>
        <v>6.9399999999999817</v>
      </c>
      <c r="BA138" s="36">
        <f ca="1">SUM(I138,M138,Q138,U138,Y138,AC138,AG138,AK138,AO138,AS138,AW138)</f>
        <v>22.2199999999997</v>
      </c>
    </row>
    <row r="139" spans="1:53" outlineLevel="1" x14ac:dyDescent="0.25">
      <c r="C139" s="2" t="s">
        <v>931</v>
      </c>
      <c r="F139" s="34">
        <f t="shared" ref="F139:BA139" ca="1" si="252">SUBTOTAL(9,F138:F138)</f>
        <v>14.549999999999727</v>
      </c>
      <c r="G139" s="35">
        <f t="shared" ca="1" si="252"/>
        <v>0.72999999999998977</v>
      </c>
      <c r="H139" s="35">
        <f t="shared" ca="1" si="252"/>
        <v>6.9399999999999817</v>
      </c>
      <c r="I139" s="36">
        <f t="shared" ca="1" si="252"/>
        <v>22.2199999999997</v>
      </c>
      <c r="J139" s="34">
        <f t="shared" ca="1" si="252"/>
        <v>0</v>
      </c>
      <c r="K139" s="35">
        <f t="shared" ca="1" si="252"/>
        <v>0</v>
      </c>
      <c r="L139" s="35">
        <f t="shared" ca="1" si="252"/>
        <v>0</v>
      </c>
      <c r="M139" s="36">
        <f t="shared" ca="1" si="252"/>
        <v>0</v>
      </c>
      <c r="N139" s="34">
        <f t="shared" ca="1" si="252"/>
        <v>0</v>
      </c>
      <c r="O139" s="35">
        <f t="shared" ca="1" si="252"/>
        <v>0</v>
      </c>
      <c r="P139" s="35">
        <f t="shared" ca="1" si="252"/>
        <v>0</v>
      </c>
      <c r="Q139" s="36">
        <f t="shared" ca="1" si="252"/>
        <v>0</v>
      </c>
      <c r="R139" s="34">
        <f t="shared" ca="1" si="252"/>
        <v>0</v>
      </c>
      <c r="S139" s="35">
        <f t="shared" ca="1" si="252"/>
        <v>0</v>
      </c>
      <c r="T139" s="35">
        <f t="shared" ca="1" si="252"/>
        <v>0</v>
      </c>
      <c r="U139" s="36">
        <f t="shared" ca="1" si="252"/>
        <v>0</v>
      </c>
      <c r="V139" s="34">
        <f t="shared" ca="1" si="252"/>
        <v>0</v>
      </c>
      <c r="W139" s="35">
        <f t="shared" ca="1" si="252"/>
        <v>0</v>
      </c>
      <c r="X139" s="35">
        <f t="shared" ca="1" si="252"/>
        <v>0</v>
      </c>
      <c r="Y139" s="36">
        <f t="shared" ca="1" si="252"/>
        <v>0</v>
      </c>
      <c r="Z139" s="34">
        <f t="shared" ca="1" si="252"/>
        <v>0</v>
      </c>
      <c r="AA139" s="35">
        <f t="shared" ca="1" si="252"/>
        <v>0</v>
      </c>
      <c r="AB139" s="35">
        <f t="shared" ca="1" si="252"/>
        <v>0</v>
      </c>
      <c r="AC139" s="36">
        <f t="shared" ca="1" si="252"/>
        <v>0</v>
      </c>
      <c r="AD139" s="34">
        <f t="shared" ca="1" si="252"/>
        <v>0</v>
      </c>
      <c r="AE139" s="35">
        <f t="shared" ca="1" si="252"/>
        <v>0</v>
      </c>
      <c r="AF139" s="35">
        <f t="shared" ca="1" si="252"/>
        <v>0</v>
      </c>
      <c r="AG139" s="36">
        <f t="shared" ca="1" si="252"/>
        <v>0</v>
      </c>
      <c r="AH139" s="34">
        <f t="shared" ca="1" si="252"/>
        <v>0</v>
      </c>
      <c r="AI139" s="35">
        <f t="shared" ca="1" si="252"/>
        <v>0</v>
      </c>
      <c r="AJ139" s="35">
        <f t="shared" ca="1" si="252"/>
        <v>0</v>
      </c>
      <c r="AK139" s="36">
        <f t="shared" ca="1" si="252"/>
        <v>0</v>
      </c>
      <c r="AL139" s="34">
        <f t="shared" ca="1" si="252"/>
        <v>0</v>
      </c>
      <c r="AM139" s="35">
        <f t="shared" ca="1" si="252"/>
        <v>0</v>
      </c>
      <c r="AN139" s="35">
        <f t="shared" ca="1" si="252"/>
        <v>0</v>
      </c>
      <c r="AO139" s="36">
        <f t="shared" ca="1" si="252"/>
        <v>0</v>
      </c>
      <c r="AP139" s="34">
        <f t="shared" ca="1" si="252"/>
        <v>0</v>
      </c>
      <c r="AQ139" s="35">
        <f t="shared" ca="1" si="252"/>
        <v>0</v>
      </c>
      <c r="AR139" s="35">
        <f t="shared" ca="1" si="252"/>
        <v>0</v>
      </c>
      <c r="AS139" s="36">
        <f t="shared" ca="1" si="252"/>
        <v>0</v>
      </c>
      <c r="AT139" s="34">
        <f t="shared" ca="1" si="252"/>
        <v>0</v>
      </c>
      <c r="AU139" s="35">
        <f t="shared" ca="1" si="252"/>
        <v>0</v>
      </c>
      <c r="AV139" s="35">
        <f t="shared" ca="1" si="252"/>
        <v>0</v>
      </c>
      <c r="AW139" s="36">
        <f t="shared" ca="1" si="252"/>
        <v>0</v>
      </c>
      <c r="AX139" s="34">
        <f t="shared" ca="1" si="252"/>
        <v>14.549999999999727</v>
      </c>
      <c r="AY139" s="35">
        <f t="shared" ca="1" si="252"/>
        <v>0.72999999999998977</v>
      </c>
      <c r="AZ139" s="35">
        <f t="shared" ca="1" si="252"/>
        <v>6.9399999999999817</v>
      </c>
      <c r="BA139" s="36">
        <f t="shared" ca="1" si="252"/>
        <v>22.2199999999997</v>
      </c>
    </row>
    <row r="140" spans="1:53" outlineLevel="2" x14ac:dyDescent="0.25">
      <c r="A140" t="s">
        <v>285</v>
      </c>
      <c r="B140" t="str">
        <f ca="1">VLOOKUP($A140,IndexLookup,2,FALSE)</f>
        <v>DOW</v>
      </c>
      <c r="C140" t="str">
        <f ca="1">VLOOKUP($B140,ParticipantLookup,2,FALSE)</f>
        <v>Dow Chemical Canada ULC</v>
      </c>
      <c r="D140" t="str">
        <f ca="1">VLOOKUP($A140,IndexLookup,3,FALSE)</f>
        <v>DOWGEN15M</v>
      </c>
      <c r="E140" t="str">
        <f ca="1">VLOOKUP($D140,FacilityLookup,2,FALSE)</f>
        <v>Dow Hydrocarbon Industrial Complex</v>
      </c>
      <c r="F140" s="34">
        <f ca="1">IFERROR(VLOOKUP($A140,Lookup2006,77,FALSE),0)</f>
        <v>-3038.7800000000802</v>
      </c>
      <c r="G140" s="35">
        <f ca="1">IFERROR(VLOOKUP($A140,Lookup2006,78,FALSE),0)</f>
        <v>-151.95000000000036</v>
      </c>
      <c r="H140" s="35">
        <f ca="1">IFERROR(VLOOKUP($A140,Lookup2006,79,FALSE),0)</f>
        <v>-1376.5900000000029</v>
      </c>
      <c r="I140" s="36">
        <f ca="1">IFERROR(VLOOKUP($A140,Lookup2006,80,FALSE),0)</f>
        <v>-4567.3200000000834</v>
      </c>
      <c r="J140" s="34">
        <f ca="1">IFERROR(VLOOKUP($A140,Lookup2007,77,FALSE),0)</f>
        <v>17364.989999999962</v>
      </c>
      <c r="K140" s="35">
        <f ca="1">IFERROR(VLOOKUP($A140,Lookup2007,78,FALSE),0)</f>
        <v>868.20000000000186</v>
      </c>
      <c r="L140" s="35">
        <f ca="1">IFERROR(VLOOKUP($A140,Lookup2007,79,FALSE),0)</f>
        <v>7194.9699999999802</v>
      </c>
      <c r="M140" s="36">
        <f ca="1">IFERROR(VLOOKUP($A140,Lookup2007,80,FALSE),0)</f>
        <v>25428.159999999945</v>
      </c>
      <c r="N140" s="34">
        <f ca="1">IFERROR(VLOOKUP($A140,Lookup2008,77,FALSE),0)</f>
        <v>14819.93999999993</v>
      </c>
      <c r="O140" s="35">
        <f ca="1">IFERROR(VLOOKUP($A140,Lookup2008,78,FALSE),0)</f>
        <v>740.98999999999978</v>
      </c>
      <c r="P140" s="35">
        <f ca="1">IFERROR(VLOOKUP($A140,Lookup2008,79,FALSE),0)</f>
        <v>5279.2300000000014</v>
      </c>
      <c r="Q140" s="36">
        <f ca="1">IFERROR(VLOOKUP($A140,Lookup2008,80,FALSE),0)</f>
        <v>20840.159999999927</v>
      </c>
      <c r="R140" s="34">
        <f ca="1">IFERROR(VLOOKUP($A140,Lookup2009,77,FALSE),0)</f>
        <v>11417.66000000008</v>
      </c>
      <c r="S140" s="35">
        <f ca="1">IFERROR(VLOOKUP($A140,Lookup2009,78,FALSE),0)</f>
        <v>570.85000000000082</v>
      </c>
      <c r="T140" s="35">
        <f ca="1">IFERROR(VLOOKUP($A140,Lookup2009,79,FALSE),0)</f>
        <v>3704.610000000001</v>
      </c>
      <c r="U140" s="36">
        <f ca="1">IFERROR(VLOOKUP($A140,Lookup2009,80,FALSE),0)</f>
        <v>15693.120000000081</v>
      </c>
      <c r="V140" s="34">
        <f ca="1">IFERROR(VLOOKUP($A140,Lookup2010,77,FALSE),0)</f>
        <v>-12731.150000000009</v>
      </c>
      <c r="W140" s="35">
        <f ca="1">IFERROR(VLOOKUP($A140,Lookup2010,78,FALSE),0)</f>
        <v>-636.55000000000109</v>
      </c>
      <c r="X140" s="35">
        <f ca="1">IFERROR(VLOOKUP($A140,Lookup2010,79,FALSE),0)</f>
        <v>-3855.5600000000009</v>
      </c>
      <c r="Y140" s="36">
        <f ca="1">IFERROR(VLOOKUP($A140,Lookup2010,80,FALSE),0)</f>
        <v>-17223.260000000009</v>
      </c>
      <c r="Z140" s="34">
        <f ca="1">IFERROR(VLOOKUP($A140,Lookup2011,77,FALSE),0)</f>
        <v>-8510.6100000000297</v>
      </c>
      <c r="AA140" s="35">
        <f ca="1">IFERROR(VLOOKUP($A140,Lookup2011,78,FALSE),0)</f>
        <v>-425.54000000000008</v>
      </c>
      <c r="AB140" s="35">
        <f ca="1">IFERROR(VLOOKUP($A140,Lookup2011,79,FALSE),0)</f>
        <v>-2342.599999999999</v>
      </c>
      <c r="AC140" s="36">
        <f ca="1">IFERROR(VLOOKUP($A140,Lookup2011,80,FALSE),0)</f>
        <v>-11278.750000000029</v>
      </c>
      <c r="AD140" s="34">
        <f ca="1">IFERROR(VLOOKUP($A140,Lookup2012,77,FALSE),0)</f>
        <v>5143.7299999999959</v>
      </c>
      <c r="AE140" s="35">
        <f ca="1">IFERROR(VLOOKUP($A140,Lookup2012,78,FALSE),0)</f>
        <v>257.1799999999995</v>
      </c>
      <c r="AF140" s="35">
        <f ca="1">IFERROR(VLOOKUP($A140,Lookup2012,79,FALSE),0)</f>
        <v>1273.1499999999992</v>
      </c>
      <c r="AG140" s="36">
        <f ca="1">IFERROR(VLOOKUP($A140,Lookup2012,80,FALSE),0)</f>
        <v>6674.0599999999949</v>
      </c>
      <c r="AH140" s="34">
        <f ca="1">IFERROR(VLOOKUP($A140,Lookup2013,77,FALSE),0)</f>
        <v>-5160.3099999999686</v>
      </c>
      <c r="AI140" s="35">
        <f ca="1">IFERROR(VLOOKUP($A140,Lookup2013,78,FALSE),0)</f>
        <v>-258.02000000000066</v>
      </c>
      <c r="AJ140" s="35">
        <f ca="1">IFERROR(VLOOKUP($A140,Lookup2013,79,FALSE),0)</f>
        <v>-1154.8199999999968</v>
      </c>
      <c r="AK140" s="36">
        <f ca="1">IFERROR(VLOOKUP($A140,Lookup2013,80,FALSE),0)</f>
        <v>-6573.1499999999651</v>
      </c>
      <c r="AL140" s="34">
        <f ca="1">IFERROR(VLOOKUP($A140,Lookup2014,77,FALSE),0)</f>
        <v>28580.039999999943</v>
      </c>
      <c r="AM140" s="35">
        <f ca="1">IFERROR(VLOOKUP($A140,Lookup2014,78,FALSE),0)</f>
        <v>1429.0099999999998</v>
      </c>
      <c r="AN140" s="35">
        <f ca="1">IFERROR(VLOOKUP($A140,Lookup2014,79,FALSE),0)</f>
        <v>5612.89</v>
      </c>
      <c r="AO140" s="36">
        <f ca="1">IFERROR(VLOOKUP($A140,Lookup2014,80,FALSE),0)</f>
        <v>35621.939999999944</v>
      </c>
      <c r="AP140" s="34">
        <f ca="1">IFERROR(VLOOKUP($A140,Lookup2015,77,FALSE),0)</f>
        <v>-1206.5300000000279</v>
      </c>
      <c r="AQ140" s="35">
        <f ca="1">IFERROR(VLOOKUP($A140,Lookup2015,78,FALSE),0)</f>
        <v>-60.329999999999416</v>
      </c>
      <c r="AR140" s="35">
        <f ca="1">IFERROR(VLOOKUP($A140,Lookup2015,79,FALSE),0)</f>
        <v>-204.54999999999777</v>
      </c>
      <c r="AS140" s="36">
        <f ca="1">IFERROR(VLOOKUP($A140,Lookup2015,80,FALSE),0)</f>
        <v>-1471.4100000000253</v>
      </c>
      <c r="AT140" s="34">
        <f ca="1">IFERROR(VLOOKUP($A140,Lookup2016,77,FALSE),0)</f>
        <v>0</v>
      </c>
      <c r="AU140" s="35">
        <f ca="1">IFERROR(VLOOKUP($A140,Lookup2016,78,FALSE),0)</f>
        <v>0</v>
      </c>
      <c r="AV140" s="35">
        <f ca="1">IFERROR(VLOOKUP($A140,Lookup2016,79,FALSE),0)</f>
        <v>0</v>
      </c>
      <c r="AW140" s="36">
        <f ca="1">IFERROR(VLOOKUP($A140,Lookup2016,80,FALSE),0)</f>
        <v>0</v>
      </c>
      <c r="AX140" s="34">
        <f ca="1">SUM(F140,J140,N140,R140,V140,Z140,AD140,AH140,AL140,AP140,AT140)</f>
        <v>46678.979999999799</v>
      </c>
      <c r="AY140" s="35">
        <f ca="1">SUM(G140,K140,O140,S140,W140,AA140,AE140,AI140,AM140,AQ140,AU140)</f>
        <v>2333.8399999999997</v>
      </c>
      <c r="AZ140" s="35">
        <f ca="1">SUM(H140,L140,P140,T140,X140,AB140,AF140,AJ140,AN140,AR140,AV140)</f>
        <v>14130.729999999987</v>
      </c>
      <c r="BA140" s="36">
        <f ca="1">SUM(I140,M140,Q140,U140,Y140,AC140,AG140,AK140,AO140,AS140,AW140)</f>
        <v>63143.549999999785</v>
      </c>
    </row>
    <row r="141" spans="1:53" outlineLevel="1" x14ac:dyDescent="0.25">
      <c r="C141" s="2" t="s">
        <v>932</v>
      </c>
      <c r="F141" s="34">
        <f t="shared" ref="F141:BA141" ca="1" si="253">SUBTOTAL(9,F140:F140)</f>
        <v>-3038.7800000000802</v>
      </c>
      <c r="G141" s="35">
        <f t="shared" ca="1" si="253"/>
        <v>-151.95000000000036</v>
      </c>
      <c r="H141" s="35">
        <f t="shared" ca="1" si="253"/>
        <v>-1376.5900000000029</v>
      </c>
      <c r="I141" s="36">
        <f t="shared" ca="1" si="253"/>
        <v>-4567.3200000000834</v>
      </c>
      <c r="J141" s="34">
        <f t="shared" ca="1" si="253"/>
        <v>17364.989999999962</v>
      </c>
      <c r="K141" s="35">
        <f t="shared" ca="1" si="253"/>
        <v>868.20000000000186</v>
      </c>
      <c r="L141" s="35">
        <f t="shared" ca="1" si="253"/>
        <v>7194.9699999999802</v>
      </c>
      <c r="M141" s="36">
        <f t="shared" ca="1" si="253"/>
        <v>25428.159999999945</v>
      </c>
      <c r="N141" s="34">
        <f t="shared" ca="1" si="253"/>
        <v>14819.93999999993</v>
      </c>
      <c r="O141" s="35">
        <f t="shared" ca="1" si="253"/>
        <v>740.98999999999978</v>
      </c>
      <c r="P141" s="35">
        <f t="shared" ca="1" si="253"/>
        <v>5279.2300000000014</v>
      </c>
      <c r="Q141" s="36">
        <f t="shared" ca="1" si="253"/>
        <v>20840.159999999927</v>
      </c>
      <c r="R141" s="34">
        <f t="shared" ca="1" si="253"/>
        <v>11417.66000000008</v>
      </c>
      <c r="S141" s="35">
        <f t="shared" ca="1" si="253"/>
        <v>570.85000000000082</v>
      </c>
      <c r="T141" s="35">
        <f t="shared" ca="1" si="253"/>
        <v>3704.610000000001</v>
      </c>
      <c r="U141" s="36">
        <f t="shared" ca="1" si="253"/>
        <v>15693.120000000081</v>
      </c>
      <c r="V141" s="34">
        <f t="shared" ca="1" si="253"/>
        <v>-12731.150000000009</v>
      </c>
      <c r="W141" s="35">
        <f t="shared" ca="1" si="253"/>
        <v>-636.55000000000109</v>
      </c>
      <c r="X141" s="35">
        <f t="shared" ca="1" si="253"/>
        <v>-3855.5600000000009</v>
      </c>
      <c r="Y141" s="36">
        <f t="shared" ca="1" si="253"/>
        <v>-17223.260000000009</v>
      </c>
      <c r="Z141" s="34">
        <f t="shared" ca="1" si="253"/>
        <v>-8510.6100000000297</v>
      </c>
      <c r="AA141" s="35">
        <f t="shared" ca="1" si="253"/>
        <v>-425.54000000000008</v>
      </c>
      <c r="AB141" s="35">
        <f t="shared" ca="1" si="253"/>
        <v>-2342.599999999999</v>
      </c>
      <c r="AC141" s="36">
        <f t="shared" ca="1" si="253"/>
        <v>-11278.750000000029</v>
      </c>
      <c r="AD141" s="34">
        <f t="shared" ca="1" si="253"/>
        <v>5143.7299999999959</v>
      </c>
      <c r="AE141" s="35">
        <f t="shared" ca="1" si="253"/>
        <v>257.1799999999995</v>
      </c>
      <c r="AF141" s="35">
        <f t="shared" ca="1" si="253"/>
        <v>1273.1499999999992</v>
      </c>
      <c r="AG141" s="36">
        <f t="shared" ca="1" si="253"/>
        <v>6674.0599999999949</v>
      </c>
      <c r="AH141" s="34">
        <f t="shared" ca="1" si="253"/>
        <v>-5160.3099999999686</v>
      </c>
      <c r="AI141" s="35">
        <f t="shared" ca="1" si="253"/>
        <v>-258.02000000000066</v>
      </c>
      <c r="AJ141" s="35">
        <f t="shared" ca="1" si="253"/>
        <v>-1154.8199999999968</v>
      </c>
      <c r="AK141" s="36">
        <f t="shared" ca="1" si="253"/>
        <v>-6573.1499999999651</v>
      </c>
      <c r="AL141" s="34">
        <f t="shared" ca="1" si="253"/>
        <v>28580.039999999943</v>
      </c>
      <c r="AM141" s="35">
        <f t="shared" ca="1" si="253"/>
        <v>1429.0099999999998</v>
      </c>
      <c r="AN141" s="35">
        <f t="shared" ca="1" si="253"/>
        <v>5612.89</v>
      </c>
      <c r="AO141" s="36">
        <f t="shared" ca="1" si="253"/>
        <v>35621.939999999944</v>
      </c>
      <c r="AP141" s="34">
        <f t="shared" ca="1" si="253"/>
        <v>-1206.5300000000279</v>
      </c>
      <c r="AQ141" s="35">
        <f t="shared" ca="1" si="253"/>
        <v>-60.329999999999416</v>
      </c>
      <c r="AR141" s="35">
        <f t="shared" ca="1" si="253"/>
        <v>-204.54999999999777</v>
      </c>
      <c r="AS141" s="36">
        <f t="shared" ca="1" si="253"/>
        <v>-1471.4100000000253</v>
      </c>
      <c r="AT141" s="34">
        <f t="shared" ca="1" si="253"/>
        <v>0</v>
      </c>
      <c r="AU141" s="35">
        <f t="shared" ca="1" si="253"/>
        <v>0</v>
      </c>
      <c r="AV141" s="35">
        <f t="shared" ca="1" si="253"/>
        <v>0</v>
      </c>
      <c r="AW141" s="36">
        <f t="shared" ca="1" si="253"/>
        <v>0</v>
      </c>
      <c r="AX141" s="34">
        <f t="shared" ca="1" si="253"/>
        <v>46678.979999999799</v>
      </c>
      <c r="AY141" s="35">
        <f t="shared" ca="1" si="253"/>
        <v>2333.8399999999997</v>
      </c>
      <c r="AZ141" s="35">
        <f t="shared" ca="1" si="253"/>
        <v>14130.729999999987</v>
      </c>
      <c r="BA141" s="36">
        <f t="shared" ca="1" si="253"/>
        <v>63143.549999999785</v>
      </c>
    </row>
    <row r="142" spans="1:53" outlineLevel="2" x14ac:dyDescent="0.25">
      <c r="A142" t="s">
        <v>265</v>
      </c>
      <c r="B142" t="str">
        <f ca="1">VLOOKUP($A142,IndexLookup,2,FALSE)</f>
        <v>BSRW</v>
      </c>
      <c r="C142" t="str">
        <f ca="1">VLOOKUP($B142,ParticipantLookup,2,FALSE)</f>
        <v>EDF EN Canada Development Inc.</v>
      </c>
      <c r="D142" t="str">
        <f ca="1">VLOOKUP($A142,IndexLookup,3,FALSE)</f>
        <v>BSR1</v>
      </c>
      <c r="E142" t="str">
        <f ca="1">VLOOKUP($D142,FacilityLookup,2,FALSE)</f>
        <v>Blackspring Ridge Wind Facility</v>
      </c>
      <c r="F142" s="34">
        <f ca="1">IFERROR(VLOOKUP($A142,Lookup2006,77,FALSE),0)</f>
        <v>0</v>
      </c>
      <c r="G142" s="35">
        <f ca="1">IFERROR(VLOOKUP($A142,Lookup2006,78,FALSE),0)</f>
        <v>0</v>
      </c>
      <c r="H142" s="35">
        <f ca="1">IFERROR(VLOOKUP($A142,Lookup2006,79,FALSE),0)</f>
        <v>0</v>
      </c>
      <c r="I142" s="36">
        <f ca="1">IFERROR(VLOOKUP($A142,Lookup2006,80,FALSE),0)</f>
        <v>0</v>
      </c>
      <c r="J142" s="34">
        <f ca="1">IFERROR(VLOOKUP($A142,Lookup2007,77,FALSE),0)</f>
        <v>0</v>
      </c>
      <c r="K142" s="35">
        <f ca="1">IFERROR(VLOOKUP($A142,Lookup2007,78,FALSE),0)</f>
        <v>0</v>
      </c>
      <c r="L142" s="35">
        <f ca="1">IFERROR(VLOOKUP($A142,Lookup2007,79,FALSE),0)</f>
        <v>0</v>
      </c>
      <c r="M142" s="36">
        <f ca="1">IFERROR(VLOOKUP($A142,Lookup2007,80,FALSE),0)</f>
        <v>0</v>
      </c>
      <c r="N142" s="34">
        <f ca="1">IFERROR(VLOOKUP($A142,Lookup2008,77,FALSE),0)</f>
        <v>0</v>
      </c>
      <c r="O142" s="35">
        <f ca="1">IFERROR(VLOOKUP($A142,Lookup2008,78,FALSE),0)</f>
        <v>0</v>
      </c>
      <c r="P142" s="35">
        <f ca="1">IFERROR(VLOOKUP($A142,Lookup2008,79,FALSE),0)</f>
        <v>0</v>
      </c>
      <c r="Q142" s="36">
        <f ca="1">IFERROR(VLOOKUP($A142,Lookup2008,80,FALSE),0)</f>
        <v>0</v>
      </c>
      <c r="R142" s="34">
        <f ca="1">IFERROR(VLOOKUP($A142,Lookup2009,77,FALSE),0)</f>
        <v>0</v>
      </c>
      <c r="S142" s="35">
        <f ca="1">IFERROR(VLOOKUP($A142,Lookup2009,78,FALSE),0)</f>
        <v>0</v>
      </c>
      <c r="T142" s="35">
        <f ca="1">IFERROR(VLOOKUP($A142,Lookup2009,79,FALSE),0)</f>
        <v>0</v>
      </c>
      <c r="U142" s="36">
        <f ca="1">IFERROR(VLOOKUP($A142,Lookup2009,80,FALSE),0)</f>
        <v>0</v>
      </c>
      <c r="V142" s="34">
        <f ca="1">IFERROR(VLOOKUP($A142,Lookup2010,77,FALSE),0)</f>
        <v>0</v>
      </c>
      <c r="W142" s="35">
        <f ca="1">IFERROR(VLOOKUP($A142,Lookup2010,78,FALSE),0)</f>
        <v>0</v>
      </c>
      <c r="X142" s="35">
        <f ca="1">IFERROR(VLOOKUP($A142,Lookup2010,79,FALSE),0)</f>
        <v>0</v>
      </c>
      <c r="Y142" s="36">
        <f ca="1">IFERROR(VLOOKUP($A142,Lookup2010,80,FALSE),0)</f>
        <v>0</v>
      </c>
      <c r="Z142" s="34">
        <f ca="1">IFERROR(VLOOKUP($A142,Lookup2011,77,FALSE),0)</f>
        <v>0</v>
      </c>
      <c r="AA142" s="35">
        <f ca="1">IFERROR(VLOOKUP($A142,Lookup2011,78,FALSE),0)</f>
        <v>0</v>
      </c>
      <c r="AB142" s="35">
        <f ca="1">IFERROR(VLOOKUP($A142,Lookup2011,79,FALSE),0)</f>
        <v>0</v>
      </c>
      <c r="AC142" s="36">
        <f ca="1">IFERROR(VLOOKUP($A142,Lookup2011,80,FALSE),0)</f>
        <v>0</v>
      </c>
      <c r="AD142" s="34">
        <f ca="1">IFERROR(VLOOKUP($A142,Lookup2012,77,FALSE),0)</f>
        <v>0</v>
      </c>
      <c r="AE142" s="35">
        <f ca="1">IFERROR(VLOOKUP($A142,Lookup2012,78,FALSE),0)</f>
        <v>0</v>
      </c>
      <c r="AF142" s="35">
        <f ca="1">IFERROR(VLOOKUP($A142,Lookup2012,79,FALSE),0)</f>
        <v>0</v>
      </c>
      <c r="AG142" s="36">
        <f ca="1">IFERROR(VLOOKUP($A142,Lookup2012,80,FALSE),0)</f>
        <v>0</v>
      </c>
      <c r="AH142" s="34">
        <f ca="1">IFERROR(VLOOKUP($A142,Lookup2013,77,FALSE),0)</f>
        <v>0</v>
      </c>
      <c r="AI142" s="35">
        <f ca="1">IFERROR(VLOOKUP($A142,Lookup2013,78,FALSE),0)</f>
        <v>0</v>
      </c>
      <c r="AJ142" s="35">
        <f ca="1">IFERROR(VLOOKUP($A142,Lookup2013,79,FALSE),0)</f>
        <v>0</v>
      </c>
      <c r="AK142" s="36">
        <f ca="1">IFERROR(VLOOKUP($A142,Lookup2013,80,FALSE),0)</f>
        <v>0</v>
      </c>
      <c r="AL142" s="34">
        <f ca="1">IFERROR(VLOOKUP($A142,Lookup2014,77,FALSE),0)</f>
        <v>-49875.960000000014</v>
      </c>
      <c r="AM142" s="35">
        <f ca="1">IFERROR(VLOOKUP($A142,Lookup2014,78,FALSE),0)</f>
        <v>-2493.8200000000002</v>
      </c>
      <c r="AN142" s="35">
        <f ca="1">IFERROR(VLOOKUP($A142,Lookup2014,79,FALSE),0)</f>
        <v>-9456.99</v>
      </c>
      <c r="AO142" s="36">
        <f ca="1">IFERROR(VLOOKUP($A142,Lookup2014,80,FALSE),0)</f>
        <v>-61826.770000000011</v>
      </c>
      <c r="AP142" s="34">
        <f ca="1">IFERROR(VLOOKUP($A142,Lookup2015,77,FALSE),0)</f>
        <v>-21649.879999999997</v>
      </c>
      <c r="AQ142" s="35">
        <f ca="1">IFERROR(VLOOKUP($A142,Lookup2015,78,FALSE),0)</f>
        <v>-1082.5099999999995</v>
      </c>
      <c r="AR142" s="35">
        <f ca="1">IFERROR(VLOOKUP($A142,Lookup2015,79,FALSE),0)</f>
        <v>-3646.48</v>
      </c>
      <c r="AS142" s="36">
        <f ca="1">IFERROR(VLOOKUP($A142,Lookup2015,80,FALSE),0)</f>
        <v>-26378.87</v>
      </c>
      <c r="AT142" s="34">
        <f ca="1">IFERROR(VLOOKUP($A142,Lookup2016,77,FALSE),0)</f>
        <v>1679.4200000000055</v>
      </c>
      <c r="AU142" s="35">
        <f ca="1">IFERROR(VLOOKUP($A142,Lookup2016,78,FALSE),0)</f>
        <v>83.959999999999894</v>
      </c>
      <c r="AV142" s="35">
        <f ca="1">IFERROR(VLOOKUP($A142,Lookup2016,79,FALSE),0)</f>
        <v>241.93999999999966</v>
      </c>
      <c r="AW142" s="36">
        <f ca="1">IFERROR(VLOOKUP($A142,Lookup2016,80,FALSE),0)</f>
        <v>2005.3200000000049</v>
      </c>
      <c r="AX142" s="34">
        <f ca="1">SUM(F142,J142,N142,R142,V142,Z142,AD142,AH142,AL142,AP142,AT142)</f>
        <v>-69846.420000000013</v>
      </c>
      <c r="AY142" s="35">
        <f ca="1">SUM(G142,K142,O142,S142,W142,AA142,AE142,AI142,AM142,AQ142,AU142)</f>
        <v>-3492.37</v>
      </c>
      <c r="AZ142" s="35">
        <f ca="1">SUM(H142,L142,P142,T142,X142,AB142,AF142,AJ142,AN142,AR142,AV142)</f>
        <v>-12861.529999999999</v>
      </c>
      <c r="BA142" s="36">
        <f ca="1">SUM(I142,M142,Q142,U142,Y142,AC142,AG142,AK142,AO142,AS142,AW142)</f>
        <v>-86200.320000000007</v>
      </c>
    </row>
    <row r="143" spans="1:53" outlineLevel="1" x14ac:dyDescent="0.25">
      <c r="C143" s="2" t="s">
        <v>933</v>
      </c>
      <c r="F143" s="34">
        <f t="shared" ref="F143:BA143" ca="1" si="254">SUBTOTAL(9,F142:F142)</f>
        <v>0</v>
      </c>
      <c r="G143" s="35">
        <f t="shared" ca="1" si="254"/>
        <v>0</v>
      </c>
      <c r="H143" s="35">
        <f t="shared" ca="1" si="254"/>
        <v>0</v>
      </c>
      <c r="I143" s="36">
        <f t="shared" ca="1" si="254"/>
        <v>0</v>
      </c>
      <c r="J143" s="34">
        <f t="shared" ca="1" si="254"/>
        <v>0</v>
      </c>
      <c r="K143" s="35">
        <f t="shared" ca="1" si="254"/>
        <v>0</v>
      </c>
      <c r="L143" s="35">
        <f t="shared" ca="1" si="254"/>
        <v>0</v>
      </c>
      <c r="M143" s="36">
        <f t="shared" ca="1" si="254"/>
        <v>0</v>
      </c>
      <c r="N143" s="34">
        <f t="shared" ca="1" si="254"/>
        <v>0</v>
      </c>
      <c r="O143" s="35">
        <f t="shared" ca="1" si="254"/>
        <v>0</v>
      </c>
      <c r="P143" s="35">
        <f t="shared" ca="1" si="254"/>
        <v>0</v>
      </c>
      <c r="Q143" s="36">
        <f t="shared" ca="1" si="254"/>
        <v>0</v>
      </c>
      <c r="R143" s="34">
        <f t="shared" ca="1" si="254"/>
        <v>0</v>
      </c>
      <c r="S143" s="35">
        <f t="shared" ca="1" si="254"/>
        <v>0</v>
      </c>
      <c r="T143" s="35">
        <f t="shared" ca="1" si="254"/>
        <v>0</v>
      </c>
      <c r="U143" s="36">
        <f t="shared" ca="1" si="254"/>
        <v>0</v>
      </c>
      <c r="V143" s="34">
        <f t="shared" ca="1" si="254"/>
        <v>0</v>
      </c>
      <c r="W143" s="35">
        <f t="shared" ca="1" si="254"/>
        <v>0</v>
      </c>
      <c r="X143" s="35">
        <f t="shared" ca="1" si="254"/>
        <v>0</v>
      </c>
      <c r="Y143" s="36">
        <f t="shared" ca="1" si="254"/>
        <v>0</v>
      </c>
      <c r="Z143" s="34">
        <f t="shared" ca="1" si="254"/>
        <v>0</v>
      </c>
      <c r="AA143" s="35">
        <f t="shared" ca="1" si="254"/>
        <v>0</v>
      </c>
      <c r="AB143" s="35">
        <f t="shared" ca="1" si="254"/>
        <v>0</v>
      </c>
      <c r="AC143" s="36">
        <f t="shared" ca="1" si="254"/>
        <v>0</v>
      </c>
      <c r="AD143" s="34">
        <f t="shared" ca="1" si="254"/>
        <v>0</v>
      </c>
      <c r="AE143" s="35">
        <f t="shared" ca="1" si="254"/>
        <v>0</v>
      </c>
      <c r="AF143" s="35">
        <f t="shared" ca="1" si="254"/>
        <v>0</v>
      </c>
      <c r="AG143" s="36">
        <f t="shared" ca="1" si="254"/>
        <v>0</v>
      </c>
      <c r="AH143" s="34">
        <f t="shared" ca="1" si="254"/>
        <v>0</v>
      </c>
      <c r="AI143" s="35">
        <f t="shared" ca="1" si="254"/>
        <v>0</v>
      </c>
      <c r="AJ143" s="35">
        <f t="shared" ca="1" si="254"/>
        <v>0</v>
      </c>
      <c r="AK143" s="36">
        <f t="shared" ca="1" si="254"/>
        <v>0</v>
      </c>
      <c r="AL143" s="34">
        <f t="shared" ca="1" si="254"/>
        <v>-49875.960000000014</v>
      </c>
      <c r="AM143" s="35">
        <f t="shared" ca="1" si="254"/>
        <v>-2493.8200000000002</v>
      </c>
      <c r="AN143" s="35">
        <f t="shared" ca="1" si="254"/>
        <v>-9456.99</v>
      </c>
      <c r="AO143" s="36">
        <f t="shared" ca="1" si="254"/>
        <v>-61826.770000000011</v>
      </c>
      <c r="AP143" s="34">
        <f t="shared" ca="1" si="254"/>
        <v>-21649.879999999997</v>
      </c>
      <c r="AQ143" s="35">
        <f t="shared" ca="1" si="254"/>
        <v>-1082.5099999999995</v>
      </c>
      <c r="AR143" s="35">
        <f t="shared" ca="1" si="254"/>
        <v>-3646.48</v>
      </c>
      <c r="AS143" s="36">
        <f t="shared" ca="1" si="254"/>
        <v>-26378.87</v>
      </c>
      <c r="AT143" s="34">
        <f t="shared" ca="1" si="254"/>
        <v>1679.4200000000055</v>
      </c>
      <c r="AU143" s="35">
        <f t="shared" ca="1" si="254"/>
        <v>83.959999999999894</v>
      </c>
      <c r="AV143" s="35">
        <f t="shared" ca="1" si="254"/>
        <v>241.93999999999966</v>
      </c>
      <c r="AW143" s="36">
        <f t="shared" ca="1" si="254"/>
        <v>2005.3200000000049</v>
      </c>
      <c r="AX143" s="34">
        <f t="shared" ca="1" si="254"/>
        <v>-69846.420000000013</v>
      </c>
      <c r="AY143" s="35">
        <f t="shared" ca="1" si="254"/>
        <v>-3492.37</v>
      </c>
      <c r="AZ143" s="35">
        <f t="shared" ca="1" si="254"/>
        <v>-12861.529999999999</v>
      </c>
      <c r="BA143" s="36">
        <f t="shared" ca="1" si="254"/>
        <v>-86200.320000000007</v>
      </c>
    </row>
    <row r="144" spans="1:53" outlineLevel="2" x14ac:dyDescent="0.25">
      <c r="A144" t="s">
        <v>422</v>
      </c>
      <c r="B144" t="str">
        <f ca="1">VLOOKUP($A144,IndexLookup,2,FALSE)</f>
        <v>PCES</v>
      </c>
      <c r="C144" t="str">
        <f ca="1">VLOOKUP($B144,ParticipantLookup,2,FALSE)</f>
        <v>EnCana Corporation</v>
      </c>
      <c r="D144" t="str">
        <f ca="1">VLOOKUP($A144,IndexLookup,3,FALSE)</f>
        <v>EC01</v>
      </c>
      <c r="E144" t="str">
        <f ca="1">VLOOKUP($D144,FacilityLookup,2,FALSE)</f>
        <v>Cavalier</v>
      </c>
      <c r="F144" s="34">
        <f ca="1">IFERROR(VLOOKUP($A144,Lookup2006,77,FALSE),0)</f>
        <v>15829.069999999876</v>
      </c>
      <c r="G144" s="35">
        <f ca="1">IFERROR(VLOOKUP($A144,Lookup2006,78,FALSE),0)</f>
        <v>791.45999999999731</v>
      </c>
      <c r="H144" s="35">
        <f ca="1">IFERROR(VLOOKUP($A144,Lookup2006,79,FALSE),0)</f>
        <v>7395.7099999999864</v>
      </c>
      <c r="I144" s="36">
        <f ca="1">IFERROR(VLOOKUP($A144,Lookup2006,80,FALSE),0)</f>
        <v>24016.23999999986</v>
      </c>
      <c r="J144" s="34">
        <f ca="1">IFERROR(VLOOKUP($A144,Lookup2007,77,FALSE),0)</f>
        <v>14791.580000000031</v>
      </c>
      <c r="K144" s="35">
        <f ca="1">IFERROR(VLOOKUP($A144,Lookup2007,78,FALSE),0)</f>
        <v>739.57999999999538</v>
      </c>
      <c r="L144" s="35">
        <f ca="1">IFERROR(VLOOKUP($A144,Lookup2007,79,FALSE),0)</f>
        <v>6095.9499999999989</v>
      </c>
      <c r="M144" s="36">
        <f ca="1">IFERROR(VLOOKUP($A144,Lookup2007,80,FALSE),0)</f>
        <v>21627.110000000022</v>
      </c>
      <c r="N144" s="34">
        <f ca="1">IFERROR(VLOOKUP($A144,Lookup2008,77,FALSE),0)</f>
        <v>25039.110000000073</v>
      </c>
      <c r="O144" s="35">
        <f ca="1">IFERROR(VLOOKUP($A144,Lookup2008,78,FALSE),0)</f>
        <v>1251.9600000000046</v>
      </c>
      <c r="P144" s="35">
        <f ca="1">IFERROR(VLOOKUP($A144,Lookup2008,79,FALSE),0)</f>
        <v>8945.2599999999893</v>
      </c>
      <c r="Q144" s="36">
        <f ca="1">IFERROR(VLOOKUP($A144,Lookup2008,80,FALSE),0)</f>
        <v>35236.330000000067</v>
      </c>
      <c r="R144" s="34">
        <f ca="1">IFERROR(VLOOKUP($A144,Lookup2009,77,FALSE),0)</f>
        <v>7966.4399999999951</v>
      </c>
      <c r="S144" s="35">
        <f ca="1">IFERROR(VLOOKUP($A144,Lookup2009,78,FALSE),0)</f>
        <v>398.32000000000016</v>
      </c>
      <c r="T144" s="35">
        <f ca="1">IFERROR(VLOOKUP($A144,Lookup2009,79,FALSE),0)</f>
        <v>2581.2600000000043</v>
      </c>
      <c r="U144" s="36">
        <f ca="1">IFERROR(VLOOKUP($A144,Lookup2009,80,FALSE),0)</f>
        <v>10946.02</v>
      </c>
      <c r="V144" s="34">
        <f ca="1">IFERROR(VLOOKUP($A144,Lookup2010,77,FALSE),0)</f>
        <v>9734.7899999999936</v>
      </c>
      <c r="W144" s="35">
        <f ca="1">IFERROR(VLOOKUP($A144,Lookup2010,78,FALSE),0)</f>
        <v>486.74000000000115</v>
      </c>
      <c r="X144" s="35">
        <f ca="1">IFERROR(VLOOKUP($A144,Lookup2010,79,FALSE),0)</f>
        <v>2946.2399999999789</v>
      </c>
      <c r="Y144" s="36">
        <f ca="1">IFERROR(VLOOKUP($A144,Lookup2010,80,FALSE),0)</f>
        <v>13167.769999999973</v>
      </c>
      <c r="Z144" s="34">
        <f ca="1">IFERROR(VLOOKUP($A144,Lookup2011,77,FALSE),0)</f>
        <v>20818.54000000003</v>
      </c>
      <c r="AA144" s="35">
        <f ca="1">IFERROR(VLOOKUP($A144,Lookup2011,78,FALSE),0)</f>
        <v>1040.9300000000012</v>
      </c>
      <c r="AB144" s="35">
        <f ca="1">IFERROR(VLOOKUP($A144,Lookup2011,79,FALSE),0)</f>
        <v>5745.31</v>
      </c>
      <c r="AC144" s="36">
        <f ca="1">IFERROR(VLOOKUP($A144,Lookup2011,80,FALSE),0)</f>
        <v>27604.780000000028</v>
      </c>
      <c r="AD144" s="34">
        <f ca="1">IFERROR(VLOOKUP($A144,Lookup2012,77,FALSE),0)</f>
        <v>0</v>
      </c>
      <c r="AE144" s="35">
        <f ca="1">IFERROR(VLOOKUP($A144,Lookup2012,78,FALSE),0)</f>
        <v>0</v>
      </c>
      <c r="AF144" s="35">
        <f ca="1">IFERROR(VLOOKUP($A144,Lookup2012,79,FALSE),0)</f>
        <v>0</v>
      </c>
      <c r="AG144" s="36">
        <f ca="1">IFERROR(VLOOKUP($A144,Lookup2012,80,FALSE),0)</f>
        <v>0</v>
      </c>
      <c r="AH144" s="34">
        <f ca="1">IFERROR(VLOOKUP($A144,Lookup2013,77,FALSE),0)</f>
        <v>-19761.849999999889</v>
      </c>
      <c r="AI144" s="35">
        <f ca="1">IFERROR(VLOOKUP($A144,Lookup2013,78,FALSE),0)</f>
        <v>-988.08000000000015</v>
      </c>
      <c r="AJ144" s="35">
        <f ca="1">IFERROR(VLOOKUP($A144,Lookup2013,79,FALSE),0)</f>
        <v>-4397.1599999999926</v>
      </c>
      <c r="AK144" s="36">
        <f ca="1">IFERROR(VLOOKUP($A144,Lookup2013,80,FALSE),0)</f>
        <v>-25147.089999999884</v>
      </c>
      <c r="AL144" s="34">
        <f ca="1">IFERROR(VLOOKUP($A144,Lookup2014,77,FALSE),0)</f>
        <v>5263.3600000000515</v>
      </c>
      <c r="AM144" s="35">
        <f ca="1">IFERROR(VLOOKUP($A144,Lookup2014,78,FALSE),0)</f>
        <v>263.15999999999485</v>
      </c>
      <c r="AN144" s="35">
        <f ca="1">IFERROR(VLOOKUP($A144,Lookup2014,79,FALSE),0)</f>
        <v>1040.2100000000096</v>
      </c>
      <c r="AO144" s="36">
        <f ca="1">IFERROR(VLOOKUP($A144,Lookup2014,80,FALSE),0)</f>
        <v>6566.7300000000569</v>
      </c>
      <c r="AP144" s="34">
        <f ca="1">IFERROR(VLOOKUP($A144,Lookup2015,77,FALSE),0)</f>
        <v>0</v>
      </c>
      <c r="AQ144" s="35">
        <f ca="1">IFERROR(VLOOKUP($A144,Lookup2015,78,FALSE),0)</f>
        <v>0</v>
      </c>
      <c r="AR144" s="35">
        <f ca="1">IFERROR(VLOOKUP($A144,Lookup2015,79,FALSE),0)</f>
        <v>0</v>
      </c>
      <c r="AS144" s="36">
        <f ca="1">IFERROR(VLOOKUP($A144,Lookup2015,80,FALSE),0)</f>
        <v>0</v>
      </c>
      <c r="AT144" s="34">
        <f ca="1">IFERROR(VLOOKUP($A144,Lookup2016,77,FALSE),0)</f>
        <v>0</v>
      </c>
      <c r="AU144" s="35">
        <f ca="1">IFERROR(VLOOKUP($A144,Lookup2016,78,FALSE),0)</f>
        <v>0</v>
      </c>
      <c r="AV144" s="35">
        <f ca="1">IFERROR(VLOOKUP($A144,Lookup2016,79,FALSE),0)</f>
        <v>0</v>
      </c>
      <c r="AW144" s="36">
        <f ca="1">IFERROR(VLOOKUP($A144,Lookup2016,80,FALSE),0)</f>
        <v>0</v>
      </c>
      <c r="AX144" s="34">
        <f t="shared" ref="AX144:BA145" ca="1" si="255">SUM(F144,J144,N144,R144,V144,Z144,AD144,AH144,AL144,AP144,AT144)</f>
        <v>79681.040000000154</v>
      </c>
      <c r="AY144" s="35">
        <f t="shared" ca="1" si="255"/>
        <v>3984.0699999999947</v>
      </c>
      <c r="AZ144" s="35">
        <f t="shared" ca="1" si="255"/>
        <v>30352.779999999977</v>
      </c>
      <c r="BA144" s="36">
        <f t="shared" ca="1" si="255"/>
        <v>114017.89000000012</v>
      </c>
    </row>
    <row r="145" spans="1:53" outlineLevel="2" x14ac:dyDescent="0.25">
      <c r="A145" t="s">
        <v>756</v>
      </c>
      <c r="B145" t="str">
        <f ca="1">VLOOKUP($A145,IndexLookup,2,FALSE)</f>
        <v>PCES</v>
      </c>
      <c r="C145" t="str">
        <f ca="1">VLOOKUP($B145,ParticipantLookup,2,FALSE)</f>
        <v>EnCana Corporation</v>
      </c>
      <c r="D145" t="str">
        <f ca="1">VLOOKUP($A145,IndexLookup,3,FALSE)</f>
        <v>EC04</v>
      </c>
      <c r="E145" t="str">
        <f ca="1">VLOOKUP($D145,FacilityLookup,2,FALSE)</f>
        <v>Foster Creek Industrial System</v>
      </c>
      <c r="F145" s="34">
        <f ca="1">IFERROR(VLOOKUP($A145,Lookup2006,77,FALSE),0)</f>
        <v>7978.9400000000023</v>
      </c>
      <c r="G145" s="35">
        <f ca="1">IFERROR(VLOOKUP($A145,Lookup2006,78,FALSE),0)</f>
        <v>398.94999999999891</v>
      </c>
      <c r="H145" s="35">
        <f ca="1">IFERROR(VLOOKUP($A145,Lookup2006,79,FALSE),0)</f>
        <v>3754.7200000000084</v>
      </c>
      <c r="I145" s="36">
        <f ca="1">IFERROR(VLOOKUP($A145,Lookup2006,80,FALSE),0)</f>
        <v>12132.610000000008</v>
      </c>
      <c r="J145" s="34">
        <f ca="1">IFERROR(VLOOKUP($A145,Lookup2007,77,FALSE),0)</f>
        <v>16080.47000000003</v>
      </c>
      <c r="K145" s="35">
        <f ca="1">IFERROR(VLOOKUP($A145,Lookup2007,78,FALSE),0)</f>
        <v>804.04000000000042</v>
      </c>
      <c r="L145" s="35">
        <f ca="1">IFERROR(VLOOKUP($A145,Lookup2007,79,FALSE),0)</f>
        <v>6670.2099999999909</v>
      </c>
      <c r="M145" s="36">
        <f ca="1">IFERROR(VLOOKUP($A145,Lookup2007,80,FALSE),0)</f>
        <v>23554.720000000019</v>
      </c>
      <c r="N145" s="34">
        <f ca="1">IFERROR(VLOOKUP($A145,Lookup2008,77,FALSE),0)</f>
        <v>27639.419999999969</v>
      </c>
      <c r="O145" s="35">
        <f ca="1">IFERROR(VLOOKUP($A145,Lookup2008,78,FALSE),0)</f>
        <v>1381.96</v>
      </c>
      <c r="P145" s="35">
        <f ca="1">IFERROR(VLOOKUP($A145,Lookup2008,79,FALSE),0)</f>
        <v>9850.58</v>
      </c>
      <c r="Q145" s="36">
        <f ca="1">IFERROR(VLOOKUP($A145,Lookup2008,80,FALSE),0)</f>
        <v>38871.95999999997</v>
      </c>
      <c r="R145" s="34">
        <f ca="1">IFERROR(VLOOKUP($A145,Lookup2009,77,FALSE),0)</f>
        <v>1.0000000005675247E-2</v>
      </c>
      <c r="S145" s="35">
        <f ca="1">IFERROR(VLOOKUP($A145,Lookup2009,78,FALSE),0)</f>
        <v>0</v>
      </c>
      <c r="T145" s="35">
        <f ca="1">IFERROR(VLOOKUP($A145,Lookup2009,79,FALSE),0)</f>
        <v>-2.2737367544323206E-13</v>
      </c>
      <c r="U145" s="36">
        <f ca="1">IFERROR(VLOOKUP($A145,Lookup2009,80,FALSE),0)</f>
        <v>1.0000000005447873E-2</v>
      </c>
      <c r="V145" s="34">
        <f ca="1">IFERROR(VLOOKUP($A145,Lookup2010,77,FALSE),0)</f>
        <v>0</v>
      </c>
      <c r="W145" s="35">
        <f ca="1">IFERROR(VLOOKUP($A145,Lookup2010,78,FALSE),0)</f>
        <v>0</v>
      </c>
      <c r="X145" s="35">
        <f ca="1">IFERROR(VLOOKUP($A145,Lookup2010,79,FALSE),0)</f>
        <v>0</v>
      </c>
      <c r="Y145" s="36">
        <f ca="1">IFERROR(VLOOKUP($A145,Lookup2010,80,FALSE),0)</f>
        <v>0</v>
      </c>
      <c r="Z145" s="34">
        <f ca="1">IFERROR(VLOOKUP($A145,Lookup2011,77,FALSE),0)</f>
        <v>0</v>
      </c>
      <c r="AA145" s="35">
        <f ca="1">IFERROR(VLOOKUP($A145,Lookup2011,78,FALSE),0)</f>
        <v>0</v>
      </c>
      <c r="AB145" s="35">
        <f ca="1">IFERROR(VLOOKUP($A145,Lookup2011,79,FALSE),0)</f>
        <v>0</v>
      </c>
      <c r="AC145" s="36">
        <f ca="1">IFERROR(VLOOKUP($A145,Lookup2011,80,FALSE),0)</f>
        <v>0</v>
      </c>
      <c r="AD145" s="34">
        <f ca="1">IFERROR(VLOOKUP($A145,Lookup2012,77,FALSE),0)</f>
        <v>0</v>
      </c>
      <c r="AE145" s="35">
        <f ca="1">IFERROR(VLOOKUP($A145,Lookup2012,78,FALSE),0)</f>
        <v>0</v>
      </c>
      <c r="AF145" s="35">
        <f ca="1">IFERROR(VLOOKUP($A145,Lookup2012,79,FALSE),0)</f>
        <v>0</v>
      </c>
      <c r="AG145" s="36">
        <f ca="1">IFERROR(VLOOKUP($A145,Lookup2012,80,FALSE),0)</f>
        <v>0</v>
      </c>
      <c r="AH145" s="34">
        <f ca="1">IFERROR(VLOOKUP($A145,Lookup2013,77,FALSE),0)</f>
        <v>0</v>
      </c>
      <c r="AI145" s="35">
        <f ca="1">IFERROR(VLOOKUP($A145,Lookup2013,78,FALSE),0)</f>
        <v>0</v>
      </c>
      <c r="AJ145" s="35">
        <f ca="1">IFERROR(VLOOKUP($A145,Lookup2013,79,FALSE),0)</f>
        <v>0</v>
      </c>
      <c r="AK145" s="36">
        <f ca="1">IFERROR(VLOOKUP($A145,Lookup2013,80,FALSE),0)</f>
        <v>0</v>
      </c>
      <c r="AL145" s="34">
        <f ca="1">IFERROR(VLOOKUP($A145,Lookup2014,77,FALSE),0)</f>
        <v>0</v>
      </c>
      <c r="AM145" s="35">
        <f ca="1">IFERROR(VLOOKUP($A145,Lookup2014,78,FALSE),0)</f>
        <v>0</v>
      </c>
      <c r="AN145" s="35">
        <f ca="1">IFERROR(VLOOKUP($A145,Lookup2014,79,FALSE),0)</f>
        <v>0</v>
      </c>
      <c r="AO145" s="36">
        <f ca="1">IFERROR(VLOOKUP($A145,Lookup2014,80,FALSE),0)</f>
        <v>0</v>
      </c>
      <c r="AP145" s="34">
        <f ca="1">IFERROR(VLOOKUP($A145,Lookup2015,77,FALSE),0)</f>
        <v>0</v>
      </c>
      <c r="AQ145" s="35">
        <f ca="1">IFERROR(VLOOKUP($A145,Lookup2015,78,FALSE),0)</f>
        <v>0</v>
      </c>
      <c r="AR145" s="35">
        <f ca="1">IFERROR(VLOOKUP($A145,Lookup2015,79,FALSE),0)</f>
        <v>0</v>
      </c>
      <c r="AS145" s="36">
        <f ca="1">IFERROR(VLOOKUP($A145,Lookup2015,80,FALSE),0)</f>
        <v>0</v>
      </c>
      <c r="AT145" s="34">
        <f ca="1">IFERROR(VLOOKUP($A145,Lookup2016,77,FALSE),0)</f>
        <v>0</v>
      </c>
      <c r="AU145" s="35">
        <f ca="1">IFERROR(VLOOKUP($A145,Lookup2016,78,FALSE),0)</f>
        <v>0</v>
      </c>
      <c r="AV145" s="35">
        <f ca="1">IFERROR(VLOOKUP($A145,Lookup2016,79,FALSE),0)</f>
        <v>0</v>
      </c>
      <c r="AW145" s="36">
        <f ca="1">IFERROR(VLOOKUP($A145,Lookup2016,80,FALSE),0)</f>
        <v>0</v>
      </c>
      <c r="AX145" s="34">
        <f t="shared" ca="1" si="255"/>
        <v>51698.840000000011</v>
      </c>
      <c r="AY145" s="35">
        <f t="shared" ca="1" si="255"/>
        <v>2584.9499999999994</v>
      </c>
      <c r="AZ145" s="35">
        <f t="shared" ca="1" si="255"/>
        <v>20275.510000000002</v>
      </c>
      <c r="BA145" s="36">
        <f t="shared" ca="1" si="255"/>
        <v>74559.300000000017</v>
      </c>
    </row>
    <row r="146" spans="1:53" outlineLevel="1" x14ac:dyDescent="0.25">
      <c r="C146" s="2" t="s">
        <v>934</v>
      </c>
      <c r="F146" s="34">
        <f t="shared" ref="F146:BA146" ca="1" si="256">SUBTOTAL(9,F144:F145)</f>
        <v>23808.009999999878</v>
      </c>
      <c r="G146" s="35">
        <f t="shared" ca="1" si="256"/>
        <v>1190.4099999999962</v>
      </c>
      <c r="H146" s="35">
        <f t="shared" ca="1" si="256"/>
        <v>11150.429999999995</v>
      </c>
      <c r="I146" s="36">
        <f t="shared" ca="1" si="256"/>
        <v>36148.849999999868</v>
      </c>
      <c r="J146" s="34">
        <f t="shared" ca="1" si="256"/>
        <v>30872.050000000061</v>
      </c>
      <c r="K146" s="35">
        <f t="shared" ca="1" si="256"/>
        <v>1543.6199999999958</v>
      </c>
      <c r="L146" s="35">
        <f t="shared" ca="1" si="256"/>
        <v>12766.159999999989</v>
      </c>
      <c r="M146" s="36">
        <f t="shared" ca="1" si="256"/>
        <v>45181.830000000045</v>
      </c>
      <c r="N146" s="34">
        <f t="shared" ca="1" si="256"/>
        <v>52678.530000000042</v>
      </c>
      <c r="O146" s="35">
        <f t="shared" ca="1" si="256"/>
        <v>2633.9200000000046</v>
      </c>
      <c r="P146" s="35">
        <f t="shared" ca="1" si="256"/>
        <v>18795.839999999989</v>
      </c>
      <c r="Q146" s="36">
        <f t="shared" ca="1" si="256"/>
        <v>74108.290000000037</v>
      </c>
      <c r="R146" s="34">
        <f t="shared" ca="1" si="256"/>
        <v>7966.4500000000007</v>
      </c>
      <c r="S146" s="35">
        <f t="shared" ca="1" si="256"/>
        <v>398.32000000000016</v>
      </c>
      <c r="T146" s="35">
        <f t="shared" ca="1" si="256"/>
        <v>2581.2600000000039</v>
      </c>
      <c r="U146" s="36">
        <f t="shared" ca="1" si="256"/>
        <v>10946.030000000006</v>
      </c>
      <c r="V146" s="34">
        <f t="shared" ca="1" si="256"/>
        <v>9734.7899999999936</v>
      </c>
      <c r="W146" s="35">
        <f t="shared" ca="1" si="256"/>
        <v>486.74000000000115</v>
      </c>
      <c r="X146" s="35">
        <f t="shared" ca="1" si="256"/>
        <v>2946.2399999999789</v>
      </c>
      <c r="Y146" s="36">
        <f t="shared" ca="1" si="256"/>
        <v>13167.769999999973</v>
      </c>
      <c r="Z146" s="34">
        <f t="shared" ca="1" si="256"/>
        <v>20818.54000000003</v>
      </c>
      <c r="AA146" s="35">
        <f t="shared" ca="1" si="256"/>
        <v>1040.9300000000012</v>
      </c>
      <c r="AB146" s="35">
        <f t="shared" ca="1" si="256"/>
        <v>5745.31</v>
      </c>
      <c r="AC146" s="36">
        <f t="shared" ca="1" si="256"/>
        <v>27604.780000000028</v>
      </c>
      <c r="AD146" s="34">
        <f t="shared" ca="1" si="256"/>
        <v>0</v>
      </c>
      <c r="AE146" s="35">
        <f t="shared" ca="1" si="256"/>
        <v>0</v>
      </c>
      <c r="AF146" s="35">
        <f t="shared" ca="1" si="256"/>
        <v>0</v>
      </c>
      <c r="AG146" s="36">
        <f t="shared" ca="1" si="256"/>
        <v>0</v>
      </c>
      <c r="AH146" s="34">
        <f t="shared" ca="1" si="256"/>
        <v>-19761.849999999889</v>
      </c>
      <c r="AI146" s="35">
        <f t="shared" ca="1" si="256"/>
        <v>-988.08000000000015</v>
      </c>
      <c r="AJ146" s="35">
        <f t="shared" ca="1" si="256"/>
        <v>-4397.1599999999926</v>
      </c>
      <c r="AK146" s="36">
        <f t="shared" ca="1" si="256"/>
        <v>-25147.089999999884</v>
      </c>
      <c r="AL146" s="34">
        <f t="shared" ca="1" si="256"/>
        <v>5263.3600000000515</v>
      </c>
      <c r="AM146" s="35">
        <f t="shared" ca="1" si="256"/>
        <v>263.15999999999485</v>
      </c>
      <c r="AN146" s="35">
        <f t="shared" ca="1" si="256"/>
        <v>1040.2100000000096</v>
      </c>
      <c r="AO146" s="36">
        <f t="shared" ca="1" si="256"/>
        <v>6566.7300000000569</v>
      </c>
      <c r="AP146" s="34">
        <f t="shared" ca="1" si="256"/>
        <v>0</v>
      </c>
      <c r="AQ146" s="35">
        <f t="shared" ca="1" si="256"/>
        <v>0</v>
      </c>
      <c r="AR146" s="35">
        <f t="shared" ca="1" si="256"/>
        <v>0</v>
      </c>
      <c r="AS146" s="36">
        <f t="shared" ca="1" si="256"/>
        <v>0</v>
      </c>
      <c r="AT146" s="34">
        <f t="shared" ca="1" si="256"/>
        <v>0</v>
      </c>
      <c r="AU146" s="35">
        <f t="shared" ca="1" si="256"/>
        <v>0</v>
      </c>
      <c r="AV146" s="35">
        <f t="shared" ca="1" si="256"/>
        <v>0</v>
      </c>
      <c r="AW146" s="36">
        <f t="shared" ca="1" si="256"/>
        <v>0</v>
      </c>
      <c r="AX146" s="34">
        <f t="shared" ca="1" si="256"/>
        <v>131379.88000000018</v>
      </c>
      <c r="AY146" s="35">
        <f t="shared" ca="1" si="256"/>
        <v>6569.0199999999941</v>
      </c>
      <c r="AZ146" s="35">
        <f t="shared" ca="1" si="256"/>
        <v>50628.289999999979</v>
      </c>
      <c r="BA146" s="36">
        <f t="shared" ca="1" si="256"/>
        <v>188577.19000000012</v>
      </c>
    </row>
    <row r="147" spans="1:53" outlineLevel="2" x14ac:dyDescent="0.25">
      <c r="A147" t="s">
        <v>274</v>
      </c>
      <c r="B147" t="str">
        <f ca="1">VLOOKUP($A147,IndexLookup,2,FALSE)</f>
        <v>CRR</v>
      </c>
      <c r="C147" t="str">
        <f ca="1">VLOOKUP($B147,ParticipantLookup,2,FALSE)</f>
        <v>Enel Alberta Wind Inc.</v>
      </c>
      <c r="D147" t="str">
        <f ca="1">VLOOKUP($A147,IndexLookup,3,FALSE)</f>
        <v>CRR1</v>
      </c>
      <c r="E147" t="str">
        <f ca="1">VLOOKUP($D147,FacilityLookup,2,FALSE)</f>
        <v>Castle Rock Ridge Wind Facility</v>
      </c>
      <c r="F147" s="34">
        <f ca="1">IFERROR(VLOOKUP($A147,Lookup2006,77,FALSE),0)</f>
        <v>0</v>
      </c>
      <c r="G147" s="35">
        <f ca="1">IFERROR(VLOOKUP($A147,Lookup2006,78,FALSE),0)</f>
        <v>0</v>
      </c>
      <c r="H147" s="35">
        <f ca="1">IFERROR(VLOOKUP($A147,Lookup2006,79,FALSE),0)</f>
        <v>0</v>
      </c>
      <c r="I147" s="36">
        <f ca="1">IFERROR(VLOOKUP($A147,Lookup2006,80,FALSE),0)</f>
        <v>0</v>
      </c>
      <c r="J147" s="34">
        <f ca="1">IFERROR(VLOOKUP($A147,Lookup2007,77,FALSE),0)</f>
        <v>0</v>
      </c>
      <c r="K147" s="35">
        <f ca="1">IFERROR(VLOOKUP($A147,Lookup2007,78,FALSE),0)</f>
        <v>0</v>
      </c>
      <c r="L147" s="35">
        <f ca="1">IFERROR(VLOOKUP($A147,Lookup2007,79,FALSE),0)</f>
        <v>0</v>
      </c>
      <c r="M147" s="36">
        <f ca="1">IFERROR(VLOOKUP($A147,Lookup2007,80,FALSE),0)</f>
        <v>0</v>
      </c>
      <c r="N147" s="34">
        <f ca="1">IFERROR(VLOOKUP($A147,Lookup2008,77,FALSE),0)</f>
        <v>0</v>
      </c>
      <c r="O147" s="35">
        <f ca="1">IFERROR(VLOOKUP($A147,Lookup2008,78,FALSE),0)</f>
        <v>0</v>
      </c>
      <c r="P147" s="35">
        <f ca="1">IFERROR(VLOOKUP($A147,Lookup2008,79,FALSE),0)</f>
        <v>0</v>
      </c>
      <c r="Q147" s="36">
        <f ca="1">IFERROR(VLOOKUP($A147,Lookup2008,80,FALSE),0)</f>
        <v>0</v>
      </c>
      <c r="R147" s="34">
        <f ca="1">IFERROR(VLOOKUP($A147,Lookup2009,77,FALSE),0)</f>
        <v>0</v>
      </c>
      <c r="S147" s="35">
        <f ca="1">IFERROR(VLOOKUP($A147,Lookup2009,78,FALSE),0)</f>
        <v>0</v>
      </c>
      <c r="T147" s="35">
        <f ca="1">IFERROR(VLOOKUP($A147,Lookup2009,79,FALSE),0)</f>
        <v>0</v>
      </c>
      <c r="U147" s="36">
        <f ca="1">IFERROR(VLOOKUP($A147,Lookup2009,80,FALSE),0)</f>
        <v>0</v>
      </c>
      <c r="V147" s="34">
        <f ca="1">IFERROR(VLOOKUP($A147,Lookup2010,77,FALSE),0)</f>
        <v>0</v>
      </c>
      <c r="W147" s="35">
        <f ca="1">IFERROR(VLOOKUP($A147,Lookup2010,78,FALSE),0)</f>
        <v>0</v>
      </c>
      <c r="X147" s="35">
        <f ca="1">IFERROR(VLOOKUP($A147,Lookup2010,79,FALSE),0)</f>
        <v>0</v>
      </c>
      <c r="Y147" s="36">
        <f ca="1">IFERROR(VLOOKUP($A147,Lookup2010,80,FALSE),0)</f>
        <v>0</v>
      </c>
      <c r="Z147" s="34">
        <f ca="1">IFERROR(VLOOKUP($A147,Lookup2011,77,FALSE),0)</f>
        <v>0</v>
      </c>
      <c r="AA147" s="35">
        <f ca="1">IFERROR(VLOOKUP($A147,Lookup2011,78,FALSE),0)</f>
        <v>0</v>
      </c>
      <c r="AB147" s="35">
        <f ca="1">IFERROR(VLOOKUP($A147,Lookup2011,79,FALSE),0)</f>
        <v>0</v>
      </c>
      <c r="AC147" s="36">
        <f ca="1">IFERROR(VLOOKUP($A147,Lookup2011,80,FALSE),0)</f>
        <v>0</v>
      </c>
      <c r="AD147" s="34">
        <f ca="1">IFERROR(VLOOKUP($A147,Lookup2012,77,FALSE),0)</f>
        <v>-498.02000000000544</v>
      </c>
      <c r="AE147" s="35">
        <f ca="1">IFERROR(VLOOKUP($A147,Lookup2012,78,FALSE),0)</f>
        <v>-24.909999999999862</v>
      </c>
      <c r="AF147" s="35">
        <f ca="1">IFERROR(VLOOKUP($A147,Lookup2012,79,FALSE),0)</f>
        <v>-120.26999999999938</v>
      </c>
      <c r="AG147" s="36">
        <f ca="1">IFERROR(VLOOKUP($A147,Lookup2012,80,FALSE),0)</f>
        <v>-643.20000000000471</v>
      </c>
      <c r="AH147" s="34">
        <f ca="1">IFERROR(VLOOKUP($A147,Lookup2013,77,FALSE),0)</f>
        <v>13267.059999999994</v>
      </c>
      <c r="AI147" s="35">
        <f ca="1">IFERROR(VLOOKUP($A147,Lookup2013,78,FALSE),0)</f>
        <v>663.36</v>
      </c>
      <c r="AJ147" s="35">
        <f ca="1">IFERROR(VLOOKUP($A147,Lookup2013,79,FALSE),0)</f>
        <v>2958.6499999999996</v>
      </c>
      <c r="AK147" s="36">
        <f ca="1">IFERROR(VLOOKUP($A147,Lookup2013,80,FALSE),0)</f>
        <v>16889.069999999992</v>
      </c>
      <c r="AL147" s="34">
        <f ca="1">IFERROR(VLOOKUP($A147,Lookup2014,77,FALSE),0)</f>
        <v>-8664.8600000000042</v>
      </c>
      <c r="AM147" s="35">
        <f ca="1">IFERROR(VLOOKUP($A147,Lookup2014,78,FALSE),0)</f>
        <v>-433.23999999999995</v>
      </c>
      <c r="AN147" s="35">
        <f ca="1">IFERROR(VLOOKUP($A147,Lookup2014,79,FALSE),0)</f>
        <v>-1689.8700000000003</v>
      </c>
      <c r="AO147" s="36">
        <f ca="1">IFERROR(VLOOKUP($A147,Lookup2014,80,FALSE),0)</f>
        <v>-10787.970000000003</v>
      </c>
      <c r="AP147" s="34">
        <f ca="1">IFERROR(VLOOKUP($A147,Lookup2015,77,FALSE),0)</f>
        <v>-1855.4300000000076</v>
      </c>
      <c r="AQ147" s="35">
        <f ca="1">IFERROR(VLOOKUP($A147,Lookup2015,78,FALSE),0)</f>
        <v>-92.79</v>
      </c>
      <c r="AR147" s="35">
        <f ca="1">IFERROR(VLOOKUP($A147,Lookup2015,79,FALSE),0)</f>
        <v>-313.09000000000003</v>
      </c>
      <c r="AS147" s="36">
        <f ca="1">IFERROR(VLOOKUP($A147,Lookup2015,80,FALSE),0)</f>
        <v>-2261.3100000000077</v>
      </c>
      <c r="AT147" s="34">
        <f ca="1">IFERROR(VLOOKUP($A147,Lookup2016,77,FALSE),0)</f>
        <v>378.14999999999782</v>
      </c>
      <c r="AU147" s="35">
        <f ca="1">IFERROR(VLOOKUP($A147,Lookup2016,78,FALSE),0)</f>
        <v>18.900000000000006</v>
      </c>
      <c r="AV147" s="35">
        <f ca="1">IFERROR(VLOOKUP($A147,Lookup2016,79,FALSE),0)</f>
        <v>54.799999999999976</v>
      </c>
      <c r="AW147" s="36">
        <f ca="1">IFERROR(VLOOKUP($A147,Lookup2016,80,FALSE),0)</f>
        <v>451.84999999999781</v>
      </c>
      <c r="AX147" s="34">
        <f ca="1">SUM(F147,J147,N147,R147,V147,Z147,AD147,AH147,AL147,AP147,AT147)</f>
        <v>2626.8999999999742</v>
      </c>
      <c r="AY147" s="35">
        <f ca="1">SUM(G147,K147,O147,S147,W147,AA147,AE147,AI147,AM147,AQ147,AU147)</f>
        <v>131.32000000000022</v>
      </c>
      <c r="AZ147" s="35">
        <f ca="1">SUM(H147,L147,P147,T147,X147,AB147,AF147,AJ147,AN147,AR147,AV147)</f>
        <v>890.21999999999969</v>
      </c>
      <c r="BA147" s="36">
        <f ca="1">SUM(I147,M147,Q147,U147,Y147,AC147,AG147,AK147,AO147,AS147,AW147)</f>
        <v>3648.439999999975</v>
      </c>
    </row>
    <row r="148" spans="1:53" outlineLevel="1" x14ac:dyDescent="0.25">
      <c r="C148" s="2" t="s">
        <v>935</v>
      </c>
      <c r="F148" s="34">
        <f t="shared" ref="F148:BA148" ca="1" si="257">SUBTOTAL(9,F147:F147)</f>
        <v>0</v>
      </c>
      <c r="G148" s="35">
        <f t="shared" ca="1" si="257"/>
        <v>0</v>
      </c>
      <c r="H148" s="35">
        <f t="shared" ca="1" si="257"/>
        <v>0</v>
      </c>
      <c r="I148" s="36">
        <f t="shared" ca="1" si="257"/>
        <v>0</v>
      </c>
      <c r="J148" s="34">
        <f t="shared" ca="1" si="257"/>
        <v>0</v>
      </c>
      <c r="K148" s="35">
        <f t="shared" ca="1" si="257"/>
        <v>0</v>
      </c>
      <c r="L148" s="35">
        <f t="shared" ca="1" si="257"/>
        <v>0</v>
      </c>
      <c r="M148" s="36">
        <f t="shared" ca="1" si="257"/>
        <v>0</v>
      </c>
      <c r="N148" s="34">
        <f t="shared" ca="1" si="257"/>
        <v>0</v>
      </c>
      <c r="O148" s="35">
        <f t="shared" ca="1" si="257"/>
        <v>0</v>
      </c>
      <c r="P148" s="35">
        <f t="shared" ca="1" si="257"/>
        <v>0</v>
      </c>
      <c r="Q148" s="36">
        <f t="shared" ca="1" si="257"/>
        <v>0</v>
      </c>
      <c r="R148" s="34">
        <f t="shared" ca="1" si="257"/>
        <v>0</v>
      </c>
      <c r="S148" s="35">
        <f t="shared" ca="1" si="257"/>
        <v>0</v>
      </c>
      <c r="T148" s="35">
        <f t="shared" ca="1" si="257"/>
        <v>0</v>
      </c>
      <c r="U148" s="36">
        <f t="shared" ca="1" si="257"/>
        <v>0</v>
      </c>
      <c r="V148" s="34">
        <f t="shared" ca="1" si="257"/>
        <v>0</v>
      </c>
      <c r="W148" s="35">
        <f t="shared" ca="1" si="257"/>
        <v>0</v>
      </c>
      <c r="X148" s="35">
        <f t="shared" ca="1" si="257"/>
        <v>0</v>
      </c>
      <c r="Y148" s="36">
        <f t="shared" ca="1" si="257"/>
        <v>0</v>
      </c>
      <c r="Z148" s="34">
        <f t="shared" ca="1" si="257"/>
        <v>0</v>
      </c>
      <c r="AA148" s="35">
        <f t="shared" ca="1" si="257"/>
        <v>0</v>
      </c>
      <c r="AB148" s="35">
        <f t="shared" ca="1" si="257"/>
        <v>0</v>
      </c>
      <c r="AC148" s="36">
        <f t="shared" ca="1" si="257"/>
        <v>0</v>
      </c>
      <c r="AD148" s="34">
        <f t="shared" ca="1" si="257"/>
        <v>-498.02000000000544</v>
      </c>
      <c r="AE148" s="35">
        <f t="shared" ca="1" si="257"/>
        <v>-24.909999999999862</v>
      </c>
      <c r="AF148" s="35">
        <f t="shared" ca="1" si="257"/>
        <v>-120.26999999999938</v>
      </c>
      <c r="AG148" s="36">
        <f t="shared" ca="1" si="257"/>
        <v>-643.20000000000471</v>
      </c>
      <c r="AH148" s="34">
        <f t="shared" ca="1" si="257"/>
        <v>13267.059999999994</v>
      </c>
      <c r="AI148" s="35">
        <f t="shared" ca="1" si="257"/>
        <v>663.36</v>
      </c>
      <c r="AJ148" s="35">
        <f t="shared" ca="1" si="257"/>
        <v>2958.6499999999996</v>
      </c>
      <c r="AK148" s="36">
        <f t="shared" ca="1" si="257"/>
        <v>16889.069999999992</v>
      </c>
      <c r="AL148" s="34">
        <f t="shared" ca="1" si="257"/>
        <v>-8664.8600000000042</v>
      </c>
      <c r="AM148" s="35">
        <f t="shared" ca="1" si="257"/>
        <v>-433.23999999999995</v>
      </c>
      <c r="AN148" s="35">
        <f t="shared" ca="1" si="257"/>
        <v>-1689.8700000000003</v>
      </c>
      <c r="AO148" s="36">
        <f t="shared" ca="1" si="257"/>
        <v>-10787.970000000003</v>
      </c>
      <c r="AP148" s="34">
        <f t="shared" ca="1" si="257"/>
        <v>-1855.4300000000076</v>
      </c>
      <c r="AQ148" s="35">
        <f t="shared" ca="1" si="257"/>
        <v>-92.79</v>
      </c>
      <c r="AR148" s="35">
        <f t="shared" ca="1" si="257"/>
        <v>-313.09000000000003</v>
      </c>
      <c r="AS148" s="36">
        <f t="shared" ca="1" si="257"/>
        <v>-2261.3100000000077</v>
      </c>
      <c r="AT148" s="34">
        <f t="shared" ca="1" si="257"/>
        <v>378.14999999999782</v>
      </c>
      <c r="AU148" s="35">
        <f t="shared" ca="1" si="257"/>
        <v>18.900000000000006</v>
      </c>
      <c r="AV148" s="35">
        <f t="shared" ca="1" si="257"/>
        <v>54.799999999999976</v>
      </c>
      <c r="AW148" s="36">
        <f t="shared" ca="1" si="257"/>
        <v>451.84999999999781</v>
      </c>
      <c r="AX148" s="34">
        <f t="shared" ca="1" si="257"/>
        <v>2626.8999999999742</v>
      </c>
      <c r="AY148" s="35">
        <f t="shared" ca="1" si="257"/>
        <v>131.32000000000022</v>
      </c>
      <c r="AZ148" s="35">
        <f t="shared" ca="1" si="257"/>
        <v>890.21999999999969</v>
      </c>
      <c r="BA148" s="36">
        <f t="shared" ca="1" si="257"/>
        <v>3648.439999999975</v>
      </c>
    </row>
    <row r="149" spans="1:53" outlineLevel="2" x14ac:dyDescent="0.25">
      <c r="A149" t="s">
        <v>288</v>
      </c>
      <c r="B149" t="str">
        <f ca="1">VLOOKUP($A149,IndexLookup,2,FALSE)</f>
        <v>ENCV</v>
      </c>
      <c r="C149" t="str">
        <f ca="1">VLOOKUP($B149,ParticipantLookup,2,FALSE)</f>
        <v>ENMAX Cavalier LP</v>
      </c>
      <c r="D149" t="str">
        <f ca="1">VLOOKUP($A149,IndexLookup,3,FALSE)</f>
        <v>EC01</v>
      </c>
      <c r="E149" t="str">
        <f ca="1">VLOOKUP($D149,FacilityLookup,2,FALSE)</f>
        <v>Cavalier</v>
      </c>
      <c r="F149" s="34">
        <f ca="1">IFERROR(VLOOKUP($A149,Lookup2006,77,FALSE),0)</f>
        <v>0</v>
      </c>
      <c r="G149" s="35">
        <f ca="1">IFERROR(VLOOKUP($A149,Lookup2006,78,FALSE),0)</f>
        <v>0</v>
      </c>
      <c r="H149" s="35">
        <f ca="1">IFERROR(VLOOKUP($A149,Lookup2006,79,FALSE),0)</f>
        <v>0</v>
      </c>
      <c r="I149" s="36">
        <f ca="1">IFERROR(VLOOKUP($A149,Lookup2006,80,FALSE),0)</f>
        <v>0</v>
      </c>
      <c r="J149" s="34">
        <f ca="1">IFERROR(VLOOKUP($A149,Lookup2007,77,FALSE),0)</f>
        <v>0</v>
      </c>
      <c r="K149" s="35">
        <f ca="1">IFERROR(VLOOKUP($A149,Lookup2007,78,FALSE),0)</f>
        <v>0</v>
      </c>
      <c r="L149" s="35">
        <f ca="1">IFERROR(VLOOKUP($A149,Lookup2007,79,FALSE),0)</f>
        <v>0</v>
      </c>
      <c r="M149" s="36">
        <f ca="1">IFERROR(VLOOKUP($A149,Lookup2007,80,FALSE),0)</f>
        <v>0</v>
      </c>
      <c r="N149" s="34">
        <f ca="1">IFERROR(VLOOKUP($A149,Lookup2008,77,FALSE),0)</f>
        <v>0</v>
      </c>
      <c r="O149" s="35">
        <f ca="1">IFERROR(VLOOKUP($A149,Lookup2008,78,FALSE),0)</f>
        <v>0</v>
      </c>
      <c r="P149" s="35">
        <f ca="1">IFERROR(VLOOKUP($A149,Lookup2008,79,FALSE),0)</f>
        <v>0</v>
      </c>
      <c r="Q149" s="36">
        <f ca="1">IFERROR(VLOOKUP($A149,Lookup2008,80,FALSE),0)</f>
        <v>0</v>
      </c>
      <c r="R149" s="34">
        <f ca="1">IFERROR(VLOOKUP($A149,Lookup2009,77,FALSE),0)</f>
        <v>0</v>
      </c>
      <c r="S149" s="35">
        <f ca="1">IFERROR(VLOOKUP($A149,Lookup2009,78,FALSE),0)</f>
        <v>0</v>
      </c>
      <c r="T149" s="35">
        <f ca="1">IFERROR(VLOOKUP($A149,Lookup2009,79,FALSE),0)</f>
        <v>0</v>
      </c>
      <c r="U149" s="36">
        <f ca="1">IFERROR(VLOOKUP($A149,Lookup2009,80,FALSE),0)</f>
        <v>0</v>
      </c>
      <c r="V149" s="34">
        <f ca="1">IFERROR(VLOOKUP($A149,Lookup2010,77,FALSE),0)</f>
        <v>0</v>
      </c>
      <c r="W149" s="35">
        <f ca="1">IFERROR(VLOOKUP($A149,Lookup2010,78,FALSE),0)</f>
        <v>0</v>
      </c>
      <c r="X149" s="35">
        <f ca="1">IFERROR(VLOOKUP($A149,Lookup2010,79,FALSE),0)</f>
        <v>0</v>
      </c>
      <c r="Y149" s="36">
        <f ca="1">IFERROR(VLOOKUP($A149,Lookup2010,80,FALSE),0)</f>
        <v>0</v>
      </c>
      <c r="Z149" s="34">
        <f ca="1">IFERROR(VLOOKUP($A149,Lookup2011,77,FALSE),0)</f>
        <v>0</v>
      </c>
      <c r="AA149" s="35">
        <f ca="1">IFERROR(VLOOKUP($A149,Lookup2011,78,FALSE),0)</f>
        <v>0</v>
      </c>
      <c r="AB149" s="35">
        <f ca="1">IFERROR(VLOOKUP($A149,Lookup2011,79,FALSE),0)</f>
        <v>0</v>
      </c>
      <c r="AC149" s="36">
        <f ca="1">IFERROR(VLOOKUP($A149,Lookup2011,80,FALSE),0)</f>
        <v>0</v>
      </c>
      <c r="AD149" s="34">
        <f ca="1">IFERROR(VLOOKUP($A149,Lookup2012,77,FALSE),0)</f>
        <v>0</v>
      </c>
      <c r="AE149" s="35">
        <f ca="1">IFERROR(VLOOKUP($A149,Lookup2012,78,FALSE),0)</f>
        <v>0</v>
      </c>
      <c r="AF149" s="35">
        <f ca="1">IFERROR(VLOOKUP($A149,Lookup2012,79,FALSE),0)</f>
        <v>0</v>
      </c>
      <c r="AG149" s="36">
        <f ca="1">IFERROR(VLOOKUP($A149,Lookup2012,80,FALSE),0)</f>
        <v>0</v>
      </c>
      <c r="AH149" s="34">
        <f ca="1">IFERROR(VLOOKUP($A149,Lookup2013,77,FALSE),0)</f>
        <v>0</v>
      </c>
      <c r="AI149" s="35">
        <f ca="1">IFERROR(VLOOKUP($A149,Lookup2013,78,FALSE),0)</f>
        <v>0</v>
      </c>
      <c r="AJ149" s="35">
        <f ca="1">IFERROR(VLOOKUP($A149,Lookup2013,79,FALSE),0)</f>
        <v>0</v>
      </c>
      <c r="AK149" s="36">
        <f ca="1">IFERROR(VLOOKUP($A149,Lookup2013,80,FALSE),0)</f>
        <v>0</v>
      </c>
      <c r="AL149" s="34">
        <f ca="1">IFERROR(VLOOKUP($A149,Lookup2014,77,FALSE),0)</f>
        <v>777.95000000001164</v>
      </c>
      <c r="AM149" s="35">
        <f ca="1">IFERROR(VLOOKUP($A149,Lookup2014,78,FALSE),0)</f>
        <v>38.899999999999181</v>
      </c>
      <c r="AN149" s="35">
        <f ca="1">IFERROR(VLOOKUP($A149,Lookup2014,79,FALSE),0)</f>
        <v>142.8899999999999</v>
      </c>
      <c r="AO149" s="36">
        <f ca="1">IFERROR(VLOOKUP($A149,Lookup2014,80,FALSE),0)</f>
        <v>959.7400000000107</v>
      </c>
      <c r="AP149" s="34">
        <f ca="1">IFERROR(VLOOKUP($A149,Lookup2015,77,FALSE),0)</f>
        <v>-25765.859999999953</v>
      </c>
      <c r="AQ149" s="35">
        <f ca="1">IFERROR(VLOOKUP($A149,Lookup2015,78,FALSE),0)</f>
        <v>-1288.31</v>
      </c>
      <c r="AR149" s="35">
        <f ca="1">IFERROR(VLOOKUP($A149,Lookup2015,79,FALSE),0)</f>
        <v>-4376.6200000000026</v>
      </c>
      <c r="AS149" s="36">
        <f ca="1">IFERROR(VLOOKUP($A149,Lookup2015,80,FALSE),0)</f>
        <v>-31430.789999999964</v>
      </c>
      <c r="AT149" s="34">
        <f ca="1">IFERROR(VLOOKUP($A149,Lookup2016,77,FALSE),0)</f>
        <v>0</v>
      </c>
      <c r="AU149" s="35">
        <f ca="1">IFERROR(VLOOKUP($A149,Lookup2016,78,FALSE),0)</f>
        <v>0</v>
      </c>
      <c r="AV149" s="35">
        <f ca="1">IFERROR(VLOOKUP($A149,Lookup2016,79,FALSE),0)</f>
        <v>0</v>
      </c>
      <c r="AW149" s="36">
        <f ca="1">IFERROR(VLOOKUP($A149,Lookup2016,80,FALSE),0)</f>
        <v>0</v>
      </c>
      <c r="AX149" s="34">
        <f ca="1">SUM(F149,J149,N149,R149,V149,Z149,AD149,AH149,AL149,AP149,AT149)</f>
        <v>-24987.909999999942</v>
      </c>
      <c r="AY149" s="35">
        <f ca="1">SUM(G149,K149,O149,S149,W149,AA149,AE149,AI149,AM149,AQ149,AU149)</f>
        <v>-1249.4100000000008</v>
      </c>
      <c r="AZ149" s="35">
        <f ca="1">SUM(H149,L149,P149,T149,X149,AB149,AF149,AJ149,AN149,AR149,AV149)</f>
        <v>-4233.7300000000023</v>
      </c>
      <c r="BA149" s="36">
        <f ca="1">SUM(I149,M149,Q149,U149,Y149,AC149,AG149,AK149,AO149,AS149,AW149)</f>
        <v>-30471.049999999952</v>
      </c>
    </row>
    <row r="150" spans="1:53" outlineLevel="1" x14ac:dyDescent="0.25">
      <c r="C150" s="2" t="s">
        <v>936</v>
      </c>
      <c r="F150" s="34">
        <f t="shared" ref="F150:BA150" ca="1" si="258">SUBTOTAL(9,F149:F149)</f>
        <v>0</v>
      </c>
      <c r="G150" s="35">
        <f t="shared" ca="1" si="258"/>
        <v>0</v>
      </c>
      <c r="H150" s="35">
        <f t="shared" ca="1" si="258"/>
        <v>0</v>
      </c>
      <c r="I150" s="36">
        <f t="shared" ca="1" si="258"/>
        <v>0</v>
      </c>
      <c r="J150" s="34">
        <f t="shared" ca="1" si="258"/>
        <v>0</v>
      </c>
      <c r="K150" s="35">
        <f t="shared" ca="1" si="258"/>
        <v>0</v>
      </c>
      <c r="L150" s="35">
        <f t="shared" ca="1" si="258"/>
        <v>0</v>
      </c>
      <c r="M150" s="36">
        <f t="shared" ca="1" si="258"/>
        <v>0</v>
      </c>
      <c r="N150" s="34">
        <f t="shared" ca="1" si="258"/>
        <v>0</v>
      </c>
      <c r="O150" s="35">
        <f t="shared" ca="1" si="258"/>
        <v>0</v>
      </c>
      <c r="P150" s="35">
        <f t="shared" ca="1" si="258"/>
        <v>0</v>
      </c>
      <c r="Q150" s="36">
        <f t="shared" ca="1" si="258"/>
        <v>0</v>
      </c>
      <c r="R150" s="34">
        <f t="shared" ca="1" si="258"/>
        <v>0</v>
      </c>
      <c r="S150" s="35">
        <f t="shared" ca="1" si="258"/>
        <v>0</v>
      </c>
      <c r="T150" s="35">
        <f t="shared" ca="1" si="258"/>
        <v>0</v>
      </c>
      <c r="U150" s="36">
        <f t="shared" ca="1" si="258"/>
        <v>0</v>
      </c>
      <c r="V150" s="34">
        <f t="shared" ca="1" si="258"/>
        <v>0</v>
      </c>
      <c r="W150" s="35">
        <f t="shared" ca="1" si="258"/>
        <v>0</v>
      </c>
      <c r="X150" s="35">
        <f t="shared" ca="1" si="258"/>
        <v>0</v>
      </c>
      <c r="Y150" s="36">
        <f t="shared" ca="1" si="258"/>
        <v>0</v>
      </c>
      <c r="Z150" s="34">
        <f t="shared" ca="1" si="258"/>
        <v>0</v>
      </c>
      <c r="AA150" s="35">
        <f t="shared" ca="1" si="258"/>
        <v>0</v>
      </c>
      <c r="AB150" s="35">
        <f t="shared" ca="1" si="258"/>
        <v>0</v>
      </c>
      <c r="AC150" s="36">
        <f t="shared" ca="1" si="258"/>
        <v>0</v>
      </c>
      <c r="AD150" s="34">
        <f t="shared" ca="1" si="258"/>
        <v>0</v>
      </c>
      <c r="AE150" s="35">
        <f t="shared" ca="1" si="258"/>
        <v>0</v>
      </c>
      <c r="AF150" s="35">
        <f t="shared" ca="1" si="258"/>
        <v>0</v>
      </c>
      <c r="AG150" s="36">
        <f t="shared" ca="1" si="258"/>
        <v>0</v>
      </c>
      <c r="AH150" s="34">
        <f t="shared" ca="1" si="258"/>
        <v>0</v>
      </c>
      <c r="AI150" s="35">
        <f t="shared" ca="1" si="258"/>
        <v>0</v>
      </c>
      <c r="AJ150" s="35">
        <f t="shared" ca="1" si="258"/>
        <v>0</v>
      </c>
      <c r="AK150" s="36">
        <f t="shared" ca="1" si="258"/>
        <v>0</v>
      </c>
      <c r="AL150" s="34">
        <f t="shared" ca="1" si="258"/>
        <v>777.95000000001164</v>
      </c>
      <c r="AM150" s="35">
        <f t="shared" ca="1" si="258"/>
        <v>38.899999999999181</v>
      </c>
      <c r="AN150" s="35">
        <f t="shared" ca="1" si="258"/>
        <v>142.8899999999999</v>
      </c>
      <c r="AO150" s="36">
        <f t="shared" ca="1" si="258"/>
        <v>959.7400000000107</v>
      </c>
      <c r="AP150" s="34">
        <f t="shared" ca="1" si="258"/>
        <v>-25765.859999999953</v>
      </c>
      <c r="AQ150" s="35">
        <f t="shared" ca="1" si="258"/>
        <v>-1288.31</v>
      </c>
      <c r="AR150" s="35">
        <f t="shared" ca="1" si="258"/>
        <v>-4376.6200000000026</v>
      </c>
      <c r="AS150" s="36">
        <f t="shared" ca="1" si="258"/>
        <v>-31430.789999999964</v>
      </c>
      <c r="AT150" s="34">
        <f t="shared" ca="1" si="258"/>
        <v>0</v>
      </c>
      <c r="AU150" s="35">
        <f t="shared" ca="1" si="258"/>
        <v>0</v>
      </c>
      <c r="AV150" s="35">
        <f t="shared" ca="1" si="258"/>
        <v>0</v>
      </c>
      <c r="AW150" s="36">
        <f t="shared" ca="1" si="258"/>
        <v>0</v>
      </c>
      <c r="AX150" s="34">
        <f t="shared" ca="1" si="258"/>
        <v>-24987.909999999942</v>
      </c>
      <c r="AY150" s="35">
        <f t="shared" ca="1" si="258"/>
        <v>-1249.4100000000008</v>
      </c>
      <c r="AZ150" s="35">
        <f t="shared" ca="1" si="258"/>
        <v>-4233.7300000000023</v>
      </c>
      <c r="BA150" s="36">
        <f t="shared" ca="1" si="258"/>
        <v>-30471.049999999952</v>
      </c>
    </row>
    <row r="151" spans="1:53" outlineLevel="2" x14ac:dyDescent="0.25">
      <c r="A151" t="s">
        <v>251</v>
      </c>
      <c r="B151" t="str">
        <f ca="1">VLOOKUP($A151,IndexLookup,2,FALSE)</f>
        <v>EEC</v>
      </c>
      <c r="C151" t="str">
        <f ca="1">VLOOKUP($B151,ParticipantLookup,2,FALSE)</f>
        <v>ENMAX Energy Corporation</v>
      </c>
      <c r="D151" t="str">
        <f ca="1">VLOOKUP($A151,IndexLookup,3,FALSE)</f>
        <v>AKE1</v>
      </c>
      <c r="E151" t="str">
        <f ca="1">VLOOKUP($D151,FacilityLookup,2,FALSE)</f>
        <v>McBride Lake Wind Facility</v>
      </c>
      <c r="F151" s="34">
        <f ca="1">IFERROR(VLOOKUP($A151,Lookup2006,77,FALSE),0)</f>
        <v>51614.87000000001</v>
      </c>
      <c r="G151" s="35">
        <f ca="1">IFERROR(VLOOKUP($A151,Lookup2006,78,FALSE),0)</f>
        <v>2580.7400000000007</v>
      </c>
      <c r="H151" s="35">
        <f ca="1">IFERROR(VLOOKUP($A151,Lookup2006,79,FALSE),0)</f>
        <v>24305.96</v>
      </c>
      <c r="I151" s="36">
        <f ca="1">IFERROR(VLOOKUP($A151,Lookup2006,80,FALSE),0)</f>
        <v>78501.570000000007</v>
      </c>
      <c r="J151" s="34">
        <f ca="1">IFERROR(VLOOKUP($A151,Lookup2007,77,FALSE),0)</f>
        <v>85987.469999999972</v>
      </c>
      <c r="K151" s="35">
        <f ca="1">IFERROR(VLOOKUP($A151,Lookup2007,78,FALSE),0)</f>
        <v>4299.37</v>
      </c>
      <c r="L151" s="35">
        <f ca="1">IFERROR(VLOOKUP($A151,Lookup2007,79,FALSE),0)</f>
        <v>35643.899999999987</v>
      </c>
      <c r="M151" s="36">
        <f ca="1">IFERROR(VLOOKUP($A151,Lookup2007,80,FALSE),0)</f>
        <v>125930.74</v>
      </c>
      <c r="N151" s="34">
        <f ca="1">IFERROR(VLOOKUP($A151,Lookup2008,77,FALSE),0)</f>
        <v>15318.729999999996</v>
      </c>
      <c r="O151" s="35">
        <f ca="1">IFERROR(VLOOKUP($A151,Lookup2008,78,FALSE),0)</f>
        <v>765.91999999999985</v>
      </c>
      <c r="P151" s="35">
        <f ca="1">IFERROR(VLOOKUP($A151,Lookup2008,79,FALSE),0)</f>
        <v>5488.2400000000025</v>
      </c>
      <c r="Q151" s="36">
        <f ca="1">IFERROR(VLOOKUP($A151,Lookup2008,80,FALSE),0)</f>
        <v>21572.89</v>
      </c>
      <c r="R151" s="34">
        <f ca="1">IFERROR(VLOOKUP($A151,Lookup2009,77,FALSE),0)</f>
        <v>57878.909999999996</v>
      </c>
      <c r="S151" s="35">
        <f ca="1">IFERROR(VLOOKUP($A151,Lookup2009,78,FALSE),0)</f>
        <v>2893.95</v>
      </c>
      <c r="T151" s="35">
        <f ca="1">IFERROR(VLOOKUP($A151,Lookup2009,79,FALSE),0)</f>
        <v>18756.570000000007</v>
      </c>
      <c r="U151" s="36">
        <f ca="1">IFERROR(VLOOKUP($A151,Lookup2009,80,FALSE),0)</f>
        <v>79529.429999999993</v>
      </c>
      <c r="V151" s="34">
        <f ca="1">IFERROR(VLOOKUP($A151,Lookup2010,77,FALSE),0)</f>
        <v>37920.070000000007</v>
      </c>
      <c r="W151" s="35">
        <f ca="1">IFERROR(VLOOKUP($A151,Lookup2010,78,FALSE),0)</f>
        <v>1896.0200000000002</v>
      </c>
      <c r="X151" s="35">
        <f ca="1">IFERROR(VLOOKUP($A151,Lookup2010,79,FALSE),0)</f>
        <v>11487.649999999998</v>
      </c>
      <c r="Y151" s="36">
        <f ca="1">IFERROR(VLOOKUP($A151,Lookup2010,80,FALSE),0)</f>
        <v>51303.740000000005</v>
      </c>
      <c r="Z151" s="34">
        <f ca="1">IFERROR(VLOOKUP($A151,Lookup2011,77,FALSE),0)</f>
        <v>43649.460000000021</v>
      </c>
      <c r="AA151" s="35">
        <f ca="1">IFERROR(VLOOKUP($A151,Lookup2011,78,FALSE),0)</f>
        <v>2182.4800000000005</v>
      </c>
      <c r="AB151" s="35">
        <f ca="1">IFERROR(VLOOKUP($A151,Lookup2011,79,FALSE),0)</f>
        <v>11953.859999999999</v>
      </c>
      <c r="AC151" s="36">
        <f ca="1">IFERROR(VLOOKUP($A151,Lookup2011,80,FALSE),0)</f>
        <v>57785.80000000001</v>
      </c>
      <c r="AD151" s="34">
        <f ca="1">IFERROR(VLOOKUP($A151,Lookup2012,77,FALSE),0)</f>
        <v>-6932.7800000000043</v>
      </c>
      <c r="AE151" s="35">
        <f ca="1">IFERROR(VLOOKUP($A151,Lookup2012,78,FALSE),0)</f>
        <v>-346.61999999999949</v>
      </c>
      <c r="AF151" s="35">
        <f ca="1">IFERROR(VLOOKUP($A151,Lookup2012,79,FALSE),0)</f>
        <v>-1720.9999999999998</v>
      </c>
      <c r="AG151" s="36">
        <f ca="1">IFERROR(VLOOKUP($A151,Lookup2012,80,FALSE),0)</f>
        <v>-9000.4000000000033</v>
      </c>
      <c r="AH151" s="34">
        <f ca="1">IFERROR(VLOOKUP($A151,Lookup2013,77,FALSE),0)</f>
        <v>9366.7099999999973</v>
      </c>
      <c r="AI151" s="35">
        <f ca="1">IFERROR(VLOOKUP($A151,Lookup2013,78,FALSE),0)</f>
        <v>468.29999999999995</v>
      </c>
      <c r="AJ151" s="35">
        <f ca="1">IFERROR(VLOOKUP($A151,Lookup2013,79,FALSE),0)</f>
        <v>2089.13</v>
      </c>
      <c r="AK151" s="36">
        <f ca="1">IFERROR(VLOOKUP($A151,Lookup2013,80,FALSE),0)</f>
        <v>11924.139999999998</v>
      </c>
      <c r="AL151" s="34">
        <f ca="1">IFERROR(VLOOKUP($A151,Lookup2014,77,FALSE),0)</f>
        <v>-7763.779999999997</v>
      </c>
      <c r="AM151" s="35">
        <f ca="1">IFERROR(VLOOKUP($A151,Lookup2014,78,FALSE),0)</f>
        <v>-388.18</v>
      </c>
      <c r="AN151" s="35">
        <f ca="1">IFERROR(VLOOKUP($A151,Lookup2014,79,FALSE),0)</f>
        <v>-1515.74</v>
      </c>
      <c r="AO151" s="36">
        <f ca="1">IFERROR(VLOOKUP($A151,Lookup2014,80,FALSE),0)</f>
        <v>-9667.6999999999971</v>
      </c>
      <c r="AP151" s="34">
        <f ca="1">IFERROR(VLOOKUP($A151,Lookup2015,77,FALSE),0)</f>
        <v>-2748.0200000000009</v>
      </c>
      <c r="AQ151" s="35">
        <f ca="1">IFERROR(VLOOKUP($A151,Lookup2015,78,FALSE),0)</f>
        <v>-137.42000000000002</v>
      </c>
      <c r="AR151" s="35">
        <f ca="1">IFERROR(VLOOKUP($A151,Lookup2015,79,FALSE),0)</f>
        <v>-463.39000000000004</v>
      </c>
      <c r="AS151" s="36">
        <f ca="1">IFERROR(VLOOKUP($A151,Lookup2015,80,FALSE),0)</f>
        <v>-3348.8300000000004</v>
      </c>
      <c r="AT151" s="34">
        <f ca="1">IFERROR(VLOOKUP($A151,Lookup2016,77,FALSE),0)</f>
        <v>-339.98000000000411</v>
      </c>
      <c r="AU151" s="35">
        <f ca="1">IFERROR(VLOOKUP($A151,Lookup2016,78,FALSE),0)</f>
        <v>-17.010000000000076</v>
      </c>
      <c r="AV151" s="35">
        <f ca="1">IFERROR(VLOOKUP($A151,Lookup2016,79,FALSE),0)</f>
        <v>-49.36999999999999</v>
      </c>
      <c r="AW151" s="36">
        <f ca="1">IFERROR(VLOOKUP($A151,Lookup2016,80,FALSE),0)</f>
        <v>-406.36000000000416</v>
      </c>
      <c r="AX151" s="34">
        <f t="shared" ref="AX151:BA154" ca="1" si="259">SUM(F151,J151,N151,R151,V151,Z151,AD151,AH151,AL151,AP151,AT151)</f>
        <v>283951.66000000003</v>
      </c>
      <c r="AY151" s="35">
        <f t="shared" ca="1" si="259"/>
        <v>14197.55</v>
      </c>
      <c r="AZ151" s="35">
        <f t="shared" ca="1" si="259"/>
        <v>105975.81</v>
      </c>
      <c r="BA151" s="36">
        <f t="shared" ca="1" si="259"/>
        <v>404125.01999999996</v>
      </c>
    </row>
    <row r="152" spans="1:53" outlineLevel="2" x14ac:dyDescent="0.25">
      <c r="A152" t="s">
        <v>320</v>
      </c>
      <c r="B152" t="str">
        <f ca="1">VLOOKUP($A152,IndexLookup,2,FALSE)</f>
        <v>EEC</v>
      </c>
      <c r="C152" t="str">
        <f ca="1">VLOOKUP($B152,ParticipantLookup,2,FALSE)</f>
        <v>ENMAX Energy Corporation</v>
      </c>
      <c r="D152" t="str">
        <f ca="1">VLOOKUP($A152,IndexLookup,3,FALSE)</f>
        <v>KH1</v>
      </c>
      <c r="E152" t="str">
        <f ca="1">VLOOKUP($D152,FacilityLookup,2,FALSE)</f>
        <v>Keephills #1</v>
      </c>
      <c r="F152" s="34">
        <f ca="1">IFERROR(VLOOKUP($A152,Lookup2006,77,FALSE),0)</f>
        <v>98845.160000000382</v>
      </c>
      <c r="G152" s="35">
        <f ca="1">IFERROR(VLOOKUP($A152,Lookup2006,78,FALSE),0)</f>
        <v>4942.260000000002</v>
      </c>
      <c r="H152" s="35">
        <f ca="1">IFERROR(VLOOKUP($A152,Lookup2006,79,FALSE),0)</f>
        <v>46559.110000000015</v>
      </c>
      <c r="I152" s="36">
        <f ca="1">IFERROR(VLOOKUP($A152,Lookup2006,80,FALSE),0)</f>
        <v>150346.53000000038</v>
      </c>
      <c r="J152" s="34">
        <f ca="1">IFERROR(VLOOKUP($A152,Lookup2007,77,FALSE),0)</f>
        <v>62816.139999999898</v>
      </c>
      <c r="K152" s="35">
        <f ca="1">IFERROR(VLOOKUP($A152,Lookup2007,78,FALSE),0)</f>
        <v>3140.83</v>
      </c>
      <c r="L152" s="35">
        <f ca="1">IFERROR(VLOOKUP($A152,Lookup2007,79,FALSE),0)</f>
        <v>26024.609999999993</v>
      </c>
      <c r="M152" s="36">
        <f ca="1">IFERROR(VLOOKUP($A152,Lookup2007,80,FALSE),0)</f>
        <v>91981.579999999885</v>
      </c>
      <c r="N152" s="34">
        <f ca="1">IFERROR(VLOOKUP($A152,Lookup2008,77,FALSE),0)</f>
        <v>50991.920000000042</v>
      </c>
      <c r="O152" s="35">
        <f ca="1">IFERROR(VLOOKUP($A152,Lookup2008,78,FALSE),0)</f>
        <v>2549.6100000000006</v>
      </c>
      <c r="P152" s="35">
        <f ca="1">IFERROR(VLOOKUP($A152,Lookup2008,79,FALSE),0)</f>
        <v>18246.359999999997</v>
      </c>
      <c r="Q152" s="36">
        <f ca="1">IFERROR(VLOOKUP($A152,Lookup2008,80,FALSE),0)</f>
        <v>71787.890000000043</v>
      </c>
      <c r="R152" s="34">
        <f ca="1">IFERROR(VLOOKUP($A152,Lookup2009,77,FALSE),0)</f>
        <v>13325.88000000027</v>
      </c>
      <c r="S152" s="35">
        <f ca="1">IFERROR(VLOOKUP($A152,Lookup2009,78,FALSE),0)</f>
        <v>666.29000000000167</v>
      </c>
      <c r="T152" s="35">
        <f ca="1">IFERROR(VLOOKUP($A152,Lookup2009,79,FALSE),0)</f>
        <v>4305.2300000000168</v>
      </c>
      <c r="U152" s="36">
        <f ca="1">IFERROR(VLOOKUP($A152,Lookup2009,80,FALSE),0)</f>
        <v>18297.400000000289</v>
      </c>
      <c r="V152" s="34">
        <f ca="1">IFERROR(VLOOKUP($A152,Lookup2010,77,FALSE),0)</f>
        <v>184274.52000000002</v>
      </c>
      <c r="W152" s="35">
        <f ca="1">IFERROR(VLOOKUP($A152,Lookup2010,78,FALSE),0)</f>
        <v>9213.7099999999973</v>
      </c>
      <c r="X152" s="35">
        <f ca="1">IFERROR(VLOOKUP($A152,Lookup2010,79,FALSE),0)</f>
        <v>55873.729999999981</v>
      </c>
      <c r="Y152" s="36">
        <f ca="1">IFERROR(VLOOKUP($A152,Lookup2010,80,FALSE),0)</f>
        <v>249361.96</v>
      </c>
      <c r="Z152" s="34">
        <f ca="1">IFERROR(VLOOKUP($A152,Lookup2011,77,FALSE),0)</f>
        <v>-115319.21999999923</v>
      </c>
      <c r="AA152" s="35">
        <f ca="1">IFERROR(VLOOKUP($A152,Lookup2011,78,FALSE),0)</f>
        <v>-5765.9799999999987</v>
      </c>
      <c r="AB152" s="35">
        <f ca="1">IFERROR(VLOOKUP($A152,Lookup2011,79,FALSE),0)</f>
        <v>-31839.440000000002</v>
      </c>
      <c r="AC152" s="36">
        <f ca="1">IFERROR(VLOOKUP($A152,Lookup2011,80,FALSE),0)</f>
        <v>-152924.63999999923</v>
      </c>
      <c r="AD152" s="34">
        <f ca="1">IFERROR(VLOOKUP($A152,Lookup2012,77,FALSE),0)</f>
        <v>0</v>
      </c>
      <c r="AE152" s="35">
        <f ca="1">IFERROR(VLOOKUP($A152,Lookup2012,78,FALSE),0)</f>
        <v>0</v>
      </c>
      <c r="AF152" s="35">
        <f ca="1">IFERROR(VLOOKUP($A152,Lookup2012,79,FALSE),0)</f>
        <v>0</v>
      </c>
      <c r="AG152" s="36">
        <f ca="1">IFERROR(VLOOKUP($A152,Lookup2012,80,FALSE),0)</f>
        <v>0</v>
      </c>
      <c r="AH152" s="34">
        <f ca="1">IFERROR(VLOOKUP($A152,Lookup2013,77,FALSE),0)</f>
        <v>-26816.610000000277</v>
      </c>
      <c r="AI152" s="35">
        <f ca="1">IFERROR(VLOOKUP($A152,Lookup2013,78,FALSE),0)</f>
        <v>-1340.8300000000027</v>
      </c>
      <c r="AJ152" s="35">
        <f ca="1">IFERROR(VLOOKUP($A152,Lookup2013,79,FALSE),0)</f>
        <v>-5866.05</v>
      </c>
      <c r="AK152" s="36">
        <f ca="1">IFERROR(VLOOKUP($A152,Lookup2013,80,FALSE),0)</f>
        <v>-34023.490000000282</v>
      </c>
      <c r="AL152" s="34">
        <f ca="1">IFERROR(VLOOKUP($A152,Lookup2014,77,FALSE),0)</f>
        <v>30398.819999999891</v>
      </c>
      <c r="AM152" s="35">
        <f ca="1">IFERROR(VLOOKUP($A152,Lookup2014,78,FALSE),0)</f>
        <v>1519.9399999999987</v>
      </c>
      <c r="AN152" s="35">
        <f ca="1">IFERROR(VLOOKUP($A152,Lookup2014,79,FALSE),0)</f>
        <v>5945.9100000000199</v>
      </c>
      <c r="AO152" s="36">
        <f ca="1">IFERROR(VLOOKUP($A152,Lookup2014,80,FALSE),0)</f>
        <v>37864.669999999911</v>
      </c>
      <c r="AP152" s="34">
        <f ca="1">IFERROR(VLOOKUP($A152,Lookup2015,77,FALSE),0)</f>
        <v>8847.3400000000256</v>
      </c>
      <c r="AQ152" s="35">
        <f ca="1">IFERROR(VLOOKUP($A152,Lookup2015,78,FALSE),0)</f>
        <v>442.36000000000513</v>
      </c>
      <c r="AR152" s="35">
        <f ca="1">IFERROR(VLOOKUP($A152,Lookup2015,79,FALSE),0)</f>
        <v>1486.3299999999888</v>
      </c>
      <c r="AS152" s="36">
        <f ca="1">IFERROR(VLOOKUP($A152,Lookup2015,80,FALSE),0)</f>
        <v>10776.030000000021</v>
      </c>
      <c r="AT152" s="34">
        <f ca="1">IFERROR(VLOOKUP($A152,Lookup2016,77,FALSE),0)</f>
        <v>0</v>
      </c>
      <c r="AU152" s="35">
        <f ca="1">IFERROR(VLOOKUP($A152,Lookup2016,78,FALSE),0)</f>
        <v>0</v>
      </c>
      <c r="AV152" s="35">
        <f ca="1">IFERROR(VLOOKUP($A152,Lookup2016,79,FALSE),0)</f>
        <v>0</v>
      </c>
      <c r="AW152" s="36">
        <f ca="1">IFERROR(VLOOKUP($A152,Lookup2016,80,FALSE),0)</f>
        <v>0</v>
      </c>
      <c r="AX152" s="34">
        <f t="shared" ca="1" si="259"/>
        <v>307363.950000001</v>
      </c>
      <c r="AY152" s="35">
        <f t="shared" ca="1" si="259"/>
        <v>15368.190000000002</v>
      </c>
      <c r="AZ152" s="35">
        <f t="shared" ca="1" si="259"/>
        <v>120735.78999999998</v>
      </c>
      <c r="BA152" s="36">
        <f t="shared" ca="1" si="259"/>
        <v>443467.93000000116</v>
      </c>
    </row>
    <row r="153" spans="1:53" outlineLevel="2" x14ac:dyDescent="0.25">
      <c r="A153" t="s">
        <v>321</v>
      </c>
      <c r="B153" t="str">
        <f ca="1">VLOOKUP($A153,IndexLookup,2,FALSE)</f>
        <v>EEC</v>
      </c>
      <c r="C153" t="str">
        <f ca="1">VLOOKUP($B153,ParticipantLookup,2,FALSE)</f>
        <v>ENMAX Energy Corporation</v>
      </c>
      <c r="D153" t="str">
        <f ca="1">VLOOKUP($A153,IndexLookup,3,FALSE)</f>
        <v>KH2</v>
      </c>
      <c r="E153" t="str">
        <f ca="1">VLOOKUP($D153,FacilityLookup,2,FALSE)</f>
        <v>Keephills #2</v>
      </c>
      <c r="F153" s="34">
        <f ca="1">IFERROR(VLOOKUP($A153,Lookup2006,77,FALSE),0)</f>
        <v>95028.620000000461</v>
      </c>
      <c r="G153" s="35">
        <f ca="1">IFERROR(VLOOKUP($A153,Lookup2006,78,FALSE),0)</f>
        <v>4751.4299999999985</v>
      </c>
      <c r="H153" s="35">
        <f ca="1">IFERROR(VLOOKUP($A153,Lookup2006,79,FALSE),0)</f>
        <v>44530.8</v>
      </c>
      <c r="I153" s="36">
        <f ca="1">IFERROR(VLOOKUP($A153,Lookup2006,80,FALSE),0)</f>
        <v>144310.85000000047</v>
      </c>
      <c r="J153" s="34">
        <f ca="1">IFERROR(VLOOKUP($A153,Lookup2007,77,FALSE),0)</f>
        <v>82593.850000000675</v>
      </c>
      <c r="K153" s="35">
        <f ca="1">IFERROR(VLOOKUP($A153,Lookup2007,78,FALSE),0)</f>
        <v>4129.7100000000046</v>
      </c>
      <c r="L153" s="35">
        <f ca="1">IFERROR(VLOOKUP($A153,Lookup2007,79,FALSE),0)</f>
        <v>34207.090000000026</v>
      </c>
      <c r="M153" s="36">
        <f ca="1">IFERROR(VLOOKUP($A153,Lookup2007,80,FALSE),0)</f>
        <v>120930.65000000071</v>
      </c>
      <c r="N153" s="34">
        <f ca="1">IFERROR(VLOOKUP($A153,Lookup2008,77,FALSE),0)</f>
        <v>23934.080000000191</v>
      </c>
      <c r="O153" s="35">
        <f ca="1">IFERROR(VLOOKUP($A153,Lookup2008,78,FALSE),0)</f>
        <v>1196.7199999999987</v>
      </c>
      <c r="P153" s="35">
        <f ca="1">IFERROR(VLOOKUP($A153,Lookup2008,79,FALSE),0)</f>
        <v>8555.4499999999971</v>
      </c>
      <c r="Q153" s="36">
        <f ca="1">IFERROR(VLOOKUP($A153,Lookup2008,80,FALSE),0)</f>
        <v>33686.250000000189</v>
      </c>
      <c r="R153" s="34">
        <f ca="1">IFERROR(VLOOKUP($A153,Lookup2009,77,FALSE),0)</f>
        <v>12901.549999999785</v>
      </c>
      <c r="S153" s="35">
        <f ca="1">IFERROR(VLOOKUP($A153,Lookup2009,78,FALSE),0)</f>
        <v>645.10000000000059</v>
      </c>
      <c r="T153" s="35">
        <f ca="1">IFERROR(VLOOKUP($A153,Lookup2009,79,FALSE),0)</f>
        <v>4172.9799999999968</v>
      </c>
      <c r="U153" s="36">
        <f ca="1">IFERROR(VLOOKUP($A153,Lookup2009,80,FALSE),0)</f>
        <v>17719.629999999783</v>
      </c>
      <c r="V153" s="34">
        <f ca="1">IFERROR(VLOOKUP($A153,Lookup2010,77,FALSE),0)</f>
        <v>165810.95999999996</v>
      </c>
      <c r="W153" s="35">
        <f ca="1">IFERROR(VLOOKUP($A153,Lookup2010,78,FALSE),0)</f>
        <v>8290.52</v>
      </c>
      <c r="X153" s="35">
        <f ca="1">IFERROR(VLOOKUP($A153,Lookup2010,79,FALSE),0)</f>
        <v>50250.220000000016</v>
      </c>
      <c r="Y153" s="36">
        <f ca="1">IFERROR(VLOOKUP($A153,Lookup2010,80,FALSE),0)</f>
        <v>224351.69999999995</v>
      </c>
      <c r="Z153" s="34">
        <f ca="1">IFERROR(VLOOKUP($A153,Lookup2011,77,FALSE),0)</f>
        <v>-107409.31000000029</v>
      </c>
      <c r="AA153" s="35">
        <f ca="1">IFERROR(VLOOKUP($A153,Lookup2011,78,FALSE),0)</f>
        <v>-5370.4699999999975</v>
      </c>
      <c r="AB153" s="35">
        <f ca="1">IFERROR(VLOOKUP($A153,Lookup2011,79,FALSE),0)</f>
        <v>-29613.809999999994</v>
      </c>
      <c r="AC153" s="36">
        <f ca="1">IFERROR(VLOOKUP($A153,Lookup2011,80,FALSE),0)</f>
        <v>-142393.59000000029</v>
      </c>
      <c r="AD153" s="34">
        <f ca="1">IFERROR(VLOOKUP($A153,Lookup2012,77,FALSE),0)</f>
        <v>0</v>
      </c>
      <c r="AE153" s="35">
        <f ca="1">IFERROR(VLOOKUP($A153,Lookup2012,78,FALSE),0)</f>
        <v>0</v>
      </c>
      <c r="AF153" s="35">
        <f ca="1">IFERROR(VLOOKUP($A153,Lookup2012,79,FALSE),0)</f>
        <v>0</v>
      </c>
      <c r="AG153" s="36">
        <f ca="1">IFERROR(VLOOKUP($A153,Lookup2012,80,FALSE),0)</f>
        <v>0</v>
      </c>
      <c r="AH153" s="34">
        <f ca="1">IFERROR(VLOOKUP($A153,Lookup2013,77,FALSE),0)</f>
        <v>-68534.449999999721</v>
      </c>
      <c r="AI153" s="35">
        <f ca="1">IFERROR(VLOOKUP($A153,Lookup2013,78,FALSE),0)</f>
        <v>-3426.7299999999996</v>
      </c>
      <c r="AJ153" s="35">
        <f ca="1">IFERROR(VLOOKUP($A153,Lookup2013,79,FALSE),0)</f>
        <v>-15228.799999999988</v>
      </c>
      <c r="AK153" s="36">
        <f ca="1">IFERROR(VLOOKUP($A153,Lookup2013,80,FALSE),0)</f>
        <v>-87189.979999999705</v>
      </c>
      <c r="AL153" s="34">
        <f ca="1">IFERROR(VLOOKUP($A153,Lookup2014,77,FALSE),0)</f>
        <v>11998.830000000016</v>
      </c>
      <c r="AM153" s="35">
        <f ca="1">IFERROR(VLOOKUP($A153,Lookup2014,78,FALSE),0)</f>
        <v>599.93000000000211</v>
      </c>
      <c r="AN153" s="35">
        <f ca="1">IFERROR(VLOOKUP($A153,Lookup2014,79,FALSE),0)</f>
        <v>2321.0399999999913</v>
      </c>
      <c r="AO153" s="36">
        <f ca="1">IFERROR(VLOOKUP($A153,Lookup2014,80,FALSE),0)</f>
        <v>14919.800000000008</v>
      </c>
      <c r="AP153" s="34">
        <f ca="1">IFERROR(VLOOKUP($A153,Lookup2015,77,FALSE),0)</f>
        <v>17602.850000000093</v>
      </c>
      <c r="AQ153" s="35">
        <f ca="1">IFERROR(VLOOKUP($A153,Lookup2015,78,FALSE),0)</f>
        <v>880.16000000000167</v>
      </c>
      <c r="AR153" s="35">
        <f ca="1">IFERROR(VLOOKUP($A153,Lookup2015,79,FALSE),0)</f>
        <v>2967.3499999999894</v>
      </c>
      <c r="AS153" s="36">
        <f ca="1">IFERROR(VLOOKUP($A153,Lookup2015,80,FALSE),0)</f>
        <v>21450.360000000088</v>
      </c>
      <c r="AT153" s="34">
        <f ca="1">IFERROR(VLOOKUP($A153,Lookup2016,77,FALSE),0)</f>
        <v>0</v>
      </c>
      <c r="AU153" s="35">
        <f ca="1">IFERROR(VLOOKUP($A153,Lookup2016,78,FALSE),0)</f>
        <v>0</v>
      </c>
      <c r="AV153" s="35">
        <f ca="1">IFERROR(VLOOKUP($A153,Lookup2016,79,FALSE),0)</f>
        <v>0</v>
      </c>
      <c r="AW153" s="36">
        <f ca="1">IFERROR(VLOOKUP($A153,Lookup2016,80,FALSE),0)</f>
        <v>0</v>
      </c>
      <c r="AX153" s="34">
        <f t="shared" ca="1" si="259"/>
        <v>233926.9800000012</v>
      </c>
      <c r="AY153" s="35">
        <f t="shared" ca="1" si="259"/>
        <v>11696.37000000001</v>
      </c>
      <c r="AZ153" s="35">
        <f t="shared" ca="1" si="259"/>
        <v>102162.32000000004</v>
      </c>
      <c r="BA153" s="36">
        <f t="shared" ca="1" si="259"/>
        <v>347785.67000000109</v>
      </c>
    </row>
    <row r="154" spans="1:53" outlineLevel="2" x14ac:dyDescent="0.25">
      <c r="A154" t="s">
        <v>385</v>
      </c>
      <c r="B154" t="str">
        <f ca="1">VLOOKUP($A154,IndexLookup,2,FALSE)</f>
        <v>EEC</v>
      </c>
      <c r="C154" t="str">
        <f ca="1">VLOOKUP($B154,ParticipantLookup,2,FALSE)</f>
        <v>ENMAX Energy Corporation</v>
      </c>
      <c r="D154" t="str">
        <f ca="1">VLOOKUP($A154,IndexLookup,3,FALSE)</f>
        <v>TAB1</v>
      </c>
      <c r="E154" t="str">
        <f ca="1">VLOOKUP($D154,FacilityLookup,2,FALSE)</f>
        <v>Taber Wind Facility</v>
      </c>
      <c r="F154" s="34">
        <f ca="1">IFERROR(VLOOKUP($A154,Lookup2006,77,FALSE),0)</f>
        <v>0</v>
      </c>
      <c r="G154" s="35">
        <f ca="1">IFERROR(VLOOKUP($A154,Lookup2006,78,FALSE),0)</f>
        <v>0</v>
      </c>
      <c r="H154" s="35">
        <f ca="1">IFERROR(VLOOKUP($A154,Lookup2006,79,FALSE),0)</f>
        <v>0</v>
      </c>
      <c r="I154" s="36">
        <f ca="1">IFERROR(VLOOKUP($A154,Lookup2006,80,FALSE),0)</f>
        <v>0</v>
      </c>
      <c r="J154" s="34">
        <f ca="1">IFERROR(VLOOKUP($A154,Lookup2007,77,FALSE),0)</f>
        <v>2618.5399999999963</v>
      </c>
      <c r="K154" s="35">
        <f ca="1">IFERROR(VLOOKUP($A154,Lookup2007,78,FALSE),0)</f>
        <v>130.89999999999998</v>
      </c>
      <c r="L154" s="35">
        <f ca="1">IFERROR(VLOOKUP($A154,Lookup2007,79,FALSE),0)</f>
        <v>1045.2399999999982</v>
      </c>
      <c r="M154" s="36">
        <f ca="1">IFERROR(VLOOKUP($A154,Lookup2007,80,FALSE),0)</f>
        <v>3794.6799999999944</v>
      </c>
      <c r="N154" s="34">
        <f ca="1">IFERROR(VLOOKUP($A154,Lookup2008,77,FALSE),0)</f>
        <v>2924.5600000000013</v>
      </c>
      <c r="O154" s="35">
        <f ca="1">IFERROR(VLOOKUP($A154,Lookup2008,78,FALSE),0)</f>
        <v>146.23999999999967</v>
      </c>
      <c r="P154" s="35">
        <f ca="1">IFERROR(VLOOKUP($A154,Lookup2008,79,FALSE),0)</f>
        <v>1045.8100000000038</v>
      </c>
      <c r="Q154" s="36">
        <f ca="1">IFERROR(VLOOKUP($A154,Lookup2008,80,FALSE),0)</f>
        <v>4116.6100000000042</v>
      </c>
      <c r="R154" s="34">
        <f ca="1">IFERROR(VLOOKUP($A154,Lookup2009,77,FALSE),0)</f>
        <v>5391.1200000000208</v>
      </c>
      <c r="S154" s="35">
        <f ca="1">IFERROR(VLOOKUP($A154,Lookup2009,78,FALSE),0)</f>
        <v>269.55000000000064</v>
      </c>
      <c r="T154" s="35">
        <f ca="1">IFERROR(VLOOKUP($A154,Lookup2009,79,FALSE),0)</f>
        <v>1745.120000000006</v>
      </c>
      <c r="U154" s="36">
        <f ca="1">IFERROR(VLOOKUP($A154,Lookup2009,80,FALSE),0)</f>
        <v>7405.7900000000263</v>
      </c>
      <c r="V154" s="34">
        <f ca="1">IFERROR(VLOOKUP($A154,Lookup2010,77,FALSE),0)</f>
        <v>-49257.229999999989</v>
      </c>
      <c r="W154" s="35">
        <f ca="1">IFERROR(VLOOKUP($A154,Lookup2010,78,FALSE),0)</f>
        <v>-2462.8800000000015</v>
      </c>
      <c r="X154" s="35">
        <f ca="1">IFERROR(VLOOKUP($A154,Lookup2010,79,FALSE),0)</f>
        <v>-14913.900000000001</v>
      </c>
      <c r="Y154" s="36">
        <f ca="1">IFERROR(VLOOKUP($A154,Lookup2010,80,FALSE),0)</f>
        <v>-66634.00999999998</v>
      </c>
      <c r="Z154" s="34">
        <f ca="1">IFERROR(VLOOKUP($A154,Lookup2011,77,FALSE),0)</f>
        <v>-37430.81</v>
      </c>
      <c r="AA154" s="35">
        <f ca="1">IFERROR(VLOOKUP($A154,Lookup2011,78,FALSE),0)</f>
        <v>-1871.53</v>
      </c>
      <c r="AB154" s="35">
        <f ca="1">IFERROR(VLOOKUP($A154,Lookup2011,79,FALSE),0)</f>
        <v>-10284.06</v>
      </c>
      <c r="AC154" s="36">
        <f ca="1">IFERROR(VLOOKUP($A154,Lookup2011,80,FALSE),0)</f>
        <v>-49586.400000000001</v>
      </c>
      <c r="AD154" s="34">
        <f ca="1">IFERROR(VLOOKUP($A154,Lookup2012,77,FALSE),0)</f>
        <v>-9257.9699999999993</v>
      </c>
      <c r="AE154" s="35">
        <f ca="1">IFERROR(VLOOKUP($A154,Lookup2012,78,FALSE),0)</f>
        <v>-462.91999999999996</v>
      </c>
      <c r="AF154" s="35">
        <f ca="1">IFERROR(VLOOKUP($A154,Lookup2012,79,FALSE),0)</f>
        <v>-2300.2799999999997</v>
      </c>
      <c r="AG154" s="36">
        <f ca="1">IFERROR(VLOOKUP($A154,Lookup2012,80,FALSE),0)</f>
        <v>-12021.169999999998</v>
      </c>
      <c r="AH154" s="34">
        <f ca="1">IFERROR(VLOOKUP($A154,Lookup2013,77,FALSE),0)</f>
        <v>7786.9300000000048</v>
      </c>
      <c r="AI154" s="35">
        <f ca="1">IFERROR(VLOOKUP($A154,Lookup2013,78,FALSE),0)</f>
        <v>389.35</v>
      </c>
      <c r="AJ154" s="35">
        <f ca="1">IFERROR(VLOOKUP($A154,Lookup2013,79,FALSE),0)</f>
        <v>1738.0099999999977</v>
      </c>
      <c r="AK154" s="36">
        <f ca="1">IFERROR(VLOOKUP($A154,Lookup2013,80,FALSE),0)</f>
        <v>9914.2900000000009</v>
      </c>
      <c r="AL154" s="34">
        <f ca="1">IFERROR(VLOOKUP($A154,Lookup2014,77,FALSE),0)</f>
        <v>18894.079999999994</v>
      </c>
      <c r="AM154" s="35">
        <f ca="1">IFERROR(VLOOKUP($A154,Lookup2014,78,FALSE),0)</f>
        <v>944.7</v>
      </c>
      <c r="AN154" s="35">
        <f ca="1">IFERROR(VLOOKUP($A154,Lookup2014,79,FALSE),0)</f>
        <v>3683.65</v>
      </c>
      <c r="AO154" s="36">
        <f ca="1">IFERROR(VLOOKUP($A154,Lookup2014,80,FALSE),0)</f>
        <v>23522.429999999993</v>
      </c>
      <c r="AP154" s="34">
        <f ca="1">IFERROR(VLOOKUP($A154,Lookup2015,77,FALSE),0)</f>
        <v>-5160.4299999999976</v>
      </c>
      <c r="AQ154" s="35">
        <f ca="1">IFERROR(VLOOKUP($A154,Lookup2015,78,FALSE),0)</f>
        <v>-258.03000000000009</v>
      </c>
      <c r="AR154" s="35">
        <f ca="1">IFERROR(VLOOKUP($A154,Lookup2015,79,FALSE),0)</f>
        <v>-871.00000000000023</v>
      </c>
      <c r="AS154" s="36">
        <f ca="1">IFERROR(VLOOKUP($A154,Lookup2015,80,FALSE),0)</f>
        <v>-6289.4599999999982</v>
      </c>
      <c r="AT154" s="34">
        <f ca="1">IFERROR(VLOOKUP($A154,Lookup2016,77,FALSE),0)</f>
        <v>0</v>
      </c>
      <c r="AU154" s="35">
        <f ca="1">IFERROR(VLOOKUP($A154,Lookup2016,78,FALSE),0)</f>
        <v>0</v>
      </c>
      <c r="AV154" s="35">
        <f ca="1">IFERROR(VLOOKUP($A154,Lookup2016,79,FALSE),0)</f>
        <v>0</v>
      </c>
      <c r="AW154" s="36">
        <f ca="1">IFERROR(VLOOKUP($A154,Lookup2016,80,FALSE),0)</f>
        <v>0</v>
      </c>
      <c r="AX154" s="34">
        <f t="shared" ca="1" si="259"/>
        <v>-63491.209999999963</v>
      </c>
      <c r="AY154" s="35">
        <f t="shared" ca="1" si="259"/>
        <v>-3174.6200000000013</v>
      </c>
      <c r="AZ154" s="35">
        <f t="shared" ca="1" si="259"/>
        <v>-19111.409999999993</v>
      </c>
      <c r="BA154" s="36">
        <f t="shared" ca="1" si="259"/>
        <v>-85777.239999999962</v>
      </c>
    </row>
    <row r="155" spans="1:53" outlineLevel="1" x14ac:dyDescent="0.25">
      <c r="C155" s="2" t="s">
        <v>937</v>
      </c>
      <c r="F155" s="34">
        <f t="shared" ref="F155:BA155" ca="1" si="260">SUBTOTAL(9,F151:F154)</f>
        <v>245488.65000000084</v>
      </c>
      <c r="G155" s="35">
        <f t="shared" ca="1" si="260"/>
        <v>12274.43</v>
      </c>
      <c r="H155" s="35">
        <f t="shared" ca="1" si="260"/>
        <v>115395.87000000001</v>
      </c>
      <c r="I155" s="36">
        <f t="shared" ca="1" si="260"/>
        <v>373158.95000000088</v>
      </c>
      <c r="J155" s="34">
        <f t="shared" ca="1" si="260"/>
        <v>234016.00000000055</v>
      </c>
      <c r="K155" s="35">
        <f t="shared" ca="1" si="260"/>
        <v>11700.810000000003</v>
      </c>
      <c r="L155" s="35">
        <f t="shared" ca="1" si="260"/>
        <v>96920.840000000011</v>
      </c>
      <c r="M155" s="36">
        <f t="shared" ca="1" si="260"/>
        <v>342637.65000000061</v>
      </c>
      <c r="N155" s="34">
        <f t="shared" ca="1" si="260"/>
        <v>93169.290000000226</v>
      </c>
      <c r="O155" s="35">
        <f t="shared" ca="1" si="260"/>
        <v>4658.4899999999989</v>
      </c>
      <c r="P155" s="35">
        <f t="shared" ca="1" si="260"/>
        <v>33335.86</v>
      </c>
      <c r="Q155" s="36">
        <f t="shared" ca="1" si="260"/>
        <v>131163.64000000025</v>
      </c>
      <c r="R155" s="34">
        <f t="shared" ca="1" si="260"/>
        <v>89497.460000000079</v>
      </c>
      <c r="S155" s="35">
        <f t="shared" ca="1" si="260"/>
        <v>4474.8900000000031</v>
      </c>
      <c r="T155" s="35">
        <f t="shared" ca="1" si="260"/>
        <v>28979.900000000027</v>
      </c>
      <c r="U155" s="36">
        <f t="shared" ca="1" si="260"/>
        <v>122952.25000000009</v>
      </c>
      <c r="V155" s="34">
        <f t="shared" ca="1" si="260"/>
        <v>338748.32</v>
      </c>
      <c r="W155" s="35">
        <f t="shared" ca="1" si="260"/>
        <v>16937.37</v>
      </c>
      <c r="X155" s="35">
        <f t="shared" ca="1" si="260"/>
        <v>102697.69999999998</v>
      </c>
      <c r="Y155" s="36">
        <f t="shared" ca="1" si="260"/>
        <v>458383.3899999999</v>
      </c>
      <c r="Z155" s="34">
        <f t="shared" ca="1" si="260"/>
        <v>-216509.87999999948</v>
      </c>
      <c r="AA155" s="35">
        <f t="shared" ca="1" si="260"/>
        <v>-10825.499999999996</v>
      </c>
      <c r="AB155" s="35">
        <f t="shared" ca="1" si="260"/>
        <v>-59783.45</v>
      </c>
      <c r="AC155" s="36">
        <f t="shared" ca="1" si="260"/>
        <v>-287118.82999999949</v>
      </c>
      <c r="AD155" s="34">
        <f t="shared" ca="1" si="260"/>
        <v>-16190.750000000004</v>
      </c>
      <c r="AE155" s="35">
        <f t="shared" ca="1" si="260"/>
        <v>-809.53999999999951</v>
      </c>
      <c r="AF155" s="35">
        <f t="shared" ca="1" si="260"/>
        <v>-4021.2799999999997</v>
      </c>
      <c r="AG155" s="36">
        <f t="shared" ca="1" si="260"/>
        <v>-21021.57</v>
      </c>
      <c r="AH155" s="34">
        <f t="shared" ca="1" si="260"/>
        <v>-78197.42</v>
      </c>
      <c r="AI155" s="35">
        <f t="shared" ca="1" si="260"/>
        <v>-3909.9100000000021</v>
      </c>
      <c r="AJ155" s="35">
        <f t="shared" ca="1" si="260"/>
        <v>-17267.709999999988</v>
      </c>
      <c r="AK155" s="36">
        <f t="shared" ca="1" si="260"/>
        <v>-99375.039999999979</v>
      </c>
      <c r="AL155" s="34">
        <f t="shared" ca="1" si="260"/>
        <v>53527.949999999903</v>
      </c>
      <c r="AM155" s="35">
        <f t="shared" ca="1" si="260"/>
        <v>2676.3900000000008</v>
      </c>
      <c r="AN155" s="35">
        <f t="shared" ca="1" si="260"/>
        <v>10434.860000000011</v>
      </c>
      <c r="AO155" s="36">
        <f t="shared" ca="1" si="260"/>
        <v>66639.199999999924</v>
      </c>
      <c r="AP155" s="34">
        <f t="shared" ca="1" si="260"/>
        <v>18541.740000000122</v>
      </c>
      <c r="AQ155" s="35">
        <f t="shared" ca="1" si="260"/>
        <v>927.07000000000664</v>
      </c>
      <c r="AR155" s="35">
        <f t="shared" ca="1" si="260"/>
        <v>3119.2899999999781</v>
      </c>
      <c r="AS155" s="36">
        <f t="shared" ca="1" si="260"/>
        <v>22588.100000000108</v>
      </c>
      <c r="AT155" s="34">
        <f t="shared" ca="1" si="260"/>
        <v>-339.98000000000411</v>
      </c>
      <c r="AU155" s="35">
        <f t="shared" ca="1" si="260"/>
        <v>-17.010000000000076</v>
      </c>
      <c r="AV155" s="35">
        <f t="shared" ca="1" si="260"/>
        <v>-49.36999999999999</v>
      </c>
      <c r="AW155" s="36">
        <f t="shared" ca="1" si="260"/>
        <v>-406.36000000000416</v>
      </c>
      <c r="AX155" s="34">
        <f t="shared" ca="1" si="260"/>
        <v>761751.38000000222</v>
      </c>
      <c r="AY155" s="35">
        <f t="shared" ca="1" si="260"/>
        <v>38087.490000000013</v>
      </c>
      <c r="AZ155" s="35">
        <f t="shared" ca="1" si="260"/>
        <v>309762.51000000007</v>
      </c>
      <c r="BA155" s="36">
        <f t="shared" ca="1" si="260"/>
        <v>1109601.3800000022</v>
      </c>
    </row>
    <row r="156" spans="1:53" outlineLevel="2" x14ac:dyDescent="0.25">
      <c r="A156" t="s">
        <v>294</v>
      </c>
      <c r="B156" t="str">
        <f ca="1">VLOOKUP($A156,IndexLookup,2,FALSE)</f>
        <v>EEMI</v>
      </c>
      <c r="C156" t="str">
        <f ca="1">VLOOKUP($B156,ParticipantLookup,2,FALSE)</f>
        <v>ENMAX Energy Marketing Inc.</v>
      </c>
      <c r="D156" t="str">
        <f ca="1">VLOOKUP($A156,IndexLookup,3,FALSE)</f>
        <v>BCHEXP</v>
      </c>
      <c r="E156" t="str">
        <f ca="1">VLOOKUP($D156,FacilityLookup,2,FALSE)</f>
        <v>Alberta-BC Intertie - Export</v>
      </c>
      <c r="F156" s="34">
        <f ca="1">IFERROR(VLOOKUP($A156,Lookup2006,77,FALSE),0)</f>
        <v>8.0000000000001101</v>
      </c>
      <c r="G156" s="35">
        <f ca="1">IFERROR(VLOOKUP($A156,Lookup2006,78,FALSE),0)</f>
        <v>0.39999999999999969</v>
      </c>
      <c r="H156" s="35">
        <f ca="1">IFERROR(VLOOKUP($A156,Lookup2006,79,FALSE),0)</f>
        <v>3.669999999999944</v>
      </c>
      <c r="I156" s="36">
        <f ca="1">IFERROR(VLOOKUP($A156,Lookup2006,80,FALSE),0)</f>
        <v>12.070000000000055</v>
      </c>
      <c r="J156" s="34">
        <f ca="1">IFERROR(VLOOKUP($A156,Lookup2007,77,FALSE),0)</f>
        <v>105.81000000000049</v>
      </c>
      <c r="K156" s="35">
        <f ca="1">IFERROR(VLOOKUP($A156,Lookup2007,78,FALSE),0)</f>
        <v>5.3199999999999994</v>
      </c>
      <c r="L156" s="35">
        <f ca="1">IFERROR(VLOOKUP($A156,Lookup2007,79,FALSE),0)</f>
        <v>42.57999999999997</v>
      </c>
      <c r="M156" s="36">
        <f ca="1">IFERROR(VLOOKUP($A156,Lookup2007,80,FALSE),0)</f>
        <v>153.71000000000043</v>
      </c>
      <c r="N156" s="34">
        <f ca="1">IFERROR(VLOOKUP($A156,Lookup2008,77,FALSE),0)</f>
        <v>34.55000000000004</v>
      </c>
      <c r="O156" s="35">
        <f ca="1">IFERROR(VLOOKUP($A156,Lookup2008,78,FALSE),0)</f>
        <v>1.7200000000000131</v>
      </c>
      <c r="P156" s="35">
        <f ca="1">IFERROR(VLOOKUP($A156,Lookup2008,79,FALSE),0)</f>
        <v>12.369999999999978</v>
      </c>
      <c r="Q156" s="36">
        <f ca="1">IFERROR(VLOOKUP($A156,Lookup2008,80,FALSE),0)</f>
        <v>48.640000000000036</v>
      </c>
      <c r="R156" s="34">
        <f ca="1">IFERROR(VLOOKUP($A156,Lookup2009,77,FALSE),0)</f>
        <v>-3.5527136788005009E-15</v>
      </c>
      <c r="S156" s="35">
        <f ca="1">IFERROR(VLOOKUP($A156,Lookup2009,78,FALSE),0)</f>
        <v>0</v>
      </c>
      <c r="T156" s="35">
        <f ca="1">IFERROR(VLOOKUP($A156,Lookup2009,79,FALSE),0)</f>
        <v>0</v>
      </c>
      <c r="U156" s="36">
        <f ca="1">IFERROR(VLOOKUP($A156,Lookup2009,80,FALSE),0)</f>
        <v>-3.5527136788005009E-15</v>
      </c>
      <c r="V156" s="34">
        <f ca="1">IFERROR(VLOOKUP($A156,Lookup2010,77,FALSE),0)</f>
        <v>0</v>
      </c>
      <c r="W156" s="35">
        <f ca="1">IFERROR(VLOOKUP($A156,Lookup2010,78,FALSE),0)</f>
        <v>0</v>
      </c>
      <c r="X156" s="35">
        <f ca="1">IFERROR(VLOOKUP($A156,Lookup2010,79,FALSE),0)</f>
        <v>0</v>
      </c>
      <c r="Y156" s="36">
        <f ca="1">IFERROR(VLOOKUP($A156,Lookup2010,80,FALSE),0)</f>
        <v>0</v>
      </c>
      <c r="Z156" s="34">
        <f ca="1">IFERROR(VLOOKUP($A156,Lookup2011,77,FALSE),0)</f>
        <v>0.52000000000000313</v>
      </c>
      <c r="AA156" s="35">
        <f ca="1">IFERROR(VLOOKUP($A156,Lookup2011,78,FALSE),0)</f>
        <v>0.03</v>
      </c>
      <c r="AB156" s="35">
        <f ca="1">IFERROR(VLOOKUP($A156,Lookup2011,79,FALSE),0)</f>
        <v>0.1399999999999999</v>
      </c>
      <c r="AC156" s="36">
        <f ca="1">IFERROR(VLOOKUP($A156,Lookup2011,80,FALSE),0)</f>
        <v>0.69000000000000306</v>
      </c>
      <c r="AD156" s="34">
        <f ca="1">IFERROR(VLOOKUP($A156,Lookup2012,77,FALSE),0)</f>
        <v>0</v>
      </c>
      <c r="AE156" s="35">
        <f ca="1">IFERROR(VLOOKUP($A156,Lookup2012,78,FALSE),0)</f>
        <v>0</v>
      </c>
      <c r="AF156" s="35">
        <f ca="1">IFERROR(VLOOKUP($A156,Lookup2012,79,FALSE),0)</f>
        <v>0</v>
      </c>
      <c r="AG156" s="36">
        <f ca="1">IFERROR(VLOOKUP($A156,Lookup2012,80,FALSE),0)</f>
        <v>0</v>
      </c>
      <c r="AH156" s="34">
        <f ca="1">IFERROR(VLOOKUP($A156,Lookup2013,77,FALSE),0)</f>
        <v>0</v>
      </c>
      <c r="AI156" s="35">
        <f ca="1">IFERROR(VLOOKUP($A156,Lookup2013,78,FALSE),0)</f>
        <v>0</v>
      </c>
      <c r="AJ156" s="35">
        <f ca="1">IFERROR(VLOOKUP($A156,Lookup2013,79,FALSE),0)</f>
        <v>0</v>
      </c>
      <c r="AK156" s="36">
        <f ca="1">IFERROR(VLOOKUP($A156,Lookup2013,80,FALSE),0)</f>
        <v>0</v>
      </c>
      <c r="AL156" s="34">
        <f ca="1">IFERROR(VLOOKUP($A156,Lookup2014,77,FALSE),0)</f>
        <v>-2.6800000000000068</v>
      </c>
      <c r="AM156" s="35">
        <f ca="1">IFERROR(VLOOKUP($A156,Lookup2014,78,FALSE),0)</f>
        <v>-0.12999999999999989</v>
      </c>
      <c r="AN156" s="35">
        <f ca="1">IFERROR(VLOOKUP($A156,Lookup2014,79,FALSE),0)</f>
        <v>-0.55000000000000004</v>
      </c>
      <c r="AO156" s="36">
        <f ca="1">IFERROR(VLOOKUP($A156,Lookup2014,80,FALSE),0)</f>
        <v>-3.3600000000000065</v>
      </c>
      <c r="AP156" s="34">
        <f ca="1">IFERROR(VLOOKUP($A156,Lookup2015,77,FALSE),0)</f>
        <v>-5.9899999999999523</v>
      </c>
      <c r="AQ156" s="35">
        <f ca="1">IFERROR(VLOOKUP($A156,Lookup2015,78,FALSE),0)</f>
        <v>-0.28999999999999937</v>
      </c>
      <c r="AR156" s="35">
        <f ca="1">IFERROR(VLOOKUP($A156,Lookup2015,79,FALSE),0)</f>
        <v>-0.97000000000000131</v>
      </c>
      <c r="AS156" s="36">
        <f ca="1">IFERROR(VLOOKUP($A156,Lookup2015,80,FALSE),0)</f>
        <v>-7.2499999999999529</v>
      </c>
      <c r="AT156" s="34">
        <f ca="1">IFERROR(VLOOKUP($A156,Lookup2016,77,FALSE),0)</f>
        <v>0</v>
      </c>
      <c r="AU156" s="35">
        <f ca="1">IFERROR(VLOOKUP($A156,Lookup2016,78,FALSE),0)</f>
        <v>0</v>
      </c>
      <c r="AV156" s="35">
        <f ca="1">IFERROR(VLOOKUP($A156,Lookup2016,79,FALSE),0)</f>
        <v>0</v>
      </c>
      <c r="AW156" s="36">
        <f ca="1">IFERROR(VLOOKUP($A156,Lookup2016,80,FALSE),0)</f>
        <v>0</v>
      </c>
      <c r="AX156" s="34">
        <f t="shared" ref="AX156:BA157" ca="1" si="261">SUM(F156,J156,N156,R156,V156,Z156,AD156,AH156,AL156,AP156,AT156)</f>
        <v>140.21000000000069</v>
      </c>
      <c r="AY156" s="35">
        <f t="shared" ca="1" si="261"/>
        <v>7.0500000000000131</v>
      </c>
      <c r="AZ156" s="35">
        <f t="shared" ca="1" si="261"/>
        <v>57.239999999999895</v>
      </c>
      <c r="BA156" s="36">
        <f t="shared" ca="1" si="261"/>
        <v>204.50000000000057</v>
      </c>
    </row>
    <row r="157" spans="1:53" outlineLevel="2" x14ac:dyDescent="0.25">
      <c r="A157" t="s">
        <v>293</v>
      </c>
      <c r="B157" t="str">
        <f ca="1">VLOOKUP($A157,IndexLookup,2,FALSE)</f>
        <v>EEMI</v>
      </c>
      <c r="C157" t="str">
        <f ca="1">VLOOKUP($B157,ParticipantLookup,2,FALSE)</f>
        <v>ENMAX Energy Marketing Inc.</v>
      </c>
      <c r="D157" t="str">
        <f ca="1">VLOOKUP($A157,IndexLookup,3,FALSE)</f>
        <v>BCHIMP</v>
      </c>
      <c r="E157" t="str">
        <f ca="1">VLOOKUP($D157,FacilityLookup,2,FALSE)</f>
        <v>Alberta-BC Intertie - Import</v>
      </c>
      <c r="F157" s="34">
        <f ca="1">IFERROR(VLOOKUP($A157,Lookup2006,77,FALSE),0)</f>
        <v>1112.8599999999979</v>
      </c>
      <c r="G157" s="35">
        <f ca="1">IFERROR(VLOOKUP($A157,Lookup2006,78,FALSE),0)</f>
        <v>55.629999999999967</v>
      </c>
      <c r="H157" s="35">
        <f ca="1">IFERROR(VLOOKUP($A157,Lookup2006,79,FALSE),0)</f>
        <v>520.70000000000016</v>
      </c>
      <c r="I157" s="36">
        <f ca="1">IFERROR(VLOOKUP($A157,Lookup2006,80,FALSE),0)</f>
        <v>1689.1899999999982</v>
      </c>
      <c r="J157" s="34">
        <f ca="1">IFERROR(VLOOKUP($A157,Lookup2007,77,FALSE),0)</f>
        <v>1568.09</v>
      </c>
      <c r="K157" s="35">
        <f ca="1">IFERROR(VLOOKUP($A157,Lookup2007,78,FALSE),0)</f>
        <v>78.389999999999986</v>
      </c>
      <c r="L157" s="35">
        <f ca="1">IFERROR(VLOOKUP($A157,Lookup2007,79,FALSE),0)</f>
        <v>639.15000000000123</v>
      </c>
      <c r="M157" s="36">
        <f ca="1">IFERROR(VLOOKUP($A157,Lookup2007,80,FALSE),0)</f>
        <v>2285.630000000001</v>
      </c>
      <c r="N157" s="34">
        <f ca="1">IFERROR(VLOOKUP($A157,Lookup2008,77,FALSE),0)</f>
        <v>555.19999999999959</v>
      </c>
      <c r="O157" s="35">
        <f ca="1">IFERROR(VLOOKUP($A157,Lookup2008,78,FALSE),0)</f>
        <v>27.740000000000016</v>
      </c>
      <c r="P157" s="35">
        <f ca="1">IFERROR(VLOOKUP($A157,Lookup2008,79,FALSE),0)</f>
        <v>200.37999999999994</v>
      </c>
      <c r="Q157" s="36">
        <f ca="1">IFERROR(VLOOKUP($A157,Lookup2008,80,FALSE),0)</f>
        <v>783.31999999999948</v>
      </c>
      <c r="R157" s="34">
        <f ca="1">IFERROR(VLOOKUP($A157,Lookup2009,77,FALSE),0)</f>
        <v>319.21000000000021</v>
      </c>
      <c r="S157" s="35">
        <f ca="1">IFERROR(VLOOKUP($A157,Lookup2009,78,FALSE),0)</f>
        <v>15.95000000000006</v>
      </c>
      <c r="T157" s="35">
        <f ca="1">IFERROR(VLOOKUP($A157,Lookup2009,79,FALSE),0)</f>
        <v>102.98999999999998</v>
      </c>
      <c r="U157" s="36">
        <f ca="1">IFERROR(VLOOKUP($A157,Lookup2009,80,FALSE),0)</f>
        <v>438.15000000000032</v>
      </c>
      <c r="V157" s="34">
        <f ca="1">IFERROR(VLOOKUP($A157,Lookup2010,77,FALSE),0)</f>
        <v>56.839999999999748</v>
      </c>
      <c r="W157" s="35">
        <f ca="1">IFERROR(VLOOKUP($A157,Lookup2010,78,FALSE),0)</f>
        <v>2.85</v>
      </c>
      <c r="X157" s="35">
        <f ca="1">IFERROR(VLOOKUP($A157,Lookup2010,79,FALSE),0)</f>
        <v>17.180000000000003</v>
      </c>
      <c r="Y157" s="36">
        <f ca="1">IFERROR(VLOOKUP($A157,Lookup2010,80,FALSE),0)</f>
        <v>76.869999999999749</v>
      </c>
      <c r="Z157" s="34">
        <f ca="1">IFERROR(VLOOKUP($A157,Lookup2011,77,FALSE),0)</f>
        <v>-2.2300000000000084</v>
      </c>
      <c r="AA157" s="35">
        <f ca="1">IFERROR(VLOOKUP($A157,Lookup2011,78,FALSE),0)</f>
        <v>-0.11000000000000007</v>
      </c>
      <c r="AB157" s="35">
        <f ca="1">IFERROR(VLOOKUP($A157,Lookup2011,79,FALSE),0)</f>
        <v>-0.59999999999999964</v>
      </c>
      <c r="AC157" s="36">
        <f ca="1">IFERROR(VLOOKUP($A157,Lookup2011,80,FALSE),0)</f>
        <v>-2.9400000000000084</v>
      </c>
      <c r="AD157" s="34">
        <f ca="1">IFERROR(VLOOKUP($A157,Lookup2012,77,FALSE),0)</f>
        <v>11975.79</v>
      </c>
      <c r="AE157" s="35">
        <f ca="1">IFERROR(VLOOKUP($A157,Lookup2012,78,FALSE),0)</f>
        <v>598.80000000000109</v>
      </c>
      <c r="AF157" s="35">
        <f ca="1">IFERROR(VLOOKUP($A157,Lookup2012,79,FALSE),0)</f>
        <v>2982.0699999999979</v>
      </c>
      <c r="AG157" s="36">
        <f ca="1">IFERROR(VLOOKUP($A157,Lookup2012,80,FALSE),0)</f>
        <v>15556.66</v>
      </c>
      <c r="AH157" s="34">
        <f ca="1">IFERROR(VLOOKUP($A157,Lookup2013,77,FALSE),0)</f>
        <v>2581.1000000000131</v>
      </c>
      <c r="AI157" s="35">
        <f ca="1">IFERROR(VLOOKUP($A157,Lookup2013,78,FALSE),0)</f>
        <v>129.07000000000039</v>
      </c>
      <c r="AJ157" s="35">
        <f ca="1">IFERROR(VLOOKUP($A157,Lookup2013,79,FALSE),0)</f>
        <v>575.08999999999753</v>
      </c>
      <c r="AK157" s="36">
        <f ca="1">IFERROR(VLOOKUP($A157,Lookup2013,80,FALSE),0)</f>
        <v>3285.2600000000111</v>
      </c>
      <c r="AL157" s="34">
        <f ca="1">IFERROR(VLOOKUP($A157,Lookup2014,77,FALSE),0)</f>
        <v>-5734.6299999999956</v>
      </c>
      <c r="AM157" s="35">
        <f ca="1">IFERROR(VLOOKUP($A157,Lookup2014,78,FALSE),0)</f>
        <v>-286.73000000000013</v>
      </c>
      <c r="AN157" s="35">
        <f ca="1">IFERROR(VLOOKUP($A157,Lookup2014,79,FALSE),0)</f>
        <v>-1122.369999999996</v>
      </c>
      <c r="AO157" s="36">
        <f ca="1">IFERROR(VLOOKUP($A157,Lookup2014,80,FALSE),0)</f>
        <v>-7143.7299999999923</v>
      </c>
      <c r="AP157" s="34">
        <f ca="1">IFERROR(VLOOKUP($A157,Lookup2015,77,FALSE),0)</f>
        <v>-1615.9499999999989</v>
      </c>
      <c r="AQ157" s="35">
        <f ca="1">IFERROR(VLOOKUP($A157,Lookup2015,78,FALSE),0)</f>
        <v>-80.800000000000026</v>
      </c>
      <c r="AR157" s="35">
        <f ca="1">IFERROR(VLOOKUP($A157,Lookup2015,79,FALSE),0)</f>
        <v>-286.37999999999988</v>
      </c>
      <c r="AS157" s="36">
        <f ca="1">IFERROR(VLOOKUP($A157,Lookup2015,80,FALSE),0)</f>
        <v>-1983.1299999999987</v>
      </c>
      <c r="AT157" s="34">
        <f ca="1">IFERROR(VLOOKUP($A157,Lookup2016,77,FALSE),0)</f>
        <v>3.7500000000001705</v>
      </c>
      <c r="AU157" s="35">
        <f ca="1">IFERROR(VLOOKUP($A157,Lookup2016,78,FALSE),0)</f>
        <v>0.18000000000000016</v>
      </c>
      <c r="AV157" s="35">
        <f ca="1">IFERROR(VLOOKUP($A157,Lookup2016,79,FALSE),0)</f>
        <v>0.55999999999999694</v>
      </c>
      <c r="AW157" s="36">
        <f ca="1">IFERROR(VLOOKUP($A157,Lookup2016,80,FALSE),0)</f>
        <v>4.4900000000001681</v>
      </c>
      <c r="AX157" s="34">
        <f t="shared" ca="1" si="261"/>
        <v>10820.030000000017</v>
      </c>
      <c r="AY157" s="35">
        <f t="shared" ca="1" si="261"/>
        <v>540.97000000000128</v>
      </c>
      <c r="AZ157" s="35">
        <f t="shared" ca="1" si="261"/>
        <v>3628.77</v>
      </c>
      <c r="BA157" s="36">
        <f t="shared" ca="1" si="261"/>
        <v>14989.770000000015</v>
      </c>
    </row>
    <row r="158" spans="1:53" outlineLevel="1" x14ac:dyDescent="0.25">
      <c r="C158" s="2" t="s">
        <v>938</v>
      </c>
      <c r="F158" s="34">
        <f t="shared" ref="F158:BA158" ca="1" si="262">SUBTOTAL(9,F156:F157)</f>
        <v>1120.8599999999979</v>
      </c>
      <c r="G158" s="35">
        <f t="shared" ca="1" si="262"/>
        <v>56.029999999999966</v>
      </c>
      <c r="H158" s="35">
        <f t="shared" ca="1" si="262"/>
        <v>524.37000000000012</v>
      </c>
      <c r="I158" s="36">
        <f t="shared" ca="1" si="262"/>
        <v>1701.2599999999984</v>
      </c>
      <c r="J158" s="34">
        <f t="shared" ca="1" si="262"/>
        <v>1673.9000000000003</v>
      </c>
      <c r="K158" s="35">
        <f t="shared" ca="1" si="262"/>
        <v>83.70999999999998</v>
      </c>
      <c r="L158" s="35">
        <f t="shared" ca="1" si="262"/>
        <v>681.73000000000116</v>
      </c>
      <c r="M158" s="36">
        <f t="shared" ca="1" si="262"/>
        <v>2439.3400000000015</v>
      </c>
      <c r="N158" s="34">
        <f t="shared" ca="1" si="262"/>
        <v>589.74999999999966</v>
      </c>
      <c r="O158" s="35">
        <f t="shared" ca="1" si="262"/>
        <v>29.460000000000029</v>
      </c>
      <c r="P158" s="35">
        <f t="shared" ca="1" si="262"/>
        <v>212.74999999999991</v>
      </c>
      <c r="Q158" s="36">
        <f t="shared" ca="1" si="262"/>
        <v>831.95999999999947</v>
      </c>
      <c r="R158" s="34">
        <f t="shared" ca="1" si="262"/>
        <v>319.21000000000021</v>
      </c>
      <c r="S158" s="35">
        <f t="shared" ca="1" si="262"/>
        <v>15.95000000000006</v>
      </c>
      <c r="T158" s="35">
        <f t="shared" ca="1" si="262"/>
        <v>102.98999999999998</v>
      </c>
      <c r="U158" s="36">
        <f t="shared" ca="1" si="262"/>
        <v>438.15000000000032</v>
      </c>
      <c r="V158" s="34">
        <f t="shared" ca="1" si="262"/>
        <v>56.839999999999748</v>
      </c>
      <c r="W158" s="35">
        <f t="shared" ca="1" si="262"/>
        <v>2.85</v>
      </c>
      <c r="X158" s="35">
        <f t="shared" ca="1" si="262"/>
        <v>17.180000000000003</v>
      </c>
      <c r="Y158" s="36">
        <f t="shared" ca="1" si="262"/>
        <v>76.869999999999749</v>
      </c>
      <c r="Z158" s="34">
        <f t="shared" ca="1" si="262"/>
        <v>-1.7100000000000053</v>
      </c>
      <c r="AA158" s="35">
        <f t="shared" ca="1" si="262"/>
        <v>-8.0000000000000071E-2</v>
      </c>
      <c r="AB158" s="35">
        <f t="shared" ca="1" si="262"/>
        <v>-0.45999999999999974</v>
      </c>
      <c r="AC158" s="36">
        <f t="shared" ca="1" si="262"/>
        <v>-2.2500000000000053</v>
      </c>
      <c r="AD158" s="34">
        <f t="shared" ca="1" si="262"/>
        <v>11975.79</v>
      </c>
      <c r="AE158" s="35">
        <f t="shared" ca="1" si="262"/>
        <v>598.80000000000109</v>
      </c>
      <c r="AF158" s="35">
        <f t="shared" ca="1" si="262"/>
        <v>2982.0699999999979</v>
      </c>
      <c r="AG158" s="36">
        <f t="shared" ca="1" si="262"/>
        <v>15556.66</v>
      </c>
      <c r="AH158" s="34">
        <f t="shared" ca="1" si="262"/>
        <v>2581.1000000000131</v>
      </c>
      <c r="AI158" s="35">
        <f t="shared" ca="1" si="262"/>
        <v>129.07000000000039</v>
      </c>
      <c r="AJ158" s="35">
        <f t="shared" ca="1" si="262"/>
        <v>575.08999999999753</v>
      </c>
      <c r="AK158" s="36">
        <f t="shared" ca="1" si="262"/>
        <v>3285.2600000000111</v>
      </c>
      <c r="AL158" s="34">
        <f t="shared" ca="1" si="262"/>
        <v>-5737.3099999999959</v>
      </c>
      <c r="AM158" s="35">
        <f t="shared" ca="1" si="262"/>
        <v>-286.86000000000013</v>
      </c>
      <c r="AN158" s="35">
        <f t="shared" ca="1" si="262"/>
        <v>-1122.919999999996</v>
      </c>
      <c r="AO158" s="36">
        <f t="shared" ca="1" si="262"/>
        <v>-7147.089999999992</v>
      </c>
      <c r="AP158" s="34">
        <f t="shared" ca="1" si="262"/>
        <v>-1621.9399999999989</v>
      </c>
      <c r="AQ158" s="35">
        <f t="shared" ca="1" si="262"/>
        <v>-81.090000000000032</v>
      </c>
      <c r="AR158" s="35">
        <f t="shared" ca="1" si="262"/>
        <v>-287.34999999999991</v>
      </c>
      <c r="AS158" s="36">
        <f t="shared" ca="1" si="262"/>
        <v>-1990.3799999999987</v>
      </c>
      <c r="AT158" s="34">
        <f t="shared" ca="1" si="262"/>
        <v>3.7500000000001705</v>
      </c>
      <c r="AU158" s="35">
        <f t="shared" ca="1" si="262"/>
        <v>0.18000000000000016</v>
      </c>
      <c r="AV158" s="35">
        <f t="shared" ca="1" si="262"/>
        <v>0.55999999999999694</v>
      </c>
      <c r="AW158" s="36">
        <f t="shared" ca="1" si="262"/>
        <v>4.4900000000001681</v>
      </c>
      <c r="AX158" s="34">
        <f t="shared" ca="1" si="262"/>
        <v>10960.240000000018</v>
      </c>
      <c r="AY158" s="35">
        <f t="shared" ca="1" si="262"/>
        <v>548.02000000000135</v>
      </c>
      <c r="AZ158" s="35">
        <f t="shared" ca="1" si="262"/>
        <v>3686.0099999999998</v>
      </c>
      <c r="BA158" s="36">
        <f t="shared" ca="1" si="262"/>
        <v>15194.270000000015</v>
      </c>
    </row>
    <row r="159" spans="1:53" outlineLevel="2" x14ac:dyDescent="0.25">
      <c r="A159" t="s">
        <v>275</v>
      </c>
      <c r="B159" t="str">
        <f ca="1">VLOOKUP($A159,IndexLookup,2,FALSE)</f>
        <v>EGPI</v>
      </c>
      <c r="C159" t="str">
        <f ca="1">VLOOKUP($B159,ParticipantLookup,2,FALSE)</f>
        <v>ENMAX Generation Portfolio Inc.</v>
      </c>
      <c r="D159" t="str">
        <f ca="1">VLOOKUP($A159,IndexLookup,3,FALSE)</f>
        <v>CRS1</v>
      </c>
      <c r="E159" t="str">
        <f ca="1">VLOOKUP($D159,FacilityLookup,2,FALSE)</f>
        <v>Crossfield Energy Centre #1</v>
      </c>
      <c r="F159" s="34">
        <f ca="1">IFERROR(VLOOKUP($A159,Lookup2006,77,FALSE),0)</f>
        <v>0</v>
      </c>
      <c r="G159" s="35">
        <f ca="1">IFERROR(VLOOKUP($A159,Lookup2006,78,FALSE),0)</f>
        <v>0</v>
      </c>
      <c r="H159" s="35">
        <f ca="1">IFERROR(VLOOKUP($A159,Lookup2006,79,FALSE),0)</f>
        <v>0</v>
      </c>
      <c r="I159" s="36">
        <f ca="1">IFERROR(VLOOKUP($A159,Lookup2006,80,FALSE),0)</f>
        <v>0</v>
      </c>
      <c r="J159" s="34">
        <f ca="1">IFERROR(VLOOKUP($A159,Lookup2007,77,FALSE),0)</f>
        <v>0</v>
      </c>
      <c r="K159" s="35">
        <f ca="1">IFERROR(VLOOKUP($A159,Lookup2007,78,FALSE),0)</f>
        <v>0</v>
      </c>
      <c r="L159" s="35">
        <f ca="1">IFERROR(VLOOKUP($A159,Lookup2007,79,FALSE),0)</f>
        <v>0</v>
      </c>
      <c r="M159" s="36">
        <f ca="1">IFERROR(VLOOKUP($A159,Lookup2007,80,FALSE),0)</f>
        <v>0</v>
      </c>
      <c r="N159" s="34">
        <f ca="1">IFERROR(VLOOKUP($A159,Lookup2008,77,FALSE),0)</f>
        <v>0</v>
      </c>
      <c r="O159" s="35">
        <f ca="1">IFERROR(VLOOKUP($A159,Lookup2008,78,FALSE),0)</f>
        <v>0</v>
      </c>
      <c r="P159" s="35">
        <f ca="1">IFERROR(VLOOKUP($A159,Lookup2008,79,FALSE),0)</f>
        <v>0</v>
      </c>
      <c r="Q159" s="36">
        <f ca="1">IFERROR(VLOOKUP($A159,Lookup2008,80,FALSE),0)</f>
        <v>0</v>
      </c>
      <c r="R159" s="34">
        <f ca="1">IFERROR(VLOOKUP($A159,Lookup2009,77,FALSE),0)</f>
        <v>1331.8100000000004</v>
      </c>
      <c r="S159" s="35">
        <f ca="1">IFERROR(VLOOKUP($A159,Lookup2009,78,FALSE),0)</f>
        <v>66.59</v>
      </c>
      <c r="T159" s="35">
        <f ca="1">IFERROR(VLOOKUP($A159,Lookup2009,79,FALSE),0)</f>
        <v>418.89000000000004</v>
      </c>
      <c r="U159" s="36">
        <f ca="1">IFERROR(VLOOKUP($A159,Lookup2009,80,FALSE),0)</f>
        <v>1817.2900000000004</v>
      </c>
      <c r="V159" s="34">
        <f ca="1">IFERROR(VLOOKUP($A159,Lookup2010,77,FALSE),0)</f>
        <v>1956.2900000000025</v>
      </c>
      <c r="W159" s="35">
        <f ca="1">IFERROR(VLOOKUP($A159,Lookup2010,78,FALSE),0)</f>
        <v>97.790000000000035</v>
      </c>
      <c r="X159" s="35">
        <f ca="1">IFERROR(VLOOKUP($A159,Lookup2010,79,FALSE),0)</f>
        <v>590.88</v>
      </c>
      <c r="Y159" s="36">
        <f ca="1">IFERROR(VLOOKUP($A159,Lookup2010,80,FALSE),0)</f>
        <v>2644.9600000000028</v>
      </c>
      <c r="Z159" s="34">
        <f ca="1">IFERROR(VLOOKUP($A159,Lookup2011,77,FALSE),0)</f>
        <v>10426.139999999974</v>
      </c>
      <c r="AA159" s="35">
        <f ca="1">IFERROR(VLOOKUP($A159,Lookup2011,78,FALSE),0)</f>
        <v>521.30999999999949</v>
      </c>
      <c r="AB159" s="35">
        <f ca="1">IFERROR(VLOOKUP($A159,Lookup2011,79,FALSE),0)</f>
        <v>2877.3900000000003</v>
      </c>
      <c r="AC159" s="36">
        <f ca="1">IFERROR(VLOOKUP($A159,Lookup2011,80,FALSE),0)</f>
        <v>13824.839999999973</v>
      </c>
      <c r="AD159" s="34">
        <f ca="1">IFERROR(VLOOKUP($A159,Lookup2012,77,FALSE),0)</f>
        <v>-5108.4599999999937</v>
      </c>
      <c r="AE159" s="35">
        <f ca="1">IFERROR(VLOOKUP($A159,Lookup2012,78,FALSE),0)</f>
        <v>-255.43000000000004</v>
      </c>
      <c r="AF159" s="35">
        <f ca="1">IFERROR(VLOOKUP($A159,Lookup2012,79,FALSE),0)</f>
        <v>-1267.3599999999988</v>
      </c>
      <c r="AG159" s="36">
        <f ca="1">IFERROR(VLOOKUP($A159,Lookup2012,80,FALSE),0)</f>
        <v>-6631.2499999999927</v>
      </c>
      <c r="AH159" s="34">
        <f ca="1">IFERROR(VLOOKUP($A159,Lookup2013,77,FALSE),0)</f>
        <v>3800.879999999996</v>
      </c>
      <c r="AI159" s="35">
        <f ca="1">IFERROR(VLOOKUP($A159,Lookup2013,78,FALSE),0)</f>
        <v>190.05000000000055</v>
      </c>
      <c r="AJ159" s="35">
        <f ca="1">IFERROR(VLOOKUP($A159,Lookup2013,79,FALSE),0)</f>
        <v>845.82999999999947</v>
      </c>
      <c r="AK159" s="36">
        <f ca="1">IFERROR(VLOOKUP($A159,Lookup2013,80,FALSE),0)</f>
        <v>4836.7599999999966</v>
      </c>
      <c r="AL159" s="34">
        <f ca="1">IFERROR(VLOOKUP($A159,Lookup2014,77,FALSE),0)</f>
        <v>0</v>
      </c>
      <c r="AM159" s="35">
        <f ca="1">IFERROR(VLOOKUP($A159,Lookup2014,78,FALSE),0)</f>
        <v>0</v>
      </c>
      <c r="AN159" s="35">
        <f ca="1">IFERROR(VLOOKUP($A159,Lookup2014,79,FALSE),0)</f>
        <v>0</v>
      </c>
      <c r="AO159" s="36">
        <f ca="1">IFERROR(VLOOKUP($A159,Lookup2014,80,FALSE),0)</f>
        <v>0</v>
      </c>
      <c r="AP159" s="34">
        <f ca="1">IFERROR(VLOOKUP($A159,Lookup2015,77,FALSE),0)</f>
        <v>-930.05999999999835</v>
      </c>
      <c r="AQ159" s="35">
        <f ca="1">IFERROR(VLOOKUP($A159,Lookup2015,78,FALSE),0)</f>
        <v>-46.489999999999924</v>
      </c>
      <c r="AR159" s="35">
        <f ca="1">IFERROR(VLOOKUP($A159,Lookup2015,79,FALSE),0)</f>
        <v>-158.71000000000006</v>
      </c>
      <c r="AS159" s="36">
        <f ca="1">IFERROR(VLOOKUP($A159,Lookup2015,80,FALSE),0)</f>
        <v>-1135.2599999999984</v>
      </c>
      <c r="AT159" s="34">
        <f ca="1">IFERROR(VLOOKUP($A159,Lookup2016,77,FALSE),0)</f>
        <v>0</v>
      </c>
      <c r="AU159" s="35">
        <f ca="1">IFERROR(VLOOKUP($A159,Lookup2016,78,FALSE),0)</f>
        <v>0</v>
      </c>
      <c r="AV159" s="35">
        <f ca="1">IFERROR(VLOOKUP($A159,Lookup2016,79,FALSE),0)</f>
        <v>0</v>
      </c>
      <c r="AW159" s="36">
        <f ca="1">IFERROR(VLOOKUP($A159,Lookup2016,80,FALSE),0)</f>
        <v>0</v>
      </c>
      <c r="AX159" s="34">
        <f t="shared" ref="AX159:BA161" ca="1" si="263">SUM(F159,J159,N159,R159,V159,Z159,AD159,AH159,AL159,AP159,AT159)</f>
        <v>11476.59999999998</v>
      </c>
      <c r="AY159" s="35">
        <f t="shared" ca="1" si="263"/>
        <v>573.82000000000016</v>
      </c>
      <c r="AZ159" s="35">
        <f t="shared" ca="1" si="263"/>
        <v>3306.920000000001</v>
      </c>
      <c r="BA159" s="36">
        <f t="shared" ca="1" si="263"/>
        <v>15357.339999999978</v>
      </c>
    </row>
    <row r="160" spans="1:53" outlineLevel="2" x14ac:dyDescent="0.25">
      <c r="A160" t="s">
        <v>276</v>
      </c>
      <c r="B160" t="str">
        <f ca="1">VLOOKUP($A160,IndexLookup,2,FALSE)</f>
        <v>EGPI</v>
      </c>
      <c r="C160" t="str">
        <f ca="1">VLOOKUP($B160,ParticipantLookup,2,FALSE)</f>
        <v>ENMAX Generation Portfolio Inc.</v>
      </c>
      <c r="D160" t="str">
        <f ca="1">VLOOKUP($A160,IndexLookup,3,FALSE)</f>
        <v>CRS2</v>
      </c>
      <c r="E160" t="str">
        <f ca="1">VLOOKUP($D160,FacilityLookup,2,FALSE)</f>
        <v>Crossfield Energy Centre #2</v>
      </c>
      <c r="F160" s="34">
        <f ca="1">IFERROR(VLOOKUP($A160,Lookup2006,77,FALSE),0)</f>
        <v>0</v>
      </c>
      <c r="G160" s="35">
        <f ca="1">IFERROR(VLOOKUP($A160,Lookup2006,78,FALSE),0)</f>
        <v>0</v>
      </c>
      <c r="H160" s="35">
        <f ca="1">IFERROR(VLOOKUP($A160,Lookup2006,79,FALSE),0)</f>
        <v>0</v>
      </c>
      <c r="I160" s="36">
        <f ca="1">IFERROR(VLOOKUP($A160,Lookup2006,80,FALSE),0)</f>
        <v>0</v>
      </c>
      <c r="J160" s="34">
        <f ca="1">IFERROR(VLOOKUP($A160,Lookup2007,77,FALSE),0)</f>
        <v>0</v>
      </c>
      <c r="K160" s="35">
        <f ca="1">IFERROR(VLOOKUP($A160,Lookup2007,78,FALSE),0)</f>
        <v>0</v>
      </c>
      <c r="L160" s="35">
        <f ca="1">IFERROR(VLOOKUP($A160,Lookup2007,79,FALSE),0)</f>
        <v>0</v>
      </c>
      <c r="M160" s="36">
        <f ca="1">IFERROR(VLOOKUP($A160,Lookup2007,80,FALSE),0)</f>
        <v>0</v>
      </c>
      <c r="N160" s="34">
        <f ca="1">IFERROR(VLOOKUP($A160,Lookup2008,77,FALSE),0)</f>
        <v>0</v>
      </c>
      <c r="O160" s="35">
        <f ca="1">IFERROR(VLOOKUP($A160,Lookup2008,78,FALSE),0)</f>
        <v>0</v>
      </c>
      <c r="P160" s="35">
        <f ca="1">IFERROR(VLOOKUP($A160,Lookup2008,79,FALSE),0)</f>
        <v>0</v>
      </c>
      <c r="Q160" s="36">
        <f ca="1">IFERROR(VLOOKUP($A160,Lookup2008,80,FALSE),0)</f>
        <v>0</v>
      </c>
      <c r="R160" s="34">
        <f ca="1">IFERROR(VLOOKUP($A160,Lookup2009,77,FALSE),0)</f>
        <v>1424.7300000000005</v>
      </c>
      <c r="S160" s="35">
        <f ca="1">IFERROR(VLOOKUP($A160,Lookup2009,78,FALSE),0)</f>
        <v>71.239999999999981</v>
      </c>
      <c r="T160" s="35">
        <f ca="1">IFERROR(VLOOKUP($A160,Lookup2009,79,FALSE),0)</f>
        <v>448.22999999999996</v>
      </c>
      <c r="U160" s="36">
        <f ca="1">IFERROR(VLOOKUP($A160,Lookup2009,80,FALSE),0)</f>
        <v>1944.2000000000003</v>
      </c>
      <c r="V160" s="34">
        <f ca="1">IFERROR(VLOOKUP($A160,Lookup2010,77,FALSE),0)</f>
        <v>1275.6400000000051</v>
      </c>
      <c r="W160" s="35">
        <f ca="1">IFERROR(VLOOKUP($A160,Lookup2010,78,FALSE),0)</f>
        <v>63.79</v>
      </c>
      <c r="X160" s="35">
        <f ca="1">IFERROR(VLOOKUP($A160,Lookup2010,79,FALSE),0)</f>
        <v>385.8000000000003</v>
      </c>
      <c r="Y160" s="36">
        <f ca="1">IFERROR(VLOOKUP($A160,Lookup2010,80,FALSE),0)</f>
        <v>1725.2300000000052</v>
      </c>
      <c r="Z160" s="34">
        <f ca="1">IFERROR(VLOOKUP($A160,Lookup2011,77,FALSE),0)</f>
        <v>12212.560000000034</v>
      </c>
      <c r="AA160" s="35">
        <f ca="1">IFERROR(VLOOKUP($A160,Lookup2011,78,FALSE),0)</f>
        <v>610.64</v>
      </c>
      <c r="AB160" s="35">
        <f ca="1">IFERROR(VLOOKUP($A160,Lookup2011,79,FALSE),0)</f>
        <v>3372.4600000000005</v>
      </c>
      <c r="AC160" s="36">
        <f ca="1">IFERROR(VLOOKUP($A160,Lookup2011,80,FALSE),0)</f>
        <v>16195.660000000033</v>
      </c>
      <c r="AD160" s="34">
        <f ca="1">IFERROR(VLOOKUP($A160,Lookup2012,77,FALSE),0)</f>
        <v>-1179.909999999998</v>
      </c>
      <c r="AE160" s="35">
        <f ca="1">IFERROR(VLOOKUP($A160,Lookup2012,78,FALSE),0)</f>
        <v>-59.010000000000346</v>
      </c>
      <c r="AF160" s="35">
        <f ca="1">IFERROR(VLOOKUP($A160,Lookup2012,79,FALSE),0)</f>
        <v>-291.81999999999829</v>
      </c>
      <c r="AG160" s="36">
        <f ca="1">IFERROR(VLOOKUP($A160,Lookup2012,80,FALSE),0)</f>
        <v>-1530.7399999999966</v>
      </c>
      <c r="AH160" s="34">
        <f ca="1">IFERROR(VLOOKUP($A160,Lookup2013,77,FALSE),0)</f>
        <v>3715.6799999999685</v>
      </c>
      <c r="AI160" s="35">
        <f ca="1">IFERROR(VLOOKUP($A160,Lookup2013,78,FALSE),0)</f>
        <v>185.80000000000024</v>
      </c>
      <c r="AJ160" s="35">
        <f ca="1">IFERROR(VLOOKUP($A160,Lookup2013,79,FALSE),0)</f>
        <v>827.49000000000012</v>
      </c>
      <c r="AK160" s="36">
        <f ca="1">IFERROR(VLOOKUP($A160,Lookup2013,80,FALSE),0)</f>
        <v>4728.9699999999684</v>
      </c>
      <c r="AL160" s="34">
        <f ca="1">IFERROR(VLOOKUP($A160,Lookup2014,77,FALSE),0)</f>
        <v>-1333.2100000000016</v>
      </c>
      <c r="AM160" s="35">
        <f ca="1">IFERROR(VLOOKUP($A160,Lookup2014,78,FALSE),0)</f>
        <v>-66.689999999999941</v>
      </c>
      <c r="AN160" s="35">
        <f ca="1">IFERROR(VLOOKUP($A160,Lookup2014,79,FALSE),0)</f>
        <v>-261.31</v>
      </c>
      <c r="AO160" s="36">
        <f ca="1">IFERROR(VLOOKUP($A160,Lookup2014,80,FALSE),0)</f>
        <v>-1661.2100000000014</v>
      </c>
      <c r="AP160" s="34">
        <f ca="1">IFERROR(VLOOKUP($A160,Lookup2015,77,FALSE),0)</f>
        <v>-1500.0400000000054</v>
      </c>
      <c r="AQ160" s="35">
        <f ca="1">IFERROR(VLOOKUP($A160,Lookup2015,78,FALSE),0)</f>
        <v>-74.990000000000066</v>
      </c>
      <c r="AR160" s="35">
        <f ca="1">IFERROR(VLOOKUP($A160,Lookup2015,79,FALSE),0)</f>
        <v>-255.93000000000006</v>
      </c>
      <c r="AS160" s="36">
        <f ca="1">IFERROR(VLOOKUP($A160,Lookup2015,80,FALSE),0)</f>
        <v>-1830.9600000000055</v>
      </c>
      <c r="AT160" s="34">
        <f ca="1">IFERROR(VLOOKUP($A160,Lookup2016,77,FALSE),0)</f>
        <v>-28.250000000000512</v>
      </c>
      <c r="AU160" s="35">
        <f ca="1">IFERROR(VLOOKUP($A160,Lookup2016,78,FALSE),0)</f>
        <v>-1.4300000000000059</v>
      </c>
      <c r="AV160" s="35">
        <f ca="1">IFERROR(VLOOKUP($A160,Lookup2016,79,FALSE),0)</f>
        <v>-4.1199999999999743</v>
      </c>
      <c r="AW160" s="36">
        <f ca="1">IFERROR(VLOOKUP($A160,Lookup2016,80,FALSE),0)</f>
        <v>-33.800000000000487</v>
      </c>
      <c r="AX160" s="34">
        <f t="shared" ca="1" si="263"/>
        <v>14587.200000000004</v>
      </c>
      <c r="AY160" s="35">
        <f t="shared" ca="1" si="263"/>
        <v>729.3499999999998</v>
      </c>
      <c r="AZ160" s="35">
        <f t="shared" ca="1" si="263"/>
        <v>4220.800000000002</v>
      </c>
      <c r="BA160" s="36">
        <f t="shared" ca="1" si="263"/>
        <v>19537.350000000002</v>
      </c>
    </row>
    <row r="161" spans="1:53" outlineLevel="2" x14ac:dyDescent="0.25">
      <c r="A161" t="s">
        <v>277</v>
      </c>
      <c r="B161" t="str">
        <f ca="1">VLOOKUP($A161,IndexLookup,2,FALSE)</f>
        <v>EGPI</v>
      </c>
      <c r="C161" t="str">
        <f ca="1">VLOOKUP($B161,ParticipantLookup,2,FALSE)</f>
        <v>ENMAX Generation Portfolio Inc.</v>
      </c>
      <c r="D161" t="str">
        <f ca="1">VLOOKUP($A161,IndexLookup,3,FALSE)</f>
        <v>CRS3</v>
      </c>
      <c r="E161" t="str">
        <f ca="1">VLOOKUP($D161,FacilityLookup,2,FALSE)</f>
        <v>Crossfield Energy Centre #3</v>
      </c>
      <c r="F161" s="34">
        <f ca="1">IFERROR(VLOOKUP($A161,Lookup2006,77,FALSE),0)</f>
        <v>0</v>
      </c>
      <c r="G161" s="35">
        <f ca="1">IFERROR(VLOOKUP($A161,Lookup2006,78,FALSE),0)</f>
        <v>0</v>
      </c>
      <c r="H161" s="35">
        <f ca="1">IFERROR(VLOOKUP($A161,Lookup2006,79,FALSE),0)</f>
        <v>0</v>
      </c>
      <c r="I161" s="36">
        <f ca="1">IFERROR(VLOOKUP($A161,Lookup2006,80,FALSE),0)</f>
        <v>0</v>
      </c>
      <c r="J161" s="34">
        <f ca="1">IFERROR(VLOOKUP($A161,Lookup2007,77,FALSE),0)</f>
        <v>0</v>
      </c>
      <c r="K161" s="35">
        <f ca="1">IFERROR(VLOOKUP($A161,Lookup2007,78,FALSE),0)</f>
        <v>0</v>
      </c>
      <c r="L161" s="35">
        <f ca="1">IFERROR(VLOOKUP($A161,Lookup2007,79,FALSE),0)</f>
        <v>0</v>
      </c>
      <c r="M161" s="36">
        <f ca="1">IFERROR(VLOOKUP($A161,Lookup2007,80,FALSE),0)</f>
        <v>0</v>
      </c>
      <c r="N161" s="34">
        <f ca="1">IFERROR(VLOOKUP($A161,Lookup2008,77,FALSE),0)</f>
        <v>0</v>
      </c>
      <c r="O161" s="35">
        <f ca="1">IFERROR(VLOOKUP($A161,Lookup2008,78,FALSE),0)</f>
        <v>0</v>
      </c>
      <c r="P161" s="35">
        <f ca="1">IFERROR(VLOOKUP($A161,Lookup2008,79,FALSE),0)</f>
        <v>0</v>
      </c>
      <c r="Q161" s="36">
        <f ca="1">IFERROR(VLOOKUP($A161,Lookup2008,80,FALSE),0)</f>
        <v>0</v>
      </c>
      <c r="R161" s="34">
        <f ca="1">IFERROR(VLOOKUP($A161,Lookup2009,77,FALSE),0)</f>
        <v>37.640000000000327</v>
      </c>
      <c r="S161" s="35">
        <f ca="1">IFERROR(VLOOKUP($A161,Lookup2009,78,FALSE),0)</f>
        <v>1.8799999999999955</v>
      </c>
      <c r="T161" s="35">
        <f ca="1">IFERROR(VLOOKUP($A161,Lookup2009,79,FALSE),0)</f>
        <v>11.820000000000109</v>
      </c>
      <c r="U161" s="36">
        <f ca="1">IFERROR(VLOOKUP($A161,Lookup2009,80,FALSE),0)</f>
        <v>51.34000000000043</v>
      </c>
      <c r="V161" s="34">
        <f ca="1">IFERROR(VLOOKUP($A161,Lookup2010,77,FALSE),0)</f>
        <v>2190.6299999999992</v>
      </c>
      <c r="W161" s="35">
        <f ca="1">IFERROR(VLOOKUP($A161,Lookup2010,78,FALSE),0)</f>
        <v>109.51999999999997</v>
      </c>
      <c r="X161" s="35">
        <f ca="1">IFERROR(VLOOKUP($A161,Lookup2010,79,FALSE),0)</f>
        <v>662.2</v>
      </c>
      <c r="Y161" s="36">
        <f ca="1">IFERROR(VLOOKUP($A161,Lookup2010,80,FALSE),0)</f>
        <v>2962.3499999999995</v>
      </c>
      <c r="Z161" s="34">
        <f ca="1">IFERROR(VLOOKUP($A161,Lookup2011,77,FALSE),0)</f>
        <v>10644.839999999956</v>
      </c>
      <c r="AA161" s="35">
        <f ca="1">IFERROR(VLOOKUP($A161,Lookup2011,78,FALSE),0)</f>
        <v>532.24999999999966</v>
      </c>
      <c r="AB161" s="35">
        <f ca="1">IFERROR(VLOOKUP($A161,Lookup2011,79,FALSE),0)</f>
        <v>2937.9699999999989</v>
      </c>
      <c r="AC161" s="36">
        <f ca="1">IFERROR(VLOOKUP($A161,Lookup2011,80,FALSE),0)</f>
        <v>14115.059999999954</v>
      </c>
      <c r="AD161" s="34">
        <f ca="1">IFERROR(VLOOKUP($A161,Lookup2012,77,FALSE),0)</f>
        <v>-6429.9299999999994</v>
      </c>
      <c r="AE161" s="35">
        <f ca="1">IFERROR(VLOOKUP($A161,Lookup2012,78,FALSE),0)</f>
        <v>-321.51999999999987</v>
      </c>
      <c r="AF161" s="35">
        <f ca="1">IFERROR(VLOOKUP($A161,Lookup2012,79,FALSE),0)</f>
        <v>-1600.7800000000002</v>
      </c>
      <c r="AG161" s="36">
        <f ca="1">IFERROR(VLOOKUP($A161,Lookup2012,80,FALSE),0)</f>
        <v>-8352.23</v>
      </c>
      <c r="AH161" s="34">
        <f ca="1">IFERROR(VLOOKUP($A161,Lookup2013,77,FALSE),0)</f>
        <v>3839.090000000007</v>
      </c>
      <c r="AI161" s="35">
        <f ca="1">IFERROR(VLOOKUP($A161,Lookup2013,78,FALSE),0)</f>
        <v>191.97999999999971</v>
      </c>
      <c r="AJ161" s="35">
        <f ca="1">IFERROR(VLOOKUP($A161,Lookup2013,79,FALSE),0)</f>
        <v>855.70999999999992</v>
      </c>
      <c r="AK161" s="36">
        <f ca="1">IFERROR(VLOOKUP($A161,Lookup2013,80,FALSE),0)</f>
        <v>4886.7800000000061</v>
      </c>
      <c r="AL161" s="34">
        <f ca="1">IFERROR(VLOOKUP($A161,Lookup2014,77,FALSE),0)</f>
        <v>-2696.6600000000012</v>
      </c>
      <c r="AM161" s="35">
        <f ca="1">IFERROR(VLOOKUP($A161,Lookup2014,78,FALSE),0)</f>
        <v>-134.82</v>
      </c>
      <c r="AN161" s="35">
        <f ca="1">IFERROR(VLOOKUP($A161,Lookup2014,79,FALSE),0)</f>
        <v>-527.27000000000021</v>
      </c>
      <c r="AO161" s="36">
        <f ca="1">IFERROR(VLOOKUP($A161,Lookup2014,80,FALSE),0)</f>
        <v>-3358.7500000000018</v>
      </c>
      <c r="AP161" s="34">
        <f ca="1">IFERROR(VLOOKUP($A161,Lookup2015,77,FALSE),0)</f>
        <v>-1424.6600000000039</v>
      </c>
      <c r="AQ161" s="35">
        <f ca="1">IFERROR(VLOOKUP($A161,Lookup2015,78,FALSE),0)</f>
        <v>-71.250000000000099</v>
      </c>
      <c r="AR161" s="35">
        <f ca="1">IFERROR(VLOOKUP($A161,Lookup2015,79,FALSE),0)</f>
        <v>-243.14999999999995</v>
      </c>
      <c r="AS161" s="36">
        <f ca="1">IFERROR(VLOOKUP($A161,Lookup2015,80,FALSE),0)</f>
        <v>-1739.060000000004</v>
      </c>
      <c r="AT161" s="34">
        <f ca="1">IFERROR(VLOOKUP($A161,Lookup2016,77,FALSE),0)</f>
        <v>-54.139999999999787</v>
      </c>
      <c r="AU161" s="35">
        <f ca="1">IFERROR(VLOOKUP($A161,Lookup2016,78,FALSE),0)</f>
        <v>-2.7200000000000006</v>
      </c>
      <c r="AV161" s="35">
        <f ca="1">IFERROR(VLOOKUP($A161,Lookup2016,79,FALSE),0)</f>
        <v>-7.7999999999999972</v>
      </c>
      <c r="AW161" s="36">
        <f ca="1">IFERROR(VLOOKUP($A161,Lookup2016,80,FALSE),0)</f>
        <v>-64.659999999999769</v>
      </c>
      <c r="AX161" s="34">
        <f t="shared" ca="1" si="263"/>
        <v>6106.8099999999595</v>
      </c>
      <c r="AY161" s="35">
        <f t="shared" ca="1" si="263"/>
        <v>305.31999999999931</v>
      </c>
      <c r="AZ161" s="35">
        <f t="shared" ca="1" si="263"/>
        <v>2088.6999999999985</v>
      </c>
      <c r="BA161" s="36">
        <f t="shared" ca="1" si="263"/>
        <v>8500.8299999999545</v>
      </c>
    </row>
    <row r="162" spans="1:53" outlineLevel="1" x14ac:dyDescent="0.25">
      <c r="C162" s="2" t="s">
        <v>939</v>
      </c>
      <c r="F162" s="34">
        <f t="shared" ref="F162:BA162" ca="1" si="264">SUBTOTAL(9,F159:F161)</f>
        <v>0</v>
      </c>
      <c r="G162" s="35">
        <f t="shared" ca="1" si="264"/>
        <v>0</v>
      </c>
      <c r="H162" s="35">
        <f t="shared" ca="1" si="264"/>
        <v>0</v>
      </c>
      <c r="I162" s="36">
        <f t="shared" ca="1" si="264"/>
        <v>0</v>
      </c>
      <c r="J162" s="34">
        <f t="shared" ca="1" si="264"/>
        <v>0</v>
      </c>
      <c r="K162" s="35">
        <f t="shared" ca="1" si="264"/>
        <v>0</v>
      </c>
      <c r="L162" s="35">
        <f t="shared" ca="1" si="264"/>
        <v>0</v>
      </c>
      <c r="M162" s="36">
        <f t="shared" ca="1" si="264"/>
        <v>0</v>
      </c>
      <c r="N162" s="34">
        <f t="shared" ca="1" si="264"/>
        <v>0</v>
      </c>
      <c r="O162" s="35">
        <f t="shared" ca="1" si="264"/>
        <v>0</v>
      </c>
      <c r="P162" s="35">
        <f t="shared" ca="1" si="264"/>
        <v>0</v>
      </c>
      <c r="Q162" s="36">
        <f t="shared" ca="1" si="264"/>
        <v>0</v>
      </c>
      <c r="R162" s="34">
        <f t="shared" ca="1" si="264"/>
        <v>2794.1800000000012</v>
      </c>
      <c r="S162" s="35">
        <f t="shared" ca="1" si="264"/>
        <v>139.70999999999998</v>
      </c>
      <c r="T162" s="35">
        <f t="shared" ca="1" si="264"/>
        <v>878.94000000000017</v>
      </c>
      <c r="U162" s="36">
        <f t="shared" ca="1" si="264"/>
        <v>3812.8300000000013</v>
      </c>
      <c r="V162" s="34">
        <f t="shared" ca="1" si="264"/>
        <v>5422.5600000000068</v>
      </c>
      <c r="W162" s="35">
        <f t="shared" ca="1" si="264"/>
        <v>271.10000000000002</v>
      </c>
      <c r="X162" s="35">
        <f t="shared" ca="1" si="264"/>
        <v>1638.8800000000003</v>
      </c>
      <c r="Y162" s="36">
        <f t="shared" ca="1" si="264"/>
        <v>7332.5400000000072</v>
      </c>
      <c r="Z162" s="34">
        <f t="shared" ca="1" si="264"/>
        <v>33283.539999999964</v>
      </c>
      <c r="AA162" s="35">
        <f t="shared" ca="1" si="264"/>
        <v>1664.1999999999989</v>
      </c>
      <c r="AB162" s="35">
        <f t="shared" ca="1" si="264"/>
        <v>9187.82</v>
      </c>
      <c r="AC162" s="36">
        <f t="shared" ca="1" si="264"/>
        <v>44135.559999999961</v>
      </c>
      <c r="AD162" s="34">
        <f t="shared" ca="1" si="264"/>
        <v>-12718.299999999992</v>
      </c>
      <c r="AE162" s="35">
        <f t="shared" ca="1" si="264"/>
        <v>-635.96000000000026</v>
      </c>
      <c r="AF162" s="35">
        <f t="shared" ca="1" si="264"/>
        <v>-3159.9599999999973</v>
      </c>
      <c r="AG162" s="36">
        <f t="shared" ca="1" si="264"/>
        <v>-16514.219999999987</v>
      </c>
      <c r="AH162" s="34">
        <f t="shared" ca="1" si="264"/>
        <v>11355.649999999972</v>
      </c>
      <c r="AI162" s="35">
        <f t="shared" ca="1" si="264"/>
        <v>567.8300000000005</v>
      </c>
      <c r="AJ162" s="35">
        <f t="shared" ca="1" si="264"/>
        <v>2529.0299999999997</v>
      </c>
      <c r="AK162" s="36">
        <f t="shared" ca="1" si="264"/>
        <v>14452.509999999971</v>
      </c>
      <c r="AL162" s="34">
        <f t="shared" ca="1" si="264"/>
        <v>-4029.8700000000026</v>
      </c>
      <c r="AM162" s="35">
        <f t="shared" ca="1" si="264"/>
        <v>-201.50999999999993</v>
      </c>
      <c r="AN162" s="35">
        <f t="shared" ca="1" si="264"/>
        <v>-788.58000000000015</v>
      </c>
      <c r="AO162" s="36">
        <f t="shared" ca="1" si="264"/>
        <v>-5019.9600000000028</v>
      </c>
      <c r="AP162" s="34">
        <f t="shared" ca="1" si="264"/>
        <v>-3854.7600000000079</v>
      </c>
      <c r="AQ162" s="35">
        <f t="shared" ca="1" si="264"/>
        <v>-192.73000000000008</v>
      </c>
      <c r="AR162" s="35">
        <f t="shared" ca="1" si="264"/>
        <v>-657.79000000000008</v>
      </c>
      <c r="AS162" s="36">
        <f t="shared" ca="1" si="264"/>
        <v>-4705.2800000000079</v>
      </c>
      <c r="AT162" s="34">
        <f t="shared" ca="1" si="264"/>
        <v>-82.390000000000299</v>
      </c>
      <c r="AU162" s="35">
        <f t="shared" ca="1" si="264"/>
        <v>-4.1500000000000066</v>
      </c>
      <c r="AV162" s="35">
        <f t="shared" ca="1" si="264"/>
        <v>-11.919999999999972</v>
      </c>
      <c r="AW162" s="36">
        <f t="shared" ca="1" si="264"/>
        <v>-98.460000000000264</v>
      </c>
      <c r="AX162" s="34">
        <f t="shared" ca="1" si="264"/>
        <v>32170.609999999942</v>
      </c>
      <c r="AY162" s="35">
        <f t="shared" ca="1" si="264"/>
        <v>1608.4899999999993</v>
      </c>
      <c r="AZ162" s="35">
        <f t="shared" ca="1" si="264"/>
        <v>9616.4200000000019</v>
      </c>
      <c r="BA162" s="36">
        <f t="shared" ca="1" si="264"/>
        <v>43395.519999999931</v>
      </c>
    </row>
    <row r="163" spans="1:53" outlineLevel="2" x14ac:dyDescent="0.25">
      <c r="A163" t="s">
        <v>670</v>
      </c>
      <c r="B163" t="str">
        <f ca="1">VLOOKUP($A163,IndexLookup,2,FALSE)</f>
        <v>ENMP</v>
      </c>
      <c r="C163" t="str">
        <f ca="1">VLOOKUP($B163,ParticipantLookup,2,FALSE)</f>
        <v>ENMAX PPA Management Inc.</v>
      </c>
      <c r="D163" t="str">
        <f ca="1">VLOOKUP($A163,IndexLookup,3,FALSE)</f>
        <v>BR3</v>
      </c>
      <c r="E163" t="str">
        <f ca="1">VLOOKUP($D163,FacilityLookup,2,FALSE)</f>
        <v>Battle River #3</v>
      </c>
      <c r="F163" s="34">
        <f ca="1">IFERROR(VLOOKUP($A163,Lookup2006,77,FALSE),0)</f>
        <v>6957.789999999979</v>
      </c>
      <c r="G163" s="35">
        <f ca="1">IFERROR(VLOOKUP($A163,Lookup2006,78,FALSE),0)</f>
        <v>347.88999999999993</v>
      </c>
      <c r="H163" s="35">
        <f ca="1">IFERROR(VLOOKUP($A163,Lookup2006,79,FALSE),0)</f>
        <v>3217.2599999999975</v>
      </c>
      <c r="I163" s="36">
        <f ca="1">IFERROR(VLOOKUP($A163,Lookup2006,80,FALSE),0)</f>
        <v>10522.939999999977</v>
      </c>
      <c r="J163" s="34">
        <f ca="1">IFERROR(VLOOKUP($A163,Lookup2007,77,FALSE),0)</f>
        <v>-3.000000004976755E-2</v>
      </c>
      <c r="K163" s="35">
        <f ca="1">IFERROR(VLOOKUP($A163,Lookup2007,78,FALSE),0)</f>
        <v>0</v>
      </c>
      <c r="L163" s="35">
        <f ca="1">IFERROR(VLOOKUP($A163,Lookup2007,79,FALSE),0)</f>
        <v>-1.0000000002037268E-2</v>
      </c>
      <c r="M163" s="36">
        <f ca="1">IFERROR(VLOOKUP($A163,Lookup2007,80,FALSE),0)</f>
        <v>-4.0000000051804818E-2</v>
      </c>
      <c r="N163" s="34">
        <f ca="1">IFERROR(VLOOKUP($A163,Lookup2008,77,FALSE),0)</f>
        <v>-10942.780000000319</v>
      </c>
      <c r="O163" s="35">
        <f ca="1">IFERROR(VLOOKUP($A163,Lookup2008,78,FALSE),0)</f>
        <v>-547.13999999999851</v>
      </c>
      <c r="P163" s="35">
        <f ca="1">IFERROR(VLOOKUP($A163,Lookup2008,79,FALSE),0)</f>
        <v>-3913.2999999999915</v>
      </c>
      <c r="Q163" s="36">
        <f ca="1">IFERROR(VLOOKUP($A163,Lookup2008,80,FALSE),0)</f>
        <v>-15403.220000000309</v>
      </c>
      <c r="R163" s="34">
        <f ca="1">IFERROR(VLOOKUP($A163,Lookup2009,77,FALSE),0)</f>
        <v>-5453.4799999998213</v>
      </c>
      <c r="S163" s="35">
        <f ca="1">IFERROR(VLOOKUP($A163,Lookup2009,78,FALSE),0)</f>
        <v>-272.65000000000117</v>
      </c>
      <c r="T163" s="35">
        <f ca="1">IFERROR(VLOOKUP($A163,Lookup2009,79,FALSE),0)</f>
        <v>-1766.599999999999</v>
      </c>
      <c r="U163" s="36">
        <f ca="1">IFERROR(VLOOKUP($A163,Lookup2009,80,FALSE),0)</f>
        <v>-7492.7299999998222</v>
      </c>
      <c r="V163" s="34">
        <f ca="1">IFERROR(VLOOKUP($A163,Lookup2010,77,FALSE),0)</f>
        <v>32620.320000000007</v>
      </c>
      <c r="W163" s="35">
        <f ca="1">IFERROR(VLOOKUP($A163,Lookup2010,78,FALSE),0)</f>
        <v>1631.01</v>
      </c>
      <c r="X163" s="35">
        <f ca="1">IFERROR(VLOOKUP($A163,Lookup2010,79,FALSE),0)</f>
        <v>9878.3299999999981</v>
      </c>
      <c r="Y163" s="36">
        <f ca="1">IFERROR(VLOOKUP($A163,Lookup2010,80,FALSE),0)</f>
        <v>44129.660000000011</v>
      </c>
      <c r="Z163" s="34">
        <f ca="1">IFERROR(VLOOKUP($A163,Lookup2011,77,FALSE),0)</f>
        <v>26297.10999999987</v>
      </c>
      <c r="AA163" s="35">
        <f ca="1">IFERROR(VLOOKUP($A163,Lookup2011,78,FALSE),0)</f>
        <v>1314.8600000000024</v>
      </c>
      <c r="AB163" s="35">
        <f ca="1">IFERROR(VLOOKUP($A163,Lookup2011,79,FALSE),0)</f>
        <v>7260.5199999999868</v>
      </c>
      <c r="AC163" s="36">
        <f ca="1">IFERROR(VLOOKUP($A163,Lookup2011,80,FALSE),0)</f>
        <v>34872.489999999852</v>
      </c>
      <c r="AD163" s="34">
        <f ca="1">IFERROR(VLOOKUP($A163,Lookup2012,77,FALSE),0)</f>
        <v>-7512.0400000000664</v>
      </c>
      <c r="AE163" s="35">
        <f ca="1">IFERROR(VLOOKUP($A163,Lookup2012,78,FALSE),0)</f>
        <v>-375.61999999999944</v>
      </c>
      <c r="AF163" s="35">
        <f ca="1">IFERROR(VLOOKUP($A163,Lookup2012,79,FALSE),0)</f>
        <v>-1862.4099999999962</v>
      </c>
      <c r="AG163" s="36">
        <f ca="1">IFERROR(VLOOKUP($A163,Lookup2012,80,FALSE),0)</f>
        <v>-9750.0700000000616</v>
      </c>
      <c r="AH163" s="34">
        <f ca="1">IFERROR(VLOOKUP($A163,Lookup2013,77,FALSE),0)</f>
        <v>-172071.16999999981</v>
      </c>
      <c r="AI163" s="35">
        <f ca="1">IFERROR(VLOOKUP($A163,Lookup2013,78,FALSE),0)</f>
        <v>-8603.57</v>
      </c>
      <c r="AJ163" s="35">
        <f ca="1">IFERROR(VLOOKUP($A163,Lookup2013,79,FALSE),0)</f>
        <v>-38207.22</v>
      </c>
      <c r="AK163" s="36">
        <f ca="1">IFERROR(VLOOKUP($A163,Lookup2013,80,FALSE),0)</f>
        <v>-218881.95999999979</v>
      </c>
      <c r="AL163" s="34">
        <f ca="1">IFERROR(VLOOKUP($A163,Lookup2014,77,FALSE),0)</f>
        <v>0</v>
      </c>
      <c r="AM163" s="35">
        <f ca="1">IFERROR(VLOOKUP($A163,Lookup2014,78,FALSE),0)</f>
        <v>0</v>
      </c>
      <c r="AN163" s="35">
        <f ca="1">IFERROR(VLOOKUP($A163,Lookup2014,79,FALSE),0)</f>
        <v>0</v>
      </c>
      <c r="AO163" s="36">
        <f ca="1">IFERROR(VLOOKUP($A163,Lookup2014,80,FALSE),0)</f>
        <v>0</v>
      </c>
      <c r="AP163" s="34">
        <f ca="1">IFERROR(VLOOKUP($A163,Lookup2015,77,FALSE),0)</f>
        <v>0</v>
      </c>
      <c r="AQ163" s="35">
        <f ca="1">IFERROR(VLOOKUP($A163,Lookup2015,78,FALSE),0)</f>
        <v>0</v>
      </c>
      <c r="AR163" s="35">
        <f ca="1">IFERROR(VLOOKUP($A163,Lookup2015,79,FALSE),0)</f>
        <v>0</v>
      </c>
      <c r="AS163" s="36">
        <f ca="1">IFERROR(VLOOKUP($A163,Lookup2015,80,FALSE),0)</f>
        <v>0</v>
      </c>
      <c r="AT163" s="34">
        <f ca="1">IFERROR(VLOOKUP($A163,Lookup2016,77,FALSE),0)</f>
        <v>0</v>
      </c>
      <c r="AU163" s="35">
        <f ca="1">IFERROR(VLOOKUP($A163,Lookup2016,78,FALSE),0)</f>
        <v>0</v>
      </c>
      <c r="AV163" s="35">
        <f ca="1">IFERROR(VLOOKUP($A163,Lookup2016,79,FALSE),0)</f>
        <v>0</v>
      </c>
      <c r="AW163" s="36">
        <f ca="1">IFERROR(VLOOKUP($A163,Lookup2016,80,FALSE),0)</f>
        <v>0</v>
      </c>
      <c r="AX163" s="34">
        <f t="shared" ref="AX163:BA165" ca="1" si="265">SUM(F163,J163,N163,R163,V163,Z163,AD163,AH163,AL163,AP163,AT163)</f>
        <v>-130104.2800000002</v>
      </c>
      <c r="AY163" s="35">
        <f t="shared" ca="1" si="265"/>
        <v>-6505.2199999999966</v>
      </c>
      <c r="AZ163" s="35">
        <f t="shared" ca="1" si="265"/>
        <v>-25393.430000000008</v>
      </c>
      <c r="BA163" s="36">
        <f t="shared" ca="1" si="265"/>
        <v>-162002.9300000002</v>
      </c>
    </row>
    <row r="164" spans="1:53" outlineLevel="2" x14ac:dyDescent="0.25">
      <c r="A164" t="s">
        <v>671</v>
      </c>
      <c r="B164" t="str">
        <f ca="1">VLOOKUP($A164,IndexLookup,2,FALSE)</f>
        <v>ENMP</v>
      </c>
      <c r="C164" t="str">
        <f ca="1">VLOOKUP($B164,ParticipantLookup,2,FALSE)</f>
        <v>ENMAX PPA Management Inc.</v>
      </c>
      <c r="D164" t="str">
        <f ca="1">VLOOKUP($A164,IndexLookup,3,FALSE)</f>
        <v>BR4</v>
      </c>
      <c r="E164" t="str">
        <f ca="1">VLOOKUP($D164,FacilityLookup,2,FALSE)</f>
        <v>Battle River #4</v>
      </c>
      <c r="F164" s="34">
        <f ca="1">IFERROR(VLOOKUP($A164,Lookup2006,77,FALSE),0)</f>
        <v>6730.2099999999627</v>
      </c>
      <c r="G164" s="35">
        <f ca="1">IFERROR(VLOOKUP($A164,Lookup2006,78,FALSE),0)</f>
        <v>336.51000000000033</v>
      </c>
      <c r="H164" s="35">
        <f ca="1">IFERROR(VLOOKUP($A164,Lookup2006,79,FALSE),0)</f>
        <v>3116.2900000000018</v>
      </c>
      <c r="I164" s="36">
        <f ca="1">IFERROR(VLOOKUP($A164,Lookup2006,80,FALSE),0)</f>
        <v>10183.009999999964</v>
      </c>
      <c r="J164" s="34">
        <f ca="1">IFERROR(VLOOKUP($A164,Lookup2007,77,FALSE),0)</f>
        <v>7406.7299999998722</v>
      </c>
      <c r="K164" s="35">
        <f ca="1">IFERROR(VLOOKUP($A164,Lookup2007,78,FALSE),0)</f>
        <v>370.33999999999764</v>
      </c>
      <c r="L164" s="35">
        <f ca="1">IFERROR(VLOOKUP($A164,Lookup2007,79,FALSE),0)</f>
        <v>3071.8200000000093</v>
      </c>
      <c r="M164" s="36">
        <f ca="1">IFERROR(VLOOKUP($A164,Lookup2007,80,FALSE),0)</f>
        <v>10848.889999999879</v>
      </c>
      <c r="N164" s="34">
        <f ca="1">IFERROR(VLOOKUP($A164,Lookup2008,77,FALSE),0)</f>
        <v>-3.0000000027939677E-2</v>
      </c>
      <c r="O164" s="35">
        <f ca="1">IFERROR(VLOOKUP($A164,Lookup2008,78,FALSE),0)</f>
        <v>0</v>
      </c>
      <c r="P164" s="35">
        <f ca="1">IFERROR(VLOOKUP($A164,Lookup2008,79,FALSE),0)</f>
        <v>-1.9999999996798579E-2</v>
      </c>
      <c r="Q164" s="36">
        <f ca="1">IFERROR(VLOOKUP($A164,Lookup2008,80,FALSE),0)</f>
        <v>-5.0000000024738256E-2</v>
      </c>
      <c r="R164" s="34">
        <f ca="1">IFERROR(VLOOKUP($A164,Lookup2009,77,FALSE),0)</f>
        <v>-5685.4400000000896</v>
      </c>
      <c r="S164" s="35">
        <f ca="1">IFERROR(VLOOKUP($A164,Lookup2009,78,FALSE),0)</f>
        <v>-284.28999999999951</v>
      </c>
      <c r="T164" s="35">
        <f ca="1">IFERROR(VLOOKUP($A164,Lookup2009,79,FALSE),0)</f>
        <v>-1843.2099999999962</v>
      </c>
      <c r="U164" s="36">
        <f ca="1">IFERROR(VLOOKUP($A164,Lookup2009,80,FALSE),0)</f>
        <v>-7812.940000000086</v>
      </c>
      <c r="V164" s="34">
        <f ca="1">IFERROR(VLOOKUP($A164,Lookup2010,77,FALSE),0)</f>
        <v>31798.060000000027</v>
      </c>
      <c r="W164" s="35">
        <f ca="1">IFERROR(VLOOKUP($A164,Lookup2010,78,FALSE),0)</f>
        <v>1589.89</v>
      </c>
      <c r="X164" s="35">
        <f ca="1">IFERROR(VLOOKUP($A164,Lookup2010,79,FALSE),0)</f>
        <v>9636.1400000000012</v>
      </c>
      <c r="Y164" s="36">
        <f ca="1">IFERROR(VLOOKUP($A164,Lookup2010,80,FALSE),0)</f>
        <v>43024.090000000026</v>
      </c>
      <c r="Z164" s="34">
        <f ca="1">IFERROR(VLOOKUP($A164,Lookup2011,77,FALSE),0)</f>
        <v>16418.659999999727</v>
      </c>
      <c r="AA164" s="35">
        <f ca="1">IFERROR(VLOOKUP($A164,Lookup2011,78,FALSE),0)</f>
        <v>820.93999999999687</v>
      </c>
      <c r="AB164" s="35">
        <f ca="1">IFERROR(VLOOKUP($A164,Lookup2011,79,FALSE),0)</f>
        <v>4546.079999999999</v>
      </c>
      <c r="AC164" s="36">
        <f ca="1">IFERROR(VLOOKUP($A164,Lookup2011,80,FALSE),0)</f>
        <v>21785.679999999727</v>
      </c>
      <c r="AD164" s="34">
        <f ca="1">IFERROR(VLOOKUP($A164,Lookup2012,77,FALSE),0)</f>
        <v>-8057.2399999999907</v>
      </c>
      <c r="AE164" s="35">
        <f ca="1">IFERROR(VLOOKUP($A164,Lookup2012,78,FALSE),0)</f>
        <v>-402.87000000000126</v>
      </c>
      <c r="AF164" s="35">
        <f ca="1">IFERROR(VLOOKUP($A164,Lookup2012,79,FALSE),0)</f>
        <v>-1996.1400000000015</v>
      </c>
      <c r="AG164" s="36">
        <f ca="1">IFERROR(VLOOKUP($A164,Lookup2012,80,FALSE),0)</f>
        <v>-10456.249999999995</v>
      </c>
      <c r="AH164" s="34">
        <f ca="1">IFERROR(VLOOKUP($A164,Lookup2013,77,FALSE),0)</f>
        <v>-83514.260000000344</v>
      </c>
      <c r="AI164" s="35">
        <f ca="1">IFERROR(VLOOKUP($A164,Lookup2013,78,FALSE),0)</f>
        <v>-4175.72</v>
      </c>
      <c r="AJ164" s="35">
        <f ca="1">IFERROR(VLOOKUP($A164,Lookup2013,79,FALSE),0)</f>
        <v>-18678.30000000001</v>
      </c>
      <c r="AK164" s="36">
        <f ca="1">IFERROR(VLOOKUP($A164,Lookup2013,80,FALSE),0)</f>
        <v>-106368.28000000036</v>
      </c>
      <c r="AL164" s="34">
        <f ca="1">IFERROR(VLOOKUP($A164,Lookup2014,77,FALSE),0)</f>
        <v>0</v>
      </c>
      <c r="AM164" s="35">
        <f ca="1">IFERROR(VLOOKUP($A164,Lookup2014,78,FALSE),0)</f>
        <v>0</v>
      </c>
      <c r="AN164" s="35">
        <f ca="1">IFERROR(VLOOKUP($A164,Lookup2014,79,FALSE),0)</f>
        <v>0</v>
      </c>
      <c r="AO164" s="36">
        <f ca="1">IFERROR(VLOOKUP($A164,Lookup2014,80,FALSE),0)</f>
        <v>0</v>
      </c>
      <c r="AP164" s="34">
        <f ca="1">IFERROR(VLOOKUP($A164,Lookup2015,77,FALSE),0)</f>
        <v>0</v>
      </c>
      <c r="AQ164" s="35">
        <f ca="1">IFERROR(VLOOKUP($A164,Lookup2015,78,FALSE),0)</f>
        <v>0</v>
      </c>
      <c r="AR164" s="35">
        <f ca="1">IFERROR(VLOOKUP($A164,Lookup2015,79,FALSE),0)</f>
        <v>0</v>
      </c>
      <c r="AS164" s="36">
        <f ca="1">IFERROR(VLOOKUP($A164,Lookup2015,80,FALSE),0)</f>
        <v>0</v>
      </c>
      <c r="AT164" s="34">
        <f ca="1">IFERROR(VLOOKUP($A164,Lookup2016,77,FALSE),0)</f>
        <v>0</v>
      </c>
      <c r="AU164" s="35">
        <f ca="1">IFERROR(VLOOKUP($A164,Lookup2016,78,FALSE),0)</f>
        <v>0</v>
      </c>
      <c r="AV164" s="35">
        <f ca="1">IFERROR(VLOOKUP($A164,Lookup2016,79,FALSE),0)</f>
        <v>0</v>
      </c>
      <c r="AW164" s="36">
        <f ca="1">IFERROR(VLOOKUP($A164,Lookup2016,80,FALSE),0)</f>
        <v>0</v>
      </c>
      <c r="AX164" s="34">
        <f t="shared" ca="1" si="265"/>
        <v>-34903.310000000864</v>
      </c>
      <c r="AY164" s="35">
        <f t="shared" ca="1" si="265"/>
        <v>-1745.2000000000062</v>
      </c>
      <c r="AZ164" s="35">
        <f t="shared" ca="1" si="265"/>
        <v>-2147.3399999999965</v>
      </c>
      <c r="BA164" s="36">
        <f t="shared" ca="1" si="265"/>
        <v>-38795.850000000879</v>
      </c>
    </row>
    <row r="165" spans="1:53" outlineLevel="2" x14ac:dyDescent="0.25">
      <c r="A165" t="s">
        <v>263</v>
      </c>
      <c r="B165" t="str">
        <f ca="1">VLOOKUP($A165,IndexLookup,2,FALSE)</f>
        <v>ENMP</v>
      </c>
      <c r="C165" t="str">
        <f ca="1">VLOOKUP($B165,ParticipantLookup,2,FALSE)</f>
        <v>ENMAX PPA Management Inc.</v>
      </c>
      <c r="D165" t="str">
        <f ca="1">VLOOKUP($A165,IndexLookup,3,FALSE)</f>
        <v>BR5</v>
      </c>
      <c r="E165" t="str">
        <f ca="1">VLOOKUP($D165,FacilityLookup,2,FALSE)</f>
        <v>Battle River #5</v>
      </c>
      <c r="F165" s="34">
        <f ca="1">IFERROR(VLOOKUP($A165,Lookup2006,77,FALSE),0)</f>
        <v>13288.020000000019</v>
      </c>
      <c r="G165" s="35">
        <f ca="1">IFERROR(VLOOKUP($A165,Lookup2006,78,FALSE),0)</f>
        <v>664.39000000000124</v>
      </c>
      <c r="H165" s="35">
        <f ca="1">IFERROR(VLOOKUP($A165,Lookup2006,79,FALSE),0)</f>
        <v>6187.070000000017</v>
      </c>
      <c r="I165" s="36">
        <f ca="1">IFERROR(VLOOKUP($A165,Lookup2006,80,FALSE),0)</f>
        <v>20139.480000000036</v>
      </c>
      <c r="J165" s="34">
        <f ca="1">IFERROR(VLOOKUP($A165,Lookup2007,77,FALSE),0)</f>
        <v>17595.410000000091</v>
      </c>
      <c r="K165" s="35">
        <f ca="1">IFERROR(VLOOKUP($A165,Lookup2007,78,FALSE),0)</f>
        <v>879.76000000000749</v>
      </c>
      <c r="L165" s="35">
        <f ca="1">IFERROR(VLOOKUP($A165,Lookup2007,79,FALSE),0)</f>
        <v>7290.3200000000297</v>
      </c>
      <c r="M165" s="36">
        <f ca="1">IFERROR(VLOOKUP($A165,Lookup2007,80,FALSE),0)</f>
        <v>25765.490000000125</v>
      </c>
      <c r="N165" s="34">
        <f ca="1">IFERROR(VLOOKUP($A165,Lookup2008,77,FALSE),0)</f>
        <v>1.0000000504078344E-2</v>
      </c>
      <c r="O165" s="35">
        <f ca="1">IFERROR(VLOOKUP($A165,Lookup2008,78,FALSE),0)</f>
        <v>-9.9999999999909051E-3</v>
      </c>
      <c r="P165" s="35">
        <f ca="1">IFERROR(VLOOKUP($A165,Lookup2008,79,FALSE),0)</f>
        <v>0</v>
      </c>
      <c r="Q165" s="36">
        <f ca="1">IFERROR(VLOOKUP($A165,Lookup2008,80,FALSE),0)</f>
        <v>5.0408743845764548E-10</v>
      </c>
      <c r="R165" s="34">
        <f ca="1">IFERROR(VLOOKUP($A165,Lookup2009,77,FALSE),0)</f>
        <v>14300.340000000055</v>
      </c>
      <c r="S165" s="35">
        <f ca="1">IFERROR(VLOOKUP($A165,Lookup2009,78,FALSE),0)</f>
        <v>714.99999999999977</v>
      </c>
      <c r="T165" s="35">
        <f ca="1">IFERROR(VLOOKUP($A165,Lookup2009,79,FALSE),0)</f>
        <v>4637.7500000000036</v>
      </c>
      <c r="U165" s="36">
        <f ca="1">IFERROR(VLOOKUP($A165,Lookup2009,80,FALSE),0)</f>
        <v>19653.090000000055</v>
      </c>
      <c r="V165" s="34">
        <f ca="1">IFERROR(VLOOKUP($A165,Lookup2010,77,FALSE),0)</f>
        <v>75607.899999999936</v>
      </c>
      <c r="W165" s="35">
        <f ca="1">IFERROR(VLOOKUP($A165,Lookup2010,78,FALSE),0)</f>
        <v>3780.389999999999</v>
      </c>
      <c r="X165" s="35">
        <f ca="1">IFERROR(VLOOKUP($A165,Lookup2010,79,FALSE),0)</f>
        <v>22894.13</v>
      </c>
      <c r="Y165" s="36">
        <f ca="1">IFERROR(VLOOKUP($A165,Lookup2010,80,FALSE),0)</f>
        <v>102282.41999999994</v>
      </c>
      <c r="Z165" s="34">
        <f ca="1">IFERROR(VLOOKUP($A165,Lookup2011,77,FALSE),0)</f>
        <v>23444.439999999711</v>
      </c>
      <c r="AA165" s="35">
        <f ca="1">IFERROR(VLOOKUP($A165,Lookup2011,78,FALSE),0)</f>
        <v>1172.2399999999989</v>
      </c>
      <c r="AB165" s="35">
        <f ca="1">IFERROR(VLOOKUP($A165,Lookup2011,79,FALSE),0)</f>
        <v>6472.6099999999988</v>
      </c>
      <c r="AC165" s="36">
        <f ca="1">IFERROR(VLOOKUP($A165,Lookup2011,80,FALSE),0)</f>
        <v>31089.289999999703</v>
      </c>
      <c r="AD165" s="34">
        <f ca="1">IFERROR(VLOOKUP($A165,Lookup2012,77,FALSE),0)</f>
        <v>-15634.310000000201</v>
      </c>
      <c r="AE165" s="35">
        <f ca="1">IFERROR(VLOOKUP($A165,Lookup2012,78,FALSE),0)</f>
        <v>-781.73999999999819</v>
      </c>
      <c r="AF165" s="35">
        <f ca="1">IFERROR(VLOOKUP($A165,Lookup2012,79,FALSE),0)</f>
        <v>-3867.330000000004</v>
      </c>
      <c r="AG165" s="36">
        <f ca="1">IFERROR(VLOOKUP($A165,Lookup2012,80,FALSE),0)</f>
        <v>-20283.380000000201</v>
      </c>
      <c r="AH165" s="34">
        <f ca="1">IFERROR(VLOOKUP($A165,Lookup2013,77,FALSE),0)</f>
        <v>-324788.4499999996</v>
      </c>
      <c r="AI165" s="35">
        <f ca="1">IFERROR(VLOOKUP($A165,Lookup2013,78,FALSE),0)</f>
        <v>-16239.439999999999</v>
      </c>
      <c r="AJ165" s="35">
        <f ca="1">IFERROR(VLOOKUP($A165,Lookup2013,79,FALSE),0)</f>
        <v>-72200.78</v>
      </c>
      <c r="AK165" s="36">
        <f ca="1">IFERROR(VLOOKUP($A165,Lookup2013,80,FALSE),0)</f>
        <v>-413228.66999999963</v>
      </c>
      <c r="AL165" s="34">
        <f ca="1">IFERROR(VLOOKUP($A165,Lookup2014,77,FALSE),0)</f>
        <v>-201310.76999999987</v>
      </c>
      <c r="AM165" s="35">
        <f ca="1">IFERROR(VLOOKUP($A165,Lookup2014,78,FALSE),0)</f>
        <v>-10065.540000000005</v>
      </c>
      <c r="AN165" s="35">
        <f ca="1">IFERROR(VLOOKUP($A165,Lookup2014,79,FALSE),0)</f>
        <v>-39373.150000000016</v>
      </c>
      <c r="AO165" s="36">
        <f ca="1">IFERROR(VLOOKUP($A165,Lookup2014,80,FALSE),0)</f>
        <v>-250749.4599999999</v>
      </c>
      <c r="AP165" s="34">
        <f ca="1">IFERROR(VLOOKUP($A165,Lookup2015,77,FALSE),0)</f>
        <v>6970.0999999999403</v>
      </c>
      <c r="AQ165" s="35">
        <f ca="1">IFERROR(VLOOKUP($A165,Lookup2015,78,FALSE),0)</f>
        <v>348.50999999999522</v>
      </c>
      <c r="AR165" s="35">
        <f ca="1">IFERROR(VLOOKUP($A165,Lookup2015,79,FALSE),0)</f>
        <v>1177.1299999999917</v>
      </c>
      <c r="AS165" s="36">
        <f ca="1">IFERROR(VLOOKUP($A165,Lookup2015,80,FALSE),0)</f>
        <v>8495.7399999999288</v>
      </c>
      <c r="AT165" s="34">
        <f ca="1">IFERROR(VLOOKUP($A165,Lookup2016,77,FALSE),0)</f>
        <v>1083.390000000014</v>
      </c>
      <c r="AU165" s="35">
        <f ca="1">IFERROR(VLOOKUP($A165,Lookup2016,78,FALSE),0)</f>
        <v>54.180000000000291</v>
      </c>
      <c r="AV165" s="35">
        <f ca="1">IFERROR(VLOOKUP($A165,Lookup2016,79,FALSE),0)</f>
        <v>164.85000000000028</v>
      </c>
      <c r="AW165" s="36">
        <f ca="1">IFERROR(VLOOKUP($A165,Lookup2016,80,FALSE),0)</f>
        <v>1302.4200000000144</v>
      </c>
      <c r="AX165" s="34">
        <f t="shared" ca="1" si="265"/>
        <v>-389443.9199999994</v>
      </c>
      <c r="AY165" s="35">
        <f t="shared" ca="1" si="265"/>
        <v>-19472.259999999998</v>
      </c>
      <c r="AZ165" s="35">
        <f t="shared" ca="1" si="265"/>
        <v>-66617.39999999998</v>
      </c>
      <c r="BA165" s="36">
        <f t="shared" ca="1" si="265"/>
        <v>-475533.57999999943</v>
      </c>
    </row>
    <row r="166" spans="1:53" outlineLevel="1" x14ac:dyDescent="0.25">
      <c r="C166" s="2" t="s">
        <v>940</v>
      </c>
      <c r="F166" s="34">
        <f t="shared" ref="F166:BA166" ca="1" si="266">SUBTOTAL(9,F163:F165)</f>
        <v>26976.01999999996</v>
      </c>
      <c r="G166" s="35">
        <f t="shared" ca="1" si="266"/>
        <v>1348.7900000000016</v>
      </c>
      <c r="H166" s="35">
        <f t="shared" ca="1" si="266"/>
        <v>12520.620000000017</v>
      </c>
      <c r="I166" s="36">
        <f t="shared" ca="1" si="266"/>
        <v>40845.429999999978</v>
      </c>
      <c r="J166" s="34">
        <f t="shared" ca="1" si="266"/>
        <v>25002.109999999913</v>
      </c>
      <c r="K166" s="35">
        <f t="shared" ca="1" si="266"/>
        <v>1250.1000000000051</v>
      </c>
      <c r="L166" s="35">
        <f t="shared" ca="1" si="266"/>
        <v>10362.130000000037</v>
      </c>
      <c r="M166" s="36">
        <f t="shared" ca="1" si="266"/>
        <v>36614.339999999953</v>
      </c>
      <c r="N166" s="34">
        <f t="shared" ca="1" si="266"/>
        <v>-10942.799999999843</v>
      </c>
      <c r="O166" s="35">
        <f t="shared" ca="1" si="266"/>
        <v>-547.1499999999985</v>
      </c>
      <c r="P166" s="35">
        <f t="shared" ca="1" si="266"/>
        <v>-3913.3199999999883</v>
      </c>
      <c r="Q166" s="36">
        <f t="shared" ca="1" si="266"/>
        <v>-15403.269999999829</v>
      </c>
      <c r="R166" s="34">
        <f t="shared" ca="1" si="266"/>
        <v>3161.4200000001438</v>
      </c>
      <c r="S166" s="35">
        <f t="shared" ca="1" si="266"/>
        <v>158.05999999999904</v>
      </c>
      <c r="T166" s="35">
        <f t="shared" ca="1" si="266"/>
        <v>1027.9400000000087</v>
      </c>
      <c r="U166" s="36">
        <f t="shared" ca="1" si="266"/>
        <v>4347.4200000001474</v>
      </c>
      <c r="V166" s="34">
        <f t="shared" ca="1" si="266"/>
        <v>140026.27999999997</v>
      </c>
      <c r="W166" s="35">
        <f t="shared" ca="1" si="266"/>
        <v>7001.2899999999991</v>
      </c>
      <c r="X166" s="35">
        <f t="shared" ca="1" si="266"/>
        <v>42408.600000000006</v>
      </c>
      <c r="Y166" s="36">
        <f t="shared" ca="1" si="266"/>
        <v>189436.16999999998</v>
      </c>
      <c r="Z166" s="34">
        <f t="shared" ca="1" si="266"/>
        <v>66160.209999999308</v>
      </c>
      <c r="AA166" s="35">
        <f t="shared" ca="1" si="266"/>
        <v>3308.0399999999981</v>
      </c>
      <c r="AB166" s="35">
        <f t="shared" ca="1" si="266"/>
        <v>18279.209999999985</v>
      </c>
      <c r="AC166" s="36">
        <f t="shared" ca="1" si="266"/>
        <v>87747.459999999279</v>
      </c>
      <c r="AD166" s="34">
        <f t="shared" ca="1" si="266"/>
        <v>-31203.590000000258</v>
      </c>
      <c r="AE166" s="35">
        <f t="shared" ca="1" si="266"/>
        <v>-1560.2299999999989</v>
      </c>
      <c r="AF166" s="35">
        <f t="shared" ca="1" si="266"/>
        <v>-7725.880000000001</v>
      </c>
      <c r="AG166" s="36">
        <f t="shared" ca="1" si="266"/>
        <v>-40489.700000000259</v>
      </c>
      <c r="AH166" s="34">
        <f t="shared" ca="1" si="266"/>
        <v>-580373.87999999977</v>
      </c>
      <c r="AI166" s="35">
        <f t="shared" ca="1" si="266"/>
        <v>-29018.73</v>
      </c>
      <c r="AJ166" s="35">
        <f t="shared" ca="1" si="266"/>
        <v>-129086.30000000002</v>
      </c>
      <c r="AK166" s="36">
        <f t="shared" ca="1" si="266"/>
        <v>-738478.9099999998</v>
      </c>
      <c r="AL166" s="34">
        <f t="shared" ca="1" si="266"/>
        <v>-201310.76999999987</v>
      </c>
      <c r="AM166" s="35">
        <f t="shared" ca="1" si="266"/>
        <v>-10065.540000000005</v>
      </c>
      <c r="AN166" s="35">
        <f t="shared" ca="1" si="266"/>
        <v>-39373.150000000016</v>
      </c>
      <c r="AO166" s="36">
        <f t="shared" ca="1" si="266"/>
        <v>-250749.4599999999</v>
      </c>
      <c r="AP166" s="34">
        <f t="shared" ca="1" si="266"/>
        <v>6970.0999999999403</v>
      </c>
      <c r="AQ166" s="35">
        <f t="shared" ca="1" si="266"/>
        <v>348.50999999999522</v>
      </c>
      <c r="AR166" s="35">
        <f t="shared" ca="1" si="266"/>
        <v>1177.1299999999917</v>
      </c>
      <c r="AS166" s="36">
        <f t="shared" ca="1" si="266"/>
        <v>8495.7399999999288</v>
      </c>
      <c r="AT166" s="34">
        <f t="shared" ca="1" si="266"/>
        <v>1083.390000000014</v>
      </c>
      <c r="AU166" s="35">
        <f t="shared" ca="1" si="266"/>
        <v>54.180000000000291</v>
      </c>
      <c r="AV166" s="35">
        <f t="shared" ca="1" si="266"/>
        <v>164.85000000000028</v>
      </c>
      <c r="AW166" s="36">
        <f t="shared" ca="1" si="266"/>
        <v>1302.4200000000144</v>
      </c>
      <c r="AX166" s="34">
        <f t="shared" ca="1" si="266"/>
        <v>-554451.51000000047</v>
      </c>
      <c r="AY166" s="35">
        <f t="shared" ca="1" si="266"/>
        <v>-27722.68</v>
      </c>
      <c r="AZ166" s="35">
        <f t="shared" ca="1" si="266"/>
        <v>-94158.169999999984</v>
      </c>
      <c r="BA166" s="36">
        <f t="shared" ca="1" si="266"/>
        <v>-676332.36000000057</v>
      </c>
    </row>
    <row r="167" spans="1:53" outlineLevel="2" x14ac:dyDescent="0.25">
      <c r="A167" t="s">
        <v>295</v>
      </c>
      <c r="B167" t="str">
        <f ca="1">VLOOKUP($A167,IndexLookup,2,FALSE)</f>
        <v>EGCP</v>
      </c>
      <c r="C167" t="str">
        <f ca="1">VLOOKUP($B167,ParticipantLookup,2,FALSE)</f>
        <v>ENMAX Shepard Services Inc.</v>
      </c>
      <c r="D167" t="str">
        <f ca="1">VLOOKUP($A167,IndexLookup,3,FALSE)</f>
        <v>EGC1</v>
      </c>
      <c r="E167" t="str">
        <f ca="1">VLOOKUP($D167,FacilityLookup,2,FALSE)</f>
        <v>Shepard</v>
      </c>
      <c r="F167" s="34">
        <f ca="1">IFERROR(VLOOKUP($A167,Lookup2006,77,FALSE),0)</f>
        <v>0</v>
      </c>
      <c r="G167" s="35">
        <f ca="1">IFERROR(VLOOKUP($A167,Lookup2006,78,FALSE),0)</f>
        <v>0</v>
      </c>
      <c r="H167" s="35">
        <f ca="1">IFERROR(VLOOKUP($A167,Lookup2006,79,FALSE),0)</f>
        <v>0</v>
      </c>
      <c r="I167" s="36">
        <f ca="1">IFERROR(VLOOKUP($A167,Lookup2006,80,FALSE),0)</f>
        <v>0</v>
      </c>
      <c r="J167" s="34">
        <f ca="1">IFERROR(VLOOKUP($A167,Lookup2007,77,FALSE),0)</f>
        <v>0</v>
      </c>
      <c r="K167" s="35">
        <f ca="1">IFERROR(VLOOKUP($A167,Lookup2007,78,FALSE),0)</f>
        <v>0</v>
      </c>
      <c r="L167" s="35">
        <f ca="1">IFERROR(VLOOKUP($A167,Lookup2007,79,FALSE),0)</f>
        <v>0</v>
      </c>
      <c r="M167" s="36">
        <f ca="1">IFERROR(VLOOKUP($A167,Lookup2007,80,FALSE),0)</f>
        <v>0</v>
      </c>
      <c r="N167" s="34">
        <f ca="1">IFERROR(VLOOKUP($A167,Lookup2008,77,FALSE),0)</f>
        <v>0</v>
      </c>
      <c r="O167" s="35">
        <f ca="1">IFERROR(VLOOKUP($A167,Lookup2008,78,FALSE),0)</f>
        <v>0</v>
      </c>
      <c r="P167" s="35">
        <f ca="1">IFERROR(VLOOKUP($A167,Lookup2008,79,FALSE),0)</f>
        <v>0</v>
      </c>
      <c r="Q167" s="36">
        <f ca="1">IFERROR(VLOOKUP($A167,Lookup2008,80,FALSE),0)</f>
        <v>0</v>
      </c>
      <c r="R167" s="34">
        <f ca="1">IFERROR(VLOOKUP($A167,Lookup2009,77,FALSE),0)</f>
        <v>0</v>
      </c>
      <c r="S167" s="35">
        <f ca="1">IFERROR(VLOOKUP($A167,Lookup2009,78,FALSE),0)</f>
        <v>0</v>
      </c>
      <c r="T167" s="35">
        <f ca="1">IFERROR(VLOOKUP($A167,Lookup2009,79,FALSE),0)</f>
        <v>0</v>
      </c>
      <c r="U167" s="36">
        <f ca="1">IFERROR(VLOOKUP($A167,Lookup2009,80,FALSE),0)</f>
        <v>0</v>
      </c>
      <c r="V167" s="34">
        <f ca="1">IFERROR(VLOOKUP($A167,Lookup2010,77,FALSE),0)</f>
        <v>0</v>
      </c>
      <c r="W167" s="35">
        <f ca="1">IFERROR(VLOOKUP($A167,Lookup2010,78,FALSE),0)</f>
        <v>0</v>
      </c>
      <c r="X167" s="35">
        <f ca="1">IFERROR(VLOOKUP($A167,Lookup2010,79,FALSE),0)</f>
        <v>0</v>
      </c>
      <c r="Y167" s="36">
        <f ca="1">IFERROR(VLOOKUP($A167,Lookup2010,80,FALSE),0)</f>
        <v>0</v>
      </c>
      <c r="Z167" s="34">
        <f ca="1">IFERROR(VLOOKUP($A167,Lookup2011,77,FALSE),0)</f>
        <v>0</v>
      </c>
      <c r="AA167" s="35">
        <f ca="1">IFERROR(VLOOKUP($A167,Lookup2011,78,FALSE),0)</f>
        <v>0</v>
      </c>
      <c r="AB167" s="35">
        <f ca="1">IFERROR(VLOOKUP($A167,Lookup2011,79,FALSE),0)</f>
        <v>0</v>
      </c>
      <c r="AC167" s="36">
        <f ca="1">IFERROR(VLOOKUP($A167,Lookup2011,80,FALSE),0)</f>
        <v>0</v>
      </c>
      <c r="AD167" s="34">
        <f ca="1">IFERROR(VLOOKUP($A167,Lookup2012,77,FALSE),0)</f>
        <v>0</v>
      </c>
      <c r="AE167" s="35">
        <f ca="1">IFERROR(VLOOKUP($A167,Lookup2012,78,FALSE),0)</f>
        <v>0</v>
      </c>
      <c r="AF167" s="35">
        <f ca="1">IFERROR(VLOOKUP($A167,Lookup2012,79,FALSE),0)</f>
        <v>0</v>
      </c>
      <c r="AG167" s="36">
        <f ca="1">IFERROR(VLOOKUP($A167,Lookup2012,80,FALSE),0)</f>
        <v>0</v>
      </c>
      <c r="AH167" s="34">
        <f ca="1">IFERROR(VLOOKUP($A167,Lookup2013,77,FALSE),0)</f>
        <v>0</v>
      </c>
      <c r="AI167" s="35">
        <f ca="1">IFERROR(VLOOKUP($A167,Lookup2013,78,FALSE),0)</f>
        <v>0</v>
      </c>
      <c r="AJ167" s="35">
        <f ca="1">IFERROR(VLOOKUP($A167,Lookup2013,79,FALSE),0)</f>
        <v>0</v>
      </c>
      <c r="AK167" s="36">
        <f ca="1">IFERROR(VLOOKUP($A167,Lookup2013,80,FALSE),0)</f>
        <v>0</v>
      </c>
      <c r="AL167" s="34">
        <f ca="1">IFERROR(VLOOKUP($A167,Lookup2014,77,FALSE),0)</f>
        <v>-277.06000000000131</v>
      </c>
      <c r="AM167" s="35">
        <f ca="1">IFERROR(VLOOKUP($A167,Lookup2014,78,FALSE),0)</f>
        <v>-13.849999999999937</v>
      </c>
      <c r="AN167" s="35">
        <f ca="1">IFERROR(VLOOKUP($A167,Lookup2014,79,FALSE),0)</f>
        <v>-51.319999999999965</v>
      </c>
      <c r="AO167" s="36">
        <f ca="1">IFERROR(VLOOKUP($A167,Lookup2014,80,FALSE),0)</f>
        <v>-342.23000000000127</v>
      </c>
      <c r="AP167" s="34">
        <f ca="1">IFERROR(VLOOKUP($A167,Lookup2015,77,FALSE),0)</f>
        <v>-56326.559999999939</v>
      </c>
      <c r="AQ167" s="35">
        <f ca="1">IFERROR(VLOOKUP($A167,Lookup2015,78,FALSE),0)</f>
        <v>-2816.3399999999911</v>
      </c>
      <c r="AR167" s="35">
        <f ca="1">IFERROR(VLOOKUP($A167,Lookup2015,79,FALSE),0)</f>
        <v>-9431.2599999999984</v>
      </c>
      <c r="AS167" s="36">
        <f ca="1">IFERROR(VLOOKUP($A167,Lookup2015,80,FALSE),0)</f>
        <v>-68574.159999999931</v>
      </c>
      <c r="AT167" s="34">
        <f ca="1">IFERROR(VLOOKUP($A167,Lookup2016,77,FALSE),0)</f>
        <v>8253.07</v>
      </c>
      <c r="AU167" s="35">
        <f ca="1">IFERROR(VLOOKUP($A167,Lookup2016,78,FALSE),0)</f>
        <v>412.6700000000003</v>
      </c>
      <c r="AV167" s="35">
        <f ca="1">IFERROR(VLOOKUP($A167,Lookup2016,79,FALSE),0)</f>
        <v>1194.7200000000009</v>
      </c>
      <c r="AW167" s="36">
        <f ca="1">IFERROR(VLOOKUP($A167,Lookup2016,80,FALSE),0)</f>
        <v>9860.4600000000009</v>
      </c>
      <c r="AX167" s="34">
        <f ca="1">SUM(F167,J167,N167,R167,V167,Z167,AD167,AH167,AL167,AP167,AT167)</f>
        <v>-48350.549999999937</v>
      </c>
      <c r="AY167" s="35">
        <f ca="1">SUM(G167,K167,O167,S167,W167,AA167,AE167,AI167,AM167,AQ167,AU167)</f>
        <v>-2417.5199999999904</v>
      </c>
      <c r="AZ167" s="35">
        <f ca="1">SUM(H167,L167,P167,T167,X167,AB167,AF167,AJ167,AN167,AR167,AV167)</f>
        <v>-8287.8599999999969</v>
      </c>
      <c r="BA167" s="36">
        <f ca="1">SUM(I167,M167,Q167,U167,Y167,AC167,AG167,AK167,AO167,AS167,AW167)</f>
        <v>-59055.929999999928</v>
      </c>
    </row>
    <row r="168" spans="1:53" outlineLevel="1" x14ac:dyDescent="0.25">
      <c r="C168" s="2" t="s">
        <v>941</v>
      </c>
      <c r="F168" s="34">
        <f t="shared" ref="F168:BA168" ca="1" si="267">SUBTOTAL(9,F167:F167)</f>
        <v>0</v>
      </c>
      <c r="G168" s="35">
        <f t="shared" ca="1" si="267"/>
        <v>0</v>
      </c>
      <c r="H168" s="35">
        <f t="shared" ca="1" si="267"/>
        <v>0</v>
      </c>
      <c r="I168" s="36">
        <f t="shared" ca="1" si="267"/>
        <v>0</v>
      </c>
      <c r="J168" s="34">
        <f t="shared" ca="1" si="267"/>
        <v>0</v>
      </c>
      <c r="K168" s="35">
        <f t="shared" ca="1" si="267"/>
        <v>0</v>
      </c>
      <c r="L168" s="35">
        <f t="shared" ca="1" si="267"/>
        <v>0</v>
      </c>
      <c r="M168" s="36">
        <f t="shared" ca="1" si="267"/>
        <v>0</v>
      </c>
      <c r="N168" s="34">
        <f t="shared" ca="1" si="267"/>
        <v>0</v>
      </c>
      <c r="O168" s="35">
        <f t="shared" ca="1" si="267"/>
        <v>0</v>
      </c>
      <c r="P168" s="35">
        <f t="shared" ca="1" si="267"/>
        <v>0</v>
      </c>
      <c r="Q168" s="36">
        <f t="shared" ca="1" si="267"/>
        <v>0</v>
      </c>
      <c r="R168" s="34">
        <f t="shared" ca="1" si="267"/>
        <v>0</v>
      </c>
      <c r="S168" s="35">
        <f t="shared" ca="1" si="267"/>
        <v>0</v>
      </c>
      <c r="T168" s="35">
        <f t="shared" ca="1" si="267"/>
        <v>0</v>
      </c>
      <c r="U168" s="36">
        <f t="shared" ca="1" si="267"/>
        <v>0</v>
      </c>
      <c r="V168" s="34">
        <f t="shared" ca="1" si="267"/>
        <v>0</v>
      </c>
      <c r="W168" s="35">
        <f t="shared" ca="1" si="267"/>
        <v>0</v>
      </c>
      <c r="X168" s="35">
        <f t="shared" ca="1" si="267"/>
        <v>0</v>
      </c>
      <c r="Y168" s="36">
        <f t="shared" ca="1" si="267"/>
        <v>0</v>
      </c>
      <c r="Z168" s="34">
        <f t="shared" ca="1" si="267"/>
        <v>0</v>
      </c>
      <c r="AA168" s="35">
        <f t="shared" ca="1" si="267"/>
        <v>0</v>
      </c>
      <c r="AB168" s="35">
        <f t="shared" ca="1" si="267"/>
        <v>0</v>
      </c>
      <c r="AC168" s="36">
        <f t="shared" ca="1" si="267"/>
        <v>0</v>
      </c>
      <c r="AD168" s="34">
        <f t="shared" ca="1" si="267"/>
        <v>0</v>
      </c>
      <c r="AE168" s="35">
        <f t="shared" ca="1" si="267"/>
        <v>0</v>
      </c>
      <c r="AF168" s="35">
        <f t="shared" ca="1" si="267"/>
        <v>0</v>
      </c>
      <c r="AG168" s="36">
        <f t="shared" ca="1" si="267"/>
        <v>0</v>
      </c>
      <c r="AH168" s="34">
        <f t="shared" ca="1" si="267"/>
        <v>0</v>
      </c>
      <c r="AI168" s="35">
        <f t="shared" ca="1" si="267"/>
        <v>0</v>
      </c>
      <c r="AJ168" s="35">
        <f t="shared" ca="1" si="267"/>
        <v>0</v>
      </c>
      <c r="AK168" s="36">
        <f t="shared" ca="1" si="267"/>
        <v>0</v>
      </c>
      <c r="AL168" s="34">
        <f t="shared" ca="1" si="267"/>
        <v>-277.06000000000131</v>
      </c>
      <c r="AM168" s="35">
        <f t="shared" ca="1" si="267"/>
        <v>-13.849999999999937</v>
      </c>
      <c r="AN168" s="35">
        <f t="shared" ca="1" si="267"/>
        <v>-51.319999999999965</v>
      </c>
      <c r="AO168" s="36">
        <f t="shared" ca="1" si="267"/>
        <v>-342.23000000000127</v>
      </c>
      <c r="AP168" s="34">
        <f t="shared" ca="1" si="267"/>
        <v>-56326.559999999939</v>
      </c>
      <c r="AQ168" s="35">
        <f t="shared" ca="1" si="267"/>
        <v>-2816.3399999999911</v>
      </c>
      <c r="AR168" s="35">
        <f t="shared" ca="1" si="267"/>
        <v>-9431.2599999999984</v>
      </c>
      <c r="AS168" s="36">
        <f t="shared" ca="1" si="267"/>
        <v>-68574.159999999931</v>
      </c>
      <c r="AT168" s="34">
        <f t="shared" ca="1" si="267"/>
        <v>8253.07</v>
      </c>
      <c r="AU168" s="35">
        <f t="shared" ca="1" si="267"/>
        <v>412.6700000000003</v>
      </c>
      <c r="AV168" s="35">
        <f t="shared" ca="1" si="267"/>
        <v>1194.7200000000009</v>
      </c>
      <c r="AW168" s="36">
        <f t="shared" ca="1" si="267"/>
        <v>9860.4600000000009</v>
      </c>
      <c r="AX168" s="34">
        <f t="shared" ca="1" si="267"/>
        <v>-48350.549999999937</v>
      </c>
      <c r="AY168" s="35">
        <f t="shared" ca="1" si="267"/>
        <v>-2417.5199999999904</v>
      </c>
      <c r="AZ168" s="35">
        <f t="shared" ca="1" si="267"/>
        <v>-8287.8599999999969</v>
      </c>
      <c r="BA168" s="36">
        <f t="shared" ca="1" si="267"/>
        <v>-59055.929999999928</v>
      </c>
    </row>
    <row r="169" spans="1:53" outlineLevel="2" x14ac:dyDescent="0.25">
      <c r="A169" t="s">
        <v>744</v>
      </c>
      <c r="B169" t="str">
        <f ca="1">VLOOKUP($A169,IndexLookup,2,FALSE)</f>
        <v>EPGI1</v>
      </c>
      <c r="C169" t="str">
        <f ca="1">VLOOKUP($B169,ParticipantLookup,2,FALSE)</f>
        <v>EPCOR Generation Inc-PPA Portion</v>
      </c>
      <c r="D169" t="str">
        <f ca="1">VLOOKUP($A169,IndexLookup,3,FALSE)</f>
        <v>GN1</v>
      </c>
      <c r="E169" t="str">
        <f ca="1">VLOOKUP($D169,FacilityLookup,2,FALSE)</f>
        <v>Genesee #1</v>
      </c>
      <c r="F169" s="34">
        <f ca="1">IFERROR(VLOOKUP($A169,Lookup2006,77,FALSE),0)</f>
        <v>79412.050000000047</v>
      </c>
      <c r="G169" s="35">
        <f ca="1">IFERROR(VLOOKUP($A169,Lookup2006,78,FALSE),0)</f>
        <v>3970.6299999999951</v>
      </c>
      <c r="H169" s="35">
        <f ca="1">IFERROR(VLOOKUP($A169,Lookup2006,79,FALSE),0)</f>
        <v>37775.789999999979</v>
      </c>
      <c r="I169" s="36">
        <f ca="1">IFERROR(VLOOKUP($A169,Lookup2006,80,FALSE),0)</f>
        <v>121158.47000000002</v>
      </c>
      <c r="J169" s="34">
        <f ca="1">IFERROR(VLOOKUP($A169,Lookup2007,77,FALSE),0)</f>
        <v>0</v>
      </c>
      <c r="K169" s="35">
        <f ca="1">IFERROR(VLOOKUP($A169,Lookup2007,78,FALSE),0)</f>
        <v>0</v>
      </c>
      <c r="L169" s="35">
        <f ca="1">IFERROR(VLOOKUP($A169,Lookup2007,79,FALSE),0)</f>
        <v>0</v>
      </c>
      <c r="M169" s="36">
        <f ca="1">IFERROR(VLOOKUP($A169,Lookup2007,80,FALSE),0)</f>
        <v>0</v>
      </c>
      <c r="N169" s="34">
        <f ca="1">IFERROR(VLOOKUP($A169,Lookup2008,77,FALSE),0)</f>
        <v>0</v>
      </c>
      <c r="O169" s="35">
        <f ca="1">IFERROR(VLOOKUP($A169,Lookup2008,78,FALSE),0)</f>
        <v>0</v>
      </c>
      <c r="P169" s="35">
        <f ca="1">IFERROR(VLOOKUP($A169,Lookup2008,79,FALSE),0)</f>
        <v>0</v>
      </c>
      <c r="Q169" s="36">
        <f ca="1">IFERROR(VLOOKUP($A169,Lookup2008,80,FALSE),0)</f>
        <v>0</v>
      </c>
      <c r="R169" s="34">
        <f ca="1">IFERROR(VLOOKUP($A169,Lookup2009,77,FALSE),0)</f>
        <v>0</v>
      </c>
      <c r="S169" s="35">
        <f ca="1">IFERROR(VLOOKUP($A169,Lookup2009,78,FALSE),0)</f>
        <v>0</v>
      </c>
      <c r="T169" s="35">
        <f ca="1">IFERROR(VLOOKUP($A169,Lookup2009,79,FALSE),0)</f>
        <v>0</v>
      </c>
      <c r="U169" s="36">
        <f ca="1">IFERROR(VLOOKUP($A169,Lookup2009,80,FALSE),0)</f>
        <v>0</v>
      </c>
      <c r="V169" s="34">
        <f ca="1">IFERROR(VLOOKUP($A169,Lookup2010,77,FALSE),0)</f>
        <v>0</v>
      </c>
      <c r="W169" s="35">
        <f ca="1">IFERROR(VLOOKUP($A169,Lookup2010,78,FALSE),0)</f>
        <v>0</v>
      </c>
      <c r="X169" s="35">
        <f ca="1">IFERROR(VLOOKUP($A169,Lookup2010,79,FALSE),0)</f>
        <v>0</v>
      </c>
      <c r="Y169" s="36">
        <f ca="1">IFERROR(VLOOKUP($A169,Lookup2010,80,FALSE),0)</f>
        <v>0</v>
      </c>
      <c r="Z169" s="34">
        <f ca="1">IFERROR(VLOOKUP($A169,Lookup2011,77,FALSE),0)</f>
        <v>0</v>
      </c>
      <c r="AA169" s="35">
        <f ca="1">IFERROR(VLOOKUP($A169,Lookup2011,78,FALSE),0)</f>
        <v>0</v>
      </c>
      <c r="AB169" s="35">
        <f ca="1">IFERROR(VLOOKUP($A169,Lookup2011,79,FALSE),0)</f>
        <v>0</v>
      </c>
      <c r="AC169" s="36">
        <f ca="1">IFERROR(VLOOKUP($A169,Lookup2011,80,FALSE),0)</f>
        <v>0</v>
      </c>
      <c r="AD169" s="34">
        <f ca="1">IFERROR(VLOOKUP($A169,Lookup2012,77,FALSE),0)</f>
        <v>0</v>
      </c>
      <c r="AE169" s="35">
        <f ca="1">IFERROR(VLOOKUP($A169,Lookup2012,78,FALSE),0)</f>
        <v>0</v>
      </c>
      <c r="AF169" s="35">
        <f ca="1">IFERROR(VLOOKUP($A169,Lookup2012,79,FALSE),0)</f>
        <v>0</v>
      </c>
      <c r="AG169" s="36">
        <f ca="1">IFERROR(VLOOKUP($A169,Lookup2012,80,FALSE),0)</f>
        <v>0</v>
      </c>
      <c r="AH169" s="34">
        <f ca="1">IFERROR(VLOOKUP($A169,Lookup2013,77,FALSE),0)</f>
        <v>0</v>
      </c>
      <c r="AI169" s="35">
        <f ca="1">IFERROR(VLOOKUP($A169,Lookup2013,78,FALSE),0)</f>
        <v>0</v>
      </c>
      <c r="AJ169" s="35">
        <f ca="1">IFERROR(VLOOKUP($A169,Lookup2013,79,FALSE),0)</f>
        <v>0</v>
      </c>
      <c r="AK169" s="36">
        <f ca="1">IFERROR(VLOOKUP($A169,Lookup2013,80,FALSE),0)</f>
        <v>0</v>
      </c>
      <c r="AL169" s="34">
        <f ca="1">IFERROR(VLOOKUP($A169,Lookup2014,77,FALSE),0)</f>
        <v>0</v>
      </c>
      <c r="AM169" s="35">
        <f ca="1">IFERROR(VLOOKUP($A169,Lookup2014,78,FALSE),0)</f>
        <v>0</v>
      </c>
      <c r="AN169" s="35">
        <f ca="1">IFERROR(VLOOKUP($A169,Lookup2014,79,FALSE),0)</f>
        <v>0</v>
      </c>
      <c r="AO169" s="36">
        <f ca="1">IFERROR(VLOOKUP($A169,Lookup2014,80,FALSE),0)</f>
        <v>0</v>
      </c>
      <c r="AP169" s="34">
        <f ca="1">IFERROR(VLOOKUP($A169,Lookup2015,77,FALSE),0)</f>
        <v>0</v>
      </c>
      <c r="AQ169" s="35">
        <f ca="1">IFERROR(VLOOKUP($A169,Lookup2015,78,FALSE),0)</f>
        <v>0</v>
      </c>
      <c r="AR169" s="35">
        <f ca="1">IFERROR(VLOOKUP($A169,Lookup2015,79,FALSE),0)</f>
        <v>0</v>
      </c>
      <c r="AS169" s="36">
        <f ca="1">IFERROR(VLOOKUP($A169,Lookup2015,80,FALSE),0)</f>
        <v>0</v>
      </c>
      <c r="AT169" s="34">
        <f ca="1">IFERROR(VLOOKUP($A169,Lookup2016,77,FALSE),0)</f>
        <v>0</v>
      </c>
      <c r="AU169" s="35">
        <f ca="1">IFERROR(VLOOKUP($A169,Lookup2016,78,FALSE),0)</f>
        <v>0</v>
      </c>
      <c r="AV169" s="35">
        <f ca="1">IFERROR(VLOOKUP($A169,Lookup2016,79,FALSE),0)</f>
        <v>0</v>
      </c>
      <c r="AW169" s="36">
        <f ca="1">IFERROR(VLOOKUP($A169,Lookup2016,80,FALSE),0)</f>
        <v>0</v>
      </c>
      <c r="AX169" s="34">
        <f t="shared" ref="AX169:BA170" ca="1" si="268">SUM(F169,J169,N169,R169,V169,Z169,AD169,AH169,AL169,AP169,AT169)</f>
        <v>79412.050000000047</v>
      </c>
      <c r="AY169" s="35">
        <f t="shared" ca="1" si="268"/>
        <v>3970.6299999999951</v>
      </c>
      <c r="AZ169" s="35">
        <f t="shared" ca="1" si="268"/>
        <v>37775.789999999979</v>
      </c>
      <c r="BA169" s="36">
        <f t="shared" ca="1" si="268"/>
        <v>121158.47000000002</v>
      </c>
    </row>
    <row r="170" spans="1:53" outlineLevel="2" x14ac:dyDescent="0.25">
      <c r="A170" t="s">
        <v>745</v>
      </c>
      <c r="B170" t="str">
        <f ca="1">VLOOKUP($A170,IndexLookup,2,FALSE)</f>
        <v>EPGI1</v>
      </c>
      <c r="C170" t="str">
        <f ca="1">VLOOKUP($B170,ParticipantLookup,2,FALSE)</f>
        <v>EPCOR Generation Inc-PPA Portion</v>
      </c>
      <c r="D170" t="str">
        <f ca="1">VLOOKUP($A170,IndexLookup,3,FALSE)</f>
        <v>GN2</v>
      </c>
      <c r="E170" t="str">
        <f ca="1">VLOOKUP($D170,FacilityLookup,2,FALSE)</f>
        <v>Genesee #2</v>
      </c>
      <c r="F170" s="34">
        <f ca="1">IFERROR(VLOOKUP($A170,Lookup2006,77,FALSE),0)</f>
        <v>75084.059999999823</v>
      </c>
      <c r="G170" s="35">
        <f ca="1">IFERROR(VLOOKUP($A170,Lookup2006,78,FALSE),0)</f>
        <v>3754.1999999999994</v>
      </c>
      <c r="H170" s="35">
        <f ca="1">IFERROR(VLOOKUP($A170,Lookup2006,79,FALSE),0)</f>
        <v>35794.92</v>
      </c>
      <c r="I170" s="36">
        <f ca="1">IFERROR(VLOOKUP($A170,Lookup2006,80,FALSE),0)</f>
        <v>114633.17999999983</v>
      </c>
      <c r="J170" s="34">
        <f ca="1">IFERROR(VLOOKUP($A170,Lookup2007,77,FALSE),0)</f>
        <v>0</v>
      </c>
      <c r="K170" s="35">
        <f ca="1">IFERROR(VLOOKUP($A170,Lookup2007,78,FALSE),0)</f>
        <v>0</v>
      </c>
      <c r="L170" s="35">
        <f ca="1">IFERROR(VLOOKUP($A170,Lookup2007,79,FALSE),0)</f>
        <v>0</v>
      </c>
      <c r="M170" s="36">
        <f ca="1">IFERROR(VLOOKUP($A170,Lookup2007,80,FALSE),0)</f>
        <v>0</v>
      </c>
      <c r="N170" s="34">
        <f ca="1">IFERROR(VLOOKUP($A170,Lookup2008,77,FALSE),0)</f>
        <v>0</v>
      </c>
      <c r="O170" s="35">
        <f ca="1">IFERROR(VLOOKUP($A170,Lookup2008,78,FALSE),0)</f>
        <v>0</v>
      </c>
      <c r="P170" s="35">
        <f ca="1">IFERROR(VLOOKUP($A170,Lookup2008,79,FALSE),0)</f>
        <v>0</v>
      </c>
      <c r="Q170" s="36">
        <f ca="1">IFERROR(VLOOKUP($A170,Lookup2008,80,FALSE),0)</f>
        <v>0</v>
      </c>
      <c r="R170" s="34">
        <f ca="1">IFERROR(VLOOKUP($A170,Lookup2009,77,FALSE),0)</f>
        <v>0</v>
      </c>
      <c r="S170" s="35">
        <f ca="1">IFERROR(VLOOKUP($A170,Lookup2009,78,FALSE),0)</f>
        <v>0</v>
      </c>
      <c r="T170" s="35">
        <f ca="1">IFERROR(VLOOKUP($A170,Lookup2009,79,FALSE),0)</f>
        <v>0</v>
      </c>
      <c r="U170" s="36">
        <f ca="1">IFERROR(VLOOKUP($A170,Lookup2009,80,FALSE),0)</f>
        <v>0</v>
      </c>
      <c r="V170" s="34">
        <f ca="1">IFERROR(VLOOKUP($A170,Lookup2010,77,FALSE),0)</f>
        <v>0</v>
      </c>
      <c r="W170" s="35">
        <f ca="1">IFERROR(VLOOKUP($A170,Lookup2010,78,FALSE),0)</f>
        <v>0</v>
      </c>
      <c r="X170" s="35">
        <f ca="1">IFERROR(VLOOKUP($A170,Lookup2010,79,FALSE),0)</f>
        <v>0</v>
      </c>
      <c r="Y170" s="36">
        <f ca="1">IFERROR(VLOOKUP($A170,Lookup2010,80,FALSE),0)</f>
        <v>0</v>
      </c>
      <c r="Z170" s="34">
        <f ca="1">IFERROR(VLOOKUP($A170,Lookup2011,77,FALSE),0)</f>
        <v>0</v>
      </c>
      <c r="AA170" s="35">
        <f ca="1">IFERROR(VLOOKUP($A170,Lookup2011,78,FALSE),0)</f>
        <v>0</v>
      </c>
      <c r="AB170" s="35">
        <f ca="1">IFERROR(VLOOKUP($A170,Lookup2011,79,FALSE),0)</f>
        <v>0</v>
      </c>
      <c r="AC170" s="36">
        <f ca="1">IFERROR(VLOOKUP($A170,Lookup2011,80,FALSE),0)</f>
        <v>0</v>
      </c>
      <c r="AD170" s="34">
        <f ca="1">IFERROR(VLOOKUP($A170,Lookup2012,77,FALSE),0)</f>
        <v>0</v>
      </c>
      <c r="AE170" s="35">
        <f ca="1">IFERROR(VLOOKUP($A170,Lookup2012,78,FALSE),0)</f>
        <v>0</v>
      </c>
      <c r="AF170" s="35">
        <f ca="1">IFERROR(VLOOKUP($A170,Lookup2012,79,FALSE),0)</f>
        <v>0</v>
      </c>
      <c r="AG170" s="36">
        <f ca="1">IFERROR(VLOOKUP($A170,Lookup2012,80,FALSE),0)</f>
        <v>0</v>
      </c>
      <c r="AH170" s="34">
        <f ca="1">IFERROR(VLOOKUP($A170,Lookup2013,77,FALSE),0)</f>
        <v>0</v>
      </c>
      <c r="AI170" s="35">
        <f ca="1">IFERROR(VLOOKUP($A170,Lookup2013,78,FALSE),0)</f>
        <v>0</v>
      </c>
      <c r="AJ170" s="35">
        <f ca="1">IFERROR(VLOOKUP($A170,Lookup2013,79,FALSE),0)</f>
        <v>0</v>
      </c>
      <c r="AK170" s="36">
        <f ca="1">IFERROR(VLOOKUP($A170,Lookup2013,80,FALSE),0)</f>
        <v>0</v>
      </c>
      <c r="AL170" s="34">
        <f ca="1">IFERROR(VLOOKUP($A170,Lookup2014,77,FALSE),0)</f>
        <v>0</v>
      </c>
      <c r="AM170" s="35">
        <f ca="1">IFERROR(VLOOKUP($A170,Lookup2014,78,FALSE),0)</f>
        <v>0</v>
      </c>
      <c r="AN170" s="35">
        <f ca="1">IFERROR(VLOOKUP($A170,Lookup2014,79,FALSE),0)</f>
        <v>0</v>
      </c>
      <c r="AO170" s="36">
        <f ca="1">IFERROR(VLOOKUP($A170,Lookup2014,80,FALSE),0)</f>
        <v>0</v>
      </c>
      <c r="AP170" s="34">
        <f ca="1">IFERROR(VLOOKUP($A170,Lookup2015,77,FALSE),0)</f>
        <v>0</v>
      </c>
      <c r="AQ170" s="35">
        <f ca="1">IFERROR(VLOOKUP($A170,Lookup2015,78,FALSE),0)</f>
        <v>0</v>
      </c>
      <c r="AR170" s="35">
        <f ca="1">IFERROR(VLOOKUP($A170,Lookup2015,79,FALSE),0)</f>
        <v>0</v>
      </c>
      <c r="AS170" s="36">
        <f ca="1">IFERROR(VLOOKUP($A170,Lookup2015,80,FALSE),0)</f>
        <v>0</v>
      </c>
      <c r="AT170" s="34">
        <f ca="1">IFERROR(VLOOKUP($A170,Lookup2016,77,FALSE),0)</f>
        <v>0</v>
      </c>
      <c r="AU170" s="35">
        <f ca="1">IFERROR(VLOOKUP($A170,Lookup2016,78,FALSE),0)</f>
        <v>0</v>
      </c>
      <c r="AV170" s="35">
        <f ca="1">IFERROR(VLOOKUP($A170,Lookup2016,79,FALSE),0)</f>
        <v>0</v>
      </c>
      <c r="AW170" s="36">
        <f ca="1">IFERROR(VLOOKUP($A170,Lookup2016,80,FALSE),0)</f>
        <v>0</v>
      </c>
      <c r="AX170" s="34">
        <f t="shared" ca="1" si="268"/>
        <v>75084.059999999823</v>
      </c>
      <c r="AY170" s="35">
        <f t="shared" ca="1" si="268"/>
        <v>3754.1999999999994</v>
      </c>
      <c r="AZ170" s="35">
        <f t="shared" ca="1" si="268"/>
        <v>35794.92</v>
      </c>
      <c r="BA170" s="36">
        <f t="shared" ca="1" si="268"/>
        <v>114633.17999999983</v>
      </c>
    </row>
    <row r="171" spans="1:53" outlineLevel="1" x14ac:dyDescent="0.25">
      <c r="C171" s="2" t="s">
        <v>942</v>
      </c>
      <c r="F171" s="34">
        <f t="shared" ref="F171:BA171" ca="1" si="269">SUBTOTAL(9,F169:F170)</f>
        <v>154496.10999999987</v>
      </c>
      <c r="G171" s="35">
        <f t="shared" ca="1" si="269"/>
        <v>7724.8299999999945</v>
      </c>
      <c r="H171" s="35">
        <f t="shared" ca="1" si="269"/>
        <v>73570.709999999977</v>
      </c>
      <c r="I171" s="36">
        <f t="shared" ca="1" si="269"/>
        <v>235791.64999999985</v>
      </c>
      <c r="J171" s="34">
        <f t="shared" ca="1" si="269"/>
        <v>0</v>
      </c>
      <c r="K171" s="35">
        <f t="shared" ca="1" si="269"/>
        <v>0</v>
      </c>
      <c r="L171" s="35">
        <f t="shared" ca="1" si="269"/>
        <v>0</v>
      </c>
      <c r="M171" s="36">
        <f t="shared" ca="1" si="269"/>
        <v>0</v>
      </c>
      <c r="N171" s="34">
        <f t="shared" ca="1" si="269"/>
        <v>0</v>
      </c>
      <c r="O171" s="35">
        <f t="shared" ca="1" si="269"/>
        <v>0</v>
      </c>
      <c r="P171" s="35">
        <f t="shared" ca="1" si="269"/>
        <v>0</v>
      </c>
      <c r="Q171" s="36">
        <f t="shared" ca="1" si="269"/>
        <v>0</v>
      </c>
      <c r="R171" s="34">
        <f t="shared" ca="1" si="269"/>
        <v>0</v>
      </c>
      <c r="S171" s="35">
        <f t="shared" ca="1" si="269"/>
        <v>0</v>
      </c>
      <c r="T171" s="35">
        <f t="shared" ca="1" si="269"/>
        <v>0</v>
      </c>
      <c r="U171" s="36">
        <f t="shared" ca="1" si="269"/>
        <v>0</v>
      </c>
      <c r="V171" s="34">
        <f t="shared" ca="1" si="269"/>
        <v>0</v>
      </c>
      <c r="W171" s="35">
        <f t="shared" ca="1" si="269"/>
        <v>0</v>
      </c>
      <c r="X171" s="35">
        <f t="shared" ca="1" si="269"/>
        <v>0</v>
      </c>
      <c r="Y171" s="36">
        <f t="shared" ca="1" si="269"/>
        <v>0</v>
      </c>
      <c r="Z171" s="34">
        <f t="shared" ca="1" si="269"/>
        <v>0</v>
      </c>
      <c r="AA171" s="35">
        <f t="shared" ca="1" si="269"/>
        <v>0</v>
      </c>
      <c r="AB171" s="35">
        <f t="shared" ca="1" si="269"/>
        <v>0</v>
      </c>
      <c r="AC171" s="36">
        <f t="shared" ca="1" si="269"/>
        <v>0</v>
      </c>
      <c r="AD171" s="34">
        <f t="shared" ca="1" si="269"/>
        <v>0</v>
      </c>
      <c r="AE171" s="35">
        <f t="shared" ca="1" si="269"/>
        <v>0</v>
      </c>
      <c r="AF171" s="35">
        <f t="shared" ca="1" si="269"/>
        <v>0</v>
      </c>
      <c r="AG171" s="36">
        <f t="shared" ca="1" si="269"/>
        <v>0</v>
      </c>
      <c r="AH171" s="34">
        <f t="shared" ca="1" si="269"/>
        <v>0</v>
      </c>
      <c r="AI171" s="35">
        <f t="shared" ca="1" si="269"/>
        <v>0</v>
      </c>
      <c r="AJ171" s="35">
        <f t="shared" ca="1" si="269"/>
        <v>0</v>
      </c>
      <c r="AK171" s="36">
        <f t="shared" ca="1" si="269"/>
        <v>0</v>
      </c>
      <c r="AL171" s="34">
        <f t="shared" ca="1" si="269"/>
        <v>0</v>
      </c>
      <c r="AM171" s="35">
        <f t="shared" ca="1" si="269"/>
        <v>0</v>
      </c>
      <c r="AN171" s="35">
        <f t="shared" ca="1" si="269"/>
        <v>0</v>
      </c>
      <c r="AO171" s="36">
        <f t="shared" ca="1" si="269"/>
        <v>0</v>
      </c>
      <c r="AP171" s="34">
        <f t="shared" ca="1" si="269"/>
        <v>0</v>
      </c>
      <c r="AQ171" s="35">
        <f t="shared" ca="1" si="269"/>
        <v>0</v>
      </c>
      <c r="AR171" s="35">
        <f t="shared" ca="1" si="269"/>
        <v>0</v>
      </c>
      <c r="AS171" s="36">
        <f t="shared" ca="1" si="269"/>
        <v>0</v>
      </c>
      <c r="AT171" s="34">
        <f t="shared" ca="1" si="269"/>
        <v>0</v>
      </c>
      <c r="AU171" s="35">
        <f t="shared" ca="1" si="269"/>
        <v>0</v>
      </c>
      <c r="AV171" s="35">
        <f t="shared" ca="1" si="269"/>
        <v>0</v>
      </c>
      <c r="AW171" s="36">
        <f t="shared" ca="1" si="269"/>
        <v>0</v>
      </c>
      <c r="AX171" s="34">
        <f t="shared" ca="1" si="269"/>
        <v>154496.10999999987</v>
      </c>
      <c r="AY171" s="35">
        <f t="shared" ca="1" si="269"/>
        <v>7724.8299999999945</v>
      </c>
      <c r="AZ171" s="35">
        <f t="shared" ca="1" si="269"/>
        <v>73570.709999999977</v>
      </c>
      <c r="BA171" s="36">
        <f t="shared" ca="1" si="269"/>
        <v>235791.64999999985</v>
      </c>
    </row>
    <row r="172" spans="1:53" outlineLevel="2" x14ac:dyDescent="0.25">
      <c r="A172" t="s">
        <v>738</v>
      </c>
      <c r="B172" t="str">
        <f t="shared" ref="B172:B177" ca="1" si="270">VLOOKUP($A172,IndexLookup,2,FALSE)</f>
        <v>EPDC</v>
      </c>
      <c r="C172" t="str">
        <f t="shared" ref="C172:C177" ca="1" si="271">VLOOKUP($B172,ParticipantLookup,2,FALSE)</f>
        <v>EPCOR Power Development Corp.</v>
      </c>
      <c r="D172" t="str">
        <f t="shared" ref="D172:D177" ca="1" si="272">VLOOKUP($A172,IndexLookup,3,FALSE)</f>
        <v>GN1</v>
      </c>
      <c r="E172" t="str">
        <f t="shared" ref="E172:E177" ca="1" si="273">VLOOKUP($D172,FacilityLookup,2,FALSE)</f>
        <v>Genesee #1</v>
      </c>
      <c r="F172" s="34">
        <f t="shared" ref="F172:F177" ca="1" si="274">IFERROR(VLOOKUP($A172,Lookup2006,77,FALSE),0)</f>
        <v>19454.909999999916</v>
      </c>
      <c r="G172" s="35">
        <f t="shared" ref="G172:G177" ca="1" si="275">IFERROR(VLOOKUP($A172,Lookup2006,78,FALSE),0)</f>
        <v>972.7400000000016</v>
      </c>
      <c r="H172" s="35">
        <f t="shared" ref="H172:H177" ca="1" si="276">IFERROR(VLOOKUP($A172,Lookup2006,79,FALSE),0)</f>
        <v>8754.9299999999912</v>
      </c>
      <c r="I172" s="36">
        <f t="shared" ref="I172:I177" ca="1" si="277">IFERROR(VLOOKUP($A172,Lookup2006,80,FALSE),0)</f>
        <v>29182.579999999911</v>
      </c>
      <c r="J172" s="34">
        <f t="shared" ref="J172:J177" ca="1" si="278">IFERROR(VLOOKUP($A172,Lookup2007,77,FALSE),0)</f>
        <v>61161.089999999385</v>
      </c>
      <c r="K172" s="35">
        <f t="shared" ref="K172:K177" ca="1" si="279">IFERROR(VLOOKUP($A172,Lookup2007,78,FALSE),0)</f>
        <v>3058.0500000000065</v>
      </c>
      <c r="L172" s="35">
        <f t="shared" ref="L172:L177" ca="1" si="280">IFERROR(VLOOKUP($A172,Lookup2007,79,FALSE),0)</f>
        <v>25337.27</v>
      </c>
      <c r="M172" s="36">
        <f t="shared" ref="M172:M177" ca="1" si="281">IFERROR(VLOOKUP($A172,Lookup2007,80,FALSE),0)</f>
        <v>89556.409999999392</v>
      </c>
      <c r="N172" s="34">
        <f t="shared" ref="N172:N177" ca="1" si="282">IFERROR(VLOOKUP($A172,Lookup2008,77,FALSE),0)</f>
        <v>50008.469999999856</v>
      </c>
      <c r="O172" s="35">
        <f t="shared" ref="O172:O177" ca="1" si="283">IFERROR(VLOOKUP($A172,Lookup2008,78,FALSE),0)</f>
        <v>2500.4300000000012</v>
      </c>
      <c r="P172" s="35">
        <f t="shared" ref="P172:P177" ca="1" si="284">IFERROR(VLOOKUP($A172,Lookup2008,79,FALSE),0)</f>
        <v>17758.53</v>
      </c>
      <c r="Q172" s="36">
        <f t="shared" ref="Q172:Q177" ca="1" si="285">IFERROR(VLOOKUP($A172,Lookup2008,80,FALSE),0)</f>
        <v>70267.429999999847</v>
      </c>
      <c r="R172" s="34">
        <f t="shared" ref="R172:R177" ca="1" si="286">IFERROR(VLOOKUP($A172,Lookup2009,77,FALSE),0)</f>
        <v>-2.3283064365386963E-10</v>
      </c>
      <c r="S172" s="35">
        <f t="shared" ref="S172:S177" ca="1" si="287">IFERROR(VLOOKUP($A172,Lookup2009,78,FALSE),0)</f>
        <v>0</v>
      </c>
      <c r="T172" s="35">
        <f t="shared" ref="T172:T177" ca="1" si="288">IFERROR(VLOOKUP($A172,Lookup2009,79,FALSE),0)</f>
        <v>-1.0000000009313226E-2</v>
      </c>
      <c r="U172" s="36">
        <f t="shared" ref="U172:U177" ca="1" si="289">IFERROR(VLOOKUP($A172,Lookup2009,80,FALSE),0)</f>
        <v>-1.0000000242143869E-2</v>
      </c>
      <c r="V172" s="34">
        <f t="shared" ref="V172:V177" ca="1" si="290">IFERROR(VLOOKUP($A172,Lookup2010,77,FALSE),0)</f>
        <v>0</v>
      </c>
      <c r="W172" s="35">
        <f t="shared" ref="W172:W177" ca="1" si="291">IFERROR(VLOOKUP($A172,Lookup2010,78,FALSE),0)</f>
        <v>0</v>
      </c>
      <c r="X172" s="35">
        <f t="shared" ref="X172:X177" ca="1" si="292">IFERROR(VLOOKUP($A172,Lookup2010,79,FALSE),0)</f>
        <v>0</v>
      </c>
      <c r="Y172" s="36">
        <f t="shared" ref="Y172:Y177" ca="1" si="293">IFERROR(VLOOKUP($A172,Lookup2010,80,FALSE),0)</f>
        <v>0</v>
      </c>
      <c r="Z172" s="34">
        <f t="shared" ref="Z172:Z177" ca="1" si="294">IFERROR(VLOOKUP($A172,Lookup2011,77,FALSE),0)</f>
        <v>0</v>
      </c>
      <c r="AA172" s="35">
        <f t="shared" ref="AA172:AA177" ca="1" si="295">IFERROR(VLOOKUP($A172,Lookup2011,78,FALSE),0)</f>
        <v>0</v>
      </c>
      <c r="AB172" s="35">
        <f t="shared" ref="AB172:AB177" ca="1" si="296">IFERROR(VLOOKUP($A172,Lookup2011,79,FALSE),0)</f>
        <v>0</v>
      </c>
      <c r="AC172" s="36">
        <f t="shared" ref="AC172:AC177" ca="1" si="297">IFERROR(VLOOKUP($A172,Lookup2011,80,FALSE),0)</f>
        <v>0</v>
      </c>
      <c r="AD172" s="34">
        <f t="shared" ref="AD172:AD177" ca="1" si="298">IFERROR(VLOOKUP($A172,Lookup2012,77,FALSE),0)</f>
        <v>0</v>
      </c>
      <c r="AE172" s="35">
        <f t="shared" ref="AE172:AE177" ca="1" si="299">IFERROR(VLOOKUP($A172,Lookup2012,78,FALSE),0)</f>
        <v>0</v>
      </c>
      <c r="AF172" s="35">
        <f t="shared" ref="AF172:AF177" ca="1" si="300">IFERROR(VLOOKUP($A172,Lookup2012,79,FALSE),0)</f>
        <v>0</v>
      </c>
      <c r="AG172" s="36">
        <f t="shared" ref="AG172:AG177" ca="1" si="301">IFERROR(VLOOKUP($A172,Lookup2012,80,FALSE),0)</f>
        <v>0</v>
      </c>
      <c r="AH172" s="34">
        <f t="shared" ref="AH172:AH177" ca="1" si="302">IFERROR(VLOOKUP($A172,Lookup2013,77,FALSE),0)</f>
        <v>0</v>
      </c>
      <c r="AI172" s="35">
        <f t="shared" ref="AI172:AI177" ca="1" si="303">IFERROR(VLOOKUP($A172,Lookup2013,78,FALSE),0)</f>
        <v>0</v>
      </c>
      <c r="AJ172" s="35">
        <f t="shared" ref="AJ172:AJ177" ca="1" si="304">IFERROR(VLOOKUP($A172,Lookup2013,79,FALSE),0)</f>
        <v>0</v>
      </c>
      <c r="AK172" s="36">
        <f t="shared" ref="AK172:AK177" ca="1" si="305">IFERROR(VLOOKUP($A172,Lookup2013,80,FALSE),0)</f>
        <v>0</v>
      </c>
      <c r="AL172" s="34">
        <f t="shared" ref="AL172:AL177" ca="1" si="306">IFERROR(VLOOKUP($A172,Lookup2014,77,FALSE),0)</f>
        <v>0</v>
      </c>
      <c r="AM172" s="35">
        <f t="shared" ref="AM172:AM177" ca="1" si="307">IFERROR(VLOOKUP($A172,Lookup2014,78,FALSE),0)</f>
        <v>0</v>
      </c>
      <c r="AN172" s="35">
        <f t="shared" ref="AN172:AN177" ca="1" si="308">IFERROR(VLOOKUP($A172,Lookup2014,79,FALSE),0)</f>
        <v>0</v>
      </c>
      <c r="AO172" s="36">
        <f t="shared" ref="AO172:AO177" ca="1" si="309">IFERROR(VLOOKUP($A172,Lookup2014,80,FALSE),0)</f>
        <v>0</v>
      </c>
      <c r="AP172" s="34">
        <f t="shared" ref="AP172:AP177" ca="1" si="310">IFERROR(VLOOKUP($A172,Lookup2015,77,FALSE),0)</f>
        <v>0</v>
      </c>
      <c r="AQ172" s="35">
        <f t="shared" ref="AQ172:AQ177" ca="1" si="311">IFERROR(VLOOKUP($A172,Lookup2015,78,FALSE),0)</f>
        <v>0</v>
      </c>
      <c r="AR172" s="35">
        <f t="shared" ref="AR172:AR177" ca="1" si="312">IFERROR(VLOOKUP($A172,Lookup2015,79,FALSE),0)</f>
        <v>0</v>
      </c>
      <c r="AS172" s="36">
        <f t="shared" ref="AS172:AS177" ca="1" si="313">IFERROR(VLOOKUP($A172,Lookup2015,80,FALSE),0)</f>
        <v>0</v>
      </c>
      <c r="AT172" s="34">
        <f t="shared" ref="AT172:AT177" ca="1" si="314">IFERROR(VLOOKUP($A172,Lookup2016,77,FALSE),0)</f>
        <v>0</v>
      </c>
      <c r="AU172" s="35">
        <f t="shared" ref="AU172:AU177" ca="1" si="315">IFERROR(VLOOKUP($A172,Lookup2016,78,FALSE),0)</f>
        <v>0</v>
      </c>
      <c r="AV172" s="35">
        <f t="shared" ref="AV172:AV177" ca="1" si="316">IFERROR(VLOOKUP($A172,Lookup2016,79,FALSE),0)</f>
        <v>0</v>
      </c>
      <c r="AW172" s="36">
        <f t="shared" ref="AW172:AW177" ca="1" si="317">IFERROR(VLOOKUP($A172,Lookup2016,80,FALSE),0)</f>
        <v>0</v>
      </c>
      <c r="AX172" s="34">
        <f t="shared" ref="AX172:BA177" ca="1" si="318">SUM(F172,J172,N172,R172,V172,Z172,AD172,AH172,AL172,AP172,AT172)</f>
        <v>130624.46999999892</v>
      </c>
      <c r="AY172" s="35">
        <f t="shared" ca="1" si="318"/>
        <v>6531.2200000000093</v>
      </c>
      <c r="AZ172" s="35">
        <f t="shared" ca="1" si="318"/>
        <v>51850.719999999979</v>
      </c>
      <c r="BA172" s="36">
        <f t="shared" ca="1" si="318"/>
        <v>189006.40999999893</v>
      </c>
    </row>
    <row r="173" spans="1:53" outlineLevel="2" x14ac:dyDescent="0.25">
      <c r="A173" t="s">
        <v>739</v>
      </c>
      <c r="B173" t="str">
        <f t="shared" ca="1" si="270"/>
        <v>EPDC</v>
      </c>
      <c r="C173" t="str">
        <f t="shared" ca="1" si="271"/>
        <v>EPCOR Power Development Corp.</v>
      </c>
      <c r="D173" t="str">
        <f t="shared" ca="1" si="272"/>
        <v>GN2</v>
      </c>
      <c r="E173" t="str">
        <f t="shared" ca="1" si="273"/>
        <v>Genesee #2</v>
      </c>
      <c r="F173" s="34">
        <f t="shared" ca="1" si="274"/>
        <v>16852.379999999655</v>
      </c>
      <c r="G173" s="35">
        <f t="shared" ca="1" si="275"/>
        <v>842.6200000000008</v>
      </c>
      <c r="H173" s="35">
        <f t="shared" ca="1" si="276"/>
        <v>7578.6200000000053</v>
      </c>
      <c r="I173" s="36">
        <f t="shared" ca="1" si="277"/>
        <v>25273.619999999661</v>
      </c>
      <c r="J173" s="34">
        <f t="shared" ca="1" si="278"/>
        <v>82118.689999999478</v>
      </c>
      <c r="K173" s="35">
        <f t="shared" ca="1" si="279"/>
        <v>4105.9500000000007</v>
      </c>
      <c r="L173" s="35">
        <f t="shared" ca="1" si="280"/>
        <v>33987.000000000058</v>
      </c>
      <c r="M173" s="36">
        <f t="shared" ca="1" si="281"/>
        <v>120211.63999999953</v>
      </c>
      <c r="N173" s="34">
        <f t="shared" ca="1" si="282"/>
        <v>51619.670000000398</v>
      </c>
      <c r="O173" s="35">
        <f t="shared" ca="1" si="283"/>
        <v>2580.9699999999989</v>
      </c>
      <c r="P173" s="35">
        <f t="shared" ca="1" si="284"/>
        <v>18401.800000000007</v>
      </c>
      <c r="Q173" s="36">
        <f t="shared" ca="1" si="285"/>
        <v>72602.440000000395</v>
      </c>
      <c r="R173" s="34">
        <f t="shared" ca="1" si="286"/>
        <v>4.0000000037252903E-2</v>
      </c>
      <c r="S173" s="35">
        <f t="shared" ca="1" si="287"/>
        <v>0</v>
      </c>
      <c r="T173" s="35">
        <f t="shared" ca="1" si="288"/>
        <v>0</v>
      </c>
      <c r="U173" s="36">
        <f t="shared" ca="1" si="289"/>
        <v>4.0000000037252903E-2</v>
      </c>
      <c r="V173" s="34">
        <f t="shared" ca="1" si="290"/>
        <v>0</v>
      </c>
      <c r="W173" s="35">
        <f t="shared" ca="1" si="291"/>
        <v>0</v>
      </c>
      <c r="X173" s="35">
        <f t="shared" ca="1" si="292"/>
        <v>0</v>
      </c>
      <c r="Y173" s="36">
        <f t="shared" ca="1" si="293"/>
        <v>0</v>
      </c>
      <c r="Z173" s="34">
        <f t="shared" ca="1" si="294"/>
        <v>0</v>
      </c>
      <c r="AA173" s="35">
        <f t="shared" ca="1" si="295"/>
        <v>0</v>
      </c>
      <c r="AB173" s="35">
        <f t="shared" ca="1" si="296"/>
        <v>0</v>
      </c>
      <c r="AC173" s="36">
        <f t="shared" ca="1" si="297"/>
        <v>0</v>
      </c>
      <c r="AD173" s="34">
        <f t="shared" ca="1" si="298"/>
        <v>0</v>
      </c>
      <c r="AE173" s="35">
        <f t="shared" ca="1" si="299"/>
        <v>0</v>
      </c>
      <c r="AF173" s="35">
        <f t="shared" ca="1" si="300"/>
        <v>0</v>
      </c>
      <c r="AG173" s="36">
        <f t="shared" ca="1" si="301"/>
        <v>0</v>
      </c>
      <c r="AH173" s="34">
        <f t="shared" ca="1" si="302"/>
        <v>0</v>
      </c>
      <c r="AI173" s="35">
        <f t="shared" ca="1" si="303"/>
        <v>0</v>
      </c>
      <c r="AJ173" s="35">
        <f t="shared" ca="1" si="304"/>
        <v>0</v>
      </c>
      <c r="AK173" s="36">
        <f t="shared" ca="1" si="305"/>
        <v>0</v>
      </c>
      <c r="AL173" s="34">
        <f t="shared" ca="1" si="306"/>
        <v>0</v>
      </c>
      <c r="AM173" s="35">
        <f t="shared" ca="1" si="307"/>
        <v>0</v>
      </c>
      <c r="AN173" s="35">
        <f t="shared" ca="1" si="308"/>
        <v>0</v>
      </c>
      <c r="AO173" s="36">
        <f t="shared" ca="1" si="309"/>
        <v>0</v>
      </c>
      <c r="AP173" s="34">
        <f t="shared" ca="1" si="310"/>
        <v>0</v>
      </c>
      <c r="AQ173" s="35">
        <f t="shared" ca="1" si="311"/>
        <v>0</v>
      </c>
      <c r="AR173" s="35">
        <f t="shared" ca="1" si="312"/>
        <v>0</v>
      </c>
      <c r="AS173" s="36">
        <f t="shared" ca="1" si="313"/>
        <v>0</v>
      </c>
      <c r="AT173" s="34">
        <f t="shared" ca="1" si="314"/>
        <v>0</v>
      </c>
      <c r="AU173" s="35">
        <f t="shared" ca="1" si="315"/>
        <v>0</v>
      </c>
      <c r="AV173" s="35">
        <f t="shared" ca="1" si="316"/>
        <v>0</v>
      </c>
      <c r="AW173" s="36">
        <f t="shared" ca="1" si="317"/>
        <v>0</v>
      </c>
      <c r="AX173" s="34">
        <f t="shared" ca="1" si="318"/>
        <v>150590.77999999956</v>
      </c>
      <c r="AY173" s="35">
        <f t="shared" ca="1" si="318"/>
        <v>7529.5400000000009</v>
      </c>
      <c r="AZ173" s="35">
        <f t="shared" ca="1" si="318"/>
        <v>59967.420000000071</v>
      </c>
      <c r="BA173" s="36">
        <f t="shared" ca="1" si="318"/>
        <v>218087.73999999964</v>
      </c>
    </row>
    <row r="174" spans="1:53" outlineLevel="2" x14ac:dyDescent="0.25">
      <c r="A174" t="s">
        <v>740</v>
      </c>
      <c r="B174" t="str">
        <f t="shared" ca="1" si="270"/>
        <v>EPDC</v>
      </c>
      <c r="C174" t="str">
        <f t="shared" ca="1" si="271"/>
        <v>EPCOR Power Development Corp.</v>
      </c>
      <c r="D174" t="str">
        <f t="shared" ca="1" si="272"/>
        <v>GN3</v>
      </c>
      <c r="E174" t="str">
        <f t="shared" ca="1" si="273"/>
        <v>Genesee #3</v>
      </c>
      <c r="F174" s="34">
        <f t="shared" ca="1" si="274"/>
        <v>146667.19000000207</v>
      </c>
      <c r="G174" s="35">
        <f t="shared" ca="1" si="275"/>
        <v>7333.3499999999949</v>
      </c>
      <c r="H174" s="35">
        <f t="shared" ca="1" si="276"/>
        <v>69022.599999999991</v>
      </c>
      <c r="I174" s="36">
        <f t="shared" ca="1" si="277"/>
        <v>223023.14000000211</v>
      </c>
      <c r="J174" s="34">
        <f t="shared" ca="1" si="278"/>
        <v>70799.79000000027</v>
      </c>
      <c r="K174" s="35">
        <f t="shared" ca="1" si="279"/>
        <v>3539.9899999999961</v>
      </c>
      <c r="L174" s="35">
        <f t="shared" ca="1" si="280"/>
        <v>29326.580000000045</v>
      </c>
      <c r="M174" s="36">
        <f t="shared" ca="1" si="281"/>
        <v>103666.36000000032</v>
      </c>
      <c r="N174" s="34">
        <f t="shared" ca="1" si="282"/>
        <v>24500.459999998391</v>
      </c>
      <c r="O174" s="35">
        <f t="shared" ca="1" si="283"/>
        <v>1225.0099999999993</v>
      </c>
      <c r="P174" s="35">
        <f t="shared" ca="1" si="284"/>
        <v>8790.3899999999958</v>
      </c>
      <c r="Q174" s="36">
        <f t="shared" ca="1" si="285"/>
        <v>34515.859999998385</v>
      </c>
      <c r="R174" s="34">
        <f t="shared" ca="1" si="286"/>
        <v>9106.1200000003446</v>
      </c>
      <c r="S174" s="35">
        <f t="shared" ca="1" si="287"/>
        <v>455.30000000000018</v>
      </c>
      <c r="T174" s="35">
        <f t="shared" ca="1" si="288"/>
        <v>3006.380000000011</v>
      </c>
      <c r="U174" s="36">
        <f t="shared" ca="1" si="289"/>
        <v>12567.800000000356</v>
      </c>
      <c r="V174" s="34">
        <f t="shared" ca="1" si="290"/>
        <v>0</v>
      </c>
      <c r="W174" s="35">
        <f t="shared" ca="1" si="291"/>
        <v>0</v>
      </c>
      <c r="X174" s="35">
        <f t="shared" ca="1" si="292"/>
        <v>0</v>
      </c>
      <c r="Y174" s="36">
        <f t="shared" ca="1" si="293"/>
        <v>0</v>
      </c>
      <c r="Z174" s="34">
        <f t="shared" ca="1" si="294"/>
        <v>0</v>
      </c>
      <c r="AA174" s="35">
        <f t="shared" ca="1" si="295"/>
        <v>0</v>
      </c>
      <c r="AB174" s="35">
        <f t="shared" ca="1" si="296"/>
        <v>0</v>
      </c>
      <c r="AC174" s="36">
        <f t="shared" ca="1" si="297"/>
        <v>0</v>
      </c>
      <c r="AD174" s="34">
        <f t="shared" ca="1" si="298"/>
        <v>0</v>
      </c>
      <c r="AE174" s="35">
        <f t="shared" ca="1" si="299"/>
        <v>0</v>
      </c>
      <c r="AF174" s="35">
        <f t="shared" ca="1" si="300"/>
        <v>0</v>
      </c>
      <c r="AG174" s="36">
        <f t="shared" ca="1" si="301"/>
        <v>0</v>
      </c>
      <c r="AH174" s="34">
        <f t="shared" ca="1" si="302"/>
        <v>0</v>
      </c>
      <c r="AI174" s="35">
        <f t="shared" ca="1" si="303"/>
        <v>0</v>
      </c>
      <c r="AJ174" s="35">
        <f t="shared" ca="1" si="304"/>
        <v>0</v>
      </c>
      <c r="AK174" s="36">
        <f t="shared" ca="1" si="305"/>
        <v>0</v>
      </c>
      <c r="AL174" s="34">
        <f t="shared" ca="1" si="306"/>
        <v>0</v>
      </c>
      <c r="AM174" s="35">
        <f t="shared" ca="1" si="307"/>
        <v>0</v>
      </c>
      <c r="AN174" s="35">
        <f t="shared" ca="1" si="308"/>
        <v>0</v>
      </c>
      <c r="AO174" s="36">
        <f t="shared" ca="1" si="309"/>
        <v>0</v>
      </c>
      <c r="AP174" s="34">
        <f t="shared" ca="1" si="310"/>
        <v>0</v>
      </c>
      <c r="AQ174" s="35">
        <f t="shared" ca="1" si="311"/>
        <v>0</v>
      </c>
      <c r="AR174" s="35">
        <f t="shared" ca="1" si="312"/>
        <v>0</v>
      </c>
      <c r="AS174" s="36">
        <f t="shared" ca="1" si="313"/>
        <v>0</v>
      </c>
      <c r="AT174" s="34">
        <f t="shared" ca="1" si="314"/>
        <v>0</v>
      </c>
      <c r="AU174" s="35">
        <f t="shared" ca="1" si="315"/>
        <v>0</v>
      </c>
      <c r="AV174" s="35">
        <f t="shared" ca="1" si="316"/>
        <v>0</v>
      </c>
      <c r="AW174" s="36">
        <f t="shared" ca="1" si="317"/>
        <v>0</v>
      </c>
      <c r="AX174" s="34">
        <f t="shared" ca="1" si="318"/>
        <v>251073.56000000107</v>
      </c>
      <c r="AY174" s="35">
        <f t="shared" ca="1" si="318"/>
        <v>12553.649999999991</v>
      </c>
      <c r="AZ174" s="35">
        <f t="shared" ca="1" si="318"/>
        <v>110145.95000000004</v>
      </c>
      <c r="BA174" s="36">
        <f t="shared" ca="1" si="318"/>
        <v>373773.16000000114</v>
      </c>
    </row>
    <row r="175" spans="1:53" outlineLevel="2" x14ac:dyDescent="0.25">
      <c r="A175" t="s">
        <v>741</v>
      </c>
      <c r="B175" t="str">
        <f t="shared" ca="1" si="270"/>
        <v>EPDC</v>
      </c>
      <c r="C175" t="str">
        <f t="shared" ca="1" si="271"/>
        <v>EPCOR Power Development Corp.</v>
      </c>
      <c r="D175" t="str">
        <f t="shared" ca="1" si="272"/>
        <v>RG10</v>
      </c>
      <c r="E175" t="str">
        <f t="shared" ca="1" si="273"/>
        <v>Rossdale #10</v>
      </c>
      <c r="F175" s="34">
        <f t="shared" ca="1" si="274"/>
        <v>-9.999999999308784E-3</v>
      </c>
      <c r="G175" s="35">
        <f t="shared" ca="1" si="275"/>
        <v>0</v>
      </c>
      <c r="H175" s="35">
        <f t="shared" ca="1" si="276"/>
        <v>-9.9999999999909051E-3</v>
      </c>
      <c r="I175" s="36">
        <f t="shared" ca="1" si="277"/>
        <v>-1.9999999999299689E-2</v>
      </c>
      <c r="J175" s="34">
        <f t="shared" ca="1" si="278"/>
        <v>0</v>
      </c>
      <c r="K175" s="35">
        <f t="shared" ca="1" si="279"/>
        <v>0</v>
      </c>
      <c r="L175" s="35">
        <f t="shared" ca="1" si="280"/>
        <v>0</v>
      </c>
      <c r="M175" s="36">
        <f t="shared" ca="1" si="281"/>
        <v>0</v>
      </c>
      <c r="N175" s="34">
        <f t="shared" ca="1" si="282"/>
        <v>0</v>
      </c>
      <c r="O175" s="35">
        <f t="shared" ca="1" si="283"/>
        <v>0</v>
      </c>
      <c r="P175" s="35">
        <f t="shared" ca="1" si="284"/>
        <v>0</v>
      </c>
      <c r="Q175" s="36">
        <f t="shared" ca="1" si="285"/>
        <v>0</v>
      </c>
      <c r="R175" s="34">
        <f t="shared" ca="1" si="286"/>
        <v>0</v>
      </c>
      <c r="S175" s="35">
        <f t="shared" ca="1" si="287"/>
        <v>0</v>
      </c>
      <c r="T175" s="35">
        <f t="shared" ca="1" si="288"/>
        <v>0</v>
      </c>
      <c r="U175" s="36">
        <f t="shared" ca="1" si="289"/>
        <v>0</v>
      </c>
      <c r="V175" s="34">
        <f t="shared" ca="1" si="290"/>
        <v>0</v>
      </c>
      <c r="W175" s="35">
        <f t="shared" ca="1" si="291"/>
        <v>0</v>
      </c>
      <c r="X175" s="35">
        <f t="shared" ca="1" si="292"/>
        <v>0</v>
      </c>
      <c r="Y175" s="36">
        <f t="shared" ca="1" si="293"/>
        <v>0</v>
      </c>
      <c r="Z175" s="34">
        <f t="shared" ca="1" si="294"/>
        <v>0</v>
      </c>
      <c r="AA175" s="35">
        <f t="shared" ca="1" si="295"/>
        <v>0</v>
      </c>
      <c r="AB175" s="35">
        <f t="shared" ca="1" si="296"/>
        <v>0</v>
      </c>
      <c r="AC175" s="36">
        <f t="shared" ca="1" si="297"/>
        <v>0</v>
      </c>
      <c r="AD175" s="34">
        <f t="shared" ca="1" si="298"/>
        <v>0</v>
      </c>
      <c r="AE175" s="35">
        <f t="shared" ca="1" si="299"/>
        <v>0</v>
      </c>
      <c r="AF175" s="35">
        <f t="shared" ca="1" si="300"/>
        <v>0</v>
      </c>
      <c r="AG175" s="36">
        <f t="shared" ca="1" si="301"/>
        <v>0</v>
      </c>
      <c r="AH175" s="34">
        <f t="shared" ca="1" si="302"/>
        <v>0</v>
      </c>
      <c r="AI175" s="35">
        <f t="shared" ca="1" si="303"/>
        <v>0</v>
      </c>
      <c r="AJ175" s="35">
        <f t="shared" ca="1" si="304"/>
        <v>0</v>
      </c>
      <c r="AK175" s="36">
        <f t="shared" ca="1" si="305"/>
        <v>0</v>
      </c>
      <c r="AL175" s="34">
        <f t="shared" ca="1" si="306"/>
        <v>0</v>
      </c>
      <c r="AM175" s="35">
        <f t="shared" ca="1" si="307"/>
        <v>0</v>
      </c>
      <c r="AN175" s="35">
        <f t="shared" ca="1" si="308"/>
        <v>0</v>
      </c>
      <c r="AO175" s="36">
        <f t="shared" ca="1" si="309"/>
        <v>0</v>
      </c>
      <c r="AP175" s="34">
        <f t="shared" ca="1" si="310"/>
        <v>0</v>
      </c>
      <c r="AQ175" s="35">
        <f t="shared" ca="1" si="311"/>
        <v>0</v>
      </c>
      <c r="AR175" s="35">
        <f t="shared" ca="1" si="312"/>
        <v>0</v>
      </c>
      <c r="AS175" s="36">
        <f t="shared" ca="1" si="313"/>
        <v>0</v>
      </c>
      <c r="AT175" s="34">
        <f t="shared" ca="1" si="314"/>
        <v>0</v>
      </c>
      <c r="AU175" s="35">
        <f t="shared" ca="1" si="315"/>
        <v>0</v>
      </c>
      <c r="AV175" s="35">
        <f t="shared" ca="1" si="316"/>
        <v>0</v>
      </c>
      <c r="AW175" s="36">
        <f t="shared" ca="1" si="317"/>
        <v>0</v>
      </c>
      <c r="AX175" s="34">
        <f t="shared" ca="1" si="318"/>
        <v>-9.999999999308784E-3</v>
      </c>
      <c r="AY175" s="35">
        <f t="shared" ca="1" si="318"/>
        <v>0</v>
      </c>
      <c r="AZ175" s="35">
        <f t="shared" ca="1" si="318"/>
        <v>-9.9999999999909051E-3</v>
      </c>
      <c r="BA175" s="36">
        <f t="shared" ca="1" si="318"/>
        <v>-1.9999999999299689E-2</v>
      </c>
    </row>
    <row r="176" spans="1:53" outlineLevel="2" x14ac:dyDescent="0.25">
      <c r="A176" t="s">
        <v>742</v>
      </c>
      <c r="B176" t="str">
        <f t="shared" ca="1" si="270"/>
        <v>EPDC</v>
      </c>
      <c r="C176" t="str">
        <f t="shared" ca="1" si="271"/>
        <v>EPCOR Power Development Corp.</v>
      </c>
      <c r="D176" t="str">
        <f t="shared" ca="1" si="272"/>
        <v>RG8</v>
      </c>
      <c r="E176" t="str">
        <f t="shared" ca="1" si="273"/>
        <v>Rossdale #8</v>
      </c>
      <c r="F176" s="34">
        <f t="shared" ca="1" si="274"/>
        <v>289.91999999999825</v>
      </c>
      <c r="G176" s="35">
        <f t="shared" ca="1" si="275"/>
        <v>14.5</v>
      </c>
      <c r="H176" s="35">
        <f t="shared" ca="1" si="276"/>
        <v>131.05000000000055</v>
      </c>
      <c r="I176" s="36">
        <f t="shared" ca="1" si="277"/>
        <v>435.46999999999878</v>
      </c>
      <c r="J176" s="34">
        <f t="shared" ca="1" si="278"/>
        <v>0</v>
      </c>
      <c r="K176" s="35">
        <f t="shared" ca="1" si="279"/>
        <v>0</v>
      </c>
      <c r="L176" s="35">
        <f t="shared" ca="1" si="280"/>
        <v>0</v>
      </c>
      <c r="M176" s="36">
        <f t="shared" ca="1" si="281"/>
        <v>0</v>
      </c>
      <c r="N176" s="34">
        <f t="shared" ca="1" si="282"/>
        <v>0</v>
      </c>
      <c r="O176" s="35">
        <f t="shared" ca="1" si="283"/>
        <v>0</v>
      </c>
      <c r="P176" s="35">
        <f t="shared" ca="1" si="284"/>
        <v>0</v>
      </c>
      <c r="Q176" s="36">
        <f t="shared" ca="1" si="285"/>
        <v>0</v>
      </c>
      <c r="R176" s="34">
        <f t="shared" ca="1" si="286"/>
        <v>0</v>
      </c>
      <c r="S176" s="35">
        <f t="shared" ca="1" si="287"/>
        <v>0</v>
      </c>
      <c r="T176" s="35">
        <f t="shared" ca="1" si="288"/>
        <v>0</v>
      </c>
      <c r="U176" s="36">
        <f t="shared" ca="1" si="289"/>
        <v>0</v>
      </c>
      <c r="V176" s="34">
        <f t="shared" ca="1" si="290"/>
        <v>0</v>
      </c>
      <c r="W176" s="35">
        <f t="shared" ca="1" si="291"/>
        <v>0</v>
      </c>
      <c r="X176" s="35">
        <f t="shared" ca="1" si="292"/>
        <v>0</v>
      </c>
      <c r="Y176" s="36">
        <f t="shared" ca="1" si="293"/>
        <v>0</v>
      </c>
      <c r="Z176" s="34">
        <f t="shared" ca="1" si="294"/>
        <v>0</v>
      </c>
      <c r="AA176" s="35">
        <f t="shared" ca="1" si="295"/>
        <v>0</v>
      </c>
      <c r="AB176" s="35">
        <f t="shared" ca="1" si="296"/>
        <v>0</v>
      </c>
      <c r="AC176" s="36">
        <f t="shared" ca="1" si="297"/>
        <v>0</v>
      </c>
      <c r="AD176" s="34">
        <f t="shared" ca="1" si="298"/>
        <v>0</v>
      </c>
      <c r="AE176" s="35">
        <f t="shared" ca="1" si="299"/>
        <v>0</v>
      </c>
      <c r="AF176" s="35">
        <f t="shared" ca="1" si="300"/>
        <v>0</v>
      </c>
      <c r="AG176" s="36">
        <f t="shared" ca="1" si="301"/>
        <v>0</v>
      </c>
      <c r="AH176" s="34">
        <f t="shared" ca="1" si="302"/>
        <v>0</v>
      </c>
      <c r="AI176" s="35">
        <f t="shared" ca="1" si="303"/>
        <v>0</v>
      </c>
      <c r="AJ176" s="35">
        <f t="shared" ca="1" si="304"/>
        <v>0</v>
      </c>
      <c r="AK176" s="36">
        <f t="shared" ca="1" si="305"/>
        <v>0</v>
      </c>
      <c r="AL176" s="34">
        <f t="shared" ca="1" si="306"/>
        <v>0</v>
      </c>
      <c r="AM176" s="35">
        <f t="shared" ca="1" si="307"/>
        <v>0</v>
      </c>
      <c r="AN176" s="35">
        <f t="shared" ca="1" si="308"/>
        <v>0</v>
      </c>
      <c r="AO176" s="36">
        <f t="shared" ca="1" si="309"/>
        <v>0</v>
      </c>
      <c r="AP176" s="34">
        <f t="shared" ca="1" si="310"/>
        <v>0</v>
      </c>
      <c r="AQ176" s="35">
        <f t="shared" ca="1" si="311"/>
        <v>0</v>
      </c>
      <c r="AR176" s="35">
        <f t="shared" ca="1" si="312"/>
        <v>0</v>
      </c>
      <c r="AS176" s="36">
        <f t="shared" ca="1" si="313"/>
        <v>0</v>
      </c>
      <c r="AT176" s="34">
        <f t="shared" ca="1" si="314"/>
        <v>0</v>
      </c>
      <c r="AU176" s="35">
        <f t="shared" ca="1" si="315"/>
        <v>0</v>
      </c>
      <c r="AV176" s="35">
        <f t="shared" ca="1" si="316"/>
        <v>0</v>
      </c>
      <c r="AW176" s="36">
        <f t="shared" ca="1" si="317"/>
        <v>0</v>
      </c>
      <c r="AX176" s="34">
        <f t="shared" ca="1" si="318"/>
        <v>289.91999999999825</v>
      </c>
      <c r="AY176" s="35">
        <f t="shared" ca="1" si="318"/>
        <v>14.5</v>
      </c>
      <c r="AZ176" s="35">
        <f t="shared" ca="1" si="318"/>
        <v>131.05000000000055</v>
      </c>
      <c r="BA176" s="36">
        <f t="shared" ca="1" si="318"/>
        <v>435.46999999999878</v>
      </c>
    </row>
    <row r="177" spans="1:53" outlineLevel="2" x14ac:dyDescent="0.25">
      <c r="A177" t="s">
        <v>743</v>
      </c>
      <c r="B177" t="str">
        <f t="shared" ca="1" si="270"/>
        <v>EPDC</v>
      </c>
      <c r="C177" t="str">
        <f t="shared" ca="1" si="271"/>
        <v>EPCOR Power Development Corp.</v>
      </c>
      <c r="D177" t="str">
        <f t="shared" ca="1" si="272"/>
        <v>RG9</v>
      </c>
      <c r="E177" t="str">
        <f t="shared" ca="1" si="273"/>
        <v>Rossdale #9</v>
      </c>
      <c r="F177" s="34">
        <f t="shared" ca="1" si="274"/>
        <v>-2.5799999999999272</v>
      </c>
      <c r="G177" s="35">
        <f t="shared" ca="1" si="275"/>
        <v>-0.12000000000000099</v>
      </c>
      <c r="H177" s="35">
        <f t="shared" ca="1" si="276"/>
        <v>-1.1599999999999955</v>
      </c>
      <c r="I177" s="36">
        <f t="shared" ca="1" si="277"/>
        <v>-3.8599999999999235</v>
      </c>
      <c r="J177" s="34">
        <f t="shared" ca="1" si="278"/>
        <v>0</v>
      </c>
      <c r="K177" s="35">
        <f t="shared" ca="1" si="279"/>
        <v>0</v>
      </c>
      <c r="L177" s="35">
        <f t="shared" ca="1" si="280"/>
        <v>0</v>
      </c>
      <c r="M177" s="36">
        <f t="shared" ca="1" si="281"/>
        <v>0</v>
      </c>
      <c r="N177" s="34">
        <f t="shared" ca="1" si="282"/>
        <v>0</v>
      </c>
      <c r="O177" s="35">
        <f t="shared" ca="1" si="283"/>
        <v>0</v>
      </c>
      <c r="P177" s="35">
        <f t="shared" ca="1" si="284"/>
        <v>0</v>
      </c>
      <c r="Q177" s="36">
        <f t="shared" ca="1" si="285"/>
        <v>0</v>
      </c>
      <c r="R177" s="34">
        <f t="shared" ca="1" si="286"/>
        <v>0</v>
      </c>
      <c r="S177" s="35">
        <f t="shared" ca="1" si="287"/>
        <v>0</v>
      </c>
      <c r="T177" s="35">
        <f t="shared" ca="1" si="288"/>
        <v>0</v>
      </c>
      <c r="U177" s="36">
        <f t="shared" ca="1" si="289"/>
        <v>0</v>
      </c>
      <c r="V177" s="34">
        <f t="shared" ca="1" si="290"/>
        <v>0</v>
      </c>
      <c r="W177" s="35">
        <f t="shared" ca="1" si="291"/>
        <v>0</v>
      </c>
      <c r="X177" s="35">
        <f t="shared" ca="1" si="292"/>
        <v>0</v>
      </c>
      <c r="Y177" s="36">
        <f t="shared" ca="1" si="293"/>
        <v>0</v>
      </c>
      <c r="Z177" s="34">
        <f t="shared" ca="1" si="294"/>
        <v>0</v>
      </c>
      <c r="AA177" s="35">
        <f t="shared" ca="1" si="295"/>
        <v>0</v>
      </c>
      <c r="AB177" s="35">
        <f t="shared" ca="1" si="296"/>
        <v>0</v>
      </c>
      <c r="AC177" s="36">
        <f t="shared" ca="1" si="297"/>
        <v>0</v>
      </c>
      <c r="AD177" s="34">
        <f t="shared" ca="1" si="298"/>
        <v>0</v>
      </c>
      <c r="AE177" s="35">
        <f t="shared" ca="1" si="299"/>
        <v>0</v>
      </c>
      <c r="AF177" s="35">
        <f t="shared" ca="1" si="300"/>
        <v>0</v>
      </c>
      <c r="AG177" s="36">
        <f t="shared" ca="1" si="301"/>
        <v>0</v>
      </c>
      <c r="AH177" s="34">
        <f t="shared" ca="1" si="302"/>
        <v>0</v>
      </c>
      <c r="AI177" s="35">
        <f t="shared" ca="1" si="303"/>
        <v>0</v>
      </c>
      <c r="AJ177" s="35">
        <f t="shared" ca="1" si="304"/>
        <v>0</v>
      </c>
      <c r="AK177" s="36">
        <f t="shared" ca="1" si="305"/>
        <v>0</v>
      </c>
      <c r="AL177" s="34">
        <f t="shared" ca="1" si="306"/>
        <v>0</v>
      </c>
      <c r="AM177" s="35">
        <f t="shared" ca="1" si="307"/>
        <v>0</v>
      </c>
      <c r="AN177" s="35">
        <f t="shared" ca="1" si="308"/>
        <v>0</v>
      </c>
      <c r="AO177" s="36">
        <f t="shared" ca="1" si="309"/>
        <v>0</v>
      </c>
      <c r="AP177" s="34">
        <f t="shared" ca="1" si="310"/>
        <v>0</v>
      </c>
      <c r="AQ177" s="35">
        <f t="shared" ca="1" si="311"/>
        <v>0</v>
      </c>
      <c r="AR177" s="35">
        <f t="shared" ca="1" si="312"/>
        <v>0</v>
      </c>
      <c r="AS177" s="36">
        <f t="shared" ca="1" si="313"/>
        <v>0</v>
      </c>
      <c r="AT177" s="34">
        <f t="shared" ca="1" si="314"/>
        <v>0</v>
      </c>
      <c r="AU177" s="35">
        <f t="shared" ca="1" si="315"/>
        <v>0</v>
      </c>
      <c r="AV177" s="35">
        <f t="shared" ca="1" si="316"/>
        <v>0</v>
      </c>
      <c r="AW177" s="36">
        <f t="shared" ca="1" si="317"/>
        <v>0</v>
      </c>
      <c r="AX177" s="34">
        <f t="shared" ca="1" si="318"/>
        <v>-2.5799999999999272</v>
      </c>
      <c r="AY177" s="35">
        <f t="shared" ca="1" si="318"/>
        <v>-0.12000000000000099</v>
      </c>
      <c r="AZ177" s="35">
        <f t="shared" ca="1" si="318"/>
        <v>-1.1599999999999955</v>
      </c>
      <c r="BA177" s="36">
        <f t="shared" ca="1" si="318"/>
        <v>-3.8599999999999235</v>
      </c>
    </row>
    <row r="178" spans="1:53" outlineLevel="1" x14ac:dyDescent="0.25">
      <c r="C178" s="2" t="s">
        <v>943</v>
      </c>
      <c r="F178" s="34">
        <f t="shared" ref="F178:BA178" ca="1" si="319">SUBTOTAL(9,F172:F177)</f>
        <v>183261.81000000166</v>
      </c>
      <c r="G178" s="35">
        <f t="shared" ca="1" si="319"/>
        <v>9163.0899999999965</v>
      </c>
      <c r="H178" s="35">
        <f t="shared" ca="1" si="319"/>
        <v>85486.03</v>
      </c>
      <c r="I178" s="36">
        <f t="shared" ca="1" si="319"/>
        <v>277910.93000000168</v>
      </c>
      <c r="J178" s="34">
        <f t="shared" ca="1" si="319"/>
        <v>214079.56999999913</v>
      </c>
      <c r="K178" s="35">
        <f t="shared" ca="1" si="319"/>
        <v>10703.990000000003</v>
      </c>
      <c r="L178" s="35">
        <f t="shared" ca="1" si="319"/>
        <v>88650.850000000108</v>
      </c>
      <c r="M178" s="36">
        <f t="shared" ca="1" si="319"/>
        <v>313434.40999999928</v>
      </c>
      <c r="N178" s="34">
        <f t="shared" ca="1" si="319"/>
        <v>126128.59999999864</v>
      </c>
      <c r="O178" s="35">
        <f t="shared" ca="1" si="319"/>
        <v>6306.4099999999989</v>
      </c>
      <c r="P178" s="35">
        <f t="shared" ca="1" si="319"/>
        <v>44950.720000000001</v>
      </c>
      <c r="Q178" s="36">
        <f t="shared" ca="1" si="319"/>
        <v>177385.72999999861</v>
      </c>
      <c r="R178" s="34">
        <f t="shared" ca="1" si="319"/>
        <v>9106.160000000149</v>
      </c>
      <c r="S178" s="35">
        <f t="shared" ca="1" si="319"/>
        <v>455.30000000000018</v>
      </c>
      <c r="T178" s="35">
        <f t="shared" ca="1" si="319"/>
        <v>3006.3700000000017</v>
      </c>
      <c r="U178" s="36">
        <f t="shared" ca="1" si="319"/>
        <v>12567.830000000151</v>
      </c>
      <c r="V178" s="34">
        <f t="shared" ca="1" si="319"/>
        <v>0</v>
      </c>
      <c r="W178" s="35">
        <f t="shared" ca="1" si="319"/>
        <v>0</v>
      </c>
      <c r="X178" s="35">
        <f t="shared" ca="1" si="319"/>
        <v>0</v>
      </c>
      <c r="Y178" s="36">
        <f t="shared" ca="1" si="319"/>
        <v>0</v>
      </c>
      <c r="Z178" s="34">
        <f t="shared" ca="1" si="319"/>
        <v>0</v>
      </c>
      <c r="AA178" s="35">
        <f t="shared" ca="1" si="319"/>
        <v>0</v>
      </c>
      <c r="AB178" s="35">
        <f t="shared" ca="1" si="319"/>
        <v>0</v>
      </c>
      <c r="AC178" s="36">
        <f t="shared" ca="1" si="319"/>
        <v>0</v>
      </c>
      <c r="AD178" s="34">
        <f t="shared" ca="1" si="319"/>
        <v>0</v>
      </c>
      <c r="AE178" s="35">
        <f t="shared" ca="1" si="319"/>
        <v>0</v>
      </c>
      <c r="AF178" s="35">
        <f t="shared" ca="1" si="319"/>
        <v>0</v>
      </c>
      <c r="AG178" s="36">
        <f t="shared" ca="1" si="319"/>
        <v>0</v>
      </c>
      <c r="AH178" s="34">
        <f t="shared" ca="1" si="319"/>
        <v>0</v>
      </c>
      <c r="AI178" s="35">
        <f t="shared" ca="1" si="319"/>
        <v>0</v>
      </c>
      <c r="AJ178" s="35">
        <f t="shared" ca="1" si="319"/>
        <v>0</v>
      </c>
      <c r="AK178" s="36">
        <f t="shared" ca="1" si="319"/>
        <v>0</v>
      </c>
      <c r="AL178" s="34">
        <f t="shared" ca="1" si="319"/>
        <v>0</v>
      </c>
      <c r="AM178" s="35">
        <f t="shared" ca="1" si="319"/>
        <v>0</v>
      </c>
      <c r="AN178" s="35">
        <f t="shared" ca="1" si="319"/>
        <v>0</v>
      </c>
      <c r="AO178" s="36">
        <f t="shared" ca="1" si="319"/>
        <v>0</v>
      </c>
      <c r="AP178" s="34">
        <f t="shared" ca="1" si="319"/>
        <v>0</v>
      </c>
      <c r="AQ178" s="35">
        <f t="shared" ca="1" si="319"/>
        <v>0</v>
      </c>
      <c r="AR178" s="35">
        <f t="shared" ca="1" si="319"/>
        <v>0</v>
      </c>
      <c r="AS178" s="36">
        <f t="shared" ca="1" si="319"/>
        <v>0</v>
      </c>
      <c r="AT178" s="34">
        <f t="shared" ca="1" si="319"/>
        <v>0</v>
      </c>
      <c r="AU178" s="35">
        <f t="shared" ca="1" si="319"/>
        <v>0</v>
      </c>
      <c r="AV178" s="35">
        <f t="shared" ca="1" si="319"/>
        <v>0</v>
      </c>
      <c r="AW178" s="36">
        <f t="shared" ca="1" si="319"/>
        <v>0</v>
      </c>
      <c r="AX178" s="34">
        <f t="shared" ca="1" si="319"/>
        <v>532576.13999999966</v>
      </c>
      <c r="AY178" s="35">
        <f t="shared" ca="1" si="319"/>
        <v>26628.79</v>
      </c>
      <c r="AZ178" s="35">
        <f t="shared" ca="1" si="319"/>
        <v>222093.97000000006</v>
      </c>
      <c r="BA178" s="36">
        <f t="shared" ca="1" si="319"/>
        <v>781298.89999999967</v>
      </c>
    </row>
    <row r="179" spans="1:53" outlineLevel="2" x14ac:dyDescent="0.25">
      <c r="A179" t="s">
        <v>668</v>
      </c>
      <c r="B179" t="str">
        <f ca="1">VLOOKUP($A179,IndexLookup,2,FALSE)</f>
        <v>CONS</v>
      </c>
      <c r="C179" t="str">
        <f ca="1">VLOOKUP($B179,ParticipantLookup,2,FALSE)</f>
        <v>Exelon Generation Company, LLC</v>
      </c>
      <c r="D179" t="str">
        <f ca="1">VLOOKUP($A179,IndexLookup,3,FALSE)</f>
        <v>BCHEXP</v>
      </c>
      <c r="E179" t="str">
        <f ca="1">VLOOKUP($D179,FacilityLookup,2,FALSE)</f>
        <v>Alberta-BC Intertie - Export</v>
      </c>
      <c r="F179" s="34">
        <f ca="1">IFERROR(VLOOKUP($A179,Lookup2006,77,FALSE),0)</f>
        <v>0.15999999999999659</v>
      </c>
      <c r="G179" s="35">
        <f ca="1">IFERROR(VLOOKUP($A179,Lookup2006,78,FALSE),0)</f>
        <v>1.0000000000000009E-2</v>
      </c>
      <c r="H179" s="35">
        <f ca="1">IFERROR(VLOOKUP($A179,Lookup2006,79,FALSE),0)</f>
        <v>8.0000000000001847E-2</v>
      </c>
      <c r="I179" s="36">
        <f ca="1">IFERROR(VLOOKUP($A179,Lookup2006,80,FALSE),0)</f>
        <v>0.24999999999999845</v>
      </c>
      <c r="J179" s="34">
        <f ca="1">IFERROR(VLOOKUP($A179,Lookup2007,77,FALSE),0)</f>
        <v>0</v>
      </c>
      <c r="K179" s="35">
        <f ca="1">IFERROR(VLOOKUP($A179,Lookup2007,78,FALSE),0)</f>
        <v>0</v>
      </c>
      <c r="L179" s="35">
        <f ca="1">IFERROR(VLOOKUP($A179,Lookup2007,79,FALSE),0)</f>
        <v>0</v>
      </c>
      <c r="M179" s="36">
        <f ca="1">IFERROR(VLOOKUP($A179,Lookup2007,80,FALSE),0)</f>
        <v>0</v>
      </c>
      <c r="N179" s="34">
        <f ca="1">IFERROR(VLOOKUP($A179,Lookup2008,77,FALSE),0)</f>
        <v>1.3600000000000136</v>
      </c>
      <c r="O179" s="35">
        <f ca="1">IFERROR(VLOOKUP($A179,Lookup2008,78,FALSE),0)</f>
        <v>7.0000000000000284E-2</v>
      </c>
      <c r="P179" s="35">
        <f ca="1">IFERROR(VLOOKUP($A179,Lookup2008,79,FALSE),0)</f>
        <v>0.5099999999999949</v>
      </c>
      <c r="Q179" s="36">
        <f ca="1">IFERROR(VLOOKUP($A179,Lookup2008,80,FALSE),0)</f>
        <v>1.9400000000000088</v>
      </c>
      <c r="R179" s="34">
        <f ca="1">IFERROR(VLOOKUP($A179,Lookup2009,77,FALSE),0)</f>
        <v>0</v>
      </c>
      <c r="S179" s="35">
        <f ca="1">IFERROR(VLOOKUP($A179,Lookup2009,78,FALSE),0)</f>
        <v>0</v>
      </c>
      <c r="T179" s="35">
        <f ca="1">IFERROR(VLOOKUP($A179,Lookup2009,79,FALSE),0)</f>
        <v>0</v>
      </c>
      <c r="U179" s="36">
        <f ca="1">IFERROR(VLOOKUP($A179,Lookup2009,80,FALSE),0)</f>
        <v>0</v>
      </c>
      <c r="V179" s="34">
        <f ca="1">IFERROR(VLOOKUP($A179,Lookup2010,77,FALSE),0)</f>
        <v>0</v>
      </c>
      <c r="W179" s="35">
        <f ca="1">IFERROR(VLOOKUP($A179,Lookup2010,78,FALSE),0)</f>
        <v>0</v>
      </c>
      <c r="X179" s="35">
        <f ca="1">IFERROR(VLOOKUP($A179,Lookup2010,79,FALSE),0)</f>
        <v>0</v>
      </c>
      <c r="Y179" s="36">
        <f ca="1">IFERROR(VLOOKUP($A179,Lookup2010,80,FALSE),0)</f>
        <v>0</v>
      </c>
      <c r="Z179" s="34">
        <f ca="1">IFERROR(VLOOKUP($A179,Lookup2011,77,FALSE),0)</f>
        <v>0</v>
      </c>
      <c r="AA179" s="35">
        <f ca="1">IFERROR(VLOOKUP($A179,Lookup2011,78,FALSE),0)</f>
        <v>0</v>
      </c>
      <c r="AB179" s="35">
        <f ca="1">IFERROR(VLOOKUP($A179,Lookup2011,79,FALSE),0)</f>
        <v>0</v>
      </c>
      <c r="AC179" s="36">
        <f ca="1">IFERROR(VLOOKUP($A179,Lookup2011,80,FALSE),0)</f>
        <v>0</v>
      </c>
      <c r="AD179" s="34">
        <f ca="1">IFERROR(VLOOKUP($A179,Lookup2012,77,FALSE),0)</f>
        <v>0</v>
      </c>
      <c r="AE179" s="35">
        <f ca="1">IFERROR(VLOOKUP($A179,Lookup2012,78,FALSE),0)</f>
        <v>0</v>
      </c>
      <c r="AF179" s="35">
        <f ca="1">IFERROR(VLOOKUP($A179,Lookup2012,79,FALSE),0)</f>
        <v>0</v>
      </c>
      <c r="AG179" s="36">
        <f ca="1">IFERROR(VLOOKUP($A179,Lookup2012,80,FALSE),0)</f>
        <v>0</v>
      </c>
      <c r="AH179" s="34">
        <f ca="1">IFERROR(VLOOKUP($A179,Lookup2013,77,FALSE),0)</f>
        <v>0</v>
      </c>
      <c r="AI179" s="35">
        <f ca="1">IFERROR(VLOOKUP($A179,Lookup2013,78,FALSE),0)</f>
        <v>0</v>
      </c>
      <c r="AJ179" s="35">
        <f ca="1">IFERROR(VLOOKUP($A179,Lookup2013,79,FALSE),0)</f>
        <v>0</v>
      </c>
      <c r="AK179" s="36">
        <f ca="1">IFERROR(VLOOKUP($A179,Lookup2013,80,FALSE),0)</f>
        <v>0</v>
      </c>
      <c r="AL179" s="34">
        <f ca="1">IFERROR(VLOOKUP($A179,Lookup2014,77,FALSE),0)</f>
        <v>0</v>
      </c>
      <c r="AM179" s="35">
        <f ca="1">IFERROR(VLOOKUP($A179,Lookup2014,78,FALSE),0)</f>
        <v>0</v>
      </c>
      <c r="AN179" s="35">
        <f ca="1">IFERROR(VLOOKUP($A179,Lookup2014,79,FALSE),0)</f>
        <v>0</v>
      </c>
      <c r="AO179" s="36">
        <f ca="1">IFERROR(VLOOKUP($A179,Lookup2014,80,FALSE),0)</f>
        <v>0</v>
      </c>
      <c r="AP179" s="34">
        <f ca="1">IFERROR(VLOOKUP($A179,Lookup2015,77,FALSE),0)</f>
        <v>0</v>
      </c>
      <c r="AQ179" s="35">
        <f ca="1">IFERROR(VLOOKUP($A179,Lookup2015,78,FALSE),0)</f>
        <v>0</v>
      </c>
      <c r="AR179" s="35">
        <f ca="1">IFERROR(VLOOKUP($A179,Lookup2015,79,FALSE),0)</f>
        <v>0</v>
      </c>
      <c r="AS179" s="36">
        <f ca="1">IFERROR(VLOOKUP($A179,Lookup2015,80,FALSE),0)</f>
        <v>0</v>
      </c>
      <c r="AT179" s="34">
        <f ca="1">IFERROR(VLOOKUP($A179,Lookup2016,77,FALSE),0)</f>
        <v>0</v>
      </c>
      <c r="AU179" s="35">
        <f ca="1">IFERROR(VLOOKUP($A179,Lookup2016,78,FALSE),0)</f>
        <v>0</v>
      </c>
      <c r="AV179" s="35">
        <f ca="1">IFERROR(VLOOKUP($A179,Lookup2016,79,FALSE),0)</f>
        <v>0</v>
      </c>
      <c r="AW179" s="36">
        <f ca="1">IFERROR(VLOOKUP($A179,Lookup2016,80,FALSE),0)</f>
        <v>0</v>
      </c>
      <c r="AX179" s="34">
        <f t="shared" ref="AX179:BA181" ca="1" si="320">SUM(F179,J179,N179,R179,V179,Z179,AD179,AH179,AL179,AP179,AT179)</f>
        <v>1.5200000000000102</v>
      </c>
      <c r="AY179" s="35">
        <f t="shared" ca="1" si="320"/>
        <v>8.0000000000000293E-2</v>
      </c>
      <c r="AZ179" s="35">
        <f t="shared" ca="1" si="320"/>
        <v>0.58999999999999675</v>
      </c>
      <c r="BA179" s="36">
        <f t="shared" ca="1" si="320"/>
        <v>2.1900000000000075</v>
      </c>
    </row>
    <row r="180" spans="1:53" outlineLevel="2" x14ac:dyDescent="0.25">
      <c r="A180" t="s">
        <v>669</v>
      </c>
      <c r="B180" t="str">
        <f ca="1">VLOOKUP($A180,IndexLookup,2,FALSE)</f>
        <v>CONS</v>
      </c>
      <c r="C180" t="str">
        <f ca="1">VLOOKUP($B180,ParticipantLookup,2,FALSE)</f>
        <v>Exelon Generation Company, LLC</v>
      </c>
      <c r="D180" t="str">
        <f ca="1">VLOOKUP($A180,IndexLookup,3,FALSE)</f>
        <v>BCHIMP</v>
      </c>
      <c r="E180" t="str">
        <f ca="1">VLOOKUP($D180,FacilityLookup,2,FALSE)</f>
        <v>Alberta-BC Intertie - Import</v>
      </c>
      <c r="F180" s="34">
        <f ca="1">IFERROR(VLOOKUP($A180,Lookup2006,77,FALSE),0)</f>
        <v>0.19999999999999929</v>
      </c>
      <c r="G180" s="35">
        <f ca="1">IFERROR(VLOOKUP($A180,Lookup2006,78,FALSE),0)</f>
        <v>1.0000000000000009E-2</v>
      </c>
      <c r="H180" s="35">
        <f ca="1">IFERROR(VLOOKUP($A180,Lookup2006,79,FALSE),0)</f>
        <v>9.9999999999999645E-2</v>
      </c>
      <c r="I180" s="36">
        <f ca="1">IFERROR(VLOOKUP($A180,Lookup2006,80,FALSE),0)</f>
        <v>0.30999999999999894</v>
      </c>
      <c r="J180" s="34">
        <f ca="1">IFERROR(VLOOKUP($A180,Lookup2007,77,FALSE),0)</f>
        <v>19.069999999999936</v>
      </c>
      <c r="K180" s="35">
        <f ca="1">IFERROR(VLOOKUP($A180,Lookup2007,78,FALSE),0)</f>
        <v>0.96000000000000085</v>
      </c>
      <c r="L180" s="35">
        <f ca="1">IFERROR(VLOOKUP($A180,Lookup2007,79,FALSE),0)</f>
        <v>7.7500000000000293</v>
      </c>
      <c r="M180" s="36">
        <f ca="1">IFERROR(VLOOKUP($A180,Lookup2007,80,FALSE),0)</f>
        <v>27.779999999999966</v>
      </c>
      <c r="N180" s="34">
        <f ca="1">IFERROR(VLOOKUP($A180,Lookup2008,77,FALSE),0)</f>
        <v>2.1900000000000119</v>
      </c>
      <c r="O180" s="35">
        <f ca="1">IFERROR(VLOOKUP($A180,Lookup2008,78,FALSE),0)</f>
        <v>9.9999999999999978E-2</v>
      </c>
      <c r="P180" s="35">
        <f ca="1">IFERROR(VLOOKUP($A180,Lookup2008,79,FALSE),0)</f>
        <v>0.81</v>
      </c>
      <c r="Q180" s="36">
        <f ca="1">IFERROR(VLOOKUP($A180,Lookup2008,80,FALSE),0)</f>
        <v>3.1000000000000121</v>
      </c>
      <c r="R180" s="34">
        <f ca="1">IFERROR(VLOOKUP($A180,Lookup2009,77,FALSE),0)</f>
        <v>4.5300000000000296</v>
      </c>
      <c r="S180" s="35">
        <f ca="1">IFERROR(VLOOKUP($A180,Lookup2009,78,FALSE),0)</f>
        <v>0.22999999999999687</v>
      </c>
      <c r="T180" s="35">
        <f ca="1">IFERROR(VLOOKUP($A180,Lookup2009,79,FALSE),0)</f>
        <v>1.4599999999999966</v>
      </c>
      <c r="U180" s="36">
        <f ca="1">IFERROR(VLOOKUP($A180,Lookup2009,80,FALSE),0)</f>
        <v>6.2200000000000228</v>
      </c>
      <c r="V180" s="34">
        <f ca="1">IFERROR(VLOOKUP($A180,Lookup2010,77,FALSE),0)</f>
        <v>30.630000000000063</v>
      </c>
      <c r="W180" s="35">
        <f ca="1">IFERROR(VLOOKUP($A180,Lookup2010,78,FALSE),0)</f>
        <v>1.529999999999982</v>
      </c>
      <c r="X180" s="35">
        <f ca="1">IFERROR(VLOOKUP($A180,Lookup2010,79,FALSE),0)</f>
        <v>9.1699999999999235</v>
      </c>
      <c r="Y180" s="36">
        <f ca="1">IFERROR(VLOOKUP($A180,Lookup2010,80,FALSE),0)</f>
        <v>41.329999999999977</v>
      </c>
      <c r="Z180" s="34">
        <f ca="1">IFERROR(VLOOKUP($A180,Lookup2011,77,FALSE),0)</f>
        <v>-36.969999999999949</v>
      </c>
      <c r="AA180" s="35">
        <f ca="1">IFERROR(VLOOKUP($A180,Lookup2011,78,FALSE),0)</f>
        <v>-1.8400000000000014</v>
      </c>
      <c r="AB180" s="35">
        <f ca="1">IFERROR(VLOOKUP($A180,Lookup2011,79,FALSE),0)</f>
        <v>-10.029999999999998</v>
      </c>
      <c r="AC180" s="36">
        <f ca="1">IFERROR(VLOOKUP($A180,Lookup2011,80,FALSE),0)</f>
        <v>-48.839999999999947</v>
      </c>
      <c r="AD180" s="34">
        <f ca="1">IFERROR(VLOOKUP($A180,Lookup2012,77,FALSE),0)</f>
        <v>0</v>
      </c>
      <c r="AE180" s="35">
        <f ca="1">IFERROR(VLOOKUP($A180,Lookup2012,78,FALSE),0)</f>
        <v>0</v>
      </c>
      <c r="AF180" s="35">
        <f ca="1">IFERROR(VLOOKUP($A180,Lookup2012,79,FALSE),0)</f>
        <v>0</v>
      </c>
      <c r="AG180" s="36">
        <f ca="1">IFERROR(VLOOKUP($A180,Lookup2012,80,FALSE),0)</f>
        <v>0</v>
      </c>
      <c r="AH180" s="34">
        <f ca="1">IFERROR(VLOOKUP($A180,Lookup2013,77,FALSE),0)</f>
        <v>1.5</v>
      </c>
      <c r="AI180" s="35">
        <f ca="1">IFERROR(VLOOKUP($A180,Lookup2013,78,FALSE),0)</f>
        <v>7.0000000000000284E-2</v>
      </c>
      <c r="AJ180" s="35">
        <f ca="1">IFERROR(VLOOKUP($A180,Lookup2013,79,FALSE),0)</f>
        <v>0.3400000000000003</v>
      </c>
      <c r="AK180" s="36">
        <f ca="1">IFERROR(VLOOKUP($A180,Lookup2013,80,FALSE),0)</f>
        <v>1.9100000000000006</v>
      </c>
      <c r="AL180" s="34">
        <f ca="1">IFERROR(VLOOKUP($A180,Lookup2014,77,FALSE),0)</f>
        <v>0</v>
      </c>
      <c r="AM180" s="35">
        <f ca="1">IFERROR(VLOOKUP($A180,Lookup2014,78,FALSE),0)</f>
        <v>0</v>
      </c>
      <c r="AN180" s="35">
        <f ca="1">IFERROR(VLOOKUP($A180,Lookup2014,79,FALSE),0)</f>
        <v>0</v>
      </c>
      <c r="AO180" s="36">
        <f ca="1">IFERROR(VLOOKUP($A180,Lookup2014,80,FALSE),0)</f>
        <v>0</v>
      </c>
      <c r="AP180" s="34">
        <f ca="1">IFERROR(VLOOKUP($A180,Lookup2015,77,FALSE),0)</f>
        <v>0</v>
      </c>
      <c r="AQ180" s="35">
        <f ca="1">IFERROR(VLOOKUP($A180,Lookup2015,78,FALSE),0)</f>
        <v>0</v>
      </c>
      <c r="AR180" s="35">
        <f ca="1">IFERROR(VLOOKUP($A180,Lookup2015,79,FALSE),0)</f>
        <v>0</v>
      </c>
      <c r="AS180" s="36">
        <f ca="1">IFERROR(VLOOKUP($A180,Lookup2015,80,FALSE),0)</f>
        <v>0</v>
      </c>
      <c r="AT180" s="34">
        <f ca="1">IFERROR(VLOOKUP($A180,Lookup2016,77,FALSE),0)</f>
        <v>0</v>
      </c>
      <c r="AU180" s="35">
        <f ca="1">IFERROR(VLOOKUP($A180,Lookup2016,78,FALSE),0)</f>
        <v>0</v>
      </c>
      <c r="AV180" s="35">
        <f ca="1">IFERROR(VLOOKUP($A180,Lookup2016,79,FALSE),0)</f>
        <v>0</v>
      </c>
      <c r="AW180" s="36">
        <f ca="1">IFERROR(VLOOKUP($A180,Lookup2016,80,FALSE),0)</f>
        <v>0</v>
      </c>
      <c r="AX180" s="34">
        <f t="shared" ca="1" si="320"/>
        <v>21.150000000000091</v>
      </c>
      <c r="AY180" s="35">
        <f t="shared" ca="1" si="320"/>
        <v>1.0599999999999785</v>
      </c>
      <c r="AZ180" s="35">
        <f t="shared" ca="1" si="320"/>
        <v>9.5999999999999517</v>
      </c>
      <c r="BA180" s="36">
        <f t="shared" ca="1" si="320"/>
        <v>31.810000000000034</v>
      </c>
    </row>
    <row r="181" spans="1:53" outlineLevel="2" x14ac:dyDescent="0.25">
      <c r="A181" t="s">
        <v>728</v>
      </c>
      <c r="B181" t="str">
        <f ca="1">VLOOKUP($A181,IndexLookup,2,FALSE)</f>
        <v>CONS</v>
      </c>
      <c r="C181" t="str">
        <f ca="1">VLOOKUP($B181,ParticipantLookup,2,FALSE)</f>
        <v>Exelon Generation Company, LLC</v>
      </c>
      <c r="D181" t="str">
        <f ca="1">VLOOKUP($A181,IndexLookup,3,FALSE)</f>
        <v>SPCIMP</v>
      </c>
      <c r="E181" t="str">
        <f ca="1">VLOOKUP($D181,FacilityLookup,2,FALSE)</f>
        <v>Alberta-Saskatchewan Intertie - Import</v>
      </c>
      <c r="F181" s="34">
        <f ca="1">IFERROR(VLOOKUP($A181,Lookup2006,77,FALSE),0)</f>
        <v>0</v>
      </c>
      <c r="G181" s="35">
        <f ca="1">IFERROR(VLOOKUP($A181,Lookup2006,78,FALSE),0)</f>
        <v>0</v>
      </c>
      <c r="H181" s="35">
        <f ca="1">IFERROR(VLOOKUP($A181,Lookup2006,79,FALSE),0)</f>
        <v>0</v>
      </c>
      <c r="I181" s="36">
        <f ca="1">IFERROR(VLOOKUP($A181,Lookup2006,80,FALSE),0)</f>
        <v>0</v>
      </c>
      <c r="J181" s="34">
        <f ca="1">IFERROR(VLOOKUP($A181,Lookup2007,77,FALSE),0)</f>
        <v>0.26000000000000156</v>
      </c>
      <c r="K181" s="35">
        <f ca="1">IFERROR(VLOOKUP($A181,Lookup2007,78,FALSE),0)</f>
        <v>9.9999999999998979E-3</v>
      </c>
      <c r="L181" s="35">
        <f ca="1">IFERROR(VLOOKUP($A181,Lookup2007,79,FALSE),0)</f>
        <v>0.10000000000000053</v>
      </c>
      <c r="M181" s="36">
        <f ca="1">IFERROR(VLOOKUP($A181,Lookup2007,80,FALSE),0)</f>
        <v>0.37000000000000199</v>
      </c>
      <c r="N181" s="34">
        <f ca="1">IFERROR(VLOOKUP($A181,Lookup2008,77,FALSE),0)</f>
        <v>0</v>
      </c>
      <c r="O181" s="35">
        <f ca="1">IFERROR(VLOOKUP($A181,Lookup2008,78,FALSE),0)</f>
        <v>0</v>
      </c>
      <c r="P181" s="35">
        <f ca="1">IFERROR(VLOOKUP($A181,Lookup2008,79,FALSE),0)</f>
        <v>0</v>
      </c>
      <c r="Q181" s="36">
        <f ca="1">IFERROR(VLOOKUP($A181,Lookup2008,80,FALSE),0)</f>
        <v>0</v>
      </c>
      <c r="R181" s="34">
        <f ca="1">IFERROR(VLOOKUP($A181,Lookup2009,77,FALSE),0)</f>
        <v>19.649999999999999</v>
      </c>
      <c r="S181" s="35">
        <f ca="1">IFERROR(VLOOKUP($A181,Lookup2009,78,FALSE),0)</f>
        <v>0.97999999999999887</v>
      </c>
      <c r="T181" s="35">
        <f ca="1">IFERROR(VLOOKUP($A181,Lookup2009,79,FALSE),0)</f>
        <v>6.3400000000000007</v>
      </c>
      <c r="U181" s="36">
        <f ca="1">IFERROR(VLOOKUP($A181,Lookup2009,80,FALSE),0)</f>
        <v>26.97</v>
      </c>
      <c r="V181" s="34">
        <f ca="1">IFERROR(VLOOKUP($A181,Lookup2010,77,FALSE),0)</f>
        <v>0</v>
      </c>
      <c r="W181" s="35">
        <f ca="1">IFERROR(VLOOKUP($A181,Lookup2010,78,FALSE),0)</f>
        <v>0</v>
      </c>
      <c r="X181" s="35">
        <f ca="1">IFERROR(VLOOKUP($A181,Lookup2010,79,FALSE),0)</f>
        <v>0</v>
      </c>
      <c r="Y181" s="36">
        <f ca="1">IFERROR(VLOOKUP($A181,Lookup2010,80,FALSE),0)</f>
        <v>0</v>
      </c>
      <c r="Z181" s="34">
        <f ca="1">IFERROR(VLOOKUP($A181,Lookup2011,77,FALSE),0)</f>
        <v>0</v>
      </c>
      <c r="AA181" s="35">
        <f ca="1">IFERROR(VLOOKUP($A181,Lookup2011,78,FALSE),0)</f>
        <v>0</v>
      </c>
      <c r="AB181" s="35">
        <f ca="1">IFERROR(VLOOKUP($A181,Lookup2011,79,FALSE),0)</f>
        <v>0</v>
      </c>
      <c r="AC181" s="36">
        <f ca="1">IFERROR(VLOOKUP($A181,Lookup2011,80,FALSE),0)</f>
        <v>0</v>
      </c>
      <c r="AD181" s="34">
        <f ca="1">IFERROR(VLOOKUP($A181,Lookup2012,77,FALSE),0)</f>
        <v>0</v>
      </c>
      <c r="AE181" s="35">
        <f ca="1">IFERROR(VLOOKUP($A181,Lookup2012,78,FALSE),0)</f>
        <v>0</v>
      </c>
      <c r="AF181" s="35">
        <f ca="1">IFERROR(VLOOKUP($A181,Lookup2012,79,FALSE),0)</f>
        <v>0</v>
      </c>
      <c r="AG181" s="36">
        <f ca="1">IFERROR(VLOOKUP($A181,Lookup2012,80,FALSE),0)</f>
        <v>0</v>
      </c>
      <c r="AH181" s="34">
        <f ca="1">IFERROR(VLOOKUP($A181,Lookup2013,77,FALSE),0)</f>
        <v>0</v>
      </c>
      <c r="AI181" s="35">
        <f ca="1">IFERROR(VLOOKUP($A181,Lookup2013,78,FALSE),0)</f>
        <v>0</v>
      </c>
      <c r="AJ181" s="35">
        <f ca="1">IFERROR(VLOOKUP($A181,Lookup2013,79,FALSE),0)</f>
        <v>0</v>
      </c>
      <c r="AK181" s="36">
        <f ca="1">IFERROR(VLOOKUP($A181,Lookup2013,80,FALSE),0)</f>
        <v>0</v>
      </c>
      <c r="AL181" s="34">
        <f ca="1">IFERROR(VLOOKUP($A181,Lookup2014,77,FALSE),0)</f>
        <v>0</v>
      </c>
      <c r="AM181" s="35">
        <f ca="1">IFERROR(VLOOKUP($A181,Lookup2014,78,FALSE),0)</f>
        <v>0</v>
      </c>
      <c r="AN181" s="35">
        <f ca="1">IFERROR(VLOOKUP($A181,Lookup2014,79,FALSE),0)</f>
        <v>0</v>
      </c>
      <c r="AO181" s="36">
        <f ca="1">IFERROR(VLOOKUP($A181,Lookup2014,80,FALSE),0)</f>
        <v>0</v>
      </c>
      <c r="AP181" s="34">
        <f ca="1">IFERROR(VLOOKUP($A181,Lookup2015,77,FALSE),0)</f>
        <v>0</v>
      </c>
      <c r="AQ181" s="35">
        <f ca="1">IFERROR(VLOOKUP($A181,Lookup2015,78,FALSE),0)</f>
        <v>0</v>
      </c>
      <c r="AR181" s="35">
        <f ca="1">IFERROR(VLOOKUP($A181,Lookup2015,79,FALSE),0)</f>
        <v>0</v>
      </c>
      <c r="AS181" s="36">
        <f ca="1">IFERROR(VLOOKUP($A181,Lookup2015,80,FALSE),0)</f>
        <v>0</v>
      </c>
      <c r="AT181" s="34">
        <f ca="1">IFERROR(VLOOKUP($A181,Lookup2016,77,FALSE),0)</f>
        <v>0</v>
      </c>
      <c r="AU181" s="35">
        <f ca="1">IFERROR(VLOOKUP($A181,Lookup2016,78,FALSE),0)</f>
        <v>0</v>
      </c>
      <c r="AV181" s="35">
        <f ca="1">IFERROR(VLOOKUP($A181,Lookup2016,79,FALSE),0)</f>
        <v>0</v>
      </c>
      <c r="AW181" s="36">
        <f ca="1">IFERROR(VLOOKUP($A181,Lookup2016,80,FALSE),0)</f>
        <v>0</v>
      </c>
      <c r="AX181" s="34">
        <f t="shared" ca="1" si="320"/>
        <v>19.91</v>
      </c>
      <c r="AY181" s="35">
        <f t="shared" ca="1" si="320"/>
        <v>0.98999999999999877</v>
      </c>
      <c r="AZ181" s="35">
        <f t="shared" ca="1" si="320"/>
        <v>6.4400000000000013</v>
      </c>
      <c r="BA181" s="36">
        <f t="shared" ca="1" si="320"/>
        <v>27.34</v>
      </c>
    </row>
    <row r="182" spans="1:53" outlineLevel="1" x14ac:dyDescent="0.25">
      <c r="C182" s="2" t="s">
        <v>944</v>
      </c>
      <c r="F182" s="34">
        <f t="shared" ref="F182:BA182" ca="1" si="321">SUBTOTAL(9,F179:F181)</f>
        <v>0.35999999999999588</v>
      </c>
      <c r="G182" s="35">
        <f t="shared" ca="1" si="321"/>
        <v>2.0000000000000018E-2</v>
      </c>
      <c r="H182" s="35">
        <f t="shared" ca="1" si="321"/>
        <v>0.18000000000000149</v>
      </c>
      <c r="I182" s="36">
        <f t="shared" ca="1" si="321"/>
        <v>0.55999999999999739</v>
      </c>
      <c r="J182" s="34">
        <f t="shared" ca="1" si="321"/>
        <v>19.329999999999938</v>
      </c>
      <c r="K182" s="35">
        <f t="shared" ca="1" si="321"/>
        <v>0.97000000000000075</v>
      </c>
      <c r="L182" s="35">
        <f t="shared" ca="1" si="321"/>
        <v>7.8500000000000298</v>
      </c>
      <c r="M182" s="36">
        <f t="shared" ca="1" si="321"/>
        <v>28.149999999999967</v>
      </c>
      <c r="N182" s="34">
        <f t="shared" ca="1" si="321"/>
        <v>3.5500000000000256</v>
      </c>
      <c r="O182" s="35">
        <f t="shared" ca="1" si="321"/>
        <v>0.17000000000000026</v>
      </c>
      <c r="P182" s="35">
        <f t="shared" ca="1" si="321"/>
        <v>1.319999999999995</v>
      </c>
      <c r="Q182" s="36">
        <f t="shared" ca="1" si="321"/>
        <v>5.0400000000000205</v>
      </c>
      <c r="R182" s="34">
        <f t="shared" ca="1" si="321"/>
        <v>24.180000000000028</v>
      </c>
      <c r="S182" s="35">
        <f t="shared" ca="1" si="321"/>
        <v>1.2099999999999957</v>
      </c>
      <c r="T182" s="35">
        <f t="shared" ca="1" si="321"/>
        <v>7.7999999999999972</v>
      </c>
      <c r="U182" s="36">
        <f t="shared" ca="1" si="321"/>
        <v>33.190000000000019</v>
      </c>
      <c r="V182" s="34">
        <f t="shared" ca="1" si="321"/>
        <v>30.630000000000063</v>
      </c>
      <c r="W182" s="35">
        <f t="shared" ca="1" si="321"/>
        <v>1.529999999999982</v>
      </c>
      <c r="X182" s="35">
        <f t="shared" ca="1" si="321"/>
        <v>9.1699999999999235</v>
      </c>
      <c r="Y182" s="36">
        <f t="shared" ca="1" si="321"/>
        <v>41.329999999999977</v>
      </c>
      <c r="Z182" s="34">
        <f t="shared" ca="1" si="321"/>
        <v>-36.969999999999949</v>
      </c>
      <c r="AA182" s="35">
        <f t="shared" ca="1" si="321"/>
        <v>-1.8400000000000014</v>
      </c>
      <c r="AB182" s="35">
        <f t="shared" ca="1" si="321"/>
        <v>-10.029999999999998</v>
      </c>
      <c r="AC182" s="36">
        <f t="shared" ca="1" si="321"/>
        <v>-48.839999999999947</v>
      </c>
      <c r="AD182" s="34">
        <f t="shared" ca="1" si="321"/>
        <v>0</v>
      </c>
      <c r="AE182" s="35">
        <f t="shared" ca="1" si="321"/>
        <v>0</v>
      </c>
      <c r="AF182" s="35">
        <f t="shared" ca="1" si="321"/>
        <v>0</v>
      </c>
      <c r="AG182" s="36">
        <f t="shared" ca="1" si="321"/>
        <v>0</v>
      </c>
      <c r="AH182" s="34">
        <f t="shared" ca="1" si="321"/>
        <v>1.5</v>
      </c>
      <c r="AI182" s="35">
        <f t="shared" ca="1" si="321"/>
        <v>7.0000000000000284E-2</v>
      </c>
      <c r="AJ182" s="35">
        <f t="shared" ca="1" si="321"/>
        <v>0.3400000000000003</v>
      </c>
      <c r="AK182" s="36">
        <f t="shared" ca="1" si="321"/>
        <v>1.9100000000000006</v>
      </c>
      <c r="AL182" s="34">
        <f t="shared" ca="1" si="321"/>
        <v>0</v>
      </c>
      <c r="AM182" s="35">
        <f t="shared" ca="1" si="321"/>
        <v>0</v>
      </c>
      <c r="AN182" s="35">
        <f t="shared" ca="1" si="321"/>
        <v>0</v>
      </c>
      <c r="AO182" s="36">
        <f t="shared" ca="1" si="321"/>
        <v>0</v>
      </c>
      <c r="AP182" s="34">
        <f t="shared" ca="1" si="321"/>
        <v>0</v>
      </c>
      <c r="AQ182" s="35">
        <f t="shared" ca="1" si="321"/>
        <v>0</v>
      </c>
      <c r="AR182" s="35">
        <f t="shared" ca="1" si="321"/>
        <v>0</v>
      </c>
      <c r="AS182" s="36">
        <f t="shared" ca="1" si="321"/>
        <v>0</v>
      </c>
      <c r="AT182" s="34">
        <f t="shared" ca="1" si="321"/>
        <v>0</v>
      </c>
      <c r="AU182" s="35">
        <f t="shared" ca="1" si="321"/>
        <v>0</v>
      </c>
      <c r="AV182" s="35">
        <f t="shared" ca="1" si="321"/>
        <v>0</v>
      </c>
      <c r="AW182" s="36">
        <f t="shared" ca="1" si="321"/>
        <v>0</v>
      </c>
      <c r="AX182" s="34">
        <f t="shared" ca="1" si="321"/>
        <v>42.580000000000098</v>
      </c>
      <c r="AY182" s="35">
        <f t="shared" ca="1" si="321"/>
        <v>2.1299999999999777</v>
      </c>
      <c r="AZ182" s="35">
        <f t="shared" ca="1" si="321"/>
        <v>16.629999999999949</v>
      </c>
      <c r="BA182" s="36">
        <f t="shared" ca="1" si="321"/>
        <v>61.340000000000046</v>
      </c>
    </row>
    <row r="183" spans="1:53" outlineLevel="2" x14ac:dyDescent="0.25">
      <c r="A183" t="s">
        <v>234</v>
      </c>
      <c r="B183" t="str">
        <f t="shared" ref="B183:B198" ca="1" si="322">VLOOKUP($A183,IndexLookup,2,FALSE)</f>
        <v>UNCA</v>
      </c>
      <c r="C183" t="str">
        <f t="shared" ref="C183:C198" ca="1" si="323">VLOOKUP($B183,ParticipantLookup,2,FALSE)</f>
        <v>FortisAlberta Inc.</v>
      </c>
      <c r="D183" t="str">
        <f t="shared" ref="D183:D198" ca="1" si="324">VLOOKUP($A183,IndexLookup,3,FALSE)</f>
        <v>0000001511</v>
      </c>
      <c r="E183" t="str">
        <f t="shared" ref="E183:E198" ca="1" si="325">VLOOKUP($D183,FacilityLookup,2,FALSE)</f>
        <v>FortisAlberta Reversing POD - Fort Macleod (15S)</v>
      </c>
      <c r="F183" s="34">
        <f t="shared" ref="F183:F198" ca="1" si="326">IFERROR(VLOOKUP($A183,Lookup2006,77,FALSE),0)</f>
        <v>0</v>
      </c>
      <c r="G183" s="35">
        <f t="shared" ref="G183:G198" ca="1" si="327">IFERROR(VLOOKUP($A183,Lookup2006,78,FALSE),0)</f>
        <v>0</v>
      </c>
      <c r="H183" s="35">
        <f t="shared" ref="H183:H198" ca="1" si="328">IFERROR(VLOOKUP($A183,Lookup2006,79,FALSE),0)</f>
        <v>0</v>
      </c>
      <c r="I183" s="36">
        <f t="shared" ref="I183:I198" ca="1" si="329">IFERROR(VLOOKUP($A183,Lookup2006,80,FALSE),0)</f>
        <v>0</v>
      </c>
      <c r="J183" s="34">
        <f t="shared" ref="J183:J198" ca="1" si="330">IFERROR(VLOOKUP($A183,Lookup2007,77,FALSE),0)</f>
        <v>0</v>
      </c>
      <c r="K183" s="35">
        <f t="shared" ref="K183:K198" ca="1" si="331">IFERROR(VLOOKUP($A183,Lookup2007,78,FALSE),0)</f>
        <v>0</v>
      </c>
      <c r="L183" s="35">
        <f t="shared" ref="L183:L198" ca="1" si="332">IFERROR(VLOOKUP($A183,Lookup2007,79,FALSE),0)</f>
        <v>0</v>
      </c>
      <c r="M183" s="36">
        <f t="shared" ref="M183:M198" ca="1" si="333">IFERROR(VLOOKUP($A183,Lookup2007,80,FALSE),0)</f>
        <v>0</v>
      </c>
      <c r="N183" s="34">
        <f t="shared" ref="N183:N198" ca="1" si="334">IFERROR(VLOOKUP($A183,Lookup2008,77,FALSE),0)</f>
        <v>64.72999999999999</v>
      </c>
      <c r="O183" s="35">
        <f t="shared" ref="O183:O198" ca="1" si="335">IFERROR(VLOOKUP($A183,Lookup2008,78,FALSE),0)</f>
        <v>3.2300000000000022</v>
      </c>
      <c r="P183" s="35">
        <f t="shared" ref="P183:P198" ca="1" si="336">IFERROR(VLOOKUP($A183,Lookup2008,79,FALSE),0)</f>
        <v>22.92</v>
      </c>
      <c r="Q183" s="36">
        <f t="shared" ref="Q183:Q198" ca="1" si="337">IFERROR(VLOOKUP($A183,Lookup2008,80,FALSE),0)</f>
        <v>90.88</v>
      </c>
      <c r="R183" s="34">
        <f t="shared" ref="R183:R198" ca="1" si="338">IFERROR(VLOOKUP($A183,Lookup2009,77,FALSE),0)</f>
        <v>-15.120000000000005</v>
      </c>
      <c r="S183" s="35">
        <f t="shared" ref="S183:S198" ca="1" si="339">IFERROR(VLOOKUP($A183,Lookup2009,78,FALSE),0)</f>
        <v>-0.77000000000000091</v>
      </c>
      <c r="T183" s="35">
        <f t="shared" ref="T183:T198" ca="1" si="340">IFERROR(VLOOKUP($A183,Lookup2009,79,FALSE),0)</f>
        <v>-4.8700000000000037</v>
      </c>
      <c r="U183" s="36">
        <f t="shared" ref="U183:U198" ca="1" si="341">IFERROR(VLOOKUP($A183,Lookup2009,80,FALSE),0)</f>
        <v>-20.760000000000009</v>
      </c>
      <c r="V183" s="34">
        <f t="shared" ref="V183:V198" ca="1" si="342">IFERROR(VLOOKUP($A183,Lookup2010,77,FALSE),0)</f>
        <v>17.920000000000016</v>
      </c>
      <c r="W183" s="35">
        <f t="shared" ref="W183:W198" ca="1" si="343">IFERROR(VLOOKUP($A183,Lookup2010,78,FALSE),0)</f>
        <v>0.91</v>
      </c>
      <c r="X183" s="35">
        <f t="shared" ref="X183:X198" ca="1" si="344">IFERROR(VLOOKUP($A183,Lookup2010,79,FALSE),0)</f>
        <v>5.4299999999999971</v>
      </c>
      <c r="Y183" s="36">
        <f t="shared" ref="Y183:Y198" ca="1" si="345">IFERROR(VLOOKUP($A183,Lookup2010,80,FALSE),0)</f>
        <v>24.260000000000012</v>
      </c>
      <c r="Z183" s="34">
        <f t="shared" ref="Z183:Z198" ca="1" si="346">IFERROR(VLOOKUP($A183,Lookup2011,77,FALSE),0)</f>
        <v>184.2700000000001</v>
      </c>
      <c r="AA183" s="35">
        <f t="shared" ref="AA183:AA198" ca="1" si="347">IFERROR(VLOOKUP($A183,Lookup2011,78,FALSE),0)</f>
        <v>9.2200000000000006</v>
      </c>
      <c r="AB183" s="35">
        <f t="shared" ref="AB183:AB198" ca="1" si="348">IFERROR(VLOOKUP($A183,Lookup2011,79,FALSE),0)</f>
        <v>51.22000000000002</v>
      </c>
      <c r="AC183" s="36">
        <f t="shared" ref="AC183:AC198" ca="1" si="349">IFERROR(VLOOKUP($A183,Lookup2011,80,FALSE),0)</f>
        <v>244.71000000000012</v>
      </c>
      <c r="AD183" s="34">
        <f t="shared" ref="AD183:AD198" ca="1" si="350">IFERROR(VLOOKUP($A183,Lookup2012,77,FALSE),0)</f>
        <v>-7.3600000000000012</v>
      </c>
      <c r="AE183" s="35">
        <f t="shared" ref="AE183:AE198" ca="1" si="351">IFERROR(VLOOKUP($A183,Lookup2012,78,FALSE),0)</f>
        <v>-0.38000000000000023</v>
      </c>
      <c r="AF183" s="35">
        <f t="shared" ref="AF183:AF198" ca="1" si="352">IFERROR(VLOOKUP($A183,Lookup2012,79,FALSE),0)</f>
        <v>-1.8099999999999998</v>
      </c>
      <c r="AG183" s="36">
        <f t="shared" ref="AG183:AG198" ca="1" si="353">IFERROR(VLOOKUP($A183,Lookup2012,80,FALSE),0)</f>
        <v>-9.5500000000000007</v>
      </c>
      <c r="AH183" s="34">
        <f t="shared" ref="AH183:AH198" ca="1" si="354">IFERROR(VLOOKUP($A183,Lookup2013,77,FALSE),0)</f>
        <v>0</v>
      </c>
      <c r="AI183" s="35">
        <f t="shared" ref="AI183:AI198" ca="1" si="355">IFERROR(VLOOKUP($A183,Lookup2013,78,FALSE),0)</f>
        <v>0</v>
      </c>
      <c r="AJ183" s="35">
        <f t="shared" ref="AJ183:AJ198" ca="1" si="356">IFERROR(VLOOKUP($A183,Lookup2013,79,FALSE),0)</f>
        <v>0</v>
      </c>
      <c r="AK183" s="36">
        <f t="shared" ref="AK183:AK198" ca="1" si="357">IFERROR(VLOOKUP($A183,Lookup2013,80,FALSE),0)</f>
        <v>0</v>
      </c>
      <c r="AL183" s="34">
        <f t="shared" ref="AL183:AL198" ca="1" si="358">IFERROR(VLOOKUP($A183,Lookup2014,77,FALSE),0)</f>
        <v>70.499999999999915</v>
      </c>
      <c r="AM183" s="35">
        <f t="shared" ref="AM183:AM198" ca="1" si="359">IFERROR(VLOOKUP($A183,Lookup2014,78,FALSE),0)</f>
        <v>3.5199999999999991</v>
      </c>
      <c r="AN183" s="35">
        <f t="shared" ref="AN183:AN198" ca="1" si="360">IFERROR(VLOOKUP($A183,Lookup2014,79,FALSE),0)</f>
        <v>13.920000000000003</v>
      </c>
      <c r="AO183" s="36">
        <f t="shared" ref="AO183:AO198" ca="1" si="361">IFERROR(VLOOKUP($A183,Lookup2014,80,FALSE),0)</f>
        <v>87.939999999999927</v>
      </c>
      <c r="AP183" s="34">
        <f t="shared" ref="AP183:AP198" ca="1" si="362">IFERROR(VLOOKUP($A183,Lookup2015,77,FALSE),0)</f>
        <v>-6.8400000000000043</v>
      </c>
      <c r="AQ183" s="35">
        <f t="shared" ref="AQ183:AQ198" ca="1" si="363">IFERROR(VLOOKUP($A183,Lookup2015,78,FALSE),0)</f>
        <v>-0.35000000000000009</v>
      </c>
      <c r="AR183" s="35">
        <f t="shared" ref="AR183:AR198" ca="1" si="364">IFERROR(VLOOKUP($A183,Lookup2015,79,FALSE),0)</f>
        <v>-1.1200000000000001</v>
      </c>
      <c r="AS183" s="36">
        <f t="shared" ref="AS183:AS198" ca="1" si="365">IFERROR(VLOOKUP($A183,Lookup2015,80,FALSE),0)</f>
        <v>-8.3100000000000041</v>
      </c>
      <c r="AT183" s="34">
        <f t="shared" ref="AT183:AT198" ca="1" si="366">IFERROR(VLOOKUP($A183,Lookup2016,77,FALSE),0)</f>
        <v>6.1699999999999928</v>
      </c>
      <c r="AU183" s="35">
        <f t="shared" ref="AU183:AU198" ca="1" si="367">IFERROR(VLOOKUP($A183,Lookup2016,78,FALSE),0)</f>
        <v>0.30999999999999983</v>
      </c>
      <c r="AV183" s="35">
        <f t="shared" ref="AV183:AV198" ca="1" si="368">IFERROR(VLOOKUP($A183,Lookup2016,79,FALSE),0)</f>
        <v>0.89000000000000012</v>
      </c>
      <c r="AW183" s="36">
        <f t="shared" ref="AW183:AW198" ca="1" si="369">IFERROR(VLOOKUP($A183,Lookup2016,80,FALSE),0)</f>
        <v>7.3699999999999921</v>
      </c>
      <c r="AX183" s="34">
        <f t="shared" ref="AX183:AX198" ca="1" si="370">SUM(F183,J183,N183,R183,V183,Z183,AD183,AH183,AL183,AP183,AT183)</f>
        <v>314.27</v>
      </c>
      <c r="AY183" s="35">
        <f t="shared" ref="AY183:AY198" ca="1" si="371">SUM(G183,K183,O183,S183,W183,AA183,AE183,AI183,AM183,AQ183,AU183)</f>
        <v>15.690000000000001</v>
      </c>
      <c r="AZ183" s="35">
        <f t="shared" ref="AZ183:AZ198" ca="1" si="372">SUM(H183,L183,P183,T183,X183,AB183,AF183,AJ183,AN183,AR183,AV183)</f>
        <v>86.580000000000013</v>
      </c>
      <c r="BA183" s="36">
        <f t="shared" ref="BA183:BA198" ca="1" si="373">SUM(I183,M183,Q183,U183,Y183,AC183,AG183,AK183,AO183,AS183,AW183)</f>
        <v>416.54000000000008</v>
      </c>
    </row>
    <row r="184" spans="1:53" outlineLevel="2" x14ac:dyDescent="0.25">
      <c r="A184" t="s">
        <v>235</v>
      </c>
      <c r="B184" t="str">
        <f t="shared" ca="1" si="322"/>
        <v>UNCA</v>
      </c>
      <c r="C184" t="str">
        <f t="shared" ca="1" si="323"/>
        <v>FortisAlberta Inc.</v>
      </c>
      <c r="D184" t="str">
        <f t="shared" ca="1" si="324"/>
        <v>0000006711</v>
      </c>
      <c r="E184" t="str">
        <f t="shared" ca="1" si="325"/>
        <v>FortisAlberta Reversing POD - Stirling (67S)</v>
      </c>
      <c r="F184" s="34">
        <f t="shared" ca="1" si="326"/>
        <v>0</v>
      </c>
      <c r="G184" s="35">
        <f t="shared" ca="1" si="327"/>
        <v>0</v>
      </c>
      <c r="H184" s="35">
        <f t="shared" ca="1" si="328"/>
        <v>0</v>
      </c>
      <c r="I184" s="36">
        <f t="shared" ca="1" si="329"/>
        <v>0</v>
      </c>
      <c r="J184" s="34">
        <f t="shared" ca="1" si="330"/>
        <v>285.22999999999985</v>
      </c>
      <c r="K184" s="35">
        <f t="shared" ca="1" si="331"/>
        <v>14.250000000000002</v>
      </c>
      <c r="L184" s="35">
        <f t="shared" ca="1" si="332"/>
        <v>117.66000000000001</v>
      </c>
      <c r="M184" s="36">
        <f t="shared" ca="1" si="333"/>
        <v>417.13999999999982</v>
      </c>
      <c r="N184" s="34">
        <f t="shared" ca="1" si="334"/>
        <v>-52.130000000000223</v>
      </c>
      <c r="O184" s="35">
        <f t="shared" ca="1" si="335"/>
        <v>-2.6100000000000048</v>
      </c>
      <c r="P184" s="35">
        <f t="shared" ca="1" si="336"/>
        <v>-18.639999999999986</v>
      </c>
      <c r="Q184" s="36">
        <f t="shared" ca="1" si="337"/>
        <v>-73.380000000000209</v>
      </c>
      <c r="R184" s="34">
        <f t="shared" ca="1" si="338"/>
        <v>8.2700000000000173</v>
      </c>
      <c r="S184" s="35">
        <f t="shared" ca="1" si="339"/>
        <v>0.40000000000000036</v>
      </c>
      <c r="T184" s="35">
        <f t="shared" ca="1" si="340"/>
        <v>2.6599999999999908</v>
      </c>
      <c r="U184" s="36">
        <f t="shared" ca="1" si="341"/>
        <v>11.330000000000011</v>
      </c>
      <c r="V184" s="34">
        <f t="shared" ca="1" si="342"/>
        <v>28.930000000000003</v>
      </c>
      <c r="W184" s="35">
        <f t="shared" ca="1" si="343"/>
        <v>1.44</v>
      </c>
      <c r="X184" s="35">
        <f t="shared" ca="1" si="344"/>
        <v>8.68</v>
      </c>
      <c r="Y184" s="36">
        <f t="shared" ca="1" si="345"/>
        <v>39.050000000000011</v>
      </c>
      <c r="Z184" s="34">
        <f t="shared" ca="1" si="346"/>
        <v>139.69999999999982</v>
      </c>
      <c r="AA184" s="35">
        <f t="shared" ca="1" si="347"/>
        <v>6.9900000000000038</v>
      </c>
      <c r="AB184" s="35">
        <f t="shared" ca="1" si="348"/>
        <v>37.649999999999928</v>
      </c>
      <c r="AC184" s="36">
        <f t="shared" ca="1" si="349"/>
        <v>184.33999999999975</v>
      </c>
      <c r="AD184" s="34">
        <f t="shared" ca="1" si="350"/>
        <v>-258.60000000000002</v>
      </c>
      <c r="AE184" s="35">
        <f t="shared" ca="1" si="351"/>
        <v>-12.93</v>
      </c>
      <c r="AF184" s="35">
        <f t="shared" ca="1" si="352"/>
        <v>-63.379999999999981</v>
      </c>
      <c r="AG184" s="36">
        <f t="shared" ca="1" si="353"/>
        <v>-334.90999999999997</v>
      </c>
      <c r="AH184" s="34">
        <f t="shared" ca="1" si="354"/>
        <v>89.199999999999804</v>
      </c>
      <c r="AI184" s="35">
        <f t="shared" ca="1" si="355"/>
        <v>4.4799999999999986</v>
      </c>
      <c r="AJ184" s="35">
        <f t="shared" ca="1" si="356"/>
        <v>19.980000000000018</v>
      </c>
      <c r="AK184" s="36">
        <f t="shared" ca="1" si="357"/>
        <v>113.65999999999981</v>
      </c>
      <c r="AL184" s="34">
        <f t="shared" ca="1" si="358"/>
        <v>118.54</v>
      </c>
      <c r="AM184" s="35">
        <f t="shared" ca="1" si="359"/>
        <v>5.93</v>
      </c>
      <c r="AN184" s="35">
        <f t="shared" ca="1" si="360"/>
        <v>22.770000000000003</v>
      </c>
      <c r="AO184" s="36">
        <f t="shared" ca="1" si="361"/>
        <v>147.24</v>
      </c>
      <c r="AP184" s="34">
        <f t="shared" ca="1" si="362"/>
        <v>292.85000000000002</v>
      </c>
      <c r="AQ184" s="35">
        <f t="shared" ca="1" si="363"/>
        <v>14.639999999999997</v>
      </c>
      <c r="AR184" s="35">
        <f t="shared" ca="1" si="364"/>
        <v>48.990000000000009</v>
      </c>
      <c r="AS184" s="36">
        <f t="shared" ca="1" si="365"/>
        <v>356.4799999999999</v>
      </c>
      <c r="AT184" s="34">
        <f t="shared" ca="1" si="366"/>
        <v>36.260000000000062</v>
      </c>
      <c r="AU184" s="35">
        <f t="shared" ca="1" si="367"/>
        <v>1.8200000000000005</v>
      </c>
      <c r="AV184" s="35">
        <f t="shared" ca="1" si="368"/>
        <v>5.3100000000000129</v>
      </c>
      <c r="AW184" s="36">
        <f t="shared" ca="1" si="369"/>
        <v>43.390000000000065</v>
      </c>
      <c r="AX184" s="34">
        <f t="shared" ca="1" si="370"/>
        <v>688.24999999999943</v>
      </c>
      <c r="AY184" s="35">
        <f t="shared" ca="1" si="371"/>
        <v>34.409999999999989</v>
      </c>
      <c r="AZ184" s="35">
        <f t="shared" ca="1" si="372"/>
        <v>181.67999999999998</v>
      </c>
      <c r="BA184" s="36">
        <f t="shared" ca="1" si="373"/>
        <v>904.33999999999924</v>
      </c>
    </row>
    <row r="185" spans="1:53" outlineLevel="2" x14ac:dyDescent="0.25">
      <c r="A185" t="s">
        <v>768</v>
      </c>
      <c r="B185" t="str">
        <f t="shared" ca="1" si="322"/>
        <v>UNCA</v>
      </c>
      <c r="C185" t="str">
        <f t="shared" ca="1" si="323"/>
        <v>FortisAlberta Inc.</v>
      </c>
      <c r="D185" t="str">
        <f t="shared" ca="1" si="324"/>
        <v>0000016301</v>
      </c>
      <c r="E185" t="str">
        <f t="shared" ca="1" si="325"/>
        <v>FortisAlberta DOS - BP Empress (163S)</v>
      </c>
      <c r="F185" s="34">
        <f t="shared" ca="1" si="326"/>
        <v>807.17999999999063</v>
      </c>
      <c r="G185" s="35">
        <f t="shared" ca="1" si="327"/>
        <v>40.349999999999824</v>
      </c>
      <c r="H185" s="35">
        <f t="shared" ca="1" si="328"/>
        <v>393.53999999999331</v>
      </c>
      <c r="I185" s="36">
        <f t="shared" ca="1" si="329"/>
        <v>1241.069999999984</v>
      </c>
      <c r="J185" s="34">
        <f t="shared" ca="1" si="330"/>
        <v>718.97999999999729</v>
      </c>
      <c r="K185" s="35">
        <f t="shared" ca="1" si="331"/>
        <v>35.949999999999676</v>
      </c>
      <c r="L185" s="35">
        <f t="shared" ca="1" si="332"/>
        <v>308.83999999999867</v>
      </c>
      <c r="M185" s="36">
        <f t="shared" ca="1" si="333"/>
        <v>1063.7699999999957</v>
      </c>
      <c r="N185" s="34">
        <f t="shared" ca="1" si="334"/>
        <v>11.890000000000043</v>
      </c>
      <c r="O185" s="35">
        <f t="shared" ca="1" si="335"/>
        <v>0.59</v>
      </c>
      <c r="P185" s="35">
        <f t="shared" ca="1" si="336"/>
        <v>4.4399999999999995</v>
      </c>
      <c r="Q185" s="36">
        <f t="shared" ca="1" si="337"/>
        <v>16.920000000000041</v>
      </c>
      <c r="R185" s="34">
        <f t="shared" ca="1" si="338"/>
        <v>0</v>
      </c>
      <c r="S185" s="35">
        <f t="shared" ca="1" si="339"/>
        <v>0</v>
      </c>
      <c r="T185" s="35">
        <f t="shared" ca="1" si="340"/>
        <v>0</v>
      </c>
      <c r="U185" s="36">
        <f t="shared" ca="1" si="341"/>
        <v>0</v>
      </c>
      <c r="V185" s="34">
        <f t="shared" ca="1" si="342"/>
        <v>0</v>
      </c>
      <c r="W185" s="35">
        <f t="shared" ca="1" si="343"/>
        <v>0</v>
      </c>
      <c r="X185" s="35">
        <f t="shared" ca="1" si="344"/>
        <v>0</v>
      </c>
      <c r="Y185" s="36">
        <f t="shared" ca="1" si="345"/>
        <v>0</v>
      </c>
      <c r="Z185" s="34">
        <f t="shared" ca="1" si="346"/>
        <v>0</v>
      </c>
      <c r="AA185" s="35">
        <f t="shared" ca="1" si="347"/>
        <v>0</v>
      </c>
      <c r="AB185" s="35">
        <f t="shared" ca="1" si="348"/>
        <v>0</v>
      </c>
      <c r="AC185" s="36">
        <f t="shared" ca="1" si="349"/>
        <v>0</v>
      </c>
      <c r="AD185" s="34">
        <f t="shared" ca="1" si="350"/>
        <v>0</v>
      </c>
      <c r="AE185" s="35">
        <f t="shared" ca="1" si="351"/>
        <v>0</v>
      </c>
      <c r="AF185" s="35">
        <f t="shared" ca="1" si="352"/>
        <v>0</v>
      </c>
      <c r="AG185" s="36">
        <f t="shared" ca="1" si="353"/>
        <v>0</v>
      </c>
      <c r="AH185" s="34">
        <f t="shared" ca="1" si="354"/>
        <v>0</v>
      </c>
      <c r="AI185" s="35">
        <f t="shared" ca="1" si="355"/>
        <v>0</v>
      </c>
      <c r="AJ185" s="35">
        <f t="shared" ca="1" si="356"/>
        <v>0</v>
      </c>
      <c r="AK185" s="36">
        <f t="shared" ca="1" si="357"/>
        <v>0</v>
      </c>
      <c r="AL185" s="34">
        <f t="shared" ca="1" si="358"/>
        <v>0</v>
      </c>
      <c r="AM185" s="35">
        <f t="shared" ca="1" si="359"/>
        <v>0</v>
      </c>
      <c r="AN185" s="35">
        <f t="shared" ca="1" si="360"/>
        <v>0</v>
      </c>
      <c r="AO185" s="36">
        <f t="shared" ca="1" si="361"/>
        <v>0</v>
      </c>
      <c r="AP185" s="34">
        <f t="shared" ca="1" si="362"/>
        <v>0</v>
      </c>
      <c r="AQ185" s="35">
        <f t="shared" ca="1" si="363"/>
        <v>0</v>
      </c>
      <c r="AR185" s="35">
        <f t="shared" ca="1" si="364"/>
        <v>0</v>
      </c>
      <c r="AS185" s="36">
        <f t="shared" ca="1" si="365"/>
        <v>0</v>
      </c>
      <c r="AT185" s="34">
        <f t="shared" ca="1" si="366"/>
        <v>0</v>
      </c>
      <c r="AU185" s="35">
        <f t="shared" ca="1" si="367"/>
        <v>0</v>
      </c>
      <c r="AV185" s="35">
        <f t="shared" ca="1" si="368"/>
        <v>0</v>
      </c>
      <c r="AW185" s="36">
        <f t="shared" ca="1" si="369"/>
        <v>0</v>
      </c>
      <c r="AX185" s="34">
        <f t="shared" ca="1" si="370"/>
        <v>1538.0499999999881</v>
      </c>
      <c r="AY185" s="35">
        <f t="shared" ca="1" si="371"/>
        <v>76.889999999999503</v>
      </c>
      <c r="AZ185" s="35">
        <f t="shared" ca="1" si="372"/>
        <v>706.81999999999198</v>
      </c>
      <c r="BA185" s="36">
        <f t="shared" ca="1" si="373"/>
        <v>2321.7599999999798</v>
      </c>
    </row>
    <row r="186" spans="1:53" outlineLevel="2" x14ac:dyDescent="0.25">
      <c r="A186" t="s">
        <v>236</v>
      </c>
      <c r="B186" t="str">
        <f t="shared" ca="1" si="322"/>
        <v>UNCA</v>
      </c>
      <c r="C186" t="str">
        <f t="shared" ca="1" si="323"/>
        <v>FortisAlberta Inc.</v>
      </c>
      <c r="D186" t="str">
        <f t="shared" ca="1" si="324"/>
        <v>0000022911</v>
      </c>
      <c r="E186" t="str">
        <f t="shared" ca="1" si="325"/>
        <v>FortisAlberta Reversing POD - Glenwood (229S)</v>
      </c>
      <c r="F186" s="34">
        <f t="shared" ca="1" si="326"/>
        <v>-14.749999999999991</v>
      </c>
      <c r="G186" s="35">
        <f t="shared" ca="1" si="327"/>
        <v>-0.73999999999999977</v>
      </c>
      <c r="H186" s="35">
        <f t="shared" ca="1" si="328"/>
        <v>-6.6599999999999993</v>
      </c>
      <c r="I186" s="36">
        <f t="shared" ca="1" si="329"/>
        <v>-22.149999999999991</v>
      </c>
      <c r="J186" s="34">
        <f t="shared" ca="1" si="330"/>
        <v>130.61999999999998</v>
      </c>
      <c r="K186" s="35">
        <f t="shared" ca="1" si="331"/>
        <v>6.5300000000000011</v>
      </c>
      <c r="L186" s="35">
        <f t="shared" ca="1" si="332"/>
        <v>53.860000000000007</v>
      </c>
      <c r="M186" s="36">
        <f t="shared" ca="1" si="333"/>
        <v>191.01</v>
      </c>
      <c r="N186" s="34">
        <f t="shared" ca="1" si="334"/>
        <v>28.970000000000034</v>
      </c>
      <c r="O186" s="35">
        <f t="shared" ca="1" si="335"/>
        <v>1.4699999999999995</v>
      </c>
      <c r="P186" s="35">
        <f t="shared" ca="1" si="336"/>
        <v>10.179999999999998</v>
      </c>
      <c r="Q186" s="36">
        <f t="shared" ca="1" si="337"/>
        <v>40.620000000000033</v>
      </c>
      <c r="R186" s="34">
        <f t="shared" ca="1" si="338"/>
        <v>160.31</v>
      </c>
      <c r="S186" s="35">
        <f t="shared" ca="1" si="339"/>
        <v>7.9799999999999995</v>
      </c>
      <c r="T186" s="35">
        <f t="shared" ca="1" si="340"/>
        <v>51.690000000000026</v>
      </c>
      <c r="U186" s="36">
        <f t="shared" ca="1" si="341"/>
        <v>219.98000000000002</v>
      </c>
      <c r="V186" s="34">
        <f t="shared" ca="1" si="342"/>
        <v>290.18999999999994</v>
      </c>
      <c r="W186" s="35">
        <f t="shared" ca="1" si="343"/>
        <v>14.51</v>
      </c>
      <c r="X186" s="35">
        <f t="shared" ca="1" si="344"/>
        <v>87.740000000000023</v>
      </c>
      <c r="Y186" s="36">
        <f t="shared" ca="1" si="345"/>
        <v>392.43999999999994</v>
      </c>
      <c r="Z186" s="34">
        <f t="shared" ca="1" si="346"/>
        <v>35.919999999999931</v>
      </c>
      <c r="AA186" s="35">
        <f t="shared" ca="1" si="347"/>
        <v>1.7899999999999938</v>
      </c>
      <c r="AB186" s="35">
        <f t="shared" ca="1" si="348"/>
        <v>9.8300000000000107</v>
      </c>
      <c r="AC186" s="36">
        <f t="shared" ca="1" si="349"/>
        <v>47.539999999999935</v>
      </c>
      <c r="AD186" s="34">
        <f t="shared" ca="1" si="350"/>
        <v>-166.35</v>
      </c>
      <c r="AE186" s="35">
        <f t="shared" ca="1" si="351"/>
        <v>-8.3099999999999987</v>
      </c>
      <c r="AF186" s="35">
        <f t="shared" ca="1" si="352"/>
        <v>-40.449999999999996</v>
      </c>
      <c r="AG186" s="36">
        <f t="shared" ca="1" si="353"/>
        <v>-215.11</v>
      </c>
      <c r="AH186" s="34">
        <f t="shared" ca="1" si="354"/>
        <v>-747.65999999999951</v>
      </c>
      <c r="AI186" s="35">
        <f t="shared" ca="1" si="355"/>
        <v>-37.389999999999993</v>
      </c>
      <c r="AJ186" s="35">
        <f t="shared" ca="1" si="356"/>
        <v>-166.36</v>
      </c>
      <c r="AK186" s="36">
        <f t="shared" ca="1" si="357"/>
        <v>-951.40999999999929</v>
      </c>
      <c r="AL186" s="34">
        <f t="shared" ca="1" si="358"/>
        <v>61.039999999999949</v>
      </c>
      <c r="AM186" s="35">
        <f t="shared" ca="1" si="359"/>
        <v>3.0400000000000009</v>
      </c>
      <c r="AN186" s="35">
        <f t="shared" ca="1" si="360"/>
        <v>11.829999999999995</v>
      </c>
      <c r="AO186" s="36">
        <f t="shared" ca="1" si="361"/>
        <v>75.909999999999954</v>
      </c>
      <c r="AP186" s="34">
        <f t="shared" ca="1" si="362"/>
        <v>-45.95999999999998</v>
      </c>
      <c r="AQ186" s="35">
        <f t="shared" ca="1" si="363"/>
        <v>-2.2899999999999983</v>
      </c>
      <c r="AR186" s="35">
        <f t="shared" ca="1" si="364"/>
        <v>-7.6899999999999977</v>
      </c>
      <c r="AS186" s="36">
        <f t="shared" ca="1" si="365"/>
        <v>-55.939999999999984</v>
      </c>
      <c r="AT186" s="34">
        <f t="shared" ca="1" si="366"/>
        <v>-22.720000000000024</v>
      </c>
      <c r="AU186" s="35">
        <f t="shared" ca="1" si="367"/>
        <v>-1.1200000000000001</v>
      </c>
      <c r="AV186" s="35">
        <f t="shared" ca="1" si="368"/>
        <v>-3.28</v>
      </c>
      <c r="AW186" s="36">
        <f t="shared" ca="1" si="369"/>
        <v>-27.120000000000026</v>
      </c>
      <c r="AX186" s="34">
        <f t="shared" ca="1" si="370"/>
        <v>-290.3899999999997</v>
      </c>
      <c r="AY186" s="35">
        <f t="shared" ca="1" si="371"/>
        <v>-14.529999999999998</v>
      </c>
      <c r="AZ186" s="35">
        <f t="shared" ca="1" si="372"/>
        <v>0.69000000000006656</v>
      </c>
      <c r="BA186" s="36">
        <f t="shared" ca="1" si="373"/>
        <v>-304.22999999999939</v>
      </c>
    </row>
    <row r="187" spans="1:53" outlineLevel="2" x14ac:dyDescent="0.25">
      <c r="A187" t="s">
        <v>237</v>
      </c>
      <c r="B187" t="str">
        <f t="shared" ca="1" si="322"/>
        <v>UNCA</v>
      </c>
      <c r="C187" t="str">
        <f t="shared" ca="1" si="323"/>
        <v>FortisAlberta Inc.</v>
      </c>
      <c r="D187" t="str">
        <f t="shared" ca="1" si="324"/>
        <v>0000025611</v>
      </c>
      <c r="E187" t="str">
        <f t="shared" ca="1" si="325"/>
        <v>FortisAlberta Reversing POD - Harmattan (256S)</v>
      </c>
      <c r="F187" s="34">
        <f t="shared" ca="1" si="326"/>
        <v>0</v>
      </c>
      <c r="G187" s="35">
        <f t="shared" ca="1" si="327"/>
        <v>0</v>
      </c>
      <c r="H187" s="35">
        <f t="shared" ca="1" si="328"/>
        <v>0</v>
      </c>
      <c r="I187" s="36">
        <f t="shared" ca="1" si="329"/>
        <v>0</v>
      </c>
      <c r="J187" s="34">
        <f t="shared" ca="1" si="330"/>
        <v>0</v>
      </c>
      <c r="K187" s="35">
        <f t="shared" ca="1" si="331"/>
        <v>0</v>
      </c>
      <c r="L187" s="35">
        <f t="shared" ca="1" si="332"/>
        <v>0</v>
      </c>
      <c r="M187" s="36">
        <f t="shared" ca="1" si="333"/>
        <v>0</v>
      </c>
      <c r="N187" s="34">
        <f t="shared" ca="1" si="334"/>
        <v>0</v>
      </c>
      <c r="O187" s="35">
        <f t="shared" ca="1" si="335"/>
        <v>0</v>
      </c>
      <c r="P187" s="35">
        <f t="shared" ca="1" si="336"/>
        <v>0</v>
      </c>
      <c r="Q187" s="36">
        <f t="shared" ca="1" si="337"/>
        <v>0</v>
      </c>
      <c r="R187" s="34">
        <f t="shared" ca="1" si="338"/>
        <v>0</v>
      </c>
      <c r="S187" s="35">
        <f t="shared" ca="1" si="339"/>
        <v>0</v>
      </c>
      <c r="T187" s="35">
        <f t="shared" ca="1" si="340"/>
        <v>0</v>
      </c>
      <c r="U187" s="36">
        <f t="shared" ca="1" si="341"/>
        <v>0</v>
      </c>
      <c r="V187" s="34">
        <f t="shared" ca="1" si="342"/>
        <v>-42.14</v>
      </c>
      <c r="W187" s="35">
        <f t="shared" ca="1" si="343"/>
        <v>-2.11</v>
      </c>
      <c r="X187" s="35">
        <f t="shared" ca="1" si="344"/>
        <v>-12.28</v>
      </c>
      <c r="Y187" s="36">
        <f t="shared" ca="1" si="345"/>
        <v>-56.53</v>
      </c>
      <c r="Z187" s="34">
        <f t="shared" ca="1" si="346"/>
        <v>1022.3899999999999</v>
      </c>
      <c r="AA187" s="35">
        <f t="shared" ca="1" si="347"/>
        <v>51.129999999999995</v>
      </c>
      <c r="AB187" s="35">
        <f t="shared" ca="1" si="348"/>
        <v>284.94</v>
      </c>
      <c r="AC187" s="36">
        <f t="shared" ca="1" si="349"/>
        <v>1358.4599999999996</v>
      </c>
      <c r="AD187" s="34">
        <f t="shared" ca="1" si="350"/>
        <v>-2115.7499999999982</v>
      </c>
      <c r="AE187" s="35">
        <f t="shared" ca="1" si="351"/>
        <v>-105.80000000000017</v>
      </c>
      <c r="AF187" s="35">
        <f t="shared" ca="1" si="352"/>
        <v>-516.69999999999982</v>
      </c>
      <c r="AG187" s="36">
        <f t="shared" ca="1" si="353"/>
        <v>-2738.2499999999986</v>
      </c>
      <c r="AH187" s="34">
        <f t="shared" ca="1" si="354"/>
        <v>2170.380000000001</v>
      </c>
      <c r="AI187" s="35">
        <f t="shared" ca="1" si="355"/>
        <v>108.51000000000008</v>
      </c>
      <c r="AJ187" s="35">
        <f t="shared" ca="1" si="356"/>
        <v>484.61999999999978</v>
      </c>
      <c r="AK187" s="36">
        <f t="shared" ca="1" si="357"/>
        <v>2763.5100000000011</v>
      </c>
      <c r="AL187" s="34">
        <f t="shared" ca="1" si="358"/>
        <v>259.17999999999972</v>
      </c>
      <c r="AM187" s="35">
        <f t="shared" ca="1" si="359"/>
        <v>12.97000000000001</v>
      </c>
      <c r="AN187" s="35">
        <f t="shared" ca="1" si="360"/>
        <v>49.639999999999965</v>
      </c>
      <c r="AO187" s="36">
        <f t="shared" ca="1" si="361"/>
        <v>321.78999999999974</v>
      </c>
      <c r="AP187" s="34">
        <f t="shared" ca="1" si="362"/>
        <v>268.43000000000063</v>
      </c>
      <c r="AQ187" s="35">
        <f t="shared" ca="1" si="363"/>
        <v>13.429999999999998</v>
      </c>
      <c r="AR187" s="35">
        <f t="shared" ca="1" si="364"/>
        <v>45.519999999999825</v>
      </c>
      <c r="AS187" s="36">
        <f t="shared" ca="1" si="365"/>
        <v>327.38000000000039</v>
      </c>
      <c r="AT187" s="34">
        <f t="shared" ca="1" si="366"/>
        <v>0</v>
      </c>
      <c r="AU187" s="35">
        <f t="shared" ca="1" si="367"/>
        <v>0</v>
      </c>
      <c r="AV187" s="35">
        <f t="shared" ca="1" si="368"/>
        <v>0</v>
      </c>
      <c r="AW187" s="36">
        <f t="shared" ca="1" si="369"/>
        <v>0</v>
      </c>
      <c r="AX187" s="34">
        <f t="shared" ca="1" si="370"/>
        <v>1562.4900000000034</v>
      </c>
      <c r="AY187" s="35">
        <f t="shared" ca="1" si="371"/>
        <v>78.12999999999991</v>
      </c>
      <c r="AZ187" s="35">
        <f t="shared" ca="1" si="372"/>
        <v>335.73999999999978</v>
      </c>
      <c r="BA187" s="36">
        <f t="shared" ca="1" si="373"/>
        <v>1976.3600000000022</v>
      </c>
    </row>
    <row r="188" spans="1:53" outlineLevel="2" x14ac:dyDescent="0.25">
      <c r="A188" t="s">
        <v>238</v>
      </c>
      <c r="B188" t="str">
        <f t="shared" ca="1" si="322"/>
        <v>UNCA</v>
      </c>
      <c r="C188" t="str">
        <f t="shared" ca="1" si="323"/>
        <v>FortisAlberta Inc.</v>
      </c>
      <c r="D188" t="str">
        <f t="shared" ca="1" si="324"/>
        <v>0000027711</v>
      </c>
      <c r="E188" t="str">
        <f t="shared" ca="1" si="325"/>
        <v>FortisAlberta Reversing POD - Hayter (277S)</v>
      </c>
      <c r="F188" s="34">
        <f t="shared" ca="1" si="326"/>
        <v>0</v>
      </c>
      <c r="G188" s="35">
        <f t="shared" ca="1" si="327"/>
        <v>0</v>
      </c>
      <c r="H188" s="35">
        <f t="shared" ca="1" si="328"/>
        <v>0</v>
      </c>
      <c r="I188" s="36">
        <f t="shared" ca="1" si="329"/>
        <v>0</v>
      </c>
      <c r="J188" s="34">
        <f t="shared" ca="1" si="330"/>
        <v>0</v>
      </c>
      <c r="K188" s="35">
        <f t="shared" ca="1" si="331"/>
        <v>0</v>
      </c>
      <c r="L188" s="35">
        <f t="shared" ca="1" si="332"/>
        <v>0</v>
      </c>
      <c r="M188" s="36">
        <f t="shared" ca="1" si="333"/>
        <v>0</v>
      </c>
      <c r="N188" s="34">
        <f t="shared" ca="1" si="334"/>
        <v>0</v>
      </c>
      <c r="O188" s="35">
        <f t="shared" ca="1" si="335"/>
        <v>0</v>
      </c>
      <c r="P188" s="35">
        <f t="shared" ca="1" si="336"/>
        <v>0</v>
      </c>
      <c r="Q188" s="36">
        <f t="shared" ca="1" si="337"/>
        <v>0</v>
      </c>
      <c r="R188" s="34">
        <f t="shared" ca="1" si="338"/>
        <v>0</v>
      </c>
      <c r="S188" s="35">
        <f t="shared" ca="1" si="339"/>
        <v>0</v>
      </c>
      <c r="T188" s="35">
        <f t="shared" ca="1" si="340"/>
        <v>0</v>
      </c>
      <c r="U188" s="36">
        <f t="shared" ca="1" si="341"/>
        <v>0</v>
      </c>
      <c r="V188" s="34">
        <f t="shared" ca="1" si="342"/>
        <v>0</v>
      </c>
      <c r="W188" s="35">
        <f t="shared" ca="1" si="343"/>
        <v>0</v>
      </c>
      <c r="X188" s="35">
        <f t="shared" ca="1" si="344"/>
        <v>0</v>
      </c>
      <c r="Y188" s="36">
        <f t="shared" ca="1" si="345"/>
        <v>0</v>
      </c>
      <c r="Z188" s="34">
        <f t="shared" ca="1" si="346"/>
        <v>0</v>
      </c>
      <c r="AA188" s="35">
        <f t="shared" ca="1" si="347"/>
        <v>0</v>
      </c>
      <c r="AB188" s="35">
        <f t="shared" ca="1" si="348"/>
        <v>0</v>
      </c>
      <c r="AC188" s="36">
        <f t="shared" ca="1" si="349"/>
        <v>0</v>
      </c>
      <c r="AD188" s="34">
        <f t="shared" ca="1" si="350"/>
        <v>0</v>
      </c>
      <c r="AE188" s="35">
        <f t="shared" ca="1" si="351"/>
        <v>0</v>
      </c>
      <c r="AF188" s="35">
        <f t="shared" ca="1" si="352"/>
        <v>0</v>
      </c>
      <c r="AG188" s="36">
        <f t="shared" ca="1" si="353"/>
        <v>0</v>
      </c>
      <c r="AH188" s="34">
        <f t="shared" ca="1" si="354"/>
        <v>0</v>
      </c>
      <c r="AI188" s="35">
        <f t="shared" ca="1" si="355"/>
        <v>0</v>
      </c>
      <c r="AJ188" s="35">
        <f t="shared" ca="1" si="356"/>
        <v>0</v>
      </c>
      <c r="AK188" s="36">
        <f t="shared" ca="1" si="357"/>
        <v>0</v>
      </c>
      <c r="AL188" s="34">
        <f t="shared" ca="1" si="358"/>
        <v>0</v>
      </c>
      <c r="AM188" s="35">
        <f t="shared" ca="1" si="359"/>
        <v>0</v>
      </c>
      <c r="AN188" s="35">
        <f t="shared" ca="1" si="360"/>
        <v>0</v>
      </c>
      <c r="AO188" s="36">
        <f t="shared" ca="1" si="361"/>
        <v>0</v>
      </c>
      <c r="AP188" s="34">
        <f t="shared" ca="1" si="362"/>
        <v>7.8199999999999932</v>
      </c>
      <c r="AQ188" s="35">
        <f t="shared" ca="1" si="363"/>
        <v>0.38999999999999879</v>
      </c>
      <c r="AR188" s="35">
        <f t="shared" ca="1" si="364"/>
        <v>1.2300000000000002</v>
      </c>
      <c r="AS188" s="36">
        <f t="shared" ca="1" si="365"/>
        <v>9.4399999999999924</v>
      </c>
      <c r="AT188" s="34">
        <f t="shared" ca="1" si="366"/>
        <v>178.9500000000001</v>
      </c>
      <c r="AU188" s="35">
        <f t="shared" ca="1" si="367"/>
        <v>8.9500000000000046</v>
      </c>
      <c r="AV188" s="35">
        <f t="shared" ca="1" si="368"/>
        <v>25.59999999999998</v>
      </c>
      <c r="AW188" s="36">
        <f t="shared" ca="1" si="369"/>
        <v>213.50000000000011</v>
      </c>
      <c r="AX188" s="34">
        <f t="shared" ca="1" si="370"/>
        <v>186.7700000000001</v>
      </c>
      <c r="AY188" s="35">
        <f t="shared" ca="1" si="371"/>
        <v>9.3400000000000034</v>
      </c>
      <c r="AZ188" s="35">
        <f t="shared" ca="1" si="372"/>
        <v>26.829999999999981</v>
      </c>
      <c r="BA188" s="36">
        <f t="shared" ca="1" si="373"/>
        <v>222.94000000000011</v>
      </c>
    </row>
    <row r="189" spans="1:53" outlineLevel="2" x14ac:dyDescent="0.25">
      <c r="A189" t="s">
        <v>239</v>
      </c>
      <c r="B189" t="str">
        <f t="shared" ca="1" si="322"/>
        <v>UNCA</v>
      </c>
      <c r="C189" t="str">
        <f t="shared" ca="1" si="323"/>
        <v>FortisAlberta Inc.</v>
      </c>
      <c r="D189" t="str">
        <f t="shared" ca="1" si="324"/>
        <v>0000034911</v>
      </c>
      <c r="E189" t="str">
        <f t="shared" ca="1" si="325"/>
        <v>FortisAlberta Reversing POD - Stavely (349S)</v>
      </c>
      <c r="F189" s="34">
        <f t="shared" ca="1" si="326"/>
        <v>0</v>
      </c>
      <c r="G189" s="35">
        <f t="shared" ca="1" si="327"/>
        <v>0</v>
      </c>
      <c r="H189" s="35">
        <f t="shared" ca="1" si="328"/>
        <v>0</v>
      </c>
      <c r="I189" s="36">
        <f t="shared" ca="1" si="329"/>
        <v>0</v>
      </c>
      <c r="J189" s="34">
        <f t="shared" ca="1" si="330"/>
        <v>0</v>
      </c>
      <c r="K189" s="35">
        <f t="shared" ca="1" si="331"/>
        <v>0</v>
      </c>
      <c r="L189" s="35">
        <f t="shared" ca="1" si="332"/>
        <v>0</v>
      </c>
      <c r="M189" s="36">
        <f t="shared" ca="1" si="333"/>
        <v>0</v>
      </c>
      <c r="N189" s="34">
        <f t="shared" ca="1" si="334"/>
        <v>1.9999999999999574E-2</v>
      </c>
      <c r="O189" s="35">
        <f t="shared" ca="1" si="335"/>
        <v>0</v>
      </c>
      <c r="P189" s="35">
        <f t="shared" ca="1" si="336"/>
        <v>0</v>
      </c>
      <c r="Q189" s="36">
        <f t="shared" ca="1" si="337"/>
        <v>1.9999999999999574E-2</v>
      </c>
      <c r="R189" s="34">
        <f t="shared" ca="1" si="338"/>
        <v>0</v>
      </c>
      <c r="S189" s="35">
        <f t="shared" ca="1" si="339"/>
        <v>0</v>
      </c>
      <c r="T189" s="35">
        <f t="shared" ca="1" si="340"/>
        <v>0</v>
      </c>
      <c r="U189" s="36">
        <f t="shared" ca="1" si="341"/>
        <v>0</v>
      </c>
      <c r="V189" s="34">
        <f t="shared" ca="1" si="342"/>
        <v>0</v>
      </c>
      <c r="W189" s="35">
        <f t="shared" ca="1" si="343"/>
        <v>0</v>
      </c>
      <c r="X189" s="35">
        <f t="shared" ca="1" si="344"/>
        <v>0</v>
      </c>
      <c r="Y189" s="36">
        <f t="shared" ca="1" si="345"/>
        <v>0</v>
      </c>
      <c r="Z189" s="34">
        <f t="shared" ca="1" si="346"/>
        <v>0</v>
      </c>
      <c r="AA189" s="35">
        <f t="shared" ca="1" si="347"/>
        <v>0</v>
      </c>
      <c r="AB189" s="35">
        <f t="shared" ca="1" si="348"/>
        <v>0</v>
      </c>
      <c r="AC189" s="36">
        <f t="shared" ca="1" si="349"/>
        <v>0</v>
      </c>
      <c r="AD189" s="34">
        <f t="shared" ca="1" si="350"/>
        <v>0</v>
      </c>
      <c r="AE189" s="35">
        <f t="shared" ca="1" si="351"/>
        <v>0</v>
      </c>
      <c r="AF189" s="35">
        <f t="shared" ca="1" si="352"/>
        <v>0</v>
      </c>
      <c r="AG189" s="36">
        <f t="shared" ca="1" si="353"/>
        <v>0</v>
      </c>
      <c r="AH189" s="34">
        <f t="shared" ca="1" si="354"/>
        <v>0</v>
      </c>
      <c r="AI189" s="35">
        <f t="shared" ca="1" si="355"/>
        <v>0</v>
      </c>
      <c r="AJ189" s="35">
        <f t="shared" ca="1" si="356"/>
        <v>0</v>
      </c>
      <c r="AK189" s="36">
        <f t="shared" ca="1" si="357"/>
        <v>0</v>
      </c>
      <c r="AL189" s="34">
        <f t="shared" ca="1" si="358"/>
        <v>4.0000000000000008E-2</v>
      </c>
      <c r="AM189" s="35">
        <f t="shared" ca="1" si="359"/>
        <v>0</v>
      </c>
      <c r="AN189" s="35">
        <f t="shared" ca="1" si="360"/>
        <v>1.0000000000000002E-2</v>
      </c>
      <c r="AO189" s="36">
        <f t="shared" ca="1" si="361"/>
        <v>5.000000000000001E-2</v>
      </c>
      <c r="AP189" s="34">
        <f t="shared" ca="1" si="362"/>
        <v>38.309999999999988</v>
      </c>
      <c r="AQ189" s="35">
        <f t="shared" ca="1" si="363"/>
        <v>1.9099999999999997</v>
      </c>
      <c r="AR189" s="35">
        <f t="shared" ca="1" si="364"/>
        <v>6.1899999999999995</v>
      </c>
      <c r="AS189" s="36">
        <f t="shared" ca="1" si="365"/>
        <v>46.409999999999989</v>
      </c>
      <c r="AT189" s="34">
        <f t="shared" ca="1" si="366"/>
        <v>-0.86000000000000432</v>
      </c>
      <c r="AU189" s="35">
        <f t="shared" ca="1" si="367"/>
        <v>-6.0000000000000019E-2</v>
      </c>
      <c r="AV189" s="35">
        <f t="shared" ca="1" si="368"/>
        <v>-0.10000000000000007</v>
      </c>
      <c r="AW189" s="36">
        <f t="shared" ca="1" si="369"/>
        <v>-1.0200000000000045</v>
      </c>
      <c r="AX189" s="34">
        <f t="shared" ca="1" si="370"/>
        <v>37.509999999999984</v>
      </c>
      <c r="AY189" s="35">
        <f t="shared" ca="1" si="371"/>
        <v>1.8499999999999996</v>
      </c>
      <c r="AZ189" s="35">
        <f t="shared" ca="1" si="372"/>
        <v>6.1</v>
      </c>
      <c r="BA189" s="36">
        <f t="shared" ca="1" si="373"/>
        <v>45.459999999999987</v>
      </c>
    </row>
    <row r="190" spans="1:53" outlineLevel="2" x14ac:dyDescent="0.25">
      <c r="A190" t="s">
        <v>769</v>
      </c>
      <c r="B190" t="str">
        <f t="shared" ca="1" si="322"/>
        <v>UNCA</v>
      </c>
      <c r="C190" t="str">
        <f t="shared" ca="1" si="323"/>
        <v>FortisAlberta Inc.</v>
      </c>
      <c r="D190" t="str">
        <f t="shared" ca="1" si="324"/>
        <v>0000035311</v>
      </c>
      <c r="E190" t="str">
        <f t="shared" ca="1" si="325"/>
        <v>FortisAlberta Reversing POD - Plamondon (353S)</v>
      </c>
      <c r="F190" s="34">
        <f t="shared" ca="1" si="326"/>
        <v>-397.06999999999994</v>
      </c>
      <c r="G190" s="35">
        <f t="shared" ca="1" si="327"/>
        <v>-19.87</v>
      </c>
      <c r="H190" s="35">
        <f t="shared" ca="1" si="328"/>
        <v>-186.71</v>
      </c>
      <c r="I190" s="36">
        <f t="shared" ca="1" si="329"/>
        <v>-603.65</v>
      </c>
      <c r="J190" s="34">
        <f t="shared" ca="1" si="330"/>
        <v>-87.820000000000135</v>
      </c>
      <c r="K190" s="35">
        <f t="shared" ca="1" si="331"/>
        <v>-4.4099999999999975</v>
      </c>
      <c r="L190" s="35">
        <f t="shared" ca="1" si="332"/>
        <v>-36.4</v>
      </c>
      <c r="M190" s="36">
        <f t="shared" ca="1" si="333"/>
        <v>-128.63000000000014</v>
      </c>
      <c r="N190" s="34">
        <f t="shared" ca="1" si="334"/>
        <v>565.38999999999987</v>
      </c>
      <c r="O190" s="35">
        <f t="shared" ca="1" si="335"/>
        <v>28.279999999999998</v>
      </c>
      <c r="P190" s="35">
        <f t="shared" ca="1" si="336"/>
        <v>210.56000000000006</v>
      </c>
      <c r="Q190" s="36">
        <f t="shared" ca="1" si="337"/>
        <v>804.2299999999999</v>
      </c>
      <c r="R190" s="34">
        <f t="shared" ca="1" si="338"/>
        <v>0</v>
      </c>
      <c r="S190" s="35">
        <f t="shared" ca="1" si="339"/>
        <v>0</v>
      </c>
      <c r="T190" s="35">
        <f t="shared" ca="1" si="340"/>
        <v>0</v>
      </c>
      <c r="U190" s="36">
        <f t="shared" ca="1" si="341"/>
        <v>0</v>
      </c>
      <c r="V190" s="34">
        <f t="shared" ca="1" si="342"/>
        <v>0</v>
      </c>
      <c r="W190" s="35">
        <f t="shared" ca="1" si="343"/>
        <v>0</v>
      </c>
      <c r="X190" s="35">
        <f t="shared" ca="1" si="344"/>
        <v>0</v>
      </c>
      <c r="Y190" s="36">
        <f t="shared" ca="1" si="345"/>
        <v>0</v>
      </c>
      <c r="Z190" s="34">
        <f t="shared" ca="1" si="346"/>
        <v>0</v>
      </c>
      <c r="AA190" s="35">
        <f t="shared" ca="1" si="347"/>
        <v>0</v>
      </c>
      <c r="AB190" s="35">
        <f t="shared" ca="1" si="348"/>
        <v>0</v>
      </c>
      <c r="AC190" s="36">
        <f t="shared" ca="1" si="349"/>
        <v>0</v>
      </c>
      <c r="AD190" s="34">
        <f t="shared" ca="1" si="350"/>
        <v>0</v>
      </c>
      <c r="AE190" s="35">
        <f t="shared" ca="1" si="351"/>
        <v>0</v>
      </c>
      <c r="AF190" s="35">
        <f t="shared" ca="1" si="352"/>
        <v>0</v>
      </c>
      <c r="AG190" s="36">
        <f t="shared" ca="1" si="353"/>
        <v>0</v>
      </c>
      <c r="AH190" s="34">
        <f t="shared" ca="1" si="354"/>
        <v>0</v>
      </c>
      <c r="AI190" s="35">
        <f t="shared" ca="1" si="355"/>
        <v>0</v>
      </c>
      <c r="AJ190" s="35">
        <f t="shared" ca="1" si="356"/>
        <v>0</v>
      </c>
      <c r="AK190" s="36">
        <f t="shared" ca="1" si="357"/>
        <v>0</v>
      </c>
      <c r="AL190" s="34">
        <f t="shared" ca="1" si="358"/>
        <v>0</v>
      </c>
      <c r="AM190" s="35">
        <f t="shared" ca="1" si="359"/>
        <v>0</v>
      </c>
      <c r="AN190" s="35">
        <f t="shared" ca="1" si="360"/>
        <v>0</v>
      </c>
      <c r="AO190" s="36">
        <f t="shared" ca="1" si="361"/>
        <v>0</v>
      </c>
      <c r="AP190" s="34">
        <f t="shared" ca="1" si="362"/>
        <v>0</v>
      </c>
      <c r="AQ190" s="35">
        <f t="shared" ca="1" si="363"/>
        <v>0</v>
      </c>
      <c r="AR190" s="35">
        <f t="shared" ca="1" si="364"/>
        <v>0</v>
      </c>
      <c r="AS190" s="36">
        <f t="shared" ca="1" si="365"/>
        <v>0</v>
      </c>
      <c r="AT190" s="34">
        <f t="shared" ca="1" si="366"/>
        <v>0</v>
      </c>
      <c r="AU190" s="35">
        <f t="shared" ca="1" si="367"/>
        <v>0</v>
      </c>
      <c r="AV190" s="35">
        <f t="shared" ca="1" si="368"/>
        <v>0</v>
      </c>
      <c r="AW190" s="36">
        <f t="shared" ca="1" si="369"/>
        <v>0</v>
      </c>
      <c r="AX190" s="34">
        <f t="shared" ca="1" si="370"/>
        <v>80.499999999999773</v>
      </c>
      <c r="AY190" s="35">
        <f t="shared" ca="1" si="371"/>
        <v>4</v>
      </c>
      <c r="AZ190" s="35">
        <f t="shared" ca="1" si="372"/>
        <v>-12.549999999999955</v>
      </c>
      <c r="BA190" s="36">
        <f t="shared" ca="1" si="373"/>
        <v>71.949999999999818</v>
      </c>
    </row>
    <row r="191" spans="1:53" outlineLevel="2" x14ac:dyDescent="0.25">
      <c r="A191" t="s">
        <v>240</v>
      </c>
      <c r="B191" t="str">
        <f t="shared" ca="1" si="322"/>
        <v>UNCA</v>
      </c>
      <c r="C191" t="str">
        <f t="shared" ca="1" si="323"/>
        <v>FortisAlberta Inc.</v>
      </c>
      <c r="D191" t="str">
        <f t="shared" ca="1" si="324"/>
        <v>0000038511</v>
      </c>
      <c r="E191" t="str">
        <f t="shared" ca="1" si="325"/>
        <v>FortisAlberta Reversing POD - Spring Coulee (385S)</v>
      </c>
      <c r="F191" s="34">
        <f t="shared" ca="1" si="326"/>
        <v>0</v>
      </c>
      <c r="G191" s="35">
        <f t="shared" ca="1" si="327"/>
        <v>0</v>
      </c>
      <c r="H191" s="35">
        <f t="shared" ca="1" si="328"/>
        <v>0</v>
      </c>
      <c r="I191" s="36">
        <f t="shared" ca="1" si="329"/>
        <v>0</v>
      </c>
      <c r="J191" s="34">
        <f t="shared" ca="1" si="330"/>
        <v>0</v>
      </c>
      <c r="K191" s="35">
        <f t="shared" ca="1" si="331"/>
        <v>0</v>
      </c>
      <c r="L191" s="35">
        <f t="shared" ca="1" si="332"/>
        <v>0</v>
      </c>
      <c r="M191" s="36">
        <f t="shared" ca="1" si="333"/>
        <v>0</v>
      </c>
      <c r="N191" s="34">
        <f t="shared" ca="1" si="334"/>
        <v>0</v>
      </c>
      <c r="O191" s="35">
        <f t="shared" ca="1" si="335"/>
        <v>0</v>
      </c>
      <c r="P191" s="35">
        <f t="shared" ca="1" si="336"/>
        <v>0</v>
      </c>
      <c r="Q191" s="36">
        <f t="shared" ca="1" si="337"/>
        <v>0</v>
      </c>
      <c r="R191" s="34">
        <f t="shared" ca="1" si="338"/>
        <v>0</v>
      </c>
      <c r="S191" s="35">
        <f t="shared" ca="1" si="339"/>
        <v>0</v>
      </c>
      <c r="T191" s="35">
        <f t="shared" ca="1" si="340"/>
        <v>0</v>
      </c>
      <c r="U191" s="36">
        <f t="shared" ca="1" si="341"/>
        <v>0</v>
      </c>
      <c r="V191" s="34">
        <f t="shared" ca="1" si="342"/>
        <v>-2.9200000000000004</v>
      </c>
      <c r="W191" s="35">
        <f t="shared" ca="1" si="343"/>
        <v>-0.14000000000000001</v>
      </c>
      <c r="X191" s="35">
        <f t="shared" ca="1" si="344"/>
        <v>-0.90000000000000013</v>
      </c>
      <c r="Y191" s="36">
        <f t="shared" ca="1" si="345"/>
        <v>-3.9600000000000004</v>
      </c>
      <c r="Z191" s="34">
        <f t="shared" ca="1" si="346"/>
        <v>1.9599999999999993</v>
      </c>
      <c r="AA191" s="35">
        <f t="shared" ca="1" si="347"/>
        <v>9.9999999999999964E-2</v>
      </c>
      <c r="AB191" s="35">
        <f t="shared" ca="1" si="348"/>
        <v>0.5399999999999997</v>
      </c>
      <c r="AC191" s="36">
        <f t="shared" ca="1" si="349"/>
        <v>2.5999999999999988</v>
      </c>
      <c r="AD191" s="34">
        <f t="shared" ca="1" si="350"/>
        <v>-1.0000000000000002E-2</v>
      </c>
      <c r="AE191" s="35">
        <f t="shared" ca="1" si="351"/>
        <v>0</v>
      </c>
      <c r="AF191" s="35">
        <f t="shared" ca="1" si="352"/>
        <v>-0.01</v>
      </c>
      <c r="AG191" s="36">
        <f t="shared" ca="1" si="353"/>
        <v>-2.0000000000000004E-2</v>
      </c>
      <c r="AH191" s="34">
        <f t="shared" ca="1" si="354"/>
        <v>-11.119999999999994</v>
      </c>
      <c r="AI191" s="35">
        <f t="shared" ca="1" si="355"/>
        <v>-0.55000000000000004</v>
      </c>
      <c r="AJ191" s="35">
        <f t="shared" ca="1" si="356"/>
        <v>-2.4999999999999996</v>
      </c>
      <c r="AK191" s="36">
        <f t="shared" ca="1" si="357"/>
        <v>-14.169999999999993</v>
      </c>
      <c r="AL191" s="34">
        <f t="shared" ca="1" si="358"/>
        <v>40.160000000000004</v>
      </c>
      <c r="AM191" s="35">
        <f t="shared" ca="1" si="359"/>
        <v>2.0099999999999998</v>
      </c>
      <c r="AN191" s="35">
        <f t="shared" ca="1" si="360"/>
        <v>7.76</v>
      </c>
      <c r="AO191" s="36">
        <f t="shared" ca="1" si="361"/>
        <v>49.930000000000014</v>
      </c>
      <c r="AP191" s="34">
        <f t="shared" ca="1" si="362"/>
        <v>0</v>
      </c>
      <c r="AQ191" s="35">
        <f t="shared" ca="1" si="363"/>
        <v>0</v>
      </c>
      <c r="AR191" s="35">
        <f t="shared" ca="1" si="364"/>
        <v>0</v>
      </c>
      <c r="AS191" s="36">
        <f t="shared" ca="1" si="365"/>
        <v>0</v>
      </c>
      <c r="AT191" s="34">
        <f t="shared" ca="1" si="366"/>
        <v>-2.0000000000000018E-2</v>
      </c>
      <c r="AU191" s="35">
        <f t="shared" ca="1" si="367"/>
        <v>0</v>
      </c>
      <c r="AV191" s="35">
        <f t="shared" ca="1" si="368"/>
        <v>0</v>
      </c>
      <c r="AW191" s="36">
        <f t="shared" ca="1" si="369"/>
        <v>-2.0000000000000018E-2</v>
      </c>
      <c r="AX191" s="34">
        <f t="shared" ca="1" si="370"/>
        <v>28.050000000000008</v>
      </c>
      <c r="AY191" s="35">
        <f t="shared" ca="1" si="371"/>
        <v>1.4199999999999997</v>
      </c>
      <c r="AZ191" s="35">
        <f t="shared" ca="1" si="372"/>
        <v>4.8899999999999997</v>
      </c>
      <c r="BA191" s="36">
        <f t="shared" ca="1" si="373"/>
        <v>34.360000000000021</v>
      </c>
    </row>
    <row r="192" spans="1:53" outlineLevel="2" x14ac:dyDescent="0.25">
      <c r="A192" t="s">
        <v>241</v>
      </c>
      <c r="B192" t="str">
        <f t="shared" ca="1" si="322"/>
        <v>UNCA</v>
      </c>
      <c r="C192" t="str">
        <f t="shared" ca="1" si="323"/>
        <v>FortisAlberta Inc.</v>
      </c>
      <c r="D192" t="str">
        <f t="shared" ca="1" si="324"/>
        <v>0000039611</v>
      </c>
      <c r="E192" t="str">
        <f t="shared" ca="1" si="325"/>
        <v>FortisAlberta Reversing POD - Pincher Creek (396S)</v>
      </c>
      <c r="F192" s="34">
        <f t="shared" ca="1" si="326"/>
        <v>-159.53999999999996</v>
      </c>
      <c r="G192" s="35">
        <f t="shared" ca="1" si="327"/>
        <v>-7.9899999999999984</v>
      </c>
      <c r="H192" s="35">
        <f t="shared" ca="1" si="328"/>
        <v>-71.73</v>
      </c>
      <c r="I192" s="36">
        <f t="shared" ca="1" si="329"/>
        <v>-239.25999999999996</v>
      </c>
      <c r="J192" s="34">
        <f t="shared" ca="1" si="330"/>
        <v>561.08000000000027</v>
      </c>
      <c r="K192" s="35">
        <f t="shared" ca="1" si="331"/>
        <v>28.040000000000003</v>
      </c>
      <c r="L192" s="35">
        <f t="shared" ca="1" si="332"/>
        <v>230.85999999999993</v>
      </c>
      <c r="M192" s="36">
        <f t="shared" ca="1" si="333"/>
        <v>819.98000000000013</v>
      </c>
      <c r="N192" s="34">
        <f t="shared" ca="1" si="334"/>
        <v>243.75999999999954</v>
      </c>
      <c r="O192" s="35">
        <f t="shared" ca="1" si="335"/>
        <v>12.219999999999985</v>
      </c>
      <c r="P192" s="35">
        <f t="shared" ca="1" si="336"/>
        <v>86.989999999999796</v>
      </c>
      <c r="Q192" s="36">
        <f t="shared" ca="1" si="337"/>
        <v>342.96999999999923</v>
      </c>
      <c r="R192" s="34">
        <f t="shared" ca="1" si="338"/>
        <v>125.08000000000015</v>
      </c>
      <c r="S192" s="35">
        <f t="shared" ca="1" si="339"/>
        <v>6.2500000000000568</v>
      </c>
      <c r="T192" s="35">
        <f t="shared" ca="1" si="340"/>
        <v>40.170000000000051</v>
      </c>
      <c r="U192" s="36">
        <f t="shared" ca="1" si="341"/>
        <v>171.50000000000026</v>
      </c>
      <c r="V192" s="34">
        <f t="shared" ca="1" si="342"/>
        <v>3951.86</v>
      </c>
      <c r="W192" s="35">
        <f t="shared" ca="1" si="343"/>
        <v>197.57000000000002</v>
      </c>
      <c r="X192" s="35">
        <f t="shared" ca="1" si="344"/>
        <v>1195.56</v>
      </c>
      <c r="Y192" s="36">
        <f t="shared" ca="1" si="345"/>
        <v>5344.99</v>
      </c>
      <c r="Z192" s="34">
        <f t="shared" ca="1" si="346"/>
        <v>1047.0899999999999</v>
      </c>
      <c r="AA192" s="35">
        <f t="shared" ca="1" si="347"/>
        <v>52.360000000000007</v>
      </c>
      <c r="AB192" s="35">
        <f t="shared" ca="1" si="348"/>
        <v>287.5100000000001</v>
      </c>
      <c r="AC192" s="36">
        <f t="shared" ca="1" si="349"/>
        <v>1386.9599999999996</v>
      </c>
      <c r="AD192" s="34">
        <f t="shared" ca="1" si="350"/>
        <v>-1375.5600000000002</v>
      </c>
      <c r="AE192" s="35">
        <f t="shared" ca="1" si="351"/>
        <v>-68.769999999999982</v>
      </c>
      <c r="AF192" s="35">
        <f t="shared" ca="1" si="352"/>
        <v>-338.05000000000007</v>
      </c>
      <c r="AG192" s="36">
        <f t="shared" ca="1" si="353"/>
        <v>-1782.3800000000006</v>
      </c>
      <c r="AH192" s="34">
        <f t="shared" ca="1" si="354"/>
        <v>289.98999999999921</v>
      </c>
      <c r="AI192" s="35">
        <f t="shared" ca="1" si="355"/>
        <v>14.479999999999951</v>
      </c>
      <c r="AJ192" s="35">
        <f t="shared" ca="1" si="356"/>
        <v>65.089999999999876</v>
      </c>
      <c r="AK192" s="36">
        <f t="shared" ca="1" si="357"/>
        <v>369.55999999999915</v>
      </c>
      <c r="AL192" s="34">
        <f t="shared" ca="1" si="358"/>
        <v>-213.66000000000008</v>
      </c>
      <c r="AM192" s="35">
        <f t="shared" ca="1" si="359"/>
        <v>-10.700000000000003</v>
      </c>
      <c r="AN192" s="35">
        <f t="shared" ca="1" si="360"/>
        <v>-41.300000000000004</v>
      </c>
      <c r="AO192" s="36">
        <f t="shared" ca="1" si="361"/>
        <v>-265.66000000000008</v>
      </c>
      <c r="AP192" s="34">
        <f t="shared" ca="1" si="362"/>
        <v>-33.449999999999875</v>
      </c>
      <c r="AQ192" s="35">
        <f t="shared" ca="1" si="363"/>
        <v>-1.6799999999999926</v>
      </c>
      <c r="AR192" s="35">
        <f t="shared" ca="1" si="364"/>
        <v>-5.6599999999999904</v>
      </c>
      <c r="AS192" s="36">
        <f t="shared" ca="1" si="365"/>
        <v>-40.789999999999857</v>
      </c>
      <c r="AT192" s="34">
        <f t="shared" ca="1" si="366"/>
        <v>151.78000000000003</v>
      </c>
      <c r="AU192" s="35">
        <f t="shared" ca="1" si="367"/>
        <v>7.580000000000001</v>
      </c>
      <c r="AV192" s="35">
        <f t="shared" ca="1" si="368"/>
        <v>22.229999999999997</v>
      </c>
      <c r="AW192" s="36">
        <f t="shared" ca="1" si="369"/>
        <v>181.59000000000003</v>
      </c>
      <c r="AX192" s="34">
        <f t="shared" ca="1" si="370"/>
        <v>4588.4299999999985</v>
      </c>
      <c r="AY192" s="35">
        <f t="shared" ca="1" si="371"/>
        <v>229.36000000000004</v>
      </c>
      <c r="AZ192" s="35">
        <f t="shared" ca="1" si="372"/>
        <v>1471.6699999999994</v>
      </c>
      <c r="BA192" s="36">
        <f t="shared" ca="1" si="373"/>
        <v>6289.4599999999982</v>
      </c>
    </row>
    <row r="193" spans="1:53" outlineLevel="2" x14ac:dyDescent="0.25">
      <c r="A193" t="s">
        <v>677</v>
      </c>
      <c r="B193" t="str">
        <f t="shared" ca="1" si="322"/>
        <v>UNCA</v>
      </c>
      <c r="C193" t="str">
        <f t="shared" ca="1" si="323"/>
        <v>FortisAlberta Inc.</v>
      </c>
      <c r="D193" t="str">
        <f t="shared" ca="1" si="324"/>
        <v>0000040511</v>
      </c>
      <c r="E193" t="str">
        <f t="shared" ca="1" si="325"/>
        <v>FortisAlberta Reversing POD - Waupisoo (405S)</v>
      </c>
      <c r="F193" s="34">
        <f t="shared" ca="1" si="326"/>
        <v>0</v>
      </c>
      <c r="G193" s="35">
        <f t="shared" ca="1" si="327"/>
        <v>0</v>
      </c>
      <c r="H193" s="35">
        <f t="shared" ca="1" si="328"/>
        <v>0</v>
      </c>
      <c r="I193" s="36">
        <f t="shared" ca="1" si="329"/>
        <v>0</v>
      </c>
      <c r="J193" s="34">
        <f t="shared" ca="1" si="330"/>
        <v>0</v>
      </c>
      <c r="K193" s="35">
        <f t="shared" ca="1" si="331"/>
        <v>0</v>
      </c>
      <c r="L193" s="35">
        <f t="shared" ca="1" si="332"/>
        <v>0</v>
      </c>
      <c r="M193" s="36">
        <f t="shared" ca="1" si="333"/>
        <v>0</v>
      </c>
      <c r="N193" s="34">
        <f t="shared" ca="1" si="334"/>
        <v>0</v>
      </c>
      <c r="O193" s="35">
        <f t="shared" ca="1" si="335"/>
        <v>0</v>
      </c>
      <c r="P193" s="35">
        <f t="shared" ca="1" si="336"/>
        <v>0</v>
      </c>
      <c r="Q193" s="36">
        <f t="shared" ca="1" si="337"/>
        <v>0</v>
      </c>
      <c r="R193" s="34">
        <f t="shared" ca="1" si="338"/>
        <v>-247.06000000000029</v>
      </c>
      <c r="S193" s="35">
        <f t="shared" ca="1" si="339"/>
        <v>-12.350000000000001</v>
      </c>
      <c r="T193" s="35">
        <f t="shared" ca="1" si="340"/>
        <v>-78.369999999999976</v>
      </c>
      <c r="U193" s="36">
        <f t="shared" ca="1" si="341"/>
        <v>-337.78000000000031</v>
      </c>
      <c r="V193" s="34">
        <f t="shared" ca="1" si="342"/>
        <v>2561.8899999999994</v>
      </c>
      <c r="W193" s="35">
        <f t="shared" ca="1" si="343"/>
        <v>128.1</v>
      </c>
      <c r="X193" s="35">
        <f t="shared" ca="1" si="344"/>
        <v>771.66000000000008</v>
      </c>
      <c r="Y193" s="36">
        <f t="shared" ca="1" si="345"/>
        <v>3461.65</v>
      </c>
      <c r="Z193" s="34">
        <f t="shared" ca="1" si="346"/>
        <v>2593.8999999999996</v>
      </c>
      <c r="AA193" s="35">
        <f t="shared" ca="1" si="347"/>
        <v>129.69999999999999</v>
      </c>
      <c r="AB193" s="35">
        <f t="shared" ca="1" si="348"/>
        <v>740.43999999999994</v>
      </c>
      <c r="AC193" s="36">
        <f t="shared" ca="1" si="349"/>
        <v>3464.0399999999995</v>
      </c>
      <c r="AD193" s="34">
        <f t="shared" ca="1" si="350"/>
        <v>0</v>
      </c>
      <c r="AE193" s="35">
        <f t="shared" ca="1" si="351"/>
        <v>0</v>
      </c>
      <c r="AF193" s="35">
        <f t="shared" ca="1" si="352"/>
        <v>0</v>
      </c>
      <c r="AG193" s="36">
        <f t="shared" ca="1" si="353"/>
        <v>0</v>
      </c>
      <c r="AH193" s="34">
        <f t="shared" ca="1" si="354"/>
        <v>0</v>
      </c>
      <c r="AI193" s="35">
        <f t="shared" ca="1" si="355"/>
        <v>0</v>
      </c>
      <c r="AJ193" s="35">
        <f t="shared" ca="1" si="356"/>
        <v>0</v>
      </c>
      <c r="AK193" s="36">
        <f t="shared" ca="1" si="357"/>
        <v>0</v>
      </c>
      <c r="AL193" s="34">
        <f t="shared" ca="1" si="358"/>
        <v>0</v>
      </c>
      <c r="AM193" s="35">
        <f t="shared" ca="1" si="359"/>
        <v>0</v>
      </c>
      <c r="AN193" s="35">
        <f t="shared" ca="1" si="360"/>
        <v>0</v>
      </c>
      <c r="AO193" s="36">
        <f t="shared" ca="1" si="361"/>
        <v>0</v>
      </c>
      <c r="AP193" s="34">
        <f t="shared" ca="1" si="362"/>
        <v>0</v>
      </c>
      <c r="AQ193" s="35">
        <f t="shared" ca="1" si="363"/>
        <v>0</v>
      </c>
      <c r="AR193" s="35">
        <f t="shared" ca="1" si="364"/>
        <v>0</v>
      </c>
      <c r="AS193" s="36">
        <f t="shared" ca="1" si="365"/>
        <v>0</v>
      </c>
      <c r="AT193" s="34">
        <f t="shared" ca="1" si="366"/>
        <v>0</v>
      </c>
      <c r="AU193" s="35">
        <f t="shared" ca="1" si="367"/>
        <v>0</v>
      </c>
      <c r="AV193" s="35">
        <f t="shared" ca="1" si="368"/>
        <v>0</v>
      </c>
      <c r="AW193" s="36">
        <f t="shared" ca="1" si="369"/>
        <v>0</v>
      </c>
      <c r="AX193" s="34">
        <f t="shared" ca="1" si="370"/>
        <v>4908.7299999999987</v>
      </c>
      <c r="AY193" s="35">
        <f t="shared" ca="1" si="371"/>
        <v>245.45</v>
      </c>
      <c r="AZ193" s="35">
        <f t="shared" ca="1" si="372"/>
        <v>1433.73</v>
      </c>
      <c r="BA193" s="36">
        <f t="shared" ca="1" si="373"/>
        <v>6587.91</v>
      </c>
    </row>
    <row r="194" spans="1:53" outlineLevel="2" x14ac:dyDescent="0.25">
      <c r="A194" t="s">
        <v>242</v>
      </c>
      <c r="B194" t="str">
        <f t="shared" ca="1" si="322"/>
        <v>UNCA</v>
      </c>
      <c r="C194" t="str">
        <f t="shared" ca="1" si="323"/>
        <v>FortisAlberta Inc.</v>
      </c>
      <c r="D194" t="str">
        <f t="shared" ca="1" si="324"/>
        <v>0000045411</v>
      </c>
      <c r="E194" t="str">
        <f t="shared" ca="1" si="325"/>
        <v>FortisAlberta Reversing POD - Buck Lake (454S)</v>
      </c>
      <c r="F194" s="34">
        <f t="shared" ca="1" si="326"/>
        <v>0</v>
      </c>
      <c r="G194" s="35">
        <f t="shared" ca="1" si="327"/>
        <v>0</v>
      </c>
      <c r="H194" s="35">
        <f t="shared" ca="1" si="328"/>
        <v>0</v>
      </c>
      <c r="I194" s="36">
        <f t="shared" ca="1" si="329"/>
        <v>0</v>
      </c>
      <c r="J194" s="34">
        <f t="shared" ca="1" si="330"/>
        <v>8.8817841970012523E-15</v>
      </c>
      <c r="K194" s="35">
        <f t="shared" ca="1" si="331"/>
        <v>-9.9999999999997868E-3</v>
      </c>
      <c r="L194" s="35">
        <f t="shared" ca="1" si="332"/>
        <v>0</v>
      </c>
      <c r="M194" s="36">
        <f t="shared" ca="1" si="333"/>
        <v>-9.9999999999909051E-3</v>
      </c>
      <c r="N194" s="34">
        <f t="shared" ca="1" si="334"/>
        <v>5.0000000000000044E-2</v>
      </c>
      <c r="O194" s="35">
        <f t="shared" ca="1" si="335"/>
        <v>0</v>
      </c>
      <c r="P194" s="35">
        <f t="shared" ca="1" si="336"/>
        <v>1.0000000000000009E-2</v>
      </c>
      <c r="Q194" s="36">
        <f t="shared" ca="1" si="337"/>
        <v>6.0000000000000053E-2</v>
      </c>
      <c r="R194" s="34">
        <f t="shared" ca="1" si="338"/>
        <v>11.960000000000049</v>
      </c>
      <c r="S194" s="35">
        <f t="shared" ca="1" si="339"/>
        <v>0.58000000000000085</v>
      </c>
      <c r="T194" s="35">
        <f t="shared" ca="1" si="340"/>
        <v>3.9</v>
      </c>
      <c r="U194" s="36">
        <f t="shared" ca="1" si="341"/>
        <v>16.440000000000051</v>
      </c>
      <c r="V194" s="34">
        <f t="shared" ca="1" si="342"/>
        <v>1.0899999999999999</v>
      </c>
      <c r="W194" s="35">
        <f t="shared" ca="1" si="343"/>
        <v>0.06</v>
      </c>
      <c r="X194" s="35">
        <f t="shared" ca="1" si="344"/>
        <v>0.34000000000000008</v>
      </c>
      <c r="Y194" s="36">
        <f t="shared" ca="1" si="345"/>
        <v>1.49</v>
      </c>
      <c r="Z194" s="34">
        <f t="shared" ca="1" si="346"/>
        <v>2.7999999999999985</v>
      </c>
      <c r="AA194" s="35">
        <f t="shared" ca="1" si="347"/>
        <v>0.14000000000000007</v>
      </c>
      <c r="AB194" s="35">
        <f t="shared" ca="1" si="348"/>
        <v>0.7699999999999998</v>
      </c>
      <c r="AC194" s="36">
        <f t="shared" ca="1" si="349"/>
        <v>3.7099999999999977</v>
      </c>
      <c r="AD194" s="34">
        <f t="shared" ca="1" si="350"/>
        <v>7.9999999999998295E-2</v>
      </c>
      <c r="AE194" s="35">
        <f t="shared" ca="1" si="351"/>
        <v>0</v>
      </c>
      <c r="AF194" s="35">
        <f t="shared" ca="1" si="352"/>
        <v>1.9999999999999574E-2</v>
      </c>
      <c r="AG194" s="36">
        <f t="shared" ca="1" si="353"/>
        <v>9.9999999999997868E-2</v>
      </c>
      <c r="AH194" s="34">
        <f t="shared" ca="1" si="354"/>
        <v>-64.08</v>
      </c>
      <c r="AI194" s="35">
        <f t="shared" ca="1" si="355"/>
        <v>-3.2299999999999995</v>
      </c>
      <c r="AJ194" s="35">
        <f t="shared" ca="1" si="356"/>
        <v>-13.989999999999998</v>
      </c>
      <c r="AK194" s="36">
        <f t="shared" ca="1" si="357"/>
        <v>-81.300000000000011</v>
      </c>
      <c r="AL194" s="34">
        <f t="shared" ca="1" si="358"/>
        <v>1.0499999999999998</v>
      </c>
      <c r="AM194" s="35">
        <f t="shared" ca="1" si="359"/>
        <v>4.9999999999999933E-2</v>
      </c>
      <c r="AN194" s="35">
        <f t="shared" ca="1" si="360"/>
        <v>0.19999999999999984</v>
      </c>
      <c r="AO194" s="36">
        <f t="shared" ca="1" si="361"/>
        <v>1.2999999999999996</v>
      </c>
      <c r="AP194" s="34">
        <f t="shared" ca="1" si="362"/>
        <v>0</v>
      </c>
      <c r="AQ194" s="35">
        <f t="shared" ca="1" si="363"/>
        <v>0</v>
      </c>
      <c r="AR194" s="35">
        <f t="shared" ca="1" si="364"/>
        <v>0</v>
      </c>
      <c r="AS194" s="36">
        <f t="shared" ca="1" si="365"/>
        <v>0</v>
      </c>
      <c r="AT194" s="34">
        <f t="shared" ca="1" si="366"/>
        <v>0</v>
      </c>
      <c r="AU194" s="35">
        <f t="shared" ca="1" si="367"/>
        <v>0</v>
      </c>
      <c r="AV194" s="35">
        <f t="shared" ca="1" si="368"/>
        <v>0</v>
      </c>
      <c r="AW194" s="36">
        <f t="shared" ca="1" si="369"/>
        <v>0</v>
      </c>
      <c r="AX194" s="34">
        <f t="shared" ca="1" si="370"/>
        <v>-47.049999999999947</v>
      </c>
      <c r="AY194" s="35">
        <f t="shared" ca="1" si="371"/>
        <v>-2.4099999999999984</v>
      </c>
      <c r="AZ194" s="35">
        <f t="shared" ca="1" si="372"/>
        <v>-8.75</v>
      </c>
      <c r="BA194" s="36">
        <f t="shared" ca="1" si="373"/>
        <v>-58.209999999999965</v>
      </c>
    </row>
    <row r="195" spans="1:53" outlineLevel="2" x14ac:dyDescent="0.25">
      <c r="A195" t="s">
        <v>243</v>
      </c>
      <c r="B195" t="str">
        <f t="shared" ca="1" si="322"/>
        <v>UNCA</v>
      </c>
      <c r="C195" t="str">
        <f t="shared" ca="1" si="323"/>
        <v>FortisAlberta Inc.</v>
      </c>
      <c r="D195" t="str">
        <f t="shared" ca="1" si="324"/>
        <v>0000065911</v>
      </c>
      <c r="E195" t="str">
        <f t="shared" ca="1" si="325"/>
        <v>FortisAlberta Reversing POD - Pegasus (659S)</v>
      </c>
      <c r="F195" s="34">
        <f t="shared" ca="1" si="326"/>
        <v>0</v>
      </c>
      <c r="G195" s="35">
        <f t="shared" ca="1" si="327"/>
        <v>0</v>
      </c>
      <c r="H195" s="35">
        <f t="shared" ca="1" si="328"/>
        <v>0</v>
      </c>
      <c r="I195" s="36">
        <f t="shared" ca="1" si="329"/>
        <v>0</v>
      </c>
      <c r="J195" s="34">
        <f t="shared" ca="1" si="330"/>
        <v>0</v>
      </c>
      <c r="K195" s="35">
        <f t="shared" ca="1" si="331"/>
        <v>0</v>
      </c>
      <c r="L195" s="35">
        <f t="shared" ca="1" si="332"/>
        <v>0</v>
      </c>
      <c r="M195" s="36">
        <f t="shared" ca="1" si="333"/>
        <v>0</v>
      </c>
      <c r="N195" s="34">
        <f t="shared" ca="1" si="334"/>
        <v>0</v>
      </c>
      <c r="O195" s="35">
        <f t="shared" ca="1" si="335"/>
        <v>0</v>
      </c>
      <c r="P195" s="35">
        <f t="shared" ca="1" si="336"/>
        <v>0</v>
      </c>
      <c r="Q195" s="36">
        <f t="shared" ca="1" si="337"/>
        <v>0</v>
      </c>
      <c r="R195" s="34">
        <f t="shared" ca="1" si="338"/>
        <v>0</v>
      </c>
      <c r="S195" s="35">
        <f t="shared" ca="1" si="339"/>
        <v>0</v>
      </c>
      <c r="T195" s="35">
        <f t="shared" ca="1" si="340"/>
        <v>0</v>
      </c>
      <c r="U195" s="36">
        <f t="shared" ca="1" si="341"/>
        <v>0</v>
      </c>
      <c r="V195" s="34">
        <f t="shared" ca="1" si="342"/>
        <v>0</v>
      </c>
      <c r="W195" s="35">
        <f t="shared" ca="1" si="343"/>
        <v>0</v>
      </c>
      <c r="X195" s="35">
        <f t="shared" ca="1" si="344"/>
        <v>0</v>
      </c>
      <c r="Y195" s="36">
        <f t="shared" ca="1" si="345"/>
        <v>0</v>
      </c>
      <c r="Z195" s="34">
        <f t="shared" ca="1" si="346"/>
        <v>0</v>
      </c>
      <c r="AA195" s="35">
        <f t="shared" ca="1" si="347"/>
        <v>0</v>
      </c>
      <c r="AB195" s="35">
        <f t="shared" ca="1" si="348"/>
        <v>0</v>
      </c>
      <c r="AC195" s="36">
        <f t="shared" ca="1" si="349"/>
        <v>0</v>
      </c>
      <c r="AD195" s="34">
        <f t="shared" ca="1" si="350"/>
        <v>0</v>
      </c>
      <c r="AE195" s="35">
        <f t="shared" ca="1" si="351"/>
        <v>0</v>
      </c>
      <c r="AF195" s="35">
        <f t="shared" ca="1" si="352"/>
        <v>0</v>
      </c>
      <c r="AG195" s="36">
        <f t="shared" ca="1" si="353"/>
        <v>0</v>
      </c>
      <c r="AH195" s="34">
        <f t="shared" ca="1" si="354"/>
        <v>0</v>
      </c>
      <c r="AI195" s="35">
        <f t="shared" ca="1" si="355"/>
        <v>0</v>
      </c>
      <c r="AJ195" s="35">
        <f t="shared" ca="1" si="356"/>
        <v>0</v>
      </c>
      <c r="AK195" s="36">
        <f t="shared" ca="1" si="357"/>
        <v>0</v>
      </c>
      <c r="AL195" s="34">
        <f t="shared" ca="1" si="358"/>
        <v>1880.1000000000015</v>
      </c>
      <c r="AM195" s="35">
        <f t="shared" ca="1" si="359"/>
        <v>94.00999999999992</v>
      </c>
      <c r="AN195" s="35">
        <f t="shared" ca="1" si="360"/>
        <v>363.07000000000005</v>
      </c>
      <c r="AO195" s="36">
        <f t="shared" ca="1" si="361"/>
        <v>2337.1800000000012</v>
      </c>
      <c r="AP195" s="34">
        <f t="shared" ca="1" si="362"/>
        <v>782.10000000000014</v>
      </c>
      <c r="AQ195" s="35">
        <f t="shared" ca="1" si="363"/>
        <v>39.099999999999994</v>
      </c>
      <c r="AR195" s="35">
        <f t="shared" ca="1" si="364"/>
        <v>132.44</v>
      </c>
      <c r="AS195" s="36">
        <f t="shared" ca="1" si="365"/>
        <v>953.6400000000001</v>
      </c>
      <c r="AT195" s="34">
        <f t="shared" ca="1" si="366"/>
        <v>23.96</v>
      </c>
      <c r="AU195" s="35">
        <f t="shared" ca="1" si="367"/>
        <v>1.1999999999999995</v>
      </c>
      <c r="AV195" s="35">
        <f t="shared" ca="1" si="368"/>
        <v>3.4599999999999986</v>
      </c>
      <c r="AW195" s="36">
        <f t="shared" ca="1" si="369"/>
        <v>28.62</v>
      </c>
      <c r="AX195" s="34">
        <f t="shared" ca="1" si="370"/>
        <v>2686.1600000000017</v>
      </c>
      <c r="AY195" s="35">
        <f t="shared" ca="1" si="371"/>
        <v>134.30999999999989</v>
      </c>
      <c r="AZ195" s="35">
        <f t="shared" ca="1" si="372"/>
        <v>498.97</v>
      </c>
      <c r="BA195" s="36">
        <f t="shared" ca="1" si="373"/>
        <v>3319.4400000000014</v>
      </c>
    </row>
    <row r="196" spans="1:53" outlineLevel="2" x14ac:dyDescent="0.25">
      <c r="A196" t="s">
        <v>418</v>
      </c>
      <c r="B196" t="str">
        <f t="shared" ca="1" si="322"/>
        <v>UNCA</v>
      </c>
      <c r="C196" t="str">
        <f t="shared" ca="1" si="323"/>
        <v>FortisAlberta Inc.</v>
      </c>
      <c r="D196" t="str">
        <f t="shared" ca="1" si="324"/>
        <v>0000079301</v>
      </c>
      <c r="E196" t="str">
        <f t="shared" ca="1" si="325"/>
        <v>FortisAlberta DOS - Cochrane EV Partnership (793S)</v>
      </c>
      <c r="F196" s="34">
        <f t="shared" ca="1" si="326"/>
        <v>1732.0699999999688</v>
      </c>
      <c r="G196" s="35">
        <f t="shared" ca="1" si="327"/>
        <v>86.589999999999918</v>
      </c>
      <c r="H196" s="35">
        <f t="shared" ca="1" si="328"/>
        <v>835.10000000000116</v>
      </c>
      <c r="I196" s="36">
        <f t="shared" ca="1" si="329"/>
        <v>2653.7599999999702</v>
      </c>
      <c r="J196" s="34">
        <f t="shared" ca="1" si="330"/>
        <v>781.3700000000008</v>
      </c>
      <c r="K196" s="35">
        <f t="shared" ca="1" si="331"/>
        <v>39.069999999999894</v>
      </c>
      <c r="L196" s="35">
        <f t="shared" ca="1" si="332"/>
        <v>323.25999999999925</v>
      </c>
      <c r="M196" s="36">
        <f t="shared" ca="1" si="333"/>
        <v>1143.6999999999998</v>
      </c>
      <c r="N196" s="34">
        <f t="shared" ca="1" si="334"/>
        <v>771.98999999998523</v>
      </c>
      <c r="O196" s="35">
        <f t="shared" ca="1" si="335"/>
        <v>38.600000000000009</v>
      </c>
      <c r="P196" s="35">
        <f t="shared" ca="1" si="336"/>
        <v>275.38000000000056</v>
      </c>
      <c r="Q196" s="36">
        <f t="shared" ca="1" si="337"/>
        <v>1085.9699999999859</v>
      </c>
      <c r="R196" s="34">
        <f t="shared" ca="1" si="338"/>
        <v>50.610000000002316</v>
      </c>
      <c r="S196" s="35">
        <f t="shared" ca="1" si="339"/>
        <v>2.539999999999933</v>
      </c>
      <c r="T196" s="35">
        <f t="shared" ca="1" si="340"/>
        <v>16.660000000000256</v>
      </c>
      <c r="U196" s="36">
        <f t="shared" ca="1" si="341"/>
        <v>69.810000000002503</v>
      </c>
      <c r="V196" s="34">
        <f t="shared" ca="1" si="342"/>
        <v>0</v>
      </c>
      <c r="W196" s="35">
        <f t="shared" ca="1" si="343"/>
        <v>0</v>
      </c>
      <c r="X196" s="35">
        <f t="shared" ca="1" si="344"/>
        <v>0</v>
      </c>
      <c r="Y196" s="36">
        <f t="shared" ca="1" si="345"/>
        <v>0</v>
      </c>
      <c r="Z196" s="34">
        <f t="shared" ca="1" si="346"/>
        <v>7.3899999999997306</v>
      </c>
      <c r="AA196" s="35">
        <f t="shared" ca="1" si="347"/>
        <v>0.37000000000003186</v>
      </c>
      <c r="AB196" s="35">
        <f t="shared" ca="1" si="348"/>
        <v>2.04</v>
      </c>
      <c r="AC196" s="36">
        <f t="shared" ca="1" si="349"/>
        <v>9.7999999999997627</v>
      </c>
      <c r="AD196" s="34">
        <f t="shared" ca="1" si="350"/>
        <v>0</v>
      </c>
      <c r="AE196" s="35">
        <f t="shared" ca="1" si="351"/>
        <v>0</v>
      </c>
      <c r="AF196" s="35">
        <f t="shared" ca="1" si="352"/>
        <v>0</v>
      </c>
      <c r="AG196" s="36">
        <f t="shared" ca="1" si="353"/>
        <v>0</v>
      </c>
      <c r="AH196" s="34">
        <f t="shared" ca="1" si="354"/>
        <v>0</v>
      </c>
      <c r="AI196" s="35">
        <f t="shared" ca="1" si="355"/>
        <v>0</v>
      </c>
      <c r="AJ196" s="35">
        <f t="shared" ca="1" si="356"/>
        <v>0</v>
      </c>
      <c r="AK196" s="36">
        <f t="shared" ca="1" si="357"/>
        <v>0</v>
      </c>
      <c r="AL196" s="34">
        <f t="shared" ca="1" si="358"/>
        <v>0</v>
      </c>
      <c r="AM196" s="35">
        <f t="shared" ca="1" si="359"/>
        <v>0</v>
      </c>
      <c r="AN196" s="35">
        <f t="shared" ca="1" si="360"/>
        <v>0</v>
      </c>
      <c r="AO196" s="36">
        <f t="shared" ca="1" si="361"/>
        <v>0</v>
      </c>
      <c r="AP196" s="34">
        <f t="shared" ca="1" si="362"/>
        <v>350.67999999998574</v>
      </c>
      <c r="AQ196" s="35">
        <f t="shared" ca="1" si="363"/>
        <v>17.5300000000002</v>
      </c>
      <c r="AR196" s="35">
        <f t="shared" ca="1" si="364"/>
        <v>59.110000000000362</v>
      </c>
      <c r="AS196" s="36">
        <f t="shared" ca="1" si="365"/>
        <v>427.31999999998629</v>
      </c>
      <c r="AT196" s="34">
        <f t="shared" ca="1" si="366"/>
        <v>0</v>
      </c>
      <c r="AU196" s="35">
        <f t="shared" ca="1" si="367"/>
        <v>0</v>
      </c>
      <c r="AV196" s="35">
        <f t="shared" ca="1" si="368"/>
        <v>0</v>
      </c>
      <c r="AW196" s="36">
        <f t="shared" ca="1" si="369"/>
        <v>0</v>
      </c>
      <c r="AX196" s="34">
        <f t="shared" ca="1" si="370"/>
        <v>3694.1099999999428</v>
      </c>
      <c r="AY196" s="35">
        <f t="shared" ca="1" si="371"/>
        <v>184.7</v>
      </c>
      <c r="AZ196" s="35">
        <f t="shared" ca="1" si="372"/>
        <v>1511.5500000000015</v>
      </c>
      <c r="BA196" s="36">
        <f t="shared" ca="1" si="373"/>
        <v>5390.3599999999442</v>
      </c>
    </row>
    <row r="197" spans="1:53" outlineLevel="2" x14ac:dyDescent="0.25">
      <c r="A197" t="s">
        <v>244</v>
      </c>
      <c r="B197" t="str">
        <f t="shared" ca="1" si="322"/>
        <v>UNCA</v>
      </c>
      <c r="C197" t="str">
        <f t="shared" ca="1" si="323"/>
        <v>FortisAlberta Inc.</v>
      </c>
      <c r="D197" t="str">
        <f t="shared" ca="1" si="324"/>
        <v>0000089511</v>
      </c>
      <c r="E197" t="str">
        <f t="shared" ca="1" si="325"/>
        <v>FortisAlberta Reversing POD - Suffield (895S)</v>
      </c>
      <c r="F197" s="34">
        <f t="shared" ca="1" si="326"/>
        <v>0</v>
      </c>
      <c r="G197" s="35">
        <f t="shared" ca="1" si="327"/>
        <v>0</v>
      </c>
      <c r="H197" s="35">
        <f t="shared" ca="1" si="328"/>
        <v>0</v>
      </c>
      <c r="I197" s="36">
        <f t="shared" ca="1" si="329"/>
        <v>0</v>
      </c>
      <c r="J197" s="34">
        <f t="shared" ca="1" si="330"/>
        <v>0</v>
      </c>
      <c r="K197" s="35">
        <f t="shared" ca="1" si="331"/>
        <v>0</v>
      </c>
      <c r="L197" s="35">
        <f t="shared" ca="1" si="332"/>
        <v>0</v>
      </c>
      <c r="M197" s="36">
        <f t="shared" ca="1" si="333"/>
        <v>0</v>
      </c>
      <c r="N197" s="34">
        <f t="shared" ca="1" si="334"/>
        <v>0</v>
      </c>
      <c r="O197" s="35">
        <f t="shared" ca="1" si="335"/>
        <v>0</v>
      </c>
      <c r="P197" s="35">
        <f t="shared" ca="1" si="336"/>
        <v>0</v>
      </c>
      <c r="Q197" s="36">
        <f t="shared" ca="1" si="337"/>
        <v>0</v>
      </c>
      <c r="R197" s="34">
        <f t="shared" ca="1" si="338"/>
        <v>0</v>
      </c>
      <c r="S197" s="35">
        <f t="shared" ca="1" si="339"/>
        <v>0</v>
      </c>
      <c r="T197" s="35">
        <f t="shared" ca="1" si="340"/>
        <v>0</v>
      </c>
      <c r="U197" s="36">
        <f t="shared" ca="1" si="341"/>
        <v>0</v>
      </c>
      <c r="V197" s="34">
        <f t="shared" ca="1" si="342"/>
        <v>0</v>
      </c>
      <c r="W197" s="35">
        <f t="shared" ca="1" si="343"/>
        <v>0</v>
      </c>
      <c r="X197" s="35">
        <f t="shared" ca="1" si="344"/>
        <v>0</v>
      </c>
      <c r="Y197" s="36">
        <f t="shared" ca="1" si="345"/>
        <v>0</v>
      </c>
      <c r="Z197" s="34">
        <f t="shared" ca="1" si="346"/>
        <v>0</v>
      </c>
      <c r="AA197" s="35">
        <f t="shared" ca="1" si="347"/>
        <v>0</v>
      </c>
      <c r="AB197" s="35">
        <f t="shared" ca="1" si="348"/>
        <v>0</v>
      </c>
      <c r="AC197" s="36">
        <f t="shared" ca="1" si="349"/>
        <v>0</v>
      </c>
      <c r="AD197" s="34">
        <f t="shared" ca="1" si="350"/>
        <v>0</v>
      </c>
      <c r="AE197" s="35">
        <f t="shared" ca="1" si="351"/>
        <v>0</v>
      </c>
      <c r="AF197" s="35">
        <f t="shared" ca="1" si="352"/>
        <v>0</v>
      </c>
      <c r="AG197" s="36">
        <f t="shared" ca="1" si="353"/>
        <v>0</v>
      </c>
      <c r="AH197" s="34">
        <f t="shared" ca="1" si="354"/>
        <v>0</v>
      </c>
      <c r="AI197" s="35">
        <f t="shared" ca="1" si="355"/>
        <v>0</v>
      </c>
      <c r="AJ197" s="35">
        <f t="shared" ca="1" si="356"/>
        <v>0</v>
      </c>
      <c r="AK197" s="36">
        <f t="shared" ca="1" si="357"/>
        <v>0</v>
      </c>
      <c r="AL197" s="34">
        <f t="shared" ca="1" si="358"/>
        <v>0</v>
      </c>
      <c r="AM197" s="35">
        <f t="shared" ca="1" si="359"/>
        <v>0</v>
      </c>
      <c r="AN197" s="35">
        <f t="shared" ca="1" si="360"/>
        <v>0</v>
      </c>
      <c r="AO197" s="36">
        <f t="shared" ca="1" si="361"/>
        <v>0</v>
      </c>
      <c r="AP197" s="34">
        <f t="shared" ca="1" si="362"/>
        <v>0</v>
      </c>
      <c r="AQ197" s="35">
        <f t="shared" ca="1" si="363"/>
        <v>0</v>
      </c>
      <c r="AR197" s="35">
        <f t="shared" ca="1" si="364"/>
        <v>0</v>
      </c>
      <c r="AS197" s="36">
        <f t="shared" ca="1" si="365"/>
        <v>0</v>
      </c>
      <c r="AT197" s="34">
        <f t="shared" ca="1" si="366"/>
        <v>0</v>
      </c>
      <c r="AU197" s="35">
        <f t="shared" ca="1" si="367"/>
        <v>0</v>
      </c>
      <c r="AV197" s="35">
        <f t="shared" ca="1" si="368"/>
        <v>0</v>
      </c>
      <c r="AW197" s="36">
        <f t="shared" ca="1" si="369"/>
        <v>0</v>
      </c>
      <c r="AX197" s="34">
        <f t="shared" ca="1" si="370"/>
        <v>0</v>
      </c>
      <c r="AY197" s="35">
        <f t="shared" ca="1" si="371"/>
        <v>0</v>
      </c>
      <c r="AZ197" s="35">
        <f t="shared" ca="1" si="372"/>
        <v>0</v>
      </c>
      <c r="BA197" s="36">
        <f t="shared" ca="1" si="373"/>
        <v>0</v>
      </c>
    </row>
    <row r="198" spans="1:53" outlineLevel="2" x14ac:dyDescent="0.25">
      <c r="A198" t="s">
        <v>770</v>
      </c>
      <c r="B198" t="str">
        <f t="shared" ca="1" si="322"/>
        <v>UNCA</v>
      </c>
      <c r="C198" t="str">
        <f t="shared" ca="1" si="323"/>
        <v>FortisAlberta Inc.</v>
      </c>
      <c r="D198" t="str">
        <f t="shared" ca="1" si="324"/>
        <v>DOWLOD15M</v>
      </c>
      <c r="E198" t="str">
        <f t="shared" ca="1" si="325"/>
        <v>FortisAlberta DOS - DOW Fort Saskatchewan (166S)</v>
      </c>
      <c r="F198" s="34">
        <f t="shared" ca="1" si="326"/>
        <v>17314.289999999994</v>
      </c>
      <c r="G198" s="35">
        <f t="shared" ca="1" si="327"/>
        <v>865.71999999999969</v>
      </c>
      <c r="H198" s="35">
        <f t="shared" ca="1" si="328"/>
        <v>8532.2599999999984</v>
      </c>
      <c r="I198" s="36">
        <f t="shared" ca="1" si="329"/>
        <v>26712.269999999986</v>
      </c>
      <c r="J198" s="34">
        <f t="shared" ca="1" si="330"/>
        <v>0</v>
      </c>
      <c r="K198" s="35">
        <f t="shared" ca="1" si="331"/>
        <v>0</v>
      </c>
      <c r="L198" s="35">
        <f t="shared" ca="1" si="332"/>
        <v>0</v>
      </c>
      <c r="M198" s="36">
        <f t="shared" ca="1" si="333"/>
        <v>0</v>
      </c>
      <c r="N198" s="34">
        <f t="shared" ca="1" si="334"/>
        <v>0</v>
      </c>
      <c r="O198" s="35">
        <f t="shared" ca="1" si="335"/>
        <v>0</v>
      </c>
      <c r="P198" s="35">
        <f t="shared" ca="1" si="336"/>
        <v>0</v>
      </c>
      <c r="Q198" s="36">
        <f t="shared" ca="1" si="337"/>
        <v>0</v>
      </c>
      <c r="R198" s="34">
        <f t="shared" ca="1" si="338"/>
        <v>0</v>
      </c>
      <c r="S198" s="35">
        <f t="shared" ca="1" si="339"/>
        <v>0</v>
      </c>
      <c r="T198" s="35">
        <f t="shared" ca="1" si="340"/>
        <v>0</v>
      </c>
      <c r="U198" s="36">
        <f t="shared" ca="1" si="341"/>
        <v>0</v>
      </c>
      <c r="V198" s="34">
        <f t="shared" ca="1" si="342"/>
        <v>0</v>
      </c>
      <c r="W198" s="35">
        <f t="shared" ca="1" si="343"/>
        <v>0</v>
      </c>
      <c r="X198" s="35">
        <f t="shared" ca="1" si="344"/>
        <v>0</v>
      </c>
      <c r="Y198" s="36">
        <f t="shared" ca="1" si="345"/>
        <v>0</v>
      </c>
      <c r="Z198" s="34">
        <f t="shared" ca="1" si="346"/>
        <v>0</v>
      </c>
      <c r="AA198" s="35">
        <f t="shared" ca="1" si="347"/>
        <v>0</v>
      </c>
      <c r="AB198" s="35">
        <f t="shared" ca="1" si="348"/>
        <v>0</v>
      </c>
      <c r="AC198" s="36">
        <f t="shared" ca="1" si="349"/>
        <v>0</v>
      </c>
      <c r="AD198" s="34">
        <f t="shared" ca="1" si="350"/>
        <v>0</v>
      </c>
      <c r="AE198" s="35">
        <f t="shared" ca="1" si="351"/>
        <v>0</v>
      </c>
      <c r="AF198" s="35">
        <f t="shared" ca="1" si="352"/>
        <v>0</v>
      </c>
      <c r="AG198" s="36">
        <f t="shared" ca="1" si="353"/>
        <v>0</v>
      </c>
      <c r="AH198" s="34">
        <f t="shared" ca="1" si="354"/>
        <v>0</v>
      </c>
      <c r="AI198" s="35">
        <f t="shared" ca="1" si="355"/>
        <v>0</v>
      </c>
      <c r="AJ198" s="35">
        <f t="shared" ca="1" si="356"/>
        <v>0</v>
      </c>
      <c r="AK198" s="36">
        <f t="shared" ca="1" si="357"/>
        <v>0</v>
      </c>
      <c r="AL198" s="34">
        <f t="shared" ca="1" si="358"/>
        <v>0</v>
      </c>
      <c r="AM198" s="35">
        <f t="shared" ca="1" si="359"/>
        <v>0</v>
      </c>
      <c r="AN198" s="35">
        <f t="shared" ca="1" si="360"/>
        <v>0</v>
      </c>
      <c r="AO198" s="36">
        <f t="shared" ca="1" si="361"/>
        <v>0</v>
      </c>
      <c r="AP198" s="34">
        <f t="shared" ca="1" si="362"/>
        <v>0</v>
      </c>
      <c r="AQ198" s="35">
        <f t="shared" ca="1" si="363"/>
        <v>0</v>
      </c>
      <c r="AR198" s="35">
        <f t="shared" ca="1" si="364"/>
        <v>0</v>
      </c>
      <c r="AS198" s="36">
        <f t="shared" ca="1" si="365"/>
        <v>0</v>
      </c>
      <c r="AT198" s="34">
        <f t="shared" ca="1" si="366"/>
        <v>0</v>
      </c>
      <c r="AU198" s="35">
        <f t="shared" ca="1" si="367"/>
        <v>0</v>
      </c>
      <c r="AV198" s="35">
        <f t="shared" ca="1" si="368"/>
        <v>0</v>
      </c>
      <c r="AW198" s="36">
        <f t="shared" ca="1" si="369"/>
        <v>0</v>
      </c>
      <c r="AX198" s="34">
        <f t="shared" ca="1" si="370"/>
        <v>17314.289999999994</v>
      </c>
      <c r="AY198" s="35">
        <f t="shared" ca="1" si="371"/>
        <v>865.71999999999969</v>
      </c>
      <c r="AZ198" s="35">
        <f t="shared" ca="1" si="372"/>
        <v>8532.2599999999984</v>
      </c>
      <c r="BA198" s="36">
        <f t="shared" ca="1" si="373"/>
        <v>26712.269999999986</v>
      </c>
    </row>
    <row r="199" spans="1:53" outlineLevel="1" x14ac:dyDescent="0.25">
      <c r="C199" s="2" t="s">
        <v>945</v>
      </c>
      <c r="F199" s="34">
        <f t="shared" ref="F199:BA199" ca="1" si="374">SUBTOTAL(9,F183:F198)</f>
        <v>19282.179999999953</v>
      </c>
      <c r="G199" s="35">
        <f t="shared" ca="1" si="374"/>
        <v>964.05999999999949</v>
      </c>
      <c r="H199" s="35">
        <f t="shared" ca="1" si="374"/>
        <v>9495.799999999992</v>
      </c>
      <c r="I199" s="36">
        <f t="shared" ca="1" si="374"/>
        <v>29742.039999999939</v>
      </c>
      <c r="J199" s="34">
        <f t="shared" ca="1" si="374"/>
        <v>2389.4599999999978</v>
      </c>
      <c r="K199" s="35">
        <f t="shared" ca="1" si="374"/>
        <v>119.41999999999958</v>
      </c>
      <c r="L199" s="35">
        <f t="shared" ca="1" si="374"/>
        <v>998.07999999999788</v>
      </c>
      <c r="M199" s="36">
        <f t="shared" ca="1" si="374"/>
        <v>3506.9599999999955</v>
      </c>
      <c r="N199" s="34">
        <f t="shared" ca="1" si="374"/>
        <v>1634.6699999999844</v>
      </c>
      <c r="O199" s="35">
        <f t="shared" ca="1" si="374"/>
        <v>81.779999999999987</v>
      </c>
      <c r="P199" s="35">
        <f t="shared" ca="1" si="374"/>
        <v>591.84000000000037</v>
      </c>
      <c r="Q199" s="36">
        <f t="shared" ca="1" si="374"/>
        <v>2308.2899999999845</v>
      </c>
      <c r="R199" s="34">
        <f t="shared" ca="1" si="374"/>
        <v>94.050000000002271</v>
      </c>
      <c r="S199" s="35">
        <f t="shared" ca="1" si="374"/>
        <v>4.6299999999999883</v>
      </c>
      <c r="T199" s="35">
        <f t="shared" ca="1" si="374"/>
        <v>31.840000000000344</v>
      </c>
      <c r="U199" s="36">
        <f t="shared" ca="1" si="374"/>
        <v>130.52000000000254</v>
      </c>
      <c r="V199" s="34">
        <f t="shared" ca="1" si="374"/>
        <v>6806.82</v>
      </c>
      <c r="W199" s="35">
        <f t="shared" ca="1" si="374"/>
        <v>340.34</v>
      </c>
      <c r="X199" s="35">
        <f t="shared" ca="1" si="374"/>
        <v>2056.2300000000005</v>
      </c>
      <c r="Y199" s="36">
        <f t="shared" ca="1" si="374"/>
        <v>9203.39</v>
      </c>
      <c r="Z199" s="34">
        <f t="shared" ca="1" si="374"/>
        <v>5035.4199999999992</v>
      </c>
      <c r="AA199" s="35">
        <f t="shared" ca="1" si="374"/>
        <v>251.8</v>
      </c>
      <c r="AB199" s="35">
        <f t="shared" ca="1" si="374"/>
        <v>1414.94</v>
      </c>
      <c r="AC199" s="36">
        <f t="shared" ca="1" si="374"/>
        <v>6702.159999999998</v>
      </c>
      <c r="AD199" s="34">
        <f t="shared" ca="1" si="374"/>
        <v>-3923.5499999999984</v>
      </c>
      <c r="AE199" s="35">
        <f t="shared" ca="1" si="374"/>
        <v>-196.19000000000014</v>
      </c>
      <c r="AF199" s="35">
        <f t="shared" ca="1" si="374"/>
        <v>-960.37999999999988</v>
      </c>
      <c r="AG199" s="36">
        <f t="shared" ca="1" si="374"/>
        <v>-5080.119999999999</v>
      </c>
      <c r="AH199" s="34">
        <f t="shared" ca="1" si="374"/>
        <v>1726.7100000000009</v>
      </c>
      <c r="AI199" s="35">
        <f t="shared" ca="1" si="374"/>
        <v>86.300000000000026</v>
      </c>
      <c r="AJ199" s="35">
        <f t="shared" ca="1" si="374"/>
        <v>386.83999999999963</v>
      </c>
      <c r="AK199" s="36">
        <f t="shared" ca="1" si="374"/>
        <v>2199.8500000000004</v>
      </c>
      <c r="AL199" s="34">
        <f t="shared" ca="1" si="374"/>
        <v>2216.9500000000012</v>
      </c>
      <c r="AM199" s="35">
        <f t="shared" ca="1" si="374"/>
        <v>110.82999999999993</v>
      </c>
      <c r="AN199" s="35">
        <f t="shared" ca="1" si="374"/>
        <v>427.90000000000003</v>
      </c>
      <c r="AO199" s="36">
        <f t="shared" ca="1" si="374"/>
        <v>2755.6800000000007</v>
      </c>
      <c r="AP199" s="34">
        <f t="shared" ca="1" si="374"/>
        <v>1653.9399999999866</v>
      </c>
      <c r="AQ199" s="35">
        <f t="shared" ca="1" si="374"/>
        <v>82.680000000000206</v>
      </c>
      <c r="AR199" s="35">
        <f t="shared" ca="1" si="374"/>
        <v>279.01000000000022</v>
      </c>
      <c r="AS199" s="36">
        <f t="shared" ca="1" si="374"/>
        <v>2015.6299999999867</v>
      </c>
      <c r="AT199" s="34">
        <f t="shared" ca="1" si="374"/>
        <v>373.52000000000015</v>
      </c>
      <c r="AU199" s="35">
        <f t="shared" ca="1" si="374"/>
        <v>18.680000000000003</v>
      </c>
      <c r="AV199" s="35">
        <f t="shared" ca="1" si="374"/>
        <v>54.109999999999992</v>
      </c>
      <c r="AW199" s="36">
        <f t="shared" ca="1" si="374"/>
        <v>446.31000000000017</v>
      </c>
      <c r="AX199" s="34">
        <f t="shared" ca="1" si="374"/>
        <v>37290.169999999925</v>
      </c>
      <c r="AY199" s="35">
        <f t="shared" ca="1" si="374"/>
        <v>1864.329999999999</v>
      </c>
      <c r="AZ199" s="35">
        <f t="shared" ca="1" si="374"/>
        <v>14776.209999999992</v>
      </c>
      <c r="BA199" s="36">
        <f t="shared" ca="1" si="374"/>
        <v>53930.709999999919</v>
      </c>
    </row>
    <row r="200" spans="1:53" outlineLevel="2" x14ac:dyDescent="0.25">
      <c r="A200" t="s">
        <v>333</v>
      </c>
      <c r="B200" t="str">
        <f ca="1">VLOOKUP($A200,IndexLookup,2,FALSE)</f>
        <v>GPWF</v>
      </c>
      <c r="C200" t="str">
        <f ca="1">VLOOKUP($B200,ParticipantLookup,2,FALSE)</f>
        <v>Ghost Pine Windfarm, LP</v>
      </c>
      <c r="D200" t="str">
        <f ca="1">VLOOKUP($A200,IndexLookup,3,FALSE)</f>
        <v>NEP1</v>
      </c>
      <c r="E200" t="str">
        <f ca="1">VLOOKUP($D200,FacilityLookup,2,FALSE)</f>
        <v>Ghost Pine Wind Facility</v>
      </c>
      <c r="F200" s="34">
        <f ca="1">IFERROR(VLOOKUP($A200,Lookup2006,77,FALSE),0)</f>
        <v>0</v>
      </c>
      <c r="G200" s="35">
        <f ca="1">IFERROR(VLOOKUP($A200,Lookup2006,78,FALSE),0)</f>
        <v>0</v>
      </c>
      <c r="H200" s="35">
        <f ca="1">IFERROR(VLOOKUP($A200,Lookup2006,79,FALSE),0)</f>
        <v>0</v>
      </c>
      <c r="I200" s="36">
        <f ca="1">IFERROR(VLOOKUP($A200,Lookup2006,80,FALSE),0)</f>
        <v>0</v>
      </c>
      <c r="J200" s="34">
        <f ca="1">IFERROR(VLOOKUP($A200,Lookup2007,77,FALSE),0)</f>
        <v>0</v>
      </c>
      <c r="K200" s="35">
        <f ca="1">IFERROR(VLOOKUP($A200,Lookup2007,78,FALSE),0)</f>
        <v>0</v>
      </c>
      <c r="L200" s="35">
        <f ca="1">IFERROR(VLOOKUP($A200,Lookup2007,79,FALSE),0)</f>
        <v>0</v>
      </c>
      <c r="M200" s="36">
        <f ca="1">IFERROR(VLOOKUP($A200,Lookup2007,80,FALSE),0)</f>
        <v>0</v>
      </c>
      <c r="N200" s="34">
        <f ca="1">IFERROR(VLOOKUP($A200,Lookup2008,77,FALSE),0)</f>
        <v>0</v>
      </c>
      <c r="O200" s="35">
        <f ca="1">IFERROR(VLOOKUP($A200,Lookup2008,78,FALSE),0)</f>
        <v>0</v>
      </c>
      <c r="P200" s="35">
        <f ca="1">IFERROR(VLOOKUP($A200,Lookup2008,79,FALSE),0)</f>
        <v>0</v>
      </c>
      <c r="Q200" s="36">
        <f ca="1">IFERROR(VLOOKUP($A200,Lookup2008,80,FALSE),0)</f>
        <v>0</v>
      </c>
      <c r="R200" s="34">
        <f ca="1">IFERROR(VLOOKUP($A200,Lookup2009,77,FALSE),0)</f>
        <v>0</v>
      </c>
      <c r="S200" s="35">
        <f ca="1">IFERROR(VLOOKUP($A200,Lookup2009,78,FALSE),0)</f>
        <v>0</v>
      </c>
      <c r="T200" s="35">
        <f ca="1">IFERROR(VLOOKUP($A200,Lookup2009,79,FALSE),0)</f>
        <v>0</v>
      </c>
      <c r="U200" s="36">
        <f ca="1">IFERROR(VLOOKUP($A200,Lookup2009,80,FALSE),0)</f>
        <v>0</v>
      </c>
      <c r="V200" s="34">
        <f ca="1">IFERROR(VLOOKUP($A200,Lookup2010,77,FALSE),0)</f>
        <v>0</v>
      </c>
      <c r="W200" s="35">
        <f ca="1">IFERROR(VLOOKUP($A200,Lookup2010,78,FALSE),0)</f>
        <v>0</v>
      </c>
      <c r="X200" s="35">
        <f ca="1">IFERROR(VLOOKUP($A200,Lookup2010,79,FALSE),0)</f>
        <v>0</v>
      </c>
      <c r="Y200" s="36">
        <f ca="1">IFERROR(VLOOKUP($A200,Lookup2010,80,FALSE),0)</f>
        <v>0</v>
      </c>
      <c r="Z200" s="34">
        <f ca="1">IFERROR(VLOOKUP($A200,Lookup2011,77,FALSE),0)</f>
        <v>9918.9499999999807</v>
      </c>
      <c r="AA200" s="35">
        <f ca="1">IFERROR(VLOOKUP($A200,Lookup2011,78,FALSE),0)</f>
        <v>495.94000000000011</v>
      </c>
      <c r="AB200" s="35">
        <f ca="1">IFERROR(VLOOKUP($A200,Lookup2011,79,FALSE),0)</f>
        <v>2717.4299999999985</v>
      </c>
      <c r="AC200" s="36">
        <f ca="1">IFERROR(VLOOKUP($A200,Lookup2011,80,FALSE),0)</f>
        <v>13132.31999999998</v>
      </c>
      <c r="AD200" s="34">
        <f ca="1">IFERROR(VLOOKUP($A200,Lookup2012,77,FALSE),0)</f>
        <v>-933.19999999998799</v>
      </c>
      <c r="AE200" s="35">
        <f ca="1">IFERROR(VLOOKUP($A200,Lookup2012,78,FALSE),0)</f>
        <v>-46.690000000000197</v>
      </c>
      <c r="AF200" s="35">
        <f ca="1">IFERROR(VLOOKUP($A200,Lookup2012,79,FALSE),0)</f>
        <v>-232.39000000000098</v>
      </c>
      <c r="AG200" s="36">
        <f ca="1">IFERROR(VLOOKUP($A200,Lookup2012,80,FALSE),0)</f>
        <v>-1212.2799999999891</v>
      </c>
      <c r="AH200" s="34">
        <f ca="1">IFERROR(VLOOKUP($A200,Lookup2013,77,FALSE),0)</f>
        <v>9817.3200000000179</v>
      </c>
      <c r="AI200" s="35">
        <f ca="1">IFERROR(VLOOKUP($A200,Lookup2013,78,FALSE),0)</f>
        <v>490.84999999999991</v>
      </c>
      <c r="AJ200" s="35">
        <f ca="1">IFERROR(VLOOKUP($A200,Lookup2013,79,FALSE),0)</f>
        <v>2180.6099999999988</v>
      </c>
      <c r="AK200" s="36">
        <f ca="1">IFERROR(VLOOKUP($A200,Lookup2013,80,FALSE),0)</f>
        <v>12488.780000000017</v>
      </c>
      <c r="AL200" s="34">
        <f ca="1">IFERROR(VLOOKUP($A200,Lookup2014,77,FALSE),0)</f>
        <v>-1355.049999999992</v>
      </c>
      <c r="AM200" s="35">
        <f ca="1">IFERROR(VLOOKUP($A200,Lookup2014,78,FALSE),0)</f>
        <v>-67.750000000000028</v>
      </c>
      <c r="AN200" s="35">
        <f ca="1">IFERROR(VLOOKUP($A200,Lookup2014,79,FALSE),0)</f>
        <v>-265.54000000000002</v>
      </c>
      <c r="AO200" s="36">
        <f ca="1">IFERROR(VLOOKUP($A200,Lookup2014,80,FALSE),0)</f>
        <v>-1688.3399999999924</v>
      </c>
      <c r="AP200" s="34">
        <f ca="1">IFERROR(VLOOKUP($A200,Lookup2015,77,FALSE),0)</f>
        <v>4827.1099999999988</v>
      </c>
      <c r="AQ200" s="35">
        <f ca="1">IFERROR(VLOOKUP($A200,Lookup2015,78,FALSE),0)</f>
        <v>241.34</v>
      </c>
      <c r="AR200" s="35">
        <f ca="1">IFERROR(VLOOKUP($A200,Lookup2015,79,FALSE),0)</f>
        <v>815.73000000000013</v>
      </c>
      <c r="AS200" s="36">
        <f ca="1">IFERROR(VLOOKUP($A200,Lookup2015,80,FALSE),0)</f>
        <v>5884.1799999999985</v>
      </c>
      <c r="AT200" s="34">
        <f ca="1">IFERROR(VLOOKUP($A200,Lookup2016,77,FALSE),0)</f>
        <v>311.76999999999953</v>
      </c>
      <c r="AU200" s="35">
        <f ca="1">IFERROR(VLOOKUP($A200,Lookup2016,78,FALSE),0)</f>
        <v>15.600000000000065</v>
      </c>
      <c r="AV200" s="35">
        <f ca="1">IFERROR(VLOOKUP($A200,Lookup2016,79,FALSE),0)</f>
        <v>45.03000000000003</v>
      </c>
      <c r="AW200" s="36">
        <f ca="1">IFERROR(VLOOKUP($A200,Lookup2016,80,FALSE),0)</f>
        <v>372.39999999999975</v>
      </c>
      <c r="AX200" s="34">
        <f ca="1">SUM(F200,J200,N200,R200,V200,Z200,AD200,AH200,AL200,AP200,AT200)</f>
        <v>22586.90000000002</v>
      </c>
      <c r="AY200" s="35">
        <f ca="1">SUM(G200,K200,O200,S200,W200,AA200,AE200,AI200,AM200,AQ200,AU200)</f>
        <v>1129.29</v>
      </c>
      <c r="AZ200" s="35">
        <f ca="1">SUM(H200,L200,P200,T200,X200,AB200,AF200,AJ200,AN200,AR200,AV200)</f>
        <v>5260.8699999999963</v>
      </c>
      <c r="BA200" s="36">
        <f ca="1">SUM(I200,M200,Q200,U200,Y200,AC200,AG200,AK200,AO200,AS200,AW200)</f>
        <v>28977.060000000012</v>
      </c>
    </row>
    <row r="201" spans="1:53" outlineLevel="1" x14ac:dyDescent="0.25">
      <c r="C201" s="2" t="s">
        <v>946</v>
      </c>
      <c r="F201" s="34">
        <f t="shared" ref="F201:BA201" ca="1" si="375">SUBTOTAL(9,F200:F200)</f>
        <v>0</v>
      </c>
      <c r="G201" s="35">
        <f t="shared" ca="1" si="375"/>
        <v>0</v>
      </c>
      <c r="H201" s="35">
        <f t="shared" ca="1" si="375"/>
        <v>0</v>
      </c>
      <c r="I201" s="36">
        <f t="shared" ca="1" si="375"/>
        <v>0</v>
      </c>
      <c r="J201" s="34">
        <f t="shared" ca="1" si="375"/>
        <v>0</v>
      </c>
      <c r="K201" s="35">
        <f t="shared" ca="1" si="375"/>
        <v>0</v>
      </c>
      <c r="L201" s="35">
        <f t="shared" ca="1" si="375"/>
        <v>0</v>
      </c>
      <c r="M201" s="36">
        <f t="shared" ca="1" si="375"/>
        <v>0</v>
      </c>
      <c r="N201" s="34">
        <f t="shared" ca="1" si="375"/>
        <v>0</v>
      </c>
      <c r="O201" s="35">
        <f t="shared" ca="1" si="375"/>
        <v>0</v>
      </c>
      <c r="P201" s="35">
        <f t="shared" ca="1" si="375"/>
        <v>0</v>
      </c>
      <c r="Q201" s="36">
        <f t="shared" ca="1" si="375"/>
        <v>0</v>
      </c>
      <c r="R201" s="34">
        <f t="shared" ca="1" si="375"/>
        <v>0</v>
      </c>
      <c r="S201" s="35">
        <f t="shared" ca="1" si="375"/>
        <v>0</v>
      </c>
      <c r="T201" s="35">
        <f t="shared" ca="1" si="375"/>
        <v>0</v>
      </c>
      <c r="U201" s="36">
        <f t="shared" ca="1" si="375"/>
        <v>0</v>
      </c>
      <c r="V201" s="34">
        <f t="shared" ca="1" si="375"/>
        <v>0</v>
      </c>
      <c r="W201" s="35">
        <f t="shared" ca="1" si="375"/>
        <v>0</v>
      </c>
      <c r="X201" s="35">
        <f t="shared" ca="1" si="375"/>
        <v>0</v>
      </c>
      <c r="Y201" s="36">
        <f t="shared" ca="1" si="375"/>
        <v>0</v>
      </c>
      <c r="Z201" s="34">
        <f t="shared" ca="1" si="375"/>
        <v>9918.9499999999807</v>
      </c>
      <c r="AA201" s="35">
        <f t="shared" ca="1" si="375"/>
        <v>495.94000000000011</v>
      </c>
      <c r="AB201" s="35">
        <f t="shared" ca="1" si="375"/>
        <v>2717.4299999999985</v>
      </c>
      <c r="AC201" s="36">
        <f t="shared" ca="1" si="375"/>
        <v>13132.31999999998</v>
      </c>
      <c r="AD201" s="34">
        <f t="shared" ca="1" si="375"/>
        <v>-933.19999999998799</v>
      </c>
      <c r="AE201" s="35">
        <f t="shared" ca="1" si="375"/>
        <v>-46.690000000000197</v>
      </c>
      <c r="AF201" s="35">
        <f t="shared" ca="1" si="375"/>
        <v>-232.39000000000098</v>
      </c>
      <c r="AG201" s="36">
        <f t="shared" ca="1" si="375"/>
        <v>-1212.2799999999891</v>
      </c>
      <c r="AH201" s="34">
        <f t="shared" ca="1" si="375"/>
        <v>9817.3200000000179</v>
      </c>
      <c r="AI201" s="35">
        <f t="shared" ca="1" si="375"/>
        <v>490.84999999999991</v>
      </c>
      <c r="AJ201" s="35">
        <f t="shared" ca="1" si="375"/>
        <v>2180.6099999999988</v>
      </c>
      <c r="AK201" s="36">
        <f t="shared" ca="1" si="375"/>
        <v>12488.780000000017</v>
      </c>
      <c r="AL201" s="34">
        <f t="shared" ca="1" si="375"/>
        <v>-1355.049999999992</v>
      </c>
      <c r="AM201" s="35">
        <f t="shared" ca="1" si="375"/>
        <v>-67.750000000000028</v>
      </c>
      <c r="AN201" s="35">
        <f t="shared" ca="1" si="375"/>
        <v>-265.54000000000002</v>
      </c>
      <c r="AO201" s="36">
        <f t="shared" ca="1" si="375"/>
        <v>-1688.3399999999924</v>
      </c>
      <c r="AP201" s="34">
        <f t="shared" ca="1" si="375"/>
        <v>4827.1099999999988</v>
      </c>
      <c r="AQ201" s="35">
        <f t="shared" ca="1" si="375"/>
        <v>241.34</v>
      </c>
      <c r="AR201" s="35">
        <f t="shared" ca="1" si="375"/>
        <v>815.73000000000013</v>
      </c>
      <c r="AS201" s="36">
        <f t="shared" ca="1" si="375"/>
        <v>5884.1799999999985</v>
      </c>
      <c r="AT201" s="34">
        <f t="shared" ca="1" si="375"/>
        <v>311.76999999999953</v>
      </c>
      <c r="AU201" s="35">
        <f t="shared" ca="1" si="375"/>
        <v>15.600000000000065</v>
      </c>
      <c r="AV201" s="35">
        <f t="shared" ca="1" si="375"/>
        <v>45.03000000000003</v>
      </c>
      <c r="AW201" s="36">
        <f t="shared" ca="1" si="375"/>
        <v>372.39999999999975</v>
      </c>
      <c r="AX201" s="34">
        <f t="shared" ca="1" si="375"/>
        <v>22586.90000000002</v>
      </c>
      <c r="AY201" s="35">
        <f t="shared" ca="1" si="375"/>
        <v>1129.29</v>
      </c>
      <c r="AZ201" s="35">
        <f t="shared" ca="1" si="375"/>
        <v>5260.8699999999963</v>
      </c>
      <c r="BA201" s="36">
        <f t="shared" ca="1" si="375"/>
        <v>28977.060000000012</v>
      </c>
    </row>
    <row r="202" spans="1:53" outlineLevel="2" x14ac:dyDescent="0.25">
      <c r="A202" t="s">
        <v>749</v>
      </c>
      <c r="B202" t="str">
        <f ca="1">VLOOKUP($A202,IndexLookup,2,FALSE)</f>
        <v>GAL</v>
      </c>
      <c r="C202" t="str">
        <f ca="1">VLOOKUP($B202,ParticipantLookup,2,FALSE)</f>
        <v>Glacier Ammonia Ltd.</v>
      </c>
      <c r="D202" t="str">
        <f ca="1">VLOOKUP($A202,IndexLookup,3,FALSE)</f>
        <v>DRW1</v>
      </c>
      <c r="E202" t="str">
        <f ca="1">VLOOKUP($D202,FacilityLookup,2,FALSE)</f>
        <v>Drywood #1</v>
      </c>
      <c r="F202" s="34">
        <f ca="1">IFERROR(VLOOKUP($A202,Lookup2006,77,FALSE),0)</f>
        <v>0</v>
      </c>
      <c r="G202" s="35">
        <f ca="1">IFERROR(VLOOKUP($A202,Lookup2006,78,FALSE),0)</f>
        <v>0</v>
      </c>
      <c r="H202" s="35">
        <f ca="1">IFERROR(VLOOKUP($A202,Lookup2006,79,FALSE),0)</f>
        <v>0</v>
      </c>
      <c r="I202" s="36">
        <f ca="1">IFERROR(VLOOKUP($A202,Lookup2006,80,FALSE),0)</f>
        <v>0</v>
      </c>
      <c r="J202" s="34">
        <f ca="1">IFERROR(VLOOKUP($A202,Lookup2007,77,FALSE),0)</f>
        <v>0</v>
      </c>
      <c r="K202" s="35">
        <f ca="1">IFERROR(VLOOKUP($A202,Lookup2007,78,FALSE),0)</f>
        <v>0</v>
      </c>
      <c r="L202" s="35">
        <f ca="1">IFERROR(VLOOKUP($A202,Lookup2007,79,FALSE),0)</f>
        <v>0</v>
      </c>
      <c r="M202" s="36">
        <f ca="1">IFERROR(VLOOKUP($A202,Lookup2007,80,FALSE),0)</f>
        <v>0</v>
      </c>
      <c r="N202" s="34">
        <f ca="1">IFERROR(VLOOKUP($A202,Lookup2008,77,FALSE),0)</f>
        <v>0</v>
      </c>
      <c r="O202" s="35">
        <f ca="1">IFERROR(VLOOKUP($A202,Lookup2008,78,FALSE),0)</f>
        <v>0</v>
      </c>
      <c r="P202" s="35">
        <f ca="1">IFERROR(VLOOKUP($A202,Lookup2008,79,FALSE),0)</f>
        <v>0</v>
      </c>
      <c r="Q202" s="36">
        <f ca="1">IFERROR(VLOOKUP($A202,Lookup2008,80,FALSE),0)</f>
        <v>0</v>
      </c>
      <c r="R202" s="34">
        <f ca="1">IFERROR(VLOOKUP($A202,Lookup2009,77,FALSE),0)</f>
        <v>0</v>
      </c>
      <c r="S202" s="35">
        <f ca="1">IFERROR(VLOOKUP($A202,Lookup2009,78,FALSE),0)</f>
        <v>0</v>
      </c>
      <c r="T202" s="35">
        <f ca="1">IFERROR(VLOOKUP($A202,Lookup2009,79,FALSE),0)</f>
        <v>0</v>
      </c>
      <c r="U202" s="36">
        <f ca="1">IFERROR(VLOOKUP($A202,Lookup2009,80,FALSE),0)</f>
        <v>0</v>
      </c>
      <c r="V202" s="34">
        <f ca="1">IFERROR(VLOOKUP($A202,Lookup2010,77,FALSE),0)</f>
        <v>0</v>
      </c>
      <c r="W202" s="35">
        <f ca="1">IFERROR(VLOOKUP($A202,Lookup2010,78,FALSE),0)</f>
        <v>0</v>
      </c>
      <c r="X202" s="35">
        <f ca="1">IFERROR(VLOOKUP($A202,Lookup2010,79,FALSE),0)</f>
        <v>0</v>
      </c>
      <c r="Y202" s="36">
        <f ca="1">IFERROR(VLOOKUP($A202,Lookup2010,80,FALSE),0)</f>
        <v>0</v>
      </c>
      <c r="Z202" s="34">
        <f ca="1">IFERROR(VLOOKUP($A202,Lookup2011,77,FALSE),0)</f>
        <v>0</v>
      </c>
      <c r="AA202" s="35">
        <f ca="1">IFERROR(VLOOKUP($A202,Lookup2011,78,FALSE),0)</f>
        <v>0</v>
      </c>
      <c r="AB202" s="35">
        <f ca="1">IFERROR(VLOOKUP($A202,Lookup2011,79,FALSE),0)</f>
        <v>0</v>
      </c>
      <c r="AC202" s="36">
        <f ca="1">IFERROR(VLOOKUP($A202,Lookup2011,80,FALSE),0)</f>
        <v>0</v>
      </c>
      <c r="AD202" s="34">
        <f ca="1">IFERROR(VLOOKUP($A202,Lookup2012,77,FALSE),0)</f>
        <v>0</v>
      </c>
      <c r="AE202" s="35">
        <f ca="1">IFERROR(VLOOKUP($A202,Lookup2012,78,FALSE),0)</f>
        <v>0</v>
      </c>
      <c r="AF202" s="35">
        <f ca="1">IFERROR(VLOOKUP($A202,Lookup2012,79,FALSE),0)</f>
        <v>0</v>
      </c>
      <c r="AG202" s="36">
        <f ca="1">IFERROR(VLOOKUP($A202,Lookup2012,80,FALSE),0)</f>
        <v>0</v>
      </c>
      <c r="AH202" s="34">
        <f ca="1">IFERROR(VLOOKUP($A202,Lookup2013,77,FALSE),0)</f>
        <v>0</v>
      </c>
      <c r="AI202" s="35">
        <f ca="1">IFERROR(VLOOKUP($A202,Lookup2013,78,FALSE),0)</f>
        <v>0</v>
      </c>
      <c r="AJ202" s="35">
        <f ca="1">IFERROR(VLOOKUP($A202,Lookup2013,79,FALSE),0)</f>
        <v>0</v>
      </c>
      <c r="AK202" s="36">
        <f ca="1">IFERROR(VLOOKUP($A202,Lookup2013,80,FALSE),0)</f>
        <v>0</v>
      </c>
      <c r="AL202" s="34">
        <f ca="1">IFERROR(VLOOKUP($A202,Lookup2014,77,FALSE),0)</f>
        <v>0</v>
      </c>
      <c r="AM202" s="35">
        <f ca="1">IFERROR(VLOOKUP($A202,Lookup2014,78,FALSE),0)</f>
        <v>0</v>
      </c>
      <c r="AN202" s="35">
        <f ca="1">IFERROR(VLOOKUP($A202,Lookup2014,79,FALSE),0)</f>
        <v>0</v>
      </c>
      <c r="AO202" s="36">
        <f ca="1">IFERROR(VLOOKUP($A202,Lookup2014,80,FALSE),0)</f>
        <v>0</v>
      </c>
      <c r="AP202" s="34">
        <f ca="1">IFERROR(VLOOKUP($A202,Lookup2015,77,FALSE),0)</f>
        <v>0</v>
      </c>
      <c r="AQ202" s="35">
        <f ca="1">IFERROR(VLOOKUP($A202,Lookup2015,78,FALSE),0)</f>
        <v>0</v>
      </c>
      <c r="AR202" s="35">
        <f ca="1">IFERROR(VLOOKUP($A202,Lookup2015,79,FALSE),0)</f>
        <v>0</v>
      </c>
      <c r="AS202" s="36">
        <f ca="1">IFERROR(VLOOKUP($A202,Lookup2015,80,FALSE),0)</f>
        <v>0</v>
      </c>
      <c r="AT202" s="34">
        <f ca="1">IFERROR(VLOOKUP($A202,Lookup2016,77,FALSE),0)</f>
        <v>0</v>
      </c>
      <c r="AU202" s="35">
        <f ca="1">IFERROR(VLOOKUP($A202,Lookup2016,78,FALSE),0)</f>
        <v>0</v>
      </c>
      <c r="AV202" s="35">
        <f ca="1">IFERROR(VLOOKUP($A202,Lookup2016,79,FALSE),0)</f>
        <v>0</v>
      </c>
      <c r="AW202" s="36">
        <f ca="1">IFERROR(VLOOKUP($A202,Lookup2016,80,FALSE),0)</f>
        <v>0</v>
      </c>
      <c r="AX202" s="34">
        <f ca="1">SUM(F202,J202,N202,R202,V202,Z202,AD202,AH202,AL202,AP202,AT202)</f>
        <v>0</v>
      </c>
      <c r="AY202" s="35">
        <f ca="1">SUM(G202,K202,O202,S202,W202,AA202,AE202,AI202,AM202,AQ202,AU202)</f>
        <v>0</v>
      </c>
      <c r="AZ202" s="35">
        <f ca="1">SUM(H202,L202,P202,T202,X202,AB202,AF202,AJ202,AN202,AR202,AV202)</f>
        <v>0</v>
      </c>
      <c r="BA202" s="36">
        <f ca="1">SUM(I202,M202,Q202,U202,Y202,AC202,AG202,AK202,AO202,AS202,AW202)</f>
        <v>0</v>
      </c>
    </row>
    <row r="203" spans="1:53" outlineLevel="1" x14ac:dyDescent="0.25">
      <c r="C203" s="2" t="s">
        <v>947</v>
      </c>
      <c r="F203" s="34">
        <f t="shared" ref="F203:BA203" ca="1" si="376">SUBTOTAL(9,F202:F202)</f>
        <v>0</v>
      </c>
      <c r="G203" s="35">
        <f t="shared" ca="1" si="376"/>
        <v>0</v>
      </c>
      <c r="H203" s="35">
        <f t="shared" ca="1" si="376"/>
        <v>0</v>
      </c>
      <c r="I203" s="36">
        <f t="shared" ca="1" si="376"/>
        <v>0</v>
      </c>
      <c r="J203" s="34">
        <f t="shared" ca="1" si="376"/>
        <v>0</v>
      </c>
      <c r="K203" s="35">
        <f t="shared" ca="1" si="376"/>
        <v>0</v>
      </c>
      <c r="L203" s="35">
        <f t="shared" ca="1" si="376"/>
        <v>0</v>
      </c>
      <c r="M203" s="36">
        <f t="shared" ca="1" si="376"/>
        <v>0</v>
      </c>
      <c r="N203" s="34">
        <f t="shared" ca="1" si="376"/>
        <v>0</v>
      </c>
      <c r="O203" s="35">
        <f t="shared" ca="1" si="376"/>
        <v>0</v>
      </c>
      <c r="P203" s="35">
        <f t="shared" ca="1" si="376"/>
        <v>0</v>
      </c>
      <c r="Q203" s="36">
        <f t="shared" ca="1" si="376"/>
        <v>0</v>
      </c>
      <c r="R203" s="34">
        <f t="shared" ca="1" si="376"/>
        <v>0</v>
      </c>
      <c r="S203" s="35">
        <f t="shared" ca="1" si="376"/>
        <v>0</v>
      </c>
      <c r="T203" s="35">
        <f t="shared" ca="1" si="376"/>
        <v>0</v>
      </c>
      <c r="U203" s="36">
        <f t="shared" ca="1" si="376"/>
        <v>0</v>
      </c>
      <c r="V203" s="34">
        <f t="shared" ca="1" si="376"/>
        <v>0</v>
      </c>
      <c r="W203" s="35">
        <f t="shared" ca="1" si="376"/>
        <v>0</v>
      </c>
      <c r="X203" s="35">
        <f t="shared" ca="1" si="376"/>
        <v>0</v>
      </c>
      <c r="Y203" s="36">
        <f t="shared" ca="1" si="376"/>
        <v>0</v>
      </c>
      <c r="Z203" s="34">
        <f t="shared" ca="1" si="376"/>
        <v>0</v>
      </c>
      <c r="AA203" s="35">
        <f t="shared" ca="1" si="376"/>
        <v>0</v>
      </c>
      <c r="AB203" s="35">
        <f t="shared" ca="1" si="376"/>
        <v>0</v>
      </c>
      <c r="AC203" s="36">
        <f t="shared" ca="1" si="376"/>
        <v>0</v>
      </c>
      <c r="AD203" s="34">
        <f t="shared" ca="1" si="376"/>
        <v>0</v>
      </c>
      <c r="AE203" s="35">
        <f t="shared" ca="1" si="376"/>
        <v>0</v>
      </c>
      <c r="AF203" s="35">
        <f t="shared" ca="1" si="376"/>
        <v>0</v>
      </c>
      <c r="AG203" s="36">
        <f t="shared" ca="1" si="376"/>
        <v>0</v>
      </c>
      <c r="AH203" s="34">
        <f t="shared" ca="1" si="376"/>
        <v>0</v>
      </c>
      <c r="AI203" s="35">
        <f t="shared" ca="1" si="376"/>
        <v>0</v>
      </c>
      <c r="AJ203" s="35">
        <f t="shared" ca="1" si="376"/>
        <v>0</v>
      </c>
      <c r="AK203" s="36">
        <f t="shared" ca="1" si="376"/>
        <v>0</v>
      </c>
      <c r="AL203" s="34">
        <f t="shared" ca="1" si="376"/>
        <v>0</v>
      </c>
      <c r="AM203" s="35">
        <f t="shared" ca="1" si="376"/>
        <v>0</v>
      </c>
      <c r="AN203" s="35">
        <f t="shared" ca="1" si="376"/>
        <v>0</v>
      </c>
      <c r="AO203" s="36">
        <f t="shared" ca="1" si="376"/>
        <v>0</v>
      </c>
      <c r="AP203" s="34">
        <f t="shared" ca="1" si="376"/>
        <v>0</v>
      </c>
      <c r="AQ203" s="35">
        <f t="shared" ca="1" si="376"/>
        <v>0</v>
      </c>
      <c r="AR203" s="35">
        <f t="shared" ca="1" si="376"/>
        <v>0</v>
      </c>
      <c r="AS203" s="36">
        <f t="shared" ca="1" si="376"/>
        <v>0</v>
      </c>
      <c r="AT203" s="34">
        <f t="shared" ca="1" si="376"/>
        <v>0</v>
      </c>
      <c r="AU203" s="35">
        <f t="shared" ca="1" si="376"/>
        <v>0</v>
      </c>
      <c r="AV203" s="35">
        <f t="shared" ca="1" si="376"/>
        <v>0</v>
      </c>
      <c r="AW203" s="36">
        <f t="shared" ca="1" si="376"/>
        <v>0</v>
      </c>
      <c r="AX203" s="34">
        <f t="shared" ca="1" si="376"/>
        <v>0</v>
      </c>
      <c r="AY203" s="35">
        <f t="shared" ca="1" si="376"/>
        <v>0</v>
      </c>
      <c r="AZ203" s="35">
        <f t="shared" ca="1" si="376"/>
        <v>0</v>
      </c>
      <c r="BA203" s="36">
        <f t="shared" ca="1" si="376"/>
        <v>0</v>
      </c>
    </row>
    <row r="204" spans="1:53" outlineLevel="2" x14ac:dyDescent="0.25">
      <c r="A204" t="s">
        <v>336</v>
      </c>
      <c r="B204" t="str">
        <f ca="1">VLOOKUP($A204,IndexLookup,2,FALSE)</f>
        <v>GPI</v>
      </c>
      <c r="C204" t="str">
        <f ca="1">VLOOKUP($B204,ParticipantLookup,2,FALSE)</f>
        <v>Grande Prairie Generation Inc.</v>
      </c>
      <c r="D204" t="str">
        <f ca="1">VLOOKUP($A204,IndexLookup,3,FALSE)</f>
        <v>NPP1</v>
      </c>
      <c r="E204" t="str">
        <f ca="1">VLOOKUP($D204,FacilityLookup,2,FALSE)</f>
        <v>Northern Prairie Power Project</v>
      </c>
      <c r="F204" s="34">
        <f ca="1">IFERROR(VLOOKUP($A204,Lookup2006,77,FALSE),0)</f>
        <v>0</v>
      </c>
      <c r="G204" s="35">
        <f ca="1">IFERROR(VLOOKUP($A204,Lookup2006,78,FALSE),0)</f>
        <v>0</v>
      </c>
      <c r="H204" s="35">
        <f ca="1">IFERROR(VLOOKUP($A204,Lookup2006,79,FALSE),0)</f>
        <v>0</v>
      </c>
      <c r="I204" s="36">
        <f ca="1">IFERROR(VLOOKUP($A204,Lookup2006,80,FALSE),0)</f>
        <v>0</v>
      </c>
      <c r="J204" s="34">
        <f ca="1">IFERROR(VLOOKUP($A204,Lookup2007,77,FALSE),0)</f>
        <v>0</v>
      </c>
      <c r="K204" s="35">
        <f ca="1">IFERROR(VLOOKUP($A204,Lookup2007,78,FALSE),0)</f>
        <v>0</v>
      </c>
      <c r="L204" s="35">
        <f ca="1">IFERROR(VLOOKUP($A204,Lookup2007,79,FALSE),0)</f>
        <v>0</v>
      </c>
      <c r="M204" s="36">
        <f ca="1">IFERROR(VLOOKUP($A204,Lookup2007,80,FALSE),0)</f>
        <v>0</v>
      </c>
      <c r="N204" s="34">
        <f ca="1">IFERROR(VLOOKUP($A204,Lookup2008,77,FALSE),0)</f>
        <v>25.090000000000146</v>
      </c>
      <c r="O204" s="35">
        <f ca="1">IFERROR(VLOOKUP($A204,Lookup2008,78,FALSE),0)</f>
        <v>1.2499999999999982</v>
      </c>
      <c r="P204" s="35">
        <f ca="1">IFERROR(VLOOKUP($A204,Lookup2008,79,FALSE),0)</f>
        <v>8.4399999999999906</v>
      </c>
      <c r="Q204" s="36">
        <f ca="1">IFERROR(VLOOKUP($A204,Lookup2008,80,FALSE),0)</f>
        <v>34.780000000000136</v>
      </c>
      <c r="R204" s="34">
        <f ca="1">IFERROR(VLOOKUP($A204,Lookup2009,77,FALSE),0)</f>
        <v>896.07999999998538</v>
      </c>
      <c r="S204" s="35">
        <f ca="1">IFERROR(VLOOKUP($A204,Lookup2009,78,FALSE),0)</f>
        <v>44.819999999999851</v>
      </c>
      <c r="T204" s="35">
        <f ca="1">IFERROR(VLOOKUP($A204,Lookup2009,79,FALSE),0)</f>
        <v>290.17999999999586</v>
      </c>
      <c r="U204" s="36">
        <f ca="1">IFERROR(VLOOKUP($A204,Lookup2009,80,FALSE),0)</f>
        <v>1231.0799999999813</v>
      </c>
      <c r="V204" s="34">
        <f ca="1">IFERROR(VLOOKUP($A204,Lookup2010,77,FALSE),0)</f>
        <v>-2301.4499999999052</v>
      </c>
      <c r="W204" s="35">
        <f ca="1">IFERROR(VLOOKUP($A204,Lookup2010,78,FALSE),0)</f>
        <v>-115.0599999999986</v>
      </c>
      <c r="X204" s="35">
        <f ca="1">IFERROR(VLOOKUP($A204,Lookup2010,79,FALSE),0)</f>
        <v>-692.96999999999798</v>
      </c>
      <c r="Y204" s="36">
        <f ca="1">IFERROR(VLOOKUP($A204,Lookup2010,80,FALSE),0)</f>
        <v>-3109.4799999999022</v>
      </c>
      <c r="Z204" s="34">
        <f ca="1">IFERROR(VLOOKUP($A204,Lookup2011,77,FALSE),0)</f>
        <v>3542.6200000001409</v>
      </c>
      <c r="AA204" s="35">
        <f ca="1">IFERROR(VLOOKUP($A204,Lookup2011,78,FALSE),0)</f>
        <v>177.14999999999645</v>
      </c>
      <c r="AB204" s="35">
        <f ca="1">IFERROR(VLOOKUP($A204,Lookup2011,79,FALSE),0)</f>
        <v>977.86000000000695</v>
      </c>
      <c r="AC204" s="36">
        <f ca="1">IFERROR(VLOOKUP($A204,Lookup2011,80,FALSE),0)</f>
        <v>4697.6300000001438</v>
      </c>
      <c r="AD204" s="34">
        <f ca="1">IFERROR(VLOOKUP($A204,Lookup2012,77,FALSE),0)</f>
        <v>0</v>
      </c>
      <c r="AE204" s="35">
        <f ca="1">IFERROR(VLOOKUP($A204,Lookup2012,78,FALSE),0)</f>
        <v>0</v>
      </c>
      <c r="AF204" s="35">
        <f ca="1">IFERROR(VLOOKUP($A204,Lookup2012,79,FALSE),0)</f>
        <v>0</v>
      </c>
      <c r="AG204" s="36">
        <f ca="1">IFERROR(VLOOKUP($A204,Lookup2012,80,FALSE),0)</f>
        <v>0</v>
      </c>
      <c r="AH204" s="34">
        <f ca="1">IFERROR(VLOOKUP($A204,Lookup2013,77,FALSE),0)</f>
        <v>0</v>
      </c>
      <c r="AI204" s="35">
        <f ca="1">IFERROR(VLOOKUP($A204,Lookup2013,78,FALSE),0)</f>
        <v>0</v>
      </c>
      <c r="AJ204" s="35">
        <f ca="1">IFERROR(VLOOKUP($A204,Lookup2013,79,FALSE),0)</f>
        <v>0</v>
      </c>
      <c r="AK204" s="36">
        <f ca="1">IFERROR(VLOOKUP($A204,Lookup2013,80,FALSE),0)</f>
        <v>0</v>
      </c>
      <c r="AL204" s="34">
        <f ca="1">IFERROR(VLOOKUP($A204,Lookup2014,77,FALSE),0)</f>
        <v>0</v>
      </c>
      <c r="AM204" s="35">
        <f ca="1">IFERROR(VLOOKUP($A204,Lookup2014,78,FALSE),0)</f>
        <v>0</v>
      </c>
      <c r="AN204" s="35">
        <f ca="1">IFERROR(VLOOKUP($A204,Lookup2014,79,FALSE),0)</f>
        <v>0</v>
      </c>
      <c r="AO204" s="36">
        <f ca="1">IFERROR(VLOOKUP($A204,Lookup2014,80,FALSE),0)</f>
        <v>0</v>
      </c>
      <c r="AP204" s="34">
        <f ca="1">IFERROR(VLOOKUP($A204,Lookup2015,77,FALSE),0)</f>
        <v>0</v>
      </c>
      <c r="AQ204" s="35">
        <f ca="1">IFERROR(VLOOKUP($A204,Lookup2015,78,FALSE),0)</f>
        <v>0</v>
      </c>
      <c r="AR204" s="35">
        <f ca="1">IFERROR(VLOOKUP($A204,Lookup2015,79,FALSE),0)</f>
        <v>0</v>
      </c>
      <c r="AS204" s="36">
        <f ca="1">IFERROR(VLOOKUP($A204,Lookup2015,80,FALSE),0)</f>
        <v>0</v>
      </c>
      <c r="AT204" s="34">
        <f ca="1">IFERROR(VLOOKUP($A204,Lookup2016,77,FALSE),0)</f>
        <v>0</v>
      </c>
      <c r="AU204" s="35">
        <f ca="1">IFERROR(VLOOKUP($A204,Lookup2016,78,FALSE),0)</f>
        <v>0</v>
      </c>
      <c r="AV204" s="35">
        <f ca="1">IFERROR(VLOOKUP($A204,Lookup2016,79,FALSE),0)</f>
        <v>0</v>
      </c>
      <c r="AW204" s="36">
        <f ca="1">IFERROR(VLOOKUP($A204,Lookup2016,80,FALSE),0)</f>
        <v>0</v>
      </c>
      <c r="AX204" s="34">
        <f ca="1">SUM(F204,J204,N204,R204,V204,Z204,AD204,AH204,AL204,AP204,AT204)</f>
        <v>2162.3400000002212</v>
      </c>
      <c r="AY204" s="35">
        <f ca="1">SUM(G204,K204,O204,S204,W204,AA204,AE204,AI204,AM204,AQ204,AU204)</f>
        <v>108.15999999999771</v>
      </c>
      <c r="AZ204" s="35">
        <f ca="1">SUM(H204,L204,P204,T204,X204,AB204,AF204,AJ204,AN204,AR204,AV204)</f>
        <v>583.51000000000477</v>
      </c>
      <c r="BA204" s="36">
        <f ca="1">SUM(I204,M204,Q204,U204,Y204,AC204,AG204,AK204,AO204,AS204,AW204)</f>
        <v>2854.010000000223</v>
      </c>
    </row>
    <row r="205" spans="1:53" outlineLevel="1" x14ac:dyDescent="0.25">
      <c r="C205" s="2" t="s">
        <v>948</v>
      </c>
      <c r="F205" s="34">
        <f t="shared" ref="F205:BA205" ca="1" si="377">SUBTOTAL(9,F204:F204)</f>
        <v>0</v>
      </c>
      <c r="G205" s="35">
        <f t="shared" ca="1" si="377"/>
        <v>0</v>
      </c>
      <c r="H205" s="35">
        <f t="shared" ca="1" si="377"/>
        <v>0</v>
      </c>
      <c r="I205" s="36">
        <f t="shared" ca="1" si="377"/>
        <v>0</v>
      </c>
      <c r="J205" s="34">
        <f t="shared" ca="1" si="377"/>
        <v>0</v>
      </c>
      <c r="K205" s="35">
        <f t="shared" ca="1" si="377"/>
        <v>0</v>
      </c>
      <c r="L205" s="35">
        <f t="shared" ca="1" si="377"/>
        <v>0</v>
      </c>
      <c r="M205" s="36">
        <f t="shared" ca="1" si="377"/>
        <v>0</v>
      </c>
      <c r="N205" s="34">
        <f t="shared" ca="1" si="377"/>
        <v>25.090000000000146</v>
      </c>
      <c r="O205" s="35">
        <f t="shared" ca="1" si="377"/>
        <v>1.2499999999999982</v>
      </c>
      <c r="P205" s="35">
        <f t="shared" ca="1" si="377"/>
        <v>8.4399999999999906</v>
      </c>
      <c r="Q205" s="36">
        <f t="shared" ca="1" si="377"/>
        <v>34.780000000000136</v>
      </c>
      <c r="R205" s="34">
        <f t="shared" ca="1" si="377"/>
        <v>896.07999999998538</v>
      </c>
      <c r="S205" s="35">
        <f t="shared" ca="1" si="377"/>
        <v>44.819999999999851</v>
      </c>
      <c r="T205" s="35">
        <f t="shared" ca="1" si="377"/>
        <v>290.17999999999586</v>
      </c>
      <c r="U205" s="36">
        <f t="shared" ca="1" si="377"/>
        <v>1231.0799999999813</v>
      </c>
      <c r="V205" s="34">
        <f t="shared" ca="1" si="377"/>
        <v>-2301.4499999999052</v>
      </c>
      <c r="W205" s="35">
        <f t="shared" ca="1" si="377"/>
        <v>-115.0599999999986</v>
      </c>
      <c r="X205" s="35">
        <f t="shared" ca="1" si="377"/>
        <v>-692.96999999999798</v>
      </c>
      <c r="Y205" s="36">
        <f t="shared" ca="1" si="377"/>
        <v>-3109.4799999999022</v>
      </c>
      <c r="Z205" s="34">
        <f t="shared" ca="1" si="377"/>
        <v>3542.6200000001409</v>
      </c>
      <c r="AA205" s="35">
        <f t="shared" ca="1" si="377"/>
        <v>177.14999999999645</v>
      </c>
      <c r="AB205" s="35">
        <f t="shared" ca="1" si="377"/>
        <v>977.86000000000695</v>
      </c>
      <c r="AC205" s="36">
        <f t="shared" ca="1" si="377"/>
        <v>4697.6300000001438</v>
      </c>
      <c r="AD205" s="34">
        <f t="shared" ca="1" si="377"/>
        <v>0</v>
      </c>
      <c r="AE205" s="35">
        <f t="shared" ca="1" si="377"/>
        <v>0</v>
      </c>
      <c r="AF205" s="35">
        <f t="shared" ca="1" si="377"/>
        <v>0</v>
      </c>
      <c r="AG205" s="36">
        <f t="shared" ca="1" si="377"/>
        <v>0</v>
      </c>
      <c r="AH205" s="34">
        <f t="shared" ca="1" si="377"/>
        <v>0</v>
      </c>
      <c r="AI205" s="35">
        <f t="shared" ca="1" si="377"/>
        <v>0</v>
      </c>
      <c r="AJ205" s="35">
        <f t="shared" ca="1" si="377"/>
        <v>0</v>
      </c>
      <c r="AK205" s="36">
        <f t="shared" ca="1" si="377"/>
        <v>0</v>
      </c>
      <c r="AL205" s="34">
        <f t="shared" ca="1" si="377"/>
        <v>0</v>
      </c>
      <c r="AM205" s="35">
        <f t="shared" ca="1" si="377"/>
        <v>0</v>
      </c>
      <c r="AN205" s="35">
        <f t="shared" ca="1" si="377"/>
        <v>0</v>
      </c>
      <c r="AO205" s="36">
        <f t="shared" ca="1" si="377"/>
        <v>0</v>
      </c>
      <c r="AP205" s="34">
        <f t="shared" ca="1" si="377"/>
        <v>0</v>
      </c>
      <c r="AQ205" s="35">
        <f t="shared" ca="1" si="377"/>
        <v>0</v>
      </c>
      <c r="AR205" s="35">
        <f t="shared" ca="1" si="377"/>
        <v>0</v>
      </c>
      <c r="AS205" s="36">
        <f t="shared" ca="1" si="377"/>
        <v>0</v>
      </c>
      <c r="AT205" s="34">
        <f t="shared" ca="1" si="377"/>
        <v>0</v>
      </c>
      <c r="AU205" s="35">
        <f t="shared" ca="1" si="377"/>
        <v>0</v>
      </c>
      <c r="AV205" s="35">
        <f t="shared" ca="1" si="377"/>
        <v>0</v>
      </c>
      <c r="AW205" s="36">
        <f t="shared" ca="1" si="377"/>
        <v>0</v>
      </c>
      <c r="AX205" s="34">
        <f t="shared" ca="1" si="377"/>
        <v>2162.3400000002212</v>
      </c>
      <c r="AY205" s="35">
        <f t="shared" ca="1" si="377"/>
        <v>108.15999999999771</v>
      </c>
      <c r="AZ205" s="35">
        <f t="shared" ca="1" si="377"/>
        <v>583.51000000000477</v>
      </c>
      <c r="BA205" s="36">
        <f t="shared" ca="1" si="377"/>
        <v>2854.010000000223</v>
      </c>
    </row>
    <row r="206" spans="1:53" outlineLevel="2" x14ac:dyDescent="0.25">
      <c r="A206" t="s">
        <v>310</v>
      </c>
      <c r="B206" t="str">
        <f ca="1">VLOOKUP($A206,IndexLookup,2,FALSE)</f>
        <v>HWP</v>
      </c>
      <c r="C206" t="str">
        <f ca="1">VLOOKUP($B206,ParticipantLookup,2,FALSE)</f>
        <v>Halkirk I Wind Project LP</v>
      </c>
      <c r="D206" t="str">
        <f ca="1">VLOOKUP($A206,IndexLookup,3,FALSE)</f>
        <v>HAL1</v>
      </c>
      <c r="E206" t="str">
        <f ca="1">VLOOKUP($D206,FacilityLookup,2,FALSE)</f>
        <v>Halkirk Wind Facility</v>
      </c>
      <c r="F206" s="34">
        <f ca="1">IFERROR(VLOOKUP($A206,Lookup2006,77,FALSE),0)</f>
        <v>0</v>
      </c>
      <c r="G206" s="35">
        <f ca="1">IFERROR(VLOOKUP($A206,Lookup2006,78,FALSE),0)</f>
        <v>0</v>
      </c>
      <c r="H206" s="35">
        <f ca="1">IFERROR(VLOOKUP($A206,Lookup2006,79,FALSE),0)</f>
        <v>0</v>
      </c>
      <c r="I206" s="36">
        <f ca="1">IFERROR(VLOOKUP($A206,Lookup2006,80,FALSE),0)</f>
        <v>0</v>
      </c>
      <c r="J206" s="34">
        <f ca="1">IFERROR(VLOOKUP($A206,Lookup2007,77,FALSE),0)</f>
        <v>0</v>
      </c>
      <c r="K206" s="35">
        <f ca="1">IFERROR(VLOOKUP($A206,Lookup2007,78,FALSE),0)</f>
        <v>0</v>
      </c>
      <c r="L206" s="35">
        <f ca="1">IFERROR(VLOOKUP($A206,Lookup2007,79,FALSE),0)</f>
        <v>0</v>
      </c>
      <c r="M206" s="36">
        <f ca="1">IFERROR(VLOOKUP($A206,Lookup2007,80,FALSE),0)</f>
        <v>0</v>
      </c>
      <c r="N206" s="34">
        <f ca="1">IFERROR(VLOOKUP($A206,Lookup2008,77,FALSE),0)</f>
        <v>0</v>
      </c>
      <c r="O206" s="35">
        <f ca="1">IFERROR(VLOOKUP($A206,Lookup2008,78,FALSE),0)</f>
        <v>0</v>
      </c>
      <c r="P206" s="35">
        <f ca="1">IFERROR(VLOOKUP($A206,Lookup2008,79,FALSE),0)</f>
        <v>0</v>
      </c>
      <c r="Q206" s="36">
        <f ca="1">IFERROR(VLOOKUP($A206,Lookup2008,80,FALSE),0)</f>
        <v>0</v>
      </c>
      <c r="R206" s="34">
        <f ca="1">IFERROR(VLOOKUP($A206,Lookup2009,77,FALSE),0)</f>
        <v>0</v>
      </c>
      <c r="S206" s="35">
        <f ca="1">IFERROR(VLOOKUP($A206,Lookup2009,78,FALSE),0)</f>
        <v>0</v>
      </c>
      <c r="T206" s="35">
        <f ca="1">IFERROR(VLOOKUP($A206,Lookup2009,79,FALSE),0)</f>
        <v>0</v>
      </c>
      <c r="U206" s="36">
        <f ca="1">IFERROR(VLOOKUP($A206,Lookup2009,80,FALSE),0)</f>
        <v>0</v>
      </c>
      <c r="V206" s="34">
        <f ca="1">IFERROR(VLOOKUP($A206,Lookup2010,77,FALSE),0)</f>
        <v>0</v>
      </c>
      <c r="W206" s="35">
        <f ca="1">IFERROR(VLOOKUP($A206,Lookup2010,78,FALSE),0)</f>
        <v>0</v>
      </c>
      <c r="X206" s="35">
        <f ca="1">IFERROR(VLOOKUP($A206,Lookup2010,79,FALSE),0)</f>
        <v>0</v>
      </c>
      <c r="Y206" s="36">
        <f ca="1">IFERROR(VLOOKUP($A206,Lookup2010,80,FALSE),0)</f>
        <v>0</v>
      </c>
      <c r="Z206" s="34">
        <f ca="1">IFERROR(VLOOKUP($A206,Lookup2011,77,FALSE),0)</f>
        <v>0</v>
      </c>
      <c r="AA206" s="35">
        <f ca="1">IFERROR(VLOOKUP($A206,Lookup2011,78,FALSE),0)</f>
        <v>0</v>
      </c>
      <c r="AB206" s="35">
        <f ca="1">IFERROR(VLOOKUP($A206,Lookup2011,79,FALSE),0)</f>
        <v>0</v>
      </c>
      <c r="AC206" s="36">
        <f ca="1">IFERROR(VLOOKUP($A206,Lookup2011,80,FALSE),0)</f>
        <v>0</v>
      </c>
      <c r="AD206" s="34">
        <f ca="1">IFERROR(VLOOKUP($A206,Lookup2012,77,FALSE),0)</f>
        <v>0</v>
      </c>
      <c r="AE206" s="35">
        <f ca="1">IFERROR(VLOOKUP($A206,Lookup2012,78,FALSE),0)</f>
        <v>0</v>
      </c>
      <c r="AF206" s="35">
        <f ca="1">IFERROR(VLOOKUP($A206,Lookup2012,79,FALSE),0)</f>
        <v>0</v>
      </c>
      <c r="AG206" s="36">
        <f ca="1">IFERROR(VLOOKUP($A206,Lookup2012,80,FALSE),0)</f>
        <v>0</v>
      </c>
      <c r="AH206" s="34">
        <f ca="1">IFERROR(VLOOKUP($A206,Lookup2013,77,FALSE),0)</f>
        <v>-12566.900000000016</v>
      </c>
      <c r="AI206" s="35">
        <f ca="1">IFERROR(VLOOKUP($A206,Lookup2013,78,FALSE),0)</f>
        <v>-628.33999999999992</v>
      </c>
      <c r="AJ206" s="35">
        <f ca="1">IFERROR(VLOOKUP($A206,Lookup2013,79,FALSE),0)</f>
        <v>-2705.28</v>
      </c>
      <c r="AK206" s="36">
        <f ca="1">IFERROR(VLOOKUP($A206,Lookup2013,80,FALSE),0)</f>
        <v>-15900.520000000015</v>
      </c>
      <c r="AL206" s="34">
        <f ca="1">IFERROR(VLOOKUP($A206,Lookup2014,77,FALSE),0)</f>
        <v>-21302.519999999964</v>
      </c>
      <c r="AM206" s="35">
        <f ca="1">IFERROR(VLOOKUP($A206,Lookup2014,78,FALSE),0)</f>
        <v>-1065.1399999999999</v>
      </c>
      <c r="AN206" s="35">
        <f ca="1">IFERROR(VLOOKUP($A206,Lookup2014,79,FALSE),0)</f>
        <v>-4174.6099999999997</v>
      </c>
      <c r="AO206" s="36">
        <f ca="1">IFERROR(VLOOKUP($A206,Lookup2014,80,FALSE),0)</f>
        <v>-26542.269999999968</v>
      </c>
      <c r="AP206" s="34">
        <f ca="1">IFERROR(VLOOKUP($A206,Lookup2015,77,FALSE),0)</f>
        <v>7995.6399999999994</v>
      </c>
      <c r="AQ206" s="35">
        <f ca="1">IFERROR(VLOOKUP($A206,Lookup2015,78,FALSE),0)</f>
        <v>399.78000000000014</v>
      </c>
      <c r="AR206" s="35">
        <f ca="1">IFERROR(VLOOKUP($A206,Lookup2015,79,FALSE),0)</f>
        <v>1353.1499999999999</v>
      </c>
      <c r="AS206" s="36">
        <f ca="1">IFERROR(VLOOKUP($A206,Lookup2015,80,FALSE),0)</f>
        <v>9748.5699999999979</v>
      </c>
      <c r="AT206" s="34">
        <f ca="1">IFERROR(VLOOKUP($A206,Lookup2016,77,FALSE),0)</f>
        <v>0</v>
      </c>
      <c r="AU206" s="35">
        <f ca="1">IFERROR(VLOOKUP($A206,Lookup2016,78,FALSE),0)</f>
        <v>0</v>
      </c>
      <c r="AV206" s="35">
        <f ca="1">IFERROR(VLOOKUP($A206,Lookup2016,79,FALSE),0)</f>
        <v>0</v>
      </c>
      <c r="AW206" s="36">
        <f ca="1">IFERROR(VLOOKUP($A206,Lookup2016,80,FALSE),0)</f>
        <v>0</v>
      </c>
      <c r="AX206" s="34">
        <f ca="1">SUM(F206,J206,N206,R206,V206,Z206,AD206,AH206,AL206,AP206,AT206)</f>
        <v>-25873.779999999984</v>
      </c>
      <c r="AY206" s="35">
        <f ca="1">SUM(G206,K206,O206,S206,W206,AA206,AE206,AI206,AM206,AQ206,AU206)</f>
        <v>-1293.6999999999996</v>
      </c>
      <c r="AZ206" s="35">
        <f ca="1">SUM(H206,L206,P206,T206,X206,AB206,AF206,AJ206,AN206,AR206,AV206)</f>
        <v>-5526.74</v>
      </c>
      <c r="BA206" s="36">
        <f ca="1">SUM(I206,M206,Q206,U206,Y206,AC206,AG206,AK206,AO206,AS206,AW206)</f>
        <v>-32694.219999999979</v>
      </c>
    </row>
    <row r="207" spans="1:53" outlineLevel="1" x14ac:dyDescent="0.25">
      <c r="C207" s="2" t="s">
        <v>949</v>
      </c>
      <c r="F207" s="34">
        <f t="shared" ref="F207:BA207" ca="1" si="378">SUBTOTAL(9,F206:F206)</f>
        <v>0</v>
      </c>
      <c r="G207" s="35">
        <f t="shared" ca="1" si="378"/>
        <v>0</v>
      </c>
      <c r="H207" s="35">
        <f t="shared" ca="1" si="378"/>
        <v>0</v>
      </c>
      <c r="I207" s="36">
        <f t="shared" ca="1" si="378"/>
        <v>0</v>
      </c>
      <c r="J207" s="34">
        <f t="shared" ca="1" si="378"/>
        <v>0</v>
      </c>
      <c r="K207" s="35">
        <f t="shared" ca="1" si="378"/>
        <v>0</v>
      </c>
      <c r="L207" s="35">
        <f t="shared" ca="1" si="378"/>
        <v>0</v>
      </c>
      <c r="M207" s="36">
        <f t="shared" ca="1" si="378"/>
        <v>0</v>
      </c>
      <c r="N207" s="34">
        <f t="shared" ca="1" si="378"/>
        <v>0</v>
      </c>
      <c r="O207" s="35">
        <f t="shared" ca="1" si="378"/>
        <v>0</v>
      </c>
      <c r="P207" s="35">
        <f t="shared" ca="1" si="378"/>
        <v>0</v>
      </c>
      <c r="Q207" s="36">
        <f t="shared" ca="1" si="378"/>
        <v>0</v>
      </c>
      <c r="R207" s="34">
        <f t="shared" ca="1" si="378"/>
        <v>0</v>
      </c>
      <c r="S207" s="35">
        <f t="shared" ca="1" si="378"/>
        <v>0</v>
      </c>
      <c r="T207" s="35">
        <f t="shared" ca="1" si="378"/>
        <v>0</v>
      </c>
      <c r="U207" s="36">
        <f t="shared" ca="1" si="378"/>
        <v>0</v>
      </c>
      <c r="V207" s="34">
        <f t="shared" ca="1" si="378"/>
        <v>0</v>
      </c>
      <c r="W207" s="35">
        <f t="shared" ca="1" si="378"/>
        <v>0</v>
      </c>
      <c r="X207" s="35">
        <f t="shared" ca="1" si="378"/>
        <v>0</v>
      </c>
      <c r="Y207" s="36">
        <f t="shared" ca="1" si="378"/>
        <v>0</v>
      </c>
      <c r="Z207" s="34">
        <f t="shared" ca="1" si="378"/>
        <v>0</v>
      </c>
      <c r="AA207" s="35">
        <f t="shared" ca="1" si="378"/>
        <v>0</v>
      </c>
      <c r="AB207" s="35">
        <f t="shared" ca="1" si="378"/>
        <v>0</v>
      </c>
      <c r="AC207" s="36">
        <f t="shared" ca="1" si="378"/>
        <v>0</v>
      </c>
      <c r="AD207" s="34">
        <f t="shared" ca="1" si="378"/>
        <v>0</v>
      </c>
      <c r="AE207" s="35">
        <f t="shared" ca="1" si="378"/>
        <v>0</v>
      </c>
      <c r="AF207" s="35">
        <f t="shared" ca="1" si="378"/>
        <v>0</v>
      </c>
      <c r="AG207" s="36">
        <f t="shared" ca="1" si="378"/>
        <v>0</v>
      </c>
      <c r="AH207" s="34">
        <f t="shared" ca="1" si="378"/>
        <v>-12566.900000000016</v>
      </c>
      <c r="AI207" s="35">
        <f t="shared" ca="1" si="378"/>
        <v>-628.33999999999992</v>
      </c>
      <c r="AJ207" s="35">
        <f t="shared" ca="1" si="378"/>
        <v>-2705.28</v>
      </c>
      <c r="AK207" s="36">
        <f t="shared" ca="1" si="378"/>
        <v>-15900.520000000015</v>
      </c>
      <c r="AL207" s="34">
        <f t="shared" ca="1" si="378"/>
        <v>-21302.519999999964</v>
      </c>
      <c r="AM207" s="35">
        <f t="shared" ca="1" si="378"/>
        <v>-1065.1399999999999</v>
      </c>
      <c r="AN207" s="35">
        <f t="shared" ca="1" si="378"/>
        <v>-4174.6099999999997</v>
      </c>
      <c r="AO207" s="36">
        <f t="shared" ca="1" si="378"/>
        <v>-26542.269999999968</v>
      </c>
      <c r="AP207" s="34">
        <f t="shared" ca="1" si="378"/>
        <v>7995.6399999999994</v>
      </c>
      <c r="AQ207" s="35">
        <f t="shared" ca="1" si="378"/>
        <v>399.78000000000014</v>
      </c>
      <c r="AR207" s="35">
        <f t="shared" ca="1" si="378"/>
        <v>1353.1499999999999</v>
      </c>
      <c r="AS207" s="36">
        <f t="shared" ca="1" si="378"/>
        <v>9748.5699999999979</v>
      </c>
      <c r="AT207" s="34">
        <f t="shared" ca="1" si="378"/>
        <v>0</v>
      </c>
      <c r="AU207" s="35">
        <f t="shared" ca="1" si="378"/>
        <v>0</v>
      </c>
      <c r="AV207" s="35">
        <f t="shared" ca="1" si="378"/>
        <v>0</v>
      </c>
      <c r="AW207" s="36">
        <f t="shared" ca="1" si="378"/>
        <v>0</v>
      </c>
      <c r="AX207" s="34">
        <f t="shared" ca="1" si="378"/>
        <v>-25873.779999999984</v>
      </c>
      <c r="AY207" s="35">
        <f t="shared" ca="1" si="378"/>
        <v>-1293.6999999999996</v>
      </c>
      <c r="AZ207" s="35">
        <f t="shared" ca="1" si="378"/>
        <v>-5526.74</v>
      </c>
      <c r="BA207" s="36">
        <f t="shared" ca="1" si="378"/>
        <v>-32694.219999999979</v>
      </c>
    </row>
    <row r="208" spans="1:53" outlineLevel="2" x14ac:dyDescent="0.25">
      <c r="A208" t="s">
        <v>316</v>
      </c>
      <c r="B208" t="str">
        <f ca="1">VLOOKUP($A208,IndexLookup,2,FALSE)</f>
        <v>ESSO</v>
      </c>
      <c r="C208" t="str">
        <f ca="1">VLOOKUP($B208,ParticipantLookup,2,FALSE)</f>
        <v>Imperial Oil Resources</v>
      </c>
      <c r="D208" t="str">
        <f ca="1">VLOOKUP($A208,IndexLookup,3,FALSE)</f>
        <v>IOR1</v>
      </c>
      <c r="E208" t="str">
        <f ca="1">VLOOKUP($D208,FacilityLookup,2,FALSE)</f>
        <v>Cold Lake Industrial System</v>
      </c>
      <c r="F208" s="34">
        <f ca="1">IFERROR(VLOOKUP($A208,Lookup2006,77,FALSE),0)</f>
        <v>-37546.469999999972</v>
      </c>
      <c r="G208" s="35">
        <f ca="1">IFERROR(VLOOKUP($A208,Lookup2006,78,FALSE),0)</f>
        <v>-1877.3300000000004</v>
      </c>
      <c r="H208" s="35">
        <f ca="1">IFERROR(VLOOKUP($A208,Lookup2006,79,FALSE),0)</f>
        <v>-17624.32</v>
      </c>
      <c r="I208" s="36">
        <f ca="1">IFERROR(VLOOKUP($A208,Lookup2006,80,FALSE),0)</f>
        <v>-57048.119999999974</v>
      </c>
      <c r="J208" s="34">
        <f ca="1">IFERROR(VLOOKUP($A208,Lookup2007,77,FALSE),0)</f>
        <v>13330.680000000008</v>
      </c>
      <c r="K208" s="35">
        <f ca="1">IFERROR(VLOOKUP($A208,Lookup2007,78,FALSE),0)</f>
        <v>666.53</v>
      </c>
      <c r="L208" s="35">
        <f ca="1">IFERROR(VLOOKUP($A208,Lookup2007,79,FALSE),0)</f>
        <v>5530.7099999999991</v>
      </c>
      <c r="M208" s="36">
        <f ca="1">IFERROR(VLOOKUP($A208,Lookup2007,80,FALSE),0)</f>
        <v>19527.920000000009</v>
      </c>
      <c r="N208" s="34">
        <f ca="1">IFERROR(VLOOKUP($A208,Lookup2008,77,FALSE),0)</f>
        <v>33693.690000000031</v>
      </c>
      <c r="O208" s="35">
        <f ca="1">IFERROR(VLOOKUP($A208,Lookup2008,78,FALSE),0)</f>
        <v>1684.7</v>
      </c>
      <c r="P208" s="35">
        <f ca="1">IFERROR(VLOOKUP($A208,Lookup2008,79,FALSE),0)</f>
        <v>11911.69000000001</v>
      </c>
      <c r="Q208" s="36">
        <f ca="1">IFERROR(VLOOKUP($A208,Lookup2008,80,FALSE),0)</f>
        <v>47290.080000000031</v>
      </c>
      <c r="R208" s="34">
        <f ca="1">IFERROR(VLOOKUP($A208,Lookup2009,77,FALSE),0)</f>
        <v>7224.0099999999493</v>
      </c>
      <c r="S208" s="35">
        <f ca="1">IFERROR(VLOOKUP($A208,Lookup2009,78,FALSE),0)</f>
        <v>361.21000000000026</v>
      </c>
      <c r="T208" s="35">
        <f ca="1">IFERROR(VLOOKUP($A208,Lookup2009,79,FALSE),0)</f>
        <v>2341.5599999999995</v>
      </c>
      <c r="U208" s="36">
        <f ca="1">IFERROR(VLOOKUP($A208,Lookup2009,80,FALSE),0)</f>
        <v>9926.7799999999479</v>
      </c>
      <c r="V208" s="34">
        <f ca="1">IFERROR(VLOOKUP($A208,Lookup2010,77,FALSE),0)</f>
        <v>-80429.22000000003</v>
      </c>
      <c r="W208" s="35">
        <f ca="1">IFERROR(VLOOKUP($A208,Lookup2010,78,FALSE),0)</f>
        <v>-4021.4399999999996</v>
      </c>
      <c r="X208" s="35">
        <f ca="1">IFERROR(VLOOKUP($A208,Lookup2010,79,FALSE),0)</f>
        <v>-24343.609999999993</v>
      </c>
      <c r="Y208" s="36">
        <f ca="1">IFERROR(VLOOKUP($A208,Lookup2010,80,FALSE),0)</f>
        <v>-108794.27</v>
      </c>
      <c r="Z208" s="34">
        <f ca="1">IFERROR(VLOOKUP($A208,Lookup2011,77,FALSE),0)</f>
        <v>-60989.340000000047</v>
      </c>
      <c r="AA208" s="35">
        <f ca="1">IFERROR(VLOOKUP($A208,Lookup2011,78,FALSE),0)</f>
        <v>-3049.4700000000003</v>
      </c>
      <c r="AB208" s="35">
        <f ca="1">IFERROR(VLOOKUP($A208,Lookup2011,79,FALSE),0)</f>
        <v>-16863.68</v>
      </c>
      <c r="AC208" s="36">
        <f ca="1">IFERROR(VLOOKUP($A208,Lookup2011,80,FALSE),0)</f>
        <v>-80902.490000000049</v>
      </c>
      <c r="AD208" s="34">
        <f ca="1">IFERROR(VLOOKUP($A208,Lookup2012,77,FALSE),0)</f>
        <v>-74568.499999999942</v>
      </c>
      <c r="AE208" s="35">
        <f ca="1">IFERROR(VLOOKUP($A208,Lookup2012,78,FALSE),0)</f>
        <v>-3728.420000000001</v>
      </c>
      <c r="AF208" s="35">
        <f ca="1">IFERROR(VLOOKUP($A208,Lookup2012,79,FALSE),0)</f>
        <v>-18437.459999999995</v>
      </c>
      <c r="AG208" s="36">
        <f ca="1">IFERROR(VLOOKUP($A208,Lookup2012,80,FALSE),0)</f>
        <v>-96734.379999999961</v>
      </c>
      <c r="AH208" s="34">
        <f ca="1">IFERROR(VLOOKUP($A208,Lookup2013,77,FALSE),0)</f>
        <v>94978.629999999976</v>
      </c>
      <c r="AI208" s="35">
        <f ca="1">IFERROR(VLOOKUP($A208,Lookup2013,78,FALSE),0)</f>
        <v>4748.93</v>
      </c>
      <c r="AJ208" s="35">
        <f ca="1">IFERROR(VLOOKUP($A208,Lookup2013,79,FALSE),0)</f>
        <v>20939.099999999999</v>
      </c>
      <c r="AK208" s="36">
        <f ca="1">IFERROR(VLOOKUP($A208,Lookup2013,80,FALSE),0)</f>
        <v>120666.66</v>
      </c>
      <c r="AL208" s="34">
        <f ca="1">IFERROR(VLOOKUP($A208,Lookup2014,77,FALSE),0)</f>
        <v>107660.36</v>
      </c>
      <c r="AM208" s="35">
        <f ca="1">IFERROR(VLOOKUP($A208,Lookup2014,78,FALSE),0)</f>
        <v>5383</v>
      </c>
      <c r="AN208" s="35">
        <f ca="1">IFERROR(VLOOKUP($A208,Lookup2014,79,FALSE),0)</f>
        <v>21099.11</v>
      </c>
      <c r="AO208" s="36">
        <f ca="1">IFERROR(VLOOKUP($A208,Lookup2014,80,FALSE),0)</f>
        <v>134142.47</v>
      </c>
      <c r="AP208" s="34">
        <f ca="1">IFERROR(VLOOKUP($A208,Lookup2015,77,FALSE),0)</f>
        <v>-14969.250000000018</v>
      </c>
      <c r="AQ208" s="35">
        <f ca="1">IFERROR(VLOOKUP($A208,Lookup2015,78,FALSE),0)</f>
        <v>-748.43999999999915</v>
      </c>
      <c r="AR208" s="35">
        <f ca="1">IFERROR(VLOOKUP($A208,Lookup2015,79,FALSE),0)</f>
        <v>-2507.9700000000016</v>
      </c>
      <c r="AS208" s="36">
        <f ca="1">IFERROR(VLOOKUP($A208,Lookup2015,80,FALSE),0)</f>
        <v>-18225.660000000022</v>
      </c>
      <c r="AT208" s="34">
        <f ca="1">IFERROR(VLOOKUP($A208,Lookup2016,77,FALSE),0)</f>
        <v>-2695.1700000000019</v>
      </c>
      <c r="AU208" s="35">
        <f ca="1">IFERROR(VLOOKUP($A208,Lookup2016,78,FALSE),0)</f>
        <v>-134.76000000000016</v>
      </c>
      <c r="AV208" s="35">
        <f ca="1">IFERROR(VLOOKUP($A208,Lookup2016,79,FALSE),0)</f>
        <v>-388.86000000000007</v>
      </c>
      <c r="AW208" s="36">
        <f ca="1">IFERROR(VLOOKUP($A208,Lookup2016,80,FALSE),0)</f>
        <v>-3218.7900000000022</v>
      </c>
      <c r="AX208" s="34">
        <f t="shared" ref="AX208:BA209" ca="1" si="379">SUM(F208,J208,N208,R208,V208,Z208,AD208,AH208,AL208,AP208,AT208)</f>
        <v>-14310.580000000038</v>
      </c>
      <c r="AY208" s="35">
        <f t="shared" ca="1" si="379"/>
        <v>-715.49000000000024</v>
      </c>
      <c r="AZ208" s="35">
        <f t="shared" ca="1" si="379"/>
        <v>-18343.729999999989</v>
      </c>
      <c r="BA208" s="36">
        <f t="shared" ca="1" si="379"/>
        <v>-33369.800000000003</v>
      </c>
    </row>
    <row r="209" spans="1:53" outlineLevel="2" x14ac:dyDescent="0.25">
      <c r="A209" t="s">
        <v>317</v>
      </c>
      <c r="B209" t="str">
        <f ca="1">VLOOKUP($A209,IndexLookup,2,FALSE)</f>
        <v>ESSO</v>
      </c>
      <c r="C209" t="str">
        <f ca="1">VLOOKUP($B209,ParticipantLookup,2,FALSE)</f>
        <v>Imperial Oil Resources</v>
      </c>
      <c r="D209" t="str">
        <f ca="1">VLOOKUP($A209,IndexLookup,3,FALSE)</f>
        <v>IOR3</v>
      </c>
      <c r="E209" t="str">
        <f ca="1">VLOOKUP($D209,FacilityLookup,2,FALSE)</f>
        <v>Kearl Oil Sands Industrial System</v>
      </c>
      <c r="F209" s="34">
        <f ca="1">IFERROR(VLOOKUP($A209,Lookup2006,77,FALSE),0)</f>
        <v>0</v>
      </c>
      <c r="G209" s="35">
        <f ca="1">IFERROR(VLOOKUP($A209,Lookup2006,78,FALSE),0)</f>
        <v>0</v>
      </c>
      <c r="H209" s="35">
        <f ca="1">IFERROR(VLOOKUP($A209,Lookup2006,79,FALSE),0)</f>
        <v>0</v>
      </c>
      <c r="I209" s="36">
        <f ca="1">IFERROR(VLOOKUP($A209,Lookup2006,80,FALSE),0)</f>
        <v>0</v>
      </c>
      <c r="J209" s="34">
        <f ca="1">IFERROR(VLOOKUP($A209,Lookup2007,77,FALSE),0)</f>
        <v>0</v>
      </c>
      <c r="K209" s="35">
        <f ca="1">IFERROR(VLOOKUP($A209,Lookup2007,78,FALSE),0)</f>
        <v>0</v>
      </c>
      <c r="L209" s="35">
        <f ca="1">IFERROR(VLOOKUP($A209,Lookup2007,79,FALSE),0)</f>
        <v>0</v>
      </c>
      <c r="M209" s="36">
        <f ca="1">IFERROR(VLOOKUP($A209,Lookup2007,80,FALSE),0)</f>
        <v>0</v>
      </c>
      <c r="N209" s="34">
        <f ca="1">IFERROR(VLOOKUP($A209,Lookup2008,77,FALSE),0)</f>
        <v>0</v>
      </c>
      <c r="O209" s="35">
        <f ca="1">IFERROR(VLOOKUP($A209,Lookup2008,78,FALSE),0)</f>
        <v>0</v>
      </c>
      <c r="P209" s="35">
        <f ca="1">IFERROR(VLOOKUP($A209,Lookup2008,79,FALSE),0)</f>
        <v>0</v>
      </c>
      <c r="Q209" s="36">
        <f ca="1">IFERROR(VLOOKUP($A209,Lookup2008,80,FALSE),0)</f>
        <v>0</v>
      </c>
      <c r="R209" s="34">
        <f ca="1">IFERROR(VLOOKUP($A209,Lookup2009,77,FALSE),0)</f>
        <v>0</v>
      </c>
      <c r="S209" s="35">
        <f ca="1">IFERROR(VLOOKUP($A209,Lookup2009,78,FALSE),0)</f>
        <v>0</v>
      </c>
      <c r="T209" s="35">
        <f ca="1">IFERROR(VLOOKUP($A209,Lookup2009,79,FALSE),0)</f>
        <v>0</v>
      </c>
      <c r="U209" s="36">
        <f ca="1">IFERROR(VLOOKUP($A209,Lookup2009,80,FALSE),0)</f>
        <v>0</v>
      </c>
      <c r="V209" s="34">
        <f ca="1">IFERROR(VLOOKUP($A209,Lookup2010,77,FALSE),0)</f>
        <v>0</v>
      </c>
      <c r="W209" s="35">
        <f ca="1">IFERROR(VLOOKUP($A209,Lookup2010,78,FALSE),0)</f>
        <v>0</v>
      </c>
      <c r="X209" s="35">
        <f ca="1">IFERROR(VLOOKUP($A209,Lookup2010,79,FALSE),0)</f>
        <v>0</v>
      </c>
      <c r="Y209" s="36">
        <f ca="1">IFERROR(VLOOKUP($A209,Lookup2010,80,FALSE),0)</f>
        <v>0</v>
      </c>
      <c r="Z209" s="34">
        <f ca="1">IFERROR(VLOOKUP($A209,Lookup2011,77,FALSE),0)</f>
        <v>0</v>
      </c>
      <c r="AA209" s="35">
        <f ca="1">IFERROR(VLOOKUP($A209,Lookup2011,78,FALSE),0)</f>
        <v>0</v>
      </c>
      <c r="AB209" s="35">
        <f ca="1">IFERROR(VLOOKUP($A209,Lookup2011,79,FALSE),0)</f>
        <v>0</v>
      </c>
      <c r="AC209" s="36">
        <f ca="1">IFERROR(VLOOKUP($A209,Lookup2011,80,FALSE),0)</f>
        <v>0</v>
      </c>
      <c r="AD209" s="34">
        <f ca="1">IFERROR(VLOOKUP($A209,Lookup2012,77,FALSE),0)</f>
        <v>0</v>
      </c>
      <c r="AE209" s="35">
        <f ca="1">IFERROR(VLOOKUP($A209,Lookup2012,78,FALSE),0)</f>
        <v>0</v>
      </c>
      <c r="AF209" s="35">
        <f ca="1">IFERROR(VLOOKUP($A209,Lookup2012,79,FALSE),0)</f>
        <v>0</v>
      </c>
      <c r="AG209" s="36">
        <f ca="1">IFERROR(VLOOKUP($A209,Lookup2012,80,FALSE),0)</f>
        <v>0</v>
      </c>
      <c r="AH209" s="34">
        <f ca="1">IFERROR(VLOOKUP($A209,Lookup2013,77,FALSE),0)</f>
        <v>0</v>
      </c>
      <c r="AI209" s="35">
        <f ca="1">IFERROR(VLOOKUP($A209,Lookup2013,78,FALSE),0)</f>
        <v>0</v>
      </c>
      <c r="AJ209" s="35">
        <f ca="1">IFERROR(VLOOKUP($A209,Lookup2013,79,FALSE),0)</f>
        <v>0</v>
      </c>
      <c r="AK209" s="36">
        <f ca="1">IFERROR(VLOOKUP($A209,Lookup2013,80,FALSE),0)</f>
        <v>0</v>
      </c>
      <c r="AL209" s="34">
        <f ca="1">IFERROR(VLOOKUP($A209,Lookup2014,77,FALSE),0)</f>
        <v>0</v>
      </c>
      <c r="AM209" s="35">
        <f ca="1">IFERROR(VLOOKUP($A209,Lookup2014,78,FALSE),0)</f>
        <v>0</v>
      </c>
      <c r="AN209" s="35">
        <f ca="1">IFERROR(VLOOKUP($A209,Lookup2014,79,FALSE),0)</f>
        <v>0</v>
      </c>
      <c r="AO209" s="36">
        <f ca="1">IFERROR(VLOOKUP($A209,Lookup2014,80,FALSE),0)</f>
        <v>0</v>
      </c>
      <c r="AP209" s="34">
        <f ca="1">IFERROR(VLOOKUP($A209,Lookup2015,77,FALSE),0)</f>
        <v>0</v>
      </c>
      <c r="AQ209" s="35">
        <f ca="1">IFERROR(VLOOKUP($A209,Lookup2015,78,FALSE),0)</f>
        <v>0</v>
      </c>
      <c r="AR209" s="35">
        <f ca="1">IFERROR(VLOOKUP($A209,Lookup2015,79,FALSE),0)</f>
        <v>0</v>
      </c>
      <c r="AS209" s="36">
        <f ca="1">IFERROR(VLOOKUP($A209,Lookup2015,80,FALSE),0)</f>
        <v>0</v>
      </c>
      <c r="AT209" s="34">
        <f ca="1">IFERROR(VLOOKUP($A209,Lookup2016,77,FALSE),0)</f>
        <v>0</v>
      </c>
      <c r="AU209" s="35">
        <f ca="1">IFERROR(VLOOKUP($A209,Lookup2016,78,FALSE),0)</f>
        <v>0</v>
      </c>
      <c r="AV209" s="35">
        <f ca="1">IFERROR(VLOOKUP($A209,Lookup2016,79,FALSE),0)</f>
        <v>0</v>
      </c>
      <c r="AW209" s="36">
        <f ca="1">IFERROR(VLOOKUP($A209,Lookup2016,80,FALSE),0)</f>
        <v>0</v>
      </c>
      <c r="AX209" s="34">
        <f t="shared" ca="1" si="379"/>
        <v>0</v>
      </c>
      <c r="AY209" s="35">
        <f t="shared" ca="1" si="379"/>
        <v>0</v>
      </c>
      <c r="AZ209" s="35">
        <f t="shared" ca="1" si="379"/>
        <v>0</v>
      </c>
      <c r="BA209" s="36">
        <f t="shared" ca="1" si="379"/>
        <v>0</v>
      </c>
    </row>
    <row r="210" spans="1:53" outlineLevel="1" x14ac:dyDescent="0.25">
      <c r="C210" s="2" t="s">
        <v>950</v>
      </c>
      <c r="F210" s="34">
        <f t="shared" ref="F210:BA210" ca="1" si="380">SUBTOTAL(9,F208:F209)</f>
        <v>-37546.469999999972</v>
      </c>
      <c r="G210" s="35">
        <f t="shared" ca="1" si="380"/>
        <v>-1877.3300000000004</v>
      </c>
      <c r="H210" s="35">
        <f t="shared" ca="1" si="380"/>
        <v>-17624.32</v>
      </c>
      <c r="I210" s="36">
        <f t="shared" ca="1" si="380"/>
        <v>-57048.119999999974</v>
      </c>
      <c r="J210" s="34">
        <f t="shared" ca="1" si="380"/>
        <v>13330.680000000008</v>
      </c>
      <c r="K210" s="35">
        <f t="shared" ca="1" si="380"/>
        <v>666.53</v>
      </c>
      <c r="L210" s="35">
        <f t="shared" ca="1" si="380"/>
        <v>5530.7099999999991</v>
      </c>
      <c r="M210" s="36">
        <f t="shared" ca="1" si="380"/>
        <v>19527.920000000009</v>
      </c>
      <c r="N210" s="34">
        <f t="shared" ca="1" si="380"/>
        <v>33693.690000000031</v>
      </c>
      <c r="O210" s="35">
        <f t="shared" ca="1" si="380"/>
        <v>1684.7</v>
      </c>
      <c r="P210" s="35">
        <f t="shared" ca="1" si="380"/>
        <v>11911.69000000001</v>
      </c>
      <c r="Q210" s="36">
        <f t="shared" ca="1" si="380"/>
        <v>47290.080000000031</v>
      </c>
      <c r="R210" s="34">
        <f t="shared" ca="1" si="380"/>
        <v>7224.0099999999493</v>
      </c>
      <c r="S210" s="35">
        <f t="shared" ca="1" si="380"/>
        <v>361.21000000000026</v>
      </c>
      <c r="T210" s="35">
        <f t="shared" ca="1" si="380"/>
        <v>2341.5599999999995</v>
      </c>
      <c r="U210" s="36">
        <f t="shared" ca="1" si="380"/>
        <v>9926.7799999999479</v>
      </c>
      <c r="V210" s="34">
        <f t="shared" ca="1" si="380"/>
        <v>-80429.22000000003</v>
      </c>
      <c r="W210" s="35">
        <f t="shared" ca="1" si="380"/>
        <v>-4021.4399999999996</v>
      </c>
      <c r="X210" s="35">
        <f t="shared" ca="1" si="380"/>
        <v>-24343.609999999993</v>
      </c>
      <c r="Y210" s="36">
        <f t="shared" ca="1" si="380"/>
        <v>-108794.27</v>
      </c>
      <c r="Z210" s="34">
        <f t="shared" ca="1" si="380"/>
        <v>-60989.340000000047</v>
      </c>
      <c r="AA210" s="35">
        <f t="shared" ca="1" si="380"/>
        <v>-3049.4700000000003</v>
      </c>
      <c r="AB210" s="35">
        <f t="shared" ca="1" si="380"/>
        <v>-16863.68</v>
      </c>
      <c r="AC210" s="36">
        <f t="shared" ca="1" si="380"/>
        <v>-80902.490000000049</v>
      </c>
      <c r="AD210" s="34">
        <f t="shared" ca="1" si="380"/>
        <v>-74568.499999999942</v>
      </c>
      <c r="AE210" s="35">
        <f t="shared" ca="1" si="380"/>
        <v>-3728.420000000001</v>
      </c>
      <c r="AF210" s="35">
        <f t="shared" ca="1" si="380"/>
        <v>-18437.459999999995</v>
      </c>
      <c r="AG210" s="36">
        <f t="shared" ca="1" si="380"/>
        <v>-96734.379999999961</v>
      </c>
      <c r="AH210" s="34">
        <f t="shared" ca="1" si="380"/>
        <v>94978.629999999976</v>
      </c>
      <c r="AI210" s="35">
        <f t="shared" ca="1" si="380"/>
        <v>4748.93</v>
      </c>
      <c r="AJ210" s="35">
        <f t="shared" ca="1" si="380"/>
        <v>20939.099999999999</v>
      </c>
      <c r="AK210" s="36">
        <f t="shared" ca="1" si="380"/>
        <v>120666.66</v>
      </c>
      <c r="AL210" s="34">
        <f t="shared" ca="1" si="380"/>
        <v>107660.36</v>
      </c>
      <c r="AM210" s="35">
        <f t="shared" ca="1" si="380"/>
        <v>5383</v>
      </c>
      <c r="AN210" s="35">
        <f t="shared" ca="1" si="380"/>
        <v>21099.11</v>
      </c>
      <c r="AO210" s="36">
        <f t="shared" ca="1" si="380"/>
        <v>134142.47</v>
      </c>
      <c r="AP210" s="34">
        <f t="shared" ca="1" si="380"/>
        <v>-14969.250000000018</v>
      </c>
      <c r="AQ210" s="35">
        <f t="shared" ca="1" si="380"/>
        <v>-748.43999999999915</v>
      </c>
      <c r="AR210" s="35">
        <f t="shared" ca="1" si="380"/>
        <v>-2507.9700000000016</v>
      </c>
      <c r="AS210" s="36">
        <f t="shared" ca="1" si="380"/>
        <v>-18225.660000000022</v>
      </c>
      <c r="AT210" s="34">
        <f t="shared" ca="1" si="380"/>
        <v>-2695.1700000000019</v>
      </c>
      <c r="AU210" s="35">
        <f t="shared" ca="1" si="380"/>
        <v>-134.76000000000016</v>
      </c>
      <c r="AV210" s="35">
        <f t="shared" ca="1" si="380"/>
        <v>-388.86000000000007</v>
      </c>
      <c r="AW210" s="36">
        <f t="shared" ca="1" si="380"/>
        <v>-3218.7900000000022</v>
      </c>
      <c r="AX210" s="34">
        <f t="shared" ca="1" si="380"/>
        <v>-14310.580000000038</v>
      </c>
      <c r="AY210" s="35">
        <f t="shared" ca="1" si="380"/>
        <v>-715.49000000000024</v>
      </c>
      <c r="AZ210" s="35">
        <f t="shared" ca="1" si="380"/>
        <v>-18343.729999999989</v>
      </c>
      <c r="BA210" s="36">
        <f t="shared" ca="1" si="380"/>
        <v>-33369.800000000003</v>
      </c>
    </row>
    <row r="211" spans="1:53" outlineLevel="2" x14ac:dyDescent="0.25">
      <c r="A211" t="s">
        <v>318</v>
      </c>
      <c r="B211" t="str">
        <f ca="1">VLOOKUP($A211,IndexLookup,2,FALSE)</f>
        <v>IORV</v>
      </c>
      <c r="C211" t="str">
        <f ca="1">VLOOKUP($B211,ParticipantLookup,2,FALSE)</f>
        <v>Imperial Oil Resources Ventures Limited</v>
      </c>
      <c r="D211" t="str">
        <f ca="1">VLOOKUP($A211,IndexLookup,3,FALSE)</f>
        <v>IOR3</v>
      </c>
      <c r="E211" t="str">
        <f ca="1">VLOOKUP($D211,FacilityLookup,2,FALSE)</f>
        <v>Kearl Oil Sands Industrial System</v>
      </c>
      <c r="F211" s="34">
        <f ca="1">IFERROR(VLOOKUP($A211,Lookup2006,77,FALSE),0)</f>
        <v>0</v>
      </c>
      <c r="G211" s="35">
        <f ca="1">IFERROR(VLOOKUP($A211,Lookup2006,78,FALSE),0)</f>
        <v>0</v>
      </c>
      <c r="H211" s="35">
        <f ca="1">IFERROR(VLOOKUP($A211,Lookup2006,79,FALSE),0)</f>
        <v>0</v>
      </c>
      <c r="I211" s="36">
        <f ca="1">IFERROR(VLOOKUP($A211,Lookup2006,80,FALSE),0)</f>
        <v>0</v>
      </c>
      <c r="J211" s="34">
        <f ca="1">IFERROR(VLOOKUP($A211,Lookup2007,77,FALSE),0)</f>
        <v>0</v>
      </c>
      <c r="K211" s="35">
        <f ca="1">IFERROR(VLOOKUP($A211,Lookup2007,78,FALSE),0)</f>
        <v>0</v>
      </c>
      <c r="L211" s="35">
        <f ca="1">IFERROR(VLOOKUP($A211,Lookup2007,79,FALSE),0)</f>
        <v>0</v>
      </c>
      <c r="M211" s="36">
        <f ca="1">IFERROR(VLOOKUP($A211,Lookup2007,80,FALSE),0)</f>
        <v>0</v>
      </c>
      <c r="N211" s="34">
        <f ca="1">IFERROR(VLOOKUP($A211,Lookup2008,77,FALSE),0)</f>
        <v>0</v>
      </c>
      <c r="O211" s="35">
        <f ca="1">IFERROR(VLOOKUP($A211,Lookup2008,78,FALSE),0)</f>
        <v>0</v>
      </c>
      <c r="P211" s="35">
        <f ca="1">IFERROR(VLOOKUP($A211,Lookup2008,79,FALSE),0)</f>
        <v>0</v>
      </c>
      <c r="Q211" s="36">
        <f ca="1">IFERROR(VLOOKUP($A211,Lookup2008,80,FALSE),0)</f>
        <v>0</v>
      </c>
      <c r="R211" s="34">
        <f ca="1">IFERROR(VLOOKUP($A211,Lookup2009,77,FALSE),0)</f>
        <v>0</v>
      </c>
      <c r="S211" s="35">
        <f ca="1">IFERROR(VLOOKUP($A211,Lookup2009,78,FALSE),0)</f>
        <v>0</v>
      </c>
      <c r="T211" s="35">
        <f ca="1">IFERROR(VLOOKUP($A211,Lookup2009,79,FALSE),0)</f>
        <v>0</v>
      </c>
      <c r="U211" s="36">
        <f ca="1">IFERROR(VLOOKUP($A211,Lookup2009,80,FALSE),0)</f>
        <v>0</v>
      </c>
      <c r="V211" s="34">
        <f ca="1">IFERROR(VLOOKUP($A211,Lookup2010,77,FALSE),0)</f>
        <v>0</v>
      </c>
      <c r="W211" s="35">
        <f ca="1">IFERROR(VLOOKUP($A211,Lookup2010,78,FALSE),0)</f>
        <v>0</v>
      </c>
      <c r="X211" s="35">
        <f ca="1">IFERROR(VLOOKUP($A211,Lookup2010,79,FALSE),0)</f>
        <v>0</v>
      </c>
      <c r="Y211" s="36">
        <f ca="1">IFERROR(VLOOKUP($A211,Lookup2010,80,FALSE),0)</f>
        <v>0</v>
      </c>
      <c r="Z211" s="34">
        <f ca="1">IFERROR(VLOOKUP($A211,Lookup2011,77,FALSE),0)</f>
        <v>0</v>
      </c>
      <c r="AA211" s="35">
        <f ca="1">IFERROR(VLOOKUP($A211,Lookup2011,78,FALSE),0)</f>
        <v>0</v>
      </c>
      <c r="AB211" s="35">
        <f ca="1">IFERROR(VLOOKUP($A211,Lookup2011,79,FALSE),0)</f>
        <v>0</v>
      </c>
      <c r="AC211" s="36">
        <f ca="1">IFERROR(VLOOKUP($A211,Lookup2011,80,FALSE),0)</f>
        <v>0</v>
      </c>
      <c r="AD211" s="34">
        <f ca="1">IFERROR(VLOOKUP($A211,Lookup2012,77,FALSE),0)</f>
        <v>0</v>
      </c>
      <c r="AE211" s="35">
        <f ca="1">IFERROR(VLOOKUP($A211,Lookup2012,78,FALSE),0)</f>
        <v>0</v>
      </c>
      <c r="AF211" s="35">
        <f ca="1">IFERROR(VLOOKUP($A211,Lookup2012,79,FALSE),0)</f>
        <v>0</v>
      </c>
      <c r="AG211" s="36">
        <f ca="1">IFERROR(VLOOKUP($A211,Lookup2012,80,FALSE),0)</f>
        <v>0</v>
      </c>
      <c r="AH211" s="34">
        <f ca="1">IFERROR(VLOOKUP($A211,Lookup2013,77,FALSE),0)</f>
        <v>0</v>
      </c>
      <c r="AI211" s="35">
        <f ca="1">IFERROR(VLOOKUP($A211,Lookup2013,78,FALSE),0)</f>
        <v>0</v>
      </c>
      <c r="AJ211" s="35">
        <f ca="1">IFERROR(VLOOKUP($A211,Lookup2013,79,FALSE),0)</f>
        <v>0</v>
      </c>
      <c r="AK211" s="36">
        <f ca="1">IFERROR(VLOOKUP($A211,Lookup2013,80,FALSE),0)</f>
        <v>0</v>
      </c>
      <c r="AL211" s="34">
        <f ca="1">IFERROR(VLOOKUP($A211,Lookup2014,77,FALSE),0)</f>
        <v>0</v>
      </c>
      <c r="AM211" s="35">
        <f ca="1">IFERROR(VLOOKUP($A211,Lookup2014,78,FALSE),0)</f>
        <v>0</v>
      </c>
      <c r="AN211" s="35">
        <f ca="1">IFERROR(VLOOKUP($A211,Lookup2014,79,FALSE),0)</f>
        <v>0</v>
      </c>
      <c r="AO211" s="36">
        <f ca="1">IFERROR(VLOOKUP($A211,Lookup2014,80,FALSE),0)</f>
        <v>0</v>
      </c>
      <c r="AP211" s="34">
        <f ca="1">IFERROR(VLOOKUP($A211,Lookup2015,77,FALSE),0)</f>
        <v>2.1199999999999997</v>
      </c>
      <c r="AQ211" s="35">
        <f ca="1">IFERROR(VLOOKUP($A211,Lookup2015,78,FALSE),0)</f>
        <v>9.9999999999999992E-2</v>
      </c>
      <c r="AR211" s="35">
        <f ca="1">IFERROR(VLOOKUP($A211,Lookup2015,79,FALSE),0)</f>
        <v>0.36</v>
      </c>
      <c r="AS211" s="36">
        <f ca="1">IFERROR(VLOOKUP($A211,Lookup2015,80,FALSE),0)</f>
        <v>2.5799999999999996</v>
      </c>
      <c r="AT211" s="34">
        <f ca="1">IFERROR(VLOOKUP($A211,Lookup2016,77,FALSE),0)</f>
        <v>0</v>
      </c>
      <c r="AU211" s="35">
        <f ca="1">IFERROR(VLOOKUP($A211,Lookup2016,78,FALSE),0)</f>
        <v>0</v>
      </c>
      <c r="AV211" s="35">
        <f ca="1">IFERROR(VLOOKUP($A211,Lookup2016,79,FALSE),0)</f>
        <v>0</v>
      </c>
      <c r="AW211" s="36">
        <f ca="1">IFERROR(VLOOKUP($A211,Lookup2016,80,FALSE),0)</f>
        <v>0</v>
      </c>
      <c r="AX211" s="34">
        <f ca="1">SUM(F211,J211,N211,R211,V211,Z211,AD211,AH211,AL211,AP211,AT211)</f>
        <v>2.1199999999999997</v>
      </c>
      <c r="AY211" s="35">
        <f ca="1">SUM(G211,K211,O211,S211,W211,AA211,AE211,AI211,AM211,AQ211,AU211)</f>
        <v>9.9999999999999992E-2</v>
      </c>
      <c r="AZ211" s="35">
        <f ca="1">SUM(H211,L211,P211,T211,X211,AB211,AF211,AJ211,AN211,AR211,AV211)</f>
        <v>0.36</v>
      </c>
      <c r="BA211" s="36">
        <f ca="1">SUM(I211,M211,Q211,U211,Y211,AC211,AG211,AK211,AO211,AS211,AW211)</f>
        <v>2.5799999999999996</v>
      </c>
    </row>
    <row r="212" spans="1:53" outlineLevel="1" x14ac:dyDescent="0.25">
      <c r="C212" s="2" t="s">
        <v>951</v>
      </c>
      <c r="F212" s="34">
        <f t="shared" ref="F212:BA212" ca="1" si="381">SUBTOTAL(9,F211:F211)</f>
        <v>0</v>
      </c>
      <c r="G212" s="35">
        <f t="shared" ca="1" si="381"/>
        <v>0</v>
      </c>
      <c r="H212" s="35">
        <f t="shared" ca="1" si="381"/>
        <v>0</v>
      </c>
      <c r="I212" s="36">
        <f t="shared" ca="1" si="381"/>
        <v>0</v>
      </c>
      <c r="J212" s="34">
        <f t="shared" ca="1" si="381"/>
        <v>0</v>
      </c>
      <c r="K212" s="35">
        <f t="shared" ca="1" si="381"/>
        <v>0</v>
      </c>
      <c r="L212" s="35">
        <f t="shared" ca="1" si="381"/>
        <v>0</v>
      </c>
      <c r="M212" s="36">
        <f t="shared" ca="1" si="381"/>
        <v>0</v>
      </c>
      <c r="N212" s="34">
        <f t="shared" ca="1" si="381"/>
        <v>0</v>
      </c>
      <c r="O212" s="35">
        <f t="shared" ca="1" si="381"/>
        <v>0</v>
      </c>
      <c r="P212" s="35">
        <f t="shared" ca="1" si="381"/>
        <v>0</v>
      </c>
      <c r="Q212" s="36">
        <f t="shared" ca="1" si="381"/>
        <v>0</v>
      </c>
      <c r="R212" s="34">
        <f t="shared" ca="1" si="381"/>
        <v>0</v>
      </c>
      <c r="S212" s="35">
        <f t="shared" ca="1" si="381"/>
        <v>0</v>
      </c>
      <c r="T212" s="35">
        <f t="shared" ca="1" si="381"/>
        <v>0</v>
      </c>
      <c r="U212" s="36">
        <f t="shared" ca="1" si="381"/>
        <v>0</v>
      </c>
      <c r="V212" s="34">
        <f t="shared" ca="1" si="381"/>
        <v>0</v>
      </c>
      <c r="W212" s="35">
        <f t="shared" ca="1" si="381"/>
        <v>0</v>
      </c>
      <c r="X212" s="35">
        <f t="shared" ca="1" si="381"/>
        <v>0</v>
      </c>
      <c r="Y212" s="36">
        <f t="shared" ca="1" si="381"/>
        <v>0</v>
      </c>
      <c r="Z212" s="34">
        <f t="shared" ca="1" si="381"/>
        <v>0</v>
      </c>
      <c r="AA212" s="35">
        <f t="shared" ca="1" si="381"/>
        <v>0</v>
      </c>
      <c r="AB212" s="35">
        <f t="shared" ca="1" si="381"/>
        <v>0</v>
      </c>
      <c r="AC212" s="36">
        <f t="shared" ca="1" si="381"/>
        <v>0</v>
      </c>
      <c r="AD212" s="34">
        <f t="shared" ca="1" si="381"/>
        <v>0</v>
      </c>
      <c r="AE212" s="35">
        <f t="shared" ca="1" si="381"/>
        <v>0</v>
      </c>
      <c r="AF212" s="35">
        <f t="shared" ca="1" si="381"/>
        <v>0</v>
      </c>
      <c r="AG212" s="36">
        <f t="shared" ca="1" si="381"/>
        <v>0</v>
      </c>
      <c r="AH212" s="34">
        <f t="shared" ca="1" si="381"/>
        <v>0</v>
      </c>
      <c r="AI212" s="35">
        <f t="shared" ca="1" si="381"/>
        <v>0</v>
      </c>
      <c r="AJ212" s="35">
        <f t="shared" ca="1" si="381"/>
        <v>0</v>
      </c>
      <c r="AK212" s="36">
        <f t="shared" ca="1" si="381"/>
        <v>0</v>
      </c>
      <c r="AL212" s="34">
        <f t="shared" ca="1" si="381"/>
        <v>0</v>
      </c>
      <c r="AM212" s="35">
        <f t="shared" ca="1" si="381"/>
        <v>0</v>
      </c>
      <c r="AN212" s="35">
        <f t="shared" ca="1" si="381"/>
        <v>0</v>
      </c>
      <c r="AO212" s="36">
        <f t="shared" ca="1" si="381"/>
        <v>0</v>
      </c>
      <c r="AP212" s="34">
        <f t="shared" ca="1" si="381"/>
        <v>2.1199999999999997</v>
      </c>
      <c r="AQ212" s="35">
        <f t="shared" ca="1" si="381"/>
        <v>9.9999999999999992E-2</v>
      </c>
      <c r="AR212" s="35">
        <f t="shared" ca="1" si="381"/>
        <v>0.36</v>
      </c>
      <c r="AS212" s="36">
        <f t="shared" ca="1" si="381"/>
        <v>2.5799999999999996</v>
      </c>
      <c r="AT212" s="34">
        <f t="shared" ca="1" si="381"/>
        <v>0</v>
      </c>
      <c r="AU212" s="35">
        <f t="shared" ca="1" si="381"/>
        <v>0</v>
      </c>
      <c r="AV212" s="35">
        <f t="shared" ca="1" si="381"/>
        <v>0</v>
      </c>
      <c r="AW212" s="36">
        <f t="shared" ca="1" si="381"/>
        <v>0</v>
      </c>
      <c r="AX212" s="34">
        <f t="shared" ca="1" si="381"/>
        <v>2.1199999999999997</v>
      </c>
      <c r="AY212" s="35">
        <f t="shared" ca="1" si="381"/>
        <v>9.9999999999999992E-2</v>
      </c>
      <c r="AZ212" s="35">
        <f t="shared" ca="1" si="381"/>
        <v>0.36</v>
      </c>
      <c r="BA212" s="36">
        <f t="shared" ca="1" si="381"/>
        <v>2.5799999999999996</v>
      </c>
    </row>
    <row r="213" spans="1:53" outlineLevel="2" x14ac:dyDescent="0.25">
      <c r="A213" t="s">
        <v>397</v>
      </c>
      <c r="B213" t="str">
        <f ca="1">VLOOKUP($A213,IndexLookup,2,FALSE)</f>
        <v>INPR</v>
      </c>
      <c r="C213" t="str">
        <f ca="1">VLOOKUP($B213,ParticipantLookup,2,FALSE)</f>
        <v>International Paper Canada Pulp Holdings ULC</v>
      </c>
      <c r="D213" t="str">
        <f ca="1">VLOOKUP($A213,IndexLookup,3,FALSE)</f>
        <v>WEY1</v>
      </c>
      <c r="E213" t="str">
        <f ca="1">VLOOKUP($D213,FacilityLookup,2,FALSE)</f>
        <v>Weyerhaeuser</v>
      </c>
      <c r="F213" s="34">
        <f ca="1">IFERROR(VLOOKUP($A213,Lookup2006,77,FALSE),0)</f>
        <v>0</v>
      </c>
      <c r="G213" s="35">
        <f ca="1">IFERROR(VLOOKUP($A213,Lookup2006,78,FALSE),0)</f>
        <v>0</v>
      </c>
      <c r="H213" s="35">
        <f ca="1">IFERROR(VLOOKUP($A213,Lookup2006,79,FALSE),0)</f>
        <v>0</v>
      </c>
      <c r="I213" s="36">
        <f ca="1">IFERROR(VLOOKUP($A213,Lookup2006,80,FALSE),0)</f>
        <v>0</v>
      </c>
      <c r="J213" s="34">
        <f ca="1">IFERROR(VLOOKUP($A213,Lookup2007,77,FALSE),0)</f>
        <v>0</v>
      </c>
      <c r="K213" s="35">
        <f ca="1">IFERROR(VLOOKUP($A213,Lookup2007,78,FALSE),0)</f>
        <v>0</v>
      </c>
      <c r="L213" s="35">
        <f ca="1">IFERROR(VLOOKUP($A213,Lookup2007,79,FALSE),0)</f>
        <v>0</v>
      </c>
      <c r="M213" s="36">
        <f ca="1">IFERROR(VLOOKUP($A213,Lookup2007,80,FALSE),0)</f>
        <v>0</v>
      </c>
      <c r="N213" s="34">
        <f ca="1">IFERROR(VLOOKUP($A213,Lookup2008,77,FALSE),0)</f>
        <v>0</v>
      </c>
      <c r="O213" s="35">
        <f ca="1">IFERROR(VLOOKUP($A213,Lookup2008,78,FALSE),0)</f>
        <v>0</v>
      </c>
      <c r="P213" s="35">
        <f ca="1">IFERROR(VLOOKUP($A213,Lookup2008,79,FALSE),0)</f>
        <v>0</v>
      </c>
      <c r="Q213" s="36">
        <f ca="1">IFERROR(VLOOKUP($A213,Lookup2008,80,FALSE),0)</f>
        <v>0</v>
      </c>
      <c r="R213" s="34">
        <f ca="1">IFERROR(VLOOKUP($A213,Lookup2009,77,FALSE),0)</f>
        <v>0</v>
      </c>
      <c r="S213" s="35">
        <f ca="1">IFERROR(VLOOKUP($A213,Lookup2009,78,FALSE),0)</f>
        <v>0</v>
      </c>
      <c r="T213" s="35">
        <f ca="1">IFERROR(VLOOKUP($A213,Lookup2009,79,FALSE),0)</f>
        <v>0</v>
      </c>
      <c r="U213" s="36">
        <f ca="1">IFERROR(VLOOKUP($A213,Lookup2009,80,FALSE),0)</f>
        <v>0</v>
      </c>
      <c r="V213" s="34">
        <f ca="1">IFERROR(VLOOKUP($A213,Lookup2010,77,FALSE),0)</f>
        <v>0</v>
      </c>
      <c r="W213" s="35">
        <f ca="1">IFERROR(VLOOKUP($A213,Lookup2010,78,FALSE),0)</f>
        <v>0</v>
      </c>
      <c r="X213" s="35">
        <f ca="1">IFERROR(VLOOKUP($A213,Lookup2010,79,FALSE),0)</f>
        <v>0</v>
      </c>
      <c r="Y213" s="36">
        <f ca="1">IFERROR(VLOOKUP($A213,Lookup2010,80,FALSE),0)</f>
        <v>0</v>
      </c>
      <c r="Z213" s="34">
        <f ca="1">IFERROR(VLOOKUP($A213,Lookup2011,77,FALSE),0)</f>
        <v>0</v>
      </c>
      <c r="AA213" s="35">
        <f ca="1">IFERROR(VLOOKUP($A213,Lookup2011,78,FALSE),0)</f>
        <v>0</v>
      </c>
      <c r="AB213" s="35">
        <f ca="1">IFERROR(VLOOKUP($A213,Lookup2011,79,FALSE),0)</f>
        <v>0</v>
      </c>
      <c r="AC213" s="36">
        <f ca="1">IFERROR(VLOOKUP($A213,Lookup2011,80,FALSE),0)</f>
        <v>0</v>
      </c>
      <c r="AD213" s="34">
        <f ca="1">IFERROR(VLOOKUP($A213,Lookup2012,77,FALSE),0)</f>
        <v>0</v>
      </c>
      <c r="AE213" s="35">
        <f ca="1">IFERROR(VLOOKUP($A213,Lookup2012,78,FALSE),0)</f>
        <v>0</v>
      </c>
      <c r="AF213" s="35">
        <f ca="1">IFERROR(VLOOKUP($A213,Lookup2012,79,FALSE),0)</f>
        <v>0</v>
      </c>
      <c r="AG213" s="36">
        <f ca="1">IFERROR(VLOOKUP($A213,Lookup2012,80,FALSE),0)</f>
        <v>0</v>
      </c>
      <c r="AH213" s="34">
        <f ca="1">IFERROR(VLOOKUP($A213,Lookup2013,77,FALSE),0)</f>
        <v>0</v>
      </c>
      <c r="AI213" s="35">
        <f ca="1">IFERROR(VLOOKUP($A213,Lookup2013,78,FALSE),0)</f>
        <v>0</v>
      </c>
      <c r="AJ213" s="35">
        <f ca="1">IFERROR(VLOOKUP($A213,Lookup2013,79,FALSE),0)</f>
        <v>0</v>
      </c>
      <c r="AK213" s="36">
        <f ca="1">IFERROR(VLOOKUP($A213,Lookup2013,80,FALSE),0)</f>
        <v>0</v>
      </c>
      <c r="AL213" s="34">
        <f ca="1">IFERROR(VLOOKUP($A213,Lookup2014,77,FALSE),0)</f>
        <v>0</v>
      </c>
      <c r="AM213" s="35">
        <f ca="1">IFERROR(VLOOKUP($A213,Lookup2014,78,FALSE),0)</f>
        <v>0</v>
      </c>
      <c r="AN213" s="35">
        <f ca="1">IFERROR(VLOOKUP($A213,Lookup2014,79,FALSE),0)</f>
        <v>0</v>
      </c>
      <c r="AO213" s="36">
        <f ca="1">IFERROR(VLOOKUP($A213,Lookup2014,80,FALSE),0)</f>
        <v>0</v>
      </c>
      <c r="AP213" s="34">
        <f ca="1">IFERROR(VLOOKUP($A213,Lookup2015,77,FALSE),0)</f>
        <v>0</v>
      </c>
      <c r="AQ213" s="35">
        <f ca="1">IFERROR(VLOOKUP($A213,Lookup2015,78,FALSE),0)</f>
        <v>0</v>
      </c>
      <c r="AR213" s="35">
        <f ca="1">IFERROR(VLOOKUP($A213,Lookup2015,79,FALSE),0)</f>
        <v>0</v>
      </c>
      <c r="AS213" s="36">
        <f ca="1">IFERROR(VLOOKUP($A213,Lookup2015,80,FALSE),0)</f>
        <v>0</v>
      </c>
      <c r="AT213" s="34">
        <f ca="1">IFERROR(VLOOKUP($A213,Lookup2016,77,FALSE),0)</f>
        <v>0</v>
      </c>
      <c r="AU213" s="35">
        <f ca="1">IFERROR(VLOOKUP($A213,Lookup2016,78,FALSE),0)</f>
        <v>0</v>
      </c>
      <c r="AV213" s="35">
        <f ca="1">IFERROR(VLOOKUP($A213,Lookup2016,79,FALSE),0)</f>
        <v>0</v>
      </c>
      <c r="AW213" s="36">
        <f ca="1">IFERROR(VLOOKUP($A213,Lookup2016,80,FALSE),0)</f>
        <v>0</v>
      </c>
      <c r="AX213" s="34">
        <f ca="1">SUM(F213,J213,N213,R213,V213,Z213,AD213,AH213,AL213,AP213,AT213)</f>
        <v>0</v>
      </c>
      <c r="AY213" s="35">
        <f ca="1">SUM(G213,K213,O213,S213,W213,AA213,AE213,AI213,AM213,AQ213,AU213)</f>
        <v>0</v>
      </c>
      <c r="AZ213" s="35">
        <f ca="1">SUM(H213,L213,P213,T213,X213,AB213,AF213,AJ213,AN213,AR213,AV213)</f>
        <v>0</v>
      </c>
      <c r="BA213" s="36">
        <f ca="1">SUM(I213,M213,Q213,U213,Y213,AC213,AG213,AK213,AO213,AS213,AW213)</f>
        <v>0</v>
      </c>
    </row>
    <row r="214" spans="1:53" outlineLevel="1" x14ac:dyDescent="0.25">
      <c r="C214" s="2" t="s">
        <v>952</v>
      </c>
      <c r="F214" s="34">
        <f t="shared" ref="F214:BA214" ca="1" si="382">SUBTOTAL(9,F213:F213)</f>
        <v>0</v>
      </c>
      <c r="G214" s="35">
        <f t="shared" ca="1" si="382"/>
        <v>0</v>
      </c>
      <c r="H214" s="35">
        <f t="shared" ca="1" si="382"/>
        <v>0</v>
      </c>
      <c r="I214" s="36">
        <f t="shared" ca="1" si="382"/>
        <v>0</v>
      </c>
      <c r="J214" s="34">
        <f t="shared" ca="1" si="382"/>
        <v>0</v>
      </c>
      <c r="K214" s="35">
        <f t="shared" ca="1" si="382"/>
        <v>0</v>
      </c>
      <c r="L214" s="35">
        <f t="shared" ca="1" si="382"/>
        <v>0</v>
      </c>
      <c r="M214" s="36">
        <f t="shared" ca="1" si="382"/>
        <v>0</v>
      </c>
      <c r="N214" s="34">
        <f t="shared" ca="1" si="382"/>
        <v>0</v>
      </c>
      <c r="O214" s="35">
        <f t="shared" ca="1" si="382"/>
        <v>0</v>
      </c>
      <c r="P214" s="35">
        <f t="shared" ca="1" si="382"/>
        <v>0</v>
      </c>
      <c r="Q214" s="36">
        <f t="shared" ca="1" si="382"/>
        <v>0</v>
      </c>
      <c r="R214" s="34">
        <f t="shared" ca="1" si="382"/>
        <v>0</v>
      </c>
      <c r="S214" s="35">
        <f t="shared" ca="1" si="382"/>
        <v>0</v>
      </c>
      <c r="T214" s="35">
        <f t="shared" ca="1" si="382"/>
        <v>0</v>
      </c>
      <c r="U214" s="36">
        <f t="shared" ca="1" si="382"/>
        <v>0</v>
      </c>
      <c r="V214" s="34">
        <f t="shared" ca="1" si="382"/>
        <v>0</v>
      </c>
      <c r="W214" s="35">
        <f t="shared" ca="1" si="382"/>
        <v>0</v>
      </c>
      <c r="X214" s="35">
        <f t="shared" ca="1" si="382"/>
        <v>0</v>
      </c>
      <c r="Y214" s="36">
        <f t="shared" ca="1" si="382"/>
        <v>0</v>
      </c>
      <c r="Z214" s="34">
        <f t="shared" ca="1" si="382"/>
        <v>0</v>
      </c>
      <c r="AA214" s="35">
        <f t="shared" ca="1" si="382"/>
        <v>0</v>
      </c>
      <c r="AB214" s="35">
        <f t="shared" ca="1" si="382"/>
        <v>0</v>
      </c>
      <c r="AC214" s="36">
        <f t="shared" ca="1" si="382"/>
        <v>0</v>
      </c>
      <c r="AD214" s="34">
        <f t="shared" ca="1" si="382"/>
        <v>0</v>
      </c>
      <c r="AE214" s="35">
        <f t="shared" ca="1" si="382"/>
        <v>0</v>
      </c>
      <c r="AF214" s="35">
        <f t="shared" ca="1" si="382"/>
        <v>0</v>
      </c>
      <c r="AG214" s="36">
        <f t="shared" ca="1" si="382"/>
        <v>0</v>
      </c>
      <c r="AH214" s="34">
        <f t="shared" ca="1" si="382"/>
        <v>0</v>
      </c>
      <c r="AI214" s="35">
        <f t="shared" ca="1" si="382"/>
        <v>0</v>
      </c>
      <c r="AJ214" s="35">
        <f t="shared" ca="1" si="382"/>
        <v>0</v>
      </c>
      <c r="AK214" s="36">
        <f t="shared" ca="1" si="382"/>
        <v>0</v>
      </c>
      <c r="AL214" s="34">
        <f t="shared" ca="1" si="382"/>
        <v>0</v>
      </c>
      <c r="AM214" s="35">
        <f t="shared" ca="1" si="382"/>
        <v>0</v>
      </c>
      <c r="AN214" s="35">
        <f t="shared" ca="1" si="382"/>
        <v>0</v>
      </c>
      <c r="AO214" s="36">
        <f t="shared" ca="1" si="382"/>
        <v>0</v>
      </c>
      <c r="AP214" s="34">
        <f t="shared" ca="1" si="382"/>
        <v>0</v>
      </c>
      <c r="AQ214" s="35">
        <f t="shared" ca="1" si="382"/>
        <v>0</v>
      </c>
      <c r="AR214" s="35">
        <f t="shared" ca="1" si="382"/>
        <v>0</v>
      </c>
      <c r="AS214" s="36">
        <f t="shared" ca="1" si="382"/>
        <v>0</v>
      </c>
      <c r="AT214" s="34">
        <f t="shared" ca="1" si="382"/>
        <v>0</v>
      </c>
      <c r="AU214" s="35">
        <f t="shared" ca="1" si="382"/>
        <v>0</v>
      </c>
      <c r="AV214" s="35">
        <f t="shared" ca="1" si="382"/>
        <v>0</v>
      </c>
      <c r="AW214" s="36">
        <f t="shared" ca="1" si="382"/>
        <v>0</v>
      </c>
      <c r="AX214" s="34">
        <f t="shared" ca="1" si="382"/>
        <v>0</v>
      </c>
      <c r="AY214" s="35">
        <f t="shared" ca="1" si="382"/>
        <v>0</v>
      </c>
      <c r="AZ214" s="35">
        <f t="shared" ca="1" si="382"/>
        <v>0</v>
      </c>
      <c r="BA214" s="36">
        <f t="shared" ca="1" si="382"/>
        <v>0</v>
      </c>
    </row>
    <row r="215" spans="1:53" outlineLevel="2" x14ac:dyDescent="0.25">
      <c r="A215" t="s">
        <v>268</v>
      </c>
      <c r="B215" t="str">
        <f ca="1">VLOOKUP($A215,IndexLookup,2,FALSE)</f>
        <v>ICPL</v>
      </c>
      <c r="C215" t="str">
        <f ca="1">VLOOKUP($B215,ParticipantLookup,2,FALSE)</f>
        <v>Irrigation Canal Power Co-operative Ltd.</v>
      </c>
      <c r="D215" t="str">
        <f ca="1">VLOOKUP($A215,IndexLookup,3,FALSE)</f>
        <v>CHIN</v>
      </c>
      <c r="E215" t="str">
        <f ca="1">VLOOKUP($D215,FacilityLookup,2,FALSE)</f>
        <v>Chin Chute Hydro Facility</v>
      </c>
      <c r="F215" s="34">
        <f ca="1">IFERROR(VLOOKUP($A215,Lookup2006,77,FALSE),0)</f>
        <v>0</v>
      </c>
      <c r="G215" s="35">
        <f ca="1">IFERROR(VLOOKUP($A215,Lookup2006,78,FALSE),0)</f>
        <v>0</v>
      </c>
      <c r="H215" s="35">
        <f ca="1">IFERROR(VLOOKUP($A215,Lookup2006,79,FALSE),0)</f>
        <v>0</v>
      </c>
      <c r="I215" s="36">
        <f ca="1">IFERROR(VLOOKUP($A215,Lookup2006,80,FALSE),0)</f>
        <v>0</v>
      </c>
      <c r="J215" s="34">
        <f ca="1">IFERROR(VLOOKUP($A215,Lookup2007,77,FALSE),0)</f>
        <v>0</v>
      </c>
      <c r="K215" s="35">
        <f ca="1">IFERROR(VLOOKUP($A215,Lookup2007,78,FALSE),0)</f>
        <v>0</v>
      </c>
      <c r="L215" s="35">
        <f ca="1">IFERROR(VLOOKUP($A215,Lookup2007,79,FALSE),0)</f>
        <v>0</v>
      </c>
      <c r="M215" s="36">
        <f ca="1">IFERROR(VLOOKUP($A215,Lookup2007,80,FALSE),0)</f>
        <v>0</v>
      </c>
      <c r="N215" s="34">
        <f ca="1">IFERROR(VLOOKUP($A215,Lookup2008,77,FALSE),0)</f>
        <v>0</v>
      </c>
      <c r="O215" s="35">
        <f ca="1">IFERROR(VLOOKUP($A215,Lookup2008,78,FALSE),0)</f>
        <v>0</v>
      </c>
      <c r="P215" s="35">
        <f ca="1">IFERROR(VLOOKUP($A215,Lookup2008,79,FALSE),0)</f>
        <v>0</v>
      </c>
      <c r="Q215" s="36">
        <f ca="1">IFERROR(VLOOKUP($A215,Lookup2008,80,FALSE),0)</f>
        <v>0</v>
      </c>
      <c r="R215" s="34">
        <f ca="1">IFERROR(VLOOKUP($A215,Lookup2009,77,FALSE),0)</f>
        <v>0</v>
      </c>
      <c r="S215" s="35">
        <f ca="1">IFERROR(VLOOKUP($A215,Lookup2009,78,FALSE),0)</f>
        <v>0</v>
      </c>
      <c r="T215" s="35">
        <f ca="1">IFERROR(VLOOKUP($A215,Lookup2009,79,FALSE),0)</f>
        <v>0</v>
      </c>
      <c r="U215" s="36">
        <f ca="1">IFERROR(VLOOKUP($A215,Lookup2009,80,FALSE),0)</f>
        <v>0</v>
      </c>
      <c r="V215" s="34">
        <f ca="1">IFERROR(VLOOKUP($A215,Lookup2010,77,FALSE),0)</f>
        <v>0</v>
      </c>
      <c r="W215" s="35">
        <f ca="1">IFERROR(VLOOKUP($A215,Lookup2010,78,FALSE),0)</f>
        <v>0</v>
      </c>
      <c r="X215" s="35">
        <f ca="1">IFERROR(VLOOKUP($A215,Lookup2010,79,FALSE),0)</f>
        <v>0</v>
      </c>
      <c r="Y215" s="36">
        <f ca="1">IFERROR(VLOOKUP($A215,Lookup2010,80,FALSE),0)</f>
        <v>0</v>
      </c>
      <c r="Z215" s="34">
        <f ca="1">IFERROR(VLOOKUP($A215,Lookup2011,77,FALSE),0)</f>
        <v>0</v>
      </c>
      <c r="AA215" s="35">
        <f ca="1">IFERROR(VLOOKUP($A215,Lookup2011,78,FALSE),0)</f>
        <v>0</v>
      </c>
      <c r="AB215" s="35">
        <f ca="1">IFERROR(VLOOKUP($A215,Lookup2011,79,FALSE),0)</f>
        <v>0</v>
      </c>
      <c r="AC215" s="36">
        <f ca="1">IFERROR(VLOOKUP($A215,Lookup2011,80,FALSE),0)</f>
        <v>0</v>
      </c>
      <c r="AD215" s="34">
        <f ca="1">IFERROR(VLOOKUP($A215,Lookup2012,77,FALSE),0)</f>
        <v>0</v>
      </c>
      <c r="AE215" s="35">
        <f ca="1">IFERROR(VLOOKUP($A215,Lookup2012,78,FALSE),0)</f>
        <v>0</v>
      </c>
      <c r="AF215" s="35">
        <f ca="1">IFERROR(VLOOKUP($A215,Lookup2012,79,FALSE),0)</f>
        <v>0</v>
      </c>
      <c r="AG215" s="36">
        <f ca="1">IFERROR(VLOOKUP($A215,Lookup2012,80,FALSE),0)</f>
        <v>0</v>
      </c>
      <c r="AH215" s="34">
        <f ca="1">IFERROR(VLOOKUP($A215,Lookup2013,77,FALSE),0)</f>
        <v>0</v>
      </c>
      <c r="AI215" s="35">
        <f ca="1">IFERROR(VLOOKUP($A215,Lookup2013,78,FALSE),0)</f>
        <v>0</v>
      </c>
      <c r="AJ215" s="35">
        <f ca="1">IFERROR(VLOOKUP($A215,Lookup2013,79,FALSE),0)</f>
        <v>0</v>
      </c>
      <c r="AK215" s="36">
        <f ca="1">IFERROR(VLOOKUP($A215,Lookup2013,80,FALSE),0)</f>
        <v>0</v>
      </c>
      <c r="AL215" s="34">
        <f ca="1">IFERROR(VLOOKUP($A215,Lookup2014,77,FALSE),0)</f>
        <v>333.8500000000015</v>
      </c>
      <c r="AM215" s="35">
        <f ca="1">IFERROR(VLOOKUP($A215,Lookup2014,78,FALSE),0)</f>
        <v>16.679999999999978</v>
      </c>
      <c r="AN215" s="35">
        <f ca="1">IFERROR(VLOOKUP($A215,Lookup2014,79,FALSE),0)</f>
        <v>64.600000000000051</v>
      </c>
      <c r="AO215" s="36">
        <f ca="1">IFERROR(VLOOKUP($A215,Lookup2014,80,FALSE),0)</f>
        <v>415.13000000000147</v>
      </c>
      <c r="AP215" s="34">
        <f ca="1">IFERROR(VLOOKUP($A215,Lookup2015,77,FALSE),0)</f>
        <v>0</v>
      </c>
      <c r="AQ215" s="35">
        <f ca="1">IFERROR(VLOOKUP($A215,Lookup2015,78,FALSE),0)</f>
        <v>0</v>
      </c>
      <c r="AR215" s="35">
        <f ca="1">IFERROR(VLOOKUP($A215,Lookup2015,79,FALSE),0)</f>
        <v>0</v>
      </c>
      <c r="AS215" s="36">
        <f ca="1">IFERROR(VLOOKUP($A215,Lookup2015,80,FALSE),0)</f>
        <v>0</v>
      </c>
      <c r="AT215" s="34">
        <f ca="1">IFERROR(VLOOKUP($A215,Lookup2016,77,FALSE),0)</f>
        <v>51.889999999998849</v>
      </c>
      <c r="AU215" s="35">
        <f ca="1">IFERROR(VLOOKUP($A215,Lookup2016,78,FALSE),0)</f>
        <v>2.6100000000000279</v>
      </c>
      <c r="AV215" s="35">
        <f ca="1">IFERROR(VLOOKUP($A215,Lookup2016,79,FALSE),0)</f>
        <v>7.4600000000000257</v>
      </c>
      <c r="AW215" s="36">
        <f ca="1">IFERROR(VLOOKUP($A215,Lookup2016,80,FALSE),0)</f>
        <v>61.9599999999989</v>
      </c>
      <c r="AX215" s="34">
        <f t="shared" ref="AX215:BA216" ca="1" si="383">SUM(F215,J215,N215,R215,V215,Z215,AD215,AH215,AL215,AP215,AT215)</f>
        <v>385.74000000000035</v>
      </c>
      <c r="AY215" s="35">
        <f t="shared" ca="1" si="383"/>
        <v>19.290000000000006</v>
      </c>
      <c r="AZ215" s="35">
        <f t="shared" ca="1" si="383"/>
        <v>72.060000000000073</v>
      </c>
      <c r="BA215" s="36">
        <f t="shared" ca="1" si="383"/>
        <v>477.09000000000037</v>
      </c>
    </row>
    <row r="216" spans="1:53" outlineLevel="2" x14ac:dyDescent="0.25">
      <c r="A216" t="s">
        <v>353</v>
      </c>
      <c r="B216" t="str">
        <f ca="1">VLOOKUP($A216,IndexLookup,2,FALSE)</f>
        <v>ICPL</v>
      </c>
      <c r="C216" t="str">
        <f ca="1">VLOOKUP($B216,ParticipantLookup,2,FALSE)</f>
        <v>Irrigation Canal Power Co-operative Ltd.</v>
      </c>
      <c r="D216" t="str">
        <f ca="1">VLOOKUP($A216,IndexLookup,3,FALSE)</f>
        <v>RYMD</v>
      </c>
      <c r="E216" t="str">
        <f ca="1">VLOOKUP($D216,FacilityLookup,2,FALSE)</f>
        <v>Raymond Reservoir Hydro Facility</v>
      </c>
      <c r="F216" s="34">
        <f ca="1">IFERROR(VLOOKUP($A216,Lookup2006,77,FALSE),0)</f>
        <v>0</v>
      </c>
      <c r="G216" s="35">
        <f ca="1">IFERROR(VLOOKUP($A216,Lookup2006,78,FALSE),0)</f>
        <v>0</v>
      </c>
      <c r="H216" s="35">
        <f ca="1">IFERROR(VLOOKUP($A216,Lookup2006,79,FALSE),0)</f>
        <v>0</v>
      </c>
      <c r="I216" s="36">
        <f ca="1">IFERROR(VLOOKUP($A216,Lookup2006,80,FALSE),0)</f>
        <v>0</v>
      </c>
      <c r="J216" s="34">
        <f ca="1">IFERROR(VLOOKUP($A216,Lookup2007,77,FALSE),0)</f>
        <v>0</v>
      </c>
      <c r="K216" s="35">
        <f ca="1">IFERROR(VLOOKUP($A216,Lookup2007,78,FALSE),0)</f>
        <v>0</v>
      </c>
      <c r="L216" s="35">
        <f ca="1">IFERROR(VLOOKUP($A216,Lookup2007,79,FALSE),0)</f>
        <v>0</v>
      </c>
      <c r="M216" s="36">
        <f ca="1">IFERROR(VLOOKUP($A216,Lookup2007,80,FALSE),0)</f>
        <v>0</v>
      </c>
      <c r="N216" s="34">
        <f ca="1">IFERROR(VLOOKUP($A216,Lookup2008,77,FALSE),0)</f>
        <v>0</v>
      </c>
      <c r="O216" s="35">
        <f ca="1">IFERROR(VLOOKUP($A216,Lookup2008,78,FALSE),0)</f>
        <v>0</v>
      </c>
      <c r="P216" s="35">
        <f ca="1">IFERROR(VLOOKUP($A216,Lookup2008,79,FALSE),0)</f>
        <v>0</v>
      </c>
      <c r="Q216" s="36">
        <f ca="1">IFERROR(VLOOKUP($A216,Lookup2008,80,FALSE),0)</f>
        <v>0</v>
      </c>
      <c r="R216" s="34">
        <f ca="1">IFERROR(VLOOKUP($A216,Lookup2009,77,FALSE),0)</f>
        <v>0</v>
      </c>
      <c r="S216" s="35">
        <f ca="1">IFERROR(VLOOKUP($A216,Lookup2009,78,FALSE),0)</f>
        <v>0</v>
      </c>
      <c r="T216" s="35">
        <f ca="1">IFERROR(VLOOKUP($A216,Lookup2009,79,FALSE),0)</f>
        <v>0</v>
      </c>
      <c r="U216" s="36">
        <f ca="1">IFERROR(VLOOKUP($A216,Lookup2009,80,FALSE),0)</f>
        <v>0</v>
      </c>
      <c r="V216" s="34">
        <f ca="1">IFERROR(VLOOKUP($A216,Lookup2010,77,FALSE),0)</f>
        <v>0</v>
      </c>
      <c r="W216" s="35">
        <f ca="1">IFERROR(VLOOKUP($A216,Lookup2010,78,FALSE),0)</f>
        <v>0</v>
      </c>
      <c r="X216" s="35">
        <f ca="1">IFERROR(VLOOKUP($A216,Lookup2010,79,FALSE),0)</f>
        <v>0</v>
      </c>
      <c r="Y216" s="36">
        <f ca="1">IFERROR(VLOOKUP($A216,Lookup2010,80,FALSE),0)</f>
        <v>0</v>
      </c>
      <c r="Z216" s="34">
        <f ca="1">IFERROR(VLOOKUP($A216,Lookup2011,77,FALSE),0)</f>
        <v>0</v>
      </c>
      <c r="AA216" s="35">
        <f ca="1">IFERROR(VLOOKUP($A216,Lookup2011,78,FALSE),0)</f>
        <v>0</v>
      </c>
      <c r="AB216" s="35">
        <f ca="1">IFERROR(VLOOKUP($A216,Lookup2011,79,FALSE),0)</f>
        <v>0</v>
      </c>
      <c r="AC216" s="36">
        <f ca="1">IFERROR(VLOOKUP($A216,Lookup2011,80,FALSE),0)</f>
        <v>0</v>
      </c>
      <c r="AD216" s="34">
        <f ca="1">IFERROR(VLOOKUP($A216,Lookup2012,77,FALSE),0)</f>
        <v>0</v>
      </c>
      <c r="AE216" s="35">
        <f ca="1">IFERROR(VLOOKUP($A216,Lookup2012,78,FALSE),0)</f>
        <v>0</v>
      </c>
      <c r="AF216" s="35">
        <f ca="1">IFERROR(VLOOKUP($A216,Lookup2012,79,FALSE),0)</f>
        <v>0</v>
      </c>
      <c r="AG216" s="36">
        <f ca="1">IFERROR(VLOOKUP($A216,Lookup2012,80,FALSE),0)</f>
        <v>0</v>
      </c>
      <c r="AH216" s="34">
        <f ca="1">IFERROR(VLOOKUP($A216,Lookup2013,77,FALSE),0)</f>
        <v>0</v>
      </c>
      <c r="AI216" s="35">
        <f ca="1">IFERROR(VLOOKUP($A216,Lookup2013,78,FALSE),0)</f>
        <v>0</v>
      </c>
      <c r="AJ216" s="35">
        <f ca="1">IFERROR(VLOOKUP($A216,Lookup2013,79,FALSE),0)</f>
        <v>0</v>
      </c>
      <c r="AK216" s="36">
        <f ca="1">IFERROR(VLOOKUP($A216,Lookup2013,80,FALSE),0)</f>
        <v>0</v>
      </c>
      <c r="AL216" s="34">
        <f ca="1">IFERROR(VLOOKUP($A216,Lookup2014,77,FALSE),0)</f>
        <v>2399.5099999999911</v>
      </c>
      <c r="AM216" s="35">
        <f ca="1">IFERROR(VLOOKUP($A216,Lookup2014,78,FALSE),0)</f>
        <v>119.98999999999994</v>
      </c>
      <c r="AN216" s="35">
        <f ca="1">IFERROR(VLOOKUP($A216,Lookup2014,79,FALSE),0)</f>
        <v>462.29999999999978</v>
      </c>
      <c r="AO216" s="36">
        <f ca="1">IFERROR(VLOOKUP($A216,Lookup2014,80,FALSE),0)</f>
        <v>2981.7999999999906</v>
      </c>
      <c r="AP216" s="34">
        <f ca="1">IFERROR(VLOOKUP($A216,Lookup2015,77,FALSE),0)</f>
        <v>-2362.6500000000078</v>
      </c>
      <c r="AQ216" s="35">
        <f ca="1">IFERROR(VLOOKUP($A216,Lookup2015,78,FALSE),0)</f>
        <v>-118.14000000000001</v>
      </c>
      <c r="AR216" s="35">
        <f ca="1">IFERROR(VLOOKUP($A216,Lookup2015,79,FALSE),0)</f>
        <v>-396.43999999999937</v>
      </c>
      <c r="AS216" s="36">
        <f ca="1">IFERROR(VLOOKUP($A216,Lookup2015,80,FALSE),0)</f>
        <v>-2877.2300000000073</v>
      </c>
      <c r="AT216" s="34">
        <f ca="1">IFERROR(VLOOKUP($A216,Lookup2016,77,FALSE),0)</f>
        <v>0</v>
      </c>
      <c r="AU216" s="35">
        <f ca="1">IFERROR(VLOOKUP($A216,Lookup2016,78,FALSE),0)</f>
        <v>0</v>
      </c>
      <c r="AV216" s="35">
        <f ca="1">IFERROR(VLOOKUP($A216,Lookup2016,79,FALSE),0)</f>
        <v>0</v>
      </c>
      <c r="AW216" s="36">
        <f ca="1">IFERROR(VLOOKUP($A216,Lookup2016,80,FALSE),0)</f>
        <v>0</v>
      </c>
      <c r="AX216" s="34">
        <f t="shared" ca="1" si="383"/>
        <v>36.859999999983302</v>
      </c>
      <c r="AY216" s="35">
        <f t="shared" ca="1" si="383"/>
        <v>1.8499999999999233</v>
      </c>
      <c r="AZ216" s="35">
        <f t="shared" ca="1" si="383"/>
        <v>65.860000000000412</v>
      </c>
      <c r="BA216" s="36">
        <f t="shared" ca="1" si="383"/>
        <v>104.56999999998334</v>
      </c>
    </row>
    <row r="217" spans="1:53" outlineLevel="1" x14ac:dyDescent="0.25">
      <c r="C217" s="2" t="s">
        <v>953</v>
      </c>
      <c r="F217" s="34">
        <f t="shared" ref="F217:BA217" ca="1" si="384">SUBTOTAL(9,F215:F216)</f>
        <v>0</v>
      </c>
      <c r="G217" s="35">
        <f t="shared" ca="1" si="384"/>
        <v>0</v>
      </c>
      <c r="H217" s="35">
        <f t="shared" ca="1" si="384"/>
        <v>0</v>
      </c>
      <c r="I217" s="36">
        <f t="shared" ca="1" si="384"/>
        <v>0</v>
      </c>
      <c r="J217" s="34">
        <f t="shared" ca="1" si="384"/>
        <v>0</v>
      </c>
      <c r="K217" s="35">
        <f t="shared" ca="1" si="384"/>
        <v>0</v>
      </c>
      <c r="L217" s="35">
        <f t="shared" ca="1" si="384"/>
        <v>0</v>
      </c>
      <c r="M217" s="36">
        <f t="shared" ca="1" si="384"/>
        <v>0</v>
      </c>
      <c r="N217" s="34">
        <f t="shared" ca="1" si="384"/>
        <v>0</v>
      </c>
      <c r="O217" s="35">
        <f t="shared" ca="1" si="384"/>
        <v>0</v>
      </c>
      <c r="P217" s="35">
        <f t="shared" ca="1" si="384"/>
        <v>0</v>
      </c>
      <c r="Q217" s="36">
        <f t="shared" ca="1" si="384"/>
        <v>0</v>
      </c>
      <c r="R217" s="34">
        <f t="shared" ca="1" si="384"/>
        <v>0</v>
      </c>
      <c r="S217" s="35">
        <f t="shared" ca="1" si="384"/>
        <v>0</v>
      </c>
      <c r="T217" s="35">
        <f t="shared" ca="1" si="384"/>
        <v>0</v>
      </c>
      <c r="U217" s="36">
        <f t="shared" ca="1" si="384"/>
        <v>0</v>
      </c>
      <c r="V217" s="34">
        <f t="shared" ca="1" si="384"/>
        <v>0</v>
      </c>
      <c r="W217" s="35">
        <f t="shared" ca="1" si="384"/>
        <v>0</v>
      </c>
      <c r="X217" s="35">
        <f t="shared" ca="1" si="384"/>
        <v>0</v>
      </c>
      <c r="Y217" s="36">
        <f t="shared" ca="1" si="384"/>
        <v>0</v>
      </c>
      <c r="Z217" s="34">
        <f t="shared" ca="1" si="384"/>
        <v>0</v>
      </c>
      <c r="AA217" s="35">
        <f t="shared" ca="1" si="384"/>
        <v>0</v>
      </c>
      <c r="AB217" s="35">
        <f t="shared" ca="1" si="384"/>
        <v>0</v>
      </c>
      <c r="AC217" s="36">
        <f t="shared" ca="1" si="384"/>
        <v>0</v>
      </c>
      <c r="AD217" s="34">
        <f t="shared" ca="1" si="384"/>
        <v>0</v>
      </c>
      <c r="AE217" s="35">
        <f t="shared" ca="1" si="384"/>
        <v>0</v>
      </c>
      <c r="AF217" s="35">
        <f t="shared" ca="1" si="384"/>
        <v>0</v>
      </c>
      <c r="AG217" s="36">
        <f t="shared" ca="1" si="384"/>
        <v>0</v>
      </c>
      <c r="AH217" s="34">
        <f t="shared" ca="1" si="384"/>
        <v>0</v>
      </c>
      <c r="AI217" s="35">
        <f t="shared" ca="1" si="384"/>
        <v>0</v>
      </c>
      <c r="AJ217" s="35">
        <f t="shared" ca="1" si="384"/>
        <v>0</v>
      </c>
      <c r="AK217" s="36">
        <f t="shared" ca="1" si="384"/>
        <v>0</v>
      </c>
      <c r="AL217" s="34">
        <f t="shared" ca="1" si="384"/>
        <v>2733.3599999999924</v>
      </c>
      <c r="AM217" s="35">
        <f t="shared" ca="1" si="384"/>
        <v>136.6699999999999</v>
      </c>
      <c r="AN217" s="35">
        <f t="shared" ca="1" si="384"/>
        <v>526.89999999999986</v>
      </c>
      <c r="AO217" s="36">
        <f t="shared" ca="1" si="384"/>
        <v>3396.9299999999921</v>
      </c>
      <c r="AP217" s="34">
        <f t="shared" ca="1" si="384"/>
        <v>-2362.6500000000078</v>
      </c>
      <c r="AQ217" s="35">
        <f t="shared" ca="1" si="384"/>
        <v>-118.14000000000001</v>
      </c>
      <c r="AR217" s="35">
        <f t="shared" ca="1" si="384"/>
        <v>-396.43999999999937</v>
      </c>
      <c r="AS217" s="36">
        <f t="shared" ca="1" si="384"/>
        <v>-2877.2300000000073</v>
      </c>
      <c r="AT217" s="34">
        <f t="shared" ca="1" si="384"/>
        <v>51.889999999998849</v>
      </c>
      <c r="AU217" s="35">
        <f t="shared" ca="1" si="384"/>
        <v>2.6100000000000279</v>
      </c>
      <c r="AV217" s="35">
        <f t="shared" ca="1" si="384"/>
        <v>7.4600000000000257</v>
      </c>
      <c r="AW217" s="36">
        <f t="shared" ca="1" si="384"/>
        <v>61.9599999999989</v>
      </c>
      <c r="AX217" s="34">
        <f t="shared" ca="1" si="384"/>
        <v>422.59999999998365</v>
      </c>
      <c r="AY217" s="35">
        <f t="shared" ca="1" si="384"/>
        <v>21.13999999999993</v>
      </c>
      <c r="AZ217" s="35">
        <f t="shared" ca="1" si="384"/>
        <v>137.92000000000047</v>
      </c>
      <c r="BA217" s="36">
        <f t="shared" ca="1" si="384"/>
        <v>581.65999999998371</v>
      </c>
    </row>
    <row r="218" spans="1:53" outlineLevel="2" x14ac:dyDescent="0.25">
      <c r="A218" t="s">
        <v>323</v>
      </c>
      <c r="B218" t="str">
        <f ca="1">VLOOKUP($A218,IndexLookup,2,FALSE)</f>
        <v>KHW</v>
      </c>
      <c r="C218" t="str">
        <f ca="1">VLOOKUP($B218,ParticipantLookup,2,FALSE)</f>
        <v>Kettles Hill Wind Energy Inc.</v>
      </c>
      <c r="D218" t="str">
        <f ca="1">VLOOKUP($A218,IndexLookup,3,FALSE)</f>
        <v>KHW1</v>
      </c>
      <c r="E218" t="str">
        <f ca="1">VLOOKUP($D218,FacilityLookup,2,FALSE)</f>
        <v>Kettles Hill Wind Facility</v>
      </c>
      <c r="F218" s="34">
        <f ca="1">IFERROR(VLOOKUP($A218,Lookup2006,77,FALSE),0)</f>
        <v>-1183.7400000000009</v>
      </c>
      <c r="G218" s="35">
        <f ca="1">IFERROR(VLOOKUP($A218,Lookup2006,78,FALSE),0)</f>
        <v>-59.180000000000042</v>
      </c>
      <c r="H218" s="35">
        <f ca="1">IFERROR(VLOOKUP($A218,Lookup2006,79,FALSE),0)</f>
        <v>-547.62999999999977</v>
      </c>
      <c r="I218" s="36">
        <f ca="1">IFERROR(VLOOKUP($A218,Lookup2006,80,FALSE),0)</f>
        <v>-1790.5500000000009</v>
      </c>
      <c r="J218" s="34">
        <f ca="1">IFERROR(VLOOKUP($A218,Lookup2007,77,FALSE),0)</f>
        <v>11671.359999999997</v>
      </c>
      <c r="K218" s="35">
        <f ca="1">IFERROR(VLOOKUP($A218,Lookup2007,78,FALSE),0)</f>
        <v>583.57000000000005</v>
      </c>
      <c r="L218" s="35">
        <f ca="1">IFERROR(VLOOKUP($A218,Lookup2007,79,FALSE),0)</f>
        <v>4706.6500000000024</v>
      </c>
      <c r="M218" s="36">
        <f ca="1">IFERROR(VLOOKUP($A218,Lookup2007,80,FALSE),0)</f>
        <v>16961.580000000002</v>
      </c>
      <c r="N218" s="34">
        <f ca="1">IFERROR(VLOOKUP($A218,Lookup2008,77,FALSE),0)</f>
        <v>4642.7099999999846</v>
      </c>
      <c r="O218" s="35">
        <f ca="1">IFERROR(VLOOKUP($A218,Lookup2008,78,FALSE),0)</f>
        <v>232.10999999999984</v>
      </c>
      <c r="P218" s="35">
        <f ca="1">IFERROR(VLOOKUP($A218,Lookup2008,79,FALSE),0)</f>
        <v>1666.1900000000003</v>
      </c>
      <c r="Q218" s="36">
        <f ca="1">IFERROR(VLOOKUP($A218,Lookup2008,80,FALSE),0)</f>
        <v>6541.0099999999829</v>
      </c>
      <c r="R218" s="34">
        <f ca="1">IFERROR(VLOOKUP($A218,Lookup2009,77,FALSE),0)</f>
        <v>4176.5100000000039</v>
      </c>
      <c r="S218" s="35">
        <f ca="1">IFERROR(VLOOKUP($A218,Lookup2009,78,FALSE),0)</f>
        <v>208.8100000000004</v>
      </c>
      <c r="T218" s="35">
        <f ca="1">IFERROR(VLOOKUP($A218,Lookup2009,79,FALSE),0)</f>
        <v>1353.9599999999989</v>
      </c>
      <c r="U218" s="36">
        <f ca="1">IFERROR(VLOOKUP($A218,Lookup2009,80,FALSE),0)</f>
        <v>5739.2800000000025</v>
      </c>
      <c r="V218" s="34">
        <f ca="1">IFERROR(VLOOKUP($A218,Lookup2010,77,FALSE),0)</f>
        <v>24632.589999999997</v>
      </c>
      <c r="W218" s="35">
        <f ca="1">IFERROR(VLOOKUP($A218,Lookup2010,78,FALSE),0)</f>
        <v>1231.6300000000001</v>
      </c>
      <c r="X218" s="35">
        <f ca="1">IFERROR(VLOOKUP($A218,Lookup2010,79,FALSE),0)</f>
        <v>7457.03</v>
      </c>
      <c r="Y218" s="36">
        <f ca="1">IFERROR(VLOOKUP($A218,Lookup2010,80,FALSE),0)</f>
        <v>33321.25</v>
      </c>
      <c r="Z218" s="34">
        <f ca="1">IFERROR(VLOOKUP($A218,Lookup2011,77,FALSE),0)</f>
        <v>2184.2600000000002</v>
      </c>
      <c r="AA218" s="35">
        <f ca="1">IFERROR(VLOOKUP($A218,Lookup2011,78,FALSE),0)</f>
        <v>109.21999999999969</v>
      </c>
      <c r="AB218" s="35">
        <f ca="1">IFERROR(VLOOKUP($A218,Lookup2011,79,FALSE),0)</f>
        <v>597.44000000000199</v>
      </c>
      <c r="AC218" s="36">
        <f ca="1">IFERROR(VLOOKUP($A218,Lookup2011,80,FALSE),0)</f>
        <v>2890.9200000000019</v>
      </c>
      <c r="AD218" s="34">
        <f ca="1">IFERROR(VLOOKUP($A218,Lookup2012,77,FALSE),0)</f>
        <v>-14364.549999999994</v>
      </c>
      <c r="AE218" s="35">
        <f ca="1">IFERROR(VLOOKUP($A218,Lookup2012,78,FALSE),0)</f>
        <v>-718.23000000000025</v>
      </c>
      <c r="AF218" s="35">
        <f ca="1">IFERROR(VLOOKUP($A218,Lookup2012,79,FALSE),0)</f>
        <v>-3562.5299999999988</v>
      </c>
      <c r="AG218" s="36">
        <f ca="1">IFERROR(VLOOKUP($A218,Lookup2012,80,FALSE),0)</f>
        <v>-18645.309999999994</v>
      </c>
      <c r="AH218" s="34">
        <f ca="1">IFERROR(VLOOKUP($A218,Lookup2013,77,FALSE),0)</f>
        <v>9165.9200000000073</v>
      </c>
      <c r="AI218" s="35">
        <f ca="1">IFERROR(VLOOKUP($A218,Lookup2013,78,FALSE),0)</f>
        <v>458.28000000000003</v>
      </c>
      <c r="AJ218" s="35">
        <f ca="1">IFERROR(VLOOKUP($A218,Lookup2013,79,FALSE),0)</f>
        <v>2046.2899999999997</v>
      </c>
      <c r="AK218" s="36">
        <f ca="1">IFERROR(VLOOKUP($A218,Lookup2013,80,FALSE),0)</f>
        <v>11670.490000000007</v>
      </c>
      <c r="AL218" s="34">
        <f ca="1">IFERROR(VLOOKUP($A218,Lookup2014,77,FALSE),0)</f>
        <v>-5595.3300000000008</v>
      </c>
      <c r="AM218" s="35">
        <f ca="1">IFERROR(VLOOKUP($A218,Lookup2014,78,FALSE),0)</f>
        <v>-279.77999999999997</v>
      </c>
      <c r="AN218" s="35">
        <f ca="1">IFERROR(VLOOKUP($A218,Lookup2014,79,FALSE),0)</f>
        <v>-1090.2199999999998</v>
      </c>
      <c r="AO218" s="36">
        <f ca="1">IFERROR(VLOOKUP($A218,Lookup2014,80,FALSE),0)</f>
        <v>-6965.33</v>
      </c>
      <c r="AP218" s="34">
        <f ca="1">IFERROR(VLOOKUP($A218,Lookup2015,77,FALSE),0)</f>
        <v>-2360.0999999999958</v>
      </c>
      <c r="AQ218" s="35">
        <f ca="1">IFERROR(VLOOKUP($A218,Lookup2015,78,FALSE),0)</f>
        <v>-118.01000000000002</v>
      </c>
      <c r="AR218" s="35">
        <f ca="1">IFERROR(VLOOKUP($A218,Lookup2015,79,FALSE),0)</f>
        <v>-398.3</v>
      </c>
      <c r="AS218" s="36">
        <f ca="1">IFERROR(VLOOKUP($A218,Lookup2015,80,FALSE),0)</f>
        <v>-2876.4099999999958</v>
      </c>
      <c r="AT218" s="34">
        <f ca="1">IFERROR(VLOOKUP($A218,Lookup2016,77,FALSE),0)</f>
        <v>312.42999999999665</v>
      </c>
      <c r="AU218" s="35">
        <f ca="1">IFERROR(VLOOKUP($A218,Lookup2016,78,FALSE),0)</f>
        <v>15.629999999999967</v>
      </c>
      <c r="AV218" s="35">
        <f ca="1">IFERROR(VLOOKUP($A218,Lookup2016,79,FALSE),0)</f>
        <v>45.380000000000074</v>
      </c>
      <c r="AW218" s="36">
        <f ca="1">IFERROR(VLOOKUP($A218,Lookup2016,80,FALSE),0)</f>
        <v>373.43999999999676</v>
      </c>
      <c r="AX218" s="34">
        <f ca="1">SUM(F218,J218,N218,R218,V218,Z218,AD218,AH218,AL218,AP218,AT218)</f>
        <v>33282.059999999983</v>
      </c>
      <c r="AY218" s="35">
        <f ca="1">SUM(G218,K218,O218,S218,W218,AA218,AE218,AI218,AM218,AQ218,AU218)</f>
        <v>1664.05</v>
      </c>
      <c r="AZ218" s="35">
        <f ca="1">SUM(H218,L218,P218,T218,X218,AB218,AF218,AJ218,AN218,AR218,AV218)</f>
        <v>12274.260000000004</v>
      </c>
      <c r="BA218" s="36">
        <f ca="1">SUM(I218,M218,Q218,U218,Y218,AC218,AG218,AK218,AO218,AS218,AW218)</f>
        <v>47220.369999999995</v>
      </c>
    </row>
    <row r="219" spans="1:53" outlineLevel="1" x14ac:dyDescent="0.25">
      <c r="C219" s="2" t="s">
        <v>954</v>
      </c>
      <c r="F219" s="34">
        <f t="shared" ref="F219:BA219" ca="1" si="385">SUBTOTAL(9,F218:F218)</f>
        <v>-1183.7400000000009</v>
      </c>
      <c r="G219" s="35">
        <f t="shared" ca="1" si="385"/>
        <v>-59.180000000000042</v>
      </c>
      <c r="H219" s="35">
        <f t="shared" ca="1" si="385"/>
        <v>-547.62999999999977</v>
      </c>
      <c r="I219" s="36">
        <f t="shared" ca="1" si="385"/>
        <v>-1790.5500000000009</v>
      </c>
      <c r="J219" s="34">
        <f t="shared" ca="1" si="385"/>
        <v>11671.359999999997</v>
      </c>
      <c r="K219" s="35">
        <f t="shared" ca="1" si="385"/>
        <v>583.57000000000005</v>
      </c>
      <c r="L219" s="35">
        <f t="shared" ca="1" si="385"/>
        <v>4706.6500000000024</v>
      </c>
      <c r="M219" s="36">
        <f t="shared" ca="1" si="385"/>
        <v>16961.580000000002</v>
      </c>
      <c r="N219" s="34">
        <f t="shared" ca="1" si="385"/>
        <v>4642.7099999999846</v>
      </c>
      <c r="O219" s="35">
        <f t="shared" ca="1" si="385"/>
        <v>232.10999999999984</v>
      </c>
      <c r="P219" s="35">
        <f t="shared" ca="1" si="385"/>
        <v>1666.1900000000003</v>
      </c>
      <c r="Q219" s="36">
        <f t="shared" ca="1" si="385"/>
        <v>6541.0099999999829</v>
      </c>
      <c r="R219" s="34">
        <f t="shared" ca="1" si="385"/>
        <v>4176.5100000000039</v>
      </c>
      <c r="S219" s="35">
        <f t="shared" ca="1" si="385"/>
        <v>208.8100000000004</v>
      </c>
      <c r="T219" s="35">
        <f t="shared" ca="1" si="385"/>
        <v>1353.9599999999989</v>
      </c>
      <c r="U219" s="36">
        <f t="shared" ca="1" si="385"/>
        <v>5739.2800000000025</v>
      </c>
      <c r="V219" s="34">
        <f t="shared" ca="1" si="385"/>
        <v>24632.589999999997</v>
      </c>
      <c r="W219" s="35">
        <f t="shared" ca="1" si="385"/>
        <v>1231.6300000000001</v>
      </c>
      <c r="X219" s="35">
        <f t="shared" ca="1" si="385"/>
        <v>7457.03</v>
      </c>
      <c r="Y219" s="36">
        <f t="shared" ca="1" si="385"/>
        <v>33321.25</v>
      </c>
      <c r="Z219" s="34">
        <f t="shared" ca="1" si="385"/>
        <v>2184.2600000000002</v>
      </c>
      <c r="AA219" s="35">
        <f t="shared" ca="1" si="385"/>
        <v>109.21999999999969</v>
      </c>
      <c r="AB219" s="35">
        <f t="shared" ca="1" si="385"/>
        <v>597.44000000000199</v>
      </c>
      <c r="AC219" s="36">
        <f t="shared" ca="1" si="385"/>
        <v>2890.9200000000019</v>
      </c>
      <c r="AD219" s="34">
        <f t="shared" ca="1" si="385"/>
        <v>-14364.549999999994</v>
      </c>
      <c r="AE219" s="35">
        <f t="shared" ca="1" si="385"/>
        <v>-718.23000000000025</v>
      </c>
      <c r="AF219" s="35">
        <f t="shared" ca="1" si="385"/>
        <v>-3562.5299999999988</v>
      </c>
      <c r="AG219" s="36">
        <f t="shared" ca="1" si="385"/>
        <v>-18645.309999999994</v>
      </c>
      <c r="AH219" s="34">
        <f t="shared" ca="1" si="385"/>
        <v>9165.9200000000073</v>
      </c>
      <c r="AI219" s="35">
        <f t="shared" ca="1" si="385"/>
        <v>458.28000000000003</v>
      </c>
      <c r="AJ219" s="35">
        <f t="shared" ca="1" si="385"/>
        <v>2046.2899999999997</v>
      </c>
      <c r="AK219" s="36">
        <f t="shared" ca="1" si="385"/>
        <v>11670.490000000007</v>
      </c>
      <c r="AL219" s="34">
        <f t="shared" ca="1" si="385"/>
        <v>-5595.3300000000008</v>
      </c>
      <c r="AM219" s="35">
        <f t="shared" ca="1" si="385"/>
        <v>-279.77999999999997</v>
      </c>
      <c r="AN219" s="35">
        <f t="shared" ca="1" si="385"/>
        <v>-1090.2199999999998</v>
      </c>
      <c r="AO219" s="36">
        <f t="shared" ca="1" si="385"/>
        <v>-6965.33</v>
      </c>
      <c r="AP219" s="34">
        <f t="shared" ca="1" si="385"/>
        <v>-2360.0999999999958</v>
      </c>
      <c r="AQ219" s="35">
        <f t="shared" ca="1" si="385"/>
        <v>-118.01000000000002</v>
      </c>
      <c r="AR219" s="35">
        <f t="shared" ca="1" si="385"/>
        <v>-398.3</v>
      </c>
      <c r="AS219" s="36">
        <f t="shared" ca="1" si="385"/>
        <v>-2876.4099999999958</v>
      </c>
      <c r="AT219" s="34">
        <f t="shared" ca="1" si="385"/>
        <v>312.42999999999665</v>
      </c>
      <c r="AU219" s="35">
        <f t="shared" ca="1" si="385"/>
        <v>15.629999999999967</v>
      </c>
      <c r="AV219" s="35">
        <f t="shared" ca="1" si="385"/>
        <v>45.380000000000074</v>
      </c>
      <c r="AW219" s="36">
        <f t="shared" ca="1" si="385"/>
        <v>373.43999999999676</v>
      </c>
      <c r="AX219" s="34">
        <f t="shared" ca="1" si="385"/>
        <v>33282.059999999983</v>
      </c>
      <c r="AY219" s="35">
        <f t="shared" ca="1" si="385"/>
        <v>1664.05</v>
      </c>
      <c r="AZ219" s="35">
        <f t="shared" ca="1" si="385"/>
        <v>12274.260000000004</v>
      </c>
      <c r="BA219" s="36">
        <f t="shared" ca="1" si="385"/>
        <v>47220.369999999995</v>
      </c>
    </row>
    <row r="220" spans="1:53" outlineLevel="2" x14ac:dyDescent="0.25">
      <c r="A220" t="s">
        <v>406</v>
      </c>
      <c r="B220" t="str">
        <f ca="1">VLOOKUP($A220,IndexLookup,2,FALSE)</f>
        <v>MAGE</v>
      </c>
      <c r="C220" t="str">
        <f ca="1">VLOOKUP($B220,ParticipantLookup,2,FALSE)</f>
        <v>MAG Energy Solutions Inc.</v>
      </c>
      <c r="D220" t="str">
        <f ca="1">VLOOKUP($A220,IndexLookup,3,FALSE)</f>
        <v>120SIMP</v>
      </c>
      <c r="E220" t="str">
        <f ca="1">VLOOKUP($D220,FacilityLookup,2,FALSE)</f>
        <v>Alberta-Montana Intertie - Import</v>
      </c>
      <c r="F220" s="34">
        <f ca="1">IFERROR(VLOOKUP($A220,Lookup2006,77,FALSE),0)</f>
        <v>0</v>
      </c>
      <c r="G220" s="35">
        <f ca="1">IFERROR(VLOOKUP($A220,Lookup2006,78,FALSE),0)</f>
        <v>0</v>
      </c>
      <c r="H220" s="35">
        <f ca="1">IFERROR(VLOOKUP($A220,Lookup2006,79,FALSE),0)</f>
        <v>0</v>
      </c>
      <c r="I220" s="36">
        <f ca="1">IFERROR(VLOOKUP($A220,Lookup2006,80,FALSE),0)</f>
        <v>0</v>
      </c>
      <c r="J220" s="34">
        <f ca="1">IFERROR(VLOOKUP($A220,Lookup2007,77,FALSE),0)</f>
        <v>0</v>
      </c>
      <c r="K220" s="35">
        <f ca="1">IFERROR(VLOOKUP($A220,Lookup2007,78,FALSE),0)</f>
        <v>0</v>
      </c>
      <c r="L220" s="35">
        <f ca="1">IFERROR(VLOOKUP($A220,Lookup2007,79,FALSE),0)</f>
        <v>0</v>
      </c>
      <c r="M220" s="36">
        <f ca="1">IFERROR(VLOOKUP($A220,Lookup2007,80,FALSE),0)</f>
        <v>0</v>
      </c>
      <c r="N220" s="34">
        <f ca="1">IFERROR(VLOOKUP($A220,Lookup2008,77,FALSE),0)</f>
        <v>0</v>
      </c>
      <c r="O220" s="35">
        <f ca="1">IFERROR(VLOOKUP($A220,Lookup2008,78,FALSE),0)</f>
        <v>0</v>
      </c>
      <c r="P220" s="35">
        <f ca="1">IFERROR(VLOOKUP($A220,Lookup2008,79,FALSE),0)</f>
        <v>0</v>
      </c>
      <c r="Q220" s="36">
        <f ca="1">IFERROR(VLOOKUP($A220,Lookup2008,80,FALSE),0)</f>
        <v>0</v>
      </c>
      <c r="R220" s="34">
        <f ca="1">IFERROR(VLOOKUP($A220,Lookup2009,77,FALSE),0)</f>
        <v>0</v>
      </c>
      <c r="S220" s="35">
        <f ca="1">IFERROR(VLOOKUP($A220,Lookup2009,78,FALSE),0)</f>
        <v>0</v>
      </c>
      <c r="T220" s="35">
        <f ca="1">IFERROR(VLOOKUP($A220,Lookup2009,79,FALSE),0)</f>
        <v>0</v>
      </c>
      <c r="U220" s="36">
        <f ca="1">IFERROR(VLOOKUP($A220,Lookup2009,80,FALSE),0)</f>
        <v>0</v>
      </c>
      <c r="V220" s="34">
        <f ca="1">IFERROR(VLOOKUP($A220,Lookup2010,77,FALSE),0)</f>
        <v>0</v>
      </c>
      <c r="W220" s="35">
        <f ca="1">IFERROR(VLOOKUP($A220,Lookup2010,78,FALSE),0)</f>
        <v>0</v>
      </c>
      <c r="X220" s="35">
        <f ca="1">IFERROR(VLOOKUP($A220,Lookup2010,79,FALSE),0)</f>
        <v>0</v>
      </c>
      <c r="Y220" s="36">
        <f ca="1">IFERROR(VLOOKUP($A220,Lookup2010,80,FALSE),0)</f>
        <v>0</v>
      </c>
      <c r="Z220" s="34">
        <f ca="1">IFERROR(VLOOKUP($A220,Lookup2011,77,FALSE),0)</f>
        <v>0</v>
      </c>
      <c r="AA220" s="35">
        <f ca="1">IFERROR(VLOOKUP($A220,Lookup2011,78,FALSE),0)</f>
        <v>0</v>
      </c>
      <c r="AB220" s="35">
        <f ca="1">IFERROR(VLOOKUP($A220,Lookup2011,79,FALSE),0)</f>
        <v>0</v>
      </c>
      <c r="AC220" s="36">
        <f ca="1">IFERROR(VLOOKUP($A220,Lookup2011,80,FALSE),0)</f>
        <v>0</v>
      </c>
      <c r="AD220" s="34">
        <f ca="1">IFERROR(VLOOKUP($A220,Lookup2012,77,FALSE),0)</f>
        <v>0</v>
      </c>
      <c r="AE220" s="35">
        <f ca="1">IFERROR(VLOOKUP($A220,Lookup2012,78,FALSE),0)</f>
        <v>0</v>
      </c>
      <c r="AF220" s="35">
        <f ca="1">IFERROR(VLOOKUP($A220,Lookup2012,79,FALSE),0)</f>
        <v>0</v>
      </c>
      <c r="AG220" s="36">
        <f ca="1">IFERROR(VLOOKUP($A220,Lookup2012,80,FALSE),0)</f>
        <v>0</v>
      </c>
      <c r="AH220" s="34">
        <f ca="1">IFERROR(VLOOKUP($A220,Lookup2013,77,FALSE),0)</f>
        <v>0</v>
      </c>
      <c r="AI220" s="35">
        <f ca="1">IFERROR(VLOOKUP($A220,Lookup2013,78,FALSE),0)</f>
        <v>0</v>
      </c>
      <c r="AJ220" s="35">
        <f ca="1">IFERROR(VLOOKUP($A220,Lookup2013,79,FALSE),0)</f>
        <v>0</v>
      </c>
      <c r="AK220" s="36">
        <f ca="1">IFERROR(VLOOKUP($A220,Lookup2013,80,FALSE),0)</f>
        <v>0</v>
      </c>
      <c r="AL220" s="34">
        <f ca="1">IFERROR(VLOOKUP($A220,Lookup2014,77,FALSE),0)</f>
        <v>0</v>
      </c>
      <c r="AM220" s="35">
        <f ca="1">IFERROR(VLOOKUP($A220,Lookup2014,78,FALSE),0)</f>
        <v>0</v>
      </c>
      <c r="AN220" s="35">
        <f ca="1">IFERROR(VLOOKUP($A220,Lookup2014,79,FALSE),0)</f>
        <v>0</v>
      </c>
      <c r="AO220" s="36">
        <f ca="1">IFERROR(VLOOKUP($A220,Lookup2014,80,FALSE),0)</f>
        <v>0</v>
      </c>
      <c r="AP220" s="34">
        <f ca="1">IFERROR(VLOOKUP($A220,Lookup2015,77,FALSE),0)</f>
        <v>-0.26999999999999957</v>
      </c>
      <c r="AQ220" s="35">
        <f ca="1">IFERROR(VLOOKUP($A220,Lookup2015,78,FALSE),0)</f>
        <v>-0.02</v>
      </c>
      <c r="AR220" s="35">
        <f ca="1">IFERROR(VLOOKUP($A220,Lookup2015,79,FALSE),0)</f>
        <v>-0.04</v>
      </c>
      <c r="AS220" s="36">
        <f ca="1">IFERROR(VLOOKUP($A220,Lookup2015,80,FALSE),0)</f>
        <v>-0.32999999999999963</v>
      </c>
      <c r="AT220" s="34">
        <f ca="1">IFERROR(VLOOKUP($A220,Lookup2016,77,FALSE),0)</f>
        <v>0</v>
      </c>
      <c r="AU220" s="35">
        <f ca="1">IFERROR(VLOOKUP($A220,Lookup2016,78,FALSE),0)</f>
        <v>0</v>
      </c>
      <c r="AV220" s="35">
        <f ca="1">IFERROR(VLOOKUP($A220,Lookup2016,79,FALSE),0)</f>
        <v>0</v>
      </c>
      <c r="AW220" s="36">
        <f ca="1">IFERROR(VLOOKUP($A220,Lookup2016,80,FALSE),0)</f>
        <v>0</v>
      </c>
      <c r="AX220" s="34">
        <f t="shared" ref="AX220:BA223" ca="1" si="386">SUM(F220,J220,N220,R220,V220,Z220,AD220,AH220,AL220,AP220,AT220)</f>
        <v>-0.26999999999999957</v>
      </c>
      <c r="AY220" s="35">
        <f t="shared" ca="1" si="386"/>
        <v>-0.02</v>
      </c>
      <c r="AZ220" s="35">
        <f t="shared" ca="1" si="386"/>
        <v>-0.04</v>
      </c>
      <c r="BA220" s="36">
        <f t="shared" ca="1" si="386"/>
        <v>-0.32999999999999963</v>
      </c>
    </row>
    <row r="221" spans="1:53" outlineLevel="2" x14ac:dyDescent="0.25">
      <c r="A221" t="s">
        <v>326</v>
      </c>
      <c r="B221" t="str">
        <f ca="1">VLOOKUP($A221,IndexLookup,2,FALSE)</f>
        <v>MAGE</v>
      </c>
      <c r="C221" t="str">
        <f ca="1">VLOOKUP($B221,ParticipantLookup,2,FALSE)</f>
        <v>MAG Energy Solutions Inc.</v>
      </c>
      <c r="D221" t="str">
        <f ca="1">VLOOKUP($A221,IndexLookup,3,FALSE)</f>
        <v>BCHEXP</v>
      </c>
      <c r="E221" t="str">
        <f ca="1">VLOOKUP($D221,FacilityLookup,2,FALSE)</f>
        <v>Alberta-BC Intertie - Export</v>
      </c>
      <c r="F221" s="34">
        <f ca="1">IFERROR(VLOOKUP($A221,Lookup2006,77,FALSE),0)</f>
        <v>0</v>
      </c>
      <c r="G221" s="35">
        <f ca="1">IFERROR(VLOOKUP($A221,Lookup2006,78,FALSE),0)</f>
        <v>0</v>
      </c>
      <c r="H221" s="35">
        <f ca="1">IFERROR(VLOOKUP($A221,Lookup2006,79,FALSE),0)</f>
        <v>0</v>
      </c>
      <c r="I221" s="36">
        <f ca="1">IFERROR(VLOOKUP($A221,Lookup2006,80,FALSE),0)</f>
        <v>0</v>
      </c>
      <c r="J221" s="34">
        <f ca="1">IFERROR(VLOOKUP($A221,Lookup2007,77,FALSE),0)</f>
        <v>0</v>
      </c>
      <c r="K221" s="35">
        <f ca="1">IFERROR(VLOOKUP($A221,Lookup2007,78,FALSE),0)</f>
        <v>0</v>
      </c>
      <c r="L221" s="35">
        <f ca="1">IFERROR(VLOOKUP($A221,Lookup2007,79,FALSE),0)</f>
        <v>0</v>
      </c>
      <c r="M221" s="36">
        <f ca="1">IFERROR(VLOOKUP($A221,Lookup2007,80,FALSE),0)</f>
        <v>0</v>
      </c>
      <c r="N221" s="34">
        <f ca="1">IFERROR(VLOOKUP($A221,Lookup2008,77,FALSE),0)</f>
        <v>0</v>
      </c>
      <c r="O221" s="35">
        <f ca="1">IFERROR(VLOOKUP($A221,Lookup2008,78,FALSE),0)</f>
        <v>0</v>
      </c>
      <c r="P221" s="35">
        <f ca="1">IFERROR(VLOOKUP($A221,Lookup2008,79,FALSE),0)</f>
        <v>0</v>
      </c>
      <c r="Q221" s="36">
        <f ca="1">IFERROR(VLOOKUP($A221,Lookup2008,80,FALSE),0)</f>
        <v>0</v>
      </c>
      <c r="R221" s="34">
        <f ca="1">IFERROR(VLOOKUP($A221,Lookup2009,77,FALSE),0)</f>
        <v>0</v>
      </c>
      <c r="S221" s="35">
        <f ca="1">IFERROR(VLOOKUP($A221,Lookup2009,78,FALSE),0)</f>
        <v>0</v>
      </c>
      <c r="T221" s="35">
        <f ca="1">IFERROR(VLOOKUP($A221,Lookup2009,79,FALSE),0)</f>
        <v>0</v>
      </c>
      <c r="U221" s="36">
        <f ca="1">IFERROR(VLOOKUP($A221,Lookup2009,80,FALSE),0)</f>
        <v>0</v>
      </c>
      <c r="V221" s="34">
        <f ca="1">IFERROR(VLOOKUP($A221,Lookup2010,77,FALSE),0)</f>
        <v>0</v>
      </c>
      <c r="W221" s="35">
        <f ca="1">IFERROR(VLOOKUP($A221,Lookup2010,78,FALSE),0)</f>
        <v>0</v>
      </c>
      <c r="X221" s="35">
        <f ca="1">IFERROR(VLOOKUP($A221,Lookup2010,79,FALSE),0)</f>
        <v>0</v>
      </c>
      <c r="Y221" s="36">
        <f ca="1">IFERROR(VLOOKUP($A221,Lookup2010,80,FALSE),0)</f>
        <v>0</v>
      </c>
      <c r="Z221" s="34">
        <f ca="1">IFERROR(VLOOKUP($A221,Lookup2011,77,FALSE),0)</f>
        <v>0</v>
      </c>
      <c r="AA221" s="35">
        <f ca="1">IFERROR(VLOOKUP($A221,Lookup2011,78,FALSE),0)</f>
        <v>0</v>
      </c>
      <c r="AB221" s="35">
        <f ca="1">IFERROR(VLOOKUP($A221,Lookup2011,79,FALSE),0)</f>
        <v>0</v>
      </c>
      <c r="AC221" s="36">
        <f ca="1">IFERROR(VLOOKUP($A221,Lookup2011,80,FALSE),0)</f>
        <v>0</v>
      </c>
      <c r="AD221" s="34">
        <f ca="1">IFERROR(VLOOKUP($A221,Lookup2012,77,FALSE),0)</f>
        <v>0</v>
      </c>
      <c r="AE221" s="35">
        <f ca="1">IFERROR(VLOOKUP($A221,Lookup2012,78,FALSE),0)</f>
        <v>0</v>
      </c>
      <c r="AF221" s="35">
        <f ca="1">IFERROR(VLOOKUP($A221,Lookup2012,79,FALSE),0)</f>
        <v>0</v>
      </c>
      <c r="AG221" s="36">
        <f ca="1">IFERROR(VLOOKUP($A221,Lookup2012,80,FALSE),0)</f>
        <v>0</v>
      </c>
      <c r="AH221" s="34">
        <f ca="1">IFERROR(VLOOKUP($A221,Lookup2013,77,FALSE),0)</f>
        <v>0</v>
      </c>
      <c r="AI221" s="35">
        <f ca="1">IFERROR(VLOOKUP($A221,Lookup2013,78,FALSE),0)</f>
        <v>0</v>
      </c>
      <c r="AJ221" s="35">
        <f ca="1">IFERROR(VLOOKUP($A221,Lookup2013,79,FALSE),0)</f>
        <v>0</v>
      </c>
      <c r="AK221" s="36">
        <f ca="1">IFERROR(VLOOKUP($A221,Lookup2013,80,FALSE),0)</f>
        <v>0</v>
      </c>
      <c r="AL221" s="34">
        <f ca="1">IFERROR(VLOOKUP($A221,Lookup2014,77,FALSE),0)</f>
        <v>0</v>
      </c>
      <c r="AM221" s="35">
        <f ca="1">IFERROR(VLOOKUP($A221,Lookup2014,78,FALSE),0)</f>
        <v>0</v>
      </c>
      <c r="AN221" s="35">
        <f ca="1">IFERROR(VLOOKUP($A221,Lookup2014,79,FALSE),0)</f>
        <v>0</v>
      </c>
      <c r="AO221" s="36">
        <f ca="1">IFERROR(VLOOKUP($A221,Lookup2014,80,FALSE),0)</f>
        <v>0</v>
      </c>
      <c r="AP221" s="34">
        <f ca="1">IFERROR(VLOOKUP($A221,Lookup2015,77,FALSE),0)</f>
        <v>0</v>
      </c>
      <c r="AQ221" s="35">
        <f ca="1">IFERROR(VLOOKUP($A221,Lookup2015,78,FALSE),0)</f>
        <v>0</v>
      </c>
      <c r="AR221" s="35">
        <f ca="1">IFERROR(VLOOKUP($A221,Lookup2015,79,FALSE),0)</f>
        <v>0</v>
      </c>
      <c r="AS221" s="36">
        <f ca="1">IFERROR(VLOOKUP($A221,Lookup2015,80,FALSE),0)</f>
        <v>0</v>
      </c>
      <c r="AT221" s="34">
        <f ca="1">IFERROR(VLOOKUP($A221,Lookup2016,77,FALSE),0)</f>
        <v>0</v>
      </c>
      <c r="AU221" s="35">
        <f ca="1">IFERROR(VLOOKUP($A221,Lookup2016,78,FALSE),0)</f>
        <v>0</v>
      </c>
      <c r="AV221" s="35">
        <f ca="1">IFERROR(VLOOKUP($A221,Lookup2016,79,FALSE),0)</f>
        <v>0</v>
      </c>
      <c r="AW221" s="36">
        <f ca="1">IFERROR(VLOOKUP($A221,Lookup2016,80,FALSE),0)</f>
        <v>0</v>
      </c>
      <c r="AX221" s="34">
        <f t="shared" ca="1" si="386"/>
        <v>0</v>
      </c>
      <c r="AY221" s="35">
        <f t="shared" ca="1" si="386"/>
        <v>0</v>
      </c>
      <c r="AZ221" s="35">
        <f t="shared" ca="1" si="386"/>
        <v>0</v>
      </c>
      <c r="BA221" s="36">
        <f t="shared" ca="1" si="386"/>
        <v>0</v>
      </c>
    </row>
    <row r="222" spans="1:53" outlineLevel="2" x14ac:dyDescent="0.25">
      <c r="A222" t="s">
        <v>408</v>
      </c>
      <c r="B222" t="str">
        <f ca="1">VLOOKUP($A222,IndexLookup,2,FALSE)</f>
        <v>MAGE</v>
      </c>
      <c r="C222" t="str">
        <f ca="1">VLOOKUP($B222,ParticipantLookup,2,FALSE)</f>
        <v>MAG Energy Solutions Inc.</v>
      </c>
      <c r="D222" t="str">
        <f ca="1">VLOOKUP($A222,IndexLookup,3,FALSE)</f>
        <v>SPCEXP</v>
      </c>
      <c r="E222" t="str">
        <f ca="1">VLOOKUP($D222,FacilityLookup,2,FALSE)</f>
        <v>Alberta-Saskatchewan Intertie - Export</v>
      </c>
      <c r="F222" s="34">
        <f ca="1">IFERROR(VLOOKUP($A222,Lookup2006,77,FALSE),0)</f>
        <v>0</v>
      </c>
      <c r="G222" s="35">
        <f ca="1">IFERROR(VLOOKUP($A222,Lookup2006,78,FALSE),0)</f>
        <v>0</v>
      </c>
      <c r="H222" s="35">
        <f ca="1">IFERROR(VLOOKUP($A222,Lookup2006,79,FALSE),0)</f>
        <v>0</v>
      </c>
      <c r="I222" s="36">
        <f ca="1">IFERROR(VLOOKUP($A222,Lookup2006,80,FALSE),0)</f>
        <v>0</v>
      </c>
      <c r="J222" s="34">
        <f ca="1">IFERROR(VLOOKUP($A222,Lookup2007,77,FALSE),0)</f>
        <v>0</v>
      </c>
      <c r="K222" s="35">
        <f ca="1">IFERROR(VLOOKUP($A222,Lookup2007,78,FALSE),0)</f>
        <v>0</v>
      </c>
      <c r="L222" s="35">
        <f ca="1">IFERROR(VLOOKUP($A222,Lookup2007,79,FALSE),0)</f>
        <v>0</v>
      </c>
      <c r="M222" s="36">
        <f ca="1">IFERROR(VLOOKUP($A222,Lookup2007,80,FALSE),0)</f>
        <v>0</v>
      </c>
      <c r="N222" s="34">
        <f ca="1">IFERROR(VLOOKUP($A222,Lookup2008,77,FALSE),0)</f>
        <v>0</v>
      </c>
      <c r="O222" s="35">
        <f ca="1">IFERROR(VLOOKUP($A222,Lookup2008,78,FALSE),0)</f>
        <v>0</v>
      </c>
      <c r="P222" s="35">
        <f ca="1">IFERROR(VLOOKUP($A222,Lookup2008,79,FALSE),0)</f>
        <v>0</v>
      </c>
      <c r="Q222" s="36">
        <f ca="1">IFERROR(VLOOKUP($A222,Lookup2008,80,FALSE),0)</f>
        <v>0</v>
      </c>
      <c r="R222" s="34">
        <f ca="1">IFERROR(VLOOKUP($A222,Lookup2009,77,FALSE),0)</f>
        <v>0</v>
      </c>
      <c r="S222" s="35">
        <f ca="1">IFERROR(VLOOKUP($A222,Lookup2009,78,FALSE),0)</f>
        <v>0</v>
      </c>
      <c r="T222" s="35">
        <f ca="1">IFERROR(VLOOKUP($A222,Lookup2009,79,FALSE),0)</f>
        <v>0</v>
      </c>
      <c r="U222" s="36">
        <f ca="1">IFERROR(VLOOKUP($A222,Lookup2009,80,FALSE),0)</f>
        <v>0</v>
      </c>
      <c r="V222" s="34">
        <f ca="1">IFERROR(VLOOKUP($A222,Lookup2010,77,FALSE),0)</f>
        <v>0</v>
      </c>
      <c r="W222" s="35">
        <f ca="1">IFERROR(VLOOKUP($A222,Lookup2010,78,FALSE),0)</f>
        <v>0</v>
      </c>
      <c r="X222" s="35">
        <f ca="1">IFERROR(VLOOKUP($A222,Lookup2010,79,FALSE),0)</f>
        <v>0</v>
      </c>
      <c r="Y222" s="36">
        <f ca="1">IFERROR(VLOOKUP($A222,Lookup2010,80,FALSE),0)</f>
        <v>0</v>
      </c>
      <c r="Z222" s="34">
        <f ca="1">IFERROR(VLOOKUP($A222,Lookup2011,77,FALSE),0)</f>
        <v>0</v>
      </c>
      <c r="AA222" s="35">
        <f ca="1">IFERROR(VLOOKUP($A222,Lookup2011,78,FALSE),0)</f>
        <v>0</v>
      </c>
      <c r="AB222" s="35">
        <f ca="1">IFERROR(VLOOKUP($A222,Lookup2011,79,FALSE),0)</f>
        <v>0</v>
      </c>
      <c r="AC222" s="36">
        <f ca="1">IFERROR(VLOOKUP($A222,Lookup2011,80,FALSE),0)</f>
        <v>0</v>
      </c>
      <c r="AD222" s="34">
        <f ca="1">IFERROR(VLOOKUP($A222,Lookup2012,77,FALSE),0)</f>
        <v>0</v>
      </c>
      <c r="AE222" s="35">
        <f ca="1">IFERROR(VLOOKUP($A222,Lookup2012,78,FALSE),0)</f>
        <v>0</v>
      </c>
      <c r="AF222" s="35">
        <f ca="1">IFERROR(VLOOKUP($A222,Lookup2012,79,FALSE),0)</f>
        <v>0</v>
      </c>
      <c r="AG222" s="36">
        <f ca="1">IFERROR(VLOOKUP($A222,Lookup2012,80,FALSE),0)</f>
        <v>0</v>
      </c>
      <c r="AH222" s="34">
        <f ca="1">IFERROR(VLOOKUP($A222,Lookup2013,77,FALSE),0)</f>
        <v>0</v>
      </c>
      <c r="AI222" s="35">
        <f ca="1">IFERROR(VLOOKUP($A222,Lookup2013,78,FALSE),0)</f>
        <v>0</v>
      </c>
      <c r="AJ222" s="35">
        <f ca="1">IFERROR(VLOOKUP($A222,Lookup2013,79,FALSE),0)</f>
        <v>0</v>
      </c>
      <c r="AK222" s="36">
        <f ca="1">IFERROR(VLOOKUP($A222,Lookup2013,80,FALSE),0)</f>
        <v>0</v>
      </c>
      <c r="AL222" s="34">
        <f ca="1">IFERROR(VLOOKUP($A222,Lookup2014,77,FALSE),0)</f>
        <v>0</v>
      </c>
      <c r="AM222" s="35">
        <f ca="1">IFERROR(VLOOKUP($A222,Lookup2014,78,FALSE),0)</f>
        <v>0</v>
      </c>
      <c r="AN222" s="35">
        <f ca="1">IFERROR(VLOOKUP($A222,Lookup2014,79,FALSE),0)</f>
        <v>0</v>
      </c>
      <c r="AO222" s="36">
        <f ca="1">IFERROR(VLOOKUP($A222,Lookup2014,80,FALSE),0)</f>
        <v>0</v>
      </c>
      <c r="AP222" s="34">
        <f ca="1">IFERROR(VLOOKUP($A222,Lookup2015,77,FALSE),0)</f>
        <v>0</v>
      </c>
      <c r="AQ222" s="35">
        <f ca="1">IFERROR(VLOOKUP($A222,Lookup2015,78,FALSE),0)</f>
        <v>0</v>
      </c>
      <c r="AR222" s="35">
        <f ca="1">IFERROR(VLOOKUP($A222,Lookup2015,79,FALSE),0)</f>
        <v>0</v>
      </c>
      <c r="AS222" s="36">
        <f ca="1">IFERROR(VLOOKUP($A222,Lookup2015,80,FALSE),0)</f>
        <v>0</v>
      </c>
      <c r="AT222" s="34">
        <f ca="1">IFERROR(VLOOKUP($A222,Lookup2016,77,FALSE),0)</f>
        <v>0</v>
      </c>
      <c r="AU222" s="35">
        <f ca="1">IFERROR(VLOOKUP($A222,Lookup2016,78,FALSE),0)</f>
        <v>0</v>
      </c>
      <c r="AV222" s="35">
        <f ca="1">IFERROR(VLOOKUP($A222,Lookup2016,79,FALSE),0)</f>
        <v>0</v>
      </c>
      <c r="AW222" s="36">
        <f ca="1">IFERROR(VLOOKUP($A222,Lookup2016,80,FALSE),0)</f>
        <v>0</v>
      </c>
      <c r="AX222" s="34">
        <f t="shared" ca="1" si="386"/>
        <v>0</v>
      </c>
      <c r="AY222" s="35">
        <f t="shared" ca="1" si="386"/>
        <v>0</v>
      </c>
      <c r="AZ222" s="35">
        <f t="shared" ca="1" si="386"/>
        <v>0</v>
      </c>
      <c r="BA222" s="36">
        <f t="shared" ca="1" si="386"/>
        <v>0</v>
      </c>
    </row>
    <row r="223" spans="1:53" outlineLevel="2" x14ac:dyDescent="0.25">
      <c r="A223" t="s">
        <v>407</v>
      </c>
      <c r="B223" t="str">
        <f ca="1">VLOOKUP($A223,IndexLookup,2,FALSE)</f>
        <v>MAGE</v>
      </c>
      <c r="C223" t="str">
        <f ca="1">VLOOKUP($B223,ParticipantLookup,2,FALSE)</f>
        <v>MAG Energy Solutions Inc.</v>
      </c>
      <c r="D223" t="str">
        <f ca="1">VLOOKUP($A223,IndexLookup,3,FALSE)</f>
        <v>SPCIMP</v>
      </c>
      <c r="E223" t="str">
        <f ca="1">VLOOKUP($D223,FacilityLookup,2,FALSE)</f>
        <v>Alberta-Saskatchewan Intertie - Import</v>
      </c>
      <c r="F223" s="34">
        <f ca="1">IFERROR(VLOOKUP($A223,Lookup2006,77,FALSE),0)</f>
        <v>0</v>
      </c>
      <c r="G223" s="35">
        <f ca="1">IFERROR(VLOOKUP($A223,Lookup2006,78,FALSE),0)</f>
        <v>0</v>
      </c>
      <c r="H223" s="35">
        <f ca="1">IFERROR(VLOOKUP($A223,Lookup2006,79,FALSE),0)</f>
        <v>0</v>
      </c>
      <c r="I223" s="36">
        <f ca="1">IFERROR(VLOOKUP($A223,Lookup2006,80,FALSE),0)</f>
        <v>0</v>
      </c>
      <c r="J223" s="34">
        <f ca="1">IFERROR(VLOOKUP($A223,Lookup2007,77,FALSE),0)</f>
        <v>0</v>
      </c>
      <c r="K223" s="35">
        <f ca="1">IFERROR(VLOOKUP($A223,Lookup2007,78,FALSE),0)</f>
        <v>0</v>
      </c>
      <c r="L223" s="35">
        <f ca="1">IFERROR(VLOOKUP($A223,Lookup2007,79,FALSE),0)</f>
        <v>0</v>
      </c>
      <c r="M223" s="36">
        <f ca="1">IFERROR(VLOOKUP($A223,Lookup2007,80,FALSE),0)</f>
        <v>0</v>
      </c>
      <c r="N223" s="34">
        <f ca="1">IFERROR(VLOOKUP($A223,Lookup2008,77,FALSE),0)</f>
        <v>0</v>
      </c>
      <c r="O223" s="35">
        <f ca="1">IFERROR(VLOOKUP($A223,Lookup2008,78,FALSE),0)</f>
        <v>0</v>
      </c>
      <c r="P223" s="35">
        <f ca="1">IFERROR(VLOOKUP($A223,Lookup2008,79,FALSE),0)</f>
        <v>0</v>
      </c>
      <c r="Q223" s="36">
        <f ca="1">IFERROR(VLOOKUP($A223,Lookup2008,80,FALSE),0)</f>
        <v>0</v>
      </c>
      <c r="R223" s="34">
        <f ca="1">IFERROR(VLOOKUP($A223,Lookup2009,77,FALSE),0)</f>
        <v>0</v>
      </c>
      <c r="S223" s="35">
        <f ca="1">IFERROR(VLOOKUP($A223,Lookup2009,78,FALSE),0)</f>
        <v>0</v>
      </c>
      <c r="T223" s="35">
        <f ca="1">IFERROR(VLOOKUP($A223,Lookup2009,79,FALSE),0)</f>
        <v>0</v>
      </c>
      <c r="U223" s="36">
        <f ca="1">IFERROR(VLOOKUP($A223,Lookup2009,80,FALSE),0)</f>
        <v>0</v>
      </c>
      <c r="V223" s="34">
        <f ca="1">IFERROR(VLOOKUP($A223,Lookup2010,77,FALSE),0)</f>
        <v>0</v>
      </c>
      <c r="W223" s="35">
        <f ca="1">IFERROR(VLOOKUP($A223,Lookup2010,78,FALSE),0)</f>
        <v>0</v>
      </c>
      <c r="X223" s="35">
        <f ca="1">IFERROR(VLOOKUP($A223,Lookup2010,79,FALSE),0)</f>
        <v>0</v>
      </c>
      <c r="Y223" s="36">
        <f ca="1">IFERROR(VLOOKUP($A223,Lookup2010,80,FALSE),0)</f>
        <v>0</v>
      </c>
      <c r="Z223" s="34">
        <f ca="1">IFERROR(VLOOKUP($A223,Lookup2011,77,FALSE),0)</f>
        <v>0</v>
      </c>
      <c r="AA223" s="35">
        <f ca="1">IFERROR(VLOOKUP($A223,Lookup2011,78,FALSE),0)</f>
        <v>0</v>
      </c>
      <c r="AB223" s="35">
        <f ca="1">IFERROR(VLOOKUP($A223,Lookup2011,79,FALSE),0)</f>
        <v>0</v>
      </c>
      <c r="AC223" s="36">
        <f ca="1">IFERROR(VLOOKUP($A223,Lookup2011,80,FALSE),0)</f>
        <v>0</v>
      </c>
      <c r="AD223" s="34">
        <f ca="1">IFERROR(VLOOKUP($A223,Lookup2012,77,FALSE),0)</f>
        <v>0</v>
      </c>
      <c r="AE223" s="35">
        <f ca="1">IFERROR(VLOOKUP($A223,Lookup2012,78,FALSE),0)</f>
        <v>0</v>
      </c>
      <c r="AF223" s="35">
        <f ca="1">IFERROR(VLOOKUP($A223,Lookup2012,79,FALSE),0)</f>
        <v>0</v>
      </c>
      <c r="AG223" s="36">
        <f ca="1">IFERROR(VLOOKUP($A223,Lookup2012,80,FALSE),0)</f>
        <v>0</v>
      </c>
      <c r="AH223" s="34">
        <f ca="1">IFERROR(VLOOKUP($A223,Lookup2013,77,FALSE),0)</f>
        <v>0</v>
      </c>
      <c r="AI223" s="35">
        <f ca="1">IFERROR(VLOOKUP($A223,Lookup2013,78,FALSE),0)</f>
        <v>0</v>
      </c>
      <c r="AJ223" s="35">
        <f ca="1">IFERROR(VLOOKUP($A223,Lookup2013,79,FALSE),0)</f>
        <v>0</v>
      </c>
      <c r="AK223" s="36">
        <f ca="1">IFERROR(VLOOKUP($A223,Lookup2013,80,FALSE),0)</f>
        <v>0</v>
      </c>
      <c r="AL223" s="34">
        <f ca="1">IFERROR(VLOOKUP($A223,Lookup2014,77,FALSE),0)</f>
        <v>0</v>
      </c>
      <c r="AM223" s="35">
        <f ca="1">IFERROR(VLOOKUP($A223,Lookup2014,78,FALSE),0)</f>
        <v>0</v>
      </c>
      <c r="AN223" s="35">
        <f ca="1">IFERROR(VLOOKUP($A223,Lookup2014,79,FALSE),0)</f>
        <v>0</v>
      </c>
      <c r="AO223" s="36">
        <f ca="1">IFERROR(VLOOKUP($A223,Lookup2014,80,FALSE),0)</f>
        <v>0</v>
      </c>
      <c r="AP223" s="34">
        <f ca="1">IFERROR(VLOOKUP($A223,Lookup2015,77,FALSE),0)</f>
        <v>-6.0000000000000053E-2</v>
      </c>
      <c r="AQ223" s="35">
        <f ca="1">IFERROR(VLOOKUP($A223,Lookup2015,78,FALSE),0)</f>
        <v>0</v>
      </c>
      <c r="AR223" s="35">
        <f ca="1">IFERROR(VLOOKUP($A223,Lookup2015,79,FALSE),0)</f>
        <v>0</v>
      </c>
      <c r="AS223" s="36">
        <f ca="1">IFERROR(VLOOKUP($A223,Lookup2015,80,FALSE),0)</f>
        <v>-6.0000000000000053E-2</v>
      </c>
      <c r="AT223" s="34">
        <f ca="1">IFERROR(VLOOKUP($A223,Lookup2016,77,FALSE),0)</f>
        <v>0</v>
      </c>
      <c r="AU223" s="35">
        <f ca="1">IFERROR(VLOOKUP($A223,Lookup2016,78,FALSE),0)</f>
        <v>0</v>
      </c>
      <c r="AV223" s="35">
        <f ca="1">IFERROR(VLOOKUP($A223,Lookup2016,79,FALSE),0)</f>
        <v>0</v>
      </c>
      <c r="AW223" s="36">
        <f ca="1">IFERROR(VLOOKUP($A223,Lookup2016,80,FALSE),0)</f>
        <v>0</v>
      </c>
      <c r="AX223" s="34">
        <f t="shared" ca="1" si="386"/>
        <v>-6.0000000000000053E-2</v>
      </c>
      <c r="AY223" s="35">
        <f t="shared" ca="1" si="386"/>
        <v>0</v>
      </c>
      <c r="AZ223" s="35">
        <f t="shared" ca="1" si="386"/>
        <v>0</v>
      </c>
      <c r="BA223" s="36">
        <f t="shared" ca="1" si="386"/>
        <v>-6.0000000000000053E-2</v>
      </c>
    </row>
    <row r="224" spans="1:53" outlineLevel="1" x14ac:dyDescent="0.25">
      <c r="C224" s="2" t="s">
        <v>955</v>
      </c>
      <c r="F224" s="34">
        <f t="shared" ref="F224:BA224" ca="1" si="387">SUBTOTAL(9,F220:F223)</f>
        <v>0</v>
      </c>
      <c r="G224" s="35">
        <f t="shared" ca="1" si="387"/>
        <v>0</v>
      </c>
      <c r="H224" s="35">
        <f t="shared" ca="1" si="387"/>
        <v>0</v>
      </c>
      <c r="I224" s="36">
        <f t="shared" ca="1" si="387"/>
        <v>0</v>
      </c>
      <c r="J224" s="34">
        <f t="shared" ca="1" si="387"/>
        <v>0</v>
      </c>
      <c r="K224" s="35">
        <f t="shared" ca="1" si="387"/>
        <v>0</v>
      </c>
      <c r="L224" s="35">
        <f t="shared" ca="1" si="387"/>
        <v>0</v>
      </c>
      <c r="M224" s="36">
        <f t="shared" ca="1" si="387"/>
        <v>0</v>
      </c>
      <c r="N224" s="34">
        <f t="shared" ca="1" si="387"/>
        <v>0</v>
      </c>
      <c r="O224" s="35">
        <f t="shared" ca="1" si="387"/>
        <v>0</v>
      </c>
      <c r="P224" s="35">
        <f t="shared" ca="1" si="387"/>
        <v>0</v>
      </c>
      <c r="Q224" s="36">
        <f t="shared" ca="1" si="387"/>
        <v>0</v>
      </c>
      <c r="R224" s="34">
        <f t="shared" ca="1" si="387"/>
        <v>0</v>
      </c>
      <c r="S224" s="35">
        <f t="shared" ca="1" si="387"/>
        <v>0</v>
      </c>
      <c r="T224" s="35">
        <f t="shared" ca="1" si="387"/>
        <v>0</v>
      </c>
      <c r="U224" s="36">
        <f t="shared" ca="1" si="387"/>
        <v>0</v>
      </c>
      <c r="V224" s="34">
        <f t="shared" ca="1" si="387"/>
        <v>0</v>
      </c>
      <c r="W224" s="35">
        <f t="shared" ca="1" si="387"/>
        <v>0</v>
      </c>
      <c r="X224" s="35">
        <f t="shared" ca="1" si="387"/>
        <v>0</v>
      </c>
      <c r="Y224" s="36">
        <f t="shared" ca="1" si="387"/>
        <v>0</v>
      </c>
      <c r="Z224" s="34">
        <f t="shared" ca="1" si="387"/>
        <v>0</v>
      </c>
      <c r="AA224" s="35">
        <f t="shared" ca="1" si="387"/>
        <v>0</v>
      </c>
      <c r="AB224" s="35">
        <f t="shared" ca="1" si="387"/>
        <v>0</v>
      </c>
      <c r="AC224" s="36">
        <f t="shared" ca="1" si="387"/>
        <v>0</v>
      </c>
      <c r="AD224" s="34">
        <f t="shared" ca="1" si="387"/>
        <v>0</v>
      </c>
      <c r="AE224" s="35">
        <f t="shared" ca="1" si="387"/>
        <v>0</v>
      </c>
      <c r="AF224" s="35">
        <f t="shared" ca="1" si="387"/>
        <v>0</v>
      </c>
      <c r="AG224" s="36">
        <f t="shared" ca="1" si="387"/>
        <v>0</v>
      </c>
      <c r="AH224" s="34">
        <f t="shared" ca="1" si="387"/>
        <v>0</v>
      </c>
      <c r="AI224" s="35">
        <f t="shared" ca="1" si="387"/>
        <v>0</v>
      </c>
      <c r="AJ224" s="35">
        <f t="shared" ca="1" si="387"/>
        <v>0</v>
      </c>
      <c r="AK224" s="36">
        <f t="shared" ca="1" si="387"/>
        <v>0</v>
      </c>
      <c r="AL224" s="34">
        <f t="shared" ca="1" si="387"/>
        <v>0</v>
      </c>
      <c r="AM224" s="35">
        <f t="shared" ca="1" si="387"/>
        <v>0</v>
      </c>
      <c r="AN224" s="35">
        <f t="shared" ca="1" si="387"/>
        <v>0</v>
      </c>
      <c r="AO224" s="36">
        <f t="shared" ca="1" si="387"/>
        <v>0</v>
      </c>
      <c r="AP224" s="34">
        <f t="shared" ca="1" si="387"/>
        <v>-0.32999999999999963</v>
      </c>
      <c r="AQ224" s="35">
        <f t="shared" ca="1" si="387"/>
        <v>-0.02</v>
      </c>
      <c r="AR224" s="35">
        <f t="shared" ca="1" si="387"/>
        <v>-0.04</v>
      </c>
      <c r="AS224" s="36">
        <f t="shared" ca="1" si="387"/>
        <v>-0.38999999999999968</v>
      </c>
      <c r="AT224" s="34">
        <f t="shared" ca="1" si="387"/>
        <v>0</v>
      </c>
      <c r="AU224" s="35">
        <f t="shared" ca="1" si="387"/>
        <v>0</v>
      </c>
      <c r="AV224" s="35">
        <f t="shared" ca="1" si="387"/>
        <v>0</v>
      </c>
      <c r="AW224" s="36">
        <f t="shared" ca="1" si="387"/>
        <v>0</v>
      </c>
      <c r="AX224" s="34">
        <f t="shared" ca="1" si="387"/>
        <v>-0.32999999999999963</v>
      </c>
      <c r="AY224" s="35">
        <f t="shared" ca="1" si="387"/>
        <v>-0.02</v>
      </c>
      <c r="AZ224" s="35">
        <f t="shared" ca="1" si="387"/>
        <v>-0.04</v>
      </c>
      <c r="BA224" s="36">
        <f t="shared" ca="1" si="387"/>
        <v>-0.38999999999999968</v>
      </c>
    </row>
    <row r="225" spans="1:53" outlineLevel="2" x14ac:dyDescent="0.25">
      <c r="A225" t="s">
        <v>325</v>
      </c>
      <c r="B225" t="str">
        <f ca="1">VLOOKUP($A225,IndexLookup,2,FALSE)</f>
        <v>MEGE</v>
      </c>
      <c r="C225" t="str">
        <f ca="1">VLOOKUP($B225,ParticipantLookup,2,FALSE)</f>
        <v>MEG Energy Corp.</v>
      </c>
      <c r="D225" t="str">
        <f ca="1">VLOOKUP($A225,IndexLookup,3,FALSE)</f>
        <v>MEG1</v>
      </c>
      <c r="E225" t="str">
        <f ca="1">VLOOKUP($D225,FacilityLookup,2,FALSE)</f>
        <v>MEG Christina Lake Industrial System</v>
      </c>
      <c r="F225" s="34">
        <f ca="1">IFERROR(VLOOKUP($A225,Lookup2006,77,FALSE),0)</f>
        <v>0</v>
      </c>
      <c r="G225" s="35">
        <f ca="1">IFERROR(VLOOKUP($A225,Lookup2006,78,FALSE),0)</f>
        <v>0</v>
      </c>
      <c r="H225" s="35">
        <f ca="1">IFERROR(VLOOKUP($A225,Lookup2006,79,FALSE),0)</f>
        <v>0</v>
      </c>
      <c r="I225" s="36">
        <f ca="1">IFERROR(VLOOKUP($A225,Lookup2006,80,FALSE),0)</f>
        <v>0</v>
      </c>
      <c r="J225" s="34">
        <f ca="1">IFERROR(VLOOKUP($A225,Lookup2007,77,FALSE),0)</f>
        <v>0</v>
      </c>
      <c r="K225" s="35">
        <f ca="1">IFERROR(VLOOKUP($A225,Lookup2007,78,FALSE),0)</f>
        <v>0</v>
      </c>
      <c r="L225" s="35">
        <f ca="1">IFERROR(VLOOKUP($A225,Lookup2007,79,FALSE),0)</f>
        <v>0</v>
      </c>
      <c r="M225" s="36">
        <f ca="1">IFERROR(VLOOKUP($A225,Lookup2007,80,FALSE),0)</f>
        <v>0</v>
      </c>
      <c r="N225" s="34">
        <f ca="1">IFERROR(VLOOKUP($A225,Lookup2008,77,FALSE),0)</f>
        <v>0</v>
      </c>
      <c r="O225" s="35">
        <f ca="1">IFERROR(VLOOKUP($A225,Lookup2008,78,FALSE),0)</f>
        <v>0</v>
      </c>
      <c r="P225" s="35">
        <f ca="1">IFERROR(VLOOKUP($A225,Lookup2008,79,FALSE),0)</f>
        <v>0</v>
      </c>
      <c r="Q225" s="36">
        <f ca="1">IFERROR(VLOOKUP($A225,Lookup2008,80,FALSE),0)</f>
        <v>0</v>
      </c>
      <c r="R225" s="34">
        <f ca="1">IFERROR(VLOOKUP($A225,Lookup2009,77,FALSE),0)</f>
        <v>-485.72000000001572</v>
      </c>
      <c r="S225" s="35">
        <f ca="1">IFERROR(VLOOKUP($A225,Lookup2009,78,FALSE),0)</f>
        <v>-24.29000000000002</v>
      </c>
      <c r="T225" s="35">
        <f ca="1">IFERROR(VLOOKUP($A225,Lookup2009,79,FALSE),0)</f>
        <v>-153.33999999999986</v>
      </c>
      <c r="U225" s="36">
        <f ca="1">IFERROR(VLOOKUP($A225,Lookup2009,80,FALSE),0)</f>
        <v>-663.3500000000156</v>
      </c>
      <c r="V225" s="34">
        <f ca="1">IFERROR(VLOOKUP($A225,Lookup2010,77,FALSE),0)</f>
        <v>-20684.440000000013</v>
      </c>
      <c r="W225" s="35">
        <f ca="1">IFERROR(VLOOKUP($A225,Lookup2010,78,FALSE),0)</f>
        <v>-1034.2399999999996</v>
      </c>
      <c r="X225" s="35">
        <f ca="1">IFERROR(VLOOKUP($A225,Lookup2010,79,FALSE),0)</f>
        <v>-6272.3499999999995</v>
      </c>
      <c r="Y225" s="36">
        <f ca="1">IFERROR(VLOOKUP($A225,Lookup2010,80,FALSE),0)</f>
        <v>-27991.030000000013</v>
      </c>
      <c r="Z225" s="34">
        <f ca="1">IFERROR(VLOOKUP($A225,Lookup2011,77,FALSE),0)</f>
        <v>21665.269999999982</v>
      </c>
      <c r="AA225" s="35">
        <f ca="1">IFERROR(VLOOKUP($A225,Lookup2011,78,FALSE),0)</f>
        <v>1083.2700000000002</v>
      </c>
      <c r="AB225" s="35">
        <f ca="1">IFERROR(VLOOKUP($A225,Lookup2011,79,FALSE),0)</f>
        <v>5999.3600000000015</v>
      </c>
      <c r="AC225" s="36">
        <f ca="1">IFERROR(VLOOKUP($A225,Lookup2011,80,FALSE),0)</f>
        <v>28747.89999999998</v>
      </c>
      <c r="AD225" s="34">
        <f ca="1">IFERROR(VLOOKUP($A225,Lookup2012,77,FALSE),0)</f>
        <v>13775.139999999989</v>
      </c>
      <c r="AE225" s="35">
        <f ca="1">IFERROR(VLOOKUP($A225,Lookup2012,78,FALSE),0)</f>
        <v>688.77</v>
      </c>
      <c r="AF225" s="35">
        <f ca="1">IFERROR(VLOOKUP($A225,Lookup2012,79,FALSE),0)</f>
        <v>3416.6000000000017</v>
      </c>
      <c r="AG225" s="36">
        <f ca="1">IFERROR(VLOOKUP($A225,Lookup2012,80,FALSE),0)</f>
        <v>17880.509999999991</v>
      </c>
      <c r="AH225" s="34">
        <f ca="1">IFERROR(VLOOKUP($A225,Lookup2013,77,FALSE),0)</f>
        <v>96448.76999999996</v>
      </c>
      <c r="AI225" s="35">
        <f ca="1">IFERROR(VLOOKUP($A225,Lookup2013,78,FALSE),0)</f>
        <v>4822.4400000000005</v>
      </c>
      <c r="AJ225" s="35">
        <f ca="1">IFERROR(VLOOKUP($A225,Lookup2013,79,FALSE),0)</f>
        <v>21363.58</v>
      </c>
      <c r="AK225" s="36">
        <f ca="1">IFERROR(VLOOKUP($A225,Lookup2013,80,FALSE),0)</f>
        <v>122634.78999999998</v>
      </c>
      <c r="AL225" s="34">
        <f ca="1">IFERROR(VLOOKUP($A225,Lookup2014,77,FALSE),0)</f>
        <v>88637.390000000072</v>
      </c>
      <c r="AM225" s="35">
        <f ca="1">IFERROR(VLOOKUP($A225,Lookup2014,78,FALSE),0)</f>
        <v>4431.87</v>
      </c>
      <c r="AN225" s="35">
        <f ca="1">IFERROR(VLOOKUP($A225,Lookup2014,79,FALSE),0)</f>
        <v>17358.829999999998</v>
      </c>
      <c r="AO225" s="36">
        <f ca="1">IFERROR(VLOOKUP($A225,Lookup2014,80,FALSE),0)</f>
        <v>110428.09000000007</v>
      </c>
      <c r="AP225" s="34">
        <f ca="1">IFERROR(VLOOKUP($A225,Lookup2015,77,FALSE),0)</f>
        <v>-9041.0100000000239</v>
      </c>
      <c r="AQ225" s="35">
        <f ca="1">IFERROR(VLOOKUP($A225,Lookup2015,78,FALSE),0)</f>
        <v>-452.06999999999994</v>
      </c>
      <c r="AR225" s="35">
        <f ca="1">IFERROR(VLOOKUP($A225,Lookup2015,79,FALSE),0)</f>
        <v>-1526.8400000000029</v>
      </c>
      <c r="AS225" s="36">
        <f ca="1">IFERROR(VLOOKUP($A225,Lookup2015,80,FALSE),0)</f>
        <v>-11019.920000000026</v>
      </c>
      <c r="AT225" s="34">
        <f ca="1">IFERROR(VLOOKUP($A225,Lookup2016,77,FALSE),0)</f>
        <v>-1894.8900000000103</v>
      </c>
      <c r="AU225" s="35">
        <f ca="1">IFERROR(VLOOKUP($A225,Lookup2016,78,FALSE),0)</f>
        <v>-94.750000000000043</v>
      </c>
      <c r="AV225" s="35">
        <f ca="1">IFERROR(VLOOKUP($A225,Lookup2016,79,FALSE),0)</f>
        <v>-272.61</v>
      </c>
      <c r="AW225" s="36">
        <f ca="1">IFERROR(VLOOKUP($A225,Lookup2016,80,FALSE),0)</f>
        <v>-2262.2500000000105</v>
      </c>
      <c r="AX225" s="34">
        <f ca="1">SUM(F225,J225,N225,R225,V225,Z225,AD225,AH225,AL225,AP225,AT225)</f>
        <v>188420.50999999995</v>
      </c>
      <c r="AY225" s="35">
        <f ca="1">SUM(G225,K225,O225,S225,W225,AA225,AE225,AI225,AM225,AQ225,AU225)</f>
        <v>9421</v>
      </c>
      <c r="AZ225" s="35">
        <f ca="1">SUM(H225,L225,P225,T225,X225,AB225,AF225,AJ225,AN225,AR225,AV225)</f>
        <v>39913.230000000003</v>
      </c>
      <c r="BA225" s="36">
        <f ca="1">SUM(I225,M225,Q225,U225,Y225,AC225,AG225,AK225,AO225,AS225,AW225)</f>
        <v>237754.73999999996</v>
      </c>
    </row>
    <row r="226" spans="1:53" outlineLevel="1" x14ac:dyDescent="0.25">
      <c r="C226" s="2" t="s">
        <v>956</v>
      </c>
      <c r="F226" s="34">
        <f t="shared" ref="F226:BA226" ca="1" si="388">SUBTOTAL(9,F225:F225)</f>
        <v>0</v>
      </c>
      <c r="G226" s="35">
        <f t="shared" ca="1" si="388"/>
        <v>0</v>
      </c>
      <c r="H226" s="35">
        <f t="shared" ca="1" si="388"/>
        <v>0</v>
      </c>
      <c r="I226" s="36">
        <f t="shared" ca="1" si="388"/>
        <v>0</v>
      </c>
      <c r="J226" s="34">
        <f t="shared" ca="1" si="388"/>
        <v>0</v>
      </c>
      <c r="K226" s="35">
        <f t="shared" ca="1" si="388"/>
        <v>0</v>
      </c>
      <c r="L226" s="35">
        <f t="shared" ca="1" si="388"/>
        <v>0</v>
      </c>
      <c r="M226" s="36">
        <f t="shared" ca="1" si="388"/>
        <v>0</v>
      </c>
      <c r="N226" s="34">
        <f t="shared" ca="1" si="388"/>
        <v>0</v>
      </c>
      <c r="O226" s="35">
        <f t="shared" ca="1" si="388"/>
        <v>0</v>
      </c>
      <c r="P226" s="35">
        <f t="shared" ca="1" si="388"/>
        <v>0</v>
      </c>
      <c r="Q226" s="36">
        <f t="shared" ca="1" si="388"/>
        <v>0</v>
      </c>
      <c r="R226" s="34">
        <f t="shared" ca="1" si="388"/>
        <v>-485.72000000001572</v>
      </c>
      <c r="S226" s="35">
        <f t="shared" ca="1" si="388"/>
        <v>-24.29000000000002</v>
      </c>
      <c r="T226" s="35">
        <f t="shared" ca="1" si="388"/>
        <v>-153.33999999999986</v>
      </c>
      <c r="U226" s="36">
        <f t="shared" ca="1" si="388"/>
        <v>-663.3500000000156</v>
      </c>
      <c r="V226" s="34">
        <f t="shared" ca="1" si="388"/>
        <v>-20684.440000000013</v>
      </c>
      <c r="W226" s="35">
        <f t="shared" ca="1" si="388"/>
        <v>-1034.2399999999996</v>
      </c>
      <c r="X226" s="35">
        <f t="shared" ca="1" si="388"/>
        <v>-6272.3499999999995</v>
      </c>
      <c r="Y226" s="36">
        <f t="shared" ca="1" si="388"/>
        <v>-27991.030000000013</v>
      </c>
      <c r="Z226" s="34">
        <f t="shared" ca="1" si="388"/>
        <v>21665.269999999982</v>
      </c>
      <c r="AA226" s="35">
        <f t="shared" ca="1" si="388"/>
        <v>1083.2700000000002</v>
      </c>
      <c r="AB226" s="35">
        <f t="shared" ca="1" si="388"/>
        <v>5999.3600000000015</v>
      </c>
      <c r="AC226" s="36">
        <f t="shared" ca="1" si="388"/>
        <v>28747.89999999998</v>
      </c>
      <c r="AD226" s="34">
        <f t="shared" ca="1" si="388"/>
        <v>13775.139999999989</v>
      </c>
      <c r="AE226" s="35">
        <f t="shared" ca="1" si="388"/>
        <v>688.77</v>
      </c>
      <c r="AF226" s="35">
        <f t="shared" ca="1" si="388"/>
        <v>3416.6000000000017</v>
      </c>
      <c r="AG226" s="36">
        <f t="shared" ca="1" si="388"/>
        <v>17880.509999999991</v>
      </c>
      <c r="AH226" s="34">
        <f t="shared" ca="1" si="388"/>
        <v>96448.76999999996</v>
      </c>
      <c r="AI226" s="35">
        <f t="shared" ca="1" si="388"/>
        <v>4822.4400000000005</v>
      </c>
      <c r="AJ226" s="35">
        <f t="shared" ca="1" si="388"/>
        <v>21363.58</v>
      </c>
      <c r="AK226" s="36">
        <f t="shared" ca="1" si="388"/>
        <v>122634.78999999998</v>
      </c>
      <c r="AL226" s="34">
        <f t="shared" ca="1" si="388"/>
        <v>88637.390000000072</v>
      </c>
      <c r="AM226" s="35">
        <f t="shared" ca="1" si="388"/>
        <v>4431.87</v>
      </c>
      <c r="AN226" s="35">
        <f t="shared" ca="1" si="388"/>
        <v>17358.829999999998</v>
      </c>
      <c r="AO226" s="36">
        <f t="shared" ca="1" si="388"/>
        <v>110428.09000000007</v>
      </c>
      <c r="AP226" s="34">
        <f t="shared" ca="1" si="388"/>
        <v>-9041.0100000000239</v>
      </c>
      <c r="AQ226" s="35">
        <f t="shared" ca="1" si="388"/>
        <v>-452.06999999999994</v>
      </c>
      <c r="AR226" s="35">
        <f t="shared" ca="1" si="388"/>
        <v>-1526.8400000000029</v>
      </c>
      <c r="AS226" s="36">
        <f t="shared" ca="1" si="388"/>
        <v>-11019.920000000026</v>
      </c>
      <c r="AT226" s="34">
        <f t="shared" ca="1" si="388"/>
        <v>-1894.8900000000103</v>
      </c>
      <c r="AU226" s="35">
        <f t="shared" ca="1" si="388"/>
        <v>-94.750000000000043</v>
      </c>
      <c r="AV226" s="35">
        <f t="shared" ca="1" si="388"/>
        <v>-272.61</v>
      </c>
      <c r="AW226" s="36">
        <f t="shared" ca="1" si="388"/>
        <v>-2262.2500000000105</v>
      </c>
      <c r="AX226" s="34">
        <f t="shared" ca="1" si="388"/>
        <v>188420.50999999995</v>
      </c>
      <c r="AY226" s="35">
        <f t="shared" ca="1" si="388"/>
        <v>9421</v>
      </c>
      <c r="AZ226" s="35">
        <f t="shared" ca="1" si="388"/>
        <v>39913.230000000003</v>
      </c>
      <c r="BA226" s="36">
        <f t="shared" ca="1" si="388"/>
        <v>237754.73999999996</v>
      </c>
    </row>
    <row r="227" spans="1:53" outlineLevel="2" x14ac:dyDescent="0.25">
      <c r="A227" t="s">
        <v>751</v>
      </c>
      <c r="B227" t="str">
        <f ca="1">VLOOKUP($A227,IndexLookup,2,FALSE)</f>
        <v>MLCC</v>
      </c>
      <c r="C227" t="str">
        <f ca="1">VLOOKUP($B227,ParticipantLookup,2,FALSE)</f>
        <v>Merrill Lynch Commodities Canada ULC</v>
      </c>
      <c r="D227" t="str">
        <f ca="1">VLOOKUP($A227,IndexLookup,3,FALSE)</f>
        <v>BCHIMP</v>
      </c>
      <c r="E227" t="str">
        <f ca="1">VLOOKUP($D227,FacilityLookup,2,FALSE)</f>
        <v>Alberta-BC Intertie - Import</v>
      </c>
      <c r="F227" s="34">
        <f ca="1">IFERROR(VLOOKUP($A227,Lookup2006,77,FALSE),0)</f>
        <v>9.9800000000000182</v>
      </c>
      <c r="G227" s="35">
        <f ca="1">IFERROR(VLOOKUP($A227,Lookup2006,78,FALSE),0)</f>
        <v>0.5</v>
      </c>
      <c r="H227" s="35">
        <f ca="1">IFERROR(VLOOKUP($A227,Lookup2006,79,FALSE),0)</f>
        <v>4.4600000000000319</v>
      </c>
      <c r="I227" s="36">
        <f ca="1">IFERROR(VLOOKUP($A227,Lookup2006,80,FALSE),0)</f>
        <v>14.940000000000049</v>
      </c>
      <c r="J227" s="34">
        <f ca="1">IFERROR(VLOOKUP($A227,Lookup2007,77,FALSE),0)</f>
        <v>67.119999999999933</v>
      </c>
      <c r="K227" s="35">
        <f ca="1">IFERROR(VLOOKUP($A227,Lookup2007,78,FALSE),0)</f>
        <v>3.3500000000000116</v>
      </c>
      <c r="L227" s="35">
        <f ca="1">IFERROR(VLOOKUP($A227,Lookup2007,79,FALSE),0)</f>
        <v>29.270000000000174</v>
      </c>
      <c r="M227" s="36">
        <f ca="1">IFERROR(VLOOKUP($A227,Lookup2007,80,FALSE),0)</f>
        <v>99.740000000000109</v>
      </c>
      <c r="N227" s="34">
        <f ca="1">IFERROR(VLOOKUP($A227,Lookup2008,77,FALSE),0)</f>
        <v>0</v>
      </c>
      <c r="O227" s="35">
        <f ca="1">IFERROR(VLOOKUP($A227,Lookup2008,78,FALSE),0)</f>
        <v>0</v>
      </c>
      <c r="P227" s="35">
        <f ca="1">IFERROR(VLOOKUP($A227,Lookup2008,79,FALSE),0)</f>
        <v>0</v>
      </c>
      <c r="Q227" s="36">
        <f ca="1">IFERROR(VLOOKUP($A227,Lookup2008,80,FALSE),0)</f>
        <v>0</v>
      </c>
      <c r="R227" s="34">
        <f ca="1">IFERROR(VLOOKUP($A227,Lookup2009,77,FALSE),0)</f>
        <v>0</v>
      </c>
      <c r="S227" s="35">
        <f ca="1">IFERROR(VLOOKUP($A227,Lookup2009,78,FALSE),0)</f>
        <v>0</v>
      </c>
      <c r="T227" s="35">
        <f ca="1">IFERROR(VLOOKUP($A227,Lookup2009,79,FALSE),0)</f>
        <v>0</v>
      </c>
      <c r="U227" s="36">
        <f ca="1">IFERROR(VLOOKUP($A227,Lookup2009,80,FALSE),0)</f>
        <v>0</v>
      </c>
      <c r="V227" s="34">
        <f ca="1">IFERROR(VLOOKUP($A227,Lookup2010,77,FALSE),0)</f>
        <v>0</v>
      </c>
      <c r="W227" s="35">
        <f ca="1">IFERROR(VLOOKUP($A227,Lookup2010,78,FALSE),0)</f>
        <v>0</v>
      </c>
      <c r="X227" s="35">
        <f ca="1">IFERROR(VLOOKUP($A227,Lookup2010,79,FALSE),0)</f>
        <v>0</v>
      </c>
      <c r="Y227" s="36">
        <f ca="1">IFERROR(VLOOKUP($A227,Lookup2010,80,FALSE),0)</f>
        <v>0</v>
      </c>
      <c r="Z227" s="34">
        <f ca="1">IFERROR(VLOOKUP($A227,Lookup2011,77,FALSE),0)</f>
        <v>0</v>
      </c>
      <c r="AA227" s="35">
        <f ca="1">IFERROR(VLOOKUP($A227,Lookup2011,78,FALSE),0)</f>
        <v>0</v>
      </c>
      <c r="AB227" s="35">
        <f ca="1">IFERROR(VLOOKUP($A227,Lookup2011,79,FALSE),0)</f>
        <v>0</v>
      </c>
      <c r="AC227" s="36">
        <f ca="1">IFERROR(VLOOKUP($A227,Lookup2011,80,FALSE),0)</f>
        <v>0</v>
      </c>
      <c r="AD227" s="34">
        <f ca="1">IFERROR(VLOOKUP($A227,Lookup2012,77,FALSE),0)</f>
        <v>0</v>
      </c>
      <c r="AE227" s="35">
        <f ca="1">IFERROR(VLOOKUP($A227,Lookup2012,78,FALSE),0)</f>
        <v>0</v>
      </c>
      <c r="AF227" s="35">
        <f ca="1">IFERROR(VLOOKUP($A227,Lookup2012,79,FALSE),0)</f>
        <v>0</v>
      </c>
      <c r="AG227" s="36">
        <f ca="1">IFERROR(VLOOKUP($A227,Lookup2012,80,FALSE),0)</f>
        <v>0</v>
      </c>
      <c r="AH227" s="34">
        <f ca="1">IFERROR(VLOOKUP($A227,Lookup2013,77,FALSE),0)</f>
        <v>0</v>
      </c>
      <c r="AI227" s="35">
        <f ca="1">IFERROR(VLOOKUP($A227,Lookup2013,78,FALSE),0)</f>
        <v>0</v>
      </c>
      <c r="AJ227" s="35">
        <f ca="1">IFERROR(VLOOKUP($A227,Lookup2013,79,FALSE),0)</f>
        <v>0</v>
      </c>
      <c r="AK227" s="36">
        <f ca="1">IFERROR(VLOOKUP($A227,Lookup2013,80,FALSE),0)</f>
        <v>0</v>
      </c>
      <c r="AL227" s="34">
        <f ca="1">IFERROR(VLOOKUP($A227,Lookup2014,77,FALSE),0)</f>
        <v>0</v>
      </c>
      <c r="AM227" s="35">
        <f ca="1">IFERROR(VLOOKUP($A227,Lookup2014,78,FALSE),0)</f>
        <v>0</v>
      </c>
      <c r="AN227" s="35">
        <f ca="1">IFERROR(VLOOKUP($A227,Lookup2014,79,FALSE),0)</f>
        <v>0</v>
      </c>
      <c r="AO227" s="36">
        <f ca="1">IFERROR(VLOOKUP($A227,Lookup2014,80,FALSE),0)</f>
        <v>0</v>
      </c>
      <c r="AP227" s="34">
        <f ca="1">IFERROR(VLOOKUP($A227,Lookup2015,77,FALSE),0)</f>
        <v>0</v>
      </c>
      <c r="AQ227" s="35">
        <f ca="1">IFERROR(VLOOKUP($A227,Lookup2015,78,FALSE),0)</f>
        <v>0</v>
      </c>
      <c r="AR227" s="35">
        <f ca="1">IFERROR(VLOOKUP($A227,Lookup2015,79,FALSE),0)</f>
        <v>0</v>
      </c>
      <c r="AS227" s="36">
        <f ca="1">IFERROR(VLOOKUP($A227,Lookup2015,80,FALSE),0)</f>
        <v>0</v>
      </c>
      <c r="AT227" s="34">
        <f ca="1">IFERROR(VLOOKUP($A227,Lookup2016,77,FALSE),0)</f>
        <v>0</v>
      </c>
      <c r="AU227" s="35">
        <f ca="1">IFERROR(VLOOKUP($A227,Lookup2016,78,FALSE),0)</f>
        <v>0</v>
      </c>
      <c r="AV227" s="35">
        <f ca="1">IFERROR(VLOOKUP($A227,Lookup2016,79,FALSE),0)</f>
        <v>0</v>
      </c>
      <c r="AW227" s="36">
        <f ca="1">IFERROR(VLOOKUP($A227,Lookup2016,80,FALSE),0)</f>
        <v>0</v>
      </c>
      <c r="AX227" s="34">
        <f t="shared" ref="AX227:BA229" ca="1" si="389">SUM(F227,J227,N227,R227,V227,Z227,AD227,AH227,AL227,AP227,AT227)</f>
        <v>77.099999999999952</v>
      </c>
      <c r="AY227" s="35">
        <f t="shared" ca="1" si="389"/>
        <v>3.8500000000000116</v>
      </c>
      <c r="AZ227" s="35">
        <f t="shared" ca="1" si="389"/>
        <v>33.730000000000203</v>
      </c>
      <c r="BA227" s="36">
        <f t="shared" ca="1" si="389"/>
        <v>114.68000000000016</v>
      </c>
    </row>
    <row r="228" spans="1:53" outlineLevel="2" x14ac:dyDescent="0.25">
      <c r="A228" t="s">
        <v>752</v>
      </c>
      <c r="B228" t="str">
        <f ca="1">VLOOKUP($A228,IndexLookup,2,FALSE)</f>
        <v>MLCC</v>
      </c>
      <c r="C228" t="str">
        <f ca="1">VLOOKUP($B228,ParticipantLookup,2,FALSE)</f>
        <v>Merrill Lynch Commodities Canada ULC</v>
      </c>
      <c r="D228" t="str">
        <f ca="1">VLOOKUP($A228,IndexLookup,3,FALSE)</f>
        <v>SPCEXP</v>
      </c>
      <c r="E228" t="str">
        <f ca="1">VLOOKUP($D228,FacilityLookup,2,FALSE)</f>
        <v>Alberta-Saskatchewan Intertie - Export</v>
      </c>
      <c r="F228" s="34">
        <f ca="1">IFERROR(VLOOKUP($A228,Lookup2006,77,FALSE),0)</f>
        <v>5.7900000000000489</v>
      </c>
      <c r="G228" s="35">
        <f ca="1">IFERROR(VLOOKUP($A228,Lookup2006,78,FALSE),0)</f>
        <v>0.29000000000000048</v>
      </c>
      <c r="H228" s="35">
        <f ca="1">IFERROR(VLOOKUP($A228,Lookup2006,79,FALSE),0)</f>
        <v>2.800000000000014</v>
      </c>
      <c r="I228" s="36">
        <f ca="1">IFERROR(VLOOKUP($A228,Lookup2006,80,FALSE),0)</f>
        <v>8.880000000000063</v>
      </c>
      <c r="J228" s="34">
        <f ca="1">IFERROR(VLOOKUP($A228,Lookup2007,77,FALSE),0)</f>
        <v>10.59000000000006</v>
      </c>
      <c r="K228" s="35">
        <f ca="1">IFERROR(VLOOKUP($A228,Lookup2007,78,FALSE),0)</f>
        <v>0.52999999999999936</v>
      </c>
      <c r="L228" s="35">
        <f ca="1">IFERROR(VLOOKUP($A228,Lookup2007,79,FALSE),0)</f>
        <v>4.609999999999995</v>
      </c>
      <c r="M228" s="36">
        <f ca="1">IFERROR(VLOOKUP($A228,Lookup2007,80,FALSE),0)</f>
        <v>15.730000000000054</v>
      </c>
      <c r="N228" s="34">
        <f ca="1">IFERROR(VLOOKUP($A228,Lookup2008,77,FALSE),0)</f>
        <v>0</v>
      </c>
      <c r="O228" s="35">
        <f ca="1">IFERROR(VLOOKUP($A228,Lookup2008,78,FALSE),0)</f>
        <v>0</v>
      </c>
      <c r="P228" s="35">
        <f ca="1">IFERROR(VLOOKUP($A228,Lookup2008,79,FALSE),0)</f>
        <v>0</v>
      </c>
      <c r="Q228" s="36">
        <f ca="1">IFERROR(VLOOKUP($A228,Lookup2008,80,FALSE),0)</f>
        <v>0</v>
      </c>
      <c r="R228" s="34">
        <f ca="1">IFERROR(VLOOKUP($A228,Lookup2009,77,FALSE),0)</f>
        <v>0</v>
      </c>
      <c r="S228" s="35">
        <f ca="1">IFERROR(VLOOKUP($A228,Lookup2009,78,FALSE),0)</f>
        <v>0</v>
      </c>
      <c r="T228" s="35">
        <f ca="1">IFERROR(VLOOKUP($A228,Lookup2009,79,FALSE),0)</f>
        <v>0</v>
      </c>
      <c r="U228" s="36">
        <f ca="1">IFERROR(VLOOKUP($A228,Lookup2009,80,FALSE),0)</f>
        <v>0</v>
      </c>
      <c r="V228" s="34">
        <f ca="1">IFERROR(VLOOKUP($A228,Lookup2010,77,FALSE),0)</f>
        <v>0</v>
      </c>
      <c r="W228" s="35">
        <f ca="1">IFERROR(VLOOKUP($A228,Lookup2010,78,FALSE),0)</f>
        <v>0</v>
      </c>
      <c r="X228" s="35">
        <f ca="1">IFERROR(VLOOKUP($A228,Lookup2010,79,FALSE),0)</f>
        <v>0</v>
      </c>
      <c r="Y228" s="36">
        <f ca="1">IFERROR(VLOOKUP($A228,Lookup2010,80,FALSE),0)</f>
        <v>0</v>
      </c>
      <c r="Z228" s="34">
        <f ca="1">IFERROR(VLOOKUP($A228,Lookup2011,77,FALSE),0)</f>
        <v>0</v>
      </c>
      <c r="AA228" s="35">
        <f ca="1">IFERROR(VLOOKUP($A228,Lookup2011,78,FALSE),0)</f>
        <v>0</v>
      </c>
      <c r="AB228" s="35">
        <f ca="1">IFERROR(VLOOKUP($A228,Lookup2011,79,FALSE),0)</f>
        <v>0</v>
      </c>
      <c r="AC228" s="36">
        <f ca="1">IFERROR(VLOOKUP($A228,Lookup2011,80,FALSE),0)</f>
        <v>0</v>
      </c>
      <c r="AD228" s="34">
        <f ca="1">IFERROR(VLOOKUP($A228,Lookup2012,77,FALSE),0)</f>
        <v>0</v>
      </c>
      <c r="AE228" s="35">
        <f ca="1">IFERROR(VLOOKUP($A228,Lookup2012,78,FALSE),0)</f>
        <v>0</v>
      </c>
      <c r="AF228" s="35">
        <f ca="1">IFERROR(VLOOKUP($A228,Lookup2012,79,FALSE),0)</f>
        <v>0</v>
      </c>
      <c r="AG228" s="36">
        <f ca="1">IFERROR(VLOOKUP($A228,Lookup2012,80,FALSE),0)</f>
        <v>0</v>
      </c>
      <c r="AH228" s="34">
        <f ca="1">IFERROR(VLOOKUP($A228,Lookup2013,77,FALSE),0)</f>
        <v>0</v>
      </c>
      <c r="AI228" s="35">
        <f ca="1">IFERROR(VLOOKUP($A228,Lookup2013,78,FALSE),0)</f>
        <v>0</v>
      </c>
      <c r="AJ228" s="35">
        <f ca="1">IFERROR(VLOOKUP($A228,Lookup2013,79,FALSE),0)</f>
        <v>0</v>
      </c>
      <c r="AK228" s="36">
        <f ca="1">IFERROR(VLOOKUP($A228,Lookup2013,80,FALSE),0)</f>
        <v>0</v>
      </c>
      <c r="AL228" s="34">
        <f ca="1">IFERROR(VLOOKUP($A228,Lookup2014,77,FALSE),0)</f>
        <v>0</v>
      </c>
      <c r="AM228" s="35">
        <f ca="1">IFERROR(VLOOKUP($A228,Lookup2014,78,FALSE),0)</f>
        <v>0</v>
      </c>
      <c r="AN228" s="35">
        <f ca="1">IFERROR(VLOOKUP($A228,Lookup2014,79,FALSE),0)</f>
        <v>0</v>
      </c>
      <c r="AO228" s="36">
        <f ca="1">IFERROR(VLOOKUP($A228,Lookup2014,80,FALSE),0)</f>
        <v>0</v>
      </c>
      <c r="AP228" s="34">
        <f ca="1">IFERROR(VLOOKUP($A228,Lookup2015,77,FALSE),0)</f>
        <v>0</v>
      </c>
      <c r="AQ228" s="35">
        <f ca="1">IFERROR(VLOOKUP($A228,Lookup2015,78,FALSE),0)</f>
        <v>0</v>
      </c>
      <c r="AR228" s="35">
        <f ca="1">IFERROR(VLOOKUP($A228,Lookup2015,79,FALSE),0)</f>
        <v>0</v>
      </c>
      <c r="AS228" s="36">
        <f ca="1">IFERROR(VLOOKUP($A228,Lookup2015,80,FALSE),0)</f>
        <v>0</v>
      </c>
      <c r="AT228" s="34">
        <f ca="1">IFERROR(VLOOKUP($A228,Lookup2016,77,FALSE),0)</f>
        <v>0</v>
      </c>
      <c r="AU228" s="35">
        <f ca="1">IFERROR(VLOOKUP($A228,Lookup2016,78,FALSE),0)</f>
        <v>0</v>
      </c>
      <c r="AV228" s="35">
        <f ca="1">IFERROR(VLOOKUP($A228,Lookup2016,79,FALSE),0)</f>
        <v>0</v>
      </c>
      <c r="AW228" s="36">
        <f ca="1">IFERROR(VLOOKUP($A228,Lookup2016,80,FALSE),0)</f>
        <v>0</v>
      </c>
      <c r="AX228" s="34">
        <f t="shared" ca="1" si="389"/>
        <v>16.380000000000109</v>
      </c>
      <c r="AY228" s="35">
        <f t="shared" ca="1" si="389"/>
        <v>0.81999999999999984</v>
      </c>
      <c r="AZ228" s="35">
        <f t="shared" ca="1" si="389"/>
        <v>7.410000000000009</v>
      </c>
      <c r="BA228" s="36">
        <f t="shared" ca="1" si="389"/>
        <v>24.610000000000117</v>
      </c>
    </row>
    <row r="229" spans="1:53" outlineLevel="2" x14ac:dyDescent="0.25">
      <c r="A229" t="s">
        <v>753</v>
      </c>
      <c r="B229" t="str">
        <f ca="1">VLOOKUP($A229,IndexLookup,2,FALSE)</f>
        <v>MLCC</v>
      </c>
      <c r="C229" t="str">
        <f ca="1">VLOOKUP($B229,ParticipantLookup,2,FALSE)</f>
        <v>Merrill Lynch Commodities Canada ULC</v>
      </c>
      <c r="D229" t="str">
        <f ca="1">VLOOKUP($A229,IndexLookup,3,FALSE)</f>
        <v>SPCIMP</v>
      </c>
      <c r="E229" t="str">
        <f ca="1">VLOOKUP($D229,FacilityLookup,2,FALSE)</f>
        <v>Alberta-Saskatchewan Intertie - Import</v>
      </c>
      <c r="F229" s="34">
        <f ca="1">IFERROR(VLOOKUP($A229,Lookup2006,77,FALSE),0)</f>
        <v>-51.330000000000069</v>
      </c>
      <c r="G229" s="35">
        <f ca="1">IFERROR(VLOOKUP($A229,Lookup2006,78,FALSE),0)</f>
        <v>-2.580000000000001</v>
      </c>
      <c r="H229" s="35">
        <f ca="1">IFERROR(VLOOKUP($A229,Lookup2006,79,FALSE),0)</f>
        <v>-25.390000000000033</v>
      </c>
      <c r="I229" s="36">
        <f ca="1">IFERROR(VLOOKUP($A229,Lookup2006,80,FALSE),0)</f>
        <v>-79.300000000000111</v>
      </c>
      <c r="J229" s="34">
        <f ca="1">IFERROR(VLOOKUP($A229,Lookup2007,77,FALSE),0)</f>
        <v>3.0299999999999869</v>
      </c>
      <c r="K229" s="35">
        <f ca="1">IFERROR(VLOOKUP($A229,Lookup2007,78,FALSE),0)</f>
        <v>0.15999999999999903</v>
      </c>
      <c r="L229" s="35">
        <f ca="1">IFERROR(VLOOKUP($A229,Lookup2007,79,FALSE),0)</f>
        <v>1.3200000000000029</v>
      </c>
      <c r="M229" s="36">
        <f ca="1">IFERROR(VLOOKUP($A229,Lookup2007,80,FALSE),0)</f>
        <v>4.5099999999999891</v>
      </c>
      <c r="N229" s="34">
        <f ca="1">IFERROR(VLOOKUP($A229,Lookup2008,77,FALSE),0)</f>
        <v>0</v>
      </c>
      <c r="O229" s="35">
        <f ca="1">IFERROR(VLOOKUP($A229,Lookup2008,78,FALSE),0)</f>
        <v>0</v>
      </c>
      <c r="P229" s="35">
        <f ca="1">IFERROR(VLOOKUP($A229,Lookup2008,79,FALSE),0)</f>
        <v>0</v>
      </c>
      <c r="Q229" s="36">
        <f ca="1">IFERROR(VLOOKUP($A229,Lookup2008,80,FALSE),0)</f>
        <v>0</v>
      </c>
      <c r="R229" s="34">
        <f ca="1">IFERROR(VLOOKUP($A229,Lookup2009,77,FALSE),0)</f>
        <v>0</v>
      </c>
      <c r="S229" s="35">
        <f ca="1">IFERROR(VLOOKUP($A229,Lookup2009,78,FALSE),0)</f>
        <v>0</v>
      </c>
      <c r="T229" s="35">
        <f ca="1">IFERROR(VLOOKUP($A229,Lookup2009,79,FALSE),0)</f>
        <v>0</v>
      </c>
      <c r="U229" s="36">
        <f ca="1">IFERROR(VLOOKUP($A229,Lookup2009,80,FALSE),0)</f>
        <v>0</v>
      </c>
      <c r="V229" s="34">
        <f ca="1">IFERROR(VLOOKUP($A229,Lookup2010,77,FALSE),0)</f>
        <v>0</v>
      </c>
      <c r="W229" s="35">
        <f ca="1">IFERROR(VLOOKUP($A229,Lookup2010,78,FALSE),0)</f>
        <v>0</v>
      </c>
      <c r="X229" s="35">
        <f ca="1">IFERROR(VLOOKUP($A229,Lookup2010,79,FALSE),0)</f>
        <v>0</v>
      </c>
      <c r="Y229" s="36">
        <f ca="1">IFERROR(VLOOKUP($A229,Lookup2010,80,FALSE),0)</f>
        <v>0</v>
      </c>
      <c r="Z229" s="34">
        <f ca="1">IFERROR(VLOOKUP($A229,Lookup2011,77,FALSE),0)</f>
        <v>0</v>
      </c>
      <c r="AA229" s="35">
        <f ca="1">IFERROR(VLOOKUP($A229,Lookup2011,78,FALSE),0)</f>
        <v>0</v>
      </c>
      <c r="AB229" s="35">
        <f ca="1">IFERROR(VLOOKUP($A229,Lookup2011,79,FALSE),0)</f>
        <v>0</v>
      </c>
      <c r="AC229" s="36">
        <f ca="1">IFERROR(VLOOKUP($A229,Lookup2011,80,FALSE),0)</f>
        <v>0</v>
      </c>
      <c r="AD229" s="34">
        <f ca="1">IFERROR(VLOOKUP($A229,Lookup2012,77,FALSE),0)</f>
        <v>0</v>
      </c>
      <c r="AE229" s="35">
        <f ca="1">IFERROR(VLOOKUP($A229,Lookup2012,78,FALSE),0)</f>
        <v>0</v>
      </c>
      <c r="AF229" s="35">
        <f ca="1">IFERROR(VLOOKUP($A229,Lookup2012,79,FALSE),0)</f>
        <v>0</v>
      </c>
      <c r="AG229" s="36">
        <f ca="1">IFERROR(VLOOKUP($A229,Lookup2012,80,FALSE),0)</f>
        <v>0</v>
      </c>
      <c r="AH229" s="34">
        <f ca="1">IFERROR(VLOOKUP($A229,Lookup2013,77,FALSE),0)</f>
        <v>0</v>
      </c>
      <c r="AI229" s="35">
        <f ca="1">IFERROR(VLOOKUP($A229,Lookup2013,78,FALSE),0)</f>
        <v>0</v>
      </c>
      <c r="AJ229" s="35">
        <f ca="1">IFERROR(VLOOKUP($A229,Lookup2013,79,FALSE),0)</f>
        <v>0</v>
      </c>
      <c r="AK229" s="36">
        <f ca="1">IFERROR(VLOOKUP($A229,Lookup2013,80,FALSE),0)</f>
        <v>0</v>
      </c>
      <c r="AL229" s="34">
        <f ca="1">IFERROR(VLOOKUP($A229,Lookup2014,77,FALSE),0)</f>
        <v>0</v>
      </c>
      <c r="AM229" s="35">
        <f ca="1">IFERROR(VLOOKUP($A229,Lookup2014,78,FALSE),0)</f>
        <v>0</v>
      </c>
      <c r="AN229" s="35">
        <f ca="1">IFERROR(VLOOKUP($A229,Lookup2014,79,FALSE),0)</f>
        <v>0</v>
      </c>
      <c r="AO229" s="36">
        <f ca="1">IFERROR(VLOOKUP($A229,Lookup2014,80,FALSE),0)</f>
        <v>0</v>
      </c>
      <c r="AP229" s="34">
        <f ca="1">IFERROR(VLOOKUP($A229,Lookup2015,77,FALSE),0)</f>
        <v>0</v>
      </c>
      <c r="AQ229" s="35">
        <f ca="1">IFERROR(VLOOKUP($A229,Lookup2015,78,FALSE),0)</f>
        <v>0</v>
      </c>
      <c r="AR229" s="35">
        <f ca="1">IFERROR(VLOOKUP($A229,Lookup2015,79,FALSE),0)</f>
        <v>0</v>
      </c>
      <c r="AS229" s="36">
        <f ca="1">IFERROR(VLOOKUP($A229,Lookup2015,80,FALSE),0)</f>
        <v>0</v>
      </c>
      <c r="AT229" s="34">
        <f ca="1">IFERROR(VLOOKUP($A229,Lookup2016,77,FALSE),0)</f>
        <v>0</v>
      </c>
      <c r="AU229" s="35">
        <f ca="1">IFERROR(VLOOKUP($A229,Lookup2016,78,FALSE),0)</f>
        <v>0</v>
      </c>
      <c r="AV229" s="35">
        <f ca="1">IFERROR(VLOOKUP($A229,Lookup2016,79,FALSE),0)</f>
        <v>0</v>
      </c>
      <c r="AW229" s="36">
        <f ca="1">IFERROR(VLOOKUP($A229,Lookup2016,80,FALSE),0)</f>
        <v>0</v>
      </c>
      <c r="AX229" s="34">
        <f t="shared" ca="1" si="389"/>
        <v>-48.300000000000082</v>
      </c>
      <c r="AY229" s="35">
        <f t="shared" ca="1" si="389"/>
        <v>-2.4200000000000017</v>
      </c>
      <c r="AZ229" s="35">
        <f t="shared" ca="1" si="389"/>
        <v>-24.070000000000029</v>
      </c>
      <c r="BA229" s="36">
        <f t="shared" ca="1" si="389"/>
        <v>-74.79000000000012</v>
      </c>
    </row>
    <row r="230" spans="1:53" outlineLevel="1" x14ac:dyDescent="0.25">
      <c r="C230" s="2" t="s">
        <v>957</v>
      </c>
      <c r="F230" s="34">
        <f t="shared" ref="F230:BA230" ca="1" si="390">SUBTOTAL(9,F227:F229)</f>
        <v>-35.56</v>
      </c>
      <c r="G230" s="35">
        <f t="shared" ca="1" si="390"/>
        <v>-1.7900000000000005</v>
      </c>
      <c r="H230" s="35">
        <f t="shared" ca="1" si="390"/>
        <v>-18.129999999999988</v>
      </c>
      <c r="I230" s="36">
        <f t="shared" ca="1" si="390"/>
        <v>-55.48</v>
      </c>
      <c r="J230" s="34">
        <f t="shared" ca="1" si="390"/>
        <v>80.739999999999981</v>
      </c>
      <c r="K230" s="35">
        <f t="shared" ca="1" si="390"/>
        <v>4.0400000000000098</v>
      </c>
      <c r="L230" s="35">
        <f t="shared" ca="1" si="390"/>
        <v>35.200000000000166</v>
      </c>
      <c r="M230" s="36">
        <f t="shared" ca="1" si="390"/>
        <v>119.98000000000016</v>
      </c>
      <c r="N230" s="34">
        <f t="shared" ca="1" si="390"/>
        <v>0</v>
      </c>
      <c r="O230" s="35">
        <f t="shared" ca="1" si="390"/>
        <v>0</v>
      </c>
      <c r="P230" s="35">
        <f t="shared" ca="1" si="390"/>
        <v>0</v>
      </c>
      <c r="Q230" s="36">
        <f t="shared" ca="1" si="390"/>
        <v>0</v>
      </c>
      <c r="R230" s="34">
        <f t="shared" ca="1" si="390"/>
        <v>0</v>
      </c>
      <c r="S230" s="35">
        <f t="shared" ca="1" si="390"/>
        <v>0</v>
      </c>
      <c r="T230" s="35">
        <f t="shared" ca="1" si="390"/>
        <v>0</v>
      </c>
      <c r="U230" s="36">
        <f t="shared" ca="1" si="390"/>
        <v>0</v>
      </c>
      <c r="V230" s="34">
        <f t="shared" ca="1" si="390"/>
        <v>0</v>
      </c>
      <c r="W230" s="35">
        <f t="shared" ca="1" si="390"/>
        <v>0</v>
      </c>
      <c r="X230" s="35">
        <f t="shared" ca="1" si="390"/>
        <v>0</v>
      </c>
      <c r="Y230" s="36">
        <f t="shared" ca="1" si="390"/>
        <v>0</v>
      </c>
      <c r="Z230" s="34">
        <f t="shared" ca="1" si="390"/>
        <v>0</v>
      </c>
      <c r="AA230" s="35">
        <f t="shared" ca="1" si="390"/>
        <v>0</v>
      </c>
      <c r="AB230" s="35">
        <f t="shared" ca="1" si="390"/>
        <v>0</v>
      </c>
      <c r="AC230" s="36">
        <f t="shared" ca="1" si="390"/>
        <v>0</v>
      </c>
      <c r="AD230" s="34">
        <f t="shared" ca="1" si="390"/>
        <v>0</v>
      </c>
      <c r="AE230" s="35">
        <f t="shared" ca="1" si="390"/>
        <v>0</v>
      </c>
      <c r="AF230" s="35">
        <f t="shared" ca="1" si="390"/>
        <v>0</v>
      </c>
      <c r="AG230" s="36">
        <f t="shared" ca="1" si="390"/>
        <v>0</v>
      </c>
      <c r="AH230" s="34">
        <f t="shared" ca="1" si="390"/>
        <v>0</v>
      </c>
      <c r="AI230" s="35">
        <f t="shared" ca="1" si="390"/>
        <v>0</v>
      </c>
      <c r="AJ230" s="35">
        <f t="shared" ca="1" si="390"/>
        <v>0</v>
      </c>
      <c r="AK230" s="36">
        <f t="shared" ca="1" si="390"/>
        <v>0</v>
      </c>
      <c r="AL230" s="34">
        <f t="shared" ca="1" si="390"/>
        <v>0</v>
      </c>
      <c r="AM230" s="35">
        <f t="shared" ca="1" si="390"/>
        <v>0</v>
      </c>
      <c r="AN230" s="35">
        <f t="shared" ca="1" si="390"/>
        <v>0</v>
      </c>
      <c r="AO230" s="36">
        <f t="shared" ca="1" si="390"/>
        <v>0</v>
      </c>
      <c r="AP230" s="34">
        <f t="shared" ca="1" si="390"/>
        <v>0</v>
      </c>
      <c r="AQ230" s="35">
        <f t="shared" ca="1" si="390"/>
        <v>0</v>
      </c>
      <c r="AR230" s="35">
        <f t="shared" ca="1" si="390"/>
        <v>0</v>
      </c>
      <c r="AS230" s="36">
        <f t="shared" ca="1" si="390"/>
        <v>0</v>
      </c>
      <c r="AT230" s="34">
        <f t="shared" ca="1" si="390"/>
        <v>0</v>
      </c>
      <c r="AU230" s="35">
        <f t="shared" ca="1" si="390"/>
        <v>0</v>
      </c>
      <c r="AV230" s="35">
        <f t="shared" ca="1" si="390"/>
        <v>0</v>
      </c>
      <c r="AW230" s="36">
        <f t="shared" ca="1" si="390"/>
        <v>0</v>
      </c>
      <c r="AX230" s="34">
        <f t="shared" ca="1" si="390"/>
        <v>45.179999999999978</v>
      </c>
      <c r="AY230" s="35">
        <f t="shared" ca="1" si="390"/>
        <v>2.2500000000000098</v>
      </c>
      <c r="AZ230" s="35">
        <f t="shared" ca="1" si="390"/>
        <v>17.070000000000185</v>
      </c>
      <c r="BA230" s="36">
        <f t="shared" ca="1" si="390"/>
        <v>64.500000000000156</v>
      </c>
    </row>
    <row r="231" spans="1:53" outlineLevel="2" x14ac:dyDescent="0.25">
      <c r="A231" t="s">
        <v>754</v>
      </c>
      <c r="B231" t="str">
        <f ca="1">VLOOKUP($A231,IndexLookup,2,FALSE)</f>
        <v>MPI</v>
      </c>
      <c r="C231" t="str">
        <f ca="1">VLOOKUP($B231,ParticipantLookup,2,FALSE)</f>
        <v>Milner Power Inc.</v>
      </c>
      <c r="D231" t="str">
        <f ca="1">VLOOKUP($A231,IndexLookup,3,FALSE)</f>
        <v>HRM</v>
      </c>
      <c r="E231" t="str">
        <f ca="1">VLOOKUP($D231,FacilityLookup,2,FALSE)</f>
        <v>H. R. Milner</v>
      </c>
      <c r="F231" s="34">
        <f ca="1">IFERROR(VLOOKUP($A231,Lookup2006,77,FALSE),0)</f>
        <v>22081.630000000026</v>
      </c>
      <c r="G231" s="35">
        <f ca="1">IFERROR(VLOOKUP($A231,Lookup2006,78,FALSE),0)</f>
        <v>1104.0799999999979</v>
      </c>
      <c r="H231" s="35">
        <f ca="1">IFERROR(VLOOKUP($A231,Lookup2006,79,FALSE),0)</f>
        <v>10344.350000000004</v>
      </c>
      <c r="I231" s="36">
        <f ca="1">IFERROR(VLOOKUP($A231,Lookup2006,80,FALSE),0)</f>
        <v>33530.060000000034</v>
      </c>
      <c r="J231" s="34">
        <f ca="1">IFERROR(VLOOKUP($A231,Lookup2007,77,FALSE),0)</f>
        <v>4688.0600000000195</v>
      </c>
      <c r="K231" s="35">
        <f ca="1">IFERROR(VLOOKUP($A231,Lookup2007,78,FALSE),0)</f>
        <v>234.41000000000008</v>
      </c>
      <c r="L231" s="35">
        <f ca="1">IFERROR(VLOOKUP($A231,Lookup2007,79,FALSE),0)</f>
        <v>2058.6999999999903</v>
      </c>
      <c r="M231" s="36">
        <f ca="1">IFERROR(VLOOKUP($A231,Lookup2007,80,FALSE),0)</f>
        <v>6981.1700000000092</v>
      </c>
      <c r="N231" s="34">
        <f ca="1">IFERROR(VLOOKUP($A231,Lookup2008,77,FALSE),0)</f>
        <v>0</v>
      </c>
      <c r="O231" s="35">
        <f ca="1">IFERROR(VLOOKUP($A231,Lookup2008,78,FALSE),0)</f>
        <v>0</v>
      </c>
      <c r="P231" s="35">
        <f ca="1">IFERROR(VLOOKUP($A231,Lookup2008,79,FALSE),0)</f>
        <v>0</v>
      </c>
      <c r="Q231" s="36">
        <f ca="1">IFERROR(VLOOKUP($A231,Lookup2008,80,FALSE),0)</f>
        <v>0</v>
      </c>
      <c r="R231" s="34">
        <f ca="1">IFERROR(VLOOKUP($A231,Lookup2009,77,FALSE),0)</f>
        <v>0</v>
      </c>
      <c r="S231" s="35">
        <f ca="1">IFERROR(VLOOKUP($A231,Lookup2009,78,FALSE),0)</f>
        <v>0</v>
      </c>
      <c r="T231" s="35">
        <f ca="1">IFERROR(VLOOKUP($A231,Lookup2009,79,FALSE),0)</f>
        <v>0</v>
      </c>
      <c r="U231" s="36">
        <f ca="1">IFERROR(VLOOKUP($A231,Lookup2009,80,FALSE),0)</f>
        <v>0</v>
      </c>
      <c r="V231" s="34">
        <f ca="1">IFERROR(VLOOKUP($A231,Lookup2010,77,FALSE),0)</f>
        <v>0</v>
      </c>
      <c r="W231" s="35">
        <f ca="1">IFERROR(VLOOKUP($A231,Lookup2010,78,FALSE),0)</f>
        <v>0</v>
      </c>
      <c r="X231" s="35">
        <f ca="1">IFERROR(VLOOKUP($A231,Lookup2010,79,FALSE),0)</f>
        <v>0</v>
      </c>
      <c r="Y231" s="36">
        <f ca="1">IFERROR(VLOOKUP($A231,Lookup2010,80,FALSE),0)</f>
        <v>0</v>
      </c>
      <c r="Z231" s="34">
        <f ca="1">IFERROR(VLOOKUP($A231,Lookup2011,77,FALSE),0)</f>
        <v>0</v>
      </c>
      <c r="AA231" s="35">
        <f ca="1">IFERROR(VLOOKUP($A231,Lookup2011,78,FALSE),0)</f>
        <v>0</v>
      </c>
      <c r="AB231" s="35">
        <f ca="1">IFERROR(VLOOKUP($A231,Lookup2011,79,FALSE),0)</f>
        <v>0</v>
      </c>
      <c r="AC231" s="36">
        <f ca="1">IFERROR(VLOOKUP($A231,Lookup2011,80,FALSE),0)</f>
        <v>0</v>
      </c>
      <c r="AD231" s="34">
        <f ca="1">IFERROR(VLOOKUP($A231,Lookup2012,77,FALSE),0)</f>
        <v>0</v>
      </c>
      <c r="AE231" s="35">
        <f ca="1">IFERROR(VLOOKUP($A231,Lookup2012,78,FALSE),0)</f>
        <v>0</v>
      </c>
      <c r="AF231" s="35">
        <f ca="1">IFERROR(VLOOKUP($A231,Lookup2012,79,FALSE),0)</f>
        <v>0</v>
      </c>
      <c r="AG231" s="36">
        <f ca="1">IFERROR(VLOOKUP($A231,Lookup2012,80,FALSE),0)</f>
        <v>0</v>
      </c>
      <c r="AH231" s="34">
        <f ca="1">IFERROR(VLOOKUP($A231,Lookup2013,77,FALSE),0)</f>
        <v>0</v>
      </c>
      <c r="AI231" s="35">
        <f ca="1">IFERROR(VLOOKUP($A231,Lookup2013,78,FALSE),0)</f>
        <v>0</v>
      </c>
      <c r="AJ231" s="35">
        <f ca="1">IFERROR(VLOOKUP($A231,Lookup2013,79,FALSE),0)</f>
        <v>0</v>
      </c>
      <c r="AK231" s="36">
        <f ca="1">IFERROR(VLOOKUP($A231,Lookup2013,80,FALSE),0)</f>
        <v>0</v>
      </c>
      <c r="AL231" s="34">
        <f ca="1">IFERROR(VLOOKUP($A231,Lookup2014,77,FALSE),0)</f>
        <v>0</v>
      </c>
      <c r="AM231" s="35">
        <f ca="1">IFERROR(VLOOKUP($A231,Lookup2014,78,FALSE),0)</f>
        <v>0</v>
      </c>
      <c r="AN231" s="35">
        <f ca="1">IFERROR(VLOOKUP($A231,Lookup2014,79,FALSE),0)</f>
        <v>0</v>
      </c>
      <c r="AO231" s="36">
        <f ca="1">IFERROR(VLOOKUP($A231,Lookup2014,80,FALSE),0)</f>
        <v>0</v>
      </c>
      <c r="AP231" s="34">
        <f ca="1">IFERROR(VLOOKUP($A231,Lookup2015,77,FALSE),0)</f>
        <v>0</v>
      </c>
      <c r="AQ231" s="35">
        <f ca="1">IFERROR(VLOOKUP($A231,Lookup2015,78,FALSE),0)</f>
        <v>0</v>
      </c>
      <c r="AR231" s="35">
        <f ca="1">IFERROR(VLOOKUP($A231,Lookup2015,79,FALSE),0)</f>
        <v>0</v>
      </c>
      <c r="AS231" s="36">
        <f ca="1">IFERROR(VLOOKUP($A231,Lookup2015,80,FALSE),0)</f>
        <v>0</v>
      </c>
      <c r="AT231" s="34">
        <f ca="1">IFERROR(VLOOKUP($A231,Lookup2016,77,FALSE),0)</f>
        <v>0</v>
      </c>
      <c r="AU231" s="35">
        <f ca="1">IFERROR(VLOOKUP($A231,Lookup2016,78,FALSE),0)</f>
        <v>0</v>
      </c>
      <c r="AV231" s="35">
        <f ca="1">IFERROR(VLOOKUP($A231,Lookup2016,79,FALSE),0)</f>
        <v>0</v>
      </c>
      <c r="AW231" s="36">
        <f ca="1">IFERROR(VLOOKUP($A231,Lookup2016,80,FALSE),0)</f>
        <v>0</v>
      </c>
      <c r="AX231" s="34">
        <f ca="1">SUM(F231,J231,N231,R231,V231,Z231,AD231,AH231,AL231,AP231,AT231)</f>
        <v>26769.690000000046</v>
      </c>
      <c r="AY231" s="35">
        <f ca="1">SUM(G231,K231,O231,S231,W231,AA231,AE231,AI231,AM231,AQ231,AU231)</f>
        <v>1338.489999999998</v>
      </c>
      <c r="AZ231" s="35">
        <f ca="1">SUM(H231,L231,P231,T231,X231,AB231,AF231,AJ231,AN231,AR231,AV231)</f>
        <v>12403.049999999994</v>
      </c>
      <c r="BA231" s="36">
        <f ca="1">SUM(I231,M231,Q231,U231,Y231,AC231,AG231,AK231,AO231,AS231,AW231)</f>
        <v>40511.23000000004</v>
      </c>
    </row>
    <row r="232" spans="1:53" outlineLevel="1" x14ac:dyDescent="0.25">
      <c r="C232" s="2" t="s">
        <v>958</v>
      </c>
      <c r="F232" s="34">
        <f t="shared" ref="F232:BA232" ca="1" si="391">SUBTOTAL(9,F231:F231)</f>
        <v>22081.630000000026</v>
      </c>
      <c r="G232" s="35">
        <f t="shared" ca="1" si="391"/>
        <v>1104.0799999999979</v>
      </c>
      <c r="H232" s="35">
        <f t="shared" ca="1" si="391"/>
        <v>10344.350000000004</v>
      </c>
      <c r="I232" s="36">
        <f t="shared" ca="1" si="391"/>
        <v>33530.060000000034</v>
      </c>
      <c r="J232" s="34">
        <f t="shared" ca="1" si="391"/>
        <v>4688.0600000000195</v>
      </c>
      <c r="K232" s="35">
        <f t="shared" ca="1" si="391"/>
        <v>234.41000000000008</v>
      </c>
      <c r="L232" s="35">
        <f t="shared" ca="1" si="391"/>
        <v>2058.6999999999903</v>
      </c>
      <c r="M232" s="36">
        <f t="shared" ca="1" si="391"/>
        <v>6981.1700000000092</v>
      </c>
      <c r="N232" s="34">
        <f t="shared" ca="1" si="391"/>
        <v>0</v>
      </c>
      <c r="O232" s="35">
        <f t="shared" ca="1" si="391"/>
        <v>0</v>
      </c>
      <c r="P232" s="35">
        <f t="shared" ca="1" si="391"/>
        <v>0</v>
      </c>
      <c r="Q232" s="36">
        <f t="shared" ca="1" si="391"/>
        <v>0</v>
      </c>
      <c r="R232" s="34">
        <f t="shared" ca="1" si="391"/>
        <v>0</v>
      </c>
      <c r="S232" s="35">
        <f t="shared" ca="1" si="391"/>
        <v>0</v>
      </c>
      <c r="T232" s="35">
        <f t="shared" ca="1" si="391"/>
        <v>0</v>
      </c>
      <c r="U232" s="36">
        <f t="shared" ca="1" si="391"/>
        <v>0</v>
      </c>
      <c r="V232" s="34">
        <f t="shared" ca="1" si="391"/>
        <v>0</v>
      </c>
      <c r="W232" s="35">
        <f t="shared" ca="1" si="391"/>
        <v>0</v>
      </c>
      <c r="X232" s="35">
        <f t="shared" ca="1" si="391"/>
        <v>0</v>
      </c>
      <c r="Y232" s="36">
        <f t="shared" ca="1" si="391"/>
        <v>0</v>
      </c>
      <c r="Z232" s="34">
        <f t="shared" ca="1" si="391"/>
        <v>0</v>
      </c>
      <c r="AA232" s="35">
        <f t="shared" ca="1" si="391"/>
        <v>0</v>
      </c>
      <c r="AB232" s="35">
        <f t="shared" ca="1" si="391"/>
        <v>0</v>
      </c>
      <c r="AC232" s="36">
        <f t="shared" ca="1" si="391"/>
        <v>0</v>
      </c>
      <c r="AD232" s="34">
        <f t="shared" ca="1" si="391"/>
        <v>0</v>
      </c>
      <c r="AE232" s="35">
        <f t="shared" ca="1" si="391"/>
        <v>0</v>
      </c>
      <c r="AF232" s="35">
        <f t="shared" ca="1" si="391"/>
        <v>0</v>
      </c>
      <c r="AG232" s="36">
        <f t="shared" ca="1" si="391"/>
        <v>0</v>
      </c>
      <c r="AH232" s="34">
        <f t="shared" ca="1" si="391"/>
        <v>0</v>
      </c>
      <c r="AI232" s="35">
        <f t="shared" ca="1" si="391"/>
        <v>0</v>
      </c>
      <c r="AJ232" s="35">
        <f t="shared" ca="1" si="391"/>
        <v>0</v>
      </c>
      <c r="AK232" s="36">
        <f t="shared" ca="1" si="391"/>
        <v>0</v>
      </c>
      <c r="AL232" s="34">
        <f t="shared" ca="1" si="391"/>
        <v>0</v>
      </c>
      <c r="AM232" s="35">
        <f t="shared" ca="1" si="391"/>
        <v>0</v>
      </c>
      <c r="AN232" s="35">
        <f t="shared" ca="1" si="391"/>
        <v>0</v>
      </c>
      <c r="AO232" s="36">
        <f t="shared" ca="1" si="391"/>
        <v>0</v>
      </c>
      <c r="AP232" s="34">
        <f t="shared" ca="1" si="391"/>
        <v>0</v>
      </c>
      <c r="AQ232" s="35">
        <f t="shared" ca="1" si="391"/>
        <v>0</v>
      </c>
      <c r="AR232" s="35">
        <f t="shared" ca="1" si="391"/>
        <v>0</v>
      </c>
      <c r="AS232" s="36">
        <f t="shared" ca="1" si="391"/>
        <v>0</v>
      </c>
      <c r="AT232" s="34">
        <f t="shared" ca="1" si="391"/>
        <v>0</v>
      </c>
      <c r="AU232" s="35">
        <f t="shared" ca="1" si="391"/>
        <v>0</v>
      </c>
      <c r="AV232" s="35">
        <f t="shared" ca="1" si="391"/>
        <v>0</v>
      </c>
      <c r="AW232" s="36">
        <f t="shared" ca="1" si="391"/>
        <v>0</v>
      </c>
      <c r="AX232" s="34">
        <f t="shared" ca="1" si="391"/>
        <v>26769.690000000046</v>
      </c>
      <c r="AY232" s="35">
        <f t="shared" ca="1" si="391"/>
        <v>1338.489999999998</v>
      </c>
      <c r="AZ232" s="35">
        <f t="shared" ca="1" si="391"/>
        <v>12403.049999999994</v>
      </c>
      <c r="BA232" s="36">
        <f t="shared" ca="1" si="391"/>
        <v>40511.23000000004</v>
      </c>
    </row>
    <row r="233" spans="1:53" outlineLevel="2" x14ac:dyDescent="0.25">
      <c r="A233" t="s">
        <v>311</v>
      </c>
      <c r="B233" t="str">
        <f ca="1">VLOOKUP($A233,IndexLookup,2,FALSE)</f>
        <v>MPLP</v>
      </c>
      <c r="C233" t="str">
        <f ca="1">VLOOKUP($B233,ParticipantLookup,2,FALSE)</f>
        <v>Milner Power Limited Partnership</v>
      </c>
      <c r="D233" t="str">
        <f ca="1">VLOOKUP($A233,IndexLookup,3,FALSE)</f>
        <v>HRM</v>
      </c>
      <c r="E233" t="str">
        <f ca="1">VLOOKUP($D233,FacilityLookup,2,FALSE)</f>
        <v>H. R. Milner</v>
      </c>
      <c r="F233" s="34">
        <f ca="1">IFERROR(VLOOKUP($A233,Lookup2006,77,FALSE),0)</f>
        <v>0</v>
      </c>
      <c r="G233" s="35">
        <f ca="1">IFERROR(VLOOKUP($A233,Lookup2006,78,FALSE),0)</f>
        <v>0</v>
      </c>
      <c r="H233" s="35">
        <f ca="1">IFERROR(VLOOKUP($A233,Lookup2006,79,FALSE),0)</f>
        <v>0</v>
      </c>
      <c r="I233" s="36">
        <f ca="1">IFERROR(VLOOKUP($A233,Lookup2006,80,FALSE),0)</f>
        <v>0</v>
      </c>
      <c r="J233" s="34">
        <f ca="1">IFERROR(VLOOKUP($A233,Lookup2007,77,FALSE),0)</f>
        <v>21019.269999999902</v>
      </c>
      <c r="K233" s="35">
        <f ca="1">IFERROR(VLOOKUP($A233,Lookup2007,78,FALSE),0)</f>
        <v>1050.9399999999969</v>
      </c>
      <c r="L233" s="35">
        <f ca="1">IFERROR(VLOOKUP($A233,Lookup2007,79,FALSE),0)</f>
        <v>8553.4599999999864</v>
      </c>
      <c r="M233" s="36">
        <f ca="1">IFERROR(VLOOKUP($A233,Lookup2007,80,FALSE),0)</f>
        <v>30623.669999999885</v>
      </c>
      <c r="N233" s="34">
        <f ca="1">IFERROR(VLOOKUP($A233,Lookup2008,77,FALSE),0)</f>
        <v>12931.23000000004</v>
      </c>
      <c r="O233" s="35">
        <f ca="1">IFERROR(VLOOKUP($A233,Lookup2008,78,FALSE),0)</f>
        <v>646.53000000000793</v>
      </c>
      <c r="P233" s="35">
        <f ca="1">IFERROR(VLOOKUP($A233,Lookup2008,79,FALSE),0)</f>
        <v>4582.5799999999881</v>
      </c>
      <c r="Q233" s="36">
        <f ca="1">IFERROR(VLOOKUP($A233,Lookup2008,80,FALSE),0)</f>
        <v>18160.34000000004</v>
      </c>
      <c r="R233" s="34">
        <f ca="1">IFERROR(VLOOKUP($A233,Lookup2009,77,FALSE),0)</f>
        <v>-86408.08999999988</v>
      </c>
      <c r="S233" s="35">
        <f ca="1">IFERROR(VLOOKUP($A233,Lookup2009,78,FALSE),0)</f>
        <v>-4320.4200000000083</v>
      </c>
      <c r="T233" s="35">
        <f ca="1">IFERROR(VLOOKUP($A233,Lookup2009,79,FALSE),0)</f>
        <v>-27966.249999999985</v>
      </c>
      <c r="U233" s="36">
        <f ca="1">IFERROR(VLOOKUP($A233,Lookup2009,80,FALSE),0)</f>
        <v>-118694.75999999986</v>
      </c>
      <c r="V233" s="34">
        <f ca="1">IFERROR(VLOOKUP($A233,Lookup2010,77,FALSE),0)</f>
        <v>-100617.01000000021</v>
      </c>
      <c r="W233" s="35">
        <f ca="1">IFERROR(VLOOKUP($A233,Lookup2010,78,FALSE),0)</f>
        <v>-5030.8399999999956</v>
      </c>
      <c r="X233" s="35">
        <f ca="1">IFERROR(VLOOKUP($A233,Lookup2010,79,FALSE),0)</f>
        <v>-30524.94999999999</v>
      </c>
      <c r="Y233" s="36">
        <f ca="1">IFERROR(VLOOKUP($A233,Lookup2010,80,FALSE),0)</f>
        <v>-136172.80000000019</v>
      </c>
      <c r="Z233" s="34">
        <f ca="1">IFERROR(VLOOKUP($A233,Lookup2011,77,FALSE),0)</f>
        <v>84926.950000000332</v>
      </c>
      <c r="AA233" s="35">
        <f ca="1">IFERROR(VLOOKUP($A233,Lookup2011,78,FALSE),0)</f>
        <v>4246.3499999999876</v>
      </c>
      <c r="AB233" s="35">
        <f ca="1">IFERROR(VLOOKUP($A233,Lookup2011,79,FALSE),0)</f>
        <v>23365.960000000046</v>
      </c>
      <c r="AC233" s="36">
        <f ca="1">IFERROR(VLOOKUP($A233,Lookup2011,80,FALSE),0)</f>
        <v>112539.26000000036</v>
      </c>
      <c r="AD233" s="34">
        <f ca="1">IFERROR(VLOOKUP($A233,Lookup2012,77,FALSE),0)</f>
        <v>57528.360000000175</v>
      </c>
      <c r="AE233" s="35">
        <f ca="1">IFERROR(VLOOKUP($A233,Lookup2012,78,FALSE),0)</f>
        <v>2876.4199999999996</v>
      </c>
      <c r="AF233" s="35">
        <f ca="1">IFERROR(VLOOKUP($A233,Lookup2012,79,FALSE),0)</f>
        <v>14174.069999999976</v>
      </c>
      <c r="AG233" s="36">
        <f ca="1">IFERROR(VLOOKUP($A233,Lookup2012,80,FALSE),0)</f>
        <v>74578.850000000151</v>
      </c>
      <c r="AH233" s="34">
        <f ca="1">IFERROR(VLOOKUP($A233,Lookup2013,77,FALSE),0)</f>
        <v>19244.630000000216</v>
      </c>
      <c r="AI233" s="35">
        <f ca="1">IFERROR(VLOOKUP($A233,Lookup2013,78,FALSE),0)</f>
        <v>962.21000000001322</v>
      </c>
      <c r="AJ233" s="35">
        <f ca="1">IFERROR(VLOOKUP($A233,Lookup2013,79,FALSE),0)</f>
        <v>4286.9100000000617</v>
      </c>
      <c r="AK233" s="36">
        <f ca="1">IFERROR(VLOOKUP($A233,Lookup2013,80,FALSE),0)</f>
        <v>24493.750000000295</v>
      </c>
      <c r="AL233" s="34">
        <f ca="1">IFERROR(VLOOKUP($A233,Lookup2014,77,FALSE),0)</f>
        <v>-37015.689999999828</v>
      </c>
      <c r="AM233" s="35">
        <f ca="1">IFERROR(VLOOKUP($A233,Lookup2014,78,FALSE),0)</f>
        <v>-1850.7999999999988</v>
      </c>
      <c r="AN233" s="35">
        <f ca="1">IFERROR(VLOOKUP($A233,Lookup2014,79,FALSE),0)</f>
        <v>-7265.0900000000138</v>
      </c>
      <c r="AO233" s="36">
        <f ca="1">IFERROR(VLOOKUP($A233,Lookup2014,80,FALSE),0)</f>
        <v>-46131.579999999842</v>
      </c>
      <c r="AP233" s="34">
        <f ca="1">IFERROR(VLOOKUP($A233,Lookup2015,77,FALSE),0)</f>
        <v>-12143.150000000005</v>
      </c>
      <c r="AQ233" s="35">
        <f ca="1">IFERROR(VLOOKUP($A233,Lookup2015,78,FALSE),0)</f>
        <v>-607.1599999999994</v>
      </c>
      <c r="AR233" s="35">
        <f ca="1">IFERROR(VLOOKUP($A233,Lookup2015,79,FALSE),0)</f>
        <v>-2059.980000000005</v>
      </c>
      <c r="AS233" s="36">
        <f ca="1">IFERROR(VLOOKUP($A233,Lookup2015,80,FALSE),0)</f>
        <v>-14810.290000000012</v>
      </c>
      <c r="AT233" s="34">
        <f ca="1">IFERROR(VLOOKUP($A233,Lookup2016,77,FALSE),0)</f>
        <v>0</v>
      </c>
      <c r="AU233" s="35">
        <f ca="1">IFERROR(VLOOKUP($A233,Lookup2016,78,FALSE),0)</f>
        <v>0</v>
      </c>
      <c r="AV233" s="35">
        <f ca="1">IFERROR(VLOOKUP($A233,Lookup2016,79,FALSE),0)</f>
        <v>0</v>
      </c>
      <c r="AW233" s="36">
        <f ca="1">IFERROR(VLOOKUP($A233,Lookup2016,80,FALSE),0)</f>
        <v>0</v>
      </c>
      <c r="AX233" s="34">
        <f ca="1">SUM(F233,J233,N233,R233,V233,Z233,AD233,AH233,AL233,AP233,AT233)</f>
        <v>-40533.499999999258</v>
      </c>
      <c r="AY233" s="35">
        <f ca="1">SUM(G233,K233,O233,S233,W233,AA233,AE233,AI233,AM233,AQ233,AU233)</f>
        <v>-2026.7699999999968</v>
      </c>
      <c r="AZ233" s="35">
        <f ca="1">SUM(H233,L233,P233,T233,X233,AB233,AF233,AJ233,AN233,AR233,AV233)</f>
        <v>-12853.289999999937</v>
      </c>
      <c r="BA233" s="36">
        <f ca="1">SUM(I233,M233,Q233,U233,Y233,AC233,AG233,AK233,AO233,AS233,AW233)</f>
        <v>-55413.559999999183</v>
      </c>
    </row>
    <row r="234" spans="1:53" outlineLevel="1" x14ac:dyDescent="0.25">
      <c r="C234" s="2" t="s">
        <v>959</v>
      </c>
      <c r="F234" s="34">
        <f t="shared" ref="F234:BA234" ca="1" si="392">SUBTOTAL(9,F233:F233)</f>
        <v>0</v>
      </c>
      <c r="G234" s="35">
        <f t="shared" ca="1" si="392"/>
        <v>0</v>
      </c>
      <c r="H234" s="35">
        <f t="shared" ca="1" si="392"/>
        <v>0</v>
      </c>
      <c r="I234" s="36">
        <f t="shared" ca="1" si="392"/>
        <v>0</v>
      </c>
      <c r="J234" s="34">
        <f t="shared" ca="1" si="392"/>
        <v>21019.269999999902</v>
      </c>
      <c r="K234" s="35">
        <f t="shared" ca="1" si="392"/>
        <v>1050.9399999999969</v>
      </c>
      <c r="L234" s="35">
        <f t="shared" ca="1" si="392"/>
        <v>8553.4599999999864</v>
      </c>
      <c r="M234" s="36">
        <f t="shared" ca="1" si="392"/>
        <v>30623.669999999885</v>
      </c>
      <c r="N234" s="34">
        <f t="shared" ca="1" si="392"/>
        <v>12931.23000000004</v>
      </c>
      <c r="O234" s="35">
        <f t="shared" ca="1" si="392"/>
        <v>646.53000000000793</v>
      </c>
      <c r="P234" s="35">
        <f t="shared" ca="1" si="392"/>
        <v>4582.5799999999881</v>
      </c>
      <c r="Q234" s="36">
        <f t="shared" ca="1" si="392"/>
        <v>18160.34000000004</v>
      </c>
      <c r="R234" s="34">
        <f t="shared" ca="1" si="392"/>
        <v>-86408.08999999988</v>
      </c>
      <c r="S234" s="35">
        <f t="shared" ca="1" si="392"/>
        <v>-4320.4200000000083</v>
      </c>
      <c r="T234" s="35">
        <f t="shared" ca="1" si="392"/>
        <v>-27966.249999999985</v>
      </c>
      <c r="U234" s="36">
        <f t="shared" ca="1" si="392"/>
        <v>-118694.75999999986</v>
      </c>
      <c r="V234" s="34">
        <f t="shared" ca="1" si="392"/>
        <v>-100617.01000000021</v>
      </c>
      <c r="W234" s="35">
        <f t="shared" ca="1" si="392"/>
        <v>-5030.8399999999956</v>
      </c>
      <c r="X234" s="35">
        <f t="shared" ca="1" si="392"/>
        <v>-30524.94999999999</v>
      </c>
      <c r="Y234" s="36">
        <f t="shared" ca="1" si="392"/>
        <v>-136172.80000000019</v>
      </c>
      <c r="Z234" s="34">
        <f t="shared" ca="1" si="392"/>
        <v>84926.950000000332</v>
      </c>
      <c r="AA234" s="35">
        <f t="shared" ca="1" si="392"/>
        <v>4246.3499999999876</v>
      </c>
      <c r="AB234" s="35">
        <f t="shared" ca="1" si="392"/>
        <v>23365.960000000046</v>
      </c>
      <c r="AC234" s="36">
        <f t="shared" ca="1" si="392"/>
        <v>112539.26000000036</v>
      </c>
      <c r="AD234" s="34">
        <f t="shared" ca="1" si="392"/>
        <v>57528.360000000175</v>
      </c>
      <c r="AE234" s="35">
        <f t="shared" ca="1" si="392"/>
        <v>2876.4199999999996</v>
      </c>
      <c r="AF234" s="35">
        <f t="shared" ca="1" si="392"/>
        <v>14174.069999999976</v>
      </c>
      <c r="AG234" s="36">
        <f t="shared" ca="1" si="392"/>
        <v>74578.850000000151</v>
      </c>
      <c r="AH234" s="34">
        <f t="shared" ca="1" si="392"/>
        <v>19244.630000000216</v>
      </c>
      <c r="AI234" s="35">
        <f t="shared" ca="1" si="392"/>
        <v>962.21000000001322</v>
      </c>
      <c r="AJ234" s="35">
        <f t="shared" ca="1" si="392"/>
        <v>4286.9100000000617</v>
      </c>
      <c r="AK234" s="36">
        <f t="shared" ca="1" si="392"/>
        <v>24493.750000000295</v>
      </c>
      <c r="AL234" s="34">
        <f t="shared" ca="1" si="392"/>
        <v>-37015.689999999828</v>
      </c>
      <c r="AM234" s="35">
        <f t="shared" ca="1" si="392"/>
        <v>-1850.7999999999988</v>
      </c>
      <c r="AN234" s="35">
        <f t="shared" ca="1" si="392"/>
        <v>-7265.0900000000138</v>
      </c>
      <c r="AO234" s="36">
        <f t="shared" ca="1" si="392"/>
        <v>-46131.579999999842</v>
      </c>
      <c r="AP234" s="34">
        <f t="shared" ca="1" si="392"/>
        <v>-12143.150000000005</v>
      </c>
      <c r="AQ234" s="35">
        <f t="shared" ca="1" si="392"/>
        <v>-607.1599999999994</v>
      </c>
      <c r="AR234" s="35">
        <f t="shared" ca="1" si="392"/>
        <v>-2059.980000000005</v>
      </c>
      <c r="AS234" s="36">
        <f t="shared" ca="1" si="392"/>
        <v>-14810.290000000012</v>
      </c>
      <c r="AT234" s="34">
        <f t="shared" ca="1" si="392"/>
        <v>0</v>
      </c>
      <c r="AU234" s="35">
        <f t="shared" ca="1" si="392"/>
        <v>0</v>
      </c>
      <c r="AV234" s="35">
        <f t="shared" ca="1" si="392"/>
        <v>0</v>
      </c>
      <c r="AW234" s="36">
        <f t="shared" ca="1" si="392"/>
        <v>0</v>
      </c>
      <c r="AX234" s="34">
        <f t="shared" ca="1" si="392"/>
        <v>-40533.499999999258</v>
      </c>
      <c r="AY234" s="35">
        <f t="shared" ca="1" si="392"/>
        <v>-2026.7699999999968</v>
      </c>
      <c r="AZ234" s="35">
        <f t="shared" ca="1" si="392"/>
        <v>-12853.289999999937</v>
      </c>
      <c r="BA234" s="36">
        <f t="shared" ca="1" si="392"/>
        <v>-55413.559999999183</v>
      </c>
    </row>
    <row r="235" spans="1:53" outlineLevel="2" x14ac:dyDescent="0.25">
      <c r="A235" t="s">
        <v>330</v>
      </c>
      <c r="B235" t="str">
        <f ca="1">VLOOKUP($A235,IndexLookup,2,FALSE)</f>
        <v>MSCG</v>
      </c>
      <c r="C235" t="str">
        <f ca="1">VLOOKUP($B235,ParticipantLookup,2,FALSE)</f>
        <v>Morgan Stanley Capital Group Inc.</v>
      </c>
      <c r="D235" t="str">
        <f ca="1">VLOOKUP($A235,IndexLookup,3,FALSE)</f>
        <v>120SIMP</v>
      </c>
      <c r="E235" t="str">
        <f ca="1">VLOOKUP($D235,FacilityLookup,2,FALSE)</f>
        <v>Alberta-Montana Intertie - Import</v>
      </c>
      <c r="F235" s="34">
        <f ca="1">IFERROR(VLOOKUP($A235,Lookup2006,77,FALSE),0)</f>
        <v>0</v>
      </c>
      <c r="G235" s="35">
        <f ca="1">IFERROR(VLOOKUP($A235,Lookup2006,78,FALSE),0)</f>
        <v>0</v>
      </c>
      <c r="H235" s="35">
        <f ca="1">IFERROR(VLOOKUP($A235,Lookup2006,79,FALSE),0)</f>
        <v>0</v>
      </c>
      <c r="I235" s="36">
        <f ca="1">IFERROR(VLOOKUP($A235,Lookup2006,80,FALSE),0)</f>
        <v>0</v>
      </c>
      <c r="J235" s="34">
        <f ca="1">IFERROR(VLOOKUP($A235,Lookup2007,77,FALSE),0)</f>
        <v>0</v>
      </c>
      <c r="K235" s="35">
        <f ca="1">IFERROR(VLOOKUP($A235,Lookup2007,78,FALSE),0)</f>
        <v>0</v>
      </c>
      <c r="L235" s="35">
        <f ca="1">IFERROR(VLOOKUP($A235,Lookup2007,79,FALSE),0)</f>
        <v>0</v>
      </c>
      <c r="M235" s="36">
        <f ca="1">IFERROR(VLOOKUP($A235,Lookup2007,80,FALSE),0)</f>
        <v>0</v>
      </c>
      <c r="N235" s="34">
        <f ca="1">IFERROR(VLOOKUP($A235,Lookup2008,77,FALSE),0)</f>
        <v>0</v>
      </c>
      <c r="O235" s="35">
        <f ca="1">IFERROR(VLOOKUP($A235,Lookup2008,78,FALSE),0)</f>
        <v>0</v>
      </c>
      <c r="P235" s="35">
        <f ca="1">IFERROR(VLOOKUP($A235,Lookup2008,79,FALSE),0)</f>
        <v>0</v>
      </c>
      <c r="Q235" s="36">
        <f ca="1">IFERROR(VLOOKUP($A235,Lookup2008,80,FALSE),0)</f>
        <v>0</v>
      </c>
      <c r="R235" s="34">
        <f ca="1">IFERROR(VLOOKUP($A235,Lookup2009,77,FALSE),0)</f>
        <v>0</v>
      </c>
      <c r="S235" s="35">
        <f ca="1">IFERROR(VLOOKUP($A235,Lookup2009,78,FALSE),0)</f>
        <v>0</v>
      </c>
      <c r="T235" s="35">
        <f ca="1">IFERROR(VLOOKUP($A235,Lookup2009,79,FALSE),0)</f>
        <v>0</v>
      </c>
      <c r="U235" s="36">
        <f ca="1">IFERROR(VLOOKUP($A235,Lookup2009,80,FALSE),0)</f>
        <v>0</v>
      </c>
      <c r="V235" s="34">
        <f ca="1">IFERROR(VLOOKUP($A235,Lookup2010,77,FALSE),0)</f>
        <v>0</v>
      </c>
      <c r="W235" s="35">
        <f ca="1">IFERROR(VLOOKUP($A235,Lookup2010,78,FALSE),0)</f>
        <v>0</v>
      </c>
      <c r="X235" s="35">
        <f ca="1">IFERROR(VLOOKUP($A235,Lookup2010,79,FALSE),0)</f>
        <v>0</v>
      </c>
      <c r="Y235" s="36">
        <f ca="1">IFERROR(VLOOKUP($A235,Lookup2010,80,FALSE),0)</f>
        <v>0</v>
      </c>
      <c r="Z235" s="34">
        <f ca="1">IFERROR(VLOOKUP($A235,Lookup2011,77,FALSE),0)</f>
        <v>0</v>
      </c>
      <c r="AA235" s="35">
        <f ca="1">IFERROR(VLOOKUP($A235,Lookup2011,78,FALSE),0)</f>
        <v>0</v>
      </c>
      <c r="AB235" s="35">
        <f ca="1">IFERROR(VLOOKUP($A235,Lookup2011,79,FALSE),0)</f>
        <v>0</v>
      </c>
      <c r="AC235" s="36">
        <f ca="1">IFERROR(VLOOKUP($A235,Lookup2011,80,FALSE),0)</f>
        <v>0</v>
      </c>
      <c r="AD235" s="34">
        <f ca="1">IFERROR(VLOOKUP($A235,Lookup2012,77,FALSE),0)</f>
        <v>0</v>
      </c>
      <c r="AE235" s="35">
        <f ca="1">IFERROR(VLOOKUP($A235,Lookup2012,78,FALSE),0)</f>
        <v>0</v>
      </c>
      <c r="AF235" s="35">
        <f ca="1">IFERROR(VLOOKUP($A235,Lookup2012,79,FALSE),0)</f>
        <v>0</v>
      </c>
      <c r="AG235" s="36">
        <f ca="1">IFERROR(VLOOKUP($A235,Lookup2012,80,FALSE),0)</f>
        <v>0</v>
      </c>
      <c r="AH235" s="34">
        <f ca="1">IFERROR(VLOOKUP($A235,Lookup2013,77,FALSE),0)</f>
        <v>13270.100000000009</v>
      </c>
      <c r="AI235" s="35">
        <f ca="1">IFERROR(VLOOKUP($A235,Lookup2013,78,FALSE),0)</f>
        <v>663.50000000000011</v>
      </c>
      <c r="AJ235" s="35">
        <f ca="1">IFERROR(VLOOKUP($A235,Lookup2013,79,FALSE),0)</f>
        <v>2791.5500000000006</v>
      </c>
      <c r="AK235" s="36">
        <f ca="1">IFERROR(VLOOKUP($A235,Lookup2013,80,FALSE),0)</f>
        <v>16725.150000000009</v>
      </c>
      <c r="AL235" s="34">
        <f ca="1">IFERROR(VLOOKUP($A235,Lookup2014,77,FALSE),0)</f>
        <v>21721.040000000012</v>
      </c>
      <c r="AM235" s="35">
        <f ca="1">IFERROR(VLOOKUP($A235,Lookup2014,78,FALSE),0)</f>
        <v>1086.0699999999979</v>
      </c>
      <c r="AN235" s="35">
        <f ca="1">IFERROR(VLOOKUP($A235,Lookup2014,79,FALSE),0)</f>
        <v>4278.3299999999954</v>
      </c>
      <c r="AO235" s="36">
        <f ca="1">IFERROR(VLOOKUP($A235,Lookup2014,80,FALSE),0)</f>
        <v>27085.440000000002</v>
      </c>
      <c r="AP235" s="34">
        <f ca="1">IFERROR(VLOOKUP($A235,Lookup2015,77,FALSE),0)</f>
        <v>-27154.139999999989</v>
      </c>
      <c r="AQ235" s="35">
        <f ca="1">IFERROR(VLOOKUP($A235,Lookup2015,78,FALSE),0)</f>
        <v>-1357.71</v>
      </c>
      <c r="AR235" s="35">
        <f ca="1">IFERROR(VLOOKUP($A235,Lookup2015,79,FALSE),0)</f>
        <v>-4633.2500000000009</v>
      </c>
      <c r="AS235" s="36">
        <f ca="1">IFERROR(VLOOKUP($A235,Lookup2015,80,FALSE),0)</f>
        <v>-33145.099999999991</v>
      </c>
      <c r="AT235" s="34">
        <f ca="1">IFERROR(VLOOKUP($A235,Lookup2016,77,FALSE),0)</f>
        <v>0</v>
      </c>
      <c r="AU235" s="35">
        <f ca="1">IFERROR(VLOOKUP($A235,Lookup2016,78,FALSE),0)</f>
        <v>0</v>
      </c>
      <c r="AV235" s="35">
        <f ca="1">IFERROR(VLOOKUP($A235,Lookup2016,79,FALSE),0)</f>
        <v>0</v>
      </c>
      <c r="AW235" s="36">
        <f ca="1">IFERROR(VLOOKUP($A235,Lookup2016,80,FALSE),0)</f>
        <v>0</v>
      </c>
      <c r="AX235" s="34">
        <f t="shared" ref="AX235:BA239" ca="1" si="393">SUM(F235,J235,N235,R235,V235,Z235,AD235,AH235,AL235,AP235,AT235)</f>
        <v>7837.0000000000327</v>
      </c>
      <c r="AY235" s="35">
        <f t="shared" ca="1" si="393"/>
        <v>391.85999999999785</v>
      </c>
      <c r="AZ235" s="35">
        <f t="shared" ca="1" si="393"/>
        <v>2436.6299999999947</v>
      </c>
      <c r="BA235" s="36">
        <f t="shared" ca="1" si="393"/>
        <v>10665.49000000002</v>
      </c>
    </row>
    <row r="236" spans="1:53" outlineLevel="2" x14ac:dyDescent="0.25">
      <c r="A236" t="s">
        <v>331</v>
      </c>
      <c r="B236" t="str">
        <f ca="1">VLOOKUP($A236,IndexLookup,2,FALSE)</f>
        <v>MSCG</v>
      </c>
      <c r="C236" t="str">
        <f ca="1">VLOOKUP($B236,ParticipantLookup,2,FALSE)</f>
        <v>Morgan Stanley Capital Group Inc.</v>
      </c>
      <c r="D236" t="str">
        <f ca="1">VLOOKUP($A236,IndexLookup,3,FALSE)</f>
        <v>BCHEXP</v>
      </c>
      <c r="E236" t="str">
        <f ca="1">VLOOKUP($D236,FacilityLookup,2,FALSE)</f>
        <v>Alberta-BC Intertie - Export</v>
      </c>
      <c r="F236" s="34">
        <f ca="1">IFERROR(VLOOKUP($A236,Lookup2006,77,FALSE),0)</f>
        <v>0</v>
      </c>
      <c r="G236" s="35">
        <f ca="1">IFERROR(VLOOKUP($A236,Lookup2006,78,FALSE),0)</f>
        <v>0</v>
      </c>
      <c r="H236" s="35">
        <f ca="1">IFERROR(VLOOKUP($A236,Lookup2006,79,FALSE),0)</f>
        <v>0</v>
      </c>
      <c r="I236" s="36">
        <f ca="1">IFERROR(VLOOKUP($A236,Lookup2006,80,FALSE),0)</f>
        <v>0</v>
      </c>
      <c r="J236" s="34">
        <f ca="1">IFERROR(VLOOKUP($A236,Lookup2007,77,FALSE),0)</f>
        <v>0.49000000000000199</v>
      </c>
      <c r="K236" s="35">
        <f ca="1">IFERROR(VLOOKUP($A236,Lookup2007,78,FALSE),0)</f>
        <v>2.9999999999999805E-2</v>
      </c>
      <c r="L236" s="35">
        <f ca="1">IFERROR(VLOOKUP($A236,Lookup2007,79,FALSE),0)</f>
        <v>0.2099999999999993</v>
      </c>
      <c r="M236" s="36">
        <f ca="1">IFERROR(VLOOKUP($A236,Lookup2007,80,FALSE),0)</f>
        <v>0.73000000000000109</v>
      </c>
      <c r="N236" s="34">
        <f ca="1">IFERROR(VLOOKUP($A236,Lookup2008,77,FALSE),0)</f>
        <v>0</v>
      </c>
      <c r="O236" s="35">
        <f ca="1">IFERROR(VLOOKUP($A236,Lookup2008,78,FALSE),0)</f>
        <v>0</v>
      </c>
      <c r="P236" s="35">
        <f ca="1">IFERROR(VLOOKUP($A236,Lookup2008,79,FALSE),0)</f>
        <v>0</v>
      </c>
      <c r="Q236" s="36">
        <f ca="1">IFERROR(VLOOKUP($A236,Lookup2008,80,FALSE),0)</f>
        <v>0</v>
      </c>
      <c r="R236" s="34">
        <f ca="1">IFERROR(VLOOKUP($A236,Lookup2009,77,FALSE),0)</f>
        <v>0</v>
      </c>
      <c r="S236" s="35">
        <f ca="1">IFERROR(VLOOKUP($A236,Lookup2009,78,FALSE),0)</f>
        <v>0</v>
      </c>
      <c r="T236" s="35">
        <f ca="1">IFERROR(VLOOKUP($A236,Lookup2009,79,FALSE),0)</f>
        <v>0</v>
      </c>
      <c r="U236" s="36">
        <f ca="1">IFERROR(VLOOKUP($A236,Lookup2009,80,FALSE),0)</f>
        <v>0</v>
      </c>
      <c r="V236" s="34">
        <f ca="1">IFERROR(VLOOKUP($A236,Lookup2010,77,FALSE),0)</f>
        <v>0</v>
      </c>
      <c r="W236" s="35">
        <f ca="1">IFERROR(VLOOKUP($A236,Lookup2010,78,FALSE),0)</f>
        <v>0</v>
      </c>
      <c r="X236" s="35">
        <f ca="1">IFERROR(VLOOKUP($A236,Lookup2010,79,FALSE),0)</f>
        <v>0</v>
      </c>
      <c r="Y236" s="36">
        <f ca="1">IFERROR(VLOOKUP($A236,Lookup2010,80,FALSE),0)</f>
        <v>0</v>
      </c>
      <c r="Z236" s="34">
        <f ca="1">IFERROR(VLOOKUP($A236,Lookup2011,77,FALSE),0)</f>
        <v>12.500000000000036</v>
      </c>
      <c r="AA236" s="35">
        <f ca="1">IFERROR(VLOOKUP($A236,Lookup2011,78,FALSE),0)</f>
        <v>0.63000000000000034</v>
      </c>
      <c r="AB236" s="35">
        <f ca="1">IFERROR(VLOOKUP($A236,Lookup2011,79,FALSE),0)</f>
        <v>3.55</v>
      </c>
      <c r="AC236" s="36">
        <f ca="1">IFERROR(VLOOKUP($A236,Lookup2011,80,FALSE),0)</f>
        <v>16.680000000000035</v>
      </c>
      <c r="AD236" s="34">
        <f ca="1">IFERROR(VLOOKUP($A236,Lookup2012,77,FALSE),0)</f>
        <v>0</v>
      </c>
      <c r="AE236" s="35">
        <f ca="1">IFERROR(VLOOKUP($A236,Lookup2012,78,FALSE),0)</f>
        <v>0</v>
      </c>
      <c r="AF236" s="35">
        <f ca="1">IFERROR(VLOOKUP($A236,Lookup2012,79,FALSE),0)</f>
        <v>0</v>
      </c>
      <c r="AG236" s="36">
        <f ca="1">IFERROR(VLOOKUP($A236,Lookup2012,80,FALSE),0)</f>
        <v>0</v>
      </c>
      <c r="AH236" s="34">
        <f ca="1">IFERROR(VLOOKUP($A236,Lookup2013,77,FALSE),0)</f>
        <v>0</v>
      </c>
      <c r="AI236" s="35">
        <f ca="1">IFERROR(VLOOKUP($A236,Lookup2013,78,FALSE),0)</f>
        <v>0</v>
      </c>
      <c r="AJ236" s="35">
        <f ca="1">IFERROR(VLOOKUP($A236,Lookup2013,79,FALSE),0)</f>
        <v>0</v>
      </c>
      <c r="AK236" s="36">
        <f ca="1">IFERROR(VLOOKUP($A236,Lookup2013,80,FALSE),0)</f>
        <v>0</v>
      </c>
      <c r="AL236" s="34">
        <f ca="1">IFERROR(VLOOKUP($A236,Lookup2014,77,FALSE),0)</f>
        <v>-1.5899999999999892</v>
      </c>
      <c r="AM236" s="35">
        <f ca="1">IFERROR(VLOOKUP($A236,Lookup2014,78,FALSE),0)</f>
        <v>-6.9999999999999951E-2</v>
      </c>
      <c r="AN236" s="35">
        <f ca="1">IFERROR(VLOOKUP($A236,Lookup2014,79,FALSE),0)</f>
        <v>-0.30000000000000004</v>
      </c>
      <c r="AO236" s="36">
        <f ca="1">IFERROR(VLOOKUP($A236,Lookup2014,80,FALSE),0)</f>
        <v>-1.9599999999999893</v>
      </c>
      <c r="AP236" s="34">
        <f ca="1">IFERROR(VLOOKUP($A236,Lookup2015,77,FALSE),0)</f>
        <v>-34.880000000000251</v>
      </c>
      <c r="AQ236" s="35">
        <f ca="1">IFERROR(VLOOKUP($A236,Lookup2015,78,FALSE),0)</f>
        <v>-1.7300000000000004</v>
      </c>
      <c r="AR236" s="35">
        <f ca="1">IFERROR(VLOOKUP($A236,Lookup2015,79,FALSE),0)</f>
        <v>-5.710000000000008</v>
      </c>
      <c r="AS236" s="36">
        <f ca="1">IFERROR(VLOOKUP($A236,Lookup2015,80,FALSE),0)</f>
        <v>-42.320000000000256</v>
      </c>
      <c r="AT236" s="34">
        <f ca="1">IFERROR(VLOOKUP($A236,Lookup2016,77,FALSE),0)</f>
        <v>0</v>
      </c>
      <c r="AU236" s="35">
        <f ca="1">IFERROR(VLOOKUP($A236,Lookup2016,78,FALSE),0)</f>
        <v>0</v>
      </c>
      <c r="AV236" s="35">
        <f ca="1">IFERROR(VLOOKUP($A236,Lookup2016,79,FALSE),0)</f>
        <v>0</v>
      </c>
      <c r="AW236" s="36">
        <f ca="1">IFERROR(VLOOKUP($A236,Lookup2016,80,FALSE),0)</f>
        <v>0</v>
      </c>
      <c r="AX236" s="34">
        <f t="shared" ca="1" si="393"/>
        <v>-23.480000000000203</v>
      </c>
      <c r="AY236" s="35">
        <f t="shared" ca="1" si="393"/>
        <v>-1.1400000000000001</v>
      </c>
      <c r="AZ236" s="35">
        <f t="shared" ca="1" si="393"/>
        <v>-2.2500000000000089</v>
      </c>
      <c r="BA236" s="36">
        <f t="shared" ca="1" si="393"/>
        <v>-26.870000000000211</v>
      </c>
    </row>
    <row r="237" spans="1:53" outlineLevel="2" x14ac:dyDescent="0.25">
      <c r="A237" t="s">
        <v>329</v>
      </c>
      <c r="B237" t="str">
        <f ca="1">VLOOKUP($A237,IndexLookup,2,FALSE)</f>
        <v>MSCG</v>
      </c>
      <c r="C237" t="str">
        <f ca="1">VLOOKUP($B237,ParticipantLookup,2,FALSE)</f>
        <v>Morgan Stanley Capital Group Inc.</v>
      </c>
      <c r="D237" t="str">
        <f ca="1">VLOOKUP($A237,IndexLookup,3,FALSE)</f>
        <v>BCHIMP</v>
      </c>
      <c r="E237" t="str">
        <f ca="1">VLOOKUP($D237,FacilityLookup,2,FALSE)</f>
        <v>Alberta-BC Intertie - Import</v>
      </c>
      <c r="F237" s="34">
        <f ca="1">IFERROR(VLOOKUP($A237,Lookup2006,77,FALSE),0)</f>
        <v>121.91999999999825</v>
      </c>
      <c r="G237" s="35">
        <f ca="1">IFERROR(VLOOKUP($A237,Lookup2006,78,FALSE),0)</f>
        <v>6.1000000000000227</v>
      </c>
      <c r="H237" s="35">
        <f ca="1">IFERROR(VLOOKUP($A237,Lookup2006,79,FALSE),0)</f>
        <v>54.919999999999781</v>
      </c>
      <c r="I237" s="36">
        <f ca="1">IFERROR(VLOOKUP($A237,Lookup2006,80,FALSE),0)</f>
        <v>182.93999999999807</v>
      </c>
      <c r="J237" s="34">
        <f ca="1">IFERROR(VLOOKUP($A237,Lookup2007,77,FALSE),0)</f>
        <v>394.34000000000009</v>
      </c>
      <c r="K237" s="35">
        <f ca="1">IFERROR(VLOOKUP($A237,Lookup2007,78,FALSE),0)</f>
        <v>19.719999999999992</v>
      </c>
      <c r="L237" s="35">
        <f ca="1">IFERROR(VLOOKUP($A237,Lookup2007,79,FALSE),0)</f>
        <v>169.86000000000041</v>
      </c>
      <c r="M237" s="36">
        <f ca="1">IFERROR(VLOOKUP($A237,Lookup2007,80,FALSE),0)</f>
        <v>583.9200000000003</v>
      </c>
      <c r="N237" s="34">
        <f ca="1">IFERROR(VLOOKUP($A237,Lookup2008,77,FALSE),0)</f>
        <v>23.709999999999969</v>
      </c>
      <c r="O237" s="35">
        <f ca="1">IFERROR(VLOOKUP($A237,Lookup2008,78,FALSE),0)</f>
        <v>1.1800000000000002</v>
      </c>
      <c r="P237" s="35">
        <f ca="1">IFERROR(VLOOKUP($A237,Lookup2008,79,FALSE),0)</f>
        <v>8.7100000000000026</v>
      </c>
      <c r="Q237" s="36">
        <f ca="1">IFERROR(VLOOKUP($A237,Lookup2008,80,FALSE),0)</f>
        <v>33.599999999999973</v>
      </c>
      <c r="R237" s="34">
        <f ca="1">IFERROR(VLOOKUP($A237,Lookup2009,77,FALSE),0)</f>
        <v>42.450000000000422</v>
      </c>
      <c r="S237" s="35">
        <f ca="1">IFERROR(VLOOKUP($A237,Lookup2009,78,FALSE),0)</f>
        <v>2.1199999999999992</v>
      </c>
      <c r="T237" s="35">
        <f ca="1">IFERROR(VLOOKUP($A237,Lookup2009,79,FALSE),0)</f>
        <v>14.159999999999995</v>
      </c>
      <c r="U237" s="36">
        <f ca="1">IFERROR(VLOOKUP($A237,Lookup2009,80,FALSE),0)</f>
        <v>58.730000000000416</v>
      </c>
      <c r="V237" s="34">
        <f ca="1">IFERROR(VLOOKUP($A237,Lookup2010,77,FALSE),0)</f>
        <v>1069.6800000000067</v>
      </c>
      <c r="W237" s="35">
        <f ca="1">IFERROR(VLOOKUP($A237,Lookup2010,78,FALSE),0)</f>
        <v>53.469999999999899</v>
      </c>
      <c r="X237" s="35">
        <f ca="1">IFERROR(VLOOKUP($A237,Lookup2010,79,FALSE),0)</f>
        <v>320.58999999999793</v>
      </c>
      <c r="Y237" s="36">
        <f ca="1">IFERROR(VLOOKUP($A237,Lookup2010,80,FALSE),0)</f>
        <v>1443.7400000000046</v>
      </c>
      <c r="Z237" s="34">
        <f ca="1">IFERROR(VLOOKUP($A237,Lookup2011,77,FALSE),0)</f>
        <v>-1226.6400000000003</v>
      </c>
      <c r="AA237" s="35">
        <f ca="1">IFERROR(VLOOKUP($A237,Lookup2011,78,FALSE),0)</f>
        <v>-61.330000000000005</v>
      </c>
      <c r="AB237" s="35">
        <f ca="1">IFERROR(VLOOKUP($A237,Lookup2011,79,FALSE),0)</f>
        <v>-350.87999999999994</v>
      </c>
      <c r="AC237" s="36">
        <f ca="1">IFERROR(VLOOKUP($A237,Lookup2011,80,FALSE),0)</f>
        <v>-1638.8500000000001</v>
      </c>
      <c r="AD237" s="34">
        <f ca="1">IFERROR(VLOOKUP($A237,Lookup2012,77,FALSE),0)</f>
        <v>84.539999999999907</v>
      </c>
      <c r="AE237" s="35">
        <f ca="1">IFERROR(VLOOKUP($A237,Lookup2012,78,FALSE),0)</f>
        <v>4.2499999999999929</v>
      </c>
      <c r="AF237" s="35">
        <f ca="1">IFERROR(VLOOKUP($A237,Lookup2012,79,FALSE),0)</f>
        <v>20.590000000000007</v>
      </c>
      <c r="AG237" s="36">
        <f ca="1">IFERROR(VLOOKUP($A237,Lookup2012,80,FALSE),0)</f>
        <v>109.37999999999991</v>
      </c>
      <c r="AH237" s="34">
        <f ca="1">IFERROR(VLOOKUP($A237,Lookup2013,77,FALSE),0)</f>
        <v>17.260000000000062</v>
      </c>
      <c r="AI237" s="35">
        <f ca="1">IFERROR(VLOOKUP($A237,Lookup2013,78,FALSE),0)</f>
        <v>0.8600000000000021</v>
      </c>
      <c r="AJ237" s="35">
        <f ca="1">IFERROR(VLOOKUP($A237,Lookup2013,79,FALSE),0)</f>
        <v>3.9299999999999971</v>
      </c>
      <c r="AK237" s="36">
        <f ca="1">IFERROR(VLOOKUP($A237,Lookup2013,80,FALSE),0)</f>
        <v>22.050000000000065</v>
      </c>
      <c r="AL237" s="34">
        <f ca="1">IFERROR(VLOOKUP($A237,Lookup2014,77,FALSE),0)</f>
        <v>0</v>
      </c>
      <c r="AM237" s="35">
        <f ca="1">IFERROR(VLOOKUP($A237,Lookup2014,78,FALSE),0)</f>
        <v>0</v>
      </c>
      <c r="AN237" s="35">
        <f ca="1">IFERROR(VLOOKUP($A237,Lookup2014,79,FALSE),0)</f>
        <v>0</v>
      </c>
      <c r="AO237" s="36">
        <f ca="1">IFERROR(VLOOKUP($A237,Lookup2014,80,FALSE),0)</f>
        <v>0</v>
      </c>
      <c r="AP237" s="34">
        <f ca="1">IFERROR(VLOOKUP($A237,Lookup2015,77,FALSE),0)</f>
        <v>-3.5099999999999909</v>
      </c>
      <c r="AQ237" s="35">
        <f ca="1">IFERROR(VLOOKUP($A237,Lookup2015,78,FALSE),0)</f>
        <v>-0.1800000000000006</v>
      </c>
      <c r="AR237" s="35">
        <f ca="1">IFERROR(VLOOKUP($A237,Lookup2015,79,FALSE),0)</f>
        <v>-0.6000000000000012</v>
      </c>
      <c r="AS237" s="36">
        <f ca="1">IFERROR(VLOOKUP($A237,Lookup2015,80,FALSE),0)</f>
        <v>-4.2899999999999929</v>
      </c>
      <c r="AT237" s="34">
        <f ca="1">IFERROR(VLOOKUP($A237,Lookup2016,77,FALSE),0)</f>
        <v>0.31999999999999318</v>
      </c>
      <c r="AU237" s="35">
        <f ca="1">IFERROR(VLOOKUP($A237,Lookup2016,78,FALSE),0)</f>
        <v>2.0000000000000018E-2</v>
      </c>
      <c r="AV237" s="35">
        <f ca="1">IFERROR(VLOOKUP($A237,Lookup2016,79,FALSE),0)</f>
        <v>4.000000000000048E-2</v>
      </c>
      <c r="AW237" s="36">
        <f ca="1">IFERROR(VLOOKUP($A237,Lookup2016,80,FALSE),0)</f>
        <v>0.37999999999999368</v>
      </c>
      <c r="AX237" s="34">
        <f t="shared" ca="1" si="393"/>
        <v>524.07000000000494</v>
      </c>
      <c r="AY237" s="35">
        <f t="shared" ca="1" si="393"/>
        <v>26.209999999999908</v>
      </c>
      <c r="AZ237" s="35">
        <f t="shared" ca="1" si="393"/>
        <v>241.31999999999826</v>
      </c>
      <c r="BA237" s="36">
        <f t="shared" ca="1" si="393"/>
        <v>791.60000000000286</v>
      </c>
    </row>
    <row r="238" spans="1:53" outlineLevel="2" x14ac:dyDescent="0.25">
      <c r="A238" t="s">
        <v>332</v>
      </c>
      <c r="B238" t="str">
        <f ca="1">VLOOKUP($A238,IndexLookup,2,FALSE)</f>
        <v>MSCG</v>
      </c>
      <c r="C238" t="str">
        <f ca="1">VLOOKUP($B238,ParticipantLookup,2,FALSE)</f>
        <v>Morgan Stanley Capital Group Inc.</v>
      </c>
      <c r="D238" t="str">
        <f ca="1">VLOOKUP($A238,IndexLookup,3,FALSE)</f>
        <v>SPCEXP</v>
      </c>
      <c r="E238" t="str">
        <f ca="1">VLOOKUP($D238,FacilityLookup,2,FALSE)</f>
        <v>Alberta-Saskatchewan Intertie - Export</v>
      </c>
      <c r="F238" s="34">
        <f ca="1">IFERROR(VLOOKUP($A238,Lookup2006,77,FALSE),0)</f>
        <v>0</v>
      </c>
      <c r="G238" s="35">
        <f ca="1">IFERROR(VLOOKUP($A238,Lookup2006,78,FALSE),0)</f>
        <v>0</v>
      </c>
      <c r="H238" s="35">
        <f ca="1">IFERROR(VLOOKUP($A238,Lookup2006,79,FALSE),0)</f>
        <v>0</v>
      </c>
      <c r="I238" s="36">
        <f ca="1">IFERROR(VLOOKUP($A238,Lookup2006,80,FALSE),0)</f>
        <v>0</v>
      </c>
      <c r="J238" s="34">
        <f ca="1">IFERROR(VLOOKUP($A238,Lookup2007,77,FALSE),0)</f>
        <v>0</v>
      </c>
      <c r="K238" s="35">
        <f ca="1">IFERROR(VLOOKUP($A238,Lookup2007,78,FALSE),0)</f>
        <v>0</v>
      </c>
      <c r="L238" s="35">
        <f ca="1">IFERROR(VLOOKUP($A238,Lookup2007,79,FALSE),0)</f>
        <v>0</v>
      </c>
      <c r="M238" s="36">
        <f ca="1">IFERROR(VLOOKUP($A238,Lookup2007,80,FALSE),0)</f>
        <v>0</v>
      </c>
      <c r="N238" s="34">
        <f ca="1">IFERROR(VLOOKUP($A238,Lookup2008,77,FALSE),0)</f>
        <v>0</v>
      </c>
      <c r="O238" s="35">
        <f ca="1">IFERROR(VLOOKUP($A238,Lookup2008,78,FALSE),0)</f>
        <v>0</v>
      </c>
      <c r="P238" s="35">
        <f ca="1">IFERROR(VLOOKUP($A238,Lookup2008,79,FALSE),0)</f>
        <v>0</v>
      </c>
      <c r="Q238" s="36">
        <f ca="1">IFERROR(VLOOKUP($A238,Lookup2008,80,FALSE),0)</f>
        <v>0</v>
      </c>
      <c r="R238" s="34">
        <f ca="1">IFERROR(VLOOKUP($A238,Lookup2009,77,FALSE),0)</f>
        <v>0</v>
      </c>
      <c r="S238" s="35">
        <f ca="1">IFERROR(VLOOKUP($A238,Lookup2009,78,FALSE),0)</f>
        <v>0</v>
      </c>
      <c r="T238" s="35">
        <f ca="1">IFERROR(VLOOKUP($A238,Lookup2009,79,FALSE),0)</f>
        <v>0</v>
      </c>
      <c r="U238" s="36">
        <f ca="1">IFERROR(VLOOKUP($A238,Lookup2009,80,FALSE),0)</f>
        <v>0</v>
      </c>
      <c r="V238" s="34">
        <f ca="1">IFERROR(VLOOKUP($A238,Lookup2010,77,FALSE),0)</f>
        <v>0</v>
      </c>
      <c r="W238" s="35">
        <f ca="1">IFERROR(VLOOKUP($A238,Lookup2010,78,FALSE),0)</f>
        <v>0</v>
      </c>
      <c r="X238" s="35">
        <f ca="1">IFERROR(VLOOKUP($A238,Lookup2010,79,FALSE),0)</f>
        <v>0</v>
      </c>
      <c r="Y238" s="36">
        <f ca="1">IFERROR(VLOOKUP($A238,Lookup2010,80,FALSE),0)</f>
        <v>0</v>
      </c>
      <c r="Z238" s="34">
        <f ca="1">IFERROR(VLOOKUP($A238,Lookup2011,77,FALSE),0)</f>
        <v>0</v>
      </c>
      <c r="AA238" s="35">
        <f ca="1">IFERROR(VLOOKUP($A238,Lookup2011,78,FALSE),0)</f>
        <v>0</v>
      </c>
      <c r="AB238" s="35">
        <f ca="1">IFERROR(VLOOKUP($A238,Lookup2011,79,FALSE),0)</f>
        <v>0</v>
      </c>
      <c r="AC238" s="36">
        <f ca="1">IFERROR(VLOOKUP($A238,Lookup2011,80,FALSE),0)</f>
        <v>0</v>
      </c>
      <c r="AD238" s="34">
        <f ca="1">IFERROR(VLOOKUP($A238,Lookup2012,77,FALSE),0)</f>
        <v>0</v>
      </c>
      <c r="AE238" s="35">
        <f ca="1">IFERROR(VLOOKUP($A238,Lookup2012,78,FALSE),0)</f>
        <v>0</v>
      </c>
      <c r="AF238" s="35">
        <f ca="1">IFERROR(VLOOKUP($A238,Lookup2012,79,FALSE),0)</f>
        <v>0</v>
      </c>
      <c r="AG238" s="36">
        <f ca="1">IFERROR(VLOOKUP($A238,Lookup2012,80,FALSE),0)</f>
        <v>0</v>
      </c>
      <c r="AH238" s="34">
        <f ca="1">IFERROR(VLOOKUP($A238,Lookup2013,77,FALSE),0)</f>
        <v>0</v>
      </c>
      <c r="AI238" s="35">
        <f ca="1">IFERROR(VLOOKUP($A238,Lookup2013,78,FALSE),0)</f>
        <v>0</v>
      </c>
      <c r="AJ238" s="35">
        <f ca="1">IFERROR(VLOOKUP($A238,Lookup2013,79,FALSE),0)</f>
        <v>0</v>
      </c>
      <c r="AK238" s="36">
        <f ca="1">IFERROR(VLOOKUP($A238,Lookup2013,80,FALSE),0)</f>
        <v>0</v>
      </c>
      <c r="AL238" s="34">
        <f ca="1">IFERROR(VLOOKUP($A238,Lookup2014,77,FALSE),0)</f>
        <v>0</v>
      </c>
      <c r="AM238" s="35">
        <f ca="1">IFERROR(VLOOKUP($A238,Lookup2014,78,FALSE),0)</f>
        <v>0</v>
      </c>
      <c r="AN238" s="35">
        <f ca="1">IFERROR(VLOOKUP($A238,Lookup2014,79,FALSE),0)</f>
        <v>0</v>
      </c>
      <c r="AO238" s="36">
        <f ca="1">IFERROR(VLOOKUP($A238,Lookup2014,80,FALSE),0)</f>
        <v>0</v>
      </c>
      <c r="AP238" s="34">
        <f ca="1">IFERROR(VLOOKUP($A238,Lookup2015,77,FALSE),0)</f>
        <v>0</v>
      </c>
      <c r="AQ238" s="35">
        <f ca="1">IFERROR(VLOOKUP($A238,Lookup2015,78,FALSE),0)</f>
        <v>0</v>
      </c>
      <c r="AR238" s="35">
        <f ca="1">IFERROR(VLOOKUP($A238,Lookup2015,79,FALSE),0)</f>
        <v>0</v>
      </c>
      <c r="AS238" s="36">
        <f ca="1">IFERROR(VLOOKUP($A238,Lookup2015,80,FALSE),0)</f>
        <v>0</v>
      </c>
      <c r="AT238" s="34">
        <f ca="1">IFERROR(VLOOKUP($A238,Lookup2016,77,FALSE),0)</f>
        <v>0</v>
      </c>
      <c r="AU238" s="35">
        <f ca="1">IFERROR(VLOOKUP($A238,Lookup2016,78,FALSE),0)</f>
        <v>0</v>
      </c>
      <c r="AV238" s="35">
        <f ca="1">IFERROR(VLOOKUP($A238,Lookup2016,79,FALSE),0)</f>
        <v>0</v>
      </c>
      <c r="AW238" s="36">
        <f ca="1">IFERROR(VLOOKUP($A238,Lookup2016,80,FALSE),0)</f>
        <v>0</v>
      </c>
      <c r="AX238" s="34">
        <f t="shared" ca="1" si="393"/>
        <v>0</v>
      </c>
      <c r="AY238" s="35">
        <f t="shared" ca="1" si="393"/>
        <v>0</v>
      </c>
      <c r="AZ238" s="35">
        <f t="shared" ca="1" si="393"/>
        <v>0</v>
      </c>
      <c r="BA238" s="36">
        <f t="shared" ca="1" si="393"/>
        <v>0</v>
      </c>
    </row>
    <row r="239" spans="1:53" outlineLevel="2" x14ac:dyDescent="0.25">
      <c r="A239" t="s">
        <v>673</v>
      </c>
      <c r="B239" t="str">
        <f ca="1">VLOOKUP($A239,IndexLookup,2,FALSE)</f>
        <v>MSCG</v>
      </c>
      <c r="C239" t="str">
        <f ca="1">VLOOKUP($B239,ParticipantLookup,2,FALSE)</f>
        <v>Morgan Stanley Capital Group Inc.</v>
      </c>
      <c r="D239" t="str">
        <f ca="1">VLOOKUP($A239,IndexLookup,3,FALSE)</f>
        <v>SPCIMP</v>
      </c>
      <c r="E239" t="str">
        <f ca="1">VLOOKUP($D239,FacilityLookup,2,FALSE)</f>
        <v>Alberta-Saskatchewan Intertie - Import</v>
      </c>
      <c r="F239" s="34">
        <f ca="1">IFERROR(VLOOKUP($A239,Lookup2006,77,FALSE),0)</f>
        <v>0</v>
      </c>
      <c r="G239" s="35">
        <f ca="1">IFERROR(VLOOKUP($A239,Lookup2006,78,FALSE),0)</f>
        <v>0</v>
      </c>
      <c r="H239" s="35">
        <f ca="1">IFERROR(VLOOKUP($A239,Lookup2006,79,FALSE),0)</f>
        <v>0</v>
      </c>
      <c r="I239" s="36">
        <f ca="1">IFERROR(VLOOKUP($A239,Lookup2006,80,FALSE),0)</f>
        <v>0</v>
      </c>
      <c r="J239" s="34">
        <f ca="1">IFERROR(VLOOKUP($A239,Lookup2007,77,FALSE),0)</f>
        <v>0</v>
      </c>
      <c r="K239" s="35">
        <f ca="1">IFERROR(VLOOKUP($A239,Lookup2007,78,FALSE),0)</f>
        <v>0</v>
      </c>
      <c r="L239" s="35">
        <f ca="1">IFERROR(VLOOKUP($A239,Lookup2007,79,FALSE),0)</f>
        <v>0</v>
      </c>
      <c r="M239" s="36">
        <f ca="1">IFERROR(VLOOKUP($A239,Lookup2007,80,FALSE),0)</f>
        <v>0</v>
      </c>
      <c r="N239" s="34">
        <f ca="1">IFERROR(VLOOKUP($A239,Lookup2008,77,FALSE),0)</f>
        <v>0</v>
      </c>
      <c r="O239" s="35">
        <f ca="1">IFERROR(VLOOKUP($A239,Lookup2008,78,FALSE),0)</f>
        <v>0</v>
      </c>
      <c r="P239" s="35">
        <f ca="1">IFERROR(VLOOKUP($A239,Lookup2008,79,FALSE),0)</f>
        <v>0</v>
      </c>
      <c r="Q239" s="36">
        <f ca="1">IFERROR(VLOOKUP($A239,Lookup2008,80,FALSE),0)</f>
        <v>0</v>
      </c>
      <c r="R239" s="34">
        <f ca="1">IFERROR(VLOOKUP($A239,Lookup2009,77,FALSE),0)</f>
        <v>0</v>
      </c>
      <c r="S239" s="35">
        <f ca="1">IFERROR(VLOOKUP($A239,Lookup2009,78,FALSE),0)</f>
        <v>0</v>
      </c>
      <c r="T239" s="35">
        <f ca="1">IFERROR(VLOOKUP($A239,Lookup2009,79,FALSE),0)</f>
        <v>0</v>
      </c>
      <c r="U239" s="36">
        <f ca="1">IFERROR(VLOOKUP($A239,Lookup2009,80,FALSE),0)</f>
        <v>0</v>
      </c>
      <c r="V239" s="34">
        <f ca="1">IFERROR(VLOOKUP($A239,Lookup2010,77,FALSE),0)</f>
        <v>18.930000000000007</v>
      </c>
      <c r="W239" s="35">
        <f ca="1">IFERROR(VLOOKUP($A239,Lookup2010,78,FALSE),0)</f>
        <v>0.94000000000000039</v>
      </c>
      <c r="X239" s="35">
        <f ca="1">IFERROR(VLOOKUP($A239,Lookup2010,79,FALSE),0)</f>
        <v>5.5999999999999943</v>
      </c>
      <c r="Y239" s="36">
        <f ca="1">IFERROR(VLOOKUP($A239,Lookup2010,80,FALSE),0)</f>
        <v>25.47</v>
      </c>
      <c r="Z239" s="34">
        <f ca="1">IFERROR(VLOOKUP($A239,Lookup2011,77,FALSE),0)</f>
        <v>8.6899999999999693</v>
      </c>
      <c r="AA239" s="35">
        <f ca="1">IFERROR(VLOOKUP($A239,Lookup2011,78,FALSE),0)</f>
        <v>0.4300000000000006</v>
      </c>
      <c r="AB239" s="35">
        <f ca="1">IFERROR(VLOOKUP($A239,Lookup2011,79,FALSE),0)</f>
        <v>2.4099999999999997</v>
      </c>
      <c r="AC239" s="36">
        <f ca="1">IFERROR(VLOOKUP($A239,Lookup2011,80,FALSE),0)</f>
        <v>11.529999999999969</v>
      </c>
      <c r="AD239" s="34">
        <f ca="1">IFERROR(VLOOKUP($A239,Lookup2012,77,FALSE),0)</f>
        <v>0</v>
      </c>
      <c r="AE239" s="35">
        <f ca="1">IFERROR(VLOOKUP($A239,Lookup2012,78,FALSE),0)</f>
        <v>0</v>
      </c>
      <c r="AF239" s="35">
        <f ca="1">IFERROR(VLOOKUP($A239,Lookup2012,79,FALSE),0)</f>
        <v>0</v>
      </c>
      <c r="AG239" s="36">
        <f ca="1">IFERROR(VLOOKUP($A239,Lookup2012,80,FALSE),0)</f>
        <v>0</v>
      </c>
      <c r="AH239" s="34">
        <f ca="1">IFERROR(VLOOKUP($A239,Lookup2013,77,FALSE),0)</f>
        <v>0</v>
      </c>
      <c r="AI239" s="35">
        <f ca="1">IFERROR(VLOOKUP($A239,Lookup2013,78,FALSE),0)</f>
        <v>0</v>
      </c>
      <c r="AJ239" s="35">
        <f ca="1">IFERROR(VLOOKUP($A239,Lookup2013,79,FALSE),0)</f>
        <v>0</v>
      </c>
      <c r="AK239" s="36">
        <f ca="1">IFERROR(VLOOKUP($A239,Lookup2013,80,FALSE),0)</f>
        <v>0</v>
      </c>
      <c r="AL239" s="34">
        <f ca="1">IFERROR(VLOOKUP($A239,Lookup2014,77,FALSE),0)</f>
        <v>0</v>
      </c>
      <c r="AM239" s="35">
        <f ca="1">IFERROR(VLOOKUP($A239,Lookup2014,78,FALSE),0)</f>
        <v>0</v>
      </c>
      <c r="AN239" s="35">
        <f ca="1">IFERROR(VLOOKUP($A239,Lookup2014,79,FALSE),0)</f>
        <v>0</v>
      </c>
      <c r="AO239" s="36">
        <f ca="1">IFERROR(VLOOKUP($A239,Lookup2014,80,FALSE),0)</f>
        <v>0</v>
      </c>
      <c r="AP239" s="34">
        <f ca="1">IFERROR(VLOOKUP($A239,Lookup2015,77,FALSE),0)</f>
        <v>0</v>
      </c>
      <c r="AQ239" s="35">
        <f ca="1">IFERROR(VLOOKUP($A239,Lookup2015,78,FALSE),0)</f>
        <v>0</v>
      </c>
      <c r="AR239" s="35">
        <f ca="1">IFERROR(VLOOKUP($A239,Lookup2015,79,FALSE),0)</f>
        <v>0</v>
      </c>
      <c r="AS239" s="36">
        <f ca="1">IFERROR(VLOOKUP($A239,Lookup2015,80,FALSE),0)</f>
        <v>0</v>
      </c>
      <c r="AT239" s="34">
        <f ca="1">IFERROR(VLOOKUP($A239,Lookup2016,77,FALSE),0)</f>
        <v>0</v>
      </c>
      <c r="AU239" s="35">
        <f ca="1">IFERROR(VLOOKUP($A239,Lookup2016,78,FALSE),0)</f>
        <v>0</v>
      </c>
      <c r="AV239" s="35">
        <f ca="1">IFERROR(VLOOKUP($A239,Lookup2016,79,FALSE),0)</f>
        <v>0</v>
      </c>
      <c r="AW239" s="36">
        <f ca="1">IFERROR(VLOOKUP($A239,Lookup2016,80,FALSE),0)</f>
        <v>0</v>
      </c>
      <c r="AX239" s="34">
        <f t="shared" ca="1" si="393"/>
        <v>27.619999999999976</v>
      </c>
      <c r="AY239" s="35">
        <f t="shared" ca="1" si="393"/>
        <v>1.370000000000001</v>
      </c>
      <c r="AZ239" s="35">
        <f t="shared" ca="1" si="393"/>
        <v>8.0099999999999945</v>
      </c>
      <c r="BA239" s="36">
        <f t="shared" ca="1" si="393"/>
        <v>36.999999999999972</v>
      </c>
    </row>
    <row r="240" spans="1:53" outlineLevel="1" x14ac:dyDescent="0.25">
      <c r="C240" s="2" t="s">
        <v>960</v>
      </c>
      <c r="F240" s="34">
        <f t="shared" ref="F240:BA240" ca="1" si="394">SUBTOTAL(9,F235:F239)</f>
        <v>121.91999999999825</v>
      </c>
      <c r="G240" s="35">
        <f t="shared" ca="1" si="394"/>
        <v>6.1000000000000227</v>
      </c>
      <c r="H240" s="35">
        <f t="shared" ca="1" si="394"/>
        <v>54.919999999999781</v>
      </c>
      <c r="I240" s="36">
        <f t="shared" ca="1" si="394"/>
        <v>182.93999999999807</v>
      </c>
      <c r="J240" s="34">
        <f t="shared" ca="1" si="394"/>
        <v>394.8300000000001</v>
      </c>
      <c r="K240" s="35">
        <f t="shared" ca="1" si="394"/>
        <v>19.749999999999993</v>
      </c>
      <c r="L240" s="35">
        <f t="shared" ca="1" si="394"/>
        <v>170.07000000000042</v>
      </c>
      <c r="M240" s="36">
        <f t="shared" ca="1" si="394"/>
        <v>584.65000000000032</v>
      </c>
      <c r="N240" s="34">
        <f t="shared" ca="1" si="394"/>
        <v>23.709999999999969</v>
      </c>
      <c r="O240" s="35">
        <f t="shared" ca="1" si="394"/>
        <v>1.1800000000000002</v>
      </c>
      <c r="P240" s="35">
        <f t="shared" ca="1" si="394"/>
        <v>8.7100000000000026</v>
      </c>
      <c r="Q240" s="36">
        <f t="shared" ca="1" si="394"/>
        <v>33.599999999999973</v>
      </c>
      <c r="R240" s="34">
        <f t="shared" ca="1" si="394"/>
        <v>42.450000000000422</v>
      </c>
      <c r="S240" s="35">
        <f t="shared" ca="1" si="394"/>
        <v>2.1199999999999992</v>
      </c>
      <c r="T240" s="35">
        <f t="shared" ca="1" si="394"/>
        <v>14.159999999999995</v>
      </c>
      <c r="U240" s="36">
        <f t="shared" ca="1" si="394"/>
        <v>58.730000000000416</v>
      </c>
      <c r="V240" s="34">
        <f t="shared" ca="1" si="394"/>
        <v>1088.6100000000067</v>
      </c>
      <c r="W240" s="35">
        <f t="shared" ca="1" si="394"/>
        <v>54.409999999999897</v>
      </c>
      <c r="X240" s="35">
        <f t="shared" ca="1" si="394"/>
        <v>326.18999999999789</v>
      </c>
      <c r="Y240" s="36">
        <f t="shared" ca="1" si="394"/>
        <v>1469.2100000000046</v>
      </c>
      <c r="Z240" s="34">
        <f t="shared" ca="1" si="394"/>
        <v>-1205.4500000000003</v>
      </c>
      <c r="AA240" s="35">
        <f t="shared" ca="1" si="394"/>
        <v>-60.27</v>
      </c>
      <c r="AB240" s="35">
        <f t="shared" ca="1" si="394"/>
        <v>-344.9199999999999</v>
      </c>
      <c r="AC240" s="36">
        <f t="shared" ca="1" si="394"/>
        <v>-1610.64</v>
      </c>
      <c r="AD240" s="34">
        <f t="shared" ca="1" si="394"/>
        <v>84.539999999999907</v>
      </c>
      <c r="AE240" s="35">
        <f t="shared" ca="1" si="394"/>
        <v>4.2499999999999929</v>
      </c>
      <c r="AF240" s="35">
        <f t="shared" ca="1" si="394"/>
        <v>20.590000000000007</v>
      </c>
      <c r="AG240" s="36">
        <f t="shared" ca="1" si="394"/>
        <v>109.37999999999991</v>
      </c>
      <c r="AH240" s="34">
        <f t="shared" ca="1" si="394"/>
        <v>13287.36000000001</v>
      </c>
      <c r="AI240" s="35">
        <f t="shared" ca="1" si="394"/>
        <v>664.36000000000013</v>
      </c>
      <c r="AJ240" s="35">
        <f t="shared" ca="1" si="394"/>
        <v>2795.4800000000005</v>
      </c>
      <c r="AK240" s="36">
        <f t="shared" ca="1" si="394"/>
        <v>16747.200000000008</v>
      </c>
      <c r="AL240" s="34">
        <f t="shared" ca="1" si="394"/>
        <v>21719.450000000012</v>
      </c>
      <c r="AM240" s="35">
        <f t="shared" ca="1" si="394"/>
        <v>1085.999999999998</v>
      </c>
      <c r="AN240" s="35">
        <f t="shared" ca="1" si="394"/>
        <v>4278.0299999999952</v>
      </c>
      <c r="AO240" s="36">
        <f t="shared" ca="1" si="394"/>
        <v>27083.480000000003</v>
      </c>
      <c r="AP240" s="34">
        <f t="shared" ca="1" si="394"/>
        <v>-27192.529999999988</v>
      </c>
      <c r="AQ240" s="35">
        <f t="shared" ca="1" si="394"/>
        <v>-1359.6200000000001</v>
      </c>
      <c r="AR240" s="35">
        <f t="shared" ca="1" si="394"/>
        <v>-4639.5600000000013</v>
      </c>
      <c r="AS240" s="36">
        <f t="shared" ca="1" si="394"/>
        <v>-33191.709999999992</v>
      </c>
      <c r="AT240" s="34">
        <f t="shared" ca="1" si="394"/>
        <v>0.31999999999999318</v>
      </c>
      <c r="AU240" s="35">
        <f t="shared" ca="1" si="394"/>
        <v>2.0000000000000018E-2</v>
      </c>
      <c r="AV240" s="35">
        <f t="shared" ca="1" si="394"/>
        <v>4.000000000000048E-2</v>
      </c>
      <c r="AW240" s="36">
        <f t="shared" ca="1" si="394"/>
        <v>0.37999999999999368</v>
      </c>
      <c r="AX240" s="34">
        <f t="shared" ca="1" si="394"/>
        <v>8365.2100000000373</v>
      </c>
      <c r="AY240" s="35">
        <f t="shared" ca="1" si="394"/>
        <v>418.29999999999779</v>
      </c>
      <c r="AZ240" s="35">
        <f t="shared" ca="1" si="394"/>
        <v>2683.7099999999932</v>
      </c>
      <c r="BA240" s="36">
        <f t="shared" ca="1" si="394"/>
        <v>11467.220000000021</v>
      </c>
    </row>
    <row r="241" spans="1:53" outlineLevel="2" x14ac:dyDescent="0.25">
      <c r="A241" t="s">
        <v>755</v>
      </c>
      <c r="B241" t="str">
        <f ca="1">VLOOKUP($A241,IndexLookup,2,FALSE)</f>
        <v>NXI</v>
      </c>
      <c r="C241" t="str">
        <f ca="1">VLOOKUP($B241,ParticipantLookup,2,FALSE)</f>
        <v>Nexen Energy ULC</v>
      </c>
      <c r="D241" t="str">
        <f ca="1">VLOOKUP($A241,IndexLookup,3,FALSE)</f>
        <v>BCHIMP</v>
      </c>
      <c r="E241" t="str">
        <f ca="1">VLOOKUP($D241,FacilityLookup,2,FALSE)</f>
        <v>Alberta-BC Intertie - Import</v>
      </c>
      <c r="F241" s="34">
        <f ca="1">IFERROR(VLOOKUP($A241,Lookup2006,77,FALSE),0)</f>
        <v>0</v>
      </c>
      <c r="G241" s="35">
        <f ca="1">IFERROR(VLOOKUP($A241,Lookup2006,78,FALSE),0)</f>
        <v>0</v>
      </c>
      <c r="H241" s="35">
        <f ca="1">IFERROR(VLOOKUP($A241,Lookup2006,79,FALSE),0)</f>
        <v>0</v>
      </c>
      <c r="I241" s="36">
        <f ca="1">IFERROR(VLOOKUP($A241,Lookup2006,80,FALSE),0)</f>
        <v>0</v>
      </c>
      <c r="J241" s="34">
        <f ca="1">IFERROR(VLOOKUP($A241,Lookup2007,77,FALSE),0)</f>
        <v>0</v>
      </c>
      <c r="K241" s="35">
        <f ca="1">IFERROR(VLOOKUP($A241,Lookup2007,78,FALSE),0)</f>
        <v>0</v>
      </c>
      <c r="L241" s="35">
        <f ca="1">IFERROR(VLOOKUP($A241,Lookup2007,79,FALSE),0)</f>
        <v>0</v>
      </c>
      <c r="M241" s="36">
        <f ca="1">IFERROR(VLOOKUP($A241,Lookup2007,80,FALSE),0)</f>
        <v>0</v>
      </c>
      <c r="N241" s="34">
        <f ca="1">IFERROR(VLOOKUP($A241,Lookup2008,77,FALSE),0)</f>
        <v>0</v>
      </c>
      <c r="O241" s="35">
        <f ca="1">IFERROR(VLOOKUP($A241,Lookup2008,78,FALSE),0)</f>
        <v>0</v>
      </c>
      <c r="P241" s="35">
        <f ca="1">IFERROR(VLOOKUP($A241,Lookup2008,79,FALSE),0)</f>
        <v>0</v>
      </c>
      <c r="Q241" s="36">
        <f ca="1">IFERROR(VLOOKUP($A241,Lookup2008,80,FALSE),0)</f>
        <v>0</v>
      </c>
      <c r="R241" s="34">
        <f ca="1">IFERROR(VLOOKUP($A241,Lookup2009,77,FALSE),0)</f>
        <v>1.3400000000000034</v>
      </c>
      <c r="S241" s="35">
        <f ca="1">IFERROR(VLOOKUP($A241,Lookup2009,78,FALSE),0)</f>
        <v>7.0000000000000284E-2</v>
      </c>
      <c r="T241" s="35">
        <f ca="1">IFERROR(VLOOKUP($A241,Lookup2009,79,FALSE),0)</f>
        <v>0.41999999999999926</v>
      </c>
      <c r="U241" s="36">
        <f ca="1">IFERROR(VLOOKUP($A241,Lookup2009,80,FALSE),0)</f>
        <v>1.830000000000003</v>
      </c>
      <c r="V241" s="34">
        <f ca="1">IFERROR(VLOOKUP($A241,Lookup2010,77,FALSE),0)</f>
        <v>0</v>
      </c>
      <c r="W241" s="35">
        <f ca="1">IFERROR(VLOOKUP($A241,Lookup2010,78,FALSE),0)</f>
        <v>0</v>
      </c>
      <c r="X241" s="35">
        <f ca="1">IFERROR(VLOOKUP($A241,Lookup2010,79,FALSE),0)</f>
        <v>0</v>
      </c>
      <c r="Y241" s="36">
        <f ca="1">IFERROR(VLOOKUP($A241,Lookup2010,80,FALSE),0)</f>
        <v>0</v>
      </c>
      <c r="Z241" s="34">
        <f ca="1">IFERROR(VLOOKUP($A241,Lookup2011,77,FALSE),0)</f>
        <v>0</v>
      </c>
      <c r="AA241" s="35">
        <f ca="1">IFERROR(VLOOKUP($A241,Lookup2011,78,FALSE),0)</f>
        <v>0</v>
      </c>
      <c r="AB241" s="35">
        <f ca="1">IFERROR(VLOOKUP($A241,Lookup2011,79,FALSE),0)</f>
        <v>0</v>
      </c>
      <c r="AC241" s="36">
        <f ca="1">IFERROR(VLOOKUP($A241,Lookup2011,80,FALSE),0)</f>
        <v>0</v>
      </c>
      <c r="AD241" s="34">
        <f ca="1">IFERROR(VLOOKUP($A241,Lookup2012,77,FALSE),0)</f>
        <v>0</v>
      </c>
      <c r="AE241" s="35">
        <f ca="1">IFERROR(VLOOKUP($A241,Lookup2012,78,FALSE),0)</f>
        <v>0</v>
      </c>
      <c r="AF241" s="35">
        <f ca="1">IFERROR(VLOOKUP($A241,Lookup2012,79,FALSE),0)</f>
        <v>0</v>
      </c>
      <c r="AG241" s="36">
        <f ca="1">IFERROR(VLOOKUP($A241,Lookup2012,80,FALSE),0)</f>
        <v>0</v>
      </c>
      <c r="AH241" s="34">
        <f ca="1">IFERROR(VLOOKUP($A241,Lookup2013,77,FALSE),0)</f>
        <v>0</v>
      </c>
      <c r="AI241" s="35">
        <f ca="1">IFERROR(VLOOKUP($A241,Lookup2013,78,FALSE),0)</f>
        <v>0</v>
      </c>
      <c r="AJ241" s="35">
        <f ca="1">IFERROR(VLOOKUP($A241,Lookup2013,79,FALSE),0)</f>
        <v>0</v>
      </c>
      <c r="AK241" s="36">
        <f ca="1">IFERROR(VLOOKUP($A241,Lookup2013,80,FALSE),0)</f>
        <v>0</v>
      </c>
      <c r="AL241" s="34">
        <f ca="1">IFERROR(VLOOKUP($A241,Lookup2014,77,FALSE),0)</f>
        <v>0</v>
      </c>
      <c r="AM241" s="35">
        <f ca="1">IFERROR(VLOOKUP($A241,Lookup2014,78,FALSE),0)</f>
        <v>0</v>
      </c>
      <c r="AN241" s="35">
        <f ca="1">IFERROR(VLOOKUP($A241,Lookup2014,79,FALSE),0)</f>
        <v>0</v>
      </c>
      <c r="AO241" s="36">
        <f ca="1">IFERROR(VLOOKUP($A241,Lookup2014,80,FALSE),0)</f>
        <v>0</v>
      </c>
      <c r="AP241" s="34">
        <f ca="1">IFERROR(VLOOKUP($A241,Lookup2015,77,FALSE),0)</f>
        <v>0</v>
      </c>
      <c r="AQ241" s="35">
        <f ca="1">IFERROR(VLOOKUP($A241,Lookup2015,78,FALSE),0)</f>
        <v>0</v>
      </c>
      <c r="AR241" s="35">
        <f ca="1">IFERROR(VLOOKUP($A241,Lookup2015,79,FALSE),0)</f>
        <v>0</v>
      </c>
      <c r="AS241" s="36">
        <f ca="1">IFERROR(VLOOKUP($A241,Lookup2015,80,FALSE),0)</f>
        <v>0</v>
      </c>
      <c r="AT241" s="34">
        <f ca="1">IFERROR(VLOOKUP($A241,Lookup2016,77,FALSE),0)</f>
        <v>0</v>
      </c>
      <c r="AU241" s="35">
        <f ca="1">IFERROR(VLOOKUP($A241,Lookup2016,78,FALSE),0)</f>
        <v>0</v>
      </c>
      <c r="AV241" s="35">
        <f ca="1">IFERROR(VLOOKUP($A241,Lookup2016,79,FALSE),0)</f>
        <v>0</v>
      </c>
      <c r="AW241" s="36">
        <f ca="1">IFERROR(VLOOKUP($A241,Lookup2016,80,FALSE),0)</f>
        <v>0</v>
      </c>
      <c r="AX241" s="34">
        <f t="shared" ref="AX241:BA244" ca="1" si="395">SUM(F241,J241,N241,R241,V241,Z241,AD241,AH241,AL241,AP241,AT241)</f>
        <v>1.3400000000000034</v>
      </c>
      <c r="AY241" s="35">
        <f t="shared" ca="1" si="395"/>
        <v>7.0000000000000284E-2</v>
      </c>
      <c r="AZ241" s="35">
        <f t="shared" ca="1" si="395"/>
        <v>0.41999999999999926</v>
      </c>
      <c r="BA241" s="36">
        <f t="shared" ca="1" si="395"/>
        <v>1.830000000000003</v>
      </c>
    </row>
    <row r="242" spans="1:53" outlineLevel="2" x14ac:dyDescent="0.25">
      <c r="A242" t="s">
        <v>405</v>
      </c>
      <c r="B242" t="str">
        <f ca="1">VLOOKUP($A242,IndexLookup,2,FALSE)</f>
        <v>NXI</v>
      </c>
      <c r="C242" t="str">
        <f ca="1">VLOOKUP($B242,ParticipantLookup,2,FALSE)</f>
        <v>Nexen Energy ULC</v>
      </c>
      <c r="D242" t="str">
        <f ca="1">VLOOKUP($A242,IndexLookup,3,FALSE)</f>
        <v>GWW1</v>
      </c>
      <c r="E242" t="str">
        <f ca="1">VLOOKUP($D242,FacilityLookup,2,FALSE)</f>
        <v>Soderglen Wind Facility</v>
      </c>
      <c r="F242" s="34">
        <f ca="1">IFERROR(VLOOKUP($A242,Lookup2006,77,FALSE),0)</f>
        <v>4139.5499999999956</v>
      </c>
      <c r="G242" s="35">
        <f ca="1">IFERROR(VLOOKUP($A242,Lookup2006,78,FALSE),0)</f>
        <v>206.98000000000008</v>
      </c>
      <c r="H242" s="35">
        <f ca="1">IFERROR(VLOOKUP($A242,Lookup2006,79,FALSE),0)</f>
        <v>1878.4700000000009</v>
      </c>
      <c r="I242" s="36">
        <f ca="1">IFERROR(VLOOKUP($A242,Lookup2006,80,FALSE),0)</f>
        <v>6224.9999999999973</v>
      </c>
      <c r="J242" s="34">
        <f ca="1">IFERROR(VLOOKUP($A242,Lookup2007,77,FALSE),0)</f>
        <v>14776.340000000004</v>
      </c>
      <c r="K242" s="35">
        <f ca="1">IFERROR(VLOOKUP($A242,Lookup2007,78,FALSE),0)</f>
        <v>738.80000000000007</v>
      </c>
      <c r="L242" s="35">
        <f ca="1">IFERROR(VLOOKUP($A242,Lookup2007,79,FALSE),0)</f>
        <v>6121.0400000000009</v>
      </c>
      <c r="M242" s="36">
        <f ca="1">IFERROR(VLOOKUP($A242,Lookup2007,80,FALSE),0)</f>
        <v>21636.18</v>
      </c>
      <c r="N242" s="34">
        <f ca="1">IFERROR(VLOOKUP($A242,Lookup2008,77,FALSE),0)</f>
        <v>7429.1800000000021</v>
      </c>
      <c r="O242" s="35">
        <f ca="1">IFERROR(VLOOKUP($A242,Lookup2008,78,FALSE),0)</f>
        <v>371.43000000000035</v>
      </c>
      <c r="P242" s="35">
        <f ca="1">IFERROR(VLOOKUP($A242,Lookup2008,79,FALSE),0)</f>
        <v>2666.860000000001</v>
      </c>
      <c r="Q242" s="36">
        <f ca="1">IFERROR(VLOOKUP($A242,Lookup2008,80,FALSE),0)</f>
        <v>10467.470000000005</v>
      </c>
      <c r="R242" s="34">
        <f ca="1">IFERROR(VLOOKUP($A242,Lookup2009,77,FALSE),0)</f>
        <v>3952.4100000000053</v>
      </c>
      <c r="S242" s="35">
        <f ca="1">IFERROR(VLOOKUP($A242,Lookup2009,78,FALSE),0)</f>
        <v>197.62</v>
      </c>
      <c r="T242" s="35">
        <f ca="1">IFERROR(VLOOKUP($A242,Lookup2009,79,FALSE),0)</f>
        <v>1280.9399999999996</v>
      </c>
      <c r="U242" s="36">
        <f ca="1">IFERROR(VLOOKUP($A242,Lookup2009,80,FALSE),0)</f>
        <v>5430.9700000000057</v>
      </c>
      <c r="V242" s="34">
        <f ca="1">IFERROR(VLOOKUP($A242,Lookup2010,77,FALSE),0)</f>
        <v>13855.939999999999</v>
      </c>
      <c r="W242" s="35">
        <f ca="1">IFERROR(VLOOKUP($A242,Lookup2010,78,FALSE),0)</f>
        <v>692.78000000000009</v>
      </c>
      <c r="X242" s="35">
        <f ca="1">IFERROR(VLOOKUP($A242,Lookup2010,79,FALSE),0)</f>
        <v>4194.7300000000005</v>
      </c>
      <c r="Y242" s="36">
        <f ca="1">IFERROR(VLOOKUP($A242,Lookup2010,80,FALSE),0)</f>
        <v>18743.450000000004</v>
      </c>
      <c r="Z242" s="34">
        <f ca="1">IFERROR(VLOOKUP($A242,Lookup2011,77,FALSE),0)</f>
        <v>2472.6399999999776</v>
      </c>
      <c r="AA242" s="35">
        <f ca="1">IFERROR(VLOOKUP($A242,Lookup2011,78,FALSE),0)</f>
        <v>123.63999999999965</v>
      </c>
      <c r="AB242" s="35">
        <f ca="1">IFERROR(VLOOKUP($A242,Lookup2011,79,FALSE),0)</f>
        <v>677.12999999999852</v>
      </c>
      <c r="AC242" s="36">
        <f ca="1">IFERROR(VLOOKUP($A242,Lookup2011,80,FALSE),0)</f>
        <v>3273.4099999999762</v>
      </c>
      <c r="AD242" s="34">
        <f ca="1">IFERROR(VLOOKUP($A242,Lookup2012,77,FALSE),0)</f>
        <v>-9957.3200000000015</v>
      </c>
      <c r="AE242" s="35">
        <f ca="1">IFERROR(VLOOKUP($A242,Lookup2012,78,FALSE),0)</f>
        <v>-497.87999999999982</v>
      </c>
      <c r="AF242" s="35">
        <f ca="1">IFERROR(VLOOKUP($A242,Lookup2012,79,FALSE),0)</f>
        <v>-2470.0899999999988</v>
      </c>
      <c r="AG242" s="36">
        <f ca="1">IFERROR(VLOOKUP($A242,Lookup2012,80,FALSE),0)</f>
        <v>-12925.289999999999</v>
      </c>
      <c r="AH242" s="34">
        <f ca="1">IFERROR(VLOOKUP($A242,Lookup2013,77,FALSE),0)</f>
        <v>9181.6799999999857</v>
      </c>
      <c r="AI242" s="35">
        <f ca="1">IFERROR(VLOOKUP($A242,Lookup2013,78,FALSE),0)</f>
        <v>459.08999999999992</v>
      </c>
      <c r="AJ242" s="35">
        <f ca="1">IFERROR(VLOOKUP($A242,Lookup2013,79,FALSE),0)</f>
        <v>2048.7099999999996</v>
      </c>
      <c r="AK242" s="36">
        <f ca="1">IFERROR(VLOOKUP($A242,Lookup2013,80,FALSE),0)</f>
        <v>11689.479999999985</v>
      </c>
      <c r="AL242" s="34">
        <f ca="1">IFERROR(VLOOKUP($A242,Lookup2014,77,FALSE),0)</f>
        <v>-3222.7399999999975</v>
      </c>
      <c r="AM242" s="35">
        <f ca="1">IFERROR(VLOOKUP($A242,Lookup2014,78,FALSE),0)</f>
        <v>-161.13000000000002</v>
      </c>
      <c r="AN242" s="35">
        <f ca="1">IFERROR(VLOOKUP($A242,Lookup2014,79,FALSE),0)</f>
        <v>-629.08000000000015</v>
      </c>
      <c r="AO242" s="36">
        <f ca="1">IFERROR(VLOOKUP($A242,Lookup2014,80,FALSE),0)</f>
        <v>-4012.9499999999971</v>
      </c>
      <c r="AP242" s="34">
        <f ca="1">IFERROR(VLOOKUP($A242,Lookup2015,77,FALSE),0)</f>
        <v>-648.7400000000016</v>
      </c>
      <c r="AQ242" s="35">
        <f ca="1">IFERROR(VLOOKUP($A242,Lookup2015,78,FALSE),0)</f>
        <v>-32.440000000000005</v>
      </c>
      <c r="AR242" s="35">
        <f ca="1">IFERROR(VLOOKUP($A242,Lookup2015,79,FALSE),0)</f>
        <v>-115.62000000000003</v>
      </c>
      <c r="AS242" s="36">
        <f ca="1">IFERROR(VLOOKUP($A242,Lookup2015,80,FALSE),0)</f>
        <v>-796.80000000000177</v>
      </c>
      <c r="AT242" s="34">
        <f ca="1">IFERROR(VLOOKUP($A242,Lookup2016,77,FALSE),0)</f>
        <v>0</v>
      </c>
      <c r="AU242" s="35">
        <f ca="1">IFERROR(VLOOKUP($A242,Lookup2016,78,FALSE),0)</f>
        <v>0</v>
      </c>
      <c r="AV242" s="35">
        <f ca="1">IFERROR(VLOOKUP($A242,Lookup2016,79,FALSE),0)</f>
        <v>0</v>
      </c>
      <c r="AW242" s="36">
        <f ca="1">IFERROR(VLOOKUP($A242,Lookup2016,80,FALSE),0)</f>
        <v>0</v>
      </c>
      <c r="AX242" s="34">
        <f t="shared" ca="1" si="395"/>
        <v>41978.939999999959</v>
      </c>
      <c r="AY242" s="35">
        <f t="shared" ca="1" si="395"/>
        <v>2098.89</v>
      </c>
      <c r="AZ242" s="35">
        <f t="shared" ca="1" si="395"/>
        <v>15653.09</v>
      </c>
      <c r="BA242" s="36">
        <f t="shared" ca="1" si="395"/>
        <v>59730.919999999984</v>
      </c>
    </row>
    <row r="243" spans="1:53" outlineLevel="2" x14ac:dyDescent="0.25">
      <c r="A243" t="s">
        <v>338</v>
      </c>
      <c r="B243" t="str">
        <f ca="1">VLOOKUP($A243,IndexLookup,2,FALSE)</f>
        <v>NXI</v>
      </c>
      <c r="C243" t="str">
        <f ca="1">VLOOKUP($B243,ParticipantLookup,2,FALSE)</f>
        <v>Nexen Energy ULC</v>
      </c>
      <c r="D243" t="str">
        <f ca="1">VLOOKUP($A243,IndexLookup,3,FALSE)</f>
        <v>NX01</v>
      </c>
      <c r="E243" t="str">
        <f ca="1">VLOOKUP($D243,FacilityLookup,2,FALSE)</f>
        <v>Nexen Balzac</v>
      </c>
      <c r="F243" s="34">
        <f ca="1">IFERROR(VLOOKUP($A243,Lookup2006,77,FALSE),0)</f>
        <v>10520.170000000087</v>
      </c>
      <c r="G243" s="35">
        <f ca="1">IFERROR(VLOOKUP($A243,Lookup2006,78,FALSE),0)</f>
        <v>526.01000000000204</v>
      </c>
      <c r="H243" s="35">
        <f ca="1">IFERROR(VLOOKUP($A243,Lookup2006,79,FALSE),0)</f>
        <v>4876.9200000000192</v>
      </c>
      <c r="I243" s="36">
        <f ca="1">IFERROR(VLOOKUP($A243,Lookup2006,80,FALSE),0)</f>
        <v>15923.100000000108</v>
      </c>
      <c r="J243" s="34">
        <f ca="1">IFERROR(VLOOKUP($A243,Lookup2007,77,FALSE),0)</f>
        <v>10825.139999999901</v>
      </c>
      <c r="K243" s="35">
        <f ca="1">IFERROR(VLOOKUP($A243,Lookup2007,78,FALSE),0)</f>
        <v>541.24000000000262</v>
      </c>
      <c r="L243" s="35">
        <f ca="1">IFERROR(VLOOKUP($A243,Lookup2007,79,FALSE),0)</f>
        <v>4482.200000000008</v>
      </c>
      <c r="M243" s="36">
        <f ca="1">IFERROR(VLOOKUP($A243,Lookup2007,80,FALSE),0)</f>
        <v>15848.579999999913</v>
      </c>
      <c r="N243" s="34">
        <f ca="1">IFERROR(VLOOKUP($A243,Lookup2008,77,FALSE),0)</f>
        <v>10209.030000000057</v>
      </c>
      <c r="O243" s="35">
        <f ca="1">IFERROR(VLOOKUP($A243,Lookup2008,78,FALSE),0)</f>
        <v>510.46000000000049</v>
      </c>
      <c r="P243" s="35">
        <f ca="1">IFERROR(VLOOKUP($A243,Lookup2008,79,FALSE),0)</f>
        <v>3628.6599999999858</v>
      </c>
      <c r="Q243" s="36">
        <f ca="1">IFERROR(VLOOKUP($A243,Lookup2008,80,FALSE),0)</f>
        <v>14348.150000000041</v>
      </c>
      <c r="R243" s="34">
        <f ca="1">IFERROR(VLOOKUP($A243,Lookup2009,77,FALSE),0)</f>
        <v>8786.5599999999467</v>
      </c>
      <c r="S243" s="35">
        <f ca="1">IFERROR(VLOOKUP($A243,Lookup2009,78,FALSE),0)</f>
        <v>439.35000000000082</v>
      </c>
      <c r="T243" s="35">
        <f ca="1">IFERROR(VLOOKUP($A243,Lookup2009,79,FALSE),0)</f>
        <v>2849.8999999999996</v>
      </c>
      <c r="U243" s="36">
        <f ca="1">IFERROR(VLOOKUP($A243,Lookup2009,80,FALSE),0)</f>
        <v>12075.809999999947</v>
      </c>
      <c r="V243" s="34">
        <f ca="1">IFERROR(VLOOKUP($A243,Lookup2010,77,FALSE),0)</f>
        <v>9937.8299999999217</v>
      </c>
      <c r="W243" s="35">
        <f ca="1">IFERROR(VLOOKUP($A243,Lookup2010,78,FALSE),0)</f>
        <v>496.88999999999714</v>
      </c>
      <c r="X243" s="35">
        <f ca="1">IFERROR(VLOOKUP($A243,Lookup2010,79,FALSE),0)</f>
        <v>3008.0100000000061</v>
      </c>
      <c r="Y243" s="36">
        <f ca="1">IFERROR(VLOOKUP($A243,Lookup2010,80,FALSE),0)</f>
        <v>13442.729999999923</v>
      </c>
      <c r="Z243" s="34">
        <f ca="1">IFERROR(VLOOKUP($A243,Lookup2011,77,FALSE),0)</f>
        <v>9979.8300000000072</v>
      </c>
      <c r="AA243" s="35">
        <f ca="1">IFERROR(VLOOKUP($A243,Lookup2011,78,FALSE),0)</f>
        <v>498.9699999999998</v>
      </c>
      <c r="AB243" s="35">
        <f ca="1">IFERROR(VLOOKUP($A243,Lookup2011,79,FALSE),0)</f>
        <v>2756.1899999999996</v>
      </c>
      <c r="AC243" s="36">
        <f ca="1">IFERROR(VLOOKUP($A243,Lookup2011,80,FALSE),0)</f>
        <v>13234.990000000009</v>
      </c>
      <c r="AD243" s="34">
        <f ca="1">IFERROR(VLOOKUP($A243,Lookup2012,77,FALSE),0)</f>
        <v>4776.1299999999901</v>
      </c>
      <c r="AE243" s="35">
        <f ca="1">IFERROR(VLOOKUP($A243,Lookup2012,78,FALSE),0)</f>
        <v>238.82000000000039</v>
      </c>
      <c r="AF243" s="35">
        <f ca="1">IFERROR(VLOOKUP($A243,Lookup2012,79,FALSE),0)</f>
        <v>1185.02</v>
      </c>
      <c r="AG243" s="36">
        <f ca="1">IFERROR(VLOOKUP($A243,Lookup2012,80,FALSE),0)</f>
        <v>6199.9699999999903</v>
      </c>
      <c r="AH243" s="34">
        <f ca="1">IFERROR(VLOOKUP($A243,Lookup2013,77,FALSE),0)</f>
        <v>0</v>
      </c>
      <c r="AI243" s="35">
        <f ca="1">IFERROR(VLOOKUP($A243,Lookup2013,78,FALSE),0)</f>
        <v>0</v>
      </c>
      <c r="AJ243" s="35">
        <f ca="1">IFERROR(VLOOKUP($A243,Lookup2013,79,FALSE),0)</f>
        <v>0</v>
      </c>
      <c r="AK243" s="36">
        <f ca="1">IFERROR(VLOOKUP($A243,Lookup2013,80,FALSE),0)</f>
        <v>0</v>
      </c>
      <c r="AL243" s="34">
        <f ca="1">IFERROR(VLOOKUP($A243,Lookup2014,77,FALSE),0)</f>
        <v>-8379.7200000000303</v>
      </c>
      <c r="AM243" s="35">
        <f ca="1">IFERROR(VLOOKUP($A243,Lookup2014,78,FALSE),0)</f>
        <v>-418.97999999999911</v>
      </c>
      <c r="AN243" s="35">
        <f ca="1">IFERROR(VLOOKUP($A243,Lookup2014,79,FALSE),0)</f>
        <v>-1646.9600000000034</v>
      </c>
      <c r="AO243" s="36">
        <f ca="1">IFERROR(VLOOKUP($A243,Lookup2014,80,FALSE),0)</f>
        <v>-10445.660000000033</v>
      </c>
      <c r="AP243" s="34">
        <f ca="1">IFERROR(VLOOKUP($A243,Lookup2015,77,FALSE),0)</f>
        <v>-5308.9300000000076</v>
      </c>
      <c r="AQ243" s="35">
        <f ca="1">IFERROR(VLOOKUP($A243,Lookup2015,78,FALSE),0)</f>
        <v>-265.46000000000032</v>
      </c>
      <c r="AR243" s="35">
        <f ca="1">IFERROR(VLOOKUP($A243,Lookup2015,79,FALSE),0)</f>
        <v>-900.40000000000111</v>
      </c>
      <c r="AS243" s="36">
        <f ca="1">IFERROR(VLOOKUP($A243,Lookup2015,80,FALSE),0)</f>
        <v>-6474.79000000001</v>
      </c>
      <c r="AT243" s="34">
        <f ca="1">IFERROR(VLOOKUP($A243,Lookup2016,77,FALSE),0)</f>
        <v>0</v>
      </c>
      <c r="AU243" s="35">
        <f ca="1">IFERROR(VLOOKUP($A243,Lookup2016,78,FALSE),0)</f>
        <v>0</v>
      </c>
      <c r="AV243" s="35">
        <f ca="1">IFERROR(VLOOKUP($A243,Lookup2016,79,FALSE),0)</f>
        <v>0</v>
      </c>
      <c r="AW243" s="36">
        <f ca="1">IFERROR(VLOOKUP($A243,Lookup2016,80,FALSE),0)</f>
        <v>0</v>
      </c>
      <c r="AX243" s="34">
        <f t="shared" ca="1" si="395"/>
        <v>51346.039999999877</v>
      </c>
      <c r="AY243" s="35">
        <f t="shared" ca="1" si="395"/>
        <v>2567.3000000000038</v>
      </c>
      <c r="AZ243" s="35">
        <f t="shared" ca="1" si="395"/>
        <v>20239.540000000015</v>
      </c>
      <c r="BA243" s="36">
        <f t="shared" ca="1" si="395"/>
        <v>74152.879999999888</v>
      </c>
    </row>
    <row r="244" spans="1:53" outlineLevel="2" x14ac:dyDescent="0.25">
      <c r="A244" t="s">
        <v>339</v>
      </c>
      <c r="B244" t="str">
        <f ca="1">VLOOKUP($A244,IndexLookup,2,FALSE)</f>
        <v>NXI</v>
      </c>
      <c r="C244" t="str">
        <f ca="1">VLOOKUP($B244,ParticipantLookup,2,FALSE)</f>
        <v>Nexen Energy ULC</v>
      </c>
      <c r="D244" t="str">
        <f ca="1">VLOOKUP($A244,IndexLookup,3,FALSE)</f>
        <v>NX02</v>
      </c>
      <c r="E244" t="str">
        <f ca="1">VLOOKUP($D244,FacilityLookup,2,FALSE)</f>
        <v>Nexen Long Lake Industrial System</v>
      </c>
      <c r="F244" s="34">
        <f ca="1">IFERROR(VLOOKUP($A244,Lookup2006,77,FALSE),0)</f>
        <v>0</v>
      </c>
      <c r="G244" s="35">
        <f ca="1">IFERROR(VLOOKUP($A244,Lookup2006,78,FALSE),0)</f>
        <v>0</v>
      </c>
      <c r="H244" s="35">
        <f ca="1">IFERROR(VLOOKUP($A244,Lookup2006,79,FALSE),0)</f>
        <v>0</v>
      </c>
      <c r="I244" s="36">
        <f ca="1">IFERROR(VLOOKUP($A244,Lookup2006,80,FALSE),0)</f>
        <v>0</v>
      </c>
      <c r="J244" s="34">
        <f ca="1">IFERROR(VLOOKUP($A244,Lookup2007,77,FALSE),0)</f>
        <v>0</v>
      </c>
      <c r="K244" s="35">
        <f ca="1">IFERROR(VLOOKUP($A244,Lookup2007,78,FALSE),0)</f>
        <v>0</v>
      </c>
      <c r="L244" s="35">
        <f ca="1">IFERROR(VLOOKUP($A244,Lookup2007,79,FALSE),0)</f>
        <v>0</v>
      </c>
      <c r="M244" s="36">
        <f ca="1">IFERROR(VLOOKUP($A244,Lookup2007,80,FALSE),0)</f>
        <v>0</v>
      </c>
      <c r="N244" s="34">
        <f ca="1">IFERROR(VLOOKUP($A244,Lookup2008,77,FALSE),0)</f>
        <v>15144.819999999989</v>
      </c>
      <c r="O244" s="35">
        <f ca="1">IFERROR(VLOOKUP($A244,Lookup2008,78,FALSE),0)</f>
        <v>757.23999999999978</v>
      </c>
      <c r="P244" s="35">
        <f ca="1">IFERROR(VLOOKUP($A244,Lookup2008,79,FALSE),0)</f>
        <v>5364.919999999991</v>
      </c>
      <c r="Q244" s="36">
        <f ca="1">IFERROR(VLOOKUP($A244,Lookup2008,80,FALSE),0)</f>
        <v>21266.979999999978</v>
      </c>
      <c r="R244" s="34">
        <f ca="1">IFERROR(VLOOKUP($A244,Lookup2009,77,FALSE),0)</f>
        <v>-2.0000000004074536E-2</v>
      </c>
      <c r="S244" s="35">
        <f ca="1">IFERROR(VLOOKUP($A244,Lookup2009,78,FALSE),0)</f>
        <v>0</v>
      </c>
      <c r="T244" s="35">
        <f ca="1">IFERROR(VLOOKUP($A244,Lookup2009,79,FALSE),0)</f>
        <v>0</v>
      </c>
      <c r="U244" s="36">
        <f ca="1">IFERROR(VLOOKUP($A244,Lookup2009,80,FALSE),0)</f>
        <v>-2.0000000004074536E-2</v>
      </c>
      <c r="V244" s="34">
        <f ca="1">IFERROR(VLOOKUP($A244,Lookup2010,77,FALSE),0)</f>
        <v>-10644.019999999997</v>
      </c>
      <c r="W244" s="35">
        <f ca="1">IFERROR(VLOOKUP($A244,Lookup2010,78,FALSE),0)</f>
        <v>-532.19999999999982</v>
      </c>
      <c r="X244" s="35">
        <f ca="1">IFERROR(VLOOKUP($A244,Lookup2010,79,FALSE),0)</f>
        <v>-3232.5599999999949</v>
      </c>
      <c r="Y244" s="36">
        <f ca="1">IFERROR(VLOOKUP($A244,Lookup2010,80,FALSE),0)</f>
        <v>-14408.779999999993</v>
      </c>
      <c r="Z244" s="34">
        <f ca="1">IFERROR(VLOOKUP($A244,Lookup2011,77,FALSE),0)</f>
        <v>14514.980000000041</v>
      </c>
      <c r="AA244" s="35">
        <f ca="1">IFERROR(VLOOKUP($A244,Lookup2011,78,FALSE),0)</f>
        <v>725.74</v>
      </c>
      <c r="AB244" s="35">
        <f ca="1">IFERROR(VLOOKUP($A244,Lookup2011,79,FALSE),0)</f>
        <v>4033.9699999999989</v>
      </c>
      <c r="AC244" s="36">
        <f ca="1">IFERROR(VLOOKUP($A244,Lookup2011,80,FALSE),0)</f>
        <v>19274.690000000035</v>
      </c>
      <c r="AD244" s="34">
        <f ca="1">IFERROR(VLOOKUP($A244,Lookup2012,77,FALSE),0)</f>
        <v>1778.6400000000376</v>
      </c>
      <c r="AE244" s="35">
        <f ca="1">IFERROR(VLOOKUP($A244,Lookup2012,78,FALSE),0)</f>
        <v>88.949999999999505</v>
      </c>
      <c r="AF244" s="35">
        <f ca="1">IFERROR(VLOOKUP($A244,Lookup2012,79,FALSE),0)</f>
        <v>437.18999999999369</v>
      </c>
      <c r="AG244" s="36">
        <f ca="1">IFERROR(VLOOKUP($A244,Lookup2012,80,FALSE),0)</f>
        <v>2304.7800000000311</v>
      </c>
      <c r="AH244" s="34">
        <f ca="1">IFERROR(VLOOKUP($A244,Lookup2013,77,FALSE),0)</f>
        <v>29918.919999999976</v>
      </c>
      <c r="AI244" s="35">
        <f ca="1">IFERROR(VLOOKUP($A244,Lookup2013,78,FALSE),0)</f>
        <v>1495.9600000000005</v>
      </c>
      <c r="AJ244" s="35">
        <f ca="1">IFERROR(VLOOKUP($A244,Lookup2013,79,FALSE),0)</f>
        <v>6653.5199999999959</v>
      </c>
      <c r="AK244" s="36">
        <f ca="1">IFERROR(VLOOKUP($A244,Lookup2013,80,FALSE),0)</f>
        <v>38068.399999999972</v>
      </c>
      <c r="AL244" s="34">
        <f ca="1">IFERROR(VLOOKUP($A244,Lookup2014,77,FALSE),0)</f>
        <v>22365.539999999986</v>
      </c>
      <c r="AM244" s="35">
        <f ca="1">IFERROR(VLOOKUP($A244,Lookup2014,78,FALSE),0)</f>
        <v>1118.3000000000006</v>
      </c>
      <c r="AN244" s="35">
        <f ca="1">IFERROR(VLOOKUP($A244,Lookup2014,79,FALSE),0)</f>
        <v>4421.32</v>
      </c>
      <c r="AO244" s="36">
        <f ca="1">IFERROR(VLOOKUP($A244,Lookup2014,80,FALSE),0)</f>
        <v>27905.159999999993</v>
      </c>
      <c r="AP244" s="34">
        <f ca="1">IFERROR(VLOOKUP($A244,Lookup2015,77,FALSE),0)</f>
        <v>0</v>
      </c>
      <c r="AQ244" s="35">
        <f ca="1">IFERROR(VLOOKUP($A244,Lookup2015,78,FALSE),0)</f>
        <v>0</v>
      </c>
      <c r="AR244" s="35">
        <f ca="1">IFERROR(VLOOKUP($A244,Lookup2015,79,FALSE),0)</f>
        <v>0</v>
      </c>
      <c r="AS244" s="36">
        <f ca="1">IFERROR(VLOOKUP($A244,Lookup2015,80,FALSE),0)</f>
        <v>0</v>
      </c>
      <c r="AT244" s="34">
        <f ca="1">IFERROR(VLOOKUP($A244,Lookup2016,77,FALSE),0)</f>
        <v>-2315.3799999999901</v>
      </c>
      <c r="AU244" s="35">
        <f ca="1">IFERROR(VLOOKUP($A244,Lookup2016,78,FALSE),0)</f>
        <v>-115.76999999999985</v>
      </c>
      <c r="AV244" s="35">
        <f ca="1">IFERROR(VLOOKUP($A244,Lookup2016,79,FALSE),0)</f>
        <v>-332.8900000000009</v>
      </c>
      <c r="AW244" s="36">
        <f ca="1">IFERROR(VLOOKUP($A244,Lookup2016,80,FALSE),0)</f>
        <v>-2764.0399999999909</v>
      </c>
      <c r="AX244" s="34">
        <f t="shared" ca="1" si="395"/>
        <v>70763.48000000004</v>
      </c>
      <c r="AY244" s="35">
        <f t="shared" ca="1" si="395"/>
        <v>3538.2200000000007</v>
      </c>
      <c r="AZ244" s="35">
        <f t="shared" ca="1" si="395"/>
        <v>17345.469999999983</v>
      </c>
      <c r="BA244" s="36">
        <f t="shared" ca="1" si="395"/>
        <v>91647.170000000013</v>
      </c>
    </row>
    <row r="245" spans="1:53" outlineLevel="1" x14ac:dyDescent="0.25">
      <c r="C245" s="2" t="s">
        <v>961</v>
      </c>
      <c r="F245" s="34">
        <f t="shared" ref="F245:BA245" ca="1" si="396">SUBTOTAL(9,F241:F244)</f>
        <v>14659.720000000083</v>
      </c>
      <c r="G245" s="35">
        <f t="shared" ca="1" si="396"/>
        <v>732.99000000000206</v>
      </c>
      <c r="H245" s="35">
        <f t="shared" ca="1" si="396"/>
        <v>6755.3900000000203</v>
      </c>
      <c r="I245" s="36">
        <f t="shared" ca="1" si="396"/>
        <v>22148.100000000104</v>
      </c>
      <c r="J245" s="34">
        <f t="shared" ca="1" si="396"/>
        <v>25601.479999999905</v>
      </c>
      <c r="K245" s="35">
        <f t="shared" ca="1" si="396"/>
        <v>1280.0400000000027</v>
      </c>
      <c r="L245" s="35">
        <f t="shared" ca="1" si="396"/>
        <v>10603.240000000009</v>
      </c>
      <c r="M245" s="36">
        <f t="shared" ca="1" si="396"/>
        <v>37484.759999999915</v>
      </c>
      <c r="N245" s="34">
        <f t="shared" ca="1" si="396"/>
        <v>32783.030000000042</v>
      </c>
      <c r="O245" s="35">
        <f t="shared" ca="1" si="396"/>
        <v>1639.1300000000006</v>
      </c>
      <c r="P245" s="35">
        <f t="shared" ca="1" si="396"/>
        <v>11660.439999999977</v>
      </c>
      <c r="Q245" s="36">
        <f t="shared" ca="1" si="396"/>
        <v>46082.60000000002</v>
      </c>
      <c r="R245" s="34">
        <f t="shared" ca="1" si="396"/>
        <v>12740.289999999948</v>
      </c>
      <c r="S245" s="35">
        <f t="shared" ca="1" si="396"/>
        <v>637.04000000000087</v>
      </c>
      <c r="T245" s="35">
        <f t="shared" ca="1" si="396"/>
        <v>4131.2599999999993</v>
      </c>
      <c r="U245" s="36">
        <f t="shared" ca="1" si="396"/>
        <v>17508.589999999949</v>
      </c>
      <c r="V245" s="34">
        <f t="shared" ca="1" si="396"/>
        <v>13149.749999999924</v>
      </c>
      <c r="W245" s="35">
        <f t="shared" ca="1" si="396"/>
        <v>657.46999999999753</v>
      </c>
      <c r="X245" s="35">
        <f t="shared" ca="1" si="396"/>
        <v>3970.1800000000121</v>
      </c>
      <c r="Y245" s="36">
        <f t="shared" ca="1" si="396"/>
        <v>17777.399999999936</v>
      </c>
      <c r="Z245" s="34">
        <f t="shared" ca="1" si="396"/>
        <v>26967.450000000026</v>
      </c>
      <c r="AA245" s="35">
        <f t="shared" ca="1" si="396"/>
        <v>1348.3499999999995</v>
      </c>
      <c r="AB245" s="35">
        <f t="shared" ca="1" si="396"/>
        <v>7467.2899999999972</v>
      </c>
      <c r="AC245" s="36">
        <f t="shared" ca="1" si="396"/>
        <v>35783.090000000026</v>
      </c>
      <c r="AD245" s="34">
        <f t="shared" ca="1" si="396"/>
        <v>-3402.5499999999738</v>
      </c>
      <c r="AE245" s="35">
        <f t="shared" ca="1" si="396"/>
        <v>-170.10999999999993</v>
      </c>
      <c r="AF245" s="35">
        <f t="shared" ca="1" si="396"/>
        <v>-847.88000000000511</v>
      </c>
      <c r="AG245" s="36">
        <f t="shared" ca="1" si="396"/>
        <v>-4420.5399999999772</v>
      </c>
      <c r="AH245" s="34">
        <f t="shared" ca="1" si="396"/>
        <v>39100.599999999962</v>
      </c>
      <c r="AI245" s="35">
        <f t="shared" ca="1" si="396"/>
        <v>1955.0500000000004</v>
      </c>
      <c r="AJ245" s="35">
        <f t="shared" ca="1" si="396"/>
        <v>8702.2299999999959</v>
      </c>
      <c r="AK245" s="36">
        <f t="shared" ca="1" si="396"/>
        <v>49757.879999999961</v>
      </c>
      <c r="AL245" s="34">
        <f t="shared" ca="1" si="396"/>
        <v>10763.079999999958</v>
      </c>
      <c r="AM245" s="35">
        <f t="shared" ca="1" si="396"/>
        <v>538.19000000000153</v>
      </c>
      <c r="AN245" s="35">
        <f t="shared" ca="1" si="396"/>
        <v>2145.2799999999961</v>
      </c>
      <c r="AO245" s="36">
        <f t="shared" ca="1" si="396"/>
        <v>13446.549999999963</v>
      </c>
      <c r="AP245" s="34">
        <f t="shared" ca="1" si="396"/>
        <v>-5957.6700000000092</v>
      </c>
      <c r="AQ245" s="35">
        <f t="shared" ca="1" si="396"/>
        <v>-297.90000000000032</v>
      </c>
      <c r="AR245" s="35">
        <f t="shared" ca="1" si="396"/>
        <v>-1016.0200000000011</v>
      </c>
      <c r="AS245" s="36">
        <f t="shared" ca="1" si="396"/>
        <v>-7271.590000000012</v>
      </c>
      <c r="AT245" s="34">
        <f t="shared" ca="1" si="396"/>
        <v>-2315.3799999999901</v>
      </c>
      <c r="AU245" s="35">
        <f t="shared" ca="1" si="396"/>
        <v>-115.76999999999985</v>
      </c>
      <c r="AV245" s="35">
        <f t="shared" ca="1" si="396"/>
        <v>-332.8900000000009</v>
      </c>
      <c r="AW245" s="36">
        <f t="shared" ca="1" si="396"/>
        <v>-2764.0399999999909</v>
      </c>
      <c r="AX245" s="34">
        <f t="shared" ca="1" si="396"/>
        <v>164089.79999999987</v>
      </c>
      <c r="AY245" s="35">
        <f t="shared" ca="1" si="396"/>
        <v>8204.480000000005</v>
      </c>
      <c r="AZ245" s="35">
        <f t="shared" ca="1" si="396"/>
        <v>53238.520000000004</v>
      </c>
      <c r="BA245" s="36">
        <f t="shared" ca="1" si="396"/>
        <v>225532.7999999999</v>
      </c>
    </row>
    <row r="246" spans="1:53" outlineLevel="2" x14ac:dyDescent="0.25">
      <c r="A246" t="s">
        <v>383</v>
      </c>
      <c r="B246" t="str">
        <f ca="1">VLOOKUP($A246,IndexLookup,2,FALSE)</f>
        <v>NESI</v>
      </c>
      <c r="C246" t="str">
        <f ca="1">VLOOKUP($B246,ParticipantLookup,2,FALSE)</f>
        <v>NorthPoint Energy Solutions Inc.</v>
      </c>
      <c r="D246" t="str">
        <f ca="1">VLOOKUP($A246,IndexLookup,3,FALSE)</f>
        <v>BCHEXP</v>
      </c>
      <c r="E246" t="str">
        <f ca="1">VLOOKUP($D246,FacilityLookup,2,FALSE)</f>
        <v>Alberta-BC Intertie - Export</v>
      </c>
      <c r="F246" s="34">
        <f ca="1">IFERROR(VLOOKUP($A246,Lookup2006,77,FALSE),0)</f>
        <v>2.7299999999999969</v>
      </c>
      <c r="G246" s="35">
        <f ca="1">IFERROR(VLOOKUP($A246,Lookup2006,78,FALSE),0)</f>
        <v>0.14000000000000057</v>
      </c>
      <c r="H246" s="35">
        <f ca="1">IFERROR(VLOOKUP($A246,Lookup2006,79,FALSE),0)</f>
        <v>1.2399999999999778</v>
      </c>
      <c r="I246" s="36">
        <f ca="1">IFERROR(VLOOKUP($A246,Lookup2006,80,FALSE),0)</f>
        <v>4.1099999999999755</v>
      </c>
      <c r="J246" s="34">
        <f ca="1">IFERROR(VLOOKUP($A246,Lookup2007,77,FALSE),0)</f>
        <v>77.959999999999837</v>
      </c>
      <c r="K246" s="35">
        <f ca="1">IFERROR(VLOOKUP($A246,Lookup2007,78,FALSE),0)</f>
        <v>3.8999999999999928</v>
      </c>
      <c r="L246" s="35">
        <f ca="1">IFERROR(VLOOKUP($A246,Lookup2007,79,FALSE),0)</f>
        <v>31.53000000000004</v>
      </c>
      <c r="M246" s="36">
        <f ca="1">IFERROR(VLOOKUP($A246,Lookup2007,80,FALSE),0)</f>
        <v>113.38999999999987</v>
      </c>
      <c r="N246" s="34">
        <f ca="1">IFERROR(VLOOKUP($A246,Lookup2008,77,FALSE),0)</f>
        <v>26.07000000000005</v>
      </c>
      <c r="O246" s="35">
        <f ca="1">IFERROR(VLOOKUP($A246,Lookup2008,78,FALSE),0)</f>
        <v>1.3099999999999952</v>
      </c>
      <c r="P246" s="35">
        <f ca="1">IFERROR(VLOOKUP($A246,Lookup2008,79,FALSE),0)</f>
        <v>9.579999999999858</v>
      </c>
      <c r="Q246" s="36">
        <f ca="1">IFERROR(VLOOKUP($A246,Lookup2008,80,FALSE),0)</f>
        <v>36.959999999999908</v>
      </c>
      <c r="R246" s="34">
        <f ca="1">IFERROR(VLOOKUP($A246,Lookup2009,77,FALSE),0)</f>
        <v>0</v>
      </c>
      <c r="S246" s="35">
        <f ca="1">IFERROR(VLOOKUP($A246,Lookup2009,78,FALSE),0)</f>
        <v>0</v>
      </c>
      <c r="T246" s="35">
        <f ca="1">IFERROR(VLOOKUP($A246,Lookup2009,79,FALSE),0)</f>
        <v>0</v>
      </c>
      <c r="U246" s="36">
        <f ca="1">IFERROR(VLOOKUP($A246,Lookup2009,80,FALSE),0)</f>
        <v>0</v>
      </c>
      <c r="V246" s="34">
        <f ca="1">IFERROR(VLOOKUP($A246,Lookup2010,77,FALSE),0)</f>
        <v>0</v>
      </c>
      <c r="W246" s="35">
        <f ca="1">IFERROR(VLOOKUP($A246,Lookup2010,78,FALSE),0)</f>
        <v>0</v>
      </c>
      <c r="X246" s="35">
        <f ca="1">IFERROR(VLOOKUP($A246,Lookup2010,79,FALSE),0)</f>
        <v>0</v>
      </c>
      <c r="Y246" s="36">
        <f ca="1">IFERROR(VLOOKUP($A246,Lookup2010,80,FALSE),0)</f>
        <v>0</v>
      </c>
      <c r="Z246" s="34">
        <f ca="1">IFERROR(VLOOKUP($A246,Lookup2011,77,FALSE),0)</f>
        <v>0</v>
      </c>
      <c r="AA246" s="35">
        <f ca="1">IFERROR(VLOOKUP($A246,Lookup2011,78,FALSE),0)</f>
        <v>0</v>
      </c>
      <c r="AB246" s="35">
        <f ca="1">IFERROR(VLOOKUP($A246,Lookup2011,79,FALSE),0)</f>
        <v>0</v>
      </c>
      <c r="AC246" s="36">
        <f ca="1">IFERROR(VLOOKUP($A246,Lookup2011,80,FALSE),0)</f>
        <v>0</v>
      </c>
      <c r="AD246" s="34">
        <f ca="1">IFERROR(VLOOKUP($A246,Lookup2012,77,FALSE),0)</f>
        <v>0</v>
      </c>
      <c r="AE246" s="35">
        <f ca="1">IFERROR(VLOOKUP($A246,Lookup2012,78,FALSE),0)</f>
        <v>0</v>
      </c>
      <c r="AF246" s="35">
        <f ca="1">IFERROR(VLOOKUP($A246,Lookup2012,79,FALSE),0)</f>
        <v>0</v>
      </c>
      <c r="AG246" s="36">
        <f ca="1">IFERROR(VLOOKUP($A246,Lookup2012,80,FALSE),0)</f>
        <v>0</v>
      </c>
      <c r="AH246" s="34">
        <f ca="1">IFERROR(VLOOKUP($A246,Lookup2013,77,FALSE),0)</f>
        <v>0</v>
      </c>
      <c r="AI246" s="35">
        <f ca="1">IFERROR(VLOOKUP($A246,Lookup2013,78,FALSE),0)</f>
        <v>0</v>
      </c>
      <c r="AJ246" s="35">
        <f ca="1">IFERROR(VLOOKUP($A246,Lookup2013,79,FALSE),0)</f>
        <v>0</v>
      </c>
      <c r="AK246" s="36">
        <f ca="1">IFERROR(VLOOKUP($A246,Lookup2013,80,FALSE),0)</f>
        <v>0</v>
      </c>
      <c r="AL246" s="34">
        <f ca="1">IFERROR(VLOOKUP($A246,Lookup2014,77,FALSE),0)</f>
        <v>0</v>
      </c>
      <c r="AM246" s="35">
        <f ca="1">IFERROR(VLOOKUP($A246,Lookup2014,78,FALSE),0)</f>
        <v>0</v>
      </c>
      <c r="AN246" s="35">
        <f ca="1">IFERROR(VLOOKUP($A246,Lookup2014,79,FALSE),0)</f>
        <v>0</v>
      </c>
      <c r="AO246" s="36">
        <f ca="1">IFERROR(VLOOKUP($A246,Lookup2014,80,FALSE),0)</f>
        <v>0</v>
      </c>
      <c r="AP246" s="34">
        <f ca="1">IFERROR(VLOOKUP($A246,Lookup2015,77,FALSE),0)</f>
        <v>-7.9000000000000625</v>
      </c>
      <c r="AQ246" s="35">
        <f ca="1">IFERROR(VLOOKUP($A246,Lookup2015,78,FALSE),0)</f>
        <v>-0.40000000000000036</v>
      </c>
      <c r="AR246" s="35">
        <f ca="1">IFERROR(VLOOKUP($A246,Lookup2015,79,FALSE),0)</f>
        <v>-1.2800000000000016</v>
      </c>
      <c r="AS246" s="36">
        <f ca="1">IFERROR(VLOOKUP($A246,Lookup2015,80,FALSE),0)</f>
        <v>-9.580000000000064</v>
      </c>
      <c r="AT246" s="34">
        <f ca="1">IFERROR(VLOOKUP($A246,Lookup2016,77,FALSE),0)</f>
        <v>0</v>
      </c>
      <c r="AU246" s="35">
        <f ca="1">IFERROR(VLOOKUP($A246,Lookup2016,78,FALSE),0)</f>
        <v>0</v>
      </c>
      <c r="AV246" s="35">
        <f ca="1">IFERROR(VLOOKUP($A246,Lookup2016,79,FALSE),0)</f>
        <v>0</v>
      </c>
      <c r="AW246" s="36">
        <f ca="1">IFERROR(VLOOKUP($A246,Lookup2016,80,FALSE),0)</f>
        <v>0</v>
      </c>
      <c r="AX246" s="34">
        <f t="shared" ref="AX246:BA249" ca="1" si="397">SUM(F246,J246,N246,R246,V246,Z246,AD246,AH246,AL246,AP246,AT246)</f>
        <v>98.859999999999815</v>
      </c>
      <c r="AY246" s="35">
        <f t="shared" ca="1" si="397"/>
        <v>4.9499999999999886</v>
      </c>
      <c r="AZ246" s="35">
        <f t="shared" ca="1" si="397"/>
        <v>41.069999999999872</v>
      </c>
      <c r="BA246" s="36">
        <f t="shared" ca="1" si="397"/>
        <v>144.87999999999968</v>
      </c>
    </row>
    <row r="247" spans="1:53" outlineLevel="2" x14ac:dyDescent="0.25">
      <c r="A247" t="s">
        <v>380</v>
      </c>
      <c r="B247" t="str">
        <f ca="1">VLOOKUP($A247,IndexLookup,2,FALSE)</f>
        <v>NESI</v>
      </c>
      <c r="C247" t="str">
        <f ca="1">VLOOKUP($B247,ParticipantLookup,2,FALSE)</f>
        <v>NorthPoint Energy Solutions Inc.</v>
      </c>
      <c r="D247" t="str">
        <f ca="1">VLOOKUP($A247,IndexLookup,3,FALSE)</f>
        <v>BCHIMP</v>
      </c>
      <c r="E247" t="str">
        <f ca="1">VLOOKUP($D247,FacilityLookup,2,FALSE)</f>
        <v>Alberta-BC Intertie - Import</v>
      </c>
      <c r="F247" s="34">
        <f ca="1">IFERROR(VLOOKUP($A247,Lookup2006,77,FALSE),0)</f>
        <v>4807.2499999999864</v>
      </c>
      <c r="G247" s="35">
        <f ca="1">IFERROR(VLOOKUP($A247,Lookup2006,78,FALSE),0)</f>
        <v>240.37000000000046</v>
      </c>
      <c r="H247" s="35">
        <f ca="1">IFERROR(VLOOKUP($A247,Lookup2006,79,FALSE),0)</f>
        <v>2249.0500000000015</v>
      </c>
      <c r="I247" s="36">
        <f ca="1">IFERROR(VLOOKUP($A247,Lookup2006,80,FALSE),0)</f>
        <v>7296.6699999999892</v>
      </c>
      <c r="J247" s="34">
        <f ca="1">IFERROR(VLOOKUP($A247,Lookup2007,77,FALSE),0)</f>
        <v>11079.96000000003</v>
      </c>
      <c r="K247" s="35">
        <f ca="1">IFERROR(VLOOKUP($A247,Lookup2007,78,FALSE),0)</f>
        <v>553.99</v>
      </c>
      <c r="L247" s="35">
        <f ca="1">IFERROR(VLOOKUP($A247,Lookup2007,79,FALSE),0)</f>
        <v>4596.7700000000013</v>
      </c>
      <c r="M247" s="36">
        <f ca="1">IFERROR(VLOOKUP($A247,Lookup2007,80,FALSE),0)</f>
        <v>16230.720000000032</v>
      </c>
      <c r="N247" s="34">
        <f ca="1">IFERROR(VLOOKUP($A247,Lookup2008,77,FALSE),0)</f>
        <v>6332.5399999999863</v>
      </c>
      <c r="O247" s="35">
        <f ca="1">IFERROR(VLOOKUP($A247,Lookup2008,78,FALSE),0)</f>
        <v>316.62</v>
      </c>
      <c r="P247" s="35">
        <f ca="1">IFERROR(VLOOKUP($A247,Lookup2008,79,FALSE),0)</f>
        <v>2277.5700000000006</v>
      </c>
      <c r="Q247" s="36">
        <f ca="1">IFERROR(VLOOKUP($A247,Lookup2008,80,FALSE),0)</f>
        <v>8926.729999999985</v>
      </c>
      <c r="R247" s="34">
        <f ca="1">IFERROR(VLOOKUP($A247,Lookup2009,77,FALSE),0)</f>
        <v>1816.6200000000038</v>
      </c>
      <c r="S247" s="35">
        <f ca="1">IFERROR(VLOOKUP($A247,Lookup2009,78,FALSE),0)</f>
        <v>90.81</v>
      </c>
      <c r="T247" s="35">
        <f ca="1">IFERROR(VLOOKUP($A247,Lookup2009,79,FALSE),0)</f>
        <v>592.91000000000088</v>
      </c>
      <c r="U247" s="36">
        <f ca="1">IFERROR(VLOOKUP($A247,Lookup2009,80,FALSE),0)</f>
        <v>2500.3400000000047</v>
      </c>
      <c r="V247" s="34">
        <f ca="1">IFERROR(VLOOKUP($A247,Lookup2010,77,FALSE),0)</f>
        <v>1735.549999999989</v>
      </c>
      <c r="W247" s="35">
        <f ca="1">IFERROR(VLOOKUP($A247,Lookup2010,78,FALSE),0)</f>
        <v>86.79000000000002</v>
      </c>
      <c r="X247" s="35">
        <f ca="1">IFERROR(VLOOKUP($A247,Lookup2010,79,FALSE),0)</f>
        <v>522.87000000000148</v>
      </c>
      <c r="Y247" s="36">
        <f ca="1">IFERROR(VLOOKUP($A247,Lookup2010,80,FALSE),0)</f>
        <v>2345.2099999999905</v>
      </c>
      <c r="Z247" s="34">
        <f ca="1">IFERROR(VLOOKUP($A247,Lookup2011,77,FALSE),0)</f>
        <v>-11675.970000000005</v>
      </c>
      <c r="AA247" s="35">
        <f ca="1">IFERROR(VLOOKUP($A247,Lookup2011,78,FALSE),0)</f>
        <v>-583.80000000000007</v>
      </c>
      <c r="AB247" s="35">
        <f ca="1">IFERROR(VLOOKUP($A247,Lookup2011,79,FALSE),0)</f>
        <v>-3217.6900000000023</v>
      </c>
      <c r="AC247" s="36">
        <f ca="1">IFERROR(VLOOKUP($A247,Lookup2011,80,FALSE),0)</f>
        <v>-15477.460000000006</v>
      </c>
      <c r="AD247" s="34">
        <f ca="1">IFERROR(VLOOKUP($A247,Lookup2012,77,FALSE),0)</f>
        <v>8540.9000000000106</v>
      </c>
      <c r="AE247" s="35">
        <f ca="1">IFERROR(VLOOKUP($A247,Lookup2012,78,FALSE),0)</f>
        <v>427.03000000000014</v>
      </c>
      <c r="AF247" s="35">
        <f ca="1">IFERROR(VLOOKUP($A247,Lookup2012,79,FALSE),0)</f>
        <v>2120.7300000000014</v>
      </c>
      <c r="AG247" s="36">
        <f ca="1">IFERROR(VLOOKUP($A247,Lookup2012,80,FALSE),0)</f>
        <v>11088.660000000014</v>
      </c>
      <c r="AH247" s="34">
        <f ca="1">IFERROR(VLOOKUP($A247,Lookup2013,77,FALSE),0)</f>
        <v>2136.7399999999907</v>
      </c>
      <c r="AI247" s="35">
        <f ca="1">IFERROR(VLOOKUP($A247,Lookup2013,78,FALSE),0)</f>
        <v>106.85000000000048</v>
      </c>
      <c r="AJ247" s="35">
        <f ca="1">IFERROR(VLOOKUP($A247,Lookup2013,79,FALSE),0)</f>
        <v>476.90000000000276</v>
      </c>
      <c r="AK247" s="36">
        <f ca="1">IFERROR(VLOOKUP($A247,Lookup2013,80,FALSE),0)</f>
        <v>2720.4899999999934</v>
      </c>
      <c r="AL247" s="34">
        <f ca="1">IFERROR(VLOOKUP($A247,Lookup2014,77,FALSE),0)</f>
        <v>-3506.5700000000024</v>
      </c>
      <c r="AM247" s="35">
        <f ca="1">IFERROR(VLOOKUP($A247,Lookup2014,78,FALSE),0)</f>
        <v>-175.34000000000057</v>
      </c>
      <c r="AN247" s="35">
        <f ca="1">IFERROR(VLOOKUP($A247,Lookup2014,79,FALSE),0)</f>
        <v>-691.49999999999955</v>
      </c>
      <c r="AO247" s="36">
        <f ca="1">IFERROR(VLOOKUP($A247,Lookup2014,80,FALSE),0)</f>
        <v>-4373.4100000000026</v>
      </c>
      <c r="AP247" s="34">
        <f ca="1">IFERROR(VLOOKUP($A247,Lookup2015,77,FALSE),0)</f>
        <v>-3144.5700000000015</v>
      </c>
      <c r="AQ247" s="35">
        <f ca="1">IFERROR(VLOOKUP($A247,Lookup2015,78,FALSE),0)</f>
        <v>-157.22999999999988</v>
      </c>
      <c r="AR247" s="35">
        <f ca="1">IFERROR(VLOOKUP($A247,Lookup2015,79,FALSE),0)</f>
        <v>-534.96000000000038</v>
      </c>
      <c r="AS247" s="36">
        <f ca="1">IFERROR(VLOOKUP($A247,Lookup2015,80,FALSE),0)</f>
        <v>-3836.7600000000011</v>
      </c>
      <c r="AT247" s="34">
        <f ca="1">IFERROR(VLOOKUP($A247,Lookup2016,77,FALSE),0)</f>
        <v>20.23999999999981</v>
      </c>
      <c r="AU247" s="35">
        <f ca="1">IFERROR(VLOOKUP($A247,Lookup2016,78,FALSE),0)</f>
        <v>1.0099999999999962</v>
      </c>
      <c r="AV247" s="35">
        <f ca="1">IFERROR(VLOOKUP($A247,Lookup2016,79,FALSE),0)</f>
        <v>2.9999999999999956</v>
      </c>
      <c r="AW247" s="36">
        <f ca="1">IFERROR(VLOOKUP($A247,Lookup2016,80,FALSE),0)</f>
        <v>24.249999999999805</v>
      </c>
      <c r="AX247" s="34">
        <f t="shared" ca="1" si="397"/>
        <v>18142.689999999984</v>
      </c>
      <c r="AY247" s="35">
        <f t="shared" ca="1" si="397"/>
        <v>907.10000000000025</v>
      </c>
      <c r="AZ247" s="35">
        <f t="shared" ca="1" si="397"/>
        <v>8395.6500000000069</v>
      </c>
      <c r="BA247" s="36">
        <f t="shared" ca="1" si="397"/>
        <v>27445.439999999995</v>
      </c>
    </row>
    <row r="248" spans="1:53" outlineLevel="2" x14ac:dyDescent="0.25">
      <c r="A248" t="s">
        <v>384</v>
      </c>
      <c r="B248" t="str">
        <f ca="1">VLOOKUP($A248,IndexLookup,2,FALSE)</f>
        <v>NESI</v>
      </c>
      <c r="C248" t="str">
        <f ca="1">VLOOKUP($B248,ParticipantLookup,2,FALSE)</f>
        <v>NorthPoint Energy Solutions Inc.</v>
      </c>
      <c r="D248" t="str">
        <f ca="1">VLOOKUP($A248,IndexLookup,3,FALSE)</f>
        <v>SPCEXP</v>
      </c>
      <c r="E248" t="str">
        <f ca="1">VLOOKUP($D248,FacilityLookup,2,FALSE)</f>
        <v>Alberta-Saskatchewan Intertie - Export</v>
      </c>
      <c r="F248" s="34">
        <f ca="1">IFERROR(VLOOKUP($A248,Lookup2006,77,FALSE),0)</f>
        <v>266.63999999999851</v>
      </c>
      <c r="G248" s="35">
        <f ca="1">IFERROR(VLOOKUP($A248,Lookup2006,78,FALSE),0)</f>
        <v>13.349999999999955</v>
      </c>
      <c r="H248" s="35">
        <f ca="1">IFERROR(VLOOKUP($A248,Lookup2006,79,FALSE),0)</f>
        <v>124.93999999999939</v>
      </c>
      <c r="I248" s="36">
        <f ca="1">IFERROR(VLOOKUP($A248,Lookup2006,80,FALSE),0)</f>
        <v>404.92999999999785</v>
      </c>
      <c r="J248" s="34">
        <f ca="1">IFERROR(VLOOKUP($A248,Lookup2007,77,FALSE),0)</f>
        <v>1033.3499999999999</v>
      </c>
      <c r="K248" s="35">
        <f ca="1">IFERROR(VLOOKUP($A248,Lookup2007,78,FALSE),0)</f>
        <v>51.680000000000099</v>
      </c>
      <c r="L248" s="35">
        <f ca="1">IFERROR(VLOOKUP($A248,Lookup2007,79,FALSE),0)</f>
        <v>430.24000000000018</v>
      </c>
      <c r="M248" s="36">
        <f ca="1">IFERROR(VLOOKUP($A248,Lookup2007,80,FALSE),0)</f>
        <v>1515.2700000000004</v>
      </c>
      <c r="N248" s="34">
        <f ca="1">IFERROR(VLOOKUP($A248,Lookup2008,77,FALSE),0)</f>
        <v>346.38000000000216</v>
      </c>
      <c r="O248" s="35">
        <f ca="1">IFERROR(VLOOKUP($A248,Lookup2008,78,FALSE),0)</f>
        <v>17.290000000000095</v>
      </c>
      <c r="P248" s="35">
        <f ca="1">IFERROR(VLOOKUP($A248,Lookup2008,79,FALSE),0)</f>
        <v>124.64999999999957</v>
      </c>
      <c r="Q248" s="36">
        <f ca="1">IFERROR(VLOOKUP($A248,Lookup2008,80,FALSE),0)</f>
        <v>488.32000000000181</v>
      </c>
      <c r="R248" s="34">
        <f ca="1">IFERROR(VLOOKUP($A248,Lookup2009,77,FALSE),0)</f>
        <v>-1.3997691894473974E-12</v>
      </c>
      <c r="S248" s="35">
        <f ca="1">IFERROR(VLOOKUP($A248,Lookup2009,78,FALSE),0)</f>
        <v>0</v>
      </c>
      <c r="T248" s="35">
        <f ca="1">IFERROR(VLOOKUP($A248,Lookup2009,79,FALSE),0)</f>
        <v>0</v>
      </c>
      <c r="U248" s="36">
        <f ca="1">IFERROR(VLOOKUP($A248,Lookup2009,80,FALSE),0)</f>
        <v>-1.3997691894473974E-12</v>
      </c>
      <c r="V248" s="34">
        <f ca="1">IFERROR(VLOOKUP($A248,Lookup2010,77,FALSE),0)</f>
        <v>0</v>
      </c>
      <c r="W248" s="35">
        <f ca="1">IFERROR(VLOOKUP($A248,Lookup2010,78,FALSE),0)</f>
        <v>0</v>
      </c>
      <c r="X248" s="35">
        <f ca="1">IFERROR(VLOOKUP($A248,Lookup2010,79,FALSE),0)</f>
        <v>0</v>
      </c>
      <c r="Y248" s="36">
        <f ca="1">IFERROR(VLOOKUP($A248,Lookup2010,80,FALSE),0)</f>
        <v>0</v>
      </c>
      <c r="Z248" s="34">
        <f ca="1">IFERROR(VLOOKUP($A248,Lookup2011,77,FALSE),0)</f>
        <v>325.24999999999829</v>
      </c>
      <c r="AA248" s="35">
        <f ca="1">IFERROR(VLOOKUP($A248,Lookup2011,78,FALSE),0)</f>
        <v>16.270000000000042</v>
      </c>
      <c r="AB248" s="35">
        <f ca="1">IFERROR(VLOOKUP($A248,Lookup2011,79,FALSE),0)</f>
        <v>89.980000000000132</v>
      </c>
      <c r="AC248" s="36">
        <f ca="1">IFERROR(VLOOKUP($A248,Lookup2011,80,FALSE),0)</f>
        <v>431.49999999999852</v>
      </c>
      <c r="AD248" s="34">
        <f ca="1">IFERROR(VLOOKUP($A248,Lookup2012,77,FALSE),0)</f>
        <v>0</v>
      </c>
      <c r="AE248" s="35">
        <f ca="1">IFERROR(VLOOKUP($A248,Lookup2012,78,FALSE),0)</f>
        <v>0</v>
      </c>
      <c r="AF248" s="35">
        <f ca="1">IFERROR(VLOOKUP($A248,Lookup2012,79,FALSE),0)</f>
        <v>0</v>
      </c>
      <c r="AG248" s="36">
        <f ca="1">IFERROR(VLOOKUP($A248,Lookup2012,80,FALSE),0)</f>
        <v>0</v>
      </c>
      <c r="AH248" s="34">
        <f ca="1">IFERROR(VLOOKUP($A248,Lookup2013,77,FALSE),0)</f>
        <v>131.17000000000024</v>
      </c>
      <c r="AI248" s="35">
        <f ca="1">IFERROR(VLOOKUP($A248,Lookup2013,78,FALSE),0)</f>
        <v>6.5599999999999667</v>
      </c>
      <c r="AJ248" s="35">
        <f ca="1">IFERROR(VLOOKUP($A248,Lookup2013,79,FALSE),0)</f>
        <v>28.000000000000011</v>
      </c>
      <c r="AK248" s="36">
        <f ca="1">IFERROR(VLOOKUP($A248,Lookup2013,80,FALSE),0)</f>
        <v>165.73000000000019</v>
      </c>
      <c r="AL248" s="34">
        <f ca="1">IFERROR(VLOOKUP($A248,Lookup2014,77,FALSE),0)</f>
        <v>-619.97999999999979</v>
      </c>
      <c r="AM248" s="35">
        <f ca="1">IFERROR(VLOOKUP($A248,Lookup2014,78,FALSE),0)</f>
        <v>-31.010000000000009</v>
      </c>
      <c r="AN248" s="35">
        <f ca="1">IFERROR(VLOOKUP($A248,Lookup2014,79,FALSE),0)</f>
        <v>-125.88000000000008</v>
      </c>
      <c r="AO248" s="36">
        <f ca="1">IFERROR(VLOOKUP($A248,Lookup2014,80,FALSE),0)</f>
        <v>-776.86999999999989</v>
      </c>
      <c r="AP248" s="34">
        <f ca="1">IFERROR(VLOOKUP($A248,Lookup2015,77,FALSE),0)</f>
        <v>0</v>
      </c>
      <c r="AQ248" s="35">
        <f ca="1">IFERROR(VLOOKUP($A248,Lookup2015,78,FALSE),0)</f>
        <v>0</v>
      </c>
      <c r="AR248" s="35">
        <f ca="1">IFERROR(VLOOKUP($A248,Lookup2015,79,FALSE),0)</f>
        <v>0</v>
      </c>
      <c r="AS248" s="36">
        <f ca="1">IFERROR(VLOOKUP($A248,Lookup2015,80,FALSE),0)</f>
        <v>0</v>
      </c>
      <c r="AT248" s="34">
        <f ca="1">IFERROR(VLOOKUP($A248,Lookup2016,77,FALSE),0)</f>
        <v>0</v>
      </c>
      <c r="AU248" s="35">
        <f ca="1">IFERROR(VLOOKUP($A248,Lookup2016,78,FALSE),0)</f>
        <v>0</v>
      </c>
      <c r="AV248" s="35">
        <f ca="1">IFERROR(VLOOKUP($A248,Lookup2016,79,FALSE),0)</f>
        <v>0</v>
      </c>
      <c r="AW248" s="36">
        <f ca="1">IFERROR(VLOOKUP($A248,Lookup2016,80,FALSE),0)</f>
        <v>0</v>
      </c>
      <c r="AX248" s="34">
        <f t="shared" ca="1" si="397"/>
        <v>1482.8099999999979</v>
      </c>
      <c r="AY248" s="35">
        <f t="shared" ca="1" si="397"/>
        <v>74.140000000000143</v>
      </c>
      <c r="AZ248" s="35">
        <f t="shared" ca="1" si="397"/>
        <v>671.92999999999915</v>
      </c>
      <c r="BA248" s="36">
        <f t="shared" ca="1" si="397"/>
        <v>2228.8799999999974</v>
      </c>
    </row>
    <row r="249" spans="1:53" outlineLevel="2" x14ac:dyDescent="0.25">
      <c r="A249" t="s">
        <v>382</v>
      </c>
      <c r="B249" t="str">
        <f ca="1">VLOOKUP($A249,IndexLookup,2,FALSE)</f>
        <v>NESI</v>
      </c>
      <c r="C249" t="str">
        <f ca="1">VLOOKUP($B249,ParticipantLookup,2,FALSE)</f>
        <v>NorthPoint Energy Solutions Inc.</v>
      </c>
      <c r="D249" t="str">
        <f ca="1">VLOOKUP($A249,IndexLookup,3,FALSE)</f>
        <v>SPCIMP</v>
      </c>
      <c r="E249" t="str">
        <f ca="1">VLOOKUP($D249,FacilityLookup,2,FALSE)</f>
        <v>Alberta-Saskatchewan Intertie - Import</v>
      </c>
      <c r="F249" s="34">
        <f ca="1">IFERROR(VLOOKUP($A249,Lookup2006,77,FALSE),0)</f>
        <v>-9840.0800000000036</v>
      </c>
      <c r="G249" s="35">
        <f ca="1">IFERROR(VLOOKUP($A249,Lookup2006,78,FALSE),0)</f>
        <v>-491.99000000000007</v>
      </c>
      <c r="H249" s="35">
        <f ca="1">IFERROR(VLOOKUP($A249,Lookup2006,79,FALSE),0)</f>
        <v>-4641.9400000000005</v>
      </c>
      <c r="I249" s="36">
        <f ca="1">IFERROR(VLOOKUP($A249,Lookup2006,80,FALSE),0)</f>
        <v>-14974.010000000004</v>
      </c>
      <c r="J249" s="34">
        <f ca="1">IFERROR(VLOOKUP($A249,Lookup2007,77,FALSE),0)</f>
        <v>7474.0199999999841</v>
      </c>
      <c r="K249" s="35">
        <f ca="1">IFERROR(VLOOKUP($A249,Lookup2007,78,FALSE),0)</f>
        <v>373.67999999999944</v>
      </c>
      <c r="L249" s="35">
        <f ca="1">IFERROR(VLOOKUP($A249,Lookup2007,79,FALSE),0)</f>
        <v>3079.3800000000028</v>
      </c>
      <c r="M249" s="36">
        <f ca="1">IFERROR(VLOOKUP($A249,Lookup2007,80,FALSE),0)</f>
        <v>10927.079999999987</v>
      </c>
      <c r="N249" s="34">
        <f ca="1">IFERROR(VLOOKUP($A249,Lookup2008,77,FALSE),0)</f>
        <v>32933.519999999917</v>
      </c>
      <c r="O249" s="35">
        <f ca="1">IFERROR(VLOOKUP($A249,Lookup2008,78,FALSE),0)</f>
        <v>1646.6599999999989</v>
      </c>
      <c r="P249" s="35">
        <f ca="1">IFERROR(VLOOKUP($A249,Lookup2008,79,FALSE),0)</f>
        <v>11782.049999999985</v>
      </c>
      <c r="Q249" s="36">
        <f ca="1">IFERROR(VLOOKUP($A249,Lookup2008,80,FALSE),0)</f>
        <v>46362.229999999901</v>
      </c>
      <c r="R249" s="34">
        <f ca="1">IFERROR(VLOOKUP($A249,Lookup2009,77,FALSE),0)</f>
        <v>23273.019999999975</v>
      </c>
      <c r="S249" s="35">
        <f ca="1">IFERROR(VLOOKUP($A249,Lookup2009,78,FALSE),0)</f>
        <v>1163.6699999999996</v>
      </c>
      <c r="T249" s="35">
        <f ca="1">IFERROR(VLOOKUP($A249,Lookup2009,79,FALSE),0)</f>
        <v>7569.5899999999956</v>
      </c>
      <c r="U249" s="36">
        <f ca="1">IFERROR(VLOOKUP($A249,Lookup2009,80,FALSE),0)</f>
        <v>32006.27999999997</v>
      </c>
      <c r="V249" s="34">
        <f ca="1">IFERROR(VLOOKUP($A249,Lookup2010,77,FALSE),0)</f>
        <v>30444.259999999995</v>
      </c>
      <c r="W249" s="35">
        <f ca="1">IFERROR(VLOOKUP($A249,Lookup2010,78,FALSE),0)</f>
        <v>1522.2</v>
      </c>
      <c r="X249" s="35">
        <f ca="1">IFERROR(VLOOKUP($A249,Lookup2010,79,FALSE),0)</f>
        <v>9069.3300000000017</v>
      </c>
      <c r="Y249" s="36">
        <f ca="1">IFERROR(VLOOKUP($A249,Lookup2010,80,FALSE),0)</f>
        <v>41035.789999999994</v>
      </c>
      <c r="Z249" s="34">
        <f ca="1">IFERROR(VLOOKUP($A249,Lookup2011,77,FALSE),0)</f>
        <v>106024.39000000004</v>
      </c>
      <c r="AA249" s="35">
        <f ca="1">IFERROR(VLOOKUP($A249,Lookup2011,78,FALSE),0)</f>
        <v>5301.23</v>
      </c>
      <c r="AB249" s="35">
        <f ca="1">IFERROR(VLOOKUP($A249,Lookup2011,79,FALSE),0)</f>
        <v>29107.19</v>
      </c>
      <c r="AC249" s="36">
        <f ca="1">IFERROR(VLOOKUP($A249,Lookup2011,80,FALSE),0)</f>
        <v>140432.81000000003</v>
      </c>
      <c r="AD249" s="34">
        <f ca="1">IFERROR(VLOOKUP($A249,Lookup2012,77,FALSE),0)</f>
        <v>0</v>
      </c>
      <c r="AE249" s="35">
        <f ca="1">IFERROR(VLOOKUP($A249,Lookup2012,78,FALSE),0)</f>
        <v>0</v>
      </c>
      <c r="AF249" s="35">
        <f ca="1">IFERROR(VLOOKUP($A249,Lookup2012,79,FALSE),0)</f>
        <v>0</v>
      </c>
      <c r="AG249" s="36">
        <f ca="1">IFERROR(VLOOKUP($A249,Lookup2012,80,FALSE),0)</f>
        <v>0</v>
      </c>
      <c r="AH249" s="34">
        <f ca="1">IFERROR(VLOOKUP($A249,Lookup2013,77,FALSE),0)</f>
        <v>35477.970000000088</v>
      </c>
      <c r="AI249" s="35">
        <f ca="1">IFERROR(VLOOKUP($A249,Lookup2013,78,FALSE),0)</f>
        <v>1773.8900000000003</v>
      </c>
      <c r="AJ249" s="35">
        <f ca="1">IFERROR(VLOOKUP($A249,Lookup2013,79,FALSE),0)</f>
        <v>7915.2700000000023</v>
      </c>
      <c r="AK249" s="36">
        <f ca="1">IFERROR(VLOOKUP($A249,Lookup2013,80,FALSE),0)</f>
        <v>45167.130000000085</v>
      </c>
      <c r="AL249" s="34">
        <f ca="1">IFERROR(VLOOKUP($A249,Lookup2014,77,FALSE),0)</f>
        <v>-1025.4399999999887</v>
      </c>
      <c r="AM249" s="35">
        <f ca="1">IFERROR(VLOOKUP($A249,Lookup2014,78,FALSE),0)</f>
        <v>-51.269999999999868</v>
      </c>
      <c r="AN249" s="35">
        <f ca="1">IFERROR(VLOOKUP($A249,Lookup2014,79,FALSE),0)</f>
        <v>-205.20000000000064</v>
      </c>
      <c r="AO249" s="36">
        <f ca="1">IFERROR(VLOOKUP($A249,Lookup2014,80,FALSE),0)</f>
        <v>-1281.9099999999892</v>
      </c>
      <c r="AP249" s="34">
        <f ca="1">IFERROR(VLOOKUP($A249,Lookup2015,77,FALSE),0)</f>
        <v>-7483.6799999999976</v>
      </c>
      <c r="AQ249" s="35">
        <f ca="1">IFERROR(VLOOKUP($A249,Lookup2015,78,FALSE),0)</f>
        <v>-374.1899999999996</v>
      </c>
      <c r="AR249" s="35">
        <f ca="1">IFERROR(VLOOKUP($A249,Lookup2015,79,FALSE),0)</f>
        <v>-1267.1200000000006</v>
      </c>
      <c r="AS249" s="36">
        <f ca="1">IFERROR(VLOOKUP($A249,Lookup2015,80,FALSE),0)</f>
        <v>-9124.9899999999943</v>
      </c>
      <c r="AT249" s="34">
        <f ca="1">IFERROR(VLOOKUP($A249,Lookup2016,77,FALSE),0)</f>
        <v>-22.700000000000585</v>
      </c>
      <c r="AU249" s="35">
        <f ca="1">IFERROR(VLOOKUP($A249,Lookup2016,78,FALSE),0)</f>
        <v>-1.1300000000000023</v>
      </c>
      <c r="AV249" s="35">
        <f ca="1">IFERROR(VLOOKUP($A249,Lookup2016,79,FALSE),0)</f>
        <v>-3.3699999999999992</v>
      </c>
      <c r="AW249" s="36">
        <f ca="1">IFERROR(VLOOKUP($A249,Lookup2016,80,FALSE),0)</f>
        <v>-27.200000000000585</v>
      </c>
      <c r="AX249" s="34">
        <f t="shared" ca="1" si="397"/>
        <v>217255.28</v>
      </c>
      <c r="AY249" s="35">
        <f t="shared" ca="1" si="397"/>
        <v>10862.749999999998</v>
      </c>
      <c r="AZ249" s="35">
        <f t="shared" ca="1" si="397"/>
        <v>62405.179999999986</v>
      </c>
      <c r="BA249" s="36">
        <f t="shared" ca="1" si="397"/>
        <v>290523.20999999996</v>
      </c>
    </row>
    <row r="250" spans="1:53" outlineLevel="1" x14ac:dyDescent="0.25">
      <c r="C250" s="2" t="s">
        <v>962</v>
      </c>
      <c r="F250" s="34">
        <f t="shared" ref="F250:BA250" ca="1" si="398">SUBTOTAL(9,F246:F249)</f>
        <v>-4763.4600000000191</v>
      </c>
      <c r="G250" s="35">
        <f t="shared" ca="1" si="398"/>
        <v>-238.12999999999965</v>
      </c>
      <c r="H250" s="35">
        <f t="shared" ca="1" si="398"/>
        <v>-2266.7099999999996</v>
      </c>
      <c r="I250" s="36">
        <f t="shared" ca="1" si="398"/>
        <v>-7268.3000000000175</v>
      </c>
      <c r="J250" s="34">
        <f t="shared" ca="1" si="398"/>
        <v>19665.290000000015</v>
      </c>
      <c r="K250" s="35">
        <f t="shared" ca="1" si="398"/>
        <v>983.24999999999955</v>
      </c>
      <c r="L250" s="35">
        <f t="shared" ca="1" si="398"/>
        <v>8137.9200000000037</v>
      </c>
      <c r="M250" s="36">
        <f t="shared" ca="1" si="398"/>
        <v>28786.460000000021</v>
      </c>
      <c r="N250" s="34">
        <f t="shared" ca="1" si="398"/>
        <v>39638.509999999907</v>
      </c>
      <c r="O250" s="35">
        <f t="shared" ca="1" si="398"/>
        <v>1981.879999999999</v>
      </c>
      <c r="P250" s="35">
        <f t="shared" ca="1" si="398"/>
        <v>14193.849999999984</v>
      </c>
      <c r="Q250" s="36">
        <f t="shared" ca="1" si="398"/>
        <v>55814.239999999889</v>
      </c>
      <c r="R250" s="34">
        <f t="shared" ca="1" si="398"/>
        <v>25089.639999999978</v>
      </c>
      <c r="S250" s="35">
        <f t="shared" ca="1" si="398"/>
        <v>1254.4799999999996</v>
      </c>
      <c r="T250" s="35">
        <f t="shared" ca="1" si="398"/>
        <v>8162.4999999999964</v>
      </c>
      <c r="U250" s="36">
        <f t="shared" ca="1" si="398"/>
        <v>34506.619999999974</v>
      </c>
      <c r="V250" s="34">
        <f t="shared" ca="1" si="398"/>
        <v>32179.809999999983</v>
      </c>
      <c r="W250" s="35">
        <f t="shared" ca="1" si="398"/>
        <v>1608.99</v>
      </c>
      <c r="X250" s="35">
        <f t="shared" ca="1" si="398"/>
        <v>9592.2000000000025</v>
      </c>
      <c r="Y250" s="36">
        <f t="shared" ca="1" si="398"/>
        <v>43380.999999999985</v>
      </c>
      <c r="Z250" s="34">
        <f t="shared" ca="1" si="398"/>
        <v>94673.670000000042</v>
      </c>
      <c r="AA250" s="35">
        <f t="shared" ca="1" si="398"/>
        <v>4733.7</v>
      </c>
      <c r="AB250" s="35">
        <f t="shared" ca="1" si="398"/>
        <v>25979.479999999996</v>
      </c>
      <c r="AC250" s="36">
        <f t="shared" ca="1" si="398"/>
        <v>125386.85000000002</v>
      </c>
      <c r="AD250" s="34">
        <f t="shared" ca="1" si="398"/>
        <v>8540.9000000000106</v>
      </c>
      <c r="AE250" s="35">
        <f t="shared" ca="1" si="398"/>
        <v>427.03000000000014</v>
      </c>
      <c r="AF250" s="35">
        <f t="shared" ca="1" si="398"/>
        <v>2120.7300000000014</v>
      </c>
      <c r="AG250" s="36">
        <f t="shared" ca="1" si="398"/>
        <v>11088.660000000014</v>
      </c>
      <c r="AH250" s="34">
        <f t="shared" ca="1" si="398"/>
        <v>37745.880000000077</v>
      </c>
      <c r="AI250" s="35">
        <f t="shared" ca="1" si="398"/>
        <v>1887.3000000000009</v>
      </c>
      <c r="AJ250" s="35">
        <f t="shared" ca="1" si="398"/>
        <v>8420.1700000000055</v>
      </c>
      <c r="AK250" s="36">
        <f t="shared" ca="1" si="398"/>
        <v>48053.350000000079</v>
      </c>
      <c r="AL250" s="34">
        <f t="shared" ca="1" si="398"/>
        <v>-5151.9899999999907</v>
      </c>
      <c r="AM250" s="35">
        <f t="shared" ca="1" si="398"/>
        <v>-257.62000000000046</v>
      </c>
      <c r="AN250" s="35">
        <f t="shared" ca="1" si="398"/>
        <v>-1022.5800000000003</v>
      </c>
      <c r="AO250" s="36">
        <f t="shared" ca="1" si="398"/>
        <v>-6432.1899999999914</v>
      </c>
      <c r="AP250" s="34">
        <f t="shared" ca="1" si="398"/>
        <v>-10636.15</v>
      </c>
      <c r="AQ250" s="35">
        <f t="shared" ca="1" si="398"/>
        <v>-531.81999999999948</v>
      </c>
      <c r="AR250" s="35">
        <f t="shared" ca="1" si="398"/>
        <v>-1803.360000000001</v>
      </c>
      <c r="AS250" s="36">
        <f t="shared" ca="1" si="398"/>
        <v>-12971.329999999994</v>
      </c>
      <c r="AT250" s="34">
        <f t="shared" ca="1" si="398"/>
        <v>-2.4600000000007753</v>
      </c>
      <c r="AU250" s="35">
        <f t="shared" ca="1" si="398"/>
        <v>-0.1200000000000061</v>
      </c>
      <c r="AV250" s="35">
        <f t="shared" ca="1" si="398"/>
        <v>-0.37000000000000366</v>
      </c>
      <c r="AW250" s="36">
        <f t="shared" ca="1" si="398"/>
        <v>-2.9500000000007809</v>
      </c>
      <c r="AX250" s="34">
        <f t="shared" ca="1" si="398"/>
        <v>236979.63999999998</v>
      </c>
      <c r="AY250" s="35">
        <f t="shared" ca="1" si="398"/>
        <v>11848.939999999999</v>
      </c>
      <c r="AZ250" s="35">
        <f t="shared" ca="1" si="398"/>
        <v>71513.829999999987</v>
      </c>
      <c r="BA250" s="36">
        <f t="shared" ca="1" si="398"/>
        <v>320342.40999999997</v>
      </c>
    </row>
    <row r="251" spans="1:53" outlineLevel="2" x14ac:dyDescent="0.25">
      <c r="A251" t="s">
        <v>335</v>
      </c>
      <c r="B251" t="str">
        <f ca="1">VLOOKUP($A251,IndexLookup,2,FALSE)</f>
        <v>NPC</v>
      </c>
      <c r="C251" t="str">
        <f ca="1">VLOOKUP($B251,ParticipantLookup,2,FALSE)</f>
        <v>Northstone Power Corp.</v>
      </c>
      <c r="D251" t="str">
        <f ca="1">VLOOKUP($A251,IndexLookup,3,FALSE)</f>
        <v>NPC1</v>
      </c>
      <c r="E251" t="str">
        <f ca="1">VLOOKUP($D251,FacilityLookup,2,FALSE)</f>
        <v>Northstone Power</v>
      </c>
      <c r="F251" s="34">
        <f ca="1">IFERROR(VLOOKUP($A251,Lookup2006,77,FALSE),0)</f>
        <v>915.04999999999393</v>
      </c>
      <c r="G251" s="35">
        <f ca="1">IFERROR(VLOOKUP($A251,Lookup2006,78,FALSE),0)</f>
        <v>45.739999999999952</v>
      </c>
      <c r="H251" s="35">
        <f ca="1">IFERROR(VLOOKUP($A251,Lookup2006,79,FALSE),0)</f>
        <v>424.8699999999991</v>
      </c>
      <c r="I251" s="36">
        <f ca="1">IFERROR(VLOOKUP($A251,Lookup2006,80,FALSE),0)</f>
        <v>1385.659999999993</v>
      </c>
      <c r="J251" s="34">
        <f ca="1">IFERROR(VLOOKUP($A251,Lookup2007,77,FALSE),0)</f>
        <v>511.81000000000392</v>
      </c>
      <c r="K251" s="35">
        <f ca="1">IFERROR(VLOOKUP($A251,Lookup2007,78,FALSE),0)</f>
        <v>25.6</v>
      </c>
      <c r="L251" s="35">
        <f ca="1">IFERROR(VLOOKUP($A251,Lookup2007,79,FALSE),0)</f>
        <v>212.2300000000001</v>
      </c>
      <c r="M251" s="36">
        <f ca="1">IFERROR(VLOOKUP($A251,Lookup2007,80,FALSE),0)</f>
        <v>749.64000000000408</v>
      </c>
      <c r="N251" s="34">
        <f ca="1">IFERROR(VLOOKUP($A251,Lookup2008,77,FALSE),0)</f>
        <v>304.18999999999915</v>
      </c>
      <c r="O251" s="35">
        <f ca="1">IFERROR(VLOOKUP($A251,Lookup2008,78,FALSE),0)</f>
        <v>15.200000000000028</v>
      </c>
      <c r="P251" s="35">
        <f ca="1">IFERROR(VLOOKUP($A251,Lookup2008,79,FALSE),0)</f>
        <v>108.23999999999998</v>
      </c>
      <c r="Q251" s="36">
        <f ca="1">IFERROR(VLOOKUP($A251,Lookup2008,80,FALSE),0)</f>
        <v>427.6299999999992</v>
      </c>
      <c r="R251" s="34">
        <f ca="1">IFERROR(VLOOKUP($A251,Lookup2009,77,FALSE),0)</f>
        <v>62.540000000002181</v>
      </c>
      <c r="S251" s="35">
        <f ca="1">IFERROR(VLOOKUP($A251,Lookup2009,78,FALSE),0)</f>
        <v>3.1300000000000772</v>
      </c>
      <c r="T251" s="35">
        <f ca="1">IFERROR(VLOOKUP($A251,Lookup2009,79,FALSE),0)</f>
        <v>20.220000000000049</v>
      </c>
      <c r="U251" s="36">
        <f ca="1">IFERROR(VLOOKUP($A251,Lookup2009,80,FALSE),0)</f>
        <v>85.890000000002317</v>
      </c>
      <c r="V251" s="34">
        <f ca="1">IFERROR(VLOOKUP($A251,Lookup2010,77,FALSE),0)</f>
        <v>0</v>
      </c>
      <c r="W251" s="35">
        <f ca="1">IFERROR(VLOOKUP($A251,Lookup2010,78,FALSE),0)</f>
        <v>0</v>
      </c>
      <c r="X251" s="35">
        <f ca="1">IFERROR(VLOOKUP($A251,Lookup2010,79,FALSE),0)</f>
        <v>0</v>
      </c>
      <c r="Y251" s="36">
        <f ca="1">IFERROR(VLOOKUP($A251,Lookup2010,80,FALSE),0)</f>
        <v>0</v>
      </c>
      <c r="Z251" s="34">
        <f ca="1">IFERROR(VLOOKUP($A251,Lookup2011,77,FALSE),0)</f>
        <v>128.73999999999546</v>
      </c>
      <c r="AA251" s="35">
        <f ca="1">IFERROR(VLOOKUP($A251,Lookup2011,78,FALSE),0)</f>
        <v>6.4399999999997561</v>
      </c>
      <c r="AB251" s="35">
        <f ca="1">IFERROR(VLOOKUP($A251,Lookup2011,79,FALSE),0)</f>
        <v>35.960000000001521</v>
      </c>
      <c r="AC251" s="36">
        <f ca="1">IFERROR(VLOOKUP($A251,Lookup2011,80,FALSE),0)</f>
        <v>171.13999999999672</v>
      </c>
      <c r="AD251" s="34">
        <f ca="1">IFERROR(VLOOKUP($A251,Lookup2012,77,FALSE),0)</f>
        <v>0</v>
      </c>
      <c r="AE251" s="35">
        <f ca="1">IFERROR(VLOOKUP($A251,Lookup2012,78,FALSE),0)</f>
        <v>0</v>
      </c>
      <c r="AF251" s="35">
        <f ca="1">IFERROR(VLOOKUP($A251,Lookup2012,79,FALSE),0)</f>
        <v>0</v>
      </c>
      <c r="AG251" s="36">
        <f ca="1">IFERROR(VLOOKUP($A251,Lookup2012,80,FALSE),0)</f>
        <v>0</v>
      </c>
      <c r="AH251" s="34">
        <f ca="1">IFERROR(VLOOKUP($A251,Lookup2013,77,FALSE),0)</f>
        <v>0</v>
      </c>
      <c r="AI251" s="35">
        <f ca="1">IFERROR(VLOOKUP($A251,Lookup2013,78,FALSE),0)</f>
        <v>0</v>
      </c>
      <c r="AJ251" s="35">
        <f ca="1">IFERROR(VLOOKUP($A251,Lookup2013,79,FALSE),0)</f>
        <v>0</v>
      </c>
      <c r="AK251" s="36">
        <f ca="1">IFERROR(VLOOKUP($A251,Lookup2013,80,FALSE),0)</f>
        <v>0</v>
      </c>
      <c r="AL251" s="34">
        <f ca="1">IFERROR(VLOOKUP($A251,Lookup2014,77,FALSE),0)</f>
        <v>0</v>
      </c>
      <c r="AM251" s="35">
        <f ca="1">IFERROR(VLOOKUP($A251,Lookup2014,78,FALSE),0)</f>
        <v>0</v>
      </c>
      <c r="AN251" s="35">
        <f ca="1">IFERROR(VLOOKUP($A251,Lookup2014,79,FALSE),0)</f>
        <v>0</v>
      </c>
      <c r="AO251" s="36">
        <f ca="1">IFERROR(VLOOKUP($A251,Lookup2014,80,FALSE),0)</f>
        <v>0</v>
      </c>
      <c r="AP251" s="34">
        <f ca="1">IFERROR(VLOOKUP($A251,Lookup2015,77,FALSE),0)</f>
        <v>0</v>
      </c>
      <c r="AQ251" s="35">
        <f ca="1">IFERROR(VLOOKUP($A251,Lookup2015,78,FALSE),0)</f>
        <v>0</v>
      </c>
      <c r="AR251" s="35">
        <f ca="1">IFERROR(VLOOKUP($A251,Lookup2015,79,FALSE),0)</f>
        <v>0</v>
      </c>
      <c r="AS251" s="36">
        <f ca="1">IFERROR(VLOOKUP($A251,Lookup2015,80,FALSE),0)</f>
        <v>0</v>
      </c>
      <c r="AT251" s="34">
        <f ca="1">IFERROR(VLOOKUP($A251,Lookup2016,77,FALSE),0)</f>
        <v>0</v>
      </c>
      <c r="AU251" s="35">
        <f ca="1">IFERROR(VLOOKUP($A251,Lookup2016,78,FALSE),0)</f>
        <v>0</v>
      </c>
      <c r="AV251" s="35">
        <f ca="1">IFERROR(VLOOKUP($A251,Lookup2016,79,FALSE),0)</f>
        <v>0</v>
      </c>
      <c r="AW251" s="36">
        <f ca="1">IFERROR(VLOOKUP($A251,Lookup2016,80,FALSE),0)</f>
        <v>0</v>
      </c>
      <c r="AX251" s="34">
        <f ca="1">SUM(F251,J251,N251,R251,V251,Z251,AD251,AH251,AL251,AP251,AT251)</f>
        <v>1922.3299999999947</v>
      </c>
      <c r="AY251" s="35">
        <f ca="1">SUM(G251,K251,O251,S251,W251,AA251,AE251,AI251,AM251,AQ251,AU251)</f>
        <v>96.109999999999815</v>
      </c>
      <c r="AZ251" s="35">
        <f ca="1">SUM(H251,L251,P251,T251,X251,AB251,AF251,AJ251,AN251,AR251,AV251)</f>
        <v>801.52000000000078</v>
      </c>
      <c r="BA251" s="36">
        <f ca="1">SUM(I251,M251,Q251,U251,Y251,AC251,AG251,AK251,AO251,AS251,AW251)</f>
        <v>2819.959999999995</v>
      </c>
    </row>
    <row r="252" spans="1:53" outlineLevel="1" x14ac:dyDescent="0.25">
      <c r="C252" s="2" t="s">
        <v>963</v>
      </c>
      <c r="F252" s="34">
        <f t="shared" ref="F252:BA252" ca="1" si="399">SUBTOTAL(9,F251:F251)</f>
        <v>915.04999999999393</v>
      </c>
      <c r="G252" s="35">
        <f t="shared" ca="1" si="399"/>
        <v>45.739999999999952</v>
      </c>
      <c r="H252" s="35">
        <f t="shared" ca="1" si="399"/>
        <v>424.8699999999991</v>
      </c>
      <c r="I252" s="36">
        <f t="shared" ca="1" si="399"/>
        <v>1385.659999999993</v>
      </c>
      <c r="J252" s="34">
        <f t="shared" ca="1" si="399"/>
        <v>511.81000000000392</v>
      </c>
      <c r="K252" s="35">
        <f t="shared" ca="1" si="399"/>
        <v>25.6</v>
      </c>
      <c r="L252" s="35">
        <f t="shared" ca="1" si="399"/>
        <v>212.2300000000001</v>
      </c>
      <c r="M252" s="36">
        <f t="shared" ca="1" si="399"/>
        <v>749.64000000000408</v>
      </c>
      <c r="N252" s="34">
        <f t="shared" ca="1" si="399"/>
        <v>304.18999999999915</v>
      </c>
      <c r="O252" s="35">
        <f t="shared" ca="1" si="399"/>
        <v>15.200000000000028</v>
      </c>
      <c r="P252" s="35">
        <f t="shared" ca="1" si="399"/>
        <v>108.23999999999998</v>
      </c>
      <c r="Q252" s="36">
        <f t="shared" ca="1" si="399"/>
        <v>427.6299999999992</v>
      </c>
      <c r="R252" s="34">
        <f t="shared" ca="1" si="399"/>
        <v>62.540000000002181</v>
      </c>
      <c r="S252" s="35">
        <f t="shared" ca="1" si="399"/>
        <v>3.1300000000000772</v>
      </c>
      <c r="T252" s="35">
        <f t="shared" ca="1" si="399"/>
        <v>20.220000000000049</v>
      </c>
      <c r="U252" s="36">
        <f t="shared" ca="1" si="399"/>
        <v>85.890000000002317</v>
      </c>
      <c r="V252" s="34">
        <f t="shared" ca="1" si="399"/>
        <v>0</v>
      </c>
      <c r="W252" s="35">
        <f t="shared" ca="1" si="399"/>
        <v>0</v>
      </c>
      <c r="X252" s="35">
        <f t="shared" ca="1" si="399"/>
        <v>0</v>
      </c>
      <c r="Y252" s="36">
        <f t="shared" ca="1" si="399"/>
        <v>0</v>
      </c>
      <c r="Z252" s="34">
        <f t="shared" ca="1" si="399"/>
        <v>128.73999999999546</v>
      </c>
      <c r="AA252" s="35">
        <f t="shared" ca="1" si="399"/>
        <v>6.4399999999997561</v>
      </c>
      <c r="AB252" s="35">
        <f t="shared" ca="1" si="399"/>
        <v>35.960000000001521</v>
      </c>
      <c r="AC252" s="36">
        <f t="shared" ca="1" si="399"/>
        <v>171.13999999999672</v>
      </c>
      <c r="AD252" s="34">
        <f t="shared" ca="1" si="399"/>
        <v>0</v>
      </c>
      <c r="AE252" s="35">
        <f t="shared" ca="1" si="399"/>
        <v>0</v>
      </c>
      <c r="AF252" s="35">
        <f t="shared" ca="1" si="399"/>
        <v>0</v>
      </c>
      <c r="AG252" s="36">
        <f t="shared" ca="1" si="399"/>
        <v>0</v>
      </c>
      <c r="AH252" s="34">
        <f t="shared" ca="1" si="399"/>
        <v>0</v>
      </c>
      <c r="AI252" s="35">
        <f t="shared" ca="1" si="399"/>
        <v>0</v>
      </c>
      <c r="AJ252" s="35">
        <f t="shared" ca="1" si="399"/>
        <v>0</v>
      </c>
      <c r="AK252" s="36">
        <f t="shared" ca="1" si="399"/>
        <v>0</v>
      </c>
      <c r="AL252" s="34">
        <f t="shared" ca="1" si="399"/>
        <v>0</v>
      </c>
      <c r="AM252" s="35">
        <f t="shared" ca="1" si="399"/>
        <v>0</v>
      </c>
      <c r="AN252" s="35">
        <f t="shared" ca="1" si="399"/>
        <v>0</v>
      </c>
      <c r="AO252" s="36">
        <f t="shared" ca="1" si="399"/>
        <v>0</v>
      </c>
      <c r="AP252" s="34">
        <f t="shared" ca="1" si="399"/>
        <v>0</v>
      </c>
      <c r="AQ252" s="35">
        <f t="shared" ca="1" si="399"/>
        <v>0</v>
      </c>
      <c r="AR252" s="35">
        <f t="shared" ca="1" si="399"/>
        <v>0</v>
      </c>
      <c r="AS252" s="36">
        <f t="shared" ca="1" si="399"/>
        <v>0</v>
      </c>
      <c r="AT252" s="34">
        <f t="shared" ca="1" si="399"/>
        <v>0</v>
      </c>
      <c r="AU252" s="35">
        <f t="shared" ca="1" si="399"/>
        <v>0</v>
      </c>
      <c r="AV252" s="35">
        <f t="shared" ca="1" si="399"/>
        <v>0</v>
      </c>
      <c r="AW252" s="36">
        <f t="shared" ca="1" si="399"/>
        <v>0</v>
      </c>
      <c r="AX252" s="34">
        <f t="shared" ca="1" si="399"/>
        <v>1922.3299999999947</v>
      </c>
      <c r="AY252" s="35">
        <f t="shared" ca="1" si="399"/>
        <v>96.109999999999815</v>
      </c>
      <c r="AZ252" s="35">
        <f t="shared" ca="1" si="399"/>
        <v>801.52000000000078</v>
      </c>
      <c r="BA252" s="36">
        <f t="shared" ca="1" si="399"/>
        <v>2819.959999999995</v>
      </c>
    </row>
    <row r="253" spans="1:53" outlineLevel="2" x14ac:dyDescent="0.25">
      <c r="A253" t="s">
        <v>337</v>
      </c>
      <c r="B253" t="str">
        <f ca="1">VLOOKUP($A253,IndexLookup,2,FALSE)</f>
        <v>NRG</v>
      </c>
      <c r="C253" t="str">
        <f ca="1">VLOOKUP($B253,ParticipantLookup,2,FALSE)</f>
        <v>NRGreen Power Limited Partnership</v>
      </c>
      <c r="D253" t="str">
        <f ca="1">VLOOKUP($A253,IndexLookup,3,FALSE)</f>
        <v>NRG3</v>
      </c>
      <c r="E253" t="str">
        <f ca="1">VLOOKUP($D253,FacilityLookup,2,FALSE)</f>
        <v>NRGreen</v>
      </c>
      <c r="F253" s="34">
        <f ca="1">IFERROR(VLOOKUP($A253,Lookup2006,77,FALSE),0)</f>
        <v>0</v>
      </c>
      <c r="G253" s="35">
        <f ca="1">IFERROR(VLOOKUP($A253,Lookup2006,78,FALSE),0)</f>
        <v>0</v>
      </c>
      <c r="H253" s="35">
        <f ca="1">IFERROR(VLOOKUP($A253,Lookup2006,79,FALSE),0)</f>
        <v>0</v>
      </c>
      <c r="I253" s="36">
        <f ca="1">IFERROR(VLOOKUP($A253,Lookup2006,80,FALSE),0)</f>
        <v>0</v>
      </c>
      <c r="J253" s="34">
        <f ca="1">IFERROR(VLOOKUP($A253,Lookup2007,77,FALSE),0)</f>
        <v>0</v>
      </c>
      <c r="K253" s="35">
        <f ca="1">IFERROR(VLOOKUP($A253,Lookup2007,78,FALSE),0)</f>
        <v>0</v>
      </c>
      <c r="L253" s="35">
        <f ca="1">IFERROR(VLOOKUP($A253,Lookup2007,79,FALSE),0)</f>
        <v>0</v>
      </c>
      <c r="M253" s="36">
        <f ca="1">IFERROR(VLOOKUP($A253,Lookup2007,80,FALSE),0)</f>
        <v>0</v>
      </c>
      <c r="N253" s="34">
        <f ca="1">IFERROR(VLOOKUP($A253,Lookup2008,77,FALSE),0)</f>
        <v>0</v>
      </c>
      <c r="O253" s="35">
        <f ca="1">IFERROR(VLOOKUP($A253,Lookup2008,78,FALSE),0)</f>
        <v>0</v>
      </c>
      <c r="P253" s="35">
        <f ca="1">IFERROR(VLOOKUP($A253,Lookup2008,79,FALSE),0)</f>
        <v>0</v>
      </c>
      <c r="Q253" s="36">
        <f ca="1">IFERROR(VLOOKUP($A253,Lookup2008,80,FALSE),0)</f>
        <v>0</v>
      </c>
      <c r="R253" s="34">
        <f ca="1">IFERROR(VLOOKUP($A253,Lookup2009,77,FALSE),0)</f>
        <v>0</v>
      </c>
      <c r="S253" s="35">
        <f ca="1">IFERROR(VLOOKUP($A253,Lookup2009,78,FALSE),0)</f>
        <v>0</v>
      </c>
      <c r="T253" s="35">
        <f ca="1">IFERROR(VLOOKUP($A253,Lookup2009,79,FALSE),0)</f>
        <v>0</v>
      </c>
      <c r="U253" s="36">
        <f ca="1">IFERROR(VLOOKUP($A253,Lookup2009,80,FALSE),0)</f>
        <v>0</v>
      </c>
      <c r="V253" s="34">
        <f ca="1">IFERROR(VLOOKUP($A253,Lookup2010,77,FALSE),0)</f>
        <v>0</v>
      </c>
      <c r="W253" s="35">
        <f ca="1">IFERROR(VLOOKUP($A253,Lookup2010,78,FALSE),0)</f>
        <v>0</v>
      </c>
      <c r="X253" s="35">
        <f ca="1">IFERROR(VLOOKUP($A253,Lookup2010,79,FALSE),0)</f>
        <v>0</v>
      </c>
      <c r="Y253" s="36">
        <f ca="1">IFERROR(VLOOKUP($A253,Lookup2010,80,FALSE),0)</f>
        <v>0</v>
      </c>
      <c r="Z253" s="34">
        <f ca="1">IFERROR(VLOOKUP($A253,Lookup2011,77,FALSE),0)</f>
        <v>0</v>
      </c>
      <c r="AA253" s="35">
        <f ca="1">IFERROR(VLOOKUP($A253,Lookup2011,78,FALSE),0)</f>
        <v>0</v>
      </c>
      <c r="AB253" s="35">
        <f ca="1">IFERROR(VLOOKUP($A253,Lookup2011,79,FALSE),0)</f>
        <v>0</v>
      </c>
      <c r="AC253" s="36">
        <f ca="1">IFERROR(VLOOKUP($A253,Lookup2011,80,FALSE),0)</f>
        <v>0</v>
      </c>
      <c r="AD253" s="34">
        <f ca="1">IFERROR(VLOOKUP($A253,Lookup2012,77,FALSE),0)</f>
        <v>0</v>
      </c>
      <c r="AE253" s="35">
        <f ca="1">IFERROR(VLOOKUP($A253,Lookup2012,78,FALSE),0)</f>
        <v>0</v>
      </c>
      <c r="AF253" s="35">
        <f ca="1">IFERROR(VLOOKUP($A253,Lookup2012,79,FALSE),0)</f>
        <v>0</v>
      </c>
      <c r="AG253" s="36">
        <f ca="1">IFERROR(VLOOKUP($A253,Lookup2012,80,FALSE),0)</f>
        <v>0</v>
      </c>
      <c r="AH253" s="34">
        <f ca="1">IFERROR(VLOOKUP($A253,Lookup2013,77,FALSE),0)</f>
        <v>0</v>
      </c>
      <c r="AI253" s="35">
        <f ca="1">IFERROR(VLOOKUP($A253,Lookup2013,78,FALSE),0)</f>
        <v>0</v>
      </c>
      <c r="AJ253" s="35">
        <f ca="1">IFERROR(VLOOKUP($A253,Lookup2013,79,FALSE),0)</f>
        <v>0</v>
      </c>
      <c r="AK253" s="36">
        <f ca="1">IFERROR(VLOOKUP($A253,Lookup2013,80,FALSE),0)</f>
        <v>0</v>
      </c>
      <c r="AL253" s="34">
        <f ca="1">IFERROR(VLOOKUP($A253,Lookup2014,77,FALSE),0)</f>
        <v>129.29999999999993</v>
      </c>
      <c r="AM253" s="35">
        <f ca="1">IFERROR(VLOOKUP($A253,Lookup2014,78,FALSE),0)</f>
        <v>6.4799999999999978</v>
      </c>
      <c r="AN253" s="35">
        <f ca="1">IFERROR(VLOOKUP($A253,Lookup2014,79,FALSE),0)</f>
        <v>23.710000000000012</v>
      </c>
      <c r="AO253" s="36">
        <f ca="1">IFERROR(VLOOKUP($A253,Lookup2014,80,FALSE),0)</f>
        <v>159.48999999999992</v>
      </c>
      <c r="AP253" s="34">
        <f ca="1">IFERROR(VLOOKUP($A253,Lookup2015,77,FALSE),0)</f>
        <v>-203.13999999999976</v>
      </c>
      <c r="AQ253" s="35">
        <f ca="1">IFERROR(VLOOKUP($A253,Lookup2015,78,FALSE),0)</f>
        <v>-10.160000000000004</v>
      </c>
      <c r="AR253" s="35">
        <f ca="1">IFERROR(VLOOKUP($A253,Lookup2015,79,FALSE),0)</f>
        <v>-33.799999999999983</v>
      </c>
      <c r="AS253" s="36">
        <f ca="1">IFERROR(VLOOKUP($A253,Lookup2015,80,FALSE),0)</f>
        <v>-247.0999999999998</v>
      </c>
      <c r="AT253" s="34">
        <f ca="1">IFERROR(VLOOKUP($A253,Lookup2016,77,FALSE),0)</f>
        <v>-101.77000000000157</v>
      </c>
      <c r="AU253" s="35">
        <f ca="1">IFERROR(VLOOKUP($A253,Lookup2016,78,FALSE),0)</f>
        <v>-5.0800000000000125</v>
      </c>
      <c r="AV253" s="35">
        <f ca="1">IFERROR(VLOOKUP($A253,Lookup2016,79,FALSE),0)</f>
        <v>-14.850000000000128</v>
      </c>
      <c r="AW253" s="36">
        <f ca="1">IFERROR(VLOOKUP($A253,Lookup2016,80,FALSE),0)</f>
        <v>-121.70000000000171</v>
      </c>
      <c r="AX253" s="34">
        <f ca="1">SUM(F253,J253,N253,R253,V253,Z253,AD253,AH253,AL253,AP253,AT253)</f>
        <v>-175.61000000000141</v>
      </c>
      <c r="AY253" s="35">
        <f ca="1">SUM(G253,K253,O253,S253,W253,AA253,AE253,AI253,AM253,AQ253,AU253)</f>
        <v>-8.7600000000000193</v>
      </c>
      <c r="AZ253" s="35">
        <f ca="1">SUM(H253,L253,P253,T253,X253,AB253,AF253,AJ253,AN253,AR253,AV253)</f>
        <v>-24.940000000000097</v>
      </c>
      <c r="BA253" s="36">
        <f ca="1">SUM(I253,M253,Q253,U253,Y253,AC253,AG253,AK253,AO253,AS253,AW253)</f>
        <v>-209.31000000000159</v>
      </c>
    </row>
    <row r="254" spans="1:53" outlineLevel="1" x14ac:dyDescent="0.25">
      <c r="C254" s="2" t="s">
        <v>964</v>
      </c>
      <c r="F254" s="34">
        <f t="shared" ref="F254:BA254" ca="1" si="400">SUBTOTAL(9,F253:F253)</f>
        <v>0</v>
      </c>
      <c r="G254" s="35">
        <f t="shared" ca="1" si="400"/>
        <v>0</v>
      </c>
      <c r="H254" s="35">
        <f t="shared" ca="1" si="400"/>
        <v>0</v>
      </c>
      <c r="I254" s="36">
        <f t="shared" ca="1" si="400"/>
        <v>0</v>
      </c>
      <c r="J254" s="34">
        <f t="shared" ca="1" si="400"/>
        <v>0</v>
      </c>
      <c r="K254" s="35">
        <f t="shared" ca="1" si="400"/>
        <v>0</v>
      </c>
      <c r="L254" s="35">
        <f t="shared" ca="1" si="400"/>
        <v>0</v>
      </c>
      <c r="M254" s="36">
        <f t="shared" ca="1" si="400"/>
        <v>0</v>
      </c>
      <c r="N254" s="34">
        <f t="shared" ca="1" si="400"/>
        <v>0</v>
      </c>
      <c r="O254" s="35">
        <f t="shared" ca="1" si="400"/>
        <v>0</v>
      </c>
      <c r="P254" s="35">
        <f t="shared" ca="1" si="400"/>
        <v>0</v>
      </c>
      <c r="Q254" s="36">
        <f t="shared" ca="1" si="400"/>
        <v>0</v>
      </c>
      <c r="R254" s="34">
        <f t="shared" ca="1" si="400"/>
        <v>0</v>
      </c>
      <c r="S254" s="35">
        <f t="shared" ca="1" si="400"/>
        <v>0</v>
      </c>
      <c r="T254" s="35">
        <f t="shared" ca="1" si="400"/>
        <v>0</v>
      </c>
      <c r="U254" s="36">
        <f t="shared" ca="1" si="400"/>
        <v>0</v>
      </c>
      <c r="V254" s="34">
        <f t="shared" ca="1" si="400"/>
        <v>0</v>
      </c>
      <c r="W254" s="35">
        <f t="shared" ca="1" si="400"/>
        <v>0</v>
      </c>
      <c r="X254" s="35">
        <f t="shared" ca="1" si="400"/>
        <v>0</v>
      </c>
      <c r="Y254" s="36">
        <f t="shared" ca="1" si="400"/>
        <v>0</v>
      </c>
      <c r="Z254" s="34">
        <f t="shared" ca="1" si="400"/>
        <v>0</v>
      </c>
      <c r="AA254" s="35">
        <f t="shared" ca="1" si="400"/>
        <v>0</v>
      </c>
      <c r="AB254" s="35">
        <f t="shared" ca="1" si="400"/>
        <v>0</v>
      </c>
      <c r="AC254" s="36">
        <f t="shared" ca="1" si="400"/>
        <v>0</v>
      </c>
      <c r="AD254" s="34">
        <f t="shared" ca="1" si="400"/>
        <v>0</v>
      </c>
      <c r="AE254" s="35">
        <f t="shared" ca="1" si="400"/>
        <v>0</v>
      </c>
      <c r="AF254" s="35">
        <f t="shared" ca="1" si="400"/>
        <v>0</v>
      </c>
      <c r="AG254" s="36">
        <f t="shared" ca="1" si="400"/>
        <v>0</v>
      </c>
      <c r="AH254" s="34">
        <f t="shared" ca="1" si="400"/>
        <v>0</v>
      </c>
      <c r="AI254" s="35">
        <f t="shared" ca="1" si="400"/>
        <v>0</v>
      </c>
      <c r="AJ254" s="35">
        <f t="shared" ca="1" si="400"/>
        <v>0</v>
      </c>
      <c r="AK254" s="36">
        <f t="shared" ca="1" si="400"/>
        <v>0</v>
      </c>
      <c r="AL254" s="34">
        <f t="shared" ca="1" si="400"/>
        <v>129.29999999999993</v>
      </c>
      <c r="AM254" s="35">
        <f t="shared" ca="1" si="400"/>
        <v>6.4799999999999978</v>
      </c>
      <c r="AN254" s="35">
        <f t="shared" ca="1" si="400"/>
        <v>23.710000000000012</v>
      </c>
      <c r="AO254" s="36">
        <f t="shared" ca="1" si="400"/>
        <v>159.48999999999992</v>
      </c>
      <c r="AP254" s="34">
        <f t="shared" ca="1" si="400"/>
        <v>-203.13999999999976</v>
      </c>
      <c r="AQ254" s="35">
        <f t="shared" ca="1" si="400"/>
        <v>-10.160000000000004</v>
      </c>
      <c r="AR254" s="35">
        <f t="shared" ca="1" si="400"/>
        <v>-33.799999999999983</v>
      </c>
      <c r="AS254" s="36">
        <f t="shared" ca="1" si="400"/>
        <v>-247.0999999999998</v>
      </c>
      <c r="AT254" s="34">
        <f t="shared" ca="1" si="400"/>
        <v>-101.77000000000157</v>
      </c>
      <c r="AU254" s="35">
        <f t="shared" ca="1" si="400"/>
        <v>-5.0800000000000125</v>
      </c>
      <c r="AV254" s="35">
        <f t="shared" ca="1" si="400"/>
        <v>-14.850000000000128</v>
      </c>
      <c r="AW254" s="36">
        <f t="shared" ca="1" si="400"/>
        <v>-121.70000000000171</v>
      </c>
      <c r="AX254" s="34">
        <f t="shared" ca="1" si="400"/>
        <v>-175.61000000000141</v>
      </c>
      <c r="AY254" s="35">
        <f t="shared" ca="1" si="400"/>
        <v>-8.7600000000000193</v>
      </c>
      <c r="AZ254" s="35">
        <f t="shared" ca="1" si="400"/>
        <v>-24.940000000000097</v>
      </c>
      <c r="BA254" s="36">
        <f t="shared" ca="1" si="400"/>
        <v>-209.31000000000159</v>
      </c>
    </row>
    <row r="255" spans="1:53" outlineLevel="2" x14ac:dyDescent="0.25">
      <c r="A255" t="s">
        <v>341</v>
      </c>
      <c r="B255" t="str">
        <f ca="1">VLOOKUP($A255,IndexLookup,2,FALSE)</f>
        <v>OWFL</v>
      </c>
      <c r="C255" t="str">
        <f ca="1">VLOOKUP($B255,ParticipantLookup,2,FALSE)</f>
        <v>Oldman 2 Wind Farm Limited</v>
      </c>
      <c r="D255" t="str">
        <f ca="1">VLOOKUP($A255,IndexLookup,3,FALSE)</f>
        <v>OWF1</v>
      </c>
      <c r="E255" t="str">
        <f ca="1">VLOOKUP($D255,FacilityLookup,2,FALSE)</f>
        <v>Oldman 2 Wind Facility</v>
      </c>
      <c r="F255" s="34">
        <f ca="1">IFERROR(VLOOKUP($A255,Lookup2006,77,FALSE),0)</f>
        <v>0</v>
      </c>
      <c r="G255" s="35">
        <f ca="1">IFERROR(VLOOKUP($A255,Lookup2006,78,FALSE),0)</f>
        <v>0</v>
      </c>
      <c r="H255" s="35">
        <f ca="1">IFERROR(VLOOKUP($A255,Lookup2006,79,FALSE),0)</f>
        <v>0</v>
      </c>
      <c r="I255" s="36">
        <f ca="1">IFERROR(VLOOKUP($A255,Lookup2006,80,FALSE),0)</f>
        <v>0</v>
      </c>
      <c r="J255" s="34">
        <f ca="1">IFERROR(VLOOKUP($A255,Lookup2007,77,FALSE),0)</f>
        <v>0</v>
      </c>
      <c r="K255" s="35">
        <f ca="1">IFERROR(VLOOKUP($A255,Lookup2007,78,FALSE),0)</f>
        <v>0</v>
      </c>
      <c r="L255" s="35">
        <f ca="1">IFERROR(VLOOKUP($A255,Lookup2007,79,FALSE),0)</f>
        <v>0</v>
      </c>
      <c r="M255" s="36">
        <f ca="1">IFERROR(VLOOKUP($A255,Lookup2007,80,FALSE),0)</f>
        <v>0</v>
      </c>
      <c r="N255" s="34">
        <f ca="1">IFERROR(VLOOKUP($A255,Lookup2008,77,FALSE),0)</f>
        <v>0</v>
      </c>
      <c r="O255" s="35">
        <f ca="1">IFERROR(VLOOKUP($A255,Lookup2008,78,FALSE),0)</f>
        <v>0</v>
      </c>
      <c r="P255" s="35">
        <f ca="1">IFERROR(VLOOKUP($A255,Lookup2008,79,FALSE),0)</f>
        <v>0</v>
      </c>
      <c r="Q255" s="36">
        <f ca="1">IFERROR(VLOOKUP($A255,Lookup2008,80,FALSE),0)</f>
        <v>0</v>
      </c>
      <c r="R255" s="34">
        <f ca="1">IFERROR(VLOOKUP($A255,Lookup2009,77,FALSE),0)</f>
        <v>0</v>
      </c>
      <c r="S255" s="35">
        <f ca="1">IFERROR(VLOOKUP($A255,Lookup2009,78,FALSE),0)</f>
        <v>0</v>
      </c>
      <c r="T255" s="35">
        <f ca="1">IFERROR(VLOOKUP($A255,Lookup2009,79,FALSE),0)</f>
        <v>0</v>
      </c>
      <c r="U255" s="36">
        <f ca="1">IFERROR(VLOOKUP($A255,Lookup2009,80,FALSE),0)</f>
        <v>0</v>
      </c>
      <c r="V255" s="34">
        <f ca="1">IFERROR(VLOOKUP($A255,Lookup2010,77,FALSE),0)</f>
        <v>0</v>
      </c>
      <c r="W255" s="35">
        <f ca="1">IFERROR(VLOOKUP($A255,Lookup2010,78,FALSE),0)</f>
        <v>0</v>
      </c>
      <c r="X255" s="35">
        <f ca="1">IFERROR(VLOOKUP($A255,Lookup2010,79,FALSE),0)</f>
        <v>0</v>
      </c>
      <c r="Y255" s="36">
        <f ca="1">IFERROR(VLOOKUP($A255,Lookup2010,80,FALSE),0)</f>
        <v>0</v>
      </c>
      <c r="Z255" s="34">
        <f ca="1">IFERROR(VLOOKUP($A255,Lookup2011,77,FALSE),0)</f>
        <v>0</v>
      </c>
      <c r="AA255" s="35">
        <f ca="1">IFERROR(VLOOKUP($A255,Lookup2011,78,FALSE),0)</f>
        <v>0</v>
      </c>
      <c r="AB255" s="35">
        <f ca="1">IFERROR(VLOOKUP($A255,Lookup2011,79,FALSE),0)</f>
        <v>0</v>
      </c>
      <c r="AC255" s="36">
        <f ca="1">IFERROR(VLOOKUP($A255,Lookup2011,80,FALSE),0)</f>
        <v>0</v>
      </c>
      <c r="AD255" s="34">
        <f ca="1">IFERROR(VLOOKUP($A255,Lookup2012,77,FALSE),0)</f>
        <v>0</v>
      </c>
      <c r="AE255" s="35">
        <f ca="1">IFERROR(VLOOKUP($A255,Lookup2012,78,FALSE),0)</f>
        <v>0</v>
      </c>
      <c r="AF255" s="35">
        <f ca="1">IFERROR(VLOOKUP($A255,Lookup2012,79,FALSE),0)</f>
        <v>0</v>
      </c>
      <c r="AG255" s="36">
        <f ca="1">IFERROR(VLOOKUP($A255,Lookup2012,80,FALSE),0)</f>
        <v>0</v>
      </c>
      <c r="AH255" s="34">
        <f ca="1">IFERROR(VLOOKUP($A255,Lookup2013,77,FALSE),0)</f>
        <v>0</v>
      </c>
      <c r="AI255" s="35">
        <f ca="1">IFERROR(VLOOKUP($A255,Lookup2013,78,FALSE),0)</f>
        <v>0</v>
      </c>
      <c r="AJ255" s="35">
        <f ca="1">IFERROR(VLOOKUP($A255,Lookup2013,79,FALSE),0)</f>
        <v>0</v>
      </c>
      <c r="AK255" s="36">
        <f ca="1">IFERROR(VLOOKUP($A255,Lookup2013,80,FALSE),0)</f>
        <v>0</v>
      </c>
      <c r="AL255" s="34">
        <f ca="1">IFERROR(VLOOKUP($A255,Lookup2014,77,FALSE),0)</f>
        <v>-2820</v>
      </c>
      <c r="AM255" s="35">
        <f ca="1">IFERROR(VLOOKUP($A255,Lookup2014,78,FALSE),0)</f>
        <v>-140.99</v>
      </c>
      <c r="AN255" s="35">
        <f ca="1">IFERROR(VLOOKUP($A255,Lookup2014,79,FALSE),0)</f>
        <v>-520.53</v>
      </c>
      <c r="AO255" s="36">
        <f ca="1">IFERROR(VLOOKUP($A255,Lookup2014,80,FALSE),0)</f>
        <v>-3481.5199999999995</v>
      </c>
      <c r="AP255" s="34">
        <f ca="1">IFERROR(VLOOKUP($A255,Lookup2015,77,FALSE),0)</f>
        <v>-1941.6599999999999</v>
      </c>
      <c r="AQ255" s="35">
        <f ca="1">IFERROR(VLOOKUP($A255,Lookup2015,78,FALSE),0)</f>
        <v>-97.070000000000007</v>
      </c>
      <c r="AR255" s="35">
        <f ca="1">IFERROR(VLOOKUP($A255,Lookup2015,79,FALSE),0)</f>
        <v>-327.27999999999997</v>
      </c>
      <c r="AS255" s="36">
        <f ca="1">IFERROR(VLOOKUP($A255,Lookup2015,80,FALSE),0)</f>
        <v>-2366.0099999999993</v>
      </c>
      <c r="AT255" s="34">
        <f ca="1">IFERROR(VLOOKUP($A255,Lookup2016,77,FALSE),0)</f>
        <v>508.81999999999971</v>
      </c>
      <c r="AU255" s="35">
        <f ca="1">IFERROR(VLOOKUP($A255,Lookup2016,78,FALSE),0)</f>
        <v>25.439999999999973</v>
      </c>
      <c r="AV255" s="35">
        <f ca="1">IFERROR(VLOOKUP($A255,Lookup2016,79,FALSE),0)</f>
        <v>73.879999999999981</v>
      </c>
      <c r="AW255" s="36">
        <f ca="1">IFERROR(VLOOKUP($A255,Lookup2016,80,FALSE),0)</f>
        <v>608.13999999999965</v>
      </c>
      <c r="AX255" s="34">
        <f ca="1">SUM(F255,J255,N255,R255,V255,Z255,AD255,AH255,AL255,AP255,AT255)</f>
        <v>-4252.84</v>
      </c>
      <c r="AY255" s="35">
        <f ca="1">SUM(G255,K255,O255,S255,W255,AA255,AE255,AI255,AM255,AQ255,AU255)</f>
        <v>-212.62000000000003</v>
      </c>
      <c r="AZ255" s="35">
        <f ca="1">SUM(H255,L255,P255,T255,X255,AB255,AF255,AJ255,AN255,AR255,AV255)</f>
        <v>-773.93</v>
      </c>
      <c r="BA255" s="36">
        <f ca="1">SUM(I255,M255,Q255,U255,Y255,AC255,AG255,AK255,AO255,AS255,AW255)</f>
        <v>-5239.3899999999994</v>
      </c>
    </row>
    <row r="256" spans="1:53" outlineLevel="1" x14ac:dyDescent="0.25">
      <c r="C256" s="2" t="s">
        <v>965</v>
      </c>
      <c r="F256" s="34">
        <f t="shared" ref="F256:BA256" ca="1" si="401">SUBTOTAL(9,F255:F255)</f>
        <v>0</v>
      </c>
      <c r="G256" s="35">
        <f t="shared" ca="1" si="401"/>
        <v>0</v>
      </c>
      <c r="H256" s="35">
        <f t="shared" ca="1" si="401"/>
        <v>0</v>
      </c>
      <c r="I256" s="36">
        <f t="shared" ca="1" si="401"/>
        <v>0</v>
      </c>
      <c r="J256" s="34">
        <f t="shared" ca="1" si="401"/>
        <v>0</v>
      </c>
      <c r="K256" s="35">
        <f t="shared" ca="1" si="401"/>
        <v>0</v>
      </c>
      <c r="L256" s="35">
        <f t="shared" ca="1" si="401"/>
        <v>0</v>
      </c>
      <c r="M256" s="36">
        <f t="shared" ca="1" si="401"/>
        <v>0</v>
      </c>
      <c r="N256" s="34">
        <f t="shared" ca="1" si="401"/>
        <v>0</v>
      </c>
      <c r="O256" s="35">
        <f t="shared" ca="1" si="401"/>
        <v>0</v>
      </c>
      <c r="P256" s="35">
        <f t="shared" ca="1" si="401"/>
        <v>0</v>
      </c>
      <c r="Q256" s="36">
        <f t="shared" ca="1" si="401"/>
        <v>0</v>
      </c>
      <c r="R256" s="34">
        <f t="shared" ca="1" si="401"/>
        <v>0</v>
      </c>
      <c r="S256" s="35">
        <f t="shared" ca="1" si="401"/>
        <v>0</v>
      </c>
      <c r="T256" s="35">
        <f t="shared" ca="1" si="401"/>
        <v>0</v>
      </c>
      <c r="U256" s="36">
        <f t="shared" ca="1" si="401"/>
        <v>0</v>
      </c>
      <c r="V256" s="34">
        <f t="shared" ca="1" si="401"/>
        <v>0</v>
      </c>
      <c r="W256" s="35">
        <f t="shared" ca="1" si="401"/>
        <v>0</v>
      </c>
      <c r="X256" s="35">
        <f t="shared" ca="1" si="401"/>
        <v>0</v>
      </c>
      <c r="Y256" s="36">
        <f t="shared" ca="1" si="401"/>
        <v>0</v>
      </c>
      <c r="Z256" s="34">
        <f t="shared" ca="1" si="401"/>
        <v>0</v>
      </c>
      <c r="AA256" s="35">
        <f t="shared" ca="1" si="401"/>
        <v>0</v>
      </c>
      <c r="AB256" s="35">
        <f t="shared" ca="1" si="401"/>
        <v>0</v>
      </c>
      <c r="AC256" s="36">
        <f t="shared" ca="1" si="401"/>
        <v>0</v>
      </c>
      <c r="AD256" s="34">
        <f t="shared" ca="1" si="401"/>
        <v>0</v>
      </c>
      <c r="AE256" s="35">
        <f t="shared" ca="1" si="401"/>
        <v>0</v>
      </c>
      <c r="AF256" s="35">
        <f t="shared" ca="1" si="401"/>
        <v>0</v>
      </c>
      <c r="AG256" s="36">
        <f t="shared" ca="1" si="401"/>
        <v>0</v>
      </c>
      <c r="AH256" s="34">
        <f t="shared" ca="1" si="401"/>
        <v>0</v>
      </c>
      <c r="AI256" s="35">
        <f t="shared" ca="1" si="401"/>
        <v>0</v>
      </c>
      <c r="AJ256" s="35">
        <f t="shared" ca="1" si="401"/>
        <v>0</v>
      </c>
      <c r="AK256" s="36">
        <f t="shared" ca="1" si="401"/>
        <v>0</v>
      </c>
      <c r="AL256" s="34">
        <f t="shared" ca="1" si="401"/>
        <v>-2820</v>
      </c>
      <c r="AM256" s="35">
        <f t="shared" ca="1" si="401"/>
        <v>-140.99</v>
      </c>
      <c r="AN256" s="35">
        <f t="shared" ca="1" si="401"/>
        <v>-520.53</v>
      </c>
      <c r="AO256" s="36">
        <f t="shared" ca="1" si="401"/>
        <v>-3481.5199999999995</v>
      </c>
      <c r="AP256" s="34">
        <f t="shared" ca="1" si="401"/>
        <v>-1941.6599999999999</v>
      </c>
      <c r="AQ256" s="35">
        <f t="shared" ca="1" si="401"/>
        <v>-97.070000000000007</v>
      </c>
      <c r="AR256" s="35">
        <f t="shared" ca="1" si="401"/>
        <v>-327.27999999999997</v>
      </c>
      <c r="AS256" s="36">
        <f t="shared" ca="1" si="401"/>
        <v>-2366.0099999999993</v>
      </c>
      <c r="AT256" s="34">
        <f t="shared" ca="1" si="401"/>
        <v>508.81999999999971</v>
      </c>
      <c r="AU256" s="35">
        <f t="shared" ca="1" si="401"/>
        <v>25.439999999999973</v>
      </c>
      <c r="AV256" s="35">
        <f t="shared" ca="1" si="401"/>
        <v>73.879999999999981</v>
      </c>
      <c r="AW256" s="36">
        <f t="shared" ca="1" si="401"/>
        <v>608.13999999999965</v>
      </c>
      <c r="AX256" s="34">
        <f t="shared" ca="1" si="401"/>
        <v>-4252.84</v>
      </c>
      <c r="AY256" s="35">
        <f t="shared" ca="1" si="401"/>
        <v>-212.62000000000003</v>
      </c>
      <c r="AZ256" s="35">
        <f t="shared" ca="1" si="401"/>
        <v>-773.93</v>
      </c>
      <c r="BA256" s="36">
        <f t="shared" ca="1" si="401"/>
        <v>-5239.3899999999994</v>
      </c>
    </row>
    <row r="257" spans="1:53" outlineLevel="2" x14ac:dyDescent="0.25">
      <c r="A257" t="s">
        <v>410</v>
      </c>
      <c r="B257" t="str">
        <f t="shared" ref="B257:B262" ca="1" si="402">VLOOKUP($A257,IndexLookup,2,FALSE)</f>
        <v>PWX</v>
      </c>
      <c r="C257" t="str">
        <f t="shared" ref="C257:C262" ca="1" si="403">VLOOKUP($B257,ParticipantLookup,2,FALSE)</f>
        <v>Powerex Corp.</v>
      </c>
      <c r="D257" t="str">
        <f t="shared" ref="D257:D262" ca="1" si="404">VLOOKUP($A257,IndexLookup,3,FALSE)</f>
        <v>120SIMP</v>
      </c>
      <c r="E257" t="str">
        <f t="shared" ref="E257:E262" ca="1" si="405">VLOOKUP($D257,FacilityLookup,2,FALSE)</f>
        <v>Alberta-Montana Intertie - Import</v>
      </c>
      <c r="F257" s="34">
        <f t="shared" ref="F257:F262" ca="1" si="406">IFERROR(VLOOKUP($A257,Lookup2006,77,FALSE),0)</f>
        <v>0</v>
      </c>
      <c r="G257" s="35">
        <f t="shared" ref="G257:G262" ca="1" si="407">IFERROR(VLOOKUP($A257,Lookup2006,78,FALSE),0)</f>
        <v>0</v>
      </c>
      <c r="H257" s="35">
        <f t="shared" ref="H257:H262" ca="1" si="408">IFERROR(VLOOKUP($A257,Lookup2006,79,FALSE),0)</f>
        <v>0</v>
      </c>
      <c r="I257" s="36">
        <f t="shared" ref="I257:I262" ca="1" si="409">IFERROR(VLOOKUP($A257,Lookup2006,80,FALSE),0)</f>
        <v>0</v>
      </c>
      <c r="J257" s="34">
        <f t="shared" ref="J257:J262" ca="1" si="410">IFERROR(VLOOKUP($A257,Lookup2007,77,FALSE),0)</f>
        <v>0</v>
      </c>
      <c r="K257" s="35">
        <f t="shared" ref="K257:K262" ca="1" si="411">IFERROR(VLOOKUP($A257,Lookup2007,78,FALSE),0)</f>
        <v>0</v>
      </c>
      <c r="L257" s="35">
        <f t="shared" ref="L257:L262" ca="1" si="412">IFERROR(VLOOKUP($A257,Lookup2007,79,FALSE),0)</f>
        <v>0</v>
      </c>
      <c r="M257" s="36">
        <f t="shared" ref="M257:M262" ca="1" si="413">IFERROR(VLOOKUP($A257,Lookup2007,80,FALSE),0)</f>
        <v>0</v>
      </c>
      <c r="N257" s="34">
        <f t="shared" ref="N257:N262" ca="1" si="414">IFERROR(VLOOKUP($A257,Lookup2008,77,FALSE),0)</f>
        <v>0</v>
      </c>
      <c r="O257" s="35">
        <f t="shared" ref="O257:O262" ca="1" si="415">IFERROR(VLOOKUP($A257,Lookup2008,78,FALSE),0)</f>
        <v>0</v>
      </c>
      <c r="P257" s="35">
        <f t="shared" ref="P257:P262" ca="1" si="416">IFERROR(VLOOKUP($A257,Lookup2008,79,FALSE),0)</f>
        <v>0</v>
      </c>
      <c r="Q257" s="36">
        <f t="shared" ref="Q257:Q262" ca="1" si="417">IFERROR(VLOOKUP($A257,Lookup2008,80,FALSE),0)</f>
        <v>0</v>
      </c>
      <c r="R257" s="34">
        <f t="shared" ref="R257:R262" ca="1" si="418">IFERROR(VLOOKUP($A257,Lookup2009,77,FALSE),0)</f>
        <v>0</v>
      </c>
      <c r="S257" s="35">
        <f t="shared" ref="S257:S262" ca="1" si="419">IFERROR(VLOOKUP($A257,Lookup2009,78,FALSE),0)</f>
        <v>0</v>
      </c>
      <c r="T257" s="35">
        <f t="shared" ref="T257:T262" ca="1" si="420">IFERROR(VLOOKUP($A257,Lookup2009,79,FALSE),0)</f>
        <v>0</v>
      </c>
      <c r="U257" s="36">
        <f t="shared" ref="U257:U262" ca="1" si="421">IFERROR(VLOOKUP($A257,Lookup2009,80,FALSE),0)</f>
        <v>0</v>
      </c>
      <c r="V257" s="34">
        <f t="shared" ref="V257:V262" ca="1" si="422">IFERROR(VLOOKUP($A257,Lookup2010,77,FALSE),0)</f>
        <v>0</v>
      </c>
      <c r="W257" s="35">
        <f t="shared" ref="W257:W262" ca="1" si="423">IFERROR(VLOOKUP($A257,Lookup2010,78,FALSE),0)</f>
        <v>0</v>
      </c>
      <c r="X257" s="35">
        <f t="shared" ref="X257:X262" ca="1" si="424">IFERROR(VLOOKUP($A257,Lookup2010,79,FALSE),0)</f>
        <v>0</v>
      </c>
      <c r="Y257" s="36">
        <f t="shared" ref="Y257:Y262" ca="1" si="425">IFERROR(VLOOKUP($A257,Lookup2010,80,FALSE),0)</f>
        <v>0</v>
      </c>
      <c r="Z257" s="34">
        <f t="shared" ref="Z257:Z262" ca="1" si="426">IFERROR(VLOOKUP($A257,Lookup2011,77,FALSE),0)</f>
        <v>0</v>
      </c>
      <c r="AA257" s="35">
        <f t="shared" ref="AA257:AA262" ca="1" si="427">IFERROR(VLOOKUP($A257,Lookup2011,78,FALSE),0)</f>
        <v>0</v>
      </c>
      <c r="AB257" s="35">
        <f t="shared" ref="AB257:AB262" ca="1" si="428">IFERROR(VLOOKUP($A257,Lookup2011,79,FALSE),0)</f>
        <v>0</v>
      </c>
      <c r="AC257" s="36">
        <f t="shared" ref="AC257:AC262" ca="1" si="429">IFERROR(VLOOKUP($A257,Lookup2011,80,FALSE),0)</f>
        <v>0</v>
      </c>
      <c r="AD257" s="34">
        <f t="shared" ref="AD257:AD262" ca="1" si="430">IFERROR(VLOOKUP($A257,Lookup2012,77,FALSE),0)</f>
        <v>0</v>
      </c>
      <c r="AE257" s="35">
        <f t="shared" ref="AE257:AE262" ca="1" si="431">IFERROR(VLOOKUP($A257,Lookup2012,78,FALSE),0)</f>
        <v>0</v>
      </c>
      <c r="AF257" s="35">
        <f t="shared" ref="AF257:AF262" ca="1" si="432">IFERROR(VLOOKUP($A257,Lookup2012,79,FALSE),0)</f>
        <v>0</v>
      </c>
      <c r="AG257" s="36">
        <f t="shared" ref="AG257:AG262" ca="1" si="433">IFERROR(VLOOKUP($A257,Lookup2012,80,FALSE),0)</f>
        <v>0</v>
      </c>
      <c r="AH257" s="34">
        <f t="shared" ref="AH257:AH262" ca="1" si="434">IFERROR(VLOOKUP($A257,Lookup2013,77,FALSE),0)</f>
        <v>0</v>
      </c>
      <c r="AI257" s="35">
        <f t="shared" ref="AI257:AI262" ca="1" si="435">IFERROR(VLOOKUP($A257,Lookup2013,78,FALSE),0)</f>
        <v>0</v>
      </c>
      <c r="AJ257" s="35">
        <f t="shared" ref="AJ257:AJ262" ca="1" si="436">IFERROR(VLOOKUP($A257,Lookup2013,79,FALSE),0)</f>
        <v>0</v>
      </c>
      <c r="AK257" s="36">
        <f t="shared" ref="AK257:AK262" ca="1" si="437">IFERROR(VLOOKUP($A257,Lookup2013,80,FALSE),0)</f>
        <v>0</v>
      </c>
      <c r="AL257" s="34">
        <f t="shared" ref="AL257:AL262" ca="1" si="438">IFERROR(VLOOKUP($A257,Lookup2014,77,FALSE),0)</f>
        <v>12.46000000000001</v>
      </c>
      <c r="AM257" s="35">
        <f t="shared" ref="AM257:AM262" ca="1" si="439">IFERROR(VLOOKUP($A257,Lookup2014,78,FALSE),0)</f>
        <v>0.61999999999999766</v>
      </c>
      <c r="AN257" s="35">
        <f t="shared" ref="AN257:AN262" ca="1" si="440">IFERROR(VLOOKUP($A257,Lookup2014,79,FALSE),0)</f>
        <v>2.419999999999999</v>
      </c>
      <c r="AO257" s="36">
        <f t="shared" ref="AO257:AO262" ca="1" si="441">IFERROR(VLOOKUP($A257,Lookup2014,80,FALSE),0)</f>
        <v>15.500000000000007</v>
      </c>
      <c r="AP257" s="34">
        <f t="shared" ref="AP257:AP262" ca="1" si="442">IFERROR(VLOOKUP($A257,Lookup2015,77,FALSE),0)</f>
        <v>-18.650000000000034</v>
      </c>
      <c r="AQ257" s="35">
        <f t="shared" ref="AQ257:AQ262" ca="1" si="443">IFERROR(VLOOKUP($A257,Lookup2015,78,FALSE),0)</f>
        <v>-0.94000000000000017</v>
      </c>
      <c r="AR257" s="35">
        <f t="shared" ref="AR257:AR262" ca="1" si="444">IFERROR(VLOOKUP($A257,Lookup2015,79,FALSE),0)</f>
        <v>-2.93</v>
      </c>
      <c r="AS257" s="36">
        <f t="shared" ref="AS257:AS262" ca="1" si="445">IFERROR(VLOOKUP($A257,Lookup2015,80,FALSE),0)</f>
        <v>-22.520000000000032</v>
      </c>
      <c r="AT257" s="34">
        <f t="shared" ref="AT257:AT262" ca="1" si="446">IFERROR(VLOOKUP($A257,Lookup2016,77,FALSE),0)</f>
        <v>0</v>
      </c>
      <c r="AU257" s="35">
        <f t="shared" ref="AU257:AU262" ca="1" si="447">IFERROR(VLOOKUP($A257,Lookup2016,78,FALSE),0)</f>
        <v>0</v>
      </c>
      <c r="AV257" s="35">
        <f t="shared" ref="AV257:AV262" ca="1" si="448">IFERROR(VLOOKUP($A257,Lookup2016,79,FALSE),0)</f>
        <v>0</v>
      </c>
      <c r="AW257" s="36">
        <f t="shared" ref="AW257:AW262" ca="1" si="449">IFERROR(VLOOKUP($A257,Lookup2016,80,FALSE),0)</f>
        <v>0</v>
      </c>
      <c r="AX257" s="34">
        <f t="shared" ref="AX257:BA262" ca="1" si="450">SUM(F257,J257,N257,R257,V257,Z257,AD257,AH257,AL257,AP257,AT257)</f>
        <v>-6.1900000000000244</v>
      </c>
      <c r="AY257" s="35">
        <f t="shared" ca="1" si="450"/>
        <v>-0.3200000000000025</v>
      </c>
      <c r="AZ257" s="35">
        <f t="shared" ca="1" si="450"/>
        <v>-0.51000000000000112</v>
      </c>
      <c r="BA257" s="36">
        <f t="shared" ca="1" si="450"/>
        <v>-7.0200000000000244</v>
      </c>
    </row>
    <row r="258" spans="1:53" outlineLevel="2" x14ac:dyDescent="0.25">
      <c r="A258" t="s">
        <v>346</v>
      </c>
      <c r="B258" t="str">
        <f t="shared" ca="1" si="402"/>
        <v>PWX</v>
      </c>
      <c r="C258" t="str">
        <f t="shared" ca="1" si="403"/>
        <v>Powerex Corp.</v>
      </c>
      <c r="D258" t="str">
        <f t="shared" ca="1" si="404"/>
        <v>BCHEXP</v>
      </c>
      <c r="E258" t="str">
        <f t="shared" ca="1" si="405"/>
        <v>Alberta-BC Intertie - Export</v>
      </c>
      <c r="F258" s="34">
        <f t="shared" ca="1" si="406"/>
        <v>2851.5700000000261</v>
      </c>
      <c r="G258" s="35">
        <f t="shared" ca="1" si="407"/>
        <v>142.56999999999962</v>
      </c>
      <c r="H258" s="35">
        <f t="shared" ca="1" si="408"/>
        <v>1317.2600000000039</v>
      </c>
      <c r="I258" s="36">
        <f t="shared" ca="1" si="409"/>
        <v>4311.4000000000296</v>
      </c>
      <c r="J258" s="34">
        <f t="shared" ca="1" si="410"/>
        <v>9382.0300000000025</v>
      </c>
      <c r="K258" s="35">
        <f t="shared" ca="1" si="411"/>
        <v>469.09000000000088</v>
      </c>
      <c r="L258" s="35">
        <f t="shared" ca="1" si="412"/>
        <v>3927.7900000000031</v>
      </c>
      <c r="M258" s="36">
        <f t="shared" ca="1" si="413"/>
        <v>13778.910000000005</v>
      </c>
      <c r="N258" s="34">
        <f t="shared" ca="1" si="414"/>
        <v>2627.2000000000007</v>
      </c>
      <c r="O258" s="35">
        <f t="shared" ca="1" si="415"/>
        <v>131.37000000000035</v>
      </c>
      <c r="P258" s="35">
        <f t="shared" ca="1" si="416"/>
        <v>949.11999999999477</v>
      </c>
      <c r="Q258" s="36">
        <f t="shared" ca="1" si="417"/>
        <v>3707.6899999999955</v>
      </c>
      <c r="R258" s="34">
        <f t="shared" ca="1" si="418"/>
        <v>-1.0000000001753051E-2</v>
      </c>
      <c r="S258" s="35">
        <f t="shared" ca="1" si="419"/>
        <v>0</v>
      </c>
      <c r="T258" s="35">
        <f t="shared" ca="1" si="420"/>
        <v>9.9999999999997868E-3</v>
      </c>
      <c r="U258" s="36">
        <f t="shared" ca="1" si="421"/>
        <v>-1.7532642004880472E-12</v>
      </c>
      <c r="V258" s="34">
        <f t="shared" ca="1" si="422"/>
        <v>0</v>
      </c>
      <c r="W258" s="35">
        <f t="shared" ca="1" si="423"/>
        <v>0</v>
      </c>
      <c r="X258" s="35">
        <f t="shared" ca="1" si="424"/>
        <v>0</v>
      </c>
      <c r="Y258" s="36">
        <f t="shared" ca="1" si="425"/>
        <v>0</v>
      </c>
      <c r="Z258" s="34">
        <f t="shared" ca="1" si="426"/>
        <v>80.540000000000191</v>
      </c>
      <c r="AA258" s="35">
        <f t="shared" ca="1" si="427"/>
        <v>4.019999999999996</v>
      </c>
      <c r="AB258" s="35">
        <f t="shared" ca="1" si="428"/>
        <v>22.17</v>
      </c>
      <c r="AC258" s="36">
        <f t="shared" ca="1" si="429"/>
        <v>106.73000000000019</v>
      </c>
      <c r="AD258" s="34">
        <f t="shared" ca="1" si="430"/>
        <v>0</v>
      </c>
      <c r="AE258" s="35">
        <f t="shared" ca="1" si="431"/>
        <v>0</v>
      </c>
      <c r="AF258" s="35">
        <f t="shared" ca="1" si="432"/>
        <v>0</v>
      </c>
      <c r="AG258" s="36">
        <f t="shared" ca="1" si="433"/>
        <v>0</v>
      </c>
      <c r="AH258" s="34">
        <f t="shared" ca="1" si="434"/>
        <v>0</v>
      </c>
      <c r="AI258" s="35">
        <f t="shared" ca="1" si="435"/>
        <v>0</v>
      </c>
      <c r="AJ258" s="35">
        <f t="shared" ca="1" si="436"/>
        <v>0</v>
      </c>
      <c r="AK258" s="36">
        <f t="shared" ca="1" si="437"/>
        <v>0</v>
      </c>
      <c r="AL258" s="34">
        <f t="shared" ca="1" si="438"/>
        <v>-736.04000000000144</v>
      </c>
      <c r="AM258" s="35">
        <f t="shared" ca="1" si="439"/>
        <v>-36.800000000000018</v>
      </c>
      <c r="AN258" s="35">
        <f t="shared" ca="1" si="440"/>
        <v>-141.17999999999995</v>
      </c>
      <c r="AO258" s="36">
        <f t="shared" ca="1" si="441"/>
        <v>-914.02000000000146</v>
      </c>
      <c r="AP258" s="34">
        <f t="shared" ca="1" si="442"/>
        <v>-429.03000000000111</v>
      </c>
      <c r="AQ258" s="35">
        <f t="shared" ca="1" si="443"/>
        <v>-21.449999999999996</v>
      </c>
      <c r="AR258" s="35">
        <f t="shared" ca="1" si="444"/>
        <v>-70.520000000000124</v>
      </c>
      <c r="AS258" s="36">
        <f t="shared" ca="1" si="445"/>
        <v>-521.00000000000125</v>
      </c>
      <c r="AT258" s="34">
        <f t="shared" ca="1" si="446"/>
        <v>0</v>
      </c>
      <c r="AU258" s="35">
        <f t="shared" ca="1" si="447"/>
        <v>0</v>
      </c>
      <c r="AV258" s="35">
        <f t="shared" ca="1" si="448"/>
        <v>0</v>
      </c>
      <c r="AW258" s="36">
        <f t="shared" ca="1" si="449"/>
        <v>0</v>
      </c>
      <c r="AX258" s="34">
        <f t="shared" ca="1" si="450"/>
        <v>13776.260000000026</v>
      </c>
      <c r="AY258" s="35">
        <f t="shared" ca="1" si="450"/>
        <v>688.80000000000075</v>
      </c>
      <c r="AZ258" s="35">
        <f t="shared" ca="1" si="450"/>
        <v>6004.6500000000005</v>
      </c>
      <c r="BA258" s="36">
        <f t="shared" ca="1" si="450"/>
        <v>20469.710000000028</v>
      </c>
    </row>
    <row r="259" spans="1:53" outlineLevel="2" x14ac:dyDescent="0.25">
      <c r="A259" t="s">
        <v>347</v>
      </c>
      <c r="B259" t="str">
        <f t="shared" ca="1" si="402"/>
        <v>PWX</v>
      </c>
      <c r="C259" t="str">
        <f t="shared" ca="1" si="403"/>
        <v>Powerex Corp.</v>
      </c>
      <c r="D259" t="str">
        <f t="shared" ca="1" si="404"/>
        <v>BCHIMP</v>
      </c>
      <c r="E259" t="str">
        <f t="shared" ca="1" si="405"/>
        <v>Alberta-BC Intertie - Import</v>
      </c>
      <c r="F259" s="34">
        <f t="shared" ca="1" si="406"/>
        <v>19442.47999999997</v>
      </c>
      <c r="G259" s="35">
        <f t="shared" ca="1" si="407"/>
        <v>972.13000000000079</v>
      </c>
      <c r="H259" s="35">
        <f t="shared" ca="1" si="408"/>
        <v>9087.1700000000219</v>
      </c>
      <c r="I259" s="36">
        <f t="shared" ca="1" si="409"/>
        <v>29501.779999999992</v>
      </c>
      <c r="J259" s="34">
        <f t="shared" ca="1" si="410"/>
        <v>41581.46000000021</v>
      </c>
      <c r="K259" s="35">
        <f t="shared" ca="1" si="411"/>
        <v>2079.0700000000015</v>
      </c>
      <c r="L259" s="35">
        <f t="shared" ca="1" si="412"/>
        <v>17087.339999999993</v>
      </c>
      <c r="M259" s="36">
        <f t="shared" ca="1" si="413"/>
        <v>60747.870000000199</v>
      </c>
      <c r="N259" s="34">
        <f t="shared" ca="1" si="414"/>
        <v>42526.239999999954</v>
      </c>
      <c r="O259" s="35">
        <f t="shared" ca="1" si="415"/>
        <v>2126.3300000000004</v>
      </c>
      <c r="P259" s="35">
        <f t="shared" ca="1" si="416"/>
        <v>15052.02000000001</v>
      </c>
      <c r="Q259" s="36">
        <f t="shared" ca="1" si="417"/>
        <v>59704.589999999967</v>
      </c>
      <c r="R259" s="34">
        <f t="shared" ca="1" si="418"/>
        <v>12965.209999999995</v>
      </c>
      <c r="S259" s="35">
        <f t="shared" ca="1" si="419"/>
        <v>648.26000000000124</v>
      </c>
      <c r="T259" s="35">
        <f t="shared" ca="1" si="420"/>
        <v>4241.7100000000119</v>
      </c>
      <c r="U259" s="36">
        <f t="shared" ca="1" si="421"/>
        <v>17855.180000000008</v>
      </c>
      <c r="V259" s="34">
        <f t="shared" ca="1" si="422"/>
        <v>18364.010000000082</v>
      </c>
      <c r="W259" s="35">
        <f t="shared" ca="1" si="423"/>
        <v>918.18000000000586</v>
      </c>
      <c r="X259" s="35">
        <f t="shared" ca="1" si="424"/>
        <v>5552.489999999978</v>
      </c>
      <c r="Y259" s="36">
        <f t="shared" ca="1" si="425"/>
        <v>24834.680000000066</v>
      </c>
      <c r="Z259" s="34">
        <f t="shared" ca="1" si="426"/>
        <v>-74397.099999999977</v>
      </c>
      <c r="AA259" s="35">
        <f t="shared" ca="1" si="427"/>
        <v>-3719.8700000000008</v>
      </c>
      <c r="AB259" s="35">
        <f t="shared" ca="1" si="428"/>
        <v>-20592.440000000002</v>
      </c>
      <c r="AC259" s="36">
        <f t="shared" ca="1" si="429"/>
        <v>-98709.409999999989</v>
      </c>
      <c r="AD259" s="34">
        <f t="shared" ca="1" si="430"/>
        <v>48173.180000000037</v>
      </c>
      <c r="AE259" s="35">
        <f t="shared" ca="1" si="431"/>
        <v>2408.6599999999985</v>
      </c>
      <c r="AF259" s="35">
        <f t="shared" ca="1" si="432"/>
        <v>11938.700000000019</v>
      </c>
      <c r="AG259" s="36">
        <f t="shared" ca="1" si="433"/>
        <v>62520.540000000059</v>
      </c>
      <c r="AH259" s="34">
        <f t="shared" ca="1" si="434"/>
        <v>11532.210000000166</v>
      </c>
      <c r="AI259" s="35">
        <f t="shared" ca="1" si="435"/>
        <v>576.6199999999983</v>
      </c>
      <c r="AJ259" s="35">
        <f t="shared" ca="1" si="436"/>
        <v>2586.8999999999933</v>
      </c>
      <c r="AK259" s="36">
        <f t="shared" ca="1" si="437"/>
        <v>14695.73000000016</v>
      </c>
      <c r="AL259" s="34">
        <f t="shared" ca="1" si="438"/>
        <v>-16971.59999999986</v>
      </c>
      <c r="AM259" s="35">
        <f t="shared" ca="1" si="439"/>
        <v>-848.58999999999776</v>
      </c>
      <c r="AN259" s="35">
        <f t="shared" ca="1" si="440"/>
        <v>-3339.8900000000103</v>
      </c>
      <c r="AO259" s="36">
        <f t="shared" ca="1" si="441"/>
        <v>-21160.079999999874</v>
      </c>
      <c r="AP259" s="34">
        <f t="shared" ca="1" si="442"/>
        <v>-25014.479999999985</v>
      </c>
      <c r="AQ259" s="35">
        <f t="shared" ca="1" si="443"/>
        <v>-1250.7200000000003</v>
      </c>
      <c r="AR259" s="35">
        <f t="shared" ca="1" si="444"/>
        <v>-4260.4599999999955</v>
      </c>
      <c r="AS259" s="36">
        <f t="shared" ca="1" si="445"/>
        <v>-30525.659999999978</v>
      </c>
      <c r="AT259" s="34">
        <f t="shared" ca="1" si="446"/>
        <v>389.65999999999889</v>
      </c>
      <c r="AU259" s="35">
        <f t="shared" ca="1" si="447"/>
        <v>19.469999999999946</v>
      </c>
      <c r="AV259" s="35">
        <f t="shared" ca="1" si="448"/>
        <v>56.619999999999884</v>
      </c>
      <c r="AW259" s="36">
        <f t="shared" ca="1" si="449"/>
        <v>465.74999999999875</v>
      </c>
      <c r="AX259" s="34">
        <f t="shared" ca="1" si="450"/>
        <v>78591.270000000586</v>
      </c>
      <c r="AY259" s="35">
        <f t="shared" ca="1" si="450"/>
        <v>3929.5400000000077</v>
      </c>
      <c r="AZ259" s="35">
        <f t="shared" ca="1" si="450"/>
        <v>37410.160000000025</v>
      </c>
      <c r="BA259" s="36">
        <f t="shared" ca="1" si="450"/>
        <v>119930.97000000058</v>
      </c>
    </row>
    <row r="260" spans="1:53" outlineLevel="2" x14ac:dyDescent="0.25">
      <c r="A260" t="s">
        <v>303</v>
      </c>
      <c r="B260" t="str">
        <f t="shared" ca="1" si="402"/>
        <v>PWX</v>
      </c>
      <c r="C260" t="str">
        <f t="shared" ca="1" si="403"/>
        <v>Powerex Corp.</v>
      </c>
      <c r="D260" t="str">
        <f t="shared" ca="1" si="404"/>
        <v>FNG1</v>
      </c>
      <c r="E260" t="str">
        <f t="shared" ca="1" si="405"/>
        <v>Fort Nelson</v>
      </c>
      <c r="F260" s="34">
        <f t="shared" ca="1" si="406"/>
        <v>4058.9600000000064</v>
      </c>
      <c r="G260" s="35">
        <f t="shared" ca="1" si="407"/>
        <v>202.97000000000003</v>
      </c>
      <c r="H260" s="35">
        <f t="shared" ca="1" si="408"/>
        <v>1905.209999999998</v>
      </c>
      <c r="I260" s="36">
        <f t="shared" ca="1" si="409"/>
        <v>6167.140000000004</v>
      </c>
      <c r="J260" s="34">
        <f t="shared" ca="1" si="410"/>
        <v>4920.5600000000195</v>
      </c>
      <c r="K260" s="35">
        <f t="shared" ca="1" si="411"/>
        <v>246.03999999999951</v>
      </c>
      <c r="L260" s="35">
        <f t="shared" ca="1" si="412"/>
        <v>2034.6699999999992</v>
      </c>
      <c r="M260" s="36">
        <f t="shared" ca="1" si="413"/>
        <v>7201.2700000000186</v>
      </c>
      <c r="N260" s="34">
        <f t="shared" ca="1" si="414"/>
        <v>2375.4199999999983</v>
      </c>
      <c r="O260" s="35">
        <f t="shared" ca="1" si="415"/>
        <v>118.76000000000045</v>
      </c>
      <c r="P260" s="35">
        <f t="shared" ca="1" si="416"/>
        <v>846.77000000000453</v>
      </c>
      <c r="Q260" s="36">
        <f t="shared" ca="1" si="417"/>
        <v>3340.9500000000039</v>
      </c>
      <c r="R260" s="34">
        <f t="shared" ca="1" si="418"/>
        <v>668.34000000002925</v>
      </c>
      <c r="S260" s="35">
        <f t="shared" ca="1" si="419"/>
        <v>33.430000000001883</v>
      </c>
      <c r="T260" s="35">
        <f t="shared" ca="1" si="420"/>
        <v>217.20000000001374</v>
      </c>
      <c r="U260" s="36">
        <f t="shared" ca="1" si="421"/>
        <v>918.97000000004493</v>
      </c>
      <c r="V260" s="34">
        <f t="shared" ca="1" si="422"/>
        <v>-36228.429999999993</v>
      </c>
      <c r="W260" s="35">
        <f t="shared" ca="1" si="423"/>
        <v>-1811.4200000000005</v>
      </c>
      <c r="X260" s="35">
        <f t="shared" ca="1" si="424"/>
        <v>-10985.240000000002</v>
      </c>
      <c r="Y260" s="36">
        <f t="shared" ca="1" si="425"/>
        <v>-49025.09</v>
      </c>
      <c r="Z260" s="34">
        <f t="shared" ca="1" si="426"/>
        <v>18596.689999999981</v>
      </c>
      <c r="AA260" s="35">
        <f t="shared" ca="1" si="427"/>
        <v>929.83000000000061</v>
      </c>
      <c r="AB260" s="35">
        <f t="shared" ca="1" si="428"/>
        <v>5176.6500000000042</v>
      </c>
      <c r="AC260" s="36">
        <f t="shared" ca="1" si="429"/>
        <v>24703.169999999991</v>
      </c>
      <c r="AD260" s="34">
        <f t="shared" ca="1" si="430"/>
        <v>67947.03</v>
      </c>
      <c r="AE260" s="35">
        <f t="shared" ca="1" si="431"/>
        <v>3397.3499999999995</v>
      </c>
      <c r="AF260" s="35">
        <f t="shared" ca="1" si="432"/>
        <v>16625.079999999998</v>
      </c>
      <c r="AG260" s="36">
        <f t="shared" ca="1" si="433"/>
        <v>87969.46</v>
      </c>
      <c r="AH260" s="34">
        <f t="shared" ca="1" si="434"/>
        <v>88191.39999999998</v>
      </c>
      <c r="AI260" s="35">
        <f t="shared" ca="1" si="435"/>
        <v>4409.5800000000008</v>
      </c>
      <c r="AJ260" s="35">
        <f t="shared" ca="1" si="436"/>
        <v>19503.480000000007</v>
      </c>
      <c r="AK260" s="36">
        <f t="shared" ca="1" si="437"/>
        <v>112104.45999999998</v>
      </c>
      <c r="AL260" s="34">
        <f t="shared" ca="1" si="438"/>
        <v>-16730.520000000011</v>
      </c>
      <c r="AM260" s="35">
        <f t="shared" ca="1" si="439"/>
        <v>-836.5200000000001</v>
      </c>
      <c r="AN260" s="35">
        <f t="shared" ca="1" si="440"/>
        <v>-3295.1499999999996</v>
      </c>
      <c r="AO260" s="36">
        <f t="shared" ca="1" si="441"/>
        <v>-20862.190000000013</v>
      </c>
      <c r="AP260" s="34">
        <f t="shared" ca="1" si="442"/>
        <v>-5220.7999999999929</v>
      </c>
      <c r="AQ260" s="35">
        <f t="shared" ca="1" si="443"/>
        <v>-261.04999999999995</v>
      </c>
      <c r="AR260" s="35">
        <f t="shared" ca="1" si="444"/>
        <v>-878.69</v>
      </c>
      <c r="AS260" s="36">
        <f t="shared" ca="1" si="445"/>
        <v>-6360.5399999999927</v>
      </c>
      <c r="AT260" s="34">
        <f t="shared" ca="1" si="446"/>
        <v>-438.39999999999833</v>
      </c>
      <c r="AU260" s="35">
        <f t="shared" ca="1" si="447"/>
        <v>-21.899999999999981</v>
      </c>
      <c r="AV260" s="35">
        <f t="shared" ca="1" si="448"/>
        <v>-64.809999999999931</v>
      </c>
      <c r="AW260" s="36">
        <f t="shared" ca="1" si="449"/>
        <v>-525.10999999999819</v>
      </c>
      <c r="AX260" s="34">
        <f t="shared" ca="1" si="450"/>
        <v>128140.25000000003</v>
      </c>
      <c r="AY260" s="35">
        <f t="shared" ca="1" si="450"/>
        <v>6407.0700000000024</v>
      </c>
      <c r="AZ260" s="35">
        <f t="shared" ca="1" si="450"/>
        <v>31085.17000000002</v>
      </c>
      <c r="BA260" s="36">
        <f t="shared" ca="1" si="450"/>
        <v>165632.49000000008</v>
      </c>
    </row>
    <row r="261" spans="1:53" outlineLevel="2" x14ac:dyDescent="0.25">
      <c r="A261" t="s">
        <v>409</v>
      </c>
      <c r="B261" t="str">
        <f t="shared" ca="1" si="402"/>
        <v>PWX</v>
      </c>
      <c r="C261" t="str">
        <f t="shared" ca="1" si="403"/>
        <v>Powerex Corp.</v>
      </c>
      <c r="D261" t="str">
        <f t="shared" ca="1" si="404"/>
        <v>SPCEXP</v>
      </c>
      <c r="E261" t="str">
        <f t="shared" ca="1" si="405"/>
        <v>Alberta-Saskatchewan Intertie - Export</v>
      </c>
      <c r="F261" s="34">
        <f t="shared" ca="1" si="406"/>
        <v>38.979999999999649</v>
      </c>
      <c r="G261" s="35">
        <f t="shared" ca="1" si="407"/>
        <v>1.9699999999999991</v>
      </c>
      <c r="H261" s="35">
        <f t="shared" ca="1" si="408"/>
        <v>18.119999999999976</v>
      </c>
      <c r="I261" s="36">
        <f t="shared" ca="1" si="409"/>
        <v>59.069999999999624</v>
      </c>
      <c r="J261" s="34">
        <f t="shared" ca="1" si="410"/>
        <v>687.61999999999944</v>
      </c>
      <c r="K261" s="35">
        <f t="shared" ca="1" si="411"/>
        <v>34.380000000000031</v>
      </c>
      <c r="L261" s="35">
        <f t="shared" ca="1" si="412"/>
        <v>284.80999999999977</v>
      </c>
      <c r="M261" s="36">
        <f t="shared" ca="1" si="413"/>
        <v>1006.8099999999993</v>
      </c>
      <c r="N261" s="34">
        <f t="shared" ca="1" si="414"/>
        <v>80.330000000000069</v>
      </c>
      <c r="O261" s="35">
        <f t="shared" ca="1" si="415"/>
        <v>4.0099999999999829</v>
      </c>
      <c r="P261" s="35">
        <f t="shared" ca="1" si="416"/>
        <v>29.430000000000334</v>
      </c>
      <c r="Q261" s="36">
        <f t="shared" ca="1" si="417"/>
        <v>113.77000000000039</v>
      </c>
      <c r="R261" s="34">
        <f t="shared" ca="1" si="418"/>
        <v>-1.9999999999946283E-2</v>
      </c>
      <c r="S261" s="35">
        <f t="shared" ca="1" si="419"/>
        <v>0</v>
      </c>
      <c r="T261" s="35">
        <f t="shared" ca="1" si="420"/>
        <v>-9.9999999999980105E-3</v>
      </c>
      <c r="U261" s="36">
        <f t="shared" ca="1" si="421"/>
        <v>-2.9999999999944293E-2</v>
      </c>
      <c r="V261" s="34">
        <f t="shared" ca="1" si="422"/>
        <v>0</v>
      </c>
      <c r="W261" s="35">
        <f t="shared" ca="1" si="423"/>
        <v>0</v>
      </c>
      <c r="X261" s="35">
        <f t="shared" ca="1" si="424"/>
        <v>0</v>
      </c>
      <c r="Y261" s="36">
        <f t="shared" ca="1" si="425"/>
        <v>0</v>
      </c>
      <c r="Z261" s="34">
        <f t="shared" ca="1" si="426"/>
        <v>9.9999999999997868E-2</v>
      </c>
      <c r="AA261" s="35">
        <f t="shared" ca="1" si="427"/>
        <v>9.999999999999995E-3</v>
      </c>
      <c r="AB261" s="35">
        <f t="shared" ca="1" si="428"/>
        <v>2.9999999999999971E-2</v>
      </c>
      <c r="AC261" s="36">
        <f t="shared" ca="1" si="429"/>
        <v>0.13999999999999785</v>
      </c>
      <c r="AD261" s="34">
        <f t="shared" ca="1" si="430"/>
        <v>0</v>
      </c>
      <c r="AE261" s="35">
        <f t="shared" ca="1" si="431"/>
        <v>0</v>
      </c>
      <c r="AF261" s="35">
        <f t="shared" ca="1" si="432"/>
        <v>0</v>
      </c>
      <c r="AG261" s="36">
        <f t="shared" ca="1" si="433"/>
        <v>0</v>
      </c>
      <c r="AH261" s="34">
        <f t="shared" ca="1" si="434"/>
        <v>0</v>
      </c>
      <c r="AI261" s="35">
        <f t="shared" ca="1" si="435"/>
        <v>0</v>
      </c>
      <c r="AJ261" s="35">
        <f t="shared" ca="1" si="436"/>
        <v>0</v>
      </c>
      <c r="AK261" s="36">
        <f t="shared" ca="1" si="437"/>
        <v>0</v>
      </c>
      <c r="AL261" s="34">
        <f t="shared" ca="1" si="438"/>
        <v>-2.3500000000000227</v>
      </c>
      <c r="AM261" s="35">
        <f t="shared" ca="1" si="439"/>
        <v>-0.11999999999999988</v>
      </c>
      <c r="AN261" s="35">
        <f t="shared" ca="1" si="440"/>
        <v>-0.48999999999999949</v>
      </c>
      <c r="AO261" s="36">
        <f t="shared" ca="1" si="441"/>
        <v>-2.9600000000000222</v>
      </c>
      <c r="AP261" s="34">
        <f t="shared" ca="1" si="442"/>
        <v>0</v>
      </c>
      <c r="AQ261" s="35">
        <f t="shared" ca="1" si="443"/>
        <v>0</v>
      </c>
      <c r="AR261" s="35">
        <f t="shared" ca="1" si="444"/>
        <v>0</v>
      </c>
      <c r="AS261" s="36">
        <f t="shared" ca="1" si="445"/>
        <v>0</v>
      </c>
      <c r="AT261" s="34">
        <f t="shared" ca="1" si="446"/>
        <v>0</v>
      </c>
      <c r="AU261" s="35">
        <f t="shared" ca="1" si="447"/>
        <v>0</v>
      </c>
      <c r="AV261" s="35">
        <f t="shared" ca="1" si="448"/>
        <v>0</v>
      </c>
      <c r="AW261" s="36">
        <f t="shared" ca="1" si="449"/>
        <v>0</v>
      </c>
      <c r="AX261" s="34">
        <f t="shared" ca="1" si="450"/>
        <v>804.65999999999917</v>
      </c>
      <c r="AY261" s="35">
        <f t="shared" ca="1" si="450"/>
        <v>40.250000000000014</v>
      </c>
      <c r="AZ261" s="35">
        <f t="shared" ca="1" si="450"/>
        <v>331.89000000000004</v>
      </c>
      <c r="BA261" s="36">
        <f t="shared" ca="1" si="450"/>
        <v>1176.7999999999995</v>
      </c>
    </row>
    <row r="262" spans="1:53" outlineLevel="2" x14ac:dyDescent="0.25">
      <c r="A262" t="s">
        <v>411</v>
      </c>
      <c r="B262" t="str">
        <f t="shared" ca="1" si="402"/>
        <v>PWX</v>
      </c>
      <c r="C262" t="str">
        <f t="shared" ca="1" si="403"/>
        <v>Powerex Corp.</v>
      </c>
      <c r="D262" t="str">
        <f t="shared" ca="1" si="404"/>
        <v>SPCIMP</v>
      </c>
      <c r="E262" t="str">
        <f t="shared" ca="1" si="405"/>
        <v>Alberta-Saskatchewan Intertie - Import</v>
      </c>
      <c r="F262" s="34">
        <f t="shared" ca="1" si="406"/>
        <v>-301.98999999999933</v>
      </c>
      <c r="G262" s="35">
        <f t="shared" ca="1" si="407"/>
        <v>-15.099999999999993</v>
      </c>
      <c r="H262" s="35">
        <f t="shared" ca="1" si="408"/>
        <v>-141.43000000000004</v>
      </c>
      <c r="I262" s="36">
        <f t="shared" ca="1" si="409"/>
        <v>-458.5199999999993</v>
      </c>
      <c r="J262" s="34">
        <f t="shared" ca="1" si="410"/>
        <v>429.15999999999872</v>
      </c>
      <c r="K262" s="35">
        <f t="shared" ca="1" si="411"/>
        <v>21.430000000000007</v>
      </c>
      <c r="L262" s="35">
        <f t="shared" ca="1" si="412"/>
        <v>171.60999999999967</v>
      </c>
      <c r="M262" s="36">
        <f t="shared" ca="1" si="413"/>
        <v>622.19999999999834</v>
      </c>
      <c r="N262" s="34">
        <f t="shared" ca="1" si="414"/>
        <v>10961.190000000035</v>
      </c>
      <c r="O262" s="35">
        <f t="shared" ca="1" si="415"/>
        <v>548.03999999999746</v>
      </c>
      <c r="P262" s="35">
        <f t="shared" ca="1" si="416"/>
        <v>3914.4700000000116</v>
      </c>
      <c r="Q262" s="36">
        <f t="shared" ca="1" si="417"/>
        <v>15423.700000000046</v>
      </c>
      <c r="R262" s="34">
        <f t="shared" ca="1" si="418"/>
        <v>10760.999999999991</v>
      </c>
      <c r="S262" s="35">
        <f t="shared" ca="1" si="419"/>
        <v>538.04000000000008</v>
      </c>
      <c r="T262" s="35">
        <f t="shared" ca="1" si="420"/>
        <v>3442.0400000000022</v>
      </c>
      <c r="U262" s="36">
        <f t="shared" ca="1" si="421"/>
        <v>14741.079999999994</v>
      </c>
      <c r="V262" s="34">
        <f t="shared" ca="1" si="422"/>
        <v>25987.509999999977</v>
      </c>
      <c r="W262" s="35">
        <f t="shared" ca="1" si="423"/>
        <v>1299.3799999999999</v>
      </c>
      <c r="X262" s="35">
        <f t="shared" ca="1" si="424"/>
        <v>7859.0900000000011</v>
      </c>
      <c r="Y262" s="36">
        <f t="shared" ca="1" si="425"/>
        <v>35145.979999999981</v>
      </c>
      <c r="Z262" s="34">
        <f t="shared" ca="1" si="426"/>
        <v>24356.53</v>
      </c>
      <c r="AA262" s="35">
        <f t="shared" ca="1" si="427"/>
        <v>1217.8400000000004</v>
      </c>
      <c r="AB262" s="35">
        <f t="shared" ca="1" si="428"/>
        <v>6872.0300000000043</v>
      </c>
      <c r="AC262" s="36">
        <f t="shared" ca="1" si="429"/>
        <v>32446.400000000005</v>
      </c>
      <c r="AD262" s="34">
        <f t="shared" ca="1" si="430"/>
        <v>0</v>
      </c>
      <c r="AE262" s="35">
        <f t="shared" ca="1" si="431"/>
        <v>0</v>
      </c>
      <c r="AF262" s="35">
        <f t="shared" ca="1" si="432"/>
        <v>0</v>
      </c>
      <c r="AG262" s="36">
        <f t="shared" ca="1" si="433"/>
        <v>0</v>
      </c>
      <c r="AH262" s="34">
        <f t="shared" ca="1" si="434"/>
        <v>329.94999999999982</v>
      </c>
      <c r="AI262" s="35">
        <f t="shared" ca="1" si="435"/>
        <v>16.489999999999984</v>
      </c>
      <c r="AJ262" s="35">
        <f t="shared" ca="1" si="436"/>
        <v>75.400000000000048</v>
      </c>
      <c r="AK262" s="36">
        <f t="shared" ca="1" si="437"/>
        <v>421.8399999999998</v>
      </c>
      <c r="AL262" s="34">
        <f t="shared" ca="1" si="438"/>
        <v>0</v>
      </c>
      <c r="AM262" s="35">
        <f t="shared" ca="1" si="439"/>
        <v>0</v>
      </c>
      <c r="AN262" s="35">
        <f t="shared" ca="1" si="440"/>
        <v>0</v>
      </c>
      <c r="AO262" s="36">
        <f t="shared" ca="1" si="441"/>
        <v>0</v>
      </c>
      <c r="AP262" s="34">
        <f t="shared" ca="1" si="442"/>
        <v>-25.940000000000005</v>
      </c>
      <c r="AQ262" s="35">
        <f t="shared" ca="1" si="443"/>
        <v>-1.2899999999999978</v>
      </c>
      <c r="AR262" s="35">
        <f t="shared" ca="1" si="444"/>
        <v>-4.33</v>
      </c>
      <c r="AS262" s="36">
        <f t="shared" ca="1" si="445"/>
        <v>-31.560000000000002</v>
      </c>
      <c r="AT262" s="34">
        <f t="shared" ca="1" si="446"/>
        <v>0</v>
      </c>
      <c r="AU262" s="35">
        <f t="shared" ca="1" si="447"/>
        <v>0</v>
      </c>
      <c r="AV262" s="35">
        <f t="shared" ca="1" si="448"/>
        <v>0</v>
      </c>
      <c r="AW262" s="36">
        <f t="shared" ca="1" si="449"/>
        <v>0</v>
      </c>
      <c r="AX262" s="34">
        <f t="shared" ca="1" si="450"/>
        <v>72497.409999999989</v>
      </c>
      <c r="AY262" s="35">
        <f t="shared" ca="1" si="450"/>
        <v>3624.8299999999972</v>
      </c>
      <c r="AZ262" s="35">
        <f t="shared" ca="1" si="450"/>
        <v>22188.880000000019</v>
      </c>
      <c r="BA262" s="36">
        <f t="shared" ca="1" si="450"/>
        <v>98311.120000000024</v>
      </c>
    </row>
    <row r="263" spans="1:53" outlineLevel="1" x14ac:dyDescent="0.25">
      <c r="C263" s="2" t="s">
        <v>966</v>
      </c>
      <c r="F263" s="34">
        <f t="shared" ref="F263:BA263" ca="1" si="451">SUBTOTAL(9,F257:F262)</f>
        <v>26090.000000000004</v>
      </c>
      <c r="G263" s="35">
        <f t="shared" ca="1" si="451"/>
        <v>1304.5400000000006</v>
      </c>
      <c r="H263" s="35">
        <f t="shared" ca="1" si="451"/>
        <v>12186.330000000024</v>
      </c>
      <c r="I263" s="36">
        <f t="shared" ca="1" si="451"/>
        <v>39580.870000000032</v>
      </c>
      <c r="J263" s="34">
        <f t="shared" ca="1" si="451"/>
        <v>57000.830000000227</v>
      </c>
      <c r="K263" s="35">
        <f t="shared" ca="1" si="451"/>
        <v>2850.010000000002</v>
      </c>
      <c r="L263" s="35">
        <f t="shared" ca="1" si="451"/>
        <v>23506.219999999998</v>
      </c>
      <c r="M263" s="36">
        <f t="shared" ca="1" si="451"/>
        <v>83357.060000000216</v>
      </c>
      <c r="N263" s="34">
        <f t="shared" ca="1" si="451"/>
        <v>58570.37999999999</v>
      </c>
      <c r="O263" s="35">
        <f t="shared" ca="1" si="451"/>
        <v>2928.5099999999984</v>
      </c>
      <c r="P263" s="35">
        <f t="shared" ca="1" si="451"/>
        <v>20791.810000000023</v>
      </c>
      <c r="Q263" s="36">
        <f t="shared" ca="1" si="451"/>
        <v>82290.700000000012</v>
      </c>
      <c r="R263" s="34">
        <f t="shared" ca="1" si="451"/>
        <v>24394.520000000011</v>
      </c>
      <c r="S263" s="35">
        <f t="shared" ca="1" si="451"/>
        <v>1219.7300000000032</v>
      </c>
      <c r="T263" s="35">
        <f t="shared" ca="1" si="451"/>
        <v>7900.950000000028</v>
      </c>
      <c r="U263" s="36">
        <f t="shared" ca="1" si="451"/>
        <v>33515.200000000048</v>
      </c>
      <c r="V263" s="34">
        <f t="shared" ca="1" si="451"/>
        <v>8123.0900000000656</v>
      </c>
      <c r="W263" s="35">
        <f t="shared" ca="1" si="451"/>
        <v>406.14000000000522</v>
      </c>
      <c r="X263" s="35">
        <f t="shared" ca="1" si="451"/>
        <v>2426.3399999999774</v>
      </c>
      <c r="Y263" s="36">
        <f t="shared" ca="1" si="451"/>
        <v>10955.570000000051</v>
      </c>
      <c r="Z263" s="34">
        <f t="shared" ca="1" si="451"/>
        <v>-31363.240000000005</v>
      </c>
      <c r="AA263" s="35">
        <f t="shared" ca="1" si="451"/>
        <v>-1568.1699999999998</v>
      </c>
      <c r="AB263" s="35">
        <f t="shared" ca="1" si="451"/>
        <v>-8521.559999999994</v>
      </c>
      <c r="AC263" s="36">
        <f t="shared" ca="1" si="451"/>
        <v>-41452.97</v>
      </c>
      <c r="AD263" s="34">
        <f t="shared" ca="1" si="451"/>
        <v>116120.21000000004</v>
      </c>
      <c r="AE263" s="35">
        <f t="shared" ca="1" si="451"/>
        <v>5806.0099999999984</v>
      </c>
      <c r="AF263" s="35">
        <f t="shared" ca="1" si="451"/>
        <v>28563.780000000017</v>
      </c>
      <c r="AG263" s="36">
        <f t="shared" ca="1" si="451"/>
        <v>150490.00000000006</v>
      </c>
      <c r="AH263" s="34">
        <f t="shared" ca="1" si="451"/>
        <v>100053.56000000014</v>
      </c>
      <c r="AI263" s="35">
        <f t="shared" ca="1" si="451"/>
        <v>5002.6899999999987</v>
      </c>
      <c r="AJ263" s="35">
        <f t="shared" ca="1" si="451"/>
        <v>22165.780000000002</v>
      </c>
      <c r="AK263" s="36">
        <f t="shared" ca="1" si="451"/>
        <v>127222.03000000013</v>
      </c>
      <c r="AL263" s="34">
        <f t="shared" ca="1" si="451"/>
        <v>-34428.049999999872</v>
      </c>
      <c r="AM263" s="35">
        <f t="shared" ca="1" si="451"/>
        <v>-1721.4099999999978</v>
      </c>
      <c r="AN263" s="35">
        <f t="shared" ca="1" si="451"/>
        <v>-6774.29000000001</v>
      </c>
      <c r="AO263" s="36">
        <f t="shared" ca="1" si="451"/>
        <v>-42923.749999999891</v>
      </c>
      <c r="AP263" s="34">
        <f t="shared" ca="1" si="451"/>
        <v>-30708.899999999976</v>
      </c>
      <c r="AQ263" s="35">
        <f t="shared" ca="1" si="451"/>
        <v>-1535.4500000000003</v>
      </c>
      <c r="AR263" s="35">
        <f t="shared" ca="1" si="451"/>
        <v>-5216.9299999999948</v>
      </c>
      <c r="AS263" s="36">
        <f t="shared" ca="1" si="451"/>
        <v>-37461.27999999997</v>
      </c>
      <c r="AT263" s="34">
        <f t="shared" ca="1" si="451"/>
        <v>-48.739999999999441</v>
      </c>
      <c r="AU263" s="35">
        <f t="shared" ca="1" si="451"/>
        <v>-2.4300000000000352</v>
      </c>
      <c r="AV263" s="35">
        <f t="shared" ca="1" si="451"/>
        <v>-8.1900000000000475</v>
      </c>
      <c r="AW263" s="36">
        <f t="shared" ca="1" si="451"/>
        <v>-59.359999999999445</v>
      </c>
      <c r="AX263" s="34">
        <f t="shared" ca="1" si="451"/>
        <v>293803.66000000061</v>
      </c>
      <c r="AY263" s="35">
        <f t="shared" ca="1" si="451"/>
        <v>14690.170000000009</v>
      </c>
      <c r="AZ263" s="35">
        <f t="shared" ca="1" si="451"/>
        <v>97020.240000000063</v>
      </c>
      <c r="BA263" s="36">
        <f t="shared" ca="1" si="451"/>
        <v>405514.07000000076</v>
      </c>
    </row>
    <row r="264" spans="1:53" outlineLevel="2" x14ac:dyDescent="0.25">
      <c r="A264" t="s">
        <v>423</v>
      </c>
      <c r="B264" t="str">
        <f ca="1">VLOOKUP($A264,IndexLookup,2,FALSE)</f>
        <v>REMC</v>
      </c>
      <c r="C264" t="str">
        <f ca="1">VLOOKUP($B264,ParticipantLookup,2,FALSE)</f>
        <v>Rainbow Energy Marketing Corporation</v>
      </c>
      <c r="D264" t="str">
        <f ca="1">VLOOKUP($A264,IndexLookup,3,FALSE)</f>
        <v>120SIMP</v>
      </c>
      <c r="E264" t="str">
        <f ca="1">VLOOKUP($D264,FacilityLookup,2,FALSE)</f>
        <v>Alberta-Montana Intertie - Import</v>
      </c>
      <c r="F264" s="34">
        <f ca="1">IFERROR(VLOOKUP($A264,Lookup2006,77,FALSE),0)</f>
        <v>0</v>
      </c>
      <c r="G264" s="35">
        <f ca="1">IFERROR(VLOOKUP($A264,Lookup2006,78,FALSE),0)</f>
        <v>0</v>
      </c>
      <c r="H264" s="35">
        <f ca="1">IFERROR(VLOOKUP($A264,Lookup2006,79,FALSE),0)</f>
        <v>0</v>
      </c>
      <c r="I264" s="36">
        <f ca="1">IFERROR(VLOOKUP($A264,Lookup2006,80,FALSE),0)</f>
        <v>0</v>
      </c>
      <c r="J264" s="34">
        <f ca="1">IFERROR(VLOOKUP($A264,Lookup2007,77,FALSE),0)</f>
        <v>0</v>
      </c>
      <c r="K264" s="35">
        <f ca="1">IFERROR(VLOOKUP($A264,Lookup2007,78,FALSE),0)</f>
        <v>0</v>
      </c>
      <c r="L264" s="35">
        <f ca="1">IFERROR(VLOOKUP($A264,Lookup2007,79,FALSE),0)</f>
        <v>0</v>
      </c>
      <c r="M264" s="36">
        <f ca="1">IFERROR(VLOOKUP($A264,Lookup2007,80,FALSE),0)</f>
        <v>0</v>
      </c>
      <c r="N264" s="34">
        <f ca="1">IFERROR(VLOOKUP($A264,Lookup2008,77,FALSE),0)</f>
        <v>0</v>
      </c>
      <c r="O264" s="35">
        <f ca="1">IFERROR(VLOOKUP($A264,Lookup2008,78,FALSE),0)</f>
        <v>0</v>
      </c>
      <c r="P264" s="35">
        <f ca="1">IFERROR(VLOOKUP($A264,Lookup2008,79,FALSE),0)</f>
        <v>0</v>
      </c>
      <c r="Q264" s="36">
        <f ca="1">IFERROR(VLOOKUP($A264,Lookup2008,80,FALSE),0)</f>
        <v>0</v>
      </c>
      <c r="R264" s="34">
        <f ca="1">IFERROR(VLOOKUP($A264,Lookup2009,77,FALSE),0)</f>
        <v>0</v>
      </c>
      <c r="S264" s="35">
        <f ca="1">IFERROR(VLOOKUP($A264,Lookup2009,78,FALSE),0)</f>
        <v>0</v>
      </c>
      <c r="T264" s="35">
        <f ca="1">IFERROR(VLOOKUP($A264,Lookup2009,79,FALSE),0)</f>
        <v>0</v>
      </c>
      <c r="U264" s="36">
        <f ca="1">IFERROR(VLOOKUP($A264,Lookup2009,80,FALSE),0)</f>
        <v>0</v>
      </c>
      <c r="V264" s="34">
        <f ca="1">IFERROR(VLOOKUP($A264,Lookup2010,77,FALSE),0)</f>
        <v>0</v>
      </c>
      <c r="W264" s="35">
        <f ca="1">IFERROR(VLOOKUP($A264,Lookup2010,78,FALSE),0)</f>
        <v>0</v>
      </c>
      <c r="X264" s="35">
        <f ca="1">IFERROR(VLOOKUP($A264,Lookup2010,79,FALSE),0)</f>
        <v>0</v>
      </c>
      <c r="Y264" s="36">
        <f ca="1">IFERROR(VLOOKUP($A264,Lookup2010,80,FALSE),0)</f>
        <v>0</v>
      </c>
      <c r="Z264" s="34">
        <f ca="1">IFERROR(VLOOKUP($A264,Lookup2011,77,FALSE),0)</f>
        <v>0</v>
      </c>
      <c r="AA264" s="35">
        <f ca="1">IFERROR(VLOOKUP($A264,Lookup2011,78,FALSE),0)</f>
        <v>0</v>
      </c>
      <c r="AB264" s="35">
        <f ca="1">IFERROR(VLOOKUP($A264,Lookup2011,79,FALSE),0)</f>
        <v>0</v>
      </c>
      <c r="AC264" s="36">
        <f ca="1">IFERROR(VLOOKUP($A264,Lookup2011,80,FALSE),0)</f>
        <v>0</v>
      </c>
      <c r="AD264" s="34">
        <f ca="1">IFERROR(VLOOKUP($A264,Lookup2012,77,FALSE),0)</f>
        <v>0</v>
      </c>
      <c r="AE264" s="35">
        <f ca="1">IFERROR(VLOOKUP($A264,Lookup2012,78,FALSE),0)</f>
        <v>0</v>
      </c>
      <c r="AF264" s="35">
        <f ca="1">IFERROR(VLOOKUP($A264,Lookup2012,79,FALSE),0)</f>
        <v>0</v>
      </c>
      <c r="AG264" s="36">
        <f ca="1">IFERROR(VLOOKUP($A264,Lookup2012,80,FALSE),0)</f>
        <v>0</v>
      </c>
      <c r="AH264" s="34">
        <f ca="1">IFERROR(VLOOKUP($A264,Lookup2013,77,FALSE),0)</f>
        <v>8.2000000000000028</v>
      </c>
      <c r="AI264" s="35">
        <f ca="1">IFERROR(VLOOKUP($A264,Lookup2013,78,FALSE),0)</f>
        <v>0.40999999999999992</v>
      </c>
      <c r="AJ264" s="35">
        <f ca="1">IFERROR(VLOOKUP($A264,Lookup2013,79,FALSE),0)</f>
        <v>1.7400000000000007</v>
      </c>
      <c r="AK264" s="36">
        <f ca="1">IFERROR(VLOOKUP($A264,Lookup2013,80,FALSE),0)</f>
        <v>10.350000000000005</v>
      </c>
      <c r="AL264" s="34">
        <f ca="1">IFERROR(VLOOKUP($A264,Lookup2014,77,FALSE),0)</f>
        <v>67.519999999999584</v>
      </c>
      <c r="AM264" s="35">
        <f ca="1">IFERROR(VLOOKUP($A264,Lookup2014,78,FALSE),0)</f>
        <v>3.3699999999999899</v>
      </c>
      <c r="AN264" s="35">
        <f ca="1">IFERROR(VLOOKUP($A264,Lookup2014,79,FALSE),0)</f>
        <v>12.87999999999999</v>
      </c>
      <c r="AO264" s="36">
        <f ca="1">IFERROR(VLOOKUP($A264,Lookup2014,80,FALSE),0)</f>
        <v>83.76999999999957</v>
      </c>
      <c r="AP264" s="34">
        <f ca="1">IFERROR(VLOOKUP($A264,Lookup2015,77,FALSE),0)</f>
        <v>0</v>
      </c>
      <c r="AQ264" s="35">
        <f ca="1">IFERROR(VLOOKUP($A264,Lookup2015,78,FALSE),0)</f>
        <v>0</v>
      </c>
      <c r="AR264" s="35">
        <f ca="1">IFERROR(VLOOKUP($A264,Lookup2015,79,FALSE),0)</f>
        <v>0</v>
      </c>
      <c r="AS264" s="36">
        <f ca="1">IFERROR(VLOOKUP($A264,Lookup2015,80,FALSE),0)</f>
        <v>0</v>
      </c>
      <c r="AT264" s="34">
        <f ca="1">IFERROR(VLOOKUP($A264,Lookup2016,77,FALSE),0)</f>
        <v>0</v>
      </c>
      <c r="AU264" s="35">
        <f ca="1">IFERROR(VLOOKUP($A264,Lookup2016,78,FALSE),0)</f>
        <v>0</v>
      </c>
      <c r="AV264" s="35">
        <f ca="1">IFERROR(VLOOKUP($A264,Lookup2016,79,FALSE),0)</f>
        <v>0</v>
      </c>
      <c r="AW264" s="36">
        <f ca="1">IFERROR(VLOOKUP($A264,Lookup2016,80,FALSE),0)</f>
        <v>0</v>
      </c>
      <c r="AX264" s="34">
        <f t="shared" ref="AX264:BA268" ca="1" si="452">SUM(F264,J264,N264,R264,V264,Z264,AD264,AH264,AL264,AP264,AT264)</f>
        <v>75.719999999999587</v>
      </c>
      <c r="AY264" s="35">
        <f t="shared" ca="1" si="452"/>
        <v>3.7799999999999896</v>
      </c>
      <c r="AZ264" s="35">
        <f t="shared" ca="1" si="452"/>
        <v>14.61999999999999</v>
      </c>
      <c r="BA264" s="36">
        <f t="shared" ca="1" si="452"/>
        <v>94.119999999999578</v>
      </c>
    </row>
    <row r="265" spans="1:53" outlineLevel="2" x14ac:dyDescent="0.25">
      <c r="A265" t="s">
        <v>424</v>
      </c>
      <c r="B265" t="str">
        <f ca="1">VLOOKUP($A265,IndexLookup,2,FALSE)</f>
        <v>REMC</v>
      </c>
      <c r="C265" t="str">
        <f ca="1">VLOOKUP($B265,ParticipantLookup,2,FALSE)</f>
        <v>Rainbow Energy Marketing Corporation</v>
      </c>
      <c r="D265" t="str">
        <f ca="1">VLOOKUP($A265,IndexLookup,3,FALSE)</f>
        <v>BCHEXP</v>
      </c>
      <c r="E265" t="str">
        <f ca="1">VLOOKUP($D265,FacilityLookup,2,FALSE)</f>
        <v>Alberta-BC Intertie - Export</v>
      </c>
      <c r="F265" s="34">
        <f ca="1">IFERROR(VLOOKUP($A265,Lookup2006,77,FALSE),0)</f>
        <v>0</v>
      </c>
      <c r="G265" s="35">
        <f ca="1">IFERROR(VLOOKUP($A265,Lookup2006,78,FALSE),0)</f>
        <v>0</v>
      </c>
      <c r="H265" s="35">
        <f ca="1">IFERROR(VLOOKUP($A265,Lookup2006,79,FALSE),0)</f>
        <v>0</v>
      </c>
      <c r="I265" s="36">
        <f ca="1">IFERROR(VLOOKUP($A265,Lookup2006,80,FALSE),0)</f>
        <v>0</v>
      </c>
      <c r="J265" s="34">
        <f ca="1">IFERROR(VLOOKUP($A265,Lookup2007,77,FALSE),0)</f>
        <v>0</v>
      </c>
      <c r="K265" s="35">
        <f ca="1">IFERROR(VLOOKUP($A265,Lookup2007,78,FALSE),0)</f>
        <v>0</v>
      </c>
      <c r="L265" s="35">
        <f ca="1">IFERROR(VLOOKUP($A265,Lookup2007,79,FALSE),0)</f>
        <v>0</v>
      </c>
      <c r="M265" s="36">
        <f ca="1">IFERROR(VLOOKUP($A265,Lookup2007,80,FALSE),0)</f>
        <v>0</v>
      </c>
      <c r="N265" s="34">
        <f ca="1">IFERROR(VLOOKUP($A265,Lookup2008,77,FALSE),0)</f>
        <v>0</v>
      </c>
      <c r="O265" s="35">
        <f ca="1">IFERROR(VLOOKUP($A265,Lookup2008,78,FALSE),0)</f>
        <v>0</v>
      </c>
      <c r="P265" s="35">
        <f ca="1">IFERROR(VLOOKUP($A265,Lookup2008,79,FALSE),0)</f>
        <v>0</v>
      </c>
      <c r="Q265" s="36">
        <f ca="1">IFERROR(VLOOKUP($A265,Lookup2008,80,FALSE),0)</f>
        <v>0</v>
      </c>
      <c r="R265" s="34">
        <f ca="1">IFERROR(VLOOKUP($A265,Lookup2009,77,FALSE),0)</f>
        <v>0</v>
      </c>
      <c r="S265" s="35">
        <f ca="1">IFERROR(VLOOKUP($A265,Lookup2009,78,FALSE),0)</f>
        <v>0</v>
      </c>
      <c r="T265" s="35">
        <f ca="1">IFERROR(VLOOKUP($A265,Lookup2009,79,FALSE),0)</f>
        <v>0</v>
      </c>
      <c r="U265" s="36">
        <f ca="1">IFERROR(VLOOKUP($A265,Lookup2009,80,FALSE),0)</f>
        <v>0</v>
      </c>
      <c r="V265" s="34">
        <f ca="1">IFERROR(VLOOKUP($A265,Lookup2010,77,FALSE),0)</f>
        <v>0</v>
      </c>
      <c r="W265" s="35">
        <f ca="1">IFERROR(VLOOKUP($A265,Lookup2010,78,FALSE),0)</f>
        <v>0</v>
      </c>
      <c r="X265" s="35">
        <f ca="1">IFERROR(VLOOKUP($A265,Lookup2010,79,FALSE),0)</f>
        <v>0</v>
      </c>
      <c r="Y265" s="36">
        <f ca="1">IFERROR(VLOOKUP($A265,Lookup2010,80,FALSE),0)</f>
        <v>0</v>
      </c>
      <c r="Z265" s="34">
        <f ca="1">IFERROR(VLOOKUP($A265,Lookup2011,77,FALSE),0)</f>
        <v>0</v>
      </c>
      <c r="AA265" s="35">
        <f ca="1">IFERROR(VLOOKUP($A265,Lookup2011,78,FALSE),0)</f>
        <v>0</v>
      </c>
      <c r="AB265" s="35">
        <f ca="1">IFERROR(VLOOKUP($A265,Lookup2011,79,FALSE),0)</f>
        <v>0</v>
      </c>
      <c r="AC265" s="36">
        <f ca="1">IFERROR(VLOOKUP($A265,Lookup2011,80,FALSE),0)</f>
        <v>0</v>
      </c>
      <c r="AD265" s="34">
        <f ca="1">IFERROR(VLOOKUP($A265,Lookup2012,77,FALSE),0)</f>
        <v>0</v>
      </c>
      <c r="AE265" s="35">
        <f ca="1">IFERROR(VLOOKUP($A265,Lookup2012,78,FALSE),0)</f>
        <v>0</v>
      </c>
      <c r="AF265" s="35">
        <f ca="1">IFERROR(VLOOKUP($A265,Lookup2012,79,FALSE),0)</f>
        <v>0</v>
      </c>
      <c r="AG265" s="36">
        <f ca="1">IFERROR(VLOOKUP($A265,Lookup2012,80,FALSE),0)</f>
        <v>0</v>
      </c>
      <c r="AH265" s="34">
        <f ca="1">IFERROR(VLOOKUP($A265,Lookup2013,77,FALSE),0)</f>
        <v>0</v>
      </c>
      <c r="AI265" s="35">
        <f ca="1">IFERROR(VLOOKUP($A265,Lookup2013,78,FALSE),0)</f>
        <v>0</v>
      </c>
      <c r="AJ265" s="35">
        <f ca="1">IFERROR(VLOOKUP($A265,Lookup2013,79,FALSE),0)</f>
        <v>0</v>
      </c>
      <c r="AK265" s="36">
        <f ca="1">IFERROR(VLOOKUP($A265,Lookup2013,80,FALSE),0)</f>
        <v>0</v>
      </c>
      <c r="AL265" s="34">
        <f ca="1">IFERROR(VLOOKUP($A265,Lookup2014,77,FALSE),0)</f>
        <v>-0.34999999999999787</v>
      </c>
      <c r="AM265" s="35">
        <f ca="1">IFERROR(VLOOKUP($A265,Lookup2014,78,FALSE),0)</f>
        <v>-1.0000000000000009E-2</v>
      </c>
      <c r="AN265" s="35">
        <f ca="1">IFERROR(VLOOKUP($A265,Lookup2014,79,FALSE),0)</f>
        <v>-7.0000000000000048E-2</v>
      </c>
      <c r="AO265" s="36">
        <f ca="1">IFERROR(VLOOKUP($A265,Lookup2014,80,FALSE),0)</f>
        <v>-0.42999999999999794</v>
      </c>
      <c r="AP265" s="34">
        <f ca="1">IFERROR(VLOOKUP($A265,Lookup2015,77,FALSE),0)</f>
        <v>0</v>
      </c>
      <c r="AQ265" s="35">
        <f ca="1">IFERROR(VLOOKUP($A265,Lookup2015,78,FALSE),0)</f>
        <v>0</v>
      </c>
      <c r="AR265" s="35">
        <f ca="1">IFERROR(VLOOKUP($A265,Lookup2015,79,FALSE),0)</f>
        <v>0</v>
      </c>
      <c r="AS265" s="36">
        <f ca="1">IFERROR(VLOOKUP($A265,Lookup2015,80,FALSE),0)</f>
        <v>0</v>
      </c>
      <c r="AT265" s="34">
        <f ca="1">IFERROR(VLOOKUP($A265,Lookup2016,77,FALSE),0)</f>
        <v>0</v>
      </c>
      <c r="AU265" s="35">
        <f ca="1">IFERROR(VLOOKUP($A265,Lookup2016,78,FALSE),0)</f>
        <v>0</v>
      </c>
      <c r="AV265" s="35">
        <f ca="1">IFERROR(VLOOKUP($A265,Lookup2016,79,FALSE),0)</f>
        <v>0</v>
      </c>
      <c r="AW265" s="36">
        <f ca="1">IFERROR(VLOOKUP($A265,Lookup2016,80,FALSE),0)</f>
        <v>0</v>
      </c>
      <c r="AX265" s="34">
        <f t="shared" ca="1" si="452"/>
        <v>-0.34999999999999787</v>
      </c>
      <c r="AY265" s="35">
        <f t="shared" ca="1" si="452"/>
        <v>-1.0000000000000009E-2</v>
      </c>
      <c r="AZ265" s="35">
        <f t="shared" ca="1" si="452"/>
        <v>-7.0000000000000048E-2</v>
      </c>
      <c r="BA265" s="36">
        <f t="shared" ca="1" si="452"/>
        <v>-0.42999999999999794</v>
      </c>
    </row>
    <row r="266" spans="1:53" outlineLevel="2" x14ac:dyDescent="0.25">
      <c r="A266" t="s">
        <v>349</v>
      </c>
      <c r="B266" t="str">
        <f ca="1">VLOOKUP($A266,IndexLookup,2,FALSE)</f>
        <v>REMC</v>
      </c>
      <c r="C266" t="str">
        <f ca="1">VLOOKUP($B266,ParticipantLookup,2,FALSE)</f>
        <v>Rainbow Energy Marketing Corporation</v>
      </c>
      <c r="D266" t="str">
        <f ca="1">VLOOKUP($A266,IndexLookup,3,FALSE)</f>
        <v>BCHIMP</v>
      </c>
      <c r="E266" t="str">
        <f ca="1">VLOOKUP($D266,FacilityLookup,2,FALSE)</f>
        <v>Alberta-BC Intertie - Import</v>
      </c>
      <c r="F266" s="34">
        <f ca="1">IFERROR(VLOOKUP($A266,Lookup2006,77,FALSE),0)</f>
        <v>0</v>
      </c>
      <c r="G266" s="35">
        <f ca="1">IFERROR(VLOOKUP($A266,Lookup2006,78,FALSE),0)</f>
        <v>0</v>
      </c>
      <c r="H266" s="35">
        <f ca="1">IFERROR(VLOOKUP($A266,Lookup2006,79,FALSE),0)</f>
        <v>0</v>
      </c>
      <c r="I266" s="36">
        <f ca="1">IFERROR(VLOOKUP($A266,Lookup2006,80,FALSE),0)</f>
        <v>0</v>
      </c>
      <c r="J266" s="34">
        <f ca="1">IFERROR(VLOOKUP($A266,Lookup2007,77,FALSE),0)</f>
        <v>0</v>
      </c>
      <c r="K266" s="35">
        <f ca="1">IFERROR(VLOOKUP($A266,Lookup2007,78,FALSE),0)</f>
        <v>0</v>
      </c>
      <c r="L266" s="35">
        <f ca="1">IFERROR(VLOOKUP($A266,Lookup2007,79,FALSE),0)</f>
        <v>0</v>
      </c>
      <c r="M266" s="36">
        <f ca="1">IFERROR(VLOOKUP($A266,Lookup2007,80,FALSE),0)</f>
        <v>0</v>
      </c>
      <c r="N266" s="34">
        <f ca="1">IFERROR(VLOOKUP($A266,Lookup2008,77,FALSE),0)</f>
        <v>0</v>
      </c>
      <c r="O266" s="35">
        <f ca="1">IFERROR(VLOOKUP($A266,Lookup2008,78,FALSE),0)</f>
        <v>0</v>
      </c>
      <c r="P266" s="35">
        <f ca="1">IFERROR(VLOOKUP($A266,Lookup2008,79,FALSE),0)</f>
        <v>0</v>
      </c>
      <c r="Q266" s="36">
        <f ca="1">IFERROR(VLOOKUP($A266,Lookup2008,80,FALSE),0)</f>
        <v>0</v>
      </c>
      <c r="R266" s="34">
        <f ca="1">IFERROR(VLOOKUP($A266,Lookup2009,77,FALSE),0)</f>
        <v>0</v>
      </c>
      <c r="S266" s="35">
        <f ca="1">IFERROR(VLOOKUP($A266,Lookup2009,78,FALSE),0)</f>
        <v>0</v>
      </c>
      <c r="T266" s="35">
        <f ca="1">IFERROR(VLOOKUP($A266,Lookup2009,79,FALSE),0)</f>
        <v>0</v>
      </c>
      <c r="U266" s="36">
        <f ca="1">IFERROR(VLOOKUP($A266,Lookup2009,80,FALSE),0)</f>
        <v>0</v>
      </c>
      <c r="V266" s="34">
        <f ca="1">IFERROR(VLOOKUP($A266,Lookup2010,77,FALSE),0)</f>
        <v>167.72999999999956</v>
      </c>
      <c r="W266" s="35">
        <f ca="1">IFERROR(VLOOKUP($A266,Lookup2010,78,FALSE),0)</f>
        <v>8.3899999999999437</v>
      </c>
      <c r="X266" s="35">
        <f ca="1">IFERROR(VLOOKUP($A266,Lookup2010,79,FALSE),0)</f>
        <v>49.220000000000283</v>
      </c>
      <c r="Y266" s="36">
        <f ca="1">IFERROR(VLOOKUP($A266,Lookup2010,80,FALSE),0)</f>
        <v>225.33999999999975</v>
      </c>
      <c r="Z266" s="34">
        <f ca="1">IFERROR(VLOOKUP($A266,Lookup2011,77,FALSE),0)</f>
        <v>-55.659999999999947</v>
      </c>
      <c r="AA266" s="35">
        <f ca="1">IFERROR(VLOOKUP($A266,Lookup2011,78,FALSE),0)</f>
        <v>-2.7799999999999985</v>
      </c>
      <c r="AB266" s="35">
        <f ca="1">IFERROR(VLOOKUP($A266,Lookup2011,79,FALSE),0)</f>
        <v>-15.759999999999996</v>
      </c>
      <c r="AC266" s="36">
        <f ca="1">IFERROR(VLOOKUP($A266,Lookup2011,80,FALSE),0)</f>
        <v>-74.199999999999946</v>
      </c>
      <c r="AD266" s="34">
        <f ca="1">IFERROR(VLOOKUP($A266,Lookup2012,77,FALSE),0)</f>
        <v>59.110000000000028</v>
      </c>
      <c r="AE266" s="35">
        <f ca="1">IFERROR(VLOOKUP($A266,Lookup2012,78,FALSE),0)</f>
        <v>2.9500000000000064</v>
      </c>
      <c r="AF266" s="35">
        <f ca="1">IFERROR(VLOOKUP($A266,Lookup2012,79,FALSE),0)</f>
        <v>15.100000000000055</v>
      </c>
      <c r="AG266" s="36">
        <f ca="1">IFERROR(VLOOKUP($A266,Lookup2012,80,FALSE),0)</f>
        <v>77.16000000000011</v>
      </c>
      <c r="AH266" s="34">
        <f ca="1">IFERROR(VLOOKUP($A266,Lookup2013,77,FALSE),0)</f>
        <v>20.469999999999992</v>
      </c>
      <c r="AI266" s="35">
        <f ca="1">IFERROR(VLOOKUP($A266,Lookup2013,78,FALSE),0)</f>
        <v>1.0300000000000007</v>
      </c>
      <c r="AJ266" s="35">
        <f ca="1">IFERROR(VLOOKUP($A266,Lookup2013,79,FALSE),0)</f>
        <v>4.4699999999999678</v>
      </c>
      <c r="AK266" s="36">
        <f ca="1">IFERROR(VLOOKUP($A266,Lookup2013,80,FALSE),0)</f>
        <v>25.96999999999996</v>
      </c>
      <c r="AL266" s="34">
        <f ca="1">IFERROR(VLOOKUP($A266,Lookup2014,77,FALSE),0)</f>
        <v>-55.289999999999722</v>
      </c>
      <c r="AM266" s="35">
        <f ca="1">IFERROR(VLOOKUP($A266,Lookup2014,78,FALSE),0)</f>
        <v>-2.7500000000000018</v>
      </c>
      <c r="AN266" s="35">
        <f ca="1">IFERROR(VLOOKUP($A266,Lookup2014,79,FALSE),0)</f>
        <v>-11.099999999999971</v>
      </c>
      <c r="AO266" s="36">
        <f ca="1">IFERROR(VLOOKUP($A266,Lookup2014,80,FALSE),0)</f>
        <v>-69.139999999999702</v>
      </c>
      <c r="AP266" s="34">
        <f ca="1">IFERROR(VLOOKUP($A266,Lookup2015,77,FALSE),0)</f>
        <v>-49.989999999999924</v>
      </c>
      <c r="AQ266" s="35">
        <f ca="1">IFERROR(VLOOKUP($A266,Lookup2015,78,FALSE),0)</f>
        <v>-2.4999999999999973</v>
      </c>
      <c r="AR266" s="35">
        <f ca="1">IFERROR(VLOOKUP($A266,Lookup2015,79,FALSE),0)</f>
        <v>-8.1800000000000086</v>
      </c>
      <c r="AS266" s="36">
        <f ca="1">IFERROR(VLOOKUP($A266,Lookup2015,80,FALSE),0)</f>
        <v>-60.669999999999931</v>
      </c>
      <c r="AT266" s="34">
        <f ca="1">IFERROR(VLOOKUP($A266,Lookup2016,77,FALSE),0)</f>
        <v>5.2600000000000655</v>
      </c>
      <c r="AU266" s="35">
        <f ca="1">IFERROR(VLOOKUP($A266,Lookup2016,78,FALSE),0)</f>
        <v>0.26000000000000423</v>
      </c>
      <c r="AV266" s="35">
        <f ca="1">IFERROR(VLOOKUP($A266,Lookup2016,79,FALSE),0)</f>
        <v>0.80999999999999395</v>
      </c>
      <c r="AW266" s="36">
        <f ca="1">IFERROR(VLOOKUP($A266,Lookup2016,80,FALSE),0)</f>
        <v>6.3300000000000631</v>
      </c>
      <c r="AX266" s="34">
        <f t="shared" ca="1" si="452"/>
        <v>91.630000000000095</v>
      </c>
      <c r="AY266" s="35">
        <f t="shared" ca="1" si="452"/>
        <v>4.5999999999999588</v>
      </c>
      <c r="AZ266" s="35">
        <f t="shared" ca="1" si="452"/>
        <v>34.560000000000329</v>
      </c>
      <c r="BA266" s="36">
        <f t="shared" ca="1" si="452"/>
        <v>130.79000000000033</v>
      </c>
    </row>
    <row r="267" spans="1:53" outlineLevel="2" x14ac:dyDescent="0.25">
      <c r="A267" t="s">
        <v>415</v>
      </c>
      <c r="B267" t="str">
        <f ca="1">VLOOKUP($A267,IndexLookup,2,FALSE)</f>
        <v>REMC</v>
      </c>
      <c r="C267" t="str">
        <f ca="1">VLOOKUP($B267,ParticipantLookup,2,FALSE)</f>
        <v>Rainbow Energy Marketing Corporation</v>
      </c>
      <c r="D267" t="str">
        <f ca="1">VLOOKUP($A267,IndexLookup,3,FALSE)</f>
        <v>SPCEXP</v>
      </c>
      <c r="E267" t="str">
        <f ca="1">VLOOKUP($D267,FacilityLookup,2,FALSE)</f>
        <v>Alberta-Saskatchewan Intertie - Export</v>
      </c>
      <c r="F267" s="34">
        <f ca="1">IFERROR(VLOOKUP($A267,Lookup2006,77,FALSE),0)</f>
        <v>0</v>
      </c>
      <c r="G267" s="35">
        <f ca="1">IFERROR(VLOOKUP($A267,Lookup2006,78,FALSE),0)</f>
        <v>0</v>
      </c>
      <c r="H267" s="35">
        <f ca="1">IFERROR(VLOOKUP($A267,Lookup2006,79,FALSE),0)</f>
        <v>0</v>
      </c>
      <c r="I267" s="36">
        <f ca="1">IFERROR(VLOOKUP($A267,Lookup2006,80,FALSE),0)</f>
        <v>0</v>
      </c>
      <c r="J267" s="34">
        <f ca="1">IFERROR(VLOOKUP($A267,Lookup2007,77,FALSE),0)</f>
        <v>0</v>
      </c>
      <c r="K267" s="35">
        <f ca="1">IFERROR(VLOOKUP($A267,Lookup2007,78,FALSE),0)</f>
        <v>0</v>
      </c>
      <c r="L267" s="35">
        <f ca="1">IFERROR(VLOOKUP($A267,Lookup2007,79,FALSE),0)</f>
        <v>0</v>
      </c>
      <c r="M267" s="36">
        <f ca="1">IFERROR(VLOOKUP($A267,Lookup2007,80,FALSE),0)</f>
        <v>0</v>
      </c>
      <c r="N267" s="34">
        <f ca="1">IFERROR(VLOOKUP($A267,Lookup2008,77,FALSE),0)</f>
        <v>0</v>
      </c>
      <c r="O267" s="35">
        <f ca="1">IFERROR(VLOOKUP($A267,Lookup2008,78,FALSE),0)</f>
        <v>0</v>
      </c>
      <c r="P267" s="35">
        <f ca="1">IFERROR(VLOOKUP($A267,Lookup2008,79,FALSE),0)</f>
        <v>0</v>
      </c>
      <c r="Q267" s="36">
        <f ca="1">IFERROR(VLOOKUP($A267,Lookup2008,80,FALSE),0)</f>
        <v>0</v>
      </c>
      <c r="R267" s="34">
        <f ca="1">IFERROR(VLOOKUP($A267,Lookup2009,77,FALSE),0)</f>
        <v>0</v>
      </c>
      <c r="S267" s="35">
        <f ca="1">IFERROR(VLOOKUP($A267,Lookup2009,78,FALSE),0)</f>
        <v>0</v>
      </c>
      <c r="T267" s="35">
        <f ca="1">IFERROR(VLOOKUP($A267,Lookup2009,79,FALSE),0)</f>
        <v>0</v>
      </c>
      <c r="U267" s="36">
        <f ca="1">IFERROR(VLOOKUP($A267,Lookup2009,80,FALSE),0)</f>
        <v>0</v>
      </c>
      <c r="V267" s="34">
        <f ca="1">IFERROR(VLOOKUP($A267,Lookup2010,77,FALSE),0)</f>
        <v>0</v>
      </c>
      <c r="W267" s="35">
        <f ca="1">IFERROR(VLOOKUP($A267,Lookup2010,78,FALSE),0)</f>
        <v>0</v>
      </c>
      <c r="X267" s="35">
        <f ca="1">IFERROR(VLOOKUP($A267,Lookup2010,79,FALSE),0)</f>
        <v>0</v>
      </c>
      <c r="Y267" s="36">
        <f ca="1">IFERROR(VLOOKUP($A267,Lookup2010,80,FALSE),0)</f>
        <v>0</v>
      </c>
      <c r="Z267" s="34">
        <f ca="1">IFERROR(VLOOKUP($A267,Lookup2011,77,FALSE),0)</f>
        <v>0.33000000000001251</v>
      </c>
      <c r="AA267" s="35">
        <f ca="1">IFERROR(VLOOKUP($A267,Lookup2011,78,FALSE),0)</f>
        <v>1.0000000000000009E-2</v>
      </c>
      <c r="AB267" s="35">
        <f ca="1">IFERROR(VLOOKUP($A267,Lookup2011,79,FALSE),0)</f>
        <v>9.0000000000000066E-2</v>
      </c>
      <c r="AC267" s="36">
        <f ca="1">IFERROR(VLOOKUP($A267,Lookup2011,80,FALSE),0)</f>
        <v>0.43000000000001259</v>
      </c>
      <c r="AD267" s="34">
        <f ca="1">IFERROR(VLOOKUP($A267,Lookup2012,77,FALSE),0)</f>
        <v>0</v>
      </c>
      <c r="AE267" s="35">
        <f ca="1">IFERROR(VLOOKUP($A267,Lookup2012,78,FALSE),0)</f>
        <v>0</v>
      </c>
      <c r="AF267" s="35">
        <f ca="1">IFERROR(VLOOKUP($A267,Lookup2012,79,FALSE),0)</f>
        <v>0</v>
      </c>
      <c r="AG267" s="36">
        <f ca="1">IFERROR(VLOOKUP($A267,Lookup2012,80,FALSE),0)</f>
        <v>0</v>
      </c>
      <c r="AH267" s="34">
        <f ca="1">IFERROR(VLOOKUP($A267,Lookup2013,77,FALSE),0)</f>
        <v>1.7000000000000153</v>
      </c>
      <c r="AI267" s="35">
        <f ca="1">IFERROR(VLOOKUP($A267,Lookup2013,78,FALSE),0)</f>
        <v>9.0000000000000024E-2</v>
      </c>
      <c r="AJ267" s="35">
        <f ca="1">IFERROR(VLOOKUP($A267,Lookup2013,79,FALSE),0)</f>
        <v>0.34999999999999953</v>
      </c>
      <c r="AK267" s="36">
        <f ca="1">IFERROR(VLOOKUP($A267,Lookup2013,80,FALSE),0)</f>
        <v>2.1400000000000148</v>
      </c>
      <c r="AL267" s="34">
        <f ca="1">IFERROR(VLOOKUP($A267,Lookup2014,77,FALSE),0)</f>
        <v>-15.610000000000127</v>
      </c>
      <c r="AM267" s="35">
        <f ca="1">IFERROR(VLOOKUP($A267,Lookup2014,78,FALSE),0)</f>
        <v>-0.77999999999999936</v>
      </c>
      <c r="AN267" s="35">
        <f ca="1">IFERROR(VLOOKUP($A267,Lookup2014,79,FALSE),0)</f>
        <v>-3.2199999999999966</v>
      </c>
      <c r="AO267" s="36">
        <f ca="1">IFERROR(VLOOKUP($A267,Lookup2014,80,FALSE),0)</f>
        <v>-19.610000000000124</v>
      </c>
      <c r="AP267" s="34">
        <f ca="1">IFERROR(VLOOKUP($A267,Lookup2015,77,FALSE),0)</f>
        <v>0</v>
      </c>
      <c r="AQ267" s="35">
        <f ca="1">IFERROR(VLOOKUP($A267,Lookup2015,78,FALSE),0)</f>
        <v>0</v>
      </c>
      <c r="AR267" s="35">
        <f ca="1">IFERROR(VLOOKUP($A267,Lookup2015,79,FALSE),0)</f>
        <v>0</v>
      </c>
      <c r="AS267" s="36">
        <f ca="1">IFERROR(VLOOKUP($A267,Lookup2015,80,FALSE),0)</f>
        <v>0</v>
      </c>
      <c r="AT267" s="34">
        <f ca="1">IFERROR(VLOOKUP($A267,Lookup2016,77,FALSE),0)</f>
        <v>0</v>
      </c>
      <c r="AU267" s="35">
        <f ca="1">IFERROR(VLOOKUP($A267,Lookup2016,78,FALSE),0)</f>
        <v>0</v>
      </c>
      <c r="AV267" s="35">
        <f ca="1">IFERROR(VLOOKUP($A267,Lookup2016,79,FALSE),0)</f>
        <v>0</v>
      </c>
      <c r="AW267" s="36">
        <f ca="1">IFERROR(VLOOKUP($A267,Lookup2016,80,FALSE),0)</f>
        <v>0</v>
      </c>
      <c r="AX267" s="34">
        <f t="shared" ca="1" si="452"/>
        <v>-13.5800000000001</v>
      </c>
      <c r="AY267" s="35">
        <f t="shared" ca="1" si="452"/>
        <v>-0.67999999999999927</v>
      </c>
      <c r="AZ267" s="35">
        <f t="shared" ca="1" si="452"/>
        <v>-2.7799999999999971</v>
      </c>
      <c r="BA267" s="36">
        <f t="shared" ca="1" si="452"/>
        <v>-17.040000000000095</v>
      </c>
    </row>
    <row r="268" spans="1:53" outlineLevel="2" x14ac:dyDescent="0.25">
      <c r="A268" t="s">
        <v>350</v>
      </c>
      <c r="B268" t="str">
        <f ca="1">VLOOKUP($A268,IndexLookup,2,FALSE)</f>
        <v>REMC</v>
      </c>
      <c r="C268" t="str">
        <f ca="1">VLOOKUP($B268,ParticipantLookup,2,FALSE)</f>
        <v>Rainbow Energy Marketing Corporation</v>
      </c>
      <c r="D268" t="str">
        <f ca="1">VLOOKUP($A268,IndexLookup,3,FALSE)</f>
        <v>SPCIMP</v>
      </c>
      <c r="E268" t="str">
        <f ca="1">VLOOKUP($D268,FacilityLookup,2,FALSE)</f>
        <v>Alberta-Saskatchewan Intertie - Import</v>
      </c>
      <c r="F268" s="34">
        <f ca="1">IFERROR(VLOOKUP($A268,Lookup2006,77,FALSE),0)</f>
        <v>0</v>
      </c>
      <c r="G268" s="35">
        <f ca="1">IFERROR(VLOOKUP($A268,Lookup2006,78,FALSE),0)</f>
        <v>0</v>
      </c>
      <c r="H268" s="35">
        <f ca="1">IFERROR(VLOOKUP($A268,Lookup2006,79,FALSE),0)</f>
        <v>0</v>
      </c>
      <c r="I268" s="36">
        <f ca="1">IFERROR(VLOOKUP($A268,Lookup2006,80,FALSE),0)</f>
        <v>0</v>
      </c>
      <c r="J268" s="34">
        <f ca="1">IFERROR(VLOOKUP($A268,Lookup2007,77,FALSE),0)</f>
        <v>0</v>
      </c>
      <c r="K268" s="35">
        <f ca="1">IFERROR(VLOOKUP($A268,Lookup2007,78,FALSE),0)</f>
        <v>0</v>
      </c>
      <c r="L268" s="35">
        <f ca="1">IFERROR(VLOOKUP($A268,Lookup2007,79,FALSE),0)</f>
        <v>0</v>
      </c>
      <c r="M268" s="36">
        <f ca="1">IFERROR(VLOOKUP($A268,Lookup2007,80,FALSE),0)</f>
        <v>0</v>
      </c>
      <c r="N268" s="34">
        <f ca="1">IFERROR(VLOOKUP($A268,Lookup2008,77,FALSE),0)</f>
        <v>0</v>
      </c>
      <c r="O268" s="35">
        <f ca="1">IFERROR(VLOOKUP($A268,Lookup2008,78,FALSE),0)</f>
        <v>0</v>
      </c>
      <c r="P268" s="35">
        <f ca="1">IFERROR(VLOOKUP($A268,Lookup2008,79,FALSE),0)</f>
        <v>0</v>
      </c>
      <c r="Q268" s="36">
        <f ca="1">IFERROR(VLOOKUP($A268,Lookup2008,80,FALSE),0)</f>
        <v>0</v>
      </c>
      <c r="R268" s="34">
        <f ca="1">IFERROR(VLOOKUP($A268,Lookup2009,77,FALSE),0)</f>
        <v>0</v>
      </c>
      <c r="S268" s="35">
        <f ca="1">IFERROR(VLOOKUP($A268,Lookup2009,78,FALSE),0)</f>
        <v>0</v>
      </c>
      <c r="T268" s="35">
        <f ca="1">IFERROR(VLOOKUP($A268,Lookup2009,79,FALSE),0)</f>
        <v>0</v>
      </c>
      <c r="U268" s="36">
        <f ca="1">IFERROR(VLOOKUP($A268,Lookup2009,80,FALSE),0)</f>
        <v>0</v>
      </c>
      <c r="V268" s="34">
        <f ca="1">IFERROR(VLOOKUP($A268,Lookup2010,77,FALSE),0)</f>
        <v>59.34</v>
      </c>
      <c r="W268" s="35">
        <f ca="1">IFERROR(VLOOKUP($A268,Lookup2010,78,FALSE),0)</f>
        <v>2.9699999999999989</v>
      </c>
      <c r="X268" s="35">
        <f ca="1">IFERROR(VLOOKUP($A268,Lookup2010,79,FALSE),0)</f>
        <v>17.549999999999994</v>
      </c>
      <c r="Y268" s="36">
        <f ca="1">IFERROR(VLOOKUP($A268,Lookup2010,80,FALSE),0)</f>
        <v>79.86</v>
      </c>
      <c r="Z268" s="34">
        <f ca="1">IFERROR(VLOOKUP($A268,Lookup2011,77,FALSE),0)</f>
        <v>2491.4900000000043</v>
      </c>
      <c r="AA268" s="35">
        <f ca="1">IFERROR(VLOOKUP($A268,Lookup2011,78,FALSE),0)</f>
        <v>124.57</v>
      </c>
      <c r="AB268" s="35">
        <f ca="1">IFERROR(VLOOKUP($A268,Lookup2011,79,FALSE),0)</f>
        <v>691.2299999999999</v>
      </c>
      <c r="AC268" s="36">
        <f ca="1">IFERROR(VLOOKUP($A268,Lookup2011,80,FALSE),0)</f>
        <v>3307.2900000000041</v>
      </c>
      <c r="AD268" s="34">
        <f ca="1">IFERROR(VLOOKUP($A268,Lookup2012,77,FALSE),0)</f>
        <v>0</v>
      </c>
      <c r="AE268" s="35">
        <f ca="1">IFERROR(VLOOKUP($A268,Lookup2012,78,FALSE),0)</f>
        <v>0</v>
      </c>
      <c r="AF268" s="35">
        <f ca="1">IFERROR(VLOOKUP($A268,Lookup2012,79,FALSE),0)</f>
        <v>0</v>
      </c>
      <c r="AG268" s="36">
        <f ca="1">IFERROR(VLOOKUP($A268,Lookup2012,80,FALSE),0)</f>
        <v>0</v>
      </c>
      <c r="AH268" s="34">
        <f ca="1">IFERROR(VLOOKUP($A268,Lookup2013,77,FALSE),0)</f>
        <v>2410.0100000000039</v>
      </c>
      <c r="AI268" s="35">
        <f ca="1">IFERROR(VLOOKUP($A268,Lookup2013,78,FALSE),0)</f>
        <v>120.47999999999996</v>
      </c>
      <c r="AJ268" s="35">
        <f ca="1">IFERROR(VLOOKUP($A268,Lookup2013,79,FALSE),0)</f>
        <v>543.20999999999992</v>
      </c>
      <c r="AK268" s="36">
        <f ca="1">IFERROR(VLOOKUP($A268,Lookup2013,80,FALSE),0)</f>
        <v>3073.7000000000039</v>
      </c>
      <c r="AL268" s="34">
        <f ca="1">IFERROR(VLOOKUP($A268,Lookup2014,77,FALSE),0)</f>
        <v>-87.699999999999022</v>
      </c>
      <c r="AM268" s="35">
        <f ca="1">IFERROR(VLOOKUP($A268,Lookup2014,78,FALSE),0)</f>
        <v>-4.379999999999999</v>
      </c>
      <c r="AN268" s="35">
        <f ca="1">IFERROR(VLOOKUP($A268,Lookup2014,79,FALSE),0)</f>
        <v>-17.780000000000015</v>
      </c>
      <c r="AO268" s="36">
        <f ca="1">IFERROR(VLOOKUP($A268,Lookup2014,80,FALSE),0)</f>
        <v>-109.85999999999905</v>
      </c>
      <c r="AP268" s="34">
        <f ca="1">IFERROR(VLOOKUP($A268,Lookup2015,77,FALSE),0)</f>
        <v>-60.640000000000015</v>
      </c>
      <c r="AQ268" s="35">
        <f ca="1">IFERROR(VLOOKUP($A268,Lookup2015,78,FALSE),0)</f>
        <v>-3.0300000000000002</v>
      </c>
      <c r="AR268" s="35">
        <f ca="1">IFERROR(VLOOKUP($A268,Lookup2015,79,FALSE),0)</f>
        <v>-10.219999999999967</v>
      </c>
      <c r="AS268" s="36">
        <f ca="1">IFERROR(VLOOKUP($A268,Lookup2015,80,FALSE),0)</f>
        <v>-73.889999999999986</v>
      </c>
      <c r="AT268" s="34">
        <f ca="1">IFERROR(VLOOKUP($A268,Lookup2016,77,FALSE),0)</f>
        <v>-0.14999999999999147</v>
      </c>
      <c r="AU268" s="35">
        <f ca="1">IFERROR(VLOOKUP($A268,Lookup2016,78,FALSE),0)</f>
        <v>-1.0000000000000009E-2</v>
      </c>
      <c r="AV268" s="35">
        <f ca="1">IFERROR(VLOOKUP($A268,Lookup2016,79,FALSE),0)</f>
        <v>-1.0000000000000231E-2</v>
      </c>
      <c r="AW268" s="36">
        <f ca="1">IFERROR(VLOOKUP($A268,Lookup2016,80,FALSE),0)</f>
        <v>-0.16999999999999171</v>
      </c>
      <c r="AX268" s="34">
        <f t="shared" ca="1" si="452"/>
        <v>4812.3500000000095</v>
      </c>
      <c r="AY268" s="35">
        <f t="shared" ca="1" si="452"/>
        <v>240.59999999999997</v>
      </c>
      <c r="AZ268" s="35">
        <f t="shared" ca="1" si="452"/>
        <v>1223.9799999999998</v>
      </c>
      <c r="BA268" s="36">
        <f t="shared" ca="1" si="452"/>
        <v>6276.9300000000085</v>
      </c>
    </row>
    <row r="269" spans="1:53" outlineLevel="1" x14ac:dyDescent="0.25">
      <c r="C269" s="2" t="s">
        <v>967</v>
      </c>
      <c r="F269" s="34">
        <f t="shared" ref="F269:BA269" ca="1" si="453">SUBTOTAL(9,F264:F268)</f>
        <v>0</v>
      </c>
      <c r="G269" s="35">
        <f t="shared" ca="1" si="453"/>
        <v>0</v>
      </c>
      <c r="H269" s="35">
        <f t="shared" ca="1" si="453"/>
        <v>0</v>
      </c>
      <c r="I269" s="36">
        <f t="shared" ca="1" si="453"/>
        <v>0</v>
      </c>
      <c r="J269" s="34">
        <f t="shared" ca="1" si="453"/>
        <v>0</v>
      </c>
      <c r="K269" s="35">
        <f t="shared" ca="1" si="453"/>
        <v>0</v>
      </c>
      <c r="L269" s="35">
        <f t="shared" ca="1" si="453"/>
        <v>0</v>
      </c>
      <c r="M269" s="36">
        <f t="shared" ca="1" si="453"/>
        <v>0</v>
      </c>
      <c r="N269" s="34">
        <f t="shared" ca="1" si="453"/>
        <v>0</v>
      </c>
      <c r="O269" s="35">
        <f t="shared" ca="1" si="453"/>
        <v>0</v>
      </c>
      <c r="P269" s="35">
        <f t="shared" ca="1" si="453"/>
        <v>0</v>
      </c>
      <c r="Q269" s="36">
        <f t="shared" ca="1" si="453"/>
        <v>0</v>
      </c>
      <c r="R269" s="34">
        <f t="shared" ca="1" si="453"/>
        <v>0</v>
      </c>
      <c r="S269" s="35">
        <f t="shared" ca="1" si="453"/>
        <v>0</v>
      </c>
      <c r="T269" s="35">
        <f t="shared" ca="1" si="453"/>
        <v>0</v>
      </c>
      <c r="U269" s="36">
        <f t="shared" ca="1" si="453"/>
        <v>0</v>
      </c>
      <c r="V269" s="34">
        <f t="shared" ca="1" si="453"/>
        <v>227.06999999999957</v>
      </c>
      <c r="W269" s="35">
        <f t="shared" ca="1" si="453"/>
        <v>11.359999999999943</v>
      </c>
      <c r="X269" s="35">
        <f t="shared" ca="1" si="453"/>
        <v>66.77000000000028</v>
      </c>
      <c r="Y269" s="36">
        <f t="shared" ca="1" si="453"/>
        <v>305.19999999999976</v>
      </c>
      <c r="Z269" s="34">
        <f t="shared" ca="1" si="453"/>
        <v>2436.1600000000044</v>
      </c>
      <c r="AA269" s="35">
        <f t="shared" ca="1" si="453"/>
        <v>121.8</v>
      </c>
      <c r="AB269" s="35">
        <f t="shared" ca="1" si="453"/>
        <v>675.56</v>
      </c>
      <c r="AC269" s="36">
        <f t="shared" ca="1" si="453"/>
        <v>3233.5200000000041</v>
      </c>
      <c r="AD269" s="34">
        <f t="shared" ca="1" si="453"/>
        <v>59.110000000000028</v>
      </c>
      <c r="AE269" s="35">
        <f t="shared" ca="1" si="453"/>
        <v>2.9500000000000064</v>
      </c>
      <c r="AF269" s="35">
        <f t="shared" ca="1" si="453"/>
        <v>15.100000000000055</v>
      </c>
      <c r="AG269" s="36">
        <f t="shared" ca="1" si="453"/>
        <v>77.16000000000011</v>
      </c>
      <c r="AH269" s="34">
        <f t="shared" ca="1" si="453"/>
        <v>2440.3800000000037</v>
      </c>
      <c r="AI269" s="35">
        <f t="shared" ca="1" si="453"/>
        <v>122.00999999999996</v>
      </c>
      <c r="AJ269" s="35">
        <f t="shared" ca="1" si="453"/>
        <v>549.76999999999987</v>
      </c>
      <c r="AK269" s="36">
        <f t="shared" ca="1" si="453"/>
        <v>3112.1600000000039</v>
      </c>
      <c r="AL269" s="34">
        <f t="shared" ca="1" si="453"/>
        <v>-91.429999999999282</v>
      </c>
      <c r="AM269" s="35">
        <f t="shared" ca="1" si="453"/>
        <v>-4.5500000000000105</v>
      </c>
      <c r="AN269" s="35">
        <f t="shared" ca="1" si="453"/>
        <v>-19.289999999999992</v>
      </c>
      <c r="AO269" s="36">
        <f t="shared" ca="1" si="453"/>
        <v>-115.2699999999993</v>
      </c>
      <c r="AP269" s="34">
        <f t="shared" ca="1" si="453"/>
        <v>-110.62999999999994</v>
      </c>
      <c r="AQ269" s="35">
        <f t="shared" ca="1" si="453"/>
        <v>-5.5299999999999976</v>
      </c>
      <c r="AR269" s="35">
        <f t="shared" ca="1" si="453"/>
        <v>-18.399999999999977</v>
      </c>
      <c r="AS269" s="36">
        <f t="shared" ca="1" si="453"/>
        <v>-134.55999999999992</v>
      </c>
      <c r="AT269" s="34">
        <f t="shared" ca="1" si="453"/>
        <v>5.110000000000074</v>
      </c>
      <c r="AU269" s="35">
        <f t="shared" ca="1" si="453"/>
        <v>0.25000000000000422</v>
      </c>
      <c r="AV269" s="35">
        <f t="shared" ca="1" si="453"/>
        <v>0.79999999999999372</v>
      </c>
      <c r="AW269" s="36">
        <f t="shared" ca="1" si="453"/>
        <v>6.1600000000000712</v>
      </c>
      <c r="AX269" s="34">
        <f t="shared" ca="1" si="453"/>
        <v>4965.7700000000086</v>
      </c>
      <c r="AY269" s="35">
        <f t="shared" ca="1" si="453"/>
        <v>248.28999999999991</v>
      </c>
      <c r="AZ269" s="35">
        <f t="shared" ca="1" si="453"/>
        <v>1270.3100000000002</v>
      </c>
      <c r="BA269" s="36">
        <f t="shared" ca="1" si="453"/>
        <v>6484.3700000000081</v>
      </c>
    </row>
    <row r="270" spans="1:53" outlineLevel="2" x14ac:dyDescent="0.25">
      <c r="A270" t="s">
        <v>757</v>
      </c>
      <c r="B270" t="str">
        <f ca="1">VLOOKUP($A270,IndexLookup,2,FALSE)</f>
        <v>STC</v>
      </c>
      <c r="C270" t="str">
        <f ca="1">VLOOKUP($B270,ParticipantLookup,2,FALSE)</f>
        <v>Sempra Energy Trading LLC</v>
      </c>
      <c r="D270" t="str">
        <f ca="1">VLOOKUP($A270,IndexLookup,3,FALSE)</f>
        <v>BCHIMP</v>
      </c>
      <c r="E270" t="str">
        <f ca="1">VLOOKUP($D270,FacilityLookup,2,FALSE)</f>
        <v>Alberta-BC Intertie - Import</v>
      </c>
      <c r="F270" s="34">
        <f ca="1">IFERROR(VLOOKUP($A270,Lookup2006,77,FALSE),0)</f>
        <v>456.10999999999854</v>
      </c>
      <c r="G270" s="35">
        <f ca="1">IFERROR(VLOOKUP($A270,Lookup2006,78,FALSE),0)</f>
        <v>22.77999999999993</v>
      </c>
      <c r="H270" s="35">
        <f ca="1">IFERROR(VLOOKUP($A270,Lookup2006,79,FALSE),0)</f>
        <v>214.77000000000027</v>
      </c>
      <c r="I270" s="36">
        <f ca="1">IFERROR(VLOOKUP($A270,Lookup2006,80,FALSE),0)</f>
        <v>693.65999999999872</v>
      </c>
      <c r="J270" s="34">
        <f ca="1">IFERROR(VLOOKUP($A270,Lookup2007,77,FALSE),0)</f>
        <v>593.56000000000176</v>
      </c>
      <c r="K270" s="35">
        <f ca="1">IFERROR(VLOOKUP($A270,Lookup2007,78,FALSE),0)</f>
        <v>29.689999999999984</v>
      </c>
      <c r="L270" s="35">
        <f ca="1">IFERROR(VLOOKUP($A270,Lookup2007,79,FALSE),0)</f>
        <v>255.40000000000052</v>
      </c>
      <c r="M270" s="36">
        <f ca="1">IFERROR(VLOOKUP($A270,Lookup2007,80,FALSE),0)</f>
        <v>878.65000000000236</v>
      </c>
      <c r="N270" s="34">
        <f ca="1">IFERROR(VLOOKUP($A270,Lookup2008,77,FALSE),0)</f>
        <v>12.810000000000059</v>
      </c>
      <c r="O270" s="35">
        <f ca="1">IFERROR(VLOOKUP($A270,Lookup2008,78,FALSE),0)</f>
        <v>0.63000000000000123</v>
      </c>
      <c r="P270" s="35">
        <f ca="1">IFERROR(VLOOKUP($A270,Lookup2008,79,FALSE),0)</f>
        <v>4.7500000000000062</v>
      </c>
      <c r="Q270" s="36">
        <f ca="1">IFERROR(VLOOKUP($A270,Lookup2008,80,FALSE),0)</f>
        <v>18.190000000000065</v>
      </c>
      <c r="R270" s="34">
        <f ca="1">IFERROR(VLOOKUP($A270,Lookup2009,77,FALSE),0)</f>
        <v>0.57000000000000028</v>
      </c>
      <c r="S270" s="35">
        <f ca="1">IFERROR(VLOOKUP($A270,Lookup2009,78,FALSE),0)</f>
        <v>2.9999999999999805E-2</v>
      </c>
      <c r="T270" s="35">
        <f ca="1">IFERROR(VLOOKUP($A270,Lookup2009,79,FALSE),0)</f>
        <v>0.18999999999999972</v>
      </c>
      <c r="U270" s="36">
        <f ca="1">IFERROR(VLOOKUP($A270,Lookup2009,80,FALSE),0)</f>
        <v>0.78999999999999981</v>
      </c>
      <c r="V270" s="34">
        <f ca="1">IFERROR(VLOOKUP($A270,Lookup2010,77,FALSE),0)</f>
        <v>0</v>
      </c>
      <c r="W270" s="35">
        <f ca="1">IFERROR(VLOOKUP($A270,Lookup2010,78,FALSE),0)</f>
        <v>0</v>
      </c>
      <c r="X270" s="35">
        <f ca="1">IFERROR(VLOOKUP($A270,Lookup2010,79,FALSE),0)</f>
        <v>0</v>
      </c>
      <c r="Y270" s="36">
        <f ca="1">IFERROR(VLOOKUP($A270,Lookup2010,80,FALSE),0)</f>
        <v>0</v>
      </c>
      <c r="Z270" s="34">
        <f ca="1">IFERROR(VLOOKUP($A270,Lookup2011,77,FALSE),0)</f>
        <v>0</v>
      </c>
      <c r="AA270" s="35">
        <f ca="1">IFERROR(VLOOKUP($A270,Lookup2011,78,FALSE),0)</f>
        <v>0</v>
      </c>
      <c r="AB270" s="35">
        <f ca="1">IFERROR(VLOOKUP($A270,Lookup2011,79,FALSE),0)</f>
        <v>0</v>
      </c>
      <c r="AC270" s="36">
        <f ca="1">IFERROR(VLOOKUP($A270,Lookup2011,80,FALSE),0)</f>
        <v>0</v>
      </c>
      <c r="AD270" s="34">
        <f ca="1">IFERROR(VLOOKUP($A270,Lookup2012,77,FALSE),0)</f>
        <v>0</v>
      </c>
      <c r="AE270" s="35">
        <f ca="1">IFERROR(VLOOKUP($A270,Lookup2012,78,FALSE),0)</f>
        <v>0</v>
      </c>
      <c r="AF270" s="35">
        <f ca="1">IFERROR(VLOOKUP($A270,Lookup2012,79,FALSE),0)</f>
        <v>0</v>
      </c>
      <c r="AG270" s="36">
        <f ca="1">IFERROR(VLOOKUP($A270,Lookup2012,80,FALSE),0)</f>
        <v>0</v>
      </c>
      <c r="AH270" s="34">
        <f ca="1">IFERROR(VLOOKUP($A270,Lookup2013,77,FALSE),0)</f>
        <v>0</v>
      </c>
      <c r="AI270" s="35">
        <f ca="1">IFERROR(VLOOKUP($A270,Lookup2013,78,FALSE),0)</f>
        <v>0</v>
      </c>
      <c r="AJ270" s="35">
        <f ca="1">IFERROR(VLOOKUP($A270,Lookup2013,79,FALSE),0)</f>
        <v>0</v>
      </c>
      <c r="AK270" s="36">
        <f ca="1">IFERROR(VLOOKUP($A270,Lookup2013,80,FALSE),0)</f>
        <v>0</v>
      </c>
      <c r="AL270" s="34">
        <f ca="1">IFERROR(VLOOKUP($A270,Lookup2014,77,FALSE),0)</f>
        <v>0</v>
      </c>
      <c r="AM270" s="35">
        <f ca="1">IFERROR(VLOOKUP($A270,Lookup2014,78,FALSE),0)</f>
        <v>0</v>
      </c>
      <c r="AN270" s="35">
        <f ca="1">IFERROR(VLOOKUP($A270,Lookup2014,79,FALSE),0)</f>
        <v>0</v>
      </c>
      <c r="AO270" s="36">
        <f ca="1">IFERROR(VLOOKUP($A270,Lookup2014,80,FALSE),0)</f>
        <v>0</v>
      </c>
      <c r="AP270" s="34">
        <f ca="1">IFERROR(VLOOKUP($A270,Lookup2015,77,FALSE),0)</f>
        <v>0</v>
      </c>
      <c r="AQ270" s="35">
        <f ca="1">IFERROR(VLOOKUP($A270,Lookup2015,78,FALSE),0)</f>
        <v>0</v>
      </c>
      <c r="AR270" s="35">
        <f ca="1">IFERROR(VLOOKUP($A270,Lookup2015,79,FALSE),0)</f>
        <v>0</v>
      </c>
      <c r="AS270" s="36">
        <f ca="1">IFERROR(VLOOKUP($A270,Lookup2015,80,FALSE),0)</f>
        <v>0</v>
      </c>
      <c r="AT270" s="34">
        <f ca="1">IFERROR(VLOOKUP($A270,Lookup2016,77,FALSE),0)</f>
        <v>0</v>
      </c>
      <c r="AU270" s="35">
        <f ca="1">IFERROR(VLOOKUP($A270,Lookup2016,78,FALSE),0)</f>
        <v>0</v>
      </c>
      <c r="AV270" s="35">
        <f ca="1">IFERROR(VLOOKUP($A270,Lookup2016,79,FALSE),0)</f>
        <v>0</v>
      </c>
      <c r="AW270" s="36">
        <f ca="1">IFERROR(VLOOKUP($A270,Lookup2016,80,FALSE),0)</f>
        <v>0</v>
      </c>
      <c r="AX270" s="34">
        <f ca="1">SUM(F270,J270,N270,R270,V270,Z270,AD270,AH270,AL270,AP270,AT270)</f>
        <v>1063.0500000000004</v>
      </c>
      <c r="AY270" s="35">
        <f ca="1">SUM(G270,K270,O270,S270,W270,AA270,AE270,AI270,AM270,AQ270,AU270)</f>
        <v>53.129999999999917</v>
      </c>
      <c r="AZ270" s="35">
        <f ca="1">SUM(H270,L270,P270,T270,X270,AB270,AF270,AJ270,AN270,AR270,AV270)</f>
        <v>475.11000000000075</v>
      </c>
      <c r="BA270" s="36">
        <f ca="1">SUM(I270,M270,Q270,U270,Y270,AC270,AG270,AK270,AO270,AS270,AW270)</f>
        <v>1591.2900000000011</v>
      </c>
    </row>
    <row r="271" spans="1:53" outlineLevel="1" x14ac:dyDescent="0.25">
      <c r="C271" s="2" t="s">
        <v>968</v>
      </c>
      <c r="F271" s="34">
        <f t="shared" ref="F271:BA271" ca="1" si="454">SUBTOTAL(9,F270:F270)</f>
        <v>456.10999999999854</v>
      </c>
      <c r="G271" s="35">
        <f t="shared" ca="1" si="454"/>
        <v>22.77999999999993</v>
      </c>
      <c r="H271" s="35">
        <f t="shared" ca="1" si="454"/>
        <v>214.77000000000027</v>
      </c>
      <c r="I271" s="36">
        <f t="shared" ca="1" si="454"/>
        <v>693.65999999999872</v>
      </c>
      <c r="J271" s="34">
        <f t="shared" ca="1" si="454"/>
        <v>593.56000000000176</v>
      </c>
      <c r="K271" s="35">
        <f t="shared" ca="1" si="454"/>
        <v>29.689999999999984</v>
      </c>
      <c r="L271" s="35">
        <f t="shared" ca="1" si="454"/>
        <v>255.40000000000052</v>
      </c>
      <c r="M271" s="36">
        <f t="shared" ca="1" si="454"/>
        <v>878.65000000000236</v>
      </c>
      <c r="N271" s="34">
        <f t="shared" ca="1" si="454"/>
        <v>12.810000000000059</v>
      </c>
      <c r="O271" s="35">
        <f t="shared" ca="1" si="454"/>
        <v>0.63000000000000123</v>
      </c>
      <c r="P271" s="35">
        <f t="shared" ca="1" si="454"/>
        <v>4.7500000000000062</v>
      </c>
      <c r="Q271" s="36">
        <f t="shared" ca="1" si="454"/>
        <v>18.190000000000065</v>
      </c>
      <c r="R271" s="34">
        <f t="shared" ca="1" si="454"/>
        <v>0.57000000000000028</v>
      </c>
      <c r="S271" s="35">
        <f t="shared" ca="1" si="454"/>
        <v>2.9999999999999805E-2</v>
      </c>
      <c r="T271" s="35">
        <f t="shared" ca="1" si="454"/>
        <v>0.18999999999999972</v>
      </c>
      <c r="U271" s="36">
        <f t="shared" ca="1" si="454"/>
        <v>0.78999999999999981</v>
      </c>
      <c r="V271" s="34">
        <f t="shared" ca="1" si="454"/>
        <v>0</v>
      </c>
      <c r="W271" s="35">
        <f t="shared" ca="1" si="454"/>
        <v>0</v>
      </c>
      <c r="X271" s="35">
        <f t="shared" ca="1" si="454"/>
        <v>0</v>
      </c>
      <c r="Y271" s="36">
        <f t="shared" ca="1" si="454"/>
        <v>0</v>
      </c>
      <c r="Z271" s="34">
        <f t="shared" ca="1" si="454"/>
        <v>0</v>
      </c>
      <c r="AA271" s="35">
        <f t="shared" ca="1" si="454"/>
        <v>0</v>
      </c>
      <c r="AB271" s="35">
        <f t="shared" ca="1" si="454"/>
        <v>0</v>
      </c>
      <c r="AC271" s="36">
        <f t="shared" ca="1" si="454"/>
        <v>0</v>
      </c>
      <c r="AD271" s="34">
        <f t="shared" ca="1" si="454"/>
        <v>0</v>
      </c>
      <c r="AE271" s="35">
        <f t="shared" ca="1" si="454"/>
        <v>0</v>
      </c>
      <c r="AF271" s="35">
        <f t="shared" ca="1" si="454"/>
        <v>0</v>
      </c>
      <c r="AG271" s="36">
        <f t="shared" ca="1" si="454"/>
        <v>0</v>
      </c>
      <c r="AH271" s="34">
        <f t="shared" ca="1" si="454"/>
        <v>0</v>
      </c>
      <c r="AI271" s="35">
        <f t="shared" ca="1" si="454"/>
        <v>0</v>
      </c>
      <c r="AJ271" s="35">
        <f t="shared" ca="1" si="454"/>
        <v>0</v>
      </c>
      <c r="AK271" s="36">
        <f t="shared" ca="1" si="454"/>
        <v>0</v>
      </c>
      <c r="AL271" s="34">
        <f t="shared" ca="1" si="454"/>
        <v>0</v>
      </c>
      <c r="AM271" s="35">
        <f t="shared" ca="1" si="454"/>
        <v>0</v>
      </c>
      <c r="AN271" s="35">
        <f t="shared" ca="1" si="454"/>
        <v>0</v>
      </c>
      <c r="AO271" s="36">
        <f t="shared" ca="1" si="454"/>
        <v>0</v>
      </c>
      <c r="AP271" s="34">
        <f t="shared" ca="1" si="454"/>
        <v>0</v>
      </c>
      <c r="AQ271" s="35">
        <f t="shared" ca="1" si="454"/>
        <v>0</v>
      </c>
      <c r="AR271" s="35">
        <f t="shared" ca="1" si="454"/>
        <v>0</v>
      </c>
      <c r="AS271" s="36">
        <f t="shared" ca="1" si="454"/>
        <v>0</v>
      </c>
      <c r="AT271" s="34">
        <f t="shared" ca="1" si="454"/>
        <v>0</v>
      </c>
      <c r="AU271" s="35">
        <f t="shared" ca="1" si="454"/>
        <v>0</v>
      </c>
      <c r="AV271" s="35">
        <f t="shared" ca="1" si="454"/>
        <v>0</v>
      </c>
      <c r="AW271" s="36">
        <f t="shared" ca="1" si="454"/>
        <v>0</v>
      </c>
      <c r="AX271" s="34">
        <f t="shared" ca="1" si="454"/>
        <v>1063.0500000000004</v>
      </c>
      <c r="AY271" s="35">
        <f t="shared" ca="1" si="454"/>
        <v>53.129999999999917</v>
      </c>
      <c r="AZ271" s="35">
        <f t="shared" ca="1" si="454"/>
        <v>475.11000000000075</v>
      </c>
      <c r="BA271" s="36">
        <f t="shared" ca="1" si="454"/>
        <v>1591.2900000000011</v>
      </c>
    </row>
    <row r="272" spans="1:53" outlineLevel="2" x14ac:dyDescent="0.25">
      <c r="A272" t="s">
        <v>327</v>
      </c>
      <c r="B272" t="str">
        <f ca="1">VLOOKUP($A272,IndexLookup,2,FALSE)</f>
        <v>SCE</v>
      </c>
      <c r="C272" t="str">
        <f ca="1">VLOOKUP($B272,ParticipantLookup,2,FALSE)</f>
        <v>Shell Canada Energy</v>
      </c>
      <c r="D272" t="str">
        <f ca="1">VLOOKUP($A272,IndexLookup,3,FALSE)</f>
        <v>MKR1</v>
      </c>
      <c r="E272" t="str">
        <f ca="1">VLOOKUP($D272,FacilityLookup,2,FALSE)</f>
        <v>Muskeg River Industrial System</v>
      </c>
      <c r="F272" s="34">
        <f ca="1">IFERROR(VLOOKUP($A272,Lookup2006,77,FALSE),0)</f>
        <v>0</v>
      </c>
      <c r="G272" s="35">
        <f ca="1">IFERROR(VLOOKUP($A272,Lookup2006,78,FALSE),0)</f>
        <v>0</v>
      </c>
      <c r="H272" s="35">
        <f ca="1">IFERROR(VLOOKUP($A272,Lookup2006,79,FALSE),0)</f>
        <v>0</v>
      </c>
      <c r="I272" s="36">
        <f ca="1">IFERROR(VLOOKUP($A272,Lookup2006,80,FALSE),0)</f>
        <v>0</v>
      </c>
      <c r="J272" s="34">
        <f ca="1">IFERROR(VLOOKUP($A272,Lookup2007,77,FALSE),0)</f>
        <v>0</v>
      </c>
      <c r="K272" s="35">
        <f ca="1">IFERROR(VLOOKUP($A272,Lookup2007,78,FALSE),0)</f>
        <v>0</v>
      </c>
      <c r="L272" s="35">
        <f ca="1">IFERROR(VLOOKUP($A272,Lookup2007,79,FALSE),0)</f>
        <v>0</v>
      </c>
      <c r="M272" s="36">
        <f ca="1">IFERROR(VLOOKUP($A272,Lookup2007,80,FALSE),0)</f>
        <v>0</v>
      </c>
      <c r="N272" s="34">
        <f ca="1">IFERROR(VLOOKUP($A272,Lookup2008,77,FALSE),0)</f>
        <v>0</v>
      </c>
      <c r="O272" s="35">
        <f ca="1">IFERROR(VLOOKUP($A272,Lookup2008,78,FALSE),0)</f>
        <v>0</v>
      </c>
      <c r="P272" s="35">
        <f ca="1">IFERROR(VLOOKUP($A272,Lookup2008,79,FALSE),0)</f>
        <v>0</v>
      </c>
      <c r="Q272" s="36">
        <f ca="1">IFERROR(VLOOKUP($A272,Lookup2008,80,FALSE),0)</f>
        <v>0</v>
      </c>
      <c r="R272" s="34">
        <f ca="1">IFERROR(VLOOKUP($A272,Lookup2009,77,FALSE),0)</f>
        <v>-5426.9500000000407</v>
      </c>
      <c r="S272" s="35">
        <f ca="1">IFERROR(VLOOKUP($A272,Lookup2009,78,FALSE),0)</f>
        <v>-271.35000000000059</v>
      </c>
      <c r="T272" s="35">
        <f ca="1">IFERROR(VLOOKUP($A272,Lookup2009,79,FALSE),0)</f>
        <v>-1746.459999999998</v>
      </c>
      <c r="U272" s="36">
        <f ca="1">IFERROR(VLOOKUP($A272,Lookup2009,80,FALSE),0)</f>
        <v>-7444.7600000000393</v>
      </c>
      <c r="V272" s="34">
        <f ca="1">IFERROR(VLOOKUP($A272,Lookup2010,77,FALSE),0)</f>
        <v>-26920.0600000001</v>
      </c>
      <c r="W272" s="35">
        <f ca="1">IFERROR(VLOOKUP($A272,Lookup2010,78,FALSE),0)</f>
        <v>-1346.0000000000005</v>
      </c>
      <c r="X272" s="35">
        <f ca="1">IFERROR(VLOOKUP($A272,Lookup2010,79,FALSE),0)</f>
        <v>-8172.8100000000013</v>
      </c>
      <c r="Y272" s="36">
        <f ca="1">IFERROR(VLOOKUP($A272,Lookup2010,80,FALSE),0)</f>
        <v>-36438.870000000104</v>
      </c>
      <c r="Z272" s="34">
        <f ca="1">IFERROR(VLOOKUP($A272,Lookup2011,77,FALSE),0)</f>
        <v>25031.980000000025</v>
      </c>
      <c r="AA272" s="35">
        <f ca="1">IFERROR(VLOOKUP($A272,Lookup2011,78,FALSE),0)</f>
        <v>1251.5900000000001</v>
      </c>
      <c r="AB272" s="35">
        <f ca="1">IFERROR(VLOOKUP($A272,Lookup2011,79,FALSE),0)</f>
        <v>6956.94</v>
      </c>
      <c r="AC272" s="36">
        <f ca="1">IFERROR(VLOOKUP($A272,Lookup2011,80,FALSE),0)</f>
        <v>33240.510000000024</v>
      </c>
      <c r="AD272" s="34">
        <f ca="1">IFERROR(VLOOKUP($A272,Lookup2012,77,FALSE),0)</f>
        <v>15775.379999999968</v>
      </c>
      <c r="AE272" s="35">
        <f ca="1">IFERROR(VLOOKUP($A272,Lookup2012,78,FALSE),0)</f>
        <v>788.76999999999953</v>
      </c>
      <c r="AF272" s="35">
        <f ca="1">IFERROR(VLOOKUP($A272,Lookup2012,79,FALSE),0)</f>
        <v>3916.8599999999997</v>
      </c>
      <c r="AG272" s="36">
        <f ca="1">IFERROR(VLOOKUP($A272,Lookup2012,80,FALSE),0)</f>
        <v>20481.009999999966</v>
      </c>
      <c r="AH272" s="34">
        <f ca="1">IFERROR(VLOOKUP($A272,Lookup2013,77,FALSE),0)</f>
        <v>19040.699999999975</v>
      </c>
      <c r="AI272" s="35">
        <f ca="1">IFERROR(VLOOKUP($A272,Lookup2013,78,FALSE),0)</f>
        <v>952.05999999999926</v>
      </c>
      <c r="AJ272" s="35">
        <f ca="1">IFERROR(VLOOKUP($A272,Lookup2013,79,FALSE),0)</f>
        <v>4241.6099999999969</v>
      </c>
      <c r="AK272" s="36">
        <f ca="1">IFERROR(VLOOKUP($A272,Lookup2013,80,FALSE),0)</f>
        <v>24234.36999999997</v>
      </c>
      <c r="AL272" s="34">
        <f ca="1">IFERROR(VLOOKUP($A272,Lookup2014,77,FALSE),0)</f>
        <v>19238.310000000009</v>
      </c>
      <c r="AM272" s="35">
        <f ca="1">IFERROR(VLOOKUP($A272,Lookup2014,78,FALSE),0)</f>
        <v>961.91999999999928</v>
      </c>
      <c r="AN272" s="35">
        <f ca="1">IFERROR(VLOOKUP($A272,Lookup2014,79,FALSE),0)</f>
        <v>3798.8099999999977</v>
      </c>
      <c r="AO272" s="36">
        <f ca="1">IFERROR(VLOOKUP($A272,Lookup2014,80,FALSE),0)</f>
        <v>23999.040000000001</v>
      </c>
      <c r="AP272" s="34">
        <f ca="1">IFERROR(VLOOKUP($A272,Lookup2015,77,FALSE),0)</f>
        <v>0</v>
      </c>
      <c r="AQ272" s="35">
        <f ca="1">IFERROR(VLOOKUP($A272,Lookup2015,78,FALSE),0)</f>
        <v>0</v>
      </c>
      <c r="AR272" s="35">
        <f ca="1">IFERROR(VLOOKUP($A272,Lookup2015,79,FALSE),0)</f>
        <v>0</v>
      </c>
      <c r="AS272" s="36">
        <f ca="1">IFERROR(VLOOKUP($A272,Lookup2015,80,FALSE),0)</f>
        <v>0</v>
      </c>
      <c r="AT272" s="34">
        <f ca="1">IFERROR(VLOOKUP($A272,Lookup2016,77,FALSE),0)</f>
        <v>-717.10999999999831</v>
      </c>
      <c r="AU272" s="35">
        <f ca="1">IFERROR(VLOOKUP($A272,Lookup2016,78,FALSE),0)</f>
        <v>-35.840000000000011</v>
      </c>
      <c r="AV272" s="35">
        <f ca="1">IFERROR(VLOOKUP($A272,Lookup2016,79,FALSE),0)</f>
        <v>-104.42000000000002</v>
      </c>
      <c r="AW272" s="36">
        <f ca="1">IFERROR(VLOOKUP($A272,Lookup2016,80,FALSE),0)</f>
        <v>-857.36999999999841</v>
      </c>
      <c r="AX272" s="34">
        <f ca="1">SUM(F272,J272,N272,R272,V272,Z272,AD272,AH272,AL272,AP272,AT272)</f>
        <v>46022.24999999984</v>
      </c>
      <c r="AY272" s="35">
        <f ca="1">SUM(G272,K272,O272,S272,W272,AA272,AE272,AI272,AM272,AQ272,AU272)</f>
        <v>2301.1499999999969</v>
      </c>
      <c r="AZ272" s="35">
        <f ca="1">SUM(H272,L272,P272,T272,X272,AB272,AF272,AJ272,AN272,AR272,AV272)</f>
        <v>8890.5299999999952</v>
      </c>
      <c r="BA272" s="36">
        <f ca="1">SUM(I272,M272,Q272,U272,Y272,AC272,AG272,AK272,AO272,AS272,AW272)</f>
        <v>57213.929999999826</v>
      </c>
    </row>
    <row r="273" spans="1:53" outlineLevel="1" x14ac:dyDescent="0.25">
      <c r="C273" s="2" t="s">
        <v>969</v>
      </c>
      <c r="F273" s="34">
        <f t="shared" ref="F273:BA273" ca="1" si="455">SUBTOTAL(9,F272:F272)</f>
        <v>0</v>
      </c>
      <c r="G273" s="35">
        <f t="shared" ca="1" si="455"/>
        <v>0</v>
      </c>
      <c r="H273" s="35">
        <f t="shared" ca="1" si="455"/>
        <v>0</v>
      </c>
      <c r="I273" s="36">
        <f t="shared" ca="1" si="455"/>
        <v>0</v>
      </c>
      <c r="J273" s="34">
        <f t="shared" ca="1" si="455"/>
        <v>0</v>
      </c>
      <c r="K273" s="35">
        <f t="shared" ca="1" si="455"/>
        <v>0</v>
      </c>
      <c r="L273" s="35">
        <f t="shared" ca="1" si="455"/>
        <v>0</v>
      </c>
      <c r="M273" s="36">
        <f t="shared" ca="1" si="455"/>
        <v>0</v>
      </c>
      <c r="N273" s="34">
        <f t="shared" ca="1" si="455"/>
        <v>0</v>
      </c>
      <c r="O273" s="35">
        <f t="shared" ca="1" si="455"/>
        <v>0</v>
      </c>
      <c r="P273" s="35">
        <f t="shared" ca="1" si="455"/>
        <v>0</v>
      </c>
      <c r="Q273" s="36">
        <f t="shared" ca="1" si="455"/>
        <v>0</v>
      </c>
      <c r="R273" s="34">
        <f t="shared" ca="1" si="455"/>
        <v>-5426.9500000000407</v>
      </c>
      <c r="S273" s="35">
        <f t="shared" ca="1" si="455"/>
        <v>-271.35000000000059</v>
      </c>
      <c r="T273" s="35">
        <f t="shared" ca="1" si="455"/>
        <v>-1746.459999999998</v>
      </c>
      <c r="U273" s="36">
        <f t="shared" ca="1" si="455"/>
        <v>-7444.7600000000393</v>
      </c>
      <c r="V273" s="34">
        <f t="shared" ca="1" si="455"/>
        <v>-26920.0600000001</v>
      </c>
      <c r="W273" s="35">
        <f t="shared" ca="1" si="455"/>
        <v>-1346.0000000000005</v>
      </c>
      <c r="X273" s="35">
        <f t="shared" ca="1" si="455"/>
        <v>-8172.8100000000013</v>
      </c>
      <c r="Y273" s="36">
        <f t="shared" ca="1" si="455"/>
        <v>-36438.870000000104</v>
      </c>
      <c r="Z273" s="34">
        <f t="shared" ca="1" si="455"/>
        <v>25031.980000000025</v>
      </c>
      <c r="AA273" s="35">
        <f t="shared" ca="1" si="455"/>
        <v>1251.5900000000001</v>
      </c>
      <c r="AB273" s="35">
        <f t="shared" ca="1" si="455"/>
        <v>6956.94</v>
      </c>
      <c r="AC273" s="36">
        <f t="shared" ca="1" si="455"/>
        <v>33240.510000000024</v>
      </c>
      <c r="AD273" s="34">
        <f t="shared" ca="1" si="455"/>
        <v>15775.379999999968</v>
      </c>
      <c r="AE273" s="35">
        <f t="shared" ca="1" si="455"/>
        <v>788.76999999999953</v>
      </c>
      <c r="AF273" s="35">
        <f t="shared" ca="1" si="455"/>
        <v>3916.8599999999997</v>
      </c>
      <c r="AG273" s="36">
        <f t="shared" ca="1" si="455"/>
        <v>20481.009999999966</v>
      </c>
      <c r="AH273" s="34">
        <f t="shared" ca="1" si="455"/>
        <v>19040.699999999975</v>
      </c>
      <c r="AI273" s="35">
        <f t="shared" ca="1" si="455"/>
        <v>952.05999999999926</v>
      </c>
      <c r="AJ273" s="35">
        <f t="shared" ca="1" si="455"/>
        <v>4241.6099999999969</v>
      </c>
      <c r="AK273" s="36">
        <f t="shared" ca="1" si="455"/>
        <v>24234.36999999997</v>
      </c>
      <c r="AL273" s="34">
        <f t="shared" ca="1" si="455"/>
        <v>19238.310000000009</v>
      </c>
      <c r="AM273" s="35">
        <f t="shared" ca="1" si="455"/>
        <v>961.91999999999928</v>
      </c>
      <c r="AN273" s="35">
        <f t="shared" ca="1" si="455"/>
        <v>3798.8099999999977</v>
      </c>
      <c r="AO273" s="36">
        <f t="shared" ca="1" si="455"/>
        <v>23999.040000000001</v>
      </c>
      <c r="AP273" s="34">
        <f t="shared" ca="1" si="455"/>
        <v>0</v>
      </c>
      <c r="AQ273" s="35">
        <f t="shared" ca="1" si="455"/>
        <v>0</v>
      </c>
      <c r="AR273" s="35">
        <f t="shared" ca="1" si="455"/>
        <v>0</v>
      </c>
      <c r="AS273" s="36">
        <f t="shared" ca="1" si="455"/>
        <v>0</v>
      </c>
      <c r="AT273" s="34">
        <f t="shared" ca="1" si="455"/>
        <v>-717.10999999999831</v>
      </c>
      <c r="AU273" s="35">
        <f t="shared" ca="1" si="455"/>
        <v>-35.840000000000011</v>
      </c>
      <c r="AV273" s="35">
        <f t="shared" ca="1" si="455"/>
        <v>-104.42000000000002</v>
      </c>
      <c r="AW273" s="36">
        <f t="shared" ca="1" si="455"/>
        <v>-857.36999999999841</v>
      </c>
      <c r="AX273" s="34">
        <f t="shared" ca="1" si="455"/>
        <v>46022.24999999984</v>
      </c>
      <c r="AY273" s="35">
        <f t="shared" ca="1" si="455"/>
        <v>2301.1499999999969</v>
      </c>
      <c r="AZ273" s="35">
        <f t="shared" ca="1" si="455"/>
        <v>8890.5299999999952</v>
      </c>
      <c r="BA273" s="36">
        <f t="shared" ca="1" si="455"/>
        <v>57213.929999999826</v>
      </c>
    </row>
    <row r="274" spans="1:53" outlineLevel="2" x14ac:dyDescent="0.25">
      <c r="A274" t="s">
        <v>359</v>
      </c>
      <c r="B274" t="str">
        <f ca="1">VLOOKUP($A274,IndexLookup,2,FALSE)</f>
        <v>SHEL</v>
      </c>
      <c r="C274" t="str">
        <f ca="1">VLOOKUP($B274,ParticipantLookup,2,FALSE)</f>
        <v>Shell Canada Limited</v>
      </c>
      <c r="D274" t="str">
        <f ca="1">VLOOKUP($A274,IndexLookup,3,FALSE)</f>
        <v>SCTG</v>
      </c>
      <c r="E274" t="str">
        <f ca="1">VLOOKUP($D274,FacilityLookup,2,FALSE)</f>
        <v>Scotford Industrial System</v>
      </c>
      <c r="F274" s="34">
        <f ca="1">IFERROR(VLOOKUP($A274,Lookup2006,77,FALSE),0)</f>
        <v>131.80000000000013</v>
      </c>
      <c r="G274" s="35">
        <f ca="1">IFERROR(VLOOKUP($A274,Lookup2006,78,FALSE),0)</f>
        <v>6.579999999999993</v>
      </c>
      <c r="H274" s="35">
        <f ca="1">IFERROR(VLOOKUP($A274,Lookup2006,79,FALSE),0)</f>
        <v>62.580000000000062</v>
      </c>
      <c r="I274" s="36">
        <f ca="1">IFERROR(VLOOKUP($A274,Lookup2006,80,FALSE),0)</f>
        <v>200.96000000000021</v>
      </c>
      <c r="J274" s="34">
        <f ca="1">IFERROR(VLOOKUP($A274,Lookup2007,77,FALSE),0)</f>
        <v>433.9100000000015</v>
      </c>
      <c r="K274" s="35">
        <f ca="1">IFERROR(VLOOKUP($A274,Lookup2007,78,FALSE),0)</f>
        <v>21.680000000000021</v>
      </c>
      <c r="L274" s="35">
        <f ca="1">IFERROR(VLOOKUP($A274,Lookup2007,79,FALSE),0)</f>
        <v>172.53</v>
      </c>
      <c r="M274" s="36">
        <f ca="1">IFERROR(VLOOKUP($A274,Lookup2007,80,FALSE),0)</f>
        <v>628.12000000000148</v>
      </c>
      <c r="N274" s="34">
        <f ca="1">IFERROR(VLOOKUP($A274,Lookup2008,77,FALSE),0)</f>
        <v>-262.46000000000163</v>
      </c>
      <c r="O274" s="35">
        <f ca="1">IFERROR(VLOOKUP($A274,Lookup2008,78,FALSE),0)</f>
        <v>-13.130000000000006</v>
      </c>
      <c r="P274" s="35">
        <f ca="1">IFERROR(VLOOKUP($A274,Lookup2008,79,FALSE),0)</f>
        <v>-96.20999999999998</v>
      </c>
      <c r="Q274" s="36">
        <f ca="1">IFERROR(VLOOKUP($A274,Lookup2008,80,FALSE),0)</f>
        <v>-371.80000000000155</v>
      </c>
      <c r="R274" s="34">
        <f ca="1">IFERROR(VLOOKUP($A274,Lookup2009,77,FALSE),0)</f>
        <v>-1671.8000000000102</v>
      </c>
      <c r="S274" s="35">
        <f ca="1">IFERROR(VLOOKUP($A274,Lookup2009,78,FALSE),0)</f>
        <v>-83.600000000000051</v>
      </c>
      <c r="T274" s="35">
        <f ca="1">IFERROR(VLOOKUP($A274,Lookup2009,79,FALSE),0)</f>
        <v>-533.7099999999997</v>
      </c>
      <c r="U274" s="36">
        <f ca="1">IFERROR(VLOOKUP($A274,Lookup2009,80,FALSE),0)</f>
        <v>-2289.1100000000101</v>
      </c>
      <c r="V274" s="34">
        <f ca="1">IFERROR(VLOOKUP($A274,Lookup2010,77,FALSE),0)</f>
        <v>-3769.2800000000016</v>
      </c>
      <c r="W274" s="35">
        <f ca="1">IFERROR(VLOOKUP($A274,Lookup2010,78,FALSE),0)</f>
        <v>-188.44999999999996</v>
      </c>
      <c r="X274" s="35">
        <f ca="1">IFERROR(VLOOKUP($A274,Lookup2010,79,FALSE),0)</f>
        <v>-1154.9100000000003</v>
      </c>
      <c r="Y274" s="36">
        <f ca="1">IFERROR(VLOOKUP($A274,Lookup2010,80,FALSE),0)</f>
        <v>-5112.6400000000021</v>
      </c>
      <c r="Z274" s="34">
        <f ca="1">IFERROR(VLOOKUP($A274,Lookup2011,77,FALSE),0)</f>
        <v>147.72000000000068</v>
      </c>
      <c r="AA274" s="35">
        <f ca="1">IFERROR(VLOOKUP($A274,Lookup2011,78,FALSE),0)</f>
        <v>7.4100000000000055</v>
      </c>
      <c r="AB274" s="35">
        <f ca="1">IFERROR(VLOOKUP($A274,Lookup2011,79,FALSE),0)</f>
        <v>41.569999999999965</v>
      </c>
      <c r="AC274" s="36">
        <f ca="1">IFERROR(VLOOKUP($A274,Lookup2011,80,FALSE),0)</f>
        <v>196.70000000000067</v>
      </c>
      <c r="AD274" s="34">
        <f ca="1">IFERROR(VLOOKUP($A274,Lookup2012,77,FALSE),0)</f>
        <v>-113.08999999999797</v>
      </c>
      <c r="AE274" s="35">
        <f ca="1">IFERROR(VLOOKUP($A274,Lookup2012,78,FALSE),0)</f>
        <v>-5.6500000000000323</v>
      </c>
      <c r="AF274" s="35">
        <f ca="1">IFERROR(VLOOKUP($A274,Lookup2012,79,FALSE),0)</f>
        <v>-27.480000000000032</v>
      </c>
      <c r="AG274" s="36">
        <f ca="1">IFERROR(VLOOKUP($A274,Lookup2012,80,FALSE),0)</f>
        <v>-146.21999999999801</v>
      </c>
      <c r="AH274" s="34">
        <f ca="1">IFERROR(VLOOKUP($A274,Lookup2013,77,FALSE),0)</f>
        <v>-1666.3899999999951</v>
      </c>
      <c r="AI274" s="35">
        <f ca="1">IFERROR(VLOOKUP($A274,Lookup2013,78,FALSE),0)</f>
        <v>-83.340000000000046</v>
      </c>
      <c r="AJ274" s="35">
        <f ca="1">IFERROR(VLOOKUP($A274,Lookup2013,79,FALSE),0)</f>
        <v>-364.1699999999995</v>
      </c>
      <c r="AK274" s="36">
        <f ca="1">IFERROR(VLOOKUP($A274,Lookup2013,80,FALSE),0)</f>
        <v>-2113.8999999999946</v>
      </c>
      <c r="AL274" s="34">
        <f ca="1">IFERROR(VLOOKUP($A274,Lookup2014,77,FALSE),0)</f>
        <v>181.61999999999938</v>
      </c>
      <c r="AM274" s="35">
        <f ca="1">IFERROR(VLOOKUP($A274,Lookup2014,78,FALSE),0)</f>
        <v>9.0899999999999981</v>
      </c>
      <c r="AN274" s="35">
        <f ca="1">IFERROR(VLOOKUP($A274,Lookup2014,79,FALSE),0)</f>
        <v>34.759999999999984</v>
      </c>
      <c r="AO274" s="36">
        <f ca="1">IFERROR(VLOOKUP($A274,Lookup2014,80,FALSE),0)</f>
        <v>225.46999999999935</v>
      </c>
      <c r="AP274" s="34">
        <f ca="1">IFERROR(VLOOKUP($A274,Lookup2015,77,FALSE),0)</f>
        <v>982.19999999999914</v>
      </c>
      <c r="AQ274" s="35">
        <f ca="1">IFERROR(VLOOKUP($A274,Lookup2015,78,FALSE),0)</f>
        <v>49.129999999999995</v>
      </c>
      <c r="AR274" s="35">
        <f ca="1">IFERROR(VLOOKUP($A274,Lookup2015,79,FALSE),0)</f>
        <v>164.5</v>
      </c>
      <c r="AS274" s="36">
        <f ca="1">IFERROR(VLOOKUP($A274,Lookup2015,80,FALSE),0)</f>
        <v>1195.8299999999992</v>
      </c>
      <c r="AT274" s="34">
        <f ca="1">IFERROR(VLOOKUP($A274,Lookup2016,77,FALSE),0)</f>
        <v>0</v>
      </c>
      <c r="AU274" s="35">
        <f ca="1">IFERROR(VLOOKUP($A274,Lookup2016,78,FALSE),0)</f>
        <v>0</v>
      </c>
      <c r="AV274" s="35">
        <f ca="1">IFERROR(VLOOKUP($A274,Lookup2016,79,FALSE),0)</f>
        <v>0</v>
      </c>
      <c r="AW274" s="36">
        <f ca="1">IFERROR(VLOOKUP($A274,Lookup2016,80,FALSE),0)</f>
        <v>0</v>
      </c>
      <c r="AX274" s="34">
        <f t="shared" ref="AX274:BA275" ca="1" si="456">SUM(F274,J274,N274,R274,V274,Z274,AD274,AH274,AL274,AP274,AT274)</f>
        <v>-5605.7700000000068</v>
      </c>
      <c r="AY274" s="35">
        <f t="shared" ca="1" si="456"/>
        <v>-280.28000000000014</v>
      </c>
      <c r="AZ274" s="35">
        <f t="shared" ca="1" si="456"/>
        <v>-1700.5399999999993</v>
      </c>
      <c r="BA274" s="36">
        <f t="shared" ca="1" si="456"/>
        <v>-7586.5900000000065</v>
      </c>
    </row>
    <row r="275" spans="1:53" outlineLevel="2" x14ac:dyDescent="0.25">
      <c r="A275" t="s">
        <v>377</v>
      </c>
      <c r="B275" t="str">
        <f ca="1">VLOOKUP($A275,IndexLookup,2,FALSE)</f>
        <v>SHEL</v>
      </c>
      <c r="C275" t="str">
        <f ca="1">VLOOKUP($B275,ParticipantLookup,2,FALSE)</f>
        <v>Shell Canada Limited</v>
      </c>
      <c r="D275" t="str">
        <f ca="1">VLOOKUP($A275,IndexLookup,3,FALSE)</f>
        <v>SHCG</v>
      </c>
      <c r="E275" t="str">
        <f ca="1">VLOOKUP($D275,FacilityLookup,2,FALSE)</f>
        <v>Shell Caroline</v>
      </c>
      <c r="F275" s="34">
        <f ca="1">IFERROR(VLOOKUP($A275,Lookup2006,77,FALSE),0)</f>
        <v>0</v>
      </c>
      <c r="G275" s="35">
        <f ca="1">IFERROR(VLOOKUP($A275,Lookup2006,78,FALSE),0)</f>
        <v>0</v>
      </c>
      <c r="H275" s="35">
        <f ca="1">IFERROR(VLOOKUP($A275,Lookup2006,79,FALSE),0)</f>
        <v>0</v>
      </c>
      <c r="I275" s="36">
        <f ca="1">IFERROR(VLOOKUP($A275,Lookup2006,80,FALSE),0)</f>
        <v>0</v>
      </c>
      <c r="J275" s="34">
        <f ca="1">IFERROR(VLOOKUP($A275,Lookup2007,77,FALSE),0)</f>
        <v>0</v>
      </c>
      <c r="K275" s="35">
        <f ca="1">IFERROR(VLOOKUP($A275,Lookup2007,78,FALSE),0)</f>
        <v>0</v>
      </c>
      <c r="L275" s="35">
        <f ca="1">IFERROR(VLOOKUP($A275,Lookup2007,79,FALSE),0)</f>
        <v>0</v>
      </c>
      <c r="M275" s="36">
        <f ca="1">IFERROR(VLOOKUP($A275,Lookup2007,80,FALSE),0)</f>
        <v>0</v>
      </c>
      <c r="N275" s="34">
        <f ca="1">IFERROR(VLOOKUP($A275,Lookup2008,77,FALSE),0)</f>
        <v>273.06999999999579</v>
      </c>
      <c r="O275" s="35">
        <f ca="1">IFERROR(VLOOKUP($A275,Lookup2008,78,FALSE),0)</f>
        <v>13.649999999999851</v>
      </c>
      <c r="P275" s="35">
        <f ca="1">IFERROR(VLOOKUP($A275,Lookup2008,79,FALSE),0)</f>
        <v>97.14999999999948</v>
      </c>
      <c r="Q275" s="36">
        <f ca="1">IFERROR(VLOOKUP($A275,Lookup2008,80,FALSE),0)</f>
        <v>383.86999999999506</v>
      </c>
      <c r="R275" s="34">
        <f ca="1">IFERROR(VLOOKUP($A275,Lookup2009,77,FALSE),0)</f>
        <v>-211.21999999999949</v>
      </c>
      <c r="S275" s="35">
        <f ca="1">IFERROR(VLOOKUP($A275,Lookup2009,78,FALSE),0)</f>
        <v>-10.580000000000013</v>
      </c>
      <c r="T275" s="35">
        <f ca="1">IFERROR(VLOOKUP($A275,Lookup2009,79,FALSE),0)</f>
        <v>-69.340000000000103</v>
      </c>
      <c r="U275" s="36">
        <f ca="1">IFERROR(VLOOKUP($A275,Lookup2009,80,FALSE),0)</f>
        <v>-291.13999999999959</v>
      </c>
      <c r="V275" s="34">
        <f ca="1">IFERROR(VLOOKUP($A275,Lookup2010,77,FALSE),0)</f>
        <v>792.80000000000007</v>
      </c>
      <c r="W275" s="35">
        <f ca="1">IFERROR(VLOOKUP($A275,Lookup2010,78,FALSE),0)</f>
        <v>39.639999999999986</v>
      </c>
      <c r="X275" s="35">
        <f ca="1">IFERROR(VLOOKUP($A275,Lookup2010,79,FALSE),0)</f>
        <v>242.14999999999998</v>
      </c>
      <c r="Y275" s="36">
        <f ca="1">IFERROR(VLOOKUP($A275,Lookup2010,80,FALSE),0)</f>
        <v>1074.5899999999999</v>
      </c>
      <c r="Z275" s="34">
        <f ca="1">IFERROR(VLOOKUP($A275,Lookup2011,77,FALSE),0)</f>
        <v>2177.0599999999995</v>
      </c>
      <c r="AA275" s="35">
        <f ca="1">IFERROR(VLOOKUP($A275,Lookup2011,78,FALSE),0)</f>
        <v>108.83999999999997</v>
      </c>
      <c r="AB275" s="35">
        <f ca="1">IFERROR(VLOOKUP($A275,Lookup2011,79,FALSE),0)</f>
        <v>596.99</v>
      </c>
      <c r="AC275" s="36">
        <f ca="1">IFERROR(VLOOKUP($A275,Lookup2011,80,FALSE),0)</f>
        <v>2882.8899999999994</v>
      </c>
      <c r="AD275" s="34">
        <f ca="1">IFERROR(VLOOKUP($A275,Lookup2012,77,FALSE),0)</f>
        <v>-1802.1700000000008</v>
      </c>
      <c r="AE275" s="35">
        <f ca="1">IFERROR(VLOOKUP($A275,Lookup2012,78,FALSE),0)</f>
        <v>-90.110000000000014</v>
      </c>
      <c r="AF275" s="35">
        <f ca="1">IFERROR(VLOOKUP($A275,Lookup2012,79,FALSE),0)</f>
        <v>-461.51999999999987</v>
      </c>
      <c r="AG275" s="36">
        <f ca="1">IFERROR(VLOOKUP($A275,Lookup2012,80,FALSE),0)</f>
        <v>-2353.8000000000006</v>
      </c>
      <c r="AH275" s="34">
        <f ca="1">IFERROR(VLOOKUP($A275,Lookup2013,77,FALSE),0)</f>
        <v>36.449999999999996</v>
      </c>
      <c r="AI275" s="35">
        <f ca="1">IFERROR(VLOOKUP($A275,Lookup2013,78,FALSE),0)</f>
        <v>1.81</v>
      </c>
      <c r="AJ275" s="35">
        <f ca="1">IFERROR(VLOOKUP($A275,Lookup2013,79,FALSE),0)</f>
        <v>8.24</v>
      </c>
      <c r="AK275" s="36">
        <f ca="1">IFERROR(VLOOKUP($A275,Lookup2013,80,FALSE),0)</f>
        <v>46.5</v>
      </c>
      <c r="AL275" s="34">
        <f ca="1">IFERROR(VLOOKUP($A275,Lookup2014,77,FALSE),0)</f>
        <v>408.31</v>
      </c>
      <c r="AM275" s="35">
        <f ca="1">IFERROR(VLOOKUP($A275,Lookup2014,78,FALSE),0)</f>
        <v>20.41</v>
      </c>
      <c r="AN275" s="35">
        <f ca="1">IFERROR(VLOOKUP($A275,Lookup2014,79,FALSE),0)</f>
        <v>82.820000000000007</v>
      </c>
      <c r="AO275" s="36">
        <f ca="1">IFERROR(VLOOKUP($A275,Lookup2014,80,FALSE),0)</f>
        <v>511.53999999999996</v>
      </c>
      <c r="AP275" s="34">
        <f ca="1">IFERROR(VLOOKUP($A275,Lookup2015,77,FALSE),0)</f>
        <v>-151.73000000000002</v>
      </c>
      <c r="AQ275" s="35">
        <f ca="1">IFERROR(VLOOKUP($A275,Lookup2015,78,FALSE),0)</f>
        <v>-7.5399999999999991</v>
      </c>
      <c r="AR275" s="35">
        <f ca="1">IFERROR(VLOOKUP($A275,Lookup2015,79,FALSE),0)</f>
        <v>-26.320000000000007</v>
      </c>
      <c r="AS275" s="36">
        <f ca="1">IFERROR(VLOOKUP($A275,Lookup2015,80,FALSE),0)</f>
        <v>-185.59000000000003</v>
      </c>
      <c r="AT275" s="34">
        <f ca="1">IFERROR(VLOOKUP($A275,Lookup2016,77,FALSE),0)</f>
        <v>39.790000000000084</v>
      </c>
      <c r="AU275" s="35">
        <f ca="1">IFERROR(VLOOKUP($A275,Lookup2016,78,FALSE),0)</f>
        <v>2</v>
      </c>
      <c r="AV275" s="35">
        <f ca="1">IFERROR(VLOOKUP($A275,Lookup2016,79,FALSE),0)</f>
        <v>5.7199999999999944</v>
      </c>
      <c r="AW275" s="36">
        <f ca="1">IFERROR(VLOOKUP($A275,Lookup2016,80,FALSE),0)</f>
        <v>47.510000000000083</v>
      </c>
      <c r="AX275" s="34">
        <f t="shared" ca="1" si="456"/>
        <v>1562.3599999999954</v>
      </c>
      <c r="AY275" s="35">
        <f t="shared" ca="1" si="456"/>
        <v>78.119999999999777</v>
      </c>
      <c r="AZ275" s="35">
        <f t="shared" ca="1" si="456"/>
        <v>475.88999999999947</v>
      </c>
      <c r="BA275" s="36">
        <f t="shared" ca="1" si="456"/>
        <v>2116.369999999994</v>
      </c>
    </row>
    <row r="276" spans="1:53" outlineLevel="1" x14ac:dyDescent="0.25">
      <c r="C276" s="2" t="s">
        <v>970</v>
      </c>
      <c r="F276" s="34">
        <f t="shared" ref="F276:BA276" ca="1" si="457">SUBTOTAL(9,F274:F275)</f>
        <v>131.80000000000013</v>
      </c>
      <c r="G276" s="35">
        <f t="shared" ca="1" si="457"/>
        <v>6.579999999999993</v>
      </c>
      <c r="H276" s="35">
        <f t="shared" ca="1" si="457"/>
        <v>62.580000000000062</v>
      </c>
      <c r="I276" s="36">
        <f t="shared" ca="1" si="457"/>
        <v>200.96000000000021</v>
      </c>
      <c r="J276" s="34">
        <f t="shared" ca="1" si="457"/>
        <v>433.9100000000015</v>
      </c>
      <c r="K276" s="35">
        <f t="shared" ca="1" si="457"/>
        <v>21.680000000000021</v>
      </c>
      <c r="L276" s="35">
        <f t="shared" ca="1" si="457"/>
        <v>172.53</v>
      </c>
      <c r="M276" s="36">
        <f t="shared" ca="1" si="457"/>
        <v>628.12000000000148</v>
      </c>
      <c r="N276" s="34">
        <f t="shared" ca="1" si="457"/>
        <v>10.609999999994159</v>
      </c>
      <c r="O276" s="35">
        <f t="shared" ca="1" si="457"/>
        <v>0.51999999999984503</v>
      </c>
      <c r="P276" s="35">
        <f t="shared" ca="1" si="457"/>
        <v>0.93999999999950035</v>
      </c>
      <c r="Q276" s="36">
        <f t="shared" ca="1" si="457"/>
        <v>12.069999999993513</v>
      </c>
      <c r="R276" s="34">
        <f t="shared" ca="1" si="457"/>
        <v>-1883.0200000000098</v>
      </c>
      <c r="S276" s="35">
        <f t="shared" ca="1" si="457"/>
        <v>-94.180000000000064</v>
      </c>
      <c r="T276" s="35">
        <f t="shared" ca="1" si="457"/>
        <v>-603.04999999999984</v>
      </c>
      <c r="U276" s="36">
        <f t="shared" ca="1" si="457"/>
        <v>-2580.2500000000095</v>
      </c>
      <c r="V276" s="34">
        <f t="shared" ca="1" si="457"/>
        <v>-2976.4800000000014</v>
      </c>
      <c r="W276" s="35">
        <f t="shared" ca="1" si="457"/>
        <v>-148.80999999999997</v>
      </c>
      <c r="X276" s="35">
        <f t="shared" ca="1" si="457"/>
        <v>-912.76000000000033</v>
      </c>
      <c r="Y276" s="36">
        <f t="shared" ca="1" si="457"/>
        <v>-4038.050000000002</v>
      </c>
      <c r="Z276" s="34">
        <f t="shared" ca="1" si="457"/>
        <v>2324.7800000000002</v>
      </c>
      <c r="AA276" s="35">
        <f t="shared" ca="1" si="457"/>
        <v>116.24999999999999</v>
      </c>
      <c r="AB276" s="35">
        <f t="shared" ca="1" si="457"/>
        <v>638.55999999999995</v>
      </c>
      <c r="AC276" s="36">
        <f t="shared" ca="1" si="457"/>
        <v>3079.59</v>
      </c>
      <c r="AD276" s="34">
        <f t="shared" ca="1" si="457"/>
        <v>-1915.2599999999986</v>
      </c>
      <c r="AE276" s="35">
        <f t="shared" ca="1" si="457"/>
        <v>-95.760000000000048</v>
      </c>
      <c r="AF276" s="35">
        <f t="shared" ca="1" si="457"/>
        <v>-488.99999999999989</v>
      </c>
      <c r="AG276" s="36">
        <f t="shared" ca="1" si="457"/>
        <v>-2500.0199999999986</v>
      </c>
      <c r="AH276" s="34">
        <f t="shared" ca="1" si="457"/>
        <v>-1629.9399999999951</v>
      </c>
      <c r="AI276" s="35">
        <f t="shared" ca="1" si="457"/>
        <v>-81.530000000000044</v>
      </c>
      <c r="AJ276" s="35">
        <f t="shared" ca="1" si="457"/>
        <v>-355.9299999999995</v>
      </c>
      <c r="AK276" s="36">
        <f t="shared" ca="1" si="457"/>
        <v>-2067.3999999999946</v>
      </c>
      <c r="AL276" s="34">
        <f t="shared" ca="1" si="457"/>
        <v>589.92999999999938</v>
      </c>
      <c r="AM276" s="35">
        <f t="shared" ca="1" si="457"/>
        <v>29.5</v>
      </c>
      <c r="AN276" s="35">
        <f t="shared" ca="1" si="457"/>
        <v>117.57999999999998</v>
      </c>
      <c r="AO276" s="36">
        <f t="shared" ca="1" si="457"/>
        <v>737.00999999999931</v>
      </c>
      <c r="AP276" s="34">
        <f t="shared" ca="1" si="457"/>
        <v>830.46999999999912</v>
      </c>
      <c r="AQ276" s="35">
        <f t="shared" ca="1" si="457"/>
        <v>41.589999999999996</v>
      </c>
      <c r="AR276" s="35">
        <f t="shared" ca="1" si="457"/>
        <v>138.18</v>
      </c>
      <c r="AS276" s="36">
        <f t="shared" ca="1" si="457"/>
        <v>1010.2399999999992</v>
      </c>
      <c r="AT276" s="34">
        <f t="shared" ca="1" si="457"/>
        <v>39.790000000000084</v>
      </c>
      <c r="AU276" s="35">
        <f t="shared" ca="1" si="457"/>
        <v>2</v>
      </c>
      <c r="AV276" s="35">
        <f t="shared" ca="1" si="457"/>
        <v>5.7199999999999944</v>
      </c>
      <c r="AW276" s="36">
        <f t="shared" ca="1" si="457"/>
        <v>47.510000000000083</v>
      </c>
      <c r="AX276" s="34">
        <f t="shared" ca="1" si="457"/>
        <v>-4043.4100000000117</v>
      </c>
      <c r="AY276" s="35">
        <f t="shared" ca="1" si="457"/>
        <v>-202.16000000000037</v>
      </c>
      <c r="AZ276" s="35">
        <f t="shared" ca="1" si="457"/>
        <v>-1224.6499999999999</v>
      </c>
      <c r="BA276" s="36">
        <f t="shared" ca="1" si="457"/>
        <v>-5470.2200000000121</v>
      </c>
    </row>
    <row r="277" spans="1:53" outlineLevel="2" x14ac:dyDescent="0.25">
      <c r="A277" t="s">
        <v>378</v>
      </c>
      <c r="B277" t="str">
        <f ca="1">VLOOKUP($A277,IndexLookup,2,FALSE)</f>
        <v>CECI</v>
      </c>
      <c r="C277" t="str">
        <f ca="1">VLOOKUP($B277,ParticipantLookup,2,FALSE)</f>
        <v>Shell Energy North America (Canada) Inc.</v>
      </c>
      <c r="D277" t="str">
        <f ca="1">VLOOKUP($A277,IndexLookup,3,FALSE)</f>
        <v>BCHEXP</v>
      </c>
      <c r="E277" t="str">
        <f ca="1">VLOOKUP($D277,FacilityLookup,2,FALSE)</f>
        <v>Alberta-BC Intertie - Export</v>
      </c>
      <c r="F277" s="34">
        <f ca="1">IFERROR(VLOOKUP($A277,Lookup2006,77,FALSE),0)</f>
        <v>0</v>
      </c>
      <c r="G277" s="35">
        <f ca="1">IFERROR(VLOOKUP($A277,Lookup2006,78,FALSE),0)</f>
        <v>0</v>
      </c>
      <c r="H277" s="35">
        <f ca="1">IFERROR(VLOOKUP($A277,Lookup2006,79,FALSE),0)</f>
        <v>0</v>
      </c>
      <c r="I277" s="36">
        <f ca="1">IFERROR(VLOOKUP($A277,Lookup2006,80,FALSE),0)</f>
        <v>0</v>
      </c>
      <c r="J277" s="34">
        <f ca="1">IFERROR(VLOOKUP($A277,Lookup2007,77,FALSE),0)</f>
        <v>0</v>
      </c>
      <c r="K277" s="35">
        <f ca="1">IFERROR(VLOOKUP($A277,Lookup2007,78,FALSE),0)</f>
        <v>0</v>
      </c>
      <c r="L277" s="35">
        <f ca="1">IFERROR(VLOOKUP($A277,Lookup2007,79,FALSE),0)</f>
        <v>0</v>
      </c>
      <c r="M277" s="36">
        <f ca="1">IFERROR(VLOOKUP($A277,Lookup2007,80,FALSE),0)</f>
        <v>0</v>
      </c>
      <c r="N277" s="34">
        <f ca="1">IFERROR(VLOOKUP($A277,Lookup2008,77,FALSE),0)</f>
        <v>0</v>
      </c>
      <c r="O277" s="35">
        <f ca="1">IFERROR(VLOOKUP($A277,Lookup2008,78,FALSE),0)</f>
        <v>0</v>
      </c>
      <c r="P277" s="35">
        <f ca="1">IFERROR(VLOOKUP($A277,Lookup2008,79,FALSE),0)</f>
        <v>0</v>
      </c>
      <c r="Q277" s="36">
        <f ca="1">IFERROR(VLOOKUP($A277,Lookup2008,80,FALSE),0)</f>
        <v>0</v>
      </c>
      <c r="R277" s="34">
        <f ca="1">IFERROR(VLOOKUP($A277,Lookup2009,77,FALSE),0)</f>
        <v>0</v>
      </c>
      <c r="S277" s="35">
        <f ca="1">IFERROR(VLOOKUP($A277,Lookup2009,78,FALSE),0)</f>
        <v>0</v>
      </c>
      <c r="T277" s="35">
        <f ca="1">IFERROR(VLOOKUP($A277,Lookup2009,79,FALSE),0)</f>
        <v>0</v>
      </c>
      <c r="U277" s="36">
        <f ca="1">IFERROR(VLOOKUP($A277,Lookup2009,80,FALSE),0)</f>
        <v>0</v>
      </c>
      <c r="V277" s="34">
        <f ca="1">IFERROR(VLOOKUP($A277,Lookup2010,77,FALSE),0)</f>
        <v>0</v>
      </c>
      <c r="W277" s="35">
        <f ca="1">IFERROR(VLOOKUP($A277,Lookup2010,78,FALSE),0)</f>
        <v>0</v>
      </c>
      <c r="X277" s="35">
        <f ca="1">IFERROR(VLOOKUP($A277,Lookup2010,79,FALSE),0)</f>
        <v>0</v>
      </c>
      <c r="Y277" s="36">
        <f ca="1">IFERROR(VLOOKUP($A277,Lookup2010,80,FALSE),0)</f>
        <v>0</v>
      </c>
      <c r="Z277" s="34">
        <f ca="1">IFERROR(VLOOKUP($A277,Lookup2011,77,FALSE),0)</f>
        <v>4.3700000000000045</v>
      </c>
      <c r="AA277" s="35">
        <f ca="1">IFERROR(VLOOKUP($A277,Lookup2011,78,FALSE),0)</f>
        <v>0.22000000000000003</v>
      </c>
      <c r="AB277" s="35">
        <f ca="1">IFERROR(VLOOKUP($A277,Lookup2011,79,FALSE),0)</f>
        <v>1.26</v>
      </c>
      <c r="AC277" s="36">
        <f ca="1">IFERROR(VLOOKUP($A277,Lookup2011,80,FALSE),0)</f>
        <v>5.850000000000005</v>
      </c>
      <c r="AD277" s="34">
        <f ca="1">IFERROR(VLOOKUP($A277,Lookup2012,77,FALSE),0)</f>
        <v>0</v>
      </c>
      <c r="AE277" s="35">
        <f ca="1">IFERROR(VLOOKUP($A277,Lookup2012,78,FALSE),0)</f>
        <v>0</v>
      </c>
      <c r="AF277" s="35">
        <f ca="1">IFERROR(VLOOKUP($A277,Lookup2012,79,FALSE),0)</f>
        <v>0</v>
      </c>
      <c r="AG277" s="36">
        <f ca="1">IFERROR(VLOOKUP($A277,Lookup2012,80,FALSE),0)</f>
        <v>0</v>
      </c>
      <c r="AH277" s="34">
        <f ca="1">IFERROR(VLOOKUP($A277,Lookup2013,77,FALSE),0)</f>
        <v>0</v>
      </c>
      <c r="AI277" s="35">
        <f ca="1">IFERROR(VLOOKUP($A277,Lookup2013,78,FALSE),0)</f>
        <v>0</v>
      </c>
      <c r="AJ277" s="35">
        <f ca="1">IFERROR(VLOOKUP($A277,Lookup2013,79,FALSE),0)</f>
        <v>0</v>
      </c>
      <c r="AK277" s="36">
        <f ca="1">IFERROR(VLOOKUP($A277,Lookup2013,80,FALSE),0)</f>
        <v>0</v>
      </c>
      <c r="AL277" s="34">
        <f ca="1">IFERROR(VLOOKUP($A277,Lookup2014,77,FALSE),0)</f>
        <v>0</v>
      </c>
      <c r="AM277" s="35">
        <f ca="1">IFERROR(VLOOKUP($A277,Lookup2014,78,FALSE),0)</f>
        <v>0</v>
      </c>
      <c r="AN277" s="35">
        <f ca="1">IFERROR(VLOOKUP($A277,Lookup2014,79,FALSE),0)</f>
        <v>0</v>
      </c>
      <c r="AO277" s="36">
        <f ca="1">IFERROR(VLOOKUP($A277,Lookup2014,80,FALSE),0)</f>
        <v>0</v>
      </c>
      <c r="AP277" s="34">
        <f ca="1">IFERROR(VLOOKUP($A277,Lookup2015,77,FALSE),0)</f>
        <v>0</v>
      </c>
      <c r="AQ277" s="35">
        <f ca="1">IFERROR(VLOOKUP($A277,Lookup2015,78,FALSE),0)</f>
        <v>0</v>
      </c>
      <c r="AR277" s="35">
        <f ca="1">IFERROR(VLOOKUP($A277,Lookup2015,79,FALSE),0)</f>
        <v>0</v>
      </c>
      <c r="AS277" s="36">
        <f ca="1">IFERROR(VLOOKUP($A277,Lookup2015,80,FALSE),0)</f>
        <v>0</v>
      </c>
      <c r="AT277" s="34">
        <f ca="1">IFERROR(VLOOKUP($A277,Lookup2016,77,FALSE),0)</f>
        <v>0</v>
      </c>
      <c r="AU277" s="35">
        <f ca="1">IFERROR(VLOOKUP($A277,Lookup2016,78,FALSE),0)</f>
        <v>0</v>
      </c>
      <c r="AV277" s="35">
        <f ca="1">IFERROR(VLOOKUP($A277,Lookup2016,79,FALSE),0)</f>
        <v>0</v>
      </c>
      <c r="AW277" s="36">
        <f ca="1">IFERROR(VLOOKUP($A277,Lookup2016,80,FALSE),0)</f>
        <v>0</v>
      </c>
      <c r="AX277" s="34">
        <f t="shared" ref="AX277:BA278" ca="1" si="458">SUM(F277,J277,N277,R277,V277,Z277,AD277,AH277,AL277,AP277,AT277)</f>
        <v>4.3700000000000045</v>
      </c>
      <c r="AY277" s="35">
        <f t="shared" ca="1" si="458"/>
        <v>0.22000000000000003</v>
      </c>
      <c r="AZ277" s="35">
        <f t="shared" ca="1" si="458"/>
        <v>1.26</v>
      </c>
      <c r="BA277" s="36">
        <f t="shared" ca="1" si="458"/>
        <v>5.850000000000005</v>
      </c>
    </row>
    <row r="278" spans="1:53" outlineLevel="2" x14ac:dyDescent="0.25">
      <c r="A278" t="s">
        <v>376</v>
      </c>
      <c r="B278" t="str">
        <f ca="1">VLOOKUP($A278,IndexLookup,2,FALSE)</f>
        <v>CECI</v>
      </c>
      <c r="C278" t="str">
        <f ca="1">VLOOKUP($B278,ParticipantLookup,2,FALSE)</f>
        <v>Shell Energy North America (Canada) Inc.</v>
      </c>
      <c r="D278" t="str">
        <f ca="1">VLOOKUP($A278,IndexLookup,3,FALSE)</f>
        <v>BCHIMP</v>
      </c>
      <c r="E278" t="str">
        <f ca="1">VLOOKUP($D278,FacilityLookup,2,FALSE)</f>
        <v>Alberta-BC Intertie - Import</v>
      </c>
      <c r="F278" s="34">
        <f ca="1">IFERROR(VLOOKUP($A278,Lookup2006,77,FALSE),0)</f>
        <v>0</v>
      </c>
      <c r="G278" s="35">
        <f ca="1">IFERROR(VLOOKUP($A278,Lookup2006,78,FALSE),0)</f>
        <v>0</v>
      </c>
      <c r="H278" s="35">
        <f ca="1">IFERROR(VLOOKUP($A278,Lookup2006,79,FALSE),0)</f>
        <v>0</v>
      </c>
      <c r="I278" s="36">
        <f ca="1">IFERROR(VLOOKUP($A278,Lookup2006,80,FALSE),0)</f>
        <v>0</v>
      </c>
      <c r="J278" s="34">
        <f ca="1">IFERROR(VLOOKUP($A278,Lookup2007,77,FALSE),0)</f>
        <v>0</v>
      </c>
      <c r="K278" s="35">
        <f ca="1">IFERROR(VLOOKUP($A278,Lookup2007,78,FALSE),0)</f>
        <v>0</v>
      </c>
      <c r="L278" s="35">
        <f ca="1">IFERROR(VLOOKUP($A278,Lookup2007,79,FALSE),0)</f>
        <v>0</v>
      </c>
      <c r="M278" s="36">
        <f ca="1">IFERROR(VLOOKUP($A278,Lookup2007,80,FALSE),0)</f>
        <v>0</v>
      </c>
      <c r="N278" s="34">
        <f ca="1">IFERROR(VLOOKUP($A278,Lookup2008,77,FALSE),0)</f>
        <v>0</v>
      </c>
      <c r="O278" s="35">
        <f ca="1">IFERROR(VLOOKUP($A278,Lookup2008,78,FALSE),0)</f>
        <v>0</v>
      </c>
      <c r="P278" s="35">
        <f ca="1">IFERROR(VLOOKUP($A278,Lookup2008,79,FALSE),0)</f>
        <v>0</v>
      </c>
      <c r="Q278" s="36">
        <f ca="1">IFERROR(VLOOKUP($A278,Lookup2008,80,FALSE),0)</f>
        <v>0</v>
      </c>
      <c r="R278" s="34">
        <f ca="1">IFERROR(VLOOKUP($A278,Lookup2009,77,FALSE),0)</f>
        <v>0</v>
      </c>
      <c r="S278" s="35">
        <f ca="1">IFERROR(VLOOKUP($A278,Lookup2009,78,FALSE),0)</f>
        <v>0</v>
      </c>
      <c r="T278" s="35">
        <f ca="1">IFERROR(VLOOKUP($A278,Lookup2009,79,FALSE),0)</f>
        <v>0</v>
      </c>
      <c r="U278" s="36">
        <f ca="1">IFERROR(VLOOKUP($A278,Lookup2009,80,FALSE),0)</f>
        <v>0</v>
      </c>
      <c r="V278" s="34">
        <f ca="1">IFERROR(VLOOKUP($A278,Lookup2010,77,FALSE),0)</f>
        <v>3.6699999999999946</v>
      </c>
      <c r="W278" s="35">
        <f ca="1">IFERROR(VLOOKUP($A278,Lookup2010,78,FALSE),0)</f>
        <v>0.18999999999999972</v>
      </c>
      <c r="X278" s="35">
        <f ca="1">IFERROR(VLOOKUP($A278,Lookup2010,79,FALSE),0)</f>
        <v>1.0900000000000039</v>
      </c>
      <c r="Y278" s="36">
        <f ca="1">IFERROR(VLOOKUP($A278,Lookup2010,80,FALSE),0)</f>
        <v>4.9499999999999975</v>
      </c>
      <c r="Z278" s="34">
        <f ca="1">IFERROR(VLOOKUP($A278,Lookup2011,77,FALSE),0)</f>
        <v>-0.53999999999999915</v>
      </c>
      <c r="AA278" s="35">
        <f ca="1">IFERROR(VLOOKUP($A278,Lookup2011,78,FALSE),0)</f>
        <v>-2.0000000000000018E-2</v>
      </c>
      <c r="AB278" s="35">
        <f ca="1">IFERROR(VLOOKUP($A278,Lookup2011,79,FALSE),0)</f>
        <v>-0.15000000000000013</v>
      </c>
      <c r="AC278" s="36">
        <f ca="1">IFERROR(VLOOKUP($A278,Lookup2011,80,FALSE),0)</f>
        <v>-0.7099999999999993</v>
      </c>
      <c r="AD278" s="34">
        <f ca="1">IFERROR(VLOOKUP($A278,Lookup2012,77,FALSE),0)</f>
        <v>0</v>
      </c>
      <c r="AE278" s="35">
        <f ca="1">IFERROR(VLOOKUP($A278,Lookup2012,78,FALSE),0)</f>
        <v>0</v>
      </c>
      <c r="AF278" s="35">
        <f ca="1">IFERROR(VLOOKUP($A278,Lookup2012,79,FALSE),0)</f>
        <v>0</v>
      </c>
      <c r="AG278" s="36">
        <f ca="1">IFERROR(VLOOKUP($A278,Lookup2012,80,FALSE),0)</f>
        <v>0</v>
      </c>
      <c r="AH278" s="34">
        <f ca="1">IFERROR(VLOOKUP($A278,Lookup2013,77,FALSE),0)</f>
        <v>0</v>
      </c>
      <c r="AI278" s="35">
        <f ca="1">IFERROR(VLOOKUP($A278,Lookup2013,78,FALSE),0)</f>
        <v>0</v>
      </c>
      <c r="AJ278" s="35">
        <f ca="1">IFERROR(VLOOKUP($A278,Lookup2013,79,FALSE),0)</f>
        <v>0</v>
      </c>
      <c r="AK278" s="36">
        <f ca="1">IFERROR(VLOOKUP($A278,Lookup2013,80,FALSE),0)</f>
        <v>0</v>
      </c>
      <c r="AL278" s="34">
        <f ca="1">IFERROR(VLOOKUP($A278,Lookup2014,77,FALSE),0)</f>
        <v>0</v>
      </c>
      <c r="AM278" s="35">
        <f ca="1">IFERROR(VLOOKUP($A278,Lookup2014,78,FALSE),0)</f>
        <v>0</v>
      </c>
      <c r="AN278" s="35">
        <f ca="1">IFERROR(VLOOKUP($A278,Lookup2014,79,FALSE),0)</f>
        <v>0</v>
      </c>
      <c r="AO278" s="36">
        <f ca="1">IFERROR(VLOOKUP($A278,Lookup2014,80,FALSE),0)</f>
        <v>0</v>
      </c>
      <c r="AP278" s="34">
        <f ca="1">IFERROR(VLOOKUP($A278,Lookup2015,77,FALSE),0)</f>
        <v>0</v>
      </c>
      <c r="AQ278" s="35">
        <f ca="1">IFERROR(VLOOKUP($A278,Lookup2015,78,FALSE),0)</f>
        <v>0</v>
      </c>
      <c r="AR278" s="35">
        <f ca="1">IFERROR(VLOOKUP($A278,Lookup2015,79,FALSE),0)</f>
        <v>0</v>
      </c>
      <c r="AS278" s="36">
        <f ca="1">IFERROR(VLOOKUP($A278,Lookup2015,80,FALSE),0)</f>
        <v>0</v>
      </c>
      <c r="AT278" s="34">
        <f ca="1">IFERROR(VLOOKUP($A278,Lookup2016,77,FALSE),0)</f>
        <v>0.25</v>
      </c>
      <c r="AU278" s="35">
        <f ca="1">IFERROR(VLOOKUP($A278,Lookup2016,78,FALSE),0)</f>
        <v>1.0000000000000009E-2</v>
      </c>
      <c r="AV278" s="35">
        <f ca="1">IFERROR(VLOOKUP($A278,Lookup2016,79,FALSE),0)</f>
        <v>2.9999999999999805E-2</v>
      </c>
      <c r="AW278" s="36">
        <f ca="1">IFERROR(VLOOKUP($A278,Lookup2016,80,FALSE),0)</f>
        <v>0.28999999999999981</v>
      </c>
      <c r="AX278" s="34">
        <f t="shared" ca="1" si="458"/>
        <v>3.3799999999999955</v>
      </c>
      <c r="AY278" s="35">
        <f t="shared" ca="1" si="458"/>
        <v>0.17999999999999972</v>
      </c>
      <c r="AZ278" s="35">
        <f t="shared" ca="1" si="458"/>
        <v>0.97000000000000353</v>
      </c>
      <c r="BA278" s="36">
        <f t="shared" ca="1" si="458"/>
        <v>4.5299999999999985</v>
      </c>
    </row>
    <row r="279" spans="1:53" outlineLevel="1" x14ac:dyDescent="0.25">
      <c r="C279" s="2" t="s">
        <v>971</v>
      </c>
      <c r="F279" s="34">
        <f t="shared" ref="F279:BA279" ca="1" si="459">SUBTOTAL(9,F277:F278)</f>
        <v>0</v>
      </c>
      <c r="G279" s="35">
        <f t="shared" ca="1" si="459"/>
        <v>0</v>
      </c>
      <c r="H279" s="35">
        <f t="shared" ca="1" si="459"/>
        <v>0</v>
      </c>
      <c r="I279" s="36">
        <f t="shared" ca="1" si="459"/>
        <v>0</v>
      </c>
      <c r="J279" s="34">
        <f t="shared" ca="1" si="459"/>
        <v>0</v>
      </c>
      <c r="K279" s="35">
        <f t="shared" ca="1" si="459"/>
        <v>0</v>
      </c>
      <c r="L279" s="35">
        <f t="shared" ca="1" si="459"/>
        <v>0</v>
      </c>
      <c r="M279" s="36">
        <f t="shared" ca="1" si="459"/>
        <v>0</v>
      </c>
      <c r="N279" s="34">
        <f t="shared" ca="1" si="459"/>
        <v>0</v>
      </c>
      <c r="O279" s="35">
        <f t="shared" ca="1" si="459"/>
        <v>0</v>
      </c>
      <c r="P279" s="35">
        <f t="shared" ca="1" si="459"/>
        <v>0</v>
      </c>
      <c r="Q279" s="36">
        <f t="shared" ca="1" si="459"/>
        <v>0</v>
      </c>
      <c r="R279" s="34">
        <f t="shared" ca="1" si="459"/>
        <v>0</v>
      </c>
      <c r="S279" s="35">
        <f t="shared" ca="1" si="459"/>
        <v>0</v>
      </c>
      <c r="T279" s="35">
        <f t="shared" ca="1" si="459"/>
        <v>0</v>
      </c>
      <c r="U279" s="36">
        <f t="shared" ca="1" si="459"/>
        <v>0</v>
      </c>
      <c r="V279" s="34">
        <f t="shared" ca="1" si="459"/>
        <v>3.6699999999999946</v>
      </c>
      <c r="W279" s="35">
        <f t="shared" ca="1" si="459"/>
        <v>0.18999999999999972</v>
      </c>
      <c r="X279" s="35">
        <f t="shared" ca="1" si="459"/>
        <v>1.0900000000000039</v>
      </c>
      <c r="Y279" s="36">
        <f t="shared" ca="1" si="459"/>
        <v>4.9499999999999975</v>
      </c>
      <c r="Z279" s="34">
        <f t="shared" ca="1" si="459"/>
        <v>3.8300000000000054</v>
      </c>
      <c r="AA279" s="35">
        <f t="shared" ca="1" si="459"/>
        <v>0.2</v>
      </c>
      <c r="AB279" s="35">
        <f t="shared" ca="1" si="459"/>
        <v>1.1099999999999999</v>
      </c>
      <c r="AC279" s="36">
        <f t="shared" ca="1" si="459"/>
        <v>5.1400000000000059</v>
      </c>
      <c r="AD279" s="34">
        <f t="shared" ca="1" si="459"/>
        <v>0</v>
      </c>
      <c r="AE279" s="35">
        <f t="shared" ca="1" si="459"/>
        <v>0</v>
      </c>
      <c r="AF279" s="35">
        <f t="shared" ca="1" si="459"/>
        <v>0</v>
      </c>
      <c r="AG279" s="36">
        <f t="shared" ca="1" si="459"/>
        <v>0</v>
      </c>
      <c r="AH279" s="34">
        <f t="shared" ca="1" si="459"/>
        <v>0</v>
      </c>
      <c r="AI279" s="35">
        <f t="shared" ca="1" si="459"/>
        <v>0</v>
      </c>
      <c r="AJ279" s="35">
        <f t="shared" ca="1" si="459"/>
        <v>0</v>
      </c>
      <c r="AK279" s="36">
        <f t="shared" ca="1" si="459"/>
        <v>0</v>
      </c>
      <c r="AL279" s="34">
        <f t="shared" ca="1" si="459"/>
        <v>0</v>
      </c>
      <c r="AM279" s="35">
        <f t="shared" ca="1" si="459"/>
        <v>0</v>
      </c>
      <c r="AN279" s="35">
        <f t="shared" ca="1" si="459"/>
        <v>0</v>
      </c>
      <c r="AO279" s="36">
        <f t="shared" ca="1" si="459"/>
        <v>0</v>
      </c>
      <c r="AP279" s="34">
        <f t="shared" ca="1" si="459"/>
        <v>0</v>
      </c>
      <c r="AQ279" s="35">
        <f t="shared" ca="1" si="459"/>
        <v>0</v>
      </c>
      <c r="AR279" s="35">
        <f t="shared" ca="1" si="459"/>
        <v>0</v>
      </c>
      <c r="AS279" s="36">
        <f t="shared" ca="1" si="459"/>
        <v>0</v>
      </c>
      <c r="AT279" s="34">
        <f t="shared" ca="1" si="459"/>
        <v>0.25</v>
      </c>
      <c r="AU279" s="35">
        <f t="shared" ca="1" si="459"/>
        <v>1.0000000000000009E-2</v>
      </c>
      <c r="AV279" s="35">
        <f t="shared" ca="1" si="459"/>
        <v>2.9999999999999805E-2</v>
      </c>
      <c r="AW279" s="36">
        <f t="shared" ca="1" si="459"/>
        <v>0.28999999999999981</v>
      </c>
      <c r="AX279" s="34">
        <f t="shared" ca="1" si="459"/>
        <v>7.75</v>
      </c>
      <c r="AY279" s="35">
        <f t="shared" ca="1" si="459"/>
        <v>0.39999999999999974</v>
      </c>
      <c r="AZ279" s="35">
        <f t="shared" ca="1" si="459"/>
        <v>2.2300000000000035</v>
      </c>
      <c r="BA279" s="36">
        <f t="shared" ca="1" si="459"/>
        <v>10.380000000000003</v>
      </c>
    </row>
    <row r="280" spans="1:53" outlineLevel="2" x14ac:dyDescent="0.25">
      <c r="A280" t="s">
        <v>355</v>
      </c>
      <c r="B280" t="str">
        <f ca="1">VLOOKUP($A280,IndexLookup,2,FALSE)</f>
        <v>SCR</v>
      </c>
      <c r="C280" t="str">
        <f ca="1">VLOOKUP($B280,ParticipantLookup,2,FALSE)</f>
        <v>Suncor Energy Inc.</v>
      </c>
      <c r="D280" t="str">
        <f ca="1">VLOOKUP($A280,IndexLookup,3,FALSE)</f>
        <v>SCR1</v>
      </c>
      <c r="E280" t="str">
        <f ca="1">VLOOKUP($D280,FacilityLookup,2,FALSE)</f>
        <v>Suncor Industrial System</v>
      </c>
      <c r="F280" s="34">
        <f ca="1">IFERROR(VLOOKUP($A280,Lookup2006,77,FALSE),0)</f>
        <v>14854.099999999977</v>
      </c>
      <c r="G280" s="35">
        <f ca="1">IFERROR(VLOOKUP($A280,Lookup2006,78,FALSE),0)</f>
        <v>742.71999999999662</v>
      </c>
      <c r="H280" s="35">
        <f ca="1">IFERROR(VLOOKUP($A280,Lookup2006,79,FALSE),0)</f>
        <v>6949.8000000000156</v>
      </c>
      <c r="I280" s="36">
        <f ca="1">IFERROR(VLOOKUP($A280,Lookup2006,80,FALSE),0)</f>
        <v>22546.619999999992</v>
      </c>
      <c r="J280" s="34">
        <f ca="1">IFERROR(VLOOKUP($A280,Lookup2007,77,FALSE),0)</f>
        <v>18594.410000000091</v>
      </c>
      <c r="K280" s="35">
        <f ca="1">IFERROR(VLOOKUP($A280,Lookup2007,78,FALSE),0)</f>
        <v>929.74000000000069</v>
      </c>
      <c r="L280" s="35">
        <f ca="1">IFERROR(VLOOKUP($A280,Lookup2007,79,FALSE),0)</f>
        <v>7671.5699999999561</v>
      </c>
      <c r="M280" s="36">
        <f ca="1">IFERROR(VLOOKUP($A280,Lookup2007,80,FALSE),0)</f>
        <v>27195.720000000048</v>
      </c>
      <c r="N280" s="34">
        <f ca="1">IFERROR(VLOOKUP($A280,Lookup2008,77,FALSE),0)</f>
        <v>11558.999999999651</v>
      </c>
      <c r="O280" s="35">
        <f ca="1">IFERROR(VLOOKUP($A280,Lookup2008,78,FALSE),0)</f>
        <v>577.949999999998</v>
      </c>
      <c r="P280" s="35">
        <f ca="1">IFERROR(VLOOKUP($A280,Lookup2008,79,FALSE),0)</f>
        <v>4132.7500000000146</v>
      </c>
      <c r="Q280" s="36">
        <f ca="1">IFERROR(VLOOKUP($A280,Lookup2008,80,FALSE),0)</f>
        <v>16269.699999999664</v>
      </c>
      <c r="R280" s="34">
        <f ca="1">IFERROR(VLOOKUP($A280,Lookup2009,77,FALSE),0)</f>
        <v>-17671.330000000075</v>
      </c>
      <c r="S280" s="35">
        <f ca="1">IFERROR(VLOOKUP($A280,Lookup2009,78,FALSE),0)</f>
        <v>-883.54999999999973</v>
      </c>
      <c r="T280" s="35">
        <f ca="1">IFERROR(VLOOKUP($A280,Lookup2009,79,FALSE),0)</f>
        <v>-5756.0899999999983</v>
      </c>
      <c r="U280" s="36">
        <f ca="1">IFERROR(VLOOKUP($A280,Lookup2009,80,FALSE),0)</f>
        <v>-24310.970000000078</v>
      </c>
      <c r="V280" s="34">
        <f ca="1">IFERROR(VLOOKUP($A280,Lookup2010,77,FALSE),0)</f>
        <v>-62112.580000000133</v>
      </c>
      <c r="W280" s="35">
        <f ca="1">IFERROR(VLOOKUP($A280,Lookup2010,78,FALSE),0)</f>
        <v>-3105.6299999999992</v>
      </c>
      <c r="X280" s="35">
        <f ca="1">IFERROR(VLOOKUP($A280,Lookup2010,79,FALSE),0)</f>
        <v>-18850.270000000008</v>
      </c>
      <c r="Y280" s="36">
        <f ca="1">IFERROR(VLOOKUP($A280,Lookup2010,80,FALSE),0)</f>
        <v>-84068.480000000141</v>
      </c>
      <c r="Z280" s="34">
        <f ca="1">IFERROR(VLOOKUP($A280,Lookup2011,77,FALSE),0)</f>
        <v>47399.139999999919</v>
      </c>
      <c r="AA280" s="35">
        <f ca="1">IFERROR(VLOOKUP($A280,Lookup2011,78,FALSE),0)</f>
        <v>2369.9599999999982</v>
      </c>
      <c r="AB280" s="35">
        <f ca="1">IFERROR(VLOOKUP($A280,Lookup2011,79,FALSE),0)</f>
        <v>13159.720000000003</v>
      </c>
      <c r="AC280" s="36">
        <f ca="1">IFERROR(VLOOKUP($A280,Lookup2011,80,FALSE),0)</f>
        <v>62928.819999999927</v>
      </c>
      <c r="AD280" s="34">
        <f ca="1">IFERROR(VLOOKUP($A280,Lookup2012,77,FALSE),0)</f>
        <v>69183.890000000014</v>
      </c>
      <c r="AE280" s="35">
        <f ca="1">IFERROR(VLOOKUP($A280,Lookup2012,78,FALSE),0)</f>
        <v>3459.1799999999994</v>
      </c>
      <c r="AF280" s="35">
        <f ca="1">IFERROR(VLOOKUP($A280,Lookup2012,79,FALSE),0)</f>
        <v>16986.34</v>
      </c>
      <c r="AG280" s="36">
        <f ca="1">IFERROR(VLOOKUP($A280,Lookup2012,80,FALSE),0)</f>
        <v>89629.410000000018</v>
      </c>
      <c r="AH280" s="34">
        <f ca="1">IFERROR(VLOOKUP($A280,Lookup2013,77,FALSE),0)</f>
        <v>49642.499999999593</v>
      </c>
      <c r="AI280" s="35">
        <f ca="1">IFERROR(VLOOKUP($A280,Lookup2013,78,FALSE),0)</f>
        <v>2482.1099999999992</v>
      </c>
      <c r="AJ280" s="35">
        <f ca="1">IFERROR(VLOOKUP($A280,Lookup2013,79,FALSE),0)</f>
        <v>11015.950000000004</v>
      </c>
      <c r="AK280" s="36">
        <f ca="1">IFERROR(VLOOKUP($A280,Lookup2013,80,FALSE),0)</f>
        <v>63140.55999999959</v>
      </c>
      <c r="AL280" s="34">
        <f ca="1">IFERROR(VLOOKUP($A280,Lookup2014,77,FALSE),0)</f>
        <v>137082.15000000008</v>
      </c>
      <c r="AM280" s="35">
        <f ca="1">IFERROR(VLOOKUP($A280,Lookup2014,78,FALSE),0)</f>
        <v>6854.09</v>
      </c>
      <c r="AN280" s="35">
        <f ca="1">IFERROR(VLOOKUP($A280,Lookup2014,79,FALSE),0)</f>
        <v>26865.91</v>
      </c>
      <c r="AO280" s="36">
        <f ca="1">IFERROR(VLOOKUP($A280,Lookup2014,80,FALSE),0)</f>
        <v>170802.15000000008</v>
      </c>
      <c r="AP280" s="34">
        <f ca="1">IFERROR(VLOOKUP($A280,Lookup2015,77,FALSE),0)</f>
        <v>-27572.48000000004</v>
      </c>
      <c r="AQ280" s="35">
        <f ca="1">IFERROR(VLOOKUP($A280,Lookup2015,78,FALSE),0)</f>
        <v>-1378.6599999999971</v>
      </c>
      <c r="AR280" s="35">
        <f ca="1">IFERROR(VLOOKUP($A280,Lookup2015,79,FALSE),0)</f>
        <v>-4664.8000000000029</v>
      </c>
      <c r="AS280" s="36">
        <f ca="1">IFERROR(VLOOKUP($A280,Lookup2015,80,FALSE),0)</f>
        <v>-33615.940000000039</v>
      </c>
      <c r="AT280" s="34">
        <f ca="1">IFERROR(VLOOKUP($A280,Lookup2016,77,FALSE),0)</f>
        <v>-10168.920000000035</v>
      </c>
      <c r="AU280" s="35">
        <f ca="1">IFERROR(VLOOKUP($A280,Lookup2016,78,FALSE),0)</f>
        <v>-508.44000000000347</v>
      </c>
      <c r="AV280" s="35">
        <f ca="1">IFERROR(VLOOKUP($A280,Lookup2016,79,FALSE),0)</f>
        <v>-1467.2499999999955</v>
      </c>
      <c r="AW280" s="36">
        <f ca="1">IFERROR(VLOOKUP($A280,Lookup2016,80,FALSE),0)</f>
        <v>-12144.610000000033</v>
      </c>
      <c r="AX280" s="34">
        <f ca="1">SUM(F280,J280,N280,R280,V280,Z280,AD280,AH280,AL280,AP280,AT280)</f>
        <v>230789.87999999902</v>
      </c>
      <c r="AY280" s="35">
        <f ca="1">SUM(G280,K280,O280,S280,W280,AA280,AE280,AI280,AM280,AQ280,AU280)</f>
        <v>11539.469999999992</v>
      </c>
      <c r="AZ280" s="35">
        <f ca="1">SUM(H280,L280,P280,T280,X280,AB280,AF280,AJ280,AN280,AR280,AV280)</f>
        <v>56043.63</v>
      </c>
      <c r="BA280" s="36">
        <f ca="1">SUM(I280,M280,Q280,U280,Y280,AC280,AG280,AK280,AO280,AS280,AW280)</f>
        <v>298372.97999999899</v>
      </c>
    </row>
    <row r="281" spans="1:53" outlineLevel="1" x14ac:dyDescent="0.25">
      <c r="C281" s="2" t="s">
        <v>972</v>
      </c>
      <c r="F281" s="34">
        <f t="shared" ref="F281:BA281" ca="1" si="460">SUBTOTAL(9,F280:F280)</f>
        <v>14854.099999999977</v>
      </c>
      <c r="G281" s="35">
        <f t="shared" ca="1" si="460"/>
        <v>742.71999999999662</v>
      </c>
      <c r="H281" s="35">
        <f t="shared" ca="1" si="460"/>
        <v>6949.8000000000156</v>
      </c>
      <c r="I281" s="36">
        <f t="shared" ca="1" si="460"/>
        <v>22546.619999999992</v>
      </c>
      <c r="J281" s="34">
        <f t="shared" ca="1" si="460"/>
        <v>18594.410000000091</v>
      </c>
      <c r="K281" s="35">
        <f t="shared" ca="1" si="460"/>
        <v>929.74000000000069</v>
      </c>
      <c r="L281" s="35">
        <f t="shared" ca="1" si="460"/>
        <v>7671.5699999999561</v>
      </c>
      <c r="M281" s="36">
        <f t="shared" ca="1" si="460"/>
        <v>27195.720000000048</v>
      </c>
      <c r="N281" s="34">
        <f t="shared" ca="1" si="460"/>
        <v>11558.999999999651</v>
      </c>
      <c r="O281" s="35">
        <f t="shared" ca="1" si="460"/>
        <v>577.949999999998</v>
      </c>
      <c r="P281" s="35">
        <f t="shared" ca="1" si="460"/>
        <v>4132.7500000000146</v>
      </c>
      <c r="Q281" s="36">
        <f t="shared" ca="1" si="460"/>
        <v>16269.699999999664</v>
      </c>
      <c r="R281" s="34">
        <f t="shared" ca="1" si="460"/>
        <v>-17671.330000000075</v>
      </c>
      <c r="S281" s="35">
        <f t="shared" ca="1" si="460"/>
        <v>-883.54999999999973</v>
      </c>
      <c r="T281" s="35">
        <f t="shared" ca="1" si="460"/>
        <v>-5756.0899999999983</v>
      </c>
      <c r="U281" s="36">
        <f t="shared" ca="1" si="460"/>
        <v>-24310.970000000078</v>
      </c>
      <c r="V281" s="34">
        <f t="shared" ca="1" si="460"/>
        <v>-62112.580000000133</v>
      </c>
      <c r="W281" s="35">
        <f t="shared" ca="1" si="460"/>
        <v>-3105.6299999999992</v>
      </c>
      <c r="X281" s="35">
        <f t="shared" ca="1" si="460"/>
        <v>-18850.270000000008</v>
      </c>
      <c r="Y281" s="36">
        <f t="shared" ca="1" si="460"/>
        <v>-84068.480000000141</v>
      </c>
      <c r="Z281" s="34">
        <f t="shared" ca="1" si="460"/>
        <v>47399.139999999919</v>
      </c>
      <c r="AA281" s="35">
        <f t="shared" ca="1" si="460"/>
        <v>2369.9599999999982</v>
      </c>
      <c r="AB281" s="35">
        <f t="shared" ca="1" si="460"/>
        <v>13159.720000000003</v>
      </c>
      <c r="AC281" s="36">
        <f t="shared" ca="1" si="460"/>
        <v>62928.819999999927</v>
      </c>
      <c r="AD281" s="34">
        <f t="shared" ca="1" si="460"/>
        <v>69183.890000000014</v>
      </c>
      <c r="AE281" s="35">
        <f t="shared" ca="1" si="460"/>
        <v>3459.1799999999994</v>
      </c>
      <c r="AF281" s="35">
        <f t="shared" ca="1" si="460"/>
        <v>16986.34</v>
      </c>
      <c r="AG281" s="36">
        <f t="shared" ca="1" si="460"/>
        <v>89629.410000000018</v>
      </c>
      <c r="AH281" s="34">
        <f t="shared" ca="1" si="460"/>
        <v>49642.499999999593</v>
      </c>
      <c r="AI281" s="35">
        <f t="shared" ca="1" si="460"/>
        <v>2482.1099999999992</v>
      </c>
      <c r="AJ281" s="35">
        <f t="shared" ca="1" si="460"/>
        <v>11015.950000000004</v>
      </c>
      <c r="AK281" s="36">
        <f t="shared" ca="1" si="460"/>
        <v>63140.55999999959</v>
      </c>
      <c r="AL281" s="34">
        <f t="shared" ca="1" si="460"/>
        <v>137082.15000000008</v>
      </c>
      <c r="AM281" s="35">
        <f t="shared" ca="1" si="460"/>
        <v>6854.09</v>
      </c>
      <c r="AN281" s="35">
        <f t="shared" ca="1" si="460"/>
        <v>26865.91</v>
      </c>
      <c r="AO281" s="36">
        <f t="shared" ca="1" si="460"/>
        <v>170802.15000000008</v>
      </c>
      <c r="AP281" s="34">
        <f t="shared" ca="1" si="460"/>
        <v>-27572.48000000004</v>
      </c>
      <c r="AQ281" s="35">
        <f t="shared" ca="1" si="460"/>
        <v>-1378.6599999999971</v>
      </c>
      <c r="AR281" s="35">
        <f t="shared" ca="1" si="460"/>
        <v>-4664.8000000000029</v>
      </c>
      <c r="AS281" s="36">
        <f t="shared" ca="1" si="460"/>
        <v>-33615.940000000039</v>
      </c>
      <c r="AT281" s="34">
        <f t="shared" ca="1" si="460"/>
        <v>-10168.920000000035</v>
      </c>
      <c r="AU281" s="35">
        <f t="shared" ca="1" si="460"/>
        <v>-508.44000000000347</v>
      </c>
      <c r="AV281" s="35">
        <f t="shared" ca="1" si="460"/>
        <v>-1467.2499999999955</v>
      </c>
      <c r="AW281" s="36">
        <f t="shared" ca="1" si="460"/>
        <v>-12144.610000000033</v>
      </c>
      <c r="AX281" s="34">
        <f t="shared" ca="1" si="460"/>
        <v>230789.87999999902</v>
      </c>
      <c r="AY281" s="35">
        <f t="shared" ca="1" si="460"/>
        <v>11539.469999999992</v>
      </c>
      <c r="AZ281" s="35">
        <f t="shared" ca="1" si="460"/>
        <v>56043.63</v>
      </c>
      <c r="BA281" s="36">
        <f t="shared" ca="1" si="460"/>
        <v>298372.97999999899</v>
      </c>
    </row>
    <row r="282" spans="1:53" outlineLevel="2" x14ac:dyDescent="0.25">
      <c r="A282" t="s">
        <v>356</v>
      </c>
      <c r="B282" t="str">
        <f ca="1">VLOOKUP($A282,IndexLookup,2,FALSE)</f>
        <v>SEPI</v>
      </c>
      <c r="C282" t="str">
        <f ca="1">VLOOKUP($B282,ParticipantLookup,2,FALSE)</f>
        <v>Suncor Energy Products Inc.</v>
      </c>
      <c r="D282" t="str">
        <f ca="1">VLOOKUP($A282,IndexLookup,3,FALSE)</f>
        <v>SCR2</v>
      </c>
      <c r="E282" t="str">
        <f ca="1">VLOOKUP($D282,FacilityLookup,2,FALSE)</f>
        <v>Magrath Wind Facility</v>
      </c>
      <c r="F282" s="34">
        <f ca="1">IFERROR(VLOOKUP($A282,Lookup2006,77,FALSE),0)</f>
        <v>13942.280000000002</v>
      </c>
      <c r="G282" s="35">
        <f ca="1">IFERROR(VLOOKUP($A282,Lookup2006,78,FALSE),0)</f>
        <v>697.11</v>
      </c>
      <c r="H282" s="35">
        <f ca="1">IFERROR(VLOOKUP($A282,Lookup2006,79,FALSE),0)</f>
        <v>6565.2699999999986</v>
      </c>
      <c r="I282" s="36">
        <f ca="1">IFERROR(VLOOKUP($A282,Lookup2006,80,FALSE),0)</f>
        <v>21204.66</v>
      </c>
      <c r="J282" s="34">
        <f ca="1">IFERROR(VLOOKUP($A282,Lookup2007,77,FALSE),0)</f>
        <v>6239.0600000000031</v>
      </c>
      <c r="K282" s="35">
        <f ca="1">IFERROR(VLOOKUP($A282,Lookup2007,78,FALSE),0)</f>
        <v>311.96000000000026</v>
      </c>
      <c r="L282" s="35">
        <f ca="1">IFERROR(VLOOKUP($A282,Lookup2007,79,FALSE),0)</f>
        <v>2586.3999999999937</v>
      </c>
      <c r="M282" s="36">
        <f ca="1">IFERROR(VLOOKUP($A282,Lookup2007,80,FALSE),0)</f>
        <v>9137.4199999999983</v>
      </c>
      <c r="N282" s="34">
        <f ca="1">IFERROR(VLOOKUP($A282,Lookup2008,77,FALSE),0)</f>
        <v>3521.8200000000024</v>
      </c>
      <c r="O282" s="35">
        <f ca="1">IFERROR(VLOOKUP($A282,Lookup2008,78,FALSE),0)</f>
        <v>176.08000000000007</v>
      </c>
      <c r="P282" s="35">
        <f ca="1">IFERROR(VLOOKUP($A282,Lookup2008,79,FALSE),0)</f>
        <v>1261.3400000000004</v>
      </c>
      <c r="Q282" s="36">
        <f ca="1">IFERROR(VLOOKUP($A282,Lookup2008,80,FALSE),0)</f>
        <v>4959.2400000000034</v>
      </c>
      <c r="R282" s="34">
        <f ca="1">IFERROR(VLOOKUP($A282,Lookup2009,77,FALSE),0)</f>
        <v>1543.7500000000009</v>
      </c>
      <c r="S282" s="35">
        <f ca="1">IFERROR(VLOOKUP($A282,Lookup2009,78,FALSE),0)</f>
        <v>77.169999999999945</v>
      </c>
      <c r="T282" s="35">
        <f ca="1">IFERROR(VLOOKUP($A282,Lookup2009,79,FALSE),0)</f>
        <v>500.22999999999979</v>
      </c>
      <c r="U282" s="36">
        <f ca="1">IFERROR(VLOOKUP($A282,Lookup2009,80,FALSE),0)</f>
        <v>2121.1500000000005</v>
      </c>
      <c r="V282" s="34">
        <f ca="1">IFERROR(VLOOKUP($A282,Lookup2010,77,FALSE),0)</f>
        <v>-1996.6500000000046</v>
      </c>
      <c r="W282" s="35">
        <f ca="1">IFERROR(VLOOKUP($A282,Lookup2010,78,FALSE),0)</f>
        <v>-99.830000000000041</v>
      </c>
      <c r="X282" s="35">
        <f ca="1">IFERROR(VLOOKUP($A282,Lookup2010,79,FALSE),0)</f>
        <v>-604.74999999999932</v>
      </c>
      <c r="Y282" s="36">
        <f ca="1">IFERROR(VLOOKUP($A282,Lookup2010,80,FALSE),0)</f>
        <v>-2701.2300000000041</v>
      </c>
      <c r="Z282" s="34">
        <f ca="1">IFERROR(VLOOKUP($A282,Lookup2011,77,FALSE),0)</f>
        <v>1565.6200000000026</v>
      </c>
      <c r="AA282" s="35">
        <f ca="1">IFERROR(VLOOKUP($A282,Lookup2011,78,FALSE),0)</f>
        <v>78.300000000000068</v>
      </c>
      <c r="AB282" s="35">
        <f ca="1">IFERROR(VLOOKUP($A282,Lookup2011,79,FALSE),0)</f>
        <v>428.80999999999915</v>
      </c>
      <c r="AC282" s="36">
        <f ca="1">IFERROR(VLOOKUP($A282,Lookup2011,80,FALSE),0)</f>
        <v>2072.7300000000018</v>
      </c>
      <c r="AD282" s="34">
        <f ca="1">IFERROR(VLOOKUP($A282,Lookup2012,77,FALSE),0)</f>
        <v>-4831.1100000000006</v>
      </c>
      <c r="AE282" s="35">
        <f ca="1">IFERROR(VLOOKUP($A282,Lookup2012,78,FALSE),0)</f>
        <v>-241.5500000000001</v>
      </c>
      <c r="AF282" s="35">
        <f ca="1">IFERROR(VLOOKUP($A282,Lookup2012,79,FALSE),0)</f>
        <v>-1200.9299999999996</v>
      </c>
      <c r="AG282" s="36">
        <f ca="1">IFERROR(VLOOKUP($A282,Lookup2012,80,FALSE),0)</f>
        <v>-6273.59</v>
      </c>
      <c r="AH282" s="34">
        <f ca="1">IFERROR(VLOOKUP($A282,Lookup2013,77,FALSE),0)</f>
        <v>3977.47</v>
      </c>
      <c r="AI282" s="35">
        <f ca="1">IFERROR(VLOOKUP($A282,Lookup2013,78,FALSE),0)</f>
        <v>198.88999999999996</v>
      </c>
      <c r="AJ282" s="35">
        <f ca="1">IFERROR(VLOOKUP($A282,Lookup2013,79,FALSE),0)</f>
        <v>888.68</v>
      </c>
      <c r="AK282" s="36">
        <f ca="1">IFERROR(VLOOKUP($A282,Lookup2013,80,FALSE),0)</f>
        <v>5065.04</v>
      </c>
      <c r="AL282" s="34">
        <f ca="1">IFERROR(VLOOKUP($A282,Lookup2014,77,FALSE),0)</f>
        <v>-3646.2099999999987</v>
      </c>
      <c r="AM282" s="35">
        <f ca="1">IFERROR(VLOOKUP($A282,Lookup2014,78,FALSE),0)</f>
        <v>-182.31</v>
      </c>
      <c r="AN282" s="35">
        <f ca="1">IFERROR(VLOOKUP($A282,Lookup2014,79,FALSE),0)</f>
        <v>-710.12000000000012</v>
      </c>
      <c r="AO282" s="36">
        <f ca="1">IFERROR(VLOOKUP($A282,Lookup2014,80,FALSE),0)</f>
        <v>-4538.6399999999994</v>
      </c>
      <c r="AP282" s="34">
        <f ca="1">IFERROR(VLOOKUP($A282,Lookup2015,77,FALSE),0)</f>
        <v>-699.32000000000016</v>
      </c>
      <c r="AQ282" s="35">
        <f ca="1">IFERROR(VLOOKUP($A282,Lookup2015,78,FALSE),0)</f>
        <v>-34.96</v>
      </c>
      <c r="AR282" s="35">
        <f ca="1">IFERROR(VLOOKUP($A282,Lookup2015,79,FALSE),0)</f>
        <v>-117.57999999999998</v>
      </c>
      <c r="AS282" s="36">
        <f ca="1">IFERROR(VLOOKUP($A282,Lookup2015,80,FALSE),0)</f>
        <v>-851.86000000000013</v>
      </c>
      <c r="AT282" s="34">
        <f ca="1">IFERROR(VLOOKUP($A282,Lookup2016,77,FALSE),0)</f>
        <v>145.75999999999885</v>
      </c>
      <c r="AU282" s="35">
        <f ca="1">IFERROR(VLOOKUP($A282,Lookup2016,78,FALSE),0)</f>
        <v>7.2600000000000122</v>
      </c>
      <c r="AV282" s="35">
        <f ca="1">IFERROR(VLOOKUP($A282,Lookup2016,79,FALSE),0)</f>
        <v>21.109999999999967</v>
      </c>
      <c r="AW282" s="36">
        <f ca="1">IFERROR(VLOOKUP($A282,Lookup2016,80,FALSE),0)</f>
        <v>174.12999999999883</v>
      </c>
      <c r="AX282" s="34">
        <f t="shared" ref="AX282:BA284" ca="1" si="461">SUM(F282,J282,N282,R282,V282,Z282,AD282,AH282,AL282,AP282,AT282)</f>
        <v>19762.470000000005</v>
      </c>
      <c r="AY282" s="35">
        <f t="shared" ca="1" si="461"/>
        <v>988.12000000000035</v>
      </c>
      <c r="AZ282" s="35">
        <f t="shared" ca="1" si="461"/>
        <v>9618.4599999999919</v>
      </c>
      <c r="BA282" s="36">
        <f t="shared" ca="1" si="461"/>
        <v>30369.049999999996</v>
      </c>
    </row>
    <row r="283" spans="1:53" outlineLevel="2" x14ac:dyDescent="0.25">
      <c r="A283" t="s">
        <v>357</v>
      </c>
      <c r="B283" t="str">
        <f ca="1">VLOOKUP($A283,IndexLookup,2,FALSE)</f>
        <v>SEPI</v>
      </c>
      <c r="C283" t="str">
        <f ca="1">VLOOKUP($B283,ParticipantLookup,2,FALSE)</f>
        <v>Suncor Energy Products Inc.</v>
      </c>
      <c r="D283" t="str">
        <f ca="1">VLOOKUP($A283,IndexLookup,3,FALSE)</f>
        <v>SCR3</v>
      </c>
      <c r="E283" t="str">
        <f ca="1">VLOOKUP($D283,FacilityLookup,2,FALSE)</f>
        <v>Chin Chute Wind Facility</v>
      </c>
      <c r="F283" s="34">
        <f ca="1">IFERROR(VLOOKUP($A283,Lookup2006,77,FALSE),0)</f>
        <v>400.80999999999813</v>
      </c>
      <c r="G283" s="35">
        <f ca="1">IFERROR(VLOOKUP($A283,Lookup2006,78,FALSE),0)</f>
        <v>20.050000000000281</v>
      </c>
      <c r="H283" s="35">
        <f ca="1">IFERROR(VLOOKUP($A283,Lookup2006,79,FALSE),0)</f>
        <v>180.03999999999877</v>
      </c>
      <c r="I283" s="36">
        <f ca="1">IFERROR(VLOOKUP($A283,Lookup2006,80,FALSE),0)</f>
        <v>600.89999999999714</v>
      </c>
      <c r="J283" s="34">
        <f ca="1">IFERROR(VLOOKUP($A283,Lookup2007,77,FALSE),0)</f>
        <v>2269.2199999999993</v>
      </c>
      <c r="K283" s="35">
        <f ca="1">IFERROR(VLOOKUP($A283,Lookup2007,78,FALSE),0)</f>
        <v>113.48999999999978</v>
      </c>
      <c r="L283" s="35">
        <f ca="1">IFERROR(VLOOKUP($A283,Lookup2007,79,FALSE),0)</f>
        <v>940.22000000000264</v>
      </c>
      <c r="M283" s="36">
        <f ca="1">IFERROR(VLOOKUP($A283,Lookup2007,80,FALSE),0)</f>
        <v>3322.9300000000012</v>
      </c>
      <c r="N283" s="34">
        <f ca="1">IFERROR(VLOOKUP($A283,Lookup2008,77,FALSE),0)</f>
        <v>4312.5699999999961</v>
      </c>
      <c r="O283" s="35">
        <f ca="1">IFERROR(VLOOKUP($A283,Lookup2008,78,FALSE),0)</f>
        <v>215.63000000000017</v>
      </c>
      <c r="P283" s="35">
        <f ca="1">IFERROR(VLOOKUP($A283,Lookup2008,79,FALSE),0)</f>
        <v>1542.8800000000017</v>
      </c>
      <c r="Q283" s="36">
        <f ca="1">IFERROR(VLOOKUP($A283,Lookup2008,80,FALSE),0)</f>
        <v>6071.0799999999981</v>
      </c>
      <c r="R283" s="34">
        <f ca="1">IFERROR(VLOOKUP($A283,Lookup2009,77,FALSE),0)</f>
        <v>1261.5799999999945</v>
      </c>
      <c r="S283" s="35">
        <f ca="1">IFERROR(VLOOKUP($A283,Lookup2009,78,FALSE),0)</f>
        <v>63.060000000000116</v>
      </c>
      <c r="T283" s="35">
        <f ca="1">IFERROR(VLOOKUP($A283,Lookup2009,79,FALSE),0)</f>
        <v>408.78999999999928</v>
      </c>
      <c r="U283" s="36">
        <f ca="1">IFERROR(VLOOKUP($A283,Lookup2009,80,FALSE),0)</f>
        <v>1733.4299999999939</v>
      </c>
      <c r="V283" s="34">
        <f ca="1">IFERROR(VLOOKUP($A283,Lookup2010,77,FALSE),0)</f>
        <v>-8019.55</v>
      </c>
      <c r="W283" s="35">
        <f ca="1">IFERROR(VLOOKUP($A283,Lookup2010,78,FALSE),0)</f>
        <v>-400.97000000000008</v>
      </c>
      <c r="X283" s="35">
        <f ca="1">IFERROR(VLOOKUP($A283,Lookup2010,79,FALSE),0)</f>
        <v>-2429.4199999999992</v>
      </c>
      <c r="Y283" s="36">
        <f ca="1">IFERROR(VLOOKUP($A283,Lookup2010,80,FALSE),0)</f>
        <v>-10849.939999999999</v>
      </c>
      <c r="Z283" s="34">
        <f ca="1">IFERROR(VLOOKUP($A283,Lookup2011,77,FALSE),0)</f>
        <v>-4966.9600000000028</v>
      </c>
      <c r="AA283" s="35">
        <f ca="1">IFERROR(VLOOKUP($A283,Lookup2011,78,FALSE),0)</f>
        <v>-248.36000000000024</v>
      </c>
      <c r="AB283" s="35">
        <f ca="1">IFERROR(VLOOKUP($A283,Lookup2011,79,FALSE),0)</f>
        <v>-1364.3199999999995</v>
      </c>
      <c r="AC283" s="36">
        <f ca="1">IFERROR(VLOOKUP($A283,Lookup2011,80,FALSE),0)</f>
        <v>-6579.6400000000012</v>
      </c>
      <c r="AD283" s="34">
        <f ca="1">IFERROR(VLOOKUP($A283,Lookup2012,77,FALSE),0)</f>
        <v>-4662.989999999998</v>
      </c>
      <c r="AE283" s="35">
        <f ca="1">IFERROR(VLOOKUP($A283,Lookup2012,78,FALSE),0)</f>
        <v>-233.15000000000003</v>
      </c>
      <c r="AF283" s="35">
        <f ca="1">IFERROR(VLOOKUP($A283,Lookup2012,79,FALSE),0)</f>
        <v>-1157.0500000000002</v>
      </c>
      <c r="AG283" s="36">
        <f ca="1">IFERROR(VLOOKUP($A283,Lookup2012,80,FALSE),0)</f>
        <v>-6053.1899999999969</v>
      </c>
      <c r="AH283" s="34">
        <f ca="1">IFERROR(VLOOKUP($A283,Lookup2013,77,FALSE),0)</f>
        <v>5221.8599999999997</v>
      </c>
      <c r="AI283" s="35">
        <f ca="1">IFERROR(VLOOKUP($A283,Lookup2013,78,FALSE),0)</f>
        <v>261.10999999999996</v>
      </c>
      <c r="AJ283" s="35">
        <f ca="1">IFERROR(VLOOKUP($A283,Lookup2013,79,FALSE),0)</f>
        <v>1164.47</v>
      </c>
      <c r="AK283" s="36">
        <f ca="1">IFERROR(VLOOKUP($A283,Lookup2013,80,FALSE),0)</f>
        <v>6647.44</v>
      </c>
      <c r="AL283" s="34">
        <f ca="1">IFERROR(VLOOKUP($A283,Lookup2014,77,FALSE),0)</f>
        <v>-1839.3100000000013</v>
      </c>
      <c r="AM283" s="35">
        <f ca="1">IFERROR(VLOOKUP($A283,Lookup2014,78,FALSE),0)</f>
        <v>-91.960000000000065</v>
      </c>
      <c r="AN283" s="35">
        <f ca="1">IFERROR(VLOOKUP($A283,Lookup2014,79,FALSE),0)</f>
        <v>-358.44999999999976</v>
      </c>
      <c r="AO283" s="36">
        <f ca="1">IFERROR(VLOOKUP($A283,Lookup2014,80,FALSE),0)</f>
        <v>-2289.7200000000012</v>
      </c>
      <c r="AP283" s="34">
        <f ca="1">IFERROR(VLOOKUP($A283,Lookup2015,77,FALSE),0)</f>
        <v>-1130.1700000000003</v>
      </c>
      <c r="AQ283" s="35">
        <f ca="1">IFERROR(VLOOKUP($A283,Lookup2015,78,FALSE),0)</f>
        <v>-56.52</v>
      </c>
      <c r="AR283" s="35">
        <f ca="1">IFERROR(VLOOKUP($A283,Lookup2015,79,FALSE),0)</f>
        <v>-190.57999999999998</v>
      </c>
      <c r="AS283" s="36">
        <f ca="1">IFERROR(VLOOKUP($A283,Lookup2015,80,FALSE),0)</f>
        <v>-1377.2700000000002</v>
      </c>
      <c r="AT283" s="34">
        <f ca="1">IFERROR(VLOOKUP($A283,Lookup2016,77,FALSE),0)</f>
        <v>0</v>
      </c>
      <c r="AU283" s="35">
        <f ca="1">IFERROR(VLOOKUP($A283,Lookup2016,78,FALSE),0)</f>
        <v>0</v>
      </c>
      <c r="AV283" s="35">
        <f ca="1">IFERROR(VLOOKUP($A283,Lookup2016,79,FALSE),0)</f>
        <v>0</v>
      </c>
      <c r="AW283" s="36">
        <f ca="1">IFERROR(VLOOKUP($A283,Lookup2016,80,FALSE),0)</f>
        <v>0</v>
      </c>
      <c r="AX283" s="34">
        <f t="shared" ca="1" si="461"/>
        <v>-7152.940000000016</v>
      </c>
      <c r="AY283" s="35">
        <f t="shared" ca="1" si="461"/>
        <v>-357.62000000000012</v>
      </c>
      <c r="AZ283" s="35">
        <f t="shared" ca="1" si="461"/>
        <v>-1263.4199999999964</v>
      </c>
      <c r="BA283" s="36">
        <f t="shared" ca="1" si="461"/>
        <v>-8773.9800000000087</v>
      </c>
    </row>
    <row r="284" spans="1:53" outlineLevel="2" x14ac:dyDescent="0.25">
      <c r="A284" t="s">
        <v>416</v>
      </c>
      <c r="B284" t="str">
        <f ca="1">VLOOKUP($A284,IndexLookup,2,FALSE)</f>
        <v>SEPI</v>
      </c>
      <c r="C284" t="str">
        <f ca="1">VLOOKUP($B284,ParticipantLookup,2,FALSE)</f>
        <v>Suncor Energy Products Inc.</v>
      </c>
      <c r="D284" t="str">
        <f ca="1">VLOOKUP($A284,IndexLookup,3,FALSE)</f>
        <v>SCR4</v>
      </c>
      <c r="E284" t="str">
        <f ca="1">VLOOKUP($D284,FacilityLookup,2,FALSE)</f>
        <v>Wintering Hills Wind Facility</v>
      </c>
      <c r="F284" s="34">
        <f ca="1">IFERROR(VLOOKUP($A284,Lookup2006,77,FALSE),0)</f>
        <v>0</v>
      </c>
      <c r="G284" s="35">
        <f ca="1">IFERROR(VLOOKUP($A284,Lookup2006,78,FALSE),0)</f>
        <v>0</v>
      </c>
      <c r="H284" s="35">
        <f ca="1">IFERROR(VLOOKUP($A284,Lookup2006,79,FALSE),0)</f>
        <v>0</v>
      </c>
      <c r="I284" s="36">
        <f ca="1">IFERROR(VLOOKUP($A284,Lookup2006,80,FALSE),0)</f>
        <v>0</v>
      </c>
      <c r="J284" s="34">
        <f ca="1">IFERROR(VLOOKUP($A284,Lookup2007,77,FALSE),0)</f>
        <v>0</v>
      </c>
      <c r="K284" s="35">
        <f ca="1">IFERROR(VLOOKUP($A284,Lookup2007,78,FALSE),0)</f>
        <v>0</v>
      </c>
      <c r="L284" s="35">
        <f ca="1">IFERROR(VLOOKUP($A284,Lookup2007,79,FALSE),0)</f>
        <v>0</v>
      </c>
      <c r="M284" s="36">
        <f ca="1">IFERROR(VLOOKUP($A284,Lookup2007,80,FALSE),0)</f>
        <v>0</v>
      </c>
      <c r="N284" s="34">
        <f ca="1">IFERROR(VLOOKUP($A284,Lookup2008,77,FALSE),0)</f>
        <v>0</v>
      </c>
      <c r="O284" s="35">
        <f ca="1">IFERROR(VLOOKUP($A284,Lookup2008,78,FALSE),0)</f>
        <v>0</v>
      </c>
      <c r="P284" s="35">
        <f ca="1">IFERROR(VLOOKUP($A284,Lookup2008,79,FALSE),0)</f>
        <v>0</v>
      </c>
      <c r="Q284" s="36">
        <f ca="1">IFERROR(VLOOKUP($A284,Lookup2008,80,FALSE),0)</f>
        <v>0</v>
      </c>
      <c r="R284" s="34">
        <f ca="1">IFERROR(VLOOKUP($A284,Lookup2009,77,FALSE),0)</f>
        <v>0</v>
      </c>
      <c r="S284" s="35">
        <f ca="1">IFERROR(VLOOKUP($A284,Lookup2009,78,FALSE),0)</f>
        <v>0</v>
      </c>
      <c r="T284" s="35">
        <f ca="1">IFERROR(VLOOKUP($A284,Lookup2009,79,FALSE),0)</f>
        <v>0</v>
      </c>
      <c r="U284" s="36">
        <f ca="1">IFERROR(VLOOKUP($A284,Lookup2009,80,FALSE),0)</f>
        <v>0</v>
      </c>
      <c r="V284" s="34">
        <f ca="1">IFERROR(VLOOKUP($A284,Lookup2010,77,FALSE),0)</f>
        <v>0</v>
      </c>
      <c r="W284" s="35">
        <f ca="1">IFERROR(VLOOKUP($A284,Lookup2010,78,FALSE),0)</f>
        <v>0</v>
      </c>
      <c r="X284" s="35">
        <f ca="1">IFERROR(VLOOKUP($A284,Lookup2010,79,FALSE),0)</f>
        <v>0</v>
      </c>
      <c r="Y284" s="36">
        <f ca="1">IFERROR(VLOOKUP($A284,Lookup2010,80,FALSE),0)</f>
        <v>0</v>
      </c>
      <c r="Z284" s="34">
        <f ca="1">IFERROR(VLOOKUP($A284,Lookup2011,77,FALSE),0)</f>
        <v>-617.62999999999352</v>
      </c>
      <c r="AA284" s="35">
        <f ca="1">IFERROR(VLOOKUP($A284,Lookup2011,78,FALSE),0)</f>
        <v>-30.889999999999883</v>
      </c>
      <c r="AB284" s="35">
        <f ca="1">IFERROR(VLOOKUP($A284,Lookup2011,79,FALSE),0)</f>
        <v>-163.1899999999992</v>
      </c>
      <c r="AC284" s="36">
        <f ca="1">IFERROR(VLOOKUP($A284,Lookup2011,80,FALSE),0)</f>
        <v>-811.70999999999253</v>
      </c>
      <c r="AD284" s="34">
        <f ca="1">IFERROR(VLOOKUP($A284,Lookup2012,77,FALSE),0)</f>
        <v>8184.4399999999878</v>
      </c>
      <c r="AE284" s="35">
        <f ca="1">IFERROR(VLOOKUP($A284,Lookup2012,78,FALSE),0)</f>
        <v>409.22999999999979</v>
      </c>
      <c r="AF284" s="35">
        <f ca="1">IFERROR(VLOOKUP($A284,Lookup2012,79,FALSE),0)</f>
        <v>2031.340000000002</v>
      </c>
      <c r="AG284" s="36">
        <f ca="1">IFERROR(VLOOKUP($A284,Lookup2012,80,FALSE),0)</f>
        <v>10625.009999999989</v>
      </c>
      <c r="AH284" s="34">
        <f ca="1">IFERROR(VLOOKUP($A284,Lookup2013,77,FALSE),0)</f>
        <v>32656.779999999984</v>
      </c>
      <c r="AI284" s="35">
        <f ca="1">IFERROR(VLOOKUP($A284,Lookup2013,78,FALSE),0)</f>
        <v>1632.85</v>
      </c>
      <c r="AJ284" s="35">
        <f ca="1">IFERROR(VLOOKUP($A284,Lookup2013,79,FALSE),0)</f>
        <v>7243.7599999999993</v>
      </c>
      <c r="AK284" s="36">
        <f ca="1">IFERROR(VLOOKUP($A284,Lookup2013,80,FALSE),0)</f>
        <v>41533.389999999985</v>
      </c>
      <c r="AL284" s="34">
        <f ca="1">IFERROR(VLOOKUP($A284,Lookup2014,77,FALSE),0)</f>
        <v>8155.1799999999967</v>
      </c>
      <c r="AM284" s="35">
        <f ca="1">IFERROR(VLOOKUP($A284,Lookup2014,78,FALSE),0)</f>
        <v>407.76999999999975</v>
      </c>
      <c r="AN284" s="35">
        <f ca="1">IFERROR(VLOOKUP($A284,Lookup2014,79,FALSE),0)</f>
        <v>1597.0900000000001</v>
      </c>
      <c r="AO284" s="36">
        <f ca="1">IFERROR(VLOOKUP($A284,Lookup2014,80,FALSE),0)</f>
        <v>10160.039999999999</v>
      </c>
      <c r="AP284" s="34">
        <f ca="1">IFERROR(VLOOKUP($A284,Lookup2015,77,FALSE),0)</f>
        <v>3759.9800000000105</v>
      </c>
      <c r="AQ284" s="35">
        <f ca="1">IFERROR(VLOOKUP($A284,Lookup2015,78,FALSE),0)</f>
        <v>187.99999999999994</v>
      </c>
      <c r="AR284" s="35">
        <f ca="1">IFERROR(VLOOKUP($A284,Lookup2015,79,FALSE),0)</f>
        <v>650.00999999999931</v>
      </c>
      <c r="AS284" s="36">
        <f ca="1">IFERROR(VLOOKUP($A284,Lookup2015,80,FALSE),0)</f>
        <v>4597.9900000000098</v>
      </c>
      <c r="AT284" s="34">
        <f ca="1">IFERROR(VLOOKUP($A284,Lookup2016,77,FALSE),0)</f>
        <v>0</v>
      </c>
      <c r="AU284" s="35">
        <f ca="1">IFERROR(VLOOKUP($A284,Lookup2016,78,FALSE),0)</f>
        <v>0</v>
      </c>
      <c r="AV284" s="35">
        <f ca="1">IFERROR(VLOOKUP($A284,Lookup2016,79,FALSE),0)</f>
        <v>0</v>
      </c>
      <c r="AW284" s="36">
        <f ca="1">IFERROR(VLOOKUP($A284,Lookup2016,80,FALSE),0)</f>
        <v>0</v>
      </c>
      <c r="AX284" s="34">
        <f t="shared" ca="1" si="461"/>
        <v>52138.749999999985</v>
      </c>
      <c r="AY284" s="35">
        <f t="shared" ca="1" si="461"/>
        <v>2606.9599999999996</v>
      </c>
      <c r="AZ284" s="35">
        <f t="shared" ca="1" si="461"/>
        <v>11359.010000000002</v>
      </c>
      <c r="BA284" s="36">
        <f t="shared" ca="1" si="461"/>
        <v>66104.719999999987</v>
      </c>
    </row>
    <row r="285" spans="1:53" outlineLevel="1" x14ac:dyDescent="0.25">
      <c r="C285" s="2" t="s">
        <v>973</v>
      </c>
      <c r="F285" s="34">
        <f t="shared" ref="F285:BA285" ca="1" si="462">SUBTOTAL(9,F282:F284)</f>
        <v>14343.09</v>
      </c>
      <c r="G285" s="35">
        <f t="shared" ca="1" si="462"/>
        <v>717.16000000000031</v>
      </c>
      <c r="H285" s="35">
        <f t="shared" ca="1" si="462"/>
        <v>6745.3099999999977</v>
      </c>
      <c r="I285" s="36">
        <f t="shared" ca="1" si="462"/>
        <v>21805.559999999998</v>
      </c>
      <c r="J285" s="34">
        <f t="shared" ca="1" si="462"/>
        <v>8508.2800000000025</v>
      </c>
      <c r="K285" s="35">
        <f t="shared" ca="1" si="462"/>
        <v>425.45000000000005</v>
      </c>
      <c r="L285" s="35">
        <f t="shared" ca="1" si="462"/>
        <v>3526.6199999999963</v>
      </c>
      <c r="M285" s="36">
        <f t="shared" ca="1" si="462"/>
        <v>12460.349999999999</v>
      </c>
      <c r="N285" s="34">
        <f t="shared" ca="1" si="462"/>
        <v>7834.3899999999985</v>
      </c>
      <c r="O285" s="35">
        <f t="shared" ca="1" si="462"/>
        <v>391.71000000000026</v>
      </c>
      <c r="P285" s="35">
        <f t="shared" ca="1" si="462"/>
        <v>2804.2200000000021</v>
      </c>
      <c r="Q285" s="36">
        <f t="shared" ca="1" si="462"/>
        <v>11030.320000000002</v>
      </c>
      <c r="R285" s="34">
        <f t="shared" ca="1" si="462"/>
        <v>2805.3299999999954</v>
      </c>
      <c r="S285" s="35">
        <f t="shared" ca="1" si="462"/>
        <v>140.23000000000008</v>
      </c>
      <c r="T285" s="35">
        <f t="shared" ca="1" si="462"/>
        <v>909.01999999999907</v>
      </c>
      <c r="U285" s="36">
        <f t="shared" ca="1" si="462"/>
        <v>3854.5799999999945</v>
      </c>
      <c r="V285" s="34">
        <f t="shared" ca="1" si="462"/>
        <v>-10016.200000000004</v>
      </c>
      <c r="W285" s="35">
        <f t="shared" ca="1" si="462"/>
        <v>-500.80000000000013</v>
      </c>
      <c r="X285" s="35">
        <f t="shared" ca="1" si="462"/>
        <v>-3034.1699999999983</v>
      </c>
      <c r="Y285" s="36">
        <f t="shared" ca="1" si="462"/>
        <v>-13551.170000000002</v>
      </c>
      <c r="Z285" s="34">
        <f t="shared" ca="1" si="462"/>
        <v>-4018.9699999999939</v>
      </c>
      <c r="AA285" s="35">
        <f t="shared" ca="1" si="462"/>
        <v>-200.95000000000005</v>
      </c>
      <c r="AB285" s="35">
        <f t="shared" ca="1" si="462"/>
        <v>-1098.6999999999996</v>
      </c>
      <c r="AC285" s="36">
        <f t="shared" ca="1" si="462"/>
        <v>-5318.6199999999926</v>
      </c>
      <c r="AD285" s="34">
        <f t="shared" ca="1" si="462"/>
        <v>-1309.6600000000108</v>
      </c>
      <c r="AE285" s="35">
        <f t="shared" ca="1" si="462"/>
        <v>-65.470000000000368</v>
      </c>
      <c r="AF285" s="35">
        <f t="shared" ca="1" si="462"/>
        <v>-326.6399999999976</v>
      </c>
      <c r="AG285" s="36">
        <f t="shared" ca="1" si="462"/>
        <v>-1701.7700000000077</v>
      </c>
      <c r="AH285" s="34">
        <f t="shared" ca="1" si="462"/>
        <v>41856.109999999986</v>
      </c>
      <c r="AI285" s="35">
        <f t="shared" ca="1" si="462"/>
        <v>2092.85</v>
      </c>
      <c r="AJ285" s="35">
        <f t="shared" ca="1" si="462"/>
        <v>9296.91</v>
      </c>
      <c r="AK285" s="36">
        <f t="shared" ca="1" si="462"/>
        <v>53245.869999999981</v>
      </c>
      <c r="AL285" s="34">
        <f t="shared" ca="1" si="462"/>
        <v>2669.6599999999962</v>
      </c>
      <c r="AM285" s="35">
        <f t="shared" ca="1" si="462"/>
        <v>133.49999999999966</v>
      </c>
      <c r="AN285" s="35">
        <f t="shared" ca="1" si="462"/>
        <v>528.52000000000021</v>
      </c>
      <c r="AO285" s="36">
        <f t="shared" ca="1" si="462"/>
        <v>3331.6799999999985</v>
      </c>
      <c r="AP285" s="34">
        <f t="shared" ca="1" si="462"/>
        <v>1930.49000000001</v>
      </c>
      <c r="AQ285" s="35">
        <f t="shared" ca="1" si="462"/>
        <v>96.519999999999939</v>
      </c>
      <c r="AR285" s="35">
        <f t="shared" ca="1" si="462"/>
        <v>341.84999999999934</v>
      </c>
      <c r="AS285" s="36">
        <f t="shared" ca="1" si="462"/>
        <v>2368.8600000000097</v>
      </c>
      <c r="AT285" s="34">
        <f t="shared" ca="1" si="462"/>
        <v>145.75999999999885</v>
      </c>
      <c r="AU285" s="35">
        <f t="shared" ca="1" si="462"/>
        <v>7.2600000000000122</v>
      </c>
      <c r="AV285" s="35">
        <f t="shared" ca="1" si="462"/>
        <v>21.109999999999967</v>
      </c>
      <c r="AW285" s="36">
        <f t="shared" ca="1" si="462"/>
        <v>174.12999999999883</v>
      </c>
      <c r="AX285" s="34">
        <f t="shared" ca="1" si="462"/>
        <v>64748.27999999997</v>
      </c>
      <c r="AY285" s="35">
        <f t="shared" ca="1" si="462"/>
        <v>3237.46</v>
      </c>
      <c r="AZ285" s="35">
        <f t="shared" ca="1" si="462"/>
        <v>19714.049999999996</v>
      </c>
      <c r="BA285" s="36">
        <f t="shared" ca="1" si="462"/>
        <v>87699.789999999979</v>
      </c>
    </row>
    <row r="286" spans="1:53" outlineLevel="2" x14ac:dyDescent="0.25">
      <c r="A286" t="s">
        <v>674</v>
      </c>
      <c r="B286" t="str">
        <f ca="1">VLOOKUP($A286,IndexLookup,2,FALSE)</f>
        <v>SCL</v>
      </c>
      <c r="C286" t="str">
        <f ca="1">VLOOKUP($B286,ParticipantLookup,2,FALSE)</f>
        <v>Syncrude Canada Ltd.</v>
      </c>
      <c r="D286" t="str">
        <f ca="1">VLOOKUP($A286,IndexLookup,3,FALSE)</f>
        <v>341S025</v>
      </c>
      <c r="E286" t="str">
        <f ca="1">VLOOKUP($D286,FacilityLookup,2,FALSE)</f>
        <v>Syncrude Industrial System DOS</v>
      </c>
      <c r="F286" s="34">
        <f ca="1">IFERROR(VLOOKUP($A286,Lookup2006,77,FALSE),0)</f>
        <v>750.60999999999808</v>
      </c>
      <c r="G286" s="35">
        <f ca="1">IFERROR(VLOOKUP($A286,Lookup2006,78,FALSE),0)</f>
        <v>37.520000000000024</v>
      </c>
      <c r="H286" s="35">
        <f ca="1">IFERROR(VLOOKUP($A286,Lookup2006,79,FALSE),0)</f>
        <v>359.88000000000028</v>
      </c>
      <c r="I286" s="36">
        <f ca="1">IFERROR(VLOOKUP($A286,Lookup2006,80,FALSE),0)</f>
        <v>1148.0099999999984</v>
      </c>
      <c r="J286" s="34">
        <f ca="1">IFERROR(VLOOKUP($A286,Lookup2007,77,FALSE),0)</f>
        <v>524.57999999999936</v>
      </c>
      <c r="K286" s="35">
        <f ca="1">IFERROR(VLOOKUP($A286,Lookup2007,78,FALSE),0)</f>
        <v>26.239999999999984</v>
      </c>
      <c r="L286" s="35">
        <f ca="1">IFERROR(VLOOKUP($A286,Lookup2007,79,FALSE),0)</f>
        <v>217.6100000000001</v>
      </c>
      <c r="M286" s="36">
        <f ca="1">IFERROR(VLOOKUP($A286,Lookup2007,80,FALSE),0)</f>
        <v>768.4299999999995</v>
      </c>
      <c r="N286" s="34">
        <f ca="1">IFERROR(VLOOKUP($A286,Lookup2008,77,FALSE),0)</f>
        <v>369.67000000000326</v>
      </c>
      <c r="O286" s="35">
        <f ca="1">IFERROR(VLOOKUP($A286,Lookup2008,78,FALSE),0)</f>
        <v>18.489999999999995</v>
      </c>
      <c r="P286" s="35">
        <f ca="1">IFERROR(VLOOKUP($A286,Lookup2008,79,FALSE),0)</f>
        <v>135.46</v>
      </c>
      <c r="Q286" s="36">
        <f ca="1">IFERROR(VLOOKUP($A286,Lookup2008,80,FALSE),0)</f>
        <v>523.62000000000319</v>
      </c>
      <c r="R286" s="34">
        <f ca="1">IFERROR(VLOOKUP($A286,Lookup2009,77,FALSE),0)</f>
        <v>84.759999999998001</v>
      </c>
      <c r="S286" s="35">
        <f ca="1">IFERROR(VLOOKUP($A286,Lookup2009,78,FALSE),0)</f>
        <v>4.2400000000000029</v>
      </c>
      <c r="T286" s="35">
        <f ca="1">IFERROR(VLOOKUP($A286,Lookup2009,79,FALSE),0)</f>
        <v>27.620000000000005</v>
      </c>
      <c r="U286" s="36">
        <f ca="1">IFERROR(VLOOKUP($A286,Lookup2009,80,FALSE),0)</f>
        <v>116.61999999999799</v>
      </c>
      <c r="V286" s="34">
        <f ca="1">IFERROR(VLOOKUP($A286,Lookup2010,77,FALSE),0)</f>
        <v>0</v>
      </c>
      <c r="W286" s="35">
        <f ca="1">IFERROR(VLOOKUP($A286,Lookup2010,78,FALSE),0)</f>
        <v>0</v>
      </c>
      <c r="X286" s="35">
        <f ca="1">IFERROR(VLOOKUP($A286,Lookup2010,79,FALSE),0)</f>
        <v>0</v>
      </c>
      <c r="Y286" s="36">
        <f ca="1">IFERROR(VLOOKUP($A286,Lookup2010,80,FALSE),0)</f>
        <v>0</v>
      </c>
      <c r="Z286" s="34">
        <f ca="1">IFERROR(VLOOKUP($A286,Lookup2011,77,FALSE),0)</f>
        <v>-17.730000000000423</v>
      </c>
      <c r="AA286" s="35">
        <f ca="1">IFERROR(VLOOKUP($A286,Lookup2011,78,FALSE),0)</f>
        <v>-0.90000000000002345</v>
      </c>
      <c r="AB286" s="35">
        <f ca="1">IFERROR(VLOOKUP($A286,Lookup2011,79,FALSE),0)</f>
        <v>-3.9100000000000295</v>
      </c>
      <c r="AC286" s="36">
        <f ca="1">IFERROR(VLOOKUP($A286,Lookup2011,80,FALSE),0)</f>
        <v>-22.540000000000504</v>
      </c>
      <c r="AD286" s="34">
        <f ca="1">IFERROR(VLOOKUP($A286,Lookup2012,77,FALSE),0)</f>
        <v>-1149.4199999999983</v>
      </c>
      <c r="AE286" s="35">
        <f ca="1">IFERROR(VLOOKUP($A286,Lookup2012,78,FALSE),0)</f>
        <v>-57.480000000000018</v>
      </c>
      <c r="AF286" s="35">
        <f ca="1">IFERROR(VLOOKUP($A286,Lookup2012,79,FALSE),0)</f>
        <v>-279.38999999999947</v>
      </c>
      <c r="AG286" s="36">
        <f ca="1">IFERROR(VLOOKUP($A286,Lookup2012,80,FALSE),0)</f>
        <v>-1486.2899999999977</v>
      </c>
      <c r="AH286" s="34">
        <f ca="1">IFERROR(VLOOKUP($A286,Lookup2013,77,FALSE),0)</f>
        <v>0</v>
      </c>
      <c r="AI286" s="35">
        <f ca="1">IFERROR(VLOOKUP($A286,Lookup2013,78,FALSE),0)</f>
        <v>0</v>
      </c>
      <c r="AJ286" s="35">
        <f ca="1">IFERROR(VLOOKUP($A286,Lookup2013,79,FALSE),0)</f>
        <v>0</v>
      </c>
      <c r="AK286" s="36">
        <f ca="1">IFERROR(VLOOKUP($A286,Lookup2013,80,FALSE),0)</f>
        <v>0</v>
      </c>
      <c r="AL286" s="34">
        <f ca="1">IFERROR(VLOOKUP($A286,Lookup2014,77,FALSE),0)</f>
        <v>0</v>
      </c>
      <c r="AM286" s="35">
        <f ca="1">IFERROR(VLOOKUP($A286,Lookup2014,78,FALSE),0)</f>
        <v>0</v>
      </c>
      <c r="AN286" s="35">
        <f ca="1">IFERROR(VLOOKUP($A286,Lookup2014,79,FALSE),0)</f>
        <v>0</v>
      </c>
      <c r="AO286" s="36">
        <f ca="1">IFERROR(VLOOKUP($A286,Lookup2014,80,FALSE),0)</f>
        <v>0</v>
      </c>
      <c r="AP286" s="34">
        <f ca="1">IFERROR(VLOOKUP($A286,Lookup2015,77,FALSE),0)</f>
        <v>0</v>
      </c>
      <c r="AQ286" s="35">
        <f ca="1">IFERROR(VLOOKUP($A286,Lookup2015,78,FALSE),0)</f>
        <v>0</v>
      </c>
      <c r="AR286" s="35">
        <f ca="1">IFERROR(VLOOKUP($A286,Lookup2015,79,FALSE),0)</f>
        <v>0</v>
      </c>
      <c r="AS286" s="36">
        <f ca="1">IFERROR(VLOOKUP($A286,Lookup2015,80,FALSE),0)</f>
        <v>0</v>
      </c>
      <c r="AT286" s="34">
        <f ca="1">IFERROR(VLOOKUP($A286,Lookup2016,77,FALSE),0)</f>
        <v>0</v>
      </c>
      <c r="AU286" s="35">
        <f ca="1">IFERROR(VLOOKUP($A286,Lookup2016,78,FALSE),0)</f>
        <v>0</v>
      </c>
      <c r="AV286" s="35">
        <f ca="1">IFERROR(VLOOKUP($A286,Lookup2016,79,FALSE),0)</f>
        <v>0</v>
      </c>
      <c r="AW286" s="36">
        <f ca="1">IFERROR(VLOOKUP($A286,Lookup2016,80,FALSE),0)</f>
        <v>0</v>
      </c>
      <c r="AX286" s="34">
        <f t="shared" ref="AX286:BA287" ca="1" si="463">SUM(F286,J286,N286,R286,V286,Z286,AD286,AH286,AL286,AP286,AT286)</f>
        <v>562.4699999999998</v>
      </c>
      <c r="AY286" s="35">
        <f t="shared" ca="1" si="463"/>
        <v>28.109999999999971</v>
      </c>
      <c r="AZ286" s="35">
        <f t="shared" ca="1" si="463"/>
        <v>457.27000000000083</v>
      </c>
      <c r="BA286" s="36">
        <f t="shared" ca="1" si="463"/>
        <v>1047.8500000000008</v>
      </c>
    </row>
    <row r="287" spans="1:53" outlineLevel="2" x14ac:dyDescent="0.25">
      <c r="A287" t="s">
        <v>354</v>
      </c>
      <c r="B287" t="str">
        <f ca="1">VLOOKUP($A287,IndexLookup,2,FALSE)</f>
        <v>SCL</v>
      </c>
      <c r="C287" t="str">
        <f ca="1">VLOOKUP($B287,ParticipantLookup,2,FALSE)</f>
        <v>Syncrude Canada Ltd.</v>
      </c>
      <c r="D287" t="str">
        <f ca="1">VLOOKUP($A287,IndexLookup,3,FALSE)</f>
        <v>SCL1</v>
      </c>
      <c r="E287" t="str">
        <f ca="1">VLOOKUP($D287,FacilityLookup,2,FALSE)</f>
        <v>Syncrude Industrial System</v>
      </c>
      <c r="F287" s="34">
        <f ca="1">IFERROR(VLOOKUP($A287,Lookup2006,77,FALSE),0)</f>
        <v>5608.3400000000329</v>
      </c>
      <c r="G287" s="35">
        <f ca="1">IFERROR(VLOOKUP($A287,Lookup2006,78,FALSE),0)</f>
        <v>280.40999999999951</v>
      </c>
      <c r="H287" s="35">
        <f ca="1">IFERROR(VLOOKUP($A287,Lookup2006,79,FALSE),0)</f>
        <v>2604.3699999999963</v>
      </c>
      <c r="I287" s="36">
        <f ca="1">IFERROR(VLOOKUP($A287,Lookup2006,80,FALSE),0)</f>
        <v>8493.1200000000281</v>
      </c>
      <c r="J287" s="34">
        <f ca="1">IFERROR(VLOOKUP($A287,Lookup2007,77,FALSE),0)</f>
        <v>-2166.6999999999643</v>
      </c>
      <c r="K287" s="35">
        <f ca="1">IFERROR(VLOOKUP($A287,Lookup2007,78,FALSE),0)</f>
        <v>-108.32000000000028</v>
      </c>
      <c r="L287" s="35">
        <f ca="1">IFERROR(VLOOKUP($A287,Lookup2007,79,FALSE),0)</f>
        <v>-897.44999999999902</v>
      </c>
      <c r="M287" s="36">
        <f ca="1">IFERROR(VLOOKUP($A287,Lookup2007,80,FALSE),0)</f>
        <v>-3172.4699999999639</v>
      </c>
      <c r="N287" s="34">
        <f ca="1">IFERROR(VLOOKUP($A287,Lookup2008,77,FALSE),0)</f>
        <v>7895.1200000000608</v>
      </c>
      <c r="O287" s="35">
        <f ca="1">IFERROR(VLOOKUP($A287,Lookup2008,78,FALSE),0)</f>
        <v>394.74999999999966</v>
      </c>
      <c r="P287" s="35">
        <f ca="1">IFERROR(VLOOKUP($A287,Lookup2008,79,FALSE),0)</f>
        <v>2806.4699999999993</v>
      </c>
      <c r="Q287" s="36">
        <f ca="1">IFERROR(VLOOKUP($A287,Lookup2008,80,FALSE),0)</f>
        <v>11096.340000000058</v>
      </c>
      <c r="R287" s="34">
        <f ca="1">IFERROR(VLOOKUP($A287,Lookup2009,77,FALSE),0)</f>
        <v>-1358.6600000000071</v>
      </c>
      <c r="S287" s="35">
        <f ca="1">IFERROR(VLOOKUP($A287,Lookup2009,78,FALSE),0)</f>
        <v>-67.940000000000111</v>
      </c>
      <c r="T287" s="35">
        <f ca="1">IFERROR(VLOOKUP($A287,Lookup2009,79,FALSE),0)</f>
        <v>-441.63000000000136</v>
      </c>
      <c r="U287" s="36">
        <f ca="1">IFERROR(VLOOKUP($A287,Lookup2009,80,FALSE),0)</f>
        <v>-1868.2300000000087</v>
      </c>
      <c r="V287" s="34">
        <f ca="1">IFERROR(VLOOKUP($A287,Lookup2010,77,FALSE),0)</f>
        <v>-5037.8999999999669</v>
      </c>
      <c r="W287" s="35">
        <f ca="1">IFERROR(VLOOKUP($A287,Lookup2010,78,FALSE),0)</f>
        <v>-251.85999999999993</v>
      </c>
      <c r="X287" s="35">
        <f ca="1">IFERROR(VLOOKUP($A287,Lookup2010,79,FALSE),0)</f>
        <v>-1515.4800000000016</v>
      </c>
      <c r="Y287" s="36">
        <f ca="1">IFERROR(VLOOKUP($A287,Lookup2010,80,FALSE),0)</f>
        <v>-6805.2399999999679</v>
      </c>
      <c r="Z287" s="34">
        <f ca="1">IFERROR(VLOOKUP($A287,Lookup2011,77,FALSE),0)</f>
        <v>17631.87999999999</v>
      </c>
      <c r="AA287" s="35">
        <f ca="1">IFERROR(VLOOKUP($A287,Lookup2011,78,FALSE),0)</f>
        <v>881.56999999999982</v>
      </c>
      <c r="AB287" s="35">
        <f ca="1">IFERROR(VLOOKUP($A287,Lookup2011,79,FALSE),0)</f>
        <v>4853.8200000000006</v>
      </c>
      <c r="AC287" s="36">
        <f ca="1">IFERROR(VLOOKUP($A287,Lookup2011,80,FALSE),0)</f>
        <v>23367.269999999986</v>
      </c>
      <c r="AD287" s="34">
        <f ca="1">IFERROR(VLOOKUP($A287,Lookup2012,77,FALSE),0)</f>
        <v>12608.390000000016</v>
      </c>
      <c r="AE287" s="35">
        <f ca="1">IFERROR(VLOOKUP($A287,Lookup2012,78,FALSE),0)</f>
        <v>630.42999999999984</v>
      </c>
      <c r="AF287" s="35">
        <f ca="1">IFERROR(VLOOKUP($A287,Lookup2012,79,FALSE),0)</f>
        <v>3208.2500000000027</v>
      </c>
      <c r="AG287" s="36">
        <f ca="1">IFERROR(VLOOKUP($A287,Lookup2012,80,FALSE),0)</f>
        <v>16447.070000000014</v>
      </c>
      <c r="AH287" s="34">
        <f ca="1">IFERROR(VLOOKUP($A287,Lookup2013,77,FALSE),0)</f>
        <v>6112.8200000000106</v>
      </c>
      <c r="AI287" s="35">
        <f ca="1">IFERROR(VLOOKUP($A287,Lookup2013,78,FALSE),0)</f>
        <v>305.6099999999999</v>
      </c>
      <c r="AJ287" s="35">
        <f ca="1">IFERROR(VLOOKUP($A287,Lookup2013,79,FALSE),0)</f>
        <v>1330.42</v>
      </c>
      <c r="AK287" s="36">
        <f ca="1">IFERROR(VLOOKUP($A287,Lookup2013,80,FALSE),0)</f>
        <v>7748.8500000000113</v>
      </c>
      <c r="AL287" s="34">
        <f ca="1">IFERROR(VLOOKUP($A287,Lookup2014,77,FALSE),0)</f>
        <v>19094.39000000005</v>
      </c>
      <c r="AM287" s="35">
        <f ca="1">IFERROR(VLOOKUP($A287,Lookup2014,78,FALSE),0)</f>
        <v>954.72000000000025</v>
      </c>
      <c r="AN287" s="35">
        <f ca="1">IFERROR(VLOOKUP($A287,Lookup2014,79,FALSE),0)</f>
        <v>3756.4599999999982</v>
      </c>
      <c r="AO287" s="36">
        <f ca="1">IFERROR(VLOOKUP($A287,Lookup2014,80,FALSE),0)</f>
        <v>23805.570000000047</v>
      </c>
      <c r="AP287" s="34">
        <f ca="1">IFERROR(VLOOKUP($A287,Lookup2015,77,FALSE),0)</f>
        <v>-3155.3900000000194</v>
      </c>
      <c r="AQ287" s="35">
        <f ca="1">IFERROR(VLOOKUP($A287,Lookup2015,78,FALSE),0)</f>
        <v>-157.77000000000032</v>
      </c>
      <c r="AR287" s="35">
        <f ca="1">IFERROR(VLOOKUP($A287,Lookup2015,79,FALSE),0)</f>
        <v>-527.58999999999969</v>
      </c>
      <c r="AS287" s="36">
        <f ca="1">IFERROR(VLOOKUP($A287,Lookup2015,80,FALSE),0)</f>
        <v>-3840.7500000000196</v>
      </c>
      <c r="AT287" s="34">
        <f ca="1">IFERROR(VLOOKUP($A287,Lookup2016,77,FALSE),0)</f>
        <v>-631.44999999999914</v>
      </c>
      <c r="AU287" s="35">
        <f ca="1">IFERROR(VLOOKUP($A287,Lookup2016,78,FALSE),0)</f>
        <v>-31.549999999999969</v>
      </c>
      <c r="AV287" s="35">
        <f ca="1">IFERROR(VLOOKUP($A287,Lookup2016,79,FALSE),0)</f>
        <v>-92.420000000000059</v>
      </c>
      <c r="AW287" s="36">
        <f ca="1">IFERROR(VLOOKUP($A287,Lookup2016,80,FALSE),0)</f>
        <v>-755.41999999999916</v>
      </c>
      <c r="AX287" s="34">
        <f t="shared" ca="1" si="463"/>
        <v>56600.8400000002</v>
      </c>
      <c r="AY287" s="35">
        <f t="shared" ca="1" si="463"/>
        <v>2830.0499999999984</v>
      </c>
      <c r="AZ287" s="35">
        <f t="shared" ca="1" si="463"/>
        <v>15085.219999999996</v>
      </c>
      <c r="BA287" s="36">
        <f t="shared" ca="1" si="463"/>
        <v>74516.11000000019</v>
      </c>
    </row>
    <row r="288" spans="1:53" outlineLevel="1" x14ac:dyDescent="0.25">
      <c r="C288" s="2" t="s">
        <v>974</v>
      </c>
      <c r="F288" s="34">
        <f t="shared" ref="F288:BA288" ca="1" si="464">SUBTOTAL(9,F286:F287)</f>
        <v>6358.9500000000307</v>
      </c>
      <c r="G288" s="35">
        <f t="shared" ca="1" si="464"/>
        <v>317.92999999999955</v>
      </c>
      <c r="H288" s="35">
        <f t="shared" ca="1" si="464"/>
        <v>2964.2499999999964</v>
      </c>
      <c r="I288" s="36">
        <f t="shared" ca="1" si="464"/>
        <v>9641.1300000000265</v>
      </c>
      <c r="J288" s="34">
        <f t="shared" ca="1" si="464"/>
        <v>-1642.1199999999649</v>
      </c>
      <c r="K288" s="35">
        <f t="shared" ca="1" si="464"/>
        <v>-82.080000000000297</v>
      </c>
      <c r="L288" s="35">
        <f t="shared" ca="1" si="464"/>
        <v>-679.83999999999889</v>
      </c>
      <c r="M288" s="36">
        <f t="shared" ca="1" si="464"/>
        <v>-2404.0399999999645</v>
      </c>
      <c r="N288" s="34">
        <f t="shared" ca="1" si="464"/>
        <v>8264.7900000000645</v>
      </c>
      <c r="O288" s="35">
        <f t="shared" ca="1" si="464"/>
        <v>413.23999999999967</v>
      </c>
      <c r="P288" s="35">
        <f t="shared" ca="1" si="464"/>
        <v>2941.9299999999994</v>
      </c>
      <c r="Q288" s="36">
        <f t="shared" ca="1" si="464"/>
        <v>11619.960000000061</v>
      </c>
      <c r="R288" s="34">
        <f t="shared" ca="1" si="464"/>
        <v>-1273.9000000000092</v>
      </c>
      <c r="S288" s="35">
        <f t="shared" ca="1" si="464"/>
        <v>-63.700000000000109</v>
      </c>
      <c r="T288" s="35">
        <f t="shared" ca="1" si="464"/>
        <v>-414.01000000000136</v>
      </c>
      <c r="U288" s="36">
        <f t="shared" ca="1" si="464"/>
        <v>-1751.6100000000106</v>
      </c>
      <c r="V288" s="34">
        <f t="shared" ca="1" si="464"/>
        <v>-5037.8999999999669</v>
      </c>
      <c r="W288" s="35">
        <f t="shared" ca="1" si="464"/>
        <v>-251.85999999999993</v>
      </c>
      <c r="X288" s="35">
        <f t="shared" ca="1" si="464"/>
        <v>-1515.4800000000016</v>
      </c>
      <c r="Y288" s="36">
        <f t="shared" ca="1" si="464"/>
        <v>-6805.2399999999679</v>
      </c>
      <c r="Z288" s="34">
        <f t="shared" ca="1" si="464"/>
        <v>17614.149999999991</v>
      </c>
      <c r="AA288" s="35">
        <f t="shared" ca="1" si="464"/>
        <v>880.66999999999985</v>
      </c>
      <c r="AB288" s="35">
        <f t="shared" ca="1" si="464"/>
        <v>4849.9100000000008</v>
      </c>
      <c r="AC288" s="36">
        <f t="shared" ca="1" si="464"/>
        <v>23344.729999999985</v>
      </c>
      <c r="AD288" s="34">
        <f t="shared" ca="1" si="464"/>
        <v>11458.970000000018</v>
      </c>
      <c r="AE288" s="35">
        <f t="shared" ca="1" si="464"/>
        <v>572.94999999999982</v>
      </c>
      <c r="AF288" s="35">
        <f t="shared" ca="1" si="464"/>
        <v>2928.8600000000033</v>
      </c>
      <c r="AG288" s="36">
        <f t="shared" ca="1" si="464"/>
        <v>14960.780000000017</v>
      </c>
      <c r="AH288" s="34">
        <f t="shared" ca="1" si="464"/>
        <v>6112.8200000000106</v>
      </c>
      <c r="AI288" s="35">
        <f t="shared" ca="1" si="464"/>
        <v>305.6099999999999</v>
      </c>
      <c r="AJ288" s="35">
        <f t="shared" ca="1" si="464"/>
        <v>1330.42</v>
      </c>
      <c r="AK288" s="36">
        <f t="shared" ca="1" si="464"/>
        <v>7748.8500000000113</v>
      </c>
      <c r="AL288" s="34">
        <f t="shared" ca="1" si="464"/>
        <v>19094.39000000005</v>
      </c>
      <c r="AM288" s="35">
        <f t="shared" ca="1" si="464"/>
        <v>954.72000000000025</v>
      </c>
      <c r="AN288" s="35">
        <f t="shared" ca="1" si="464"/>
        <v>3756.4599999999982</v>
      </c>
      <c r="AO288" s="36">
        <f t="shared" ca="1" si="464"/>
        <v>23805.570000000047</v>
      </c>
      <c r="AP288" s="34">
        <f t="shared" ca="1" si="464"/>
        <v>-3155.3900000000194</v>
      </c>
      <c r="AQ288" s="35">
        <f t="shared" ca="1" si="464"/>
        <v>-157.77000000000032</v>
      </c>
      <c r="AR288" s="35">
        <f t="shared" ca="1" si="464"/>
        <v>-527.58999999999969</v>
      </c>
      <c r="AS288" s="36">
        <f t="shared" ca="1" si="464"/>
        <v>-3840.7500000000196</v>
      </c>
      <c r="AT288" s="34">
        <f t="shared" ca="1" si="464"/>
        <v>-631.44999999999914</v>
      </c>
      <c r="AU288" s="35">
        <f t="shared" ca="1" si="464"/>
        <v>-31.549999999999969</v>
      </c>
      <c r="AV288" s="35">
        <f t="shared" ca="1" si="464"/>
        <v>-92.420000000000059</v>
      </c>
      <c r="AW288" s="36">
        <f t="shared" ca="1" si="464"/>
        <v>-755.41999999999916</v>
      </c>
      <c r="AX288" s="34">
        <f t="shared" ca="1" si="464"/>
        <v>57163.310000000201</v>
      </c>
      <c r="AY288" s="35">
        <f t="shared" ca="1" si="464"/>
        <v>2858.1599999999985</v>
      </c>
      <c r="AZ288" s="35">
        <f t="shared" ca="1" si="464"/>
        <v>15542.489999999996</v>
      </c>
      <c r="BA288" s="36">
        <f t="shared" ca="1" si="464"/>
        <v>75563.960000000196</v>
      </c>
    </row>
    <row r="289" spans="1:53" outlineLevel="2" x14ac:dyDescent="0.25">
      <c r="A289" t="s">
        <v>758</v>
      </c>
      <c r="B289" t="str">
        <f ca="1">VLOOKUP($A289,IndexLookup,2,FALSE)</f>
        <v>SYPM</v>
      </c>
      <c r="C289" t="str">
        <f ca="1">VLOOKUP($B289,ParticipantLookup,2,FALSE)</f>
        <v>Synergy Power Marketing Inc.</v>
      </c>
      <c r="D289" t="str">
        <f ca="1">VLOOKUP($A289,IndexLookup,3,FALSE)</f>
        <v>BCHIMP</v>
      </c>
      <c r="E289" t="str">
        <f ca="1">VLOOKUP($D289,FacilityLookup,2,FALSE)</f>
        <v>Alberta-BC Intertie - Import</v>
      </c>
      <c r="F289" s="34">
        <f ca="1">IFERROR(VLOOKUP($A289,Lookup2006,77,FALSE),0)</f>
        <v>0</v>
      </c>
      <c r="G289" s="35">
        <f ca="1">IFERROR(VLOOKUP($A289,Lookup2006,78,FALSE),0)</f>
        <v>0</v>
      </c>
      <c r="H289" s="35">
        <f ca="1">IFERROR(VLOOKUP($A289,Lookup2006,79,FALSE),0)</f>
        <v>0</v>
      </c>
      <c r="I289" s="36">
        <f ca="1">IFERROR(VLOOKUP($A289,Lookup2006,80,FALSE),0)</f>
        <v>0</v>
      </c>
      <c r="J289" s="34">
        <f ca="1">IFERROR(VLOOKUP($A289,Lookup2007,77,FALSE),0)</f>
        <v>0</v>
      </c>
      <c r="K289" s="35">
        <f ca="1">IFERROR(VLOOKUP($A289,Lookup2007,78,FALSE),0)</f>
        <v>0</v>
      </c>
      <c r="L289" s="35">
        <f ca="1">IFERROR(VLOOKUP($A289,Lookup2007,79,FALSE),0)</f>
        <v>0</v>
      </c>
      <c r="M289" s="36">
        <f ca="1">IFERROR(VLOOKUP($A289,Lookup2007,80,FALSE),0)</f>
        <v>0</v>
      </c>
      <c r="N289" s="34">
        <f ca="1">IFERROR(VLOOKUP($A289,Lookup2008,77,FALSE),0)</f>
        <v>0</v>
      </c>
      <c r="O289" s="35">
        <f ca="1">IFERROR(VLOOKUP($A289,Lookup2008,78,FALSE),0)</f>
        <v>0</v>
      </c>
      <c r="P289" s="35">
        <f ca="1">IFERROR(VLOOKUP($A289,Lookup2008,79,FALSE),0)</f>
        <v>0</v>
      </c>
      <c r="Q289" s="36">
        <f ca="1">IFERROR(VLOOKUP($A289,Lookup2008,80,FALSE),0)</f>
        <v>0</v>
      </c>
      <c r="R289" s="34">
        <f ca="1">IFERROR(VLOOKUP($A289,Lookup2009,77,FALSE),0)</f>
        <v>0</v>
      </c>
      <c r="S289" s="35">
        <f ca="1">IFERROR(VLOOKUP($A289,Lookup2009,78,FALSE),0)</f>
        <v>0</v>
      </c>
      <c r="T289" s="35">
        <f ca="1">IFERROR(VLOOKUP($A289,Lookup2009,79,FALSE),0)</f>
        <v>0</v>
      </c>
      <c r="U289" s="36">
        <f ca="1">IFERROR(VLOOKUP($A289,Lookup2009,80,FALSE),0)</f>
        <v>0</v>
      </c>
      <c r="V289" s="34">
        <f ca="1">IFERROR(VLOOKUP($A289,Lookup2010,77,FALSE),0)</f>
        <v>0</v>
      </c>
      <c r="W289" s="35">
        <f ca="1">IFERROR(VLOOKUP($A289,Lookup2010,78,FALSE),0)</f>
        <v>0</v>
      </c>
      <c r="X289" s="35">
        <f ca="1">IFERROR(VLOOKUP($A289,Lookup2010,79,FALSE),0)</f>
        <v>0</v>
      </c>
      <c r="Y289" s="36">
        <f ca="1">IFERROR(VLOOKUP($A289,Lookup2010,80,FALSE),0)</f>
        <v>0</v>
      </c>
      <c r="Z289" s="34">
        <f ca="1">IFERROR(VLOOKUP($A289,Lookup2011,77,FALSE),0)</f>
        <v>0</v>
      </c>
      <c r="AA289" s="35">
        <f ca="1">IFERROR(VLOOKUP($A289,Lookup2011,78,FALSE),0)</f>
        <v>0</v>
      </c>
      <c r="AB289" s="35">
        <f ca="1">IFERROR(VLOOKUP($A289,Lookup2011,79,FALSE),0)</f>
        <v>0</v>
      </c>
      <c r="AC289" s="36">
        <f ca="1">IFERROR(VLOOKUP($A289,Lookup2011,80,FALSE),0)</f>
        <v>0</v>
      </c>
      <c r="AD289" s="34">
        <f ca="1">IFERROR(VLOOKUP($A289,Lookup2012,77,FALSE),0)</f>
        <v>0</v>
      </c>
      <c r="AE289" s="35">
        <f ca="1">IFERROR(VLOOKUP($A289,Lookup2012,78,FALSE),0)</f>
        <v>0</v>
      </c>
      <c r="AF289" s="35">
        <f ca="1">IFERROR(VLOOKUP($A289,Lookup2012,79,FALSE),0)</f>
        <v>0</v>
      </c>
      <c r="AG289" s="36">
        <f ca="1">IFERROR(VLOOKUP($A289,Lookup2012,80,FALSE),0)</f>
        <v>0</v>
      </c>
      <c r="AH289" s="34">
        <f ca="1">IFERROR(VLOOKUP($A289,Lookup2013,77,FALSE),0)</f>
        <v>0</v>
      </c>
      <c r="AI289" s="35">
        <f ca="1">IFERROR(VLOOKUP($A289,Lookup2013,78,FALSE),0)</f>
        <v>0</v>
      </c>
      <c r="AJ289" s="35">
        <f ca="1">IFERROR(VLOOKUP($A289,Lookup2013,79,FALSE),0)</f>
        <v>0</v>
      </c>
      <c r="AK289" s="36">
        <f ca="1">IFERROR(VLOOKUP($A289,Lookup2013,80,FALSE),0)</f>
        <v>0</v>
      </c>
      <c r="AL289" s="34">
        <f ca="1">IFERROR(VLOOKUP($A289,Lookup2014,77,FALSE),0)</f>
        <v>0</v>
      </c>
      <c r="AM289" s="35">
        <f ca="1">IFERROR(VLOOKUP($A289,Lookup2014,78,FALSE),0)</f>
        <v>0</v>
      </c>
      <c r="AN289" s="35">
        <f ca="1">IFERROR(VLOOKUP($A289,Lookup2014,79,FALSE),0)</f>
        <v>0</v>
      </c>
      <c r="AO289" s="36">
        <f ca="1">IFERROR(VLOOKUP($A289,Lookup2014,80,FALSE),0)</f>
        <v>0</v>
      </c>
      <c r="AP289" s="34">
        <f ca="1">IFERROR(VLOOKUP($A289,Lookup2015,77,FALSE),0)</f>
        <v>0</v>
      </c>
      <c r="AQ289" s="35">
        <f ca="1">IFERROR(VLOOKUP($A289,Lookup2015,78,FALSE),0)</f>
        <v>0</v>
      </c>
      <c r="AR289" s="35">
        <f ca="1">IFERROR(VLOOKUP($A289,Lookup2015,79,FALSE),0)</f>
        <v>0</v>
      </c>
      <c r="AS289" s="36">
        <f ca="1">IFERROR(VLOOKUP($A289,Lookup2015,80,FALSE),0)</f>
        <v>0</v>
      </c>
      <c r="AT289" s="34">
        <f ca="1">IFERROR(VLOOKUP($A289,Lookup2016,77,FALSE),0)</f>
        <v>0</v>
      </c>
      <c r="AU289" s="35">
        <f ca="1">IFERROR(VLOOKUP($A289,Lookup2016,78,FALSE),0)</f>
        <v>0</v>
      </c>
      <c r="AV289" s="35">
        <f ca="1">IFERROR(VLOOKUP($A289,Lookup2016,79,FALSE),0)</f>
        <v>0</v>
      </c>
      <c r="AW289" s="36">
        <f ca="1">IFERROR(VLOOKUP($A289,Lookup2016,80,FALSE),0)</f>
        <v>0</v>
      </c>
      <c r="AX289" s="34">
        <f ca="1">SUM(F289,J289,N289,R289,V289,Z289,AD289,AH289,AL289,AP289,AT289)</f>
        <v>0</v>
      </c>
      <c r="AY289" s="35">
        <f ca="1">SUM(G289,K289,O289,S289,W289,AA289,AE289,AI289,AM289,AQ289,AU289)</f>
        <v>0</v>
      </c>
      <c r="AZ289" s="35">
        <f ca="1">SUM(H289,L289,P289,T289,X289,AB289,AF289,AJ289,AN289,AR289,AV289)</f>
        <v>0</v>
      </c>
      <c r="BA289" s="36">
        <f ca="1">SUM(I289,M289,Q289,U289,Y289,AC289,AG289,AK289,AO289,AS289,AW289)</f>
        <v>0</v>
      </c>
    </row>
    <row r="290" spans="1:53" outlineLevel="1" x14ac:dyDescent="0.25">
      <c r="C290" s="2" t="s">
        <v>975</v>
      </c>
      <c r="F290" s="34">
        <f t="shared" ref="F290:BA290" ca="1" si="465">SUBTOTAL(9,F289:F289)</f>
        <v>0</v>
      </c>
      <c r="G290" s="35">
        <f t="shared" ca="1" si="465"/>
        <v>0</v>
      </c>
      <c r="H290" s="35">
        <f t="shared" ca="1" si="465"/>
        <v>0</v>
      </c>
      <c r="I290" s="36">
        <f t="shared" ca="1" si="465"/>
        <v>0</v>
      </c>
      <c r="J290" s="34">
        <f t="shared" ca="1" si="465"/>
        <v>0</v>
      </c>
      <c r="K290" s="35">
        <f t="shared" ca="1" si="465"/>
        <v>0</v>
      </c>
      <c r="L290" s="35">
        <f t="shared" ca="1" si="465"/>
        <v>0</v>
      </c>
      <c r="M290" s="36">
        <f t="shared" ca="1" si="465"/>
        <v>0</v>
      </c>
      <c r="N290" s="34">
        <f t="shared" ca="1" si="465"/>
        <v>0</v>
      </c>
      <c r="O290" s="35">
        <f t="shared" ca="1" si="465"/>
        <v>0</v>
      </c>
      <c r="P290" s="35">
        <f t="shared" ca="1" si="465"/>
        <v>0</v>
      </c>
      <c r="Q290" s="36">
        <f t="shared" ca="1" si="465"/>
        <v>0</v>
      </c>
      <c r="R290" s="34">
        <f t="shared" ca="1" si="465"/>
        <v>0</v>
      </c>
      <c r="S290" s="35">
        <f t="shared" ca="1" si="465"/>
        <v>0</v>
      </c>
      <c r="T290" s="35">
        <f t="shared" ca="1" si="465"/>
        <v>0</v>
      </c>
      <c r="U290" s="36">
        <f t="shared" ca="1" si="465"/>
        <v>0</v>
      </c>
      <c r="V290" s="34">
        <f t="shared" ca="1" si="465"/>
        <v>0</v>
      </c>
      <c r="W290" s="35">
        <f t="shared" ca="1" si="465"/>
        <v>0</v>
      </c>
      <c r="X290" s="35">
        <f t="shared" ca="1" si="465"/>
        <v>0</v>
      </c>
      <c r="Y290" s="36">
        <f t="shared" ca="1" si="465"/>
        <v>0</v>
      </c>
      <c r="Z290" s="34">
        <f t="shared" ca="1" si="465"/>
        <v>0</v>
      </c>
      <c r="AA290" s="35">
        <f t="shared" ca="1" si="465"/>
        <v>0</v>
      </c>
      <c r="AB290" s="35">
        <f t="shared" ca="1" si="465"/>
        <v>0</v>
      </c>
      <c r="AC290" s="36">
        <f t="shared" ca="1" si="465"/>
        <v>0</v>
      </c>
      <c r="AD290" s="34">
        <f t="shared" ca="1" si="465"/>
        <v>0</v>
      </c>
      <c r="AE290" s="35">
        <f t="shared" ca="1" si="465"/>
        <v>0</v>
      </c>
      <c r="AF290" s="35">
        <f t="shared" ca="1" si="465"/>
        <v>0</v>
      </c>
      <c r="AG290" s="36">
        <f t="shared" ca="1" si="465"/>
        <v>0</v>
      </c>
      <c r="AH290" s="34">
        <f t="shared" ca="1" si="465"/>
        <v>0</v>
      </c>
      <c r="AI290" s="35">
        <f t="shared" ca="1" si="465"/>
        <v>0</v>
      </c>
      <c r="AJ290" s="35">
        <f t="shared" ca="1" si="465"/>
        <v>0</v>
      </c>
      <c r="AK290" s="36">
        <f t="shared" ca="1" si="465"/>
        <v>0</v>
      </c>
      <c r="AL290" s="34">
        <f t="shared" ca="1" si="465"/>
        <v>0</v>
      </c>
      <c r="AM290" s="35">
        <f t="shared" ca="1" si="465"/>
        <v>0</v>
      </c>
      <c r="AN290" s="35">
        <f t="shared" ca="1" si="465"/>
        <v>0</v>
      </c>
      <c r="AO290" s="36">
        <f t="shared" ca="1" si="465"/>
        <v>0</v>
      </c>
      <c r="AP290" s="34">
        <f t="shared" ca="1" si="465"/>
        <v>0</v>
      </c>
      <c r="AQ290" s="35">
        <f t="shared" ca="1" si="465"/>
        <v>0</v>
      </c>
      <c r="AR290" s="35">
        <f t="shared" ca="1" si="465"/>
        <v>0</v>
      </c>
      <c r="AS290" s="36">
        <f t="shared" ca="1" si="465"/>
        <v>0</v>
      </c>
      <c r="AT290" s="34">
        <f t="shared" ca="1" si="465"/>
        <v>0</v>
      </c>
      <c r="AU290" s="35">
        <f t="shared" ca="1" si="465"/>
        <v>0</v>
      </c>
      <c r="AV290" s="35">
        <f t="shared" ca="1" si="465"/>
        <v>0</v>
      </c>
      <c r="AW290" s="36">
        <f t="shared" ca="1" si="465"/>
        <v>0</v>
      </c>
      <c r="AX290" s="34">
        <f t="shared" ca="1" si="465"/>
        <v>0</v>
      </c>
      <c r="AY290" s="35">
        <f t="shared" ca="1" si="465"/>
        <v>0</v>
      </c>
      <c r="AZ290" s="35">
        <f t="shared" ca="1" si="465"/>
        <v>0</v>
      </c>
      <c r="BA290" s="36">
        <f t="shared" ca="1" si="465"/>
        <v>0</v>
      </c>
    </row>
    <row r="291" spans="1:53" outlineLevel="2" x14ac:dyDescent="0.25">
      <c r="A291" t="s">
        <v>404</v>
      </c>
      <c r="B291" t="str">
        <f ca="1">VLOOKUP($A291,IndexLookup,2,FALSE)</f>
        <v>PPLE</v>
      </c>
      <c r="C291" t="str">
        <f ca="1">VLOOKUP($B291,ParticipantLookup,2,FALSE)</f>
        <v>Talen Energy Marketing, LLC</v>
      </c>
      <c r="D291" t="str">
        <f ca="1">VLOOKUP($A291,IndexLookup,3,FALSE)</f>
        <v>120SIMP</v>
      </c>
      <c r="E291" t="str">
        <f ca="1">VLOOKUP($D291,FacilityLookup,2,FALSE)</f>
        <v>Alberta-Montana Intertie - Import</v>
      </c>
      <c r="F291" s="34">
        <f ca="1">IFERROR(VLOOKUP($A291,Lookup2006,77,FALSE),0)</f>
        <v>0</v>
      </c>
      <c r="G291" s="35">
        <f ca="1">IFERROR(VLOOKUP($A291,Lookup2006,78,FALSE),0)</f>
        <v>0</v>
      </c>
      <c r="H291" s="35">
        <f ca="1">IFERROR(VLOOKUP($A291,Lookup2006,79,FALSE),0)</f>
        <v>0</v>
      </c>
      <c r="I291" s="36">
        <f ca="1">IFERROR(VLOOKUP($A291,Lookup2006,80,FALSE),0)</f>
        <v>0</v>
      </c>
      <c r="J291" s="34">
        <f ca="1">IFERROR(VLOOKUP($A291,Lookup2007,77,FALSE),0)</f>
        <v>0</v>
      </c>
      <c r="K291" s="35">
        <f ca="1">IFERROR(VLOOKUP($A291,Lookup2007,78,FALSE),0)</f>
        <v>0</v>
      </c>
      <c r="L291" s="35">
        <f ca="1">IFERROR(VLOOKUP($A291,Lookup2007,79,FALSE),0)</f>
        <v>0</v>
      </c>
      <c r="M291" s="36">
        <f ca="1">IFERROR(VLOOKUP($A291,Lookup2007,80,FALSE),0)</f>
        <v>0</v>
      </c>
      <c r="N291" s="34">
        <f ca="1">IFERROR(VLOOKUP($A291,Lookup2008,77,FALSE),0)</f>
        <v>0</v>
      </c>
      <c r="O291" s="35">
        <f ca="1">IFERROR(VLOOKUP($A291,Lookup2008,78,FALSE),0)</f>
        <v>0</v>
      </c>
      <c r="P291" s="35">
        <f ca="1">IFERROR(VLOOKUP($A291,Lookup2008,79,FALSE),0)</f>
        <v>0</v>
      </c>
      <c r="Q291" s="36">
        <f ca="1">IFERROR(VLOOKUP($A291,Lookup2008,80,FALSE),0)</f>
        <v>0</v>
      </c>
      <c r="R291" s="34">
        <f ca="1">IFERROR(VLOOKUP($A291,Lookup2009,77,FALSE),0)</f>
        <v>0</v>
      </c>
      <c r="S291" s="35">
        <f ca="1">IFERROR(VLOOKUP($A291,Lookup2009,78,FALSE),0)</f>
        <v>0</v>
      </c>
      <c r="T291" s="35">
        <f ca="1">IFERROR(VLOOKUP($A291,Lookup2009,79,FALSE),0)</f>
        <v>0</v>
      </c>
      <c r="U291" s="36">
        <f ca="1">IFERROR(VLOOKUP($A291,Lookup2009,80,FALSE),0)</f>
        <v>0</v>
      </c>
      <c r="V291" s="34">
        <f ca="1">IFERROR(VLOOKUP($A291,Lookup2010,77,FALSE),0)</f>
        <v>0</v>
      </c>
      <c r="W291" s="35">
        <f ca="1">IFERROR(VLOOKUP($A291,Lookup2010,78,FALSE),0)</f>
        <v>0</v>
      </c>
      <c r="X291" s="35">
        <f ca="1">IFERROR(VLOOKUP($A291,Lookup2010,79,FALSE),0)</f>
        <v>0</v>
      </c>
      <c r="Y291" s="36">
        <f ca="1">IFERROR(VLOOKUP($A291,Lookup2010,80,FALSE),0)</f>
        <v>0</v>
      </c>
      <c r="Z291" s="34">
        <f ca="1">IFERROR(VLOOKUP($A291,Lookup2011,77,FALSE),0)</f>
        <v>0</v>
      </c>
      <c r="AA291" s="35">
        <f ca="1">IFERROR(VLOOKUP($A291,Lookup2011,78,FALSE),0)</f>
        <v>0</v>
      </c>
      <c r="AB291" s="35">
        <f ca="1">IFERROR(VLOOKUP($A291,Lookup2011,79,FALSE),0)</f>
        <v>0</v>
      </c>
      <c r="AC291" s="36">
        <f ca="1">IFERROR(VLOOKUP($A291,Lookup2011,80,FALSE),0)</f>
        <v>0</v>
      </c>
      <c r="AD291" s="34">
        <f ca="1">IFERROR(VLOOKUP($A291,Lookup2012,77,FALSE),0)</f>
        <v>0</v>
      </c>
      <c r="AE291" s="35">
        <f ca="1">IFERROR(VLOOKUP($A291,Lookup2012,78,FALSE),0)</f>
        <v>0</v>
      </c>
      <c r="AF291" s="35">
        <f ca="1">IFERROR(VLOOKUP($A291,Lookup2012,79,FALSE),0)</f>
        <v>0</v>
      </c>
      <c r="AG291" s="36">
        <f ca="1">IFERROR(VLOOKUP($A291,Lookup2012,80,FALSE),0)</f>
        <v>0</v>
      </c>
      <c r="AH291" s="34">
        <f ca="1">IFERROR(VLOOKUP($A291,Lookup2013,77,FALSE),0)</f>
        <v>0</v>
      </c>
      <c r="AI291" s="35">
        <f ca="1">IFERROR(VLOOKUP($A291,Lookup2013,78,FALSE),0)</f>
        <v>0</v>
      </c>
      <c r="AJ291" s="35">
        <f ca="1">IFERROR(VLOOKUP($A291,Lookup2013,79,FALSE),0)</f>
        <v>0</v>
      </c>
      <c r="AK291" s="36">
        <f ca="1">IFERROR(VLOOKUP($A291,Lookup2013,80,FALSE),0)</f>
        <v>0</v>
      </c>
      <c r="AL291" s="34">
        <f ca="1">IFERROR(VLOOKUP($A291,Lookup2014,77,FALSE),0)</f>
        <v>3.5700000000000216</v>
      </c>
      <c r="AM291" s="35">
        <f ca="1">IFERROR(VLOOKUP($A291,Lookup2014,78,FALSE),0)</f>
        <v>0.18999999999999839</v>
      </c>
      <c r="AN291" s="35">
        <f ca="1">IFERROR(VLOOKUP($A291,Lookup2014,79,FALSE),0)</f>
        <v>0.65000000000000013</v>
      </c>
      <c r="AO291" s="36">
        <f ca="1">IFERROR(VLOOKUP($A291,Lookup2014,80,FALSE),0)</f>
        <v>4.4100000000000197</v>
      </c>
      <c r="AP291" s="34">
        <f ca="1">IFERROR(VLOOKUP($A291,Lookup2015,77,FALSE),0)</f>
        <v>-5.1300000000000026</v>
      </c>
      <c r="AQ291" s="35">
        <f ca="1">IFERROR(VLOOKUP($A291,Lookup2015,78,FALSE),0)</f>
        <v>-0.26000000000000006</v>
      </c>
      <c r="AR291" s="35">
        <f ca="1">IFERROR(VLOOKUP($A291,Lookup2015,79,FALSE),0)</f>
        <v>-0.87000000000000011</v>
      </c>
      <c r="AS291" s="36">
        <f ca="1">IFERROR(VLOOKUP($A291,Lookup2015,80,FALSE),0)</f>
        <v>-6.2600000000000033</v>
      </c>
      <c r="AT291" s="34">
        <f ca="1">IFERROR(VLOOKUP($A291,Lookup2016,77,FALSE),0)</f>
        <v>0</v>
      </c>
      <c r="AU291" s="35">
        <f ca="1">IFERROR(VLOOKUP($A291,Lookup2016,78,FALSE),0)</f>
        <v>0</v>
      </c>
      <c r="AV291" s="35">
        <f ca="1">IFERROR(VLOOKUP($A291,Lookup2016,79,FALSE),0)</f>
        <v>0</v>
      </c>
      <c r="AW291" s="36">
        <f ca="1">IFERROR(VLOOKUP($A291,Lookup2016,80,FALSE),0)</f>
        <v>0</v>
      </c>
      <c r="AX291" s="34">
        <f ca="1">SUM(F291,J291,N291,R291,V291,Z291,AD291,AH291,AL291,AP291,AT291)</f>
        <v>-1.559999999999981</v>
      </c>
      <c r="AY291" s="35">
        <f ca="1">SUM(G291,K291,O291,S291,W291,AA291,AE291,AI291,AM291,AQ291,AU291)</f>
        <v>-7.0000000000001672E-2</v>
      </c>
      <c r="AZ291" s="35">
        <f ca="1">SUM(H291,L291,P291,T291,X291,AB291,AF291,AJ291,AN291,AR291,AV291)</f>
        <v>-0.21999999999999997</v>
      </c>
      <c r="BA291" s="36">
        <f ca="1">SUM(I291,M291,Q291,U291,Y291,AC291,AG291,AK291,AO291,AS291,AW291)</f>
        <v>-1.8499999999999837</v>
      </c>
    </row>
    <row r="292" spans="1:53" outlineLevel="1" x14ac:dyDescent="0.25">
      <c r="C292" s="2" t="s">
        <v>976</v>
      </c>
      <c r="F292" s="34">
        <f t="shared" ref="F292:BA292" ca="1" si="466">SUBTOTAL(9,F291:F291)</f>
        <v>0</v>
      </c>
      <c r="G292" s="35">
        <f t="shared" ca="1" si="466"/>
        <v>0</v>
      </c>
      <c r="H292" s="35">
        <f t="shared" ca="1" si="466"/>
        <v>0</v>
      </c>
      <c r="I292" s="36">
        <f t="shared" ca="1" si="466"/>
        <v>0</v>
      </c>
      <c r="J292" s="34">
        <f t="shared" ca="1" si="466"/>
        <v>0</v>
      </c>
      <c r="K292" s="35">
        <f t="shared" ca="1" si="466"/>
        <v>0</v>
      </c>
      <c r="L292" s="35">
        <f t="shared" ca="1" si="466"/>
        <v>0</v>
      </c>
      <c r="M292" s="36">
        <f t="shared" ca="1" si="466"/>
        <v>0</v>
      </c>
      <c r="N292" s="34">
        <f t="shared" ca="1" si="466"/>
        <v>0</v>
      </c>
      <c r="O292" s="35">
        <f t="shared" ca="1" si="466"/>
        <v>0</v>
      </c>
      <c r="P292" s="35">
        <f t="shared" ca="1" si="466"/>
        <v>0</v>
      </c>
      <c r="Q292" s="36">
        <f t="shared" ca="1" si="466"/>
        <v>0</v>
      </c>
      <c r="R292" s="34">
        <f t="shared" ca="1" si="466"/>
        <v>0</v>
      </c>
      <c r="S292" s="35">
        <f t="shared" ca="1" si="466"/>
        <v>0</v>
      </c>
      <c r="T292" s="35">
        <f t="shared" ca="1" si="466"/>
        <v>0</v>
      </c>
      <c r="U292" s="36">
        <f t="shared" ca="1" si="466"/>
        <v>0</v>
      </c>
      <c r="V292" s="34">
        <f t="shared" ca="1" si="466"/>
        <v>0</v>
      </c>
      <c r="W292" s="35">
        <f t="shared" ca="1" si="466"/>
        <v>0</v>
      </c>
      <c r="X292" s="35">
        <f t="shared" ca="1" si="466"/>
        <v>0</v>
      </c>
      <c r="Y292" s="36">
        <f t="shared" ca="1" si="466"/>
        <v>0</v>
      </c>
      <c r="Z292" s="34">
        <f t="shared" ca="1" si="466"/>
        <v>0</v>
      </c>
      <c r="AA292" s="35">
        <f t="shared" ca="1" si="466"/>
        <v>0</v>
      </c>
      <c r="AB292" s="35">
        <f t="shared" ca="1" si="466"/>
        <v>0</v>
      </c>
      <c r="AC292" s="36">
        <f t="shared" ca="1" si="466"/>
        <v>0</v>
      </c>
      <c r="AD292" s="34">
        <f t="shared" ca="1" si="466"/>
        <v>0</v>
      </c>
      <c r="AE292" s="35">
        <f t="shared" ca="1" si="466"/>
        <v>0</v>
      </c>
      <c r="AF292" s="35">
        <f t="shared" ca="1" si="466"/>
        <v>0</v>
      </c>
      <c r="AG292" s="36">
        <f t="shared" ca="1" si="466"/>
        <v>0</v>
      </c>
      <c r="AH292" s="34">
        <f t="shared" ca="1" si="466"/>
        <v>0</v>
      </c>
      <c r="AI292" s="35">
        <f t="shared" ca="1" si="466"/>
        <v>0</v>
      </c>
      <c r="AJ292" s="35">
        <f t="shared" ca="1" si="466"/>
        <v>0</v>
      </c>
      <c r="AK292" s="36">
        <f t="shared" ca="1" si="466"/>
        <v>0</v>
      </c>
      <c r="AL292" s="34">
        <f t="shared" ca="1" si="466"/>
        <v>3.5700000000000216</v>
      </c>
      <c r="AM292" s="35">
        <f t="shared" ca="1" si="466"/>
        <v>0.18999999999999839</v>
      </c>
      <c r="AN292" s="35">
        <f t="shared" ca="1" si="466"/>
        <v>0.65000000000000013</v>
      </c>
      <c r="AO292" s="36">
        <f t="shared" ca="1" si="466"/>
        <v>4.4100000000000197</v>
      </c>
      <c r="AP292" s="34">
        <f t="shared" ca="1" si="466"/>
        <v>-5.1300000000000026</v>
      </c>
      <c r="AQ292" s="35">
        <f t="shared" ca="1" si="466"/>
        <v>-0.26000000000000006</v>
      </c>
      <c r="AR292" s="35">
        <f t="shared" ca="1" si="466"/>
        <v>-0.87000000000000011</v>
      </c>
      <c r="AS292" s="36">
        <f t="shared" ca="1" si="466"/>
        <v>-6.2600000000000033</v>
      </c>
      <c r="AT292" s="34">
        <f t="shared" ca="1" si="466"/>
        <v>0</v>
      </c>
      <c r="AU292" s="35">
        <f t="shared" ca="1" si="466"/>
        <v>0</v>
      </c>
      <c r="AV292" s="35">
        <f t="shared" ca="1" si="466"/>
        <v>0</v>
      </c>
      <c r="AW292" s="36">
        <f t="shared" ca="1" si="466"/>
        <v>0</v>
      </c>
      <c r="AX292" s="34">
        <f t="shared" ca="1" si="466"/>
        <v>-1.559999999999981</v>
      </c>
      <c r="AY292" s="35">
        <f t="shared" ca="1" si="466"/>
        <v>-7.0000000000001672E-2</v>
      </c>
      <c r="AZ292" s="35">
        <f t="shared" ca="1" si="466"/>
        <v>-0.21999999999999997</v>
      </c>
      <c r="BA292" s="36">
        <f t="shared" ca="1" si="466"/>
        <v>-1.8499999999999837</v>
      </c>
    </row>
    <row r="293" spans="1:53" outlineLevel="2" x14ac:dyDescent="0.25">
      <c r="A293" t="s">
        <v>393</v>
      </c>
      <c r="B293" t="str">
        <f ca="1">VLOOKUP($A293,IndexLookup,2,FALSE)</f>
        <v>TEC</v>
      </c>
      <c r="C293" t="str">
        <f ca="1">VLOOKUP($B293,ParticipantLookup,2,FALSE)</f>
        <v>TEC Energy Inc.</v>
      </c>
      <c r="D293" t="str">
        <f ca="1">VLOOKUP($A293,IndexLookup,3,FALSE)</f>
        <v>SPCEXP</v>
      </c>
      <c r="E293" t="str">
        <f ca="1">VLOOKUP($D293,FacilityLookup,2,FALSE)</f>
        <v>Alberta-Saskatchewan Intertie - Export</v>
      </c>
      <c r="F293" s="34">
        <f ca="1">IFERROR(VLOOKUP($A293,Lookup2006,77,FALSE),0)</f>
        <v>0</v>
      </c>
      <c r="G293" s="35">
        <f ca="1">IFERROR(VLOOKUP($A293,Lookup2006,78,FALSE),0)</f>
        <v>0</v>
      </c>
      <c r="H293" s="35">
        <f ca="1">IFERROR(VLOOKUP($A293,Lookup2006,79,FALSE),0)</f>
        <v>0</v>
      </c>
      <c r="I293" s="36">
        <f ca="1">IFERROR(VLOOKUP($A293,Lookup2006,80,FALSE),0)</f>
        <v>0</v>
      </c>
      <c r="J293" s="34">
        <f ca="1">IFERROR(VLOOKUP($A293,Lookup2007,77,FALSE),0)</f>
        <v>0</v>
      </c>
      <c r="K293" s="35">
        <f ca="1">IFERROR(VLOOKUP($A293,Lookup2007,78,FALSE),0)</f>
        <v>0</v>
      </c>
      <c r="L293" s="35">
        <f ca="1">IFERROR(VLOOKUP($A293,Lookup2007,79,FALSE),0)</f>
        <v>0</v>
      </c>
      <c r="M293" s="36">
        <f ca="1">IFERROR(VLOOKUP($A293,Lookup2007,80,FALSE),0)</f>
        <v>0</v>
      </c>
      <c r="N293" s="34">
        <f ca="1">IFERROR(VLOOKUP($A293,Lookup2008,77,FALSE),0)</f>
        <v>0</v>
      </c>
      <c r="O293" s="35">
        <f ca="1">IFERROR(VLOOKUP($A293,Lookup2008,78,FALSE),0)</f>
        <v>0</v>
      </c>
      <c r="P293" s="35">
        <f ca="1">IFERROR(VLOOKUP($A293,Lookup2008,79,FALSE),0)</f>
        <v>0</v>
      </c>
      <c r="Q293" s="36">
        <f ca="1">IFERROR(VLOOKUP($A293,Lookup2008,80,FALSE),0)</f>
        <v>0</v>
      </c>
      <c r="R293" s="34">
        <f ca="1">IFERROR(VLOOKUP($A293,Lookup2009,77,FALSE),0)</f>
        <v>0</v>
      </c>
      <c r="S293" s="35">
        <f ca="1">IFERROR(VLOOKUP($A293,Lookup2009,78,FALSE),0)</f>
        <v>0</v>
      </c>
      <c r="T293" s="35">
        <f ca="1">IFERROR(VLOOKUP($A293,Lookup2009,79,FALSE),0)</f>
        <v>0</v>
      </c>
      <c r="U293" s="36">
        <f ca="1">IFERROR(VLOOKUP($A293,Lookup2009,80,FALSE),0)</f>
        <v>0</v>
      </c>
      <c r="V293" s="34">
        <f ca="1">IFERROR(VLOOKUP($A293,Lookup2010,77,FALSE),0)</f>
        <v>0</v>
      </c>
      <c r="W293" s="35">
        <f ca="1">IFERROR(VLOOKUP($A293,Lookup2010,78,FALSE),0)</f>
        <v>0</v>
      </c>
      <c r="X293" s="35">
        <f ca="1">IFERROR(VLOOKUP($A293,Lookup2010,79,FALSE),0)</f>
        <v>0</v>
      </c>
      <c r="Y293" s="36">
        <f ca="1">IFERROR(VLOOKUP($A293,Lookup2010,80,FALSE),0)</f>
        <v>0</v>
      </c>
      <c r="Z293" s="34">
        <f ca="1">IFERROR(VLOOKUP($A293,Lookup2011,77,FALSE),0)</f>
        <v>0</v>
      </c>
      <c r="AA293" s="35">
        <f ca="1">IFERROR(VLOOKUP($A293,Lookup2011,78,FALSE),0)</f>
        <v>0</v>
      </c>
      <c r="AB293" s="35">
        <f ca="1">IFERROR(VLOOKUP($A293,Lookup2011,79,FALSE),0)</f>
        <v>0</v>
      </c>
      <c r="AC293" s="36">
        <f ca="1">IFERROR(VLOOKUP($A293,Lookup2011,80,FALSE),0)</f>
        <v>0</v>
      </c>
      <c r="AD293" s="34">
        <f ca="1">IFERROR(VLOOKUP($A293,Lookup2012,77,FALSE),0)</f>
        <v>0</v>
      </c>
      <c r="AE293" s="35">
        <f ca="1">IFERROR(VLOOKUP($A293,Lookup2012,78,FALSE),0)</f>
        <v>0</v>
      </c>
      <c r="AF293" s="35">
        <f ca="1">IFERROR(VLOOKUP($A293,Lookup2012,79,FALSE),0)</f>
        <v>0</v>
      </c>
      <c r="AG293" s="36">
        <f ca="1">IFERROR(VLOOKUP($A293,Lookup2012,80,FALSE),0)</f>
        <v>0</v>
      </c>
      <c r="AH293" s="34">
        <f ca="1">IFERROR(VLOOKUP($A293,Lookup2013,77,FALSE),0)</f>
        <v>0</v>
      </c>
      <c r="AI293" s="35">
        <f ca="1">IFERROR(VLOOKUP($A293,Lookup2013,78,FALSE),0)</f>
        <v>0</v>
      </c>
      <c r="AJ293" s="35">
        <f ca="1">IFERROR(VLOOKUP($A293,Lookup2013,79,FALSE),0)</f>
        <v>0</v>
      </c>
      <c r="AK293" s="36">
        <f ca="1">IFERROR(VLOOKUP($A293,Lookup2013,80,FALSE),0)</f>
        <v>0</v>
      </c>
      <c r="AL293" s="34">
        <f ca="1">IFERROR(VLOOKUP($A293,Lookup2014,77,FALSE),0)</f>
        <v>0</v>
      </c>
      <c r="AM293" s="35">
        <f ca="1">IFERROR(VLOOKUP($A293,Lookup2014,78,FALSE),0)</f>
        <v>0</v>
      </c>
      <c r="AN293" s="35">
        <f ca="1">IFERROR(VLOOKUP($A293,Lookup2014,79,FALSE),0)</f>
        <v>0</v>
      </c>
      <c r="AO293" s="36">
        <f ca="1">IFERROR(VLOOKUP($A293,Lookup2014,80,FALSE),0)</f>
        <v>0</v>
      </c>
      <c r="AP293" s="34">
        <f ca="1">IFERROR(VLOOKUP($A293,Lookup2015,77,FALSE),0)</f>
        <v>0</v>
      </c>
      <c r="AQ293" s="35">
        <f ca="1">IFERROR(VLOOKUP($A293,Lookup2015,78,FALSE),0)</f>
        <v>0</v>
      </c>
      <c r="AR293" s="35">
        <f ca="1">IFERROR(VLOOKUP($A293,Lookup2015,79,FALSE),0)</f>
        <v>0</v>
      </c>
      <c r="AS293" s="36">
        <f ca="1">IFERROR(VLOOKUP($A293,Lookup2015,80,FALSE),0)</f>
        <v>0</v>
      </c>
      <c r="AT293" s="34">
        <f ca="1">IFERROR(VLOOKUP($A293,Lookup2016,77,FALSE),0)</f>
        <v>0</v>
      </c>
      <c r="AU293" s="35">
        <f ca="1">IFERROR(VLOOKUP($A293,Lookup2016,78,FALSE),0)</f>
        <v>0</v>
      </c>
      <c r="AV293" s="35">
        <f ca="1">IFERROR(VLOOKUP($A293,Lookup2016,79,FALSE),0)</f>
        <v>0</v>
      </c>
      <c r="AW293" s="36">
        <f ca="1">IFERROR(VLOOKUP($A293,Lookup2016,80,FALSE),0)</f>
        <v>0</v>
      </c>
      <c r="AX293" s="34">
        <f ca="1">SUM(F293,J293,N293,R293,V293,Z293,AD293,AH293,AL293,AP293,AT293)</f>
        <v>0</v>
      </c>
      <c r="AY293" s="35">
        <f ca="1">SUM(G293,K293,O293,S293,W293,AA293,AE293,AI293,AM293,AQ293,AU293)</f>
        <v>0</v>
      </c>
      <c r="AZ293" s="35">
        <f ca="1">SUM(H293,L293,P293,T293,X293,AB293,AF293,AJ293,AN293,AR293,AV293)</f>
        <v>0</v>
      </c>
      <c r="BA293" s="36">
        <f ca="1">SUM(I293,M293,Q293,U293,Y293,AC293,AG293,AK293,AO293,AS293,AW293)</f>
        <v>0</v>
      </c>
    </row>
    <row r="294" spans="1:53" outlineLevel="1" x14ac:dyDescent="0.25">
      <c r="C294" s="2" t="s">
        <v>977</v>
      </c>
      <c r="F294" s="34">
        <f t="shared" ref="F294:BA294" ca="1" si="467">SUBTOTAL(9,F293:F293)</f>
        <v>0</v>
      </c>
      <c r="G294" s="35">
        <f t="shared" ca="1" si="467"/>
        <v>0</v>
      </c>
      <c r="H294" s="35">
        <f t="shared" ca="1" si="467"/>
        <v>0</v>
      </c>
      <c r="I294" s="36">
        <f t="shared" ca="1" si="467"/>
        <v>0</v>
      </c>
      <c r="J294" s="34">
        <f t="shared" ca="1" si="467"/>
        <v>0</v>
      </c>
      <c r="K294" s="35">
        <f t="shared" ca="1" si="467"/>
        <v>0</v>
      </c>
      <c r="L294" s="35">
        <f t="shared" ca="1" si="467"/>
        <v>0</v>
      </c>
      <c r="M294" s="36">
        <f t="shared" ca="1" si="467"/>
        <v>0</v>
      </c>
      <c r="N294" s="34">
        <f t="shared" ca="1" si="467"/>
        <v>0</v>
      </c>
      <c r="O294" s="35">
        <f t="shared" ca="1" si="467"/>
        <v>0</v>
      </c>
      <c r="P294" s="35">
        <f t="shared" ca="1" si="467"/>
        <v>0</v>
      </c>
      <c r="Q294" s="36">
        <f t="shared" ca="1" si="467"/>
        <v>0</v>
      </c>
      <c r="R294" s="34">
        <f t="shared" ca="1" si="467"/>
        <v>0</v>
      </c>
      <c r="S294" s="35">
        <f t="shared" ca="1" si="467"/>
        <v>0</v>
      </c>
      <c r="T294" s="35">
        <f t="shared" ca="1" si="467"/>
        <v>0</v>
      </c>
      <c r="U294" s="36">
        <f t="shared" ca="1" si="467"/>
        <v>0</v>
      </c>
      <c r="V294" s="34">
        <f t="shared" ca="1" si="467"/>
        <v>0</v>
      </c>
      <c r="W294" s="35">
        <f t="shared" ca="1" si="467"/>
        <v>0</v>
      </c>
      <c r="X294" s="35">
        <f t="shared" ca="1" si="467"/>
        <v>0</v>
      </c>
      <c r="Y294" s="36">
        <f t="shared" ca="1" si="467"/>
        <v>0</v>
      </c>
      <c r="Z294" s="34">
        <f t="shared" ca="1" si="467"/>
        <v>0</v>
      </c>
      <c r="AA294" s="35">
        <f t="shared" ca="1" si="467"/>
        <v>0</v>
      </c>
      <c r="AB294" s="35">
        <f t="shared" ca="1" si="467"/>
        <v>0</v>
      </c>
      <c r="AC294" s="36">
        <f t="shared" ca="1" si="467"/>
        <v>0</v>
      </c>
      <c r="AD294" s="34">
        <f t="shared" ca="1" si="467"/>
        <v>0</v>
      </c>
      <c r="AE294" s="35">
        <f t="shared" ca="1" si="467"/>
        <v>0</v>
      </c>
      <c r="AF294" s="35">
        <f t="shared" ca="1" si="467"/>
        <v>0</v>
      </c>
      <c r="AG294" s="36">
        <f t="shared" ca="1" si="467"/>
        <v>0</v>
      </c>
      <c r="AH294" s="34">
        <f t="shared" ca="1" si="467"/>
        <v>0</v>
      </c>
      <c r="AI294" s="35">
        <f t="shared" ca="1" si="467"/>
        <v>0</v>
      </c>
      <c r="AJ294" s="35">
        <f t="shared" ca="1" si="467"/>
        <v>0</v>
      </c>
      <c r="AK294" s="36">
        <f t="shared" ca="1" si="467"/>
        <v>0</v>
      </c>
      <c r="AL294" s="34">
        <f t="shared" ca="1" si="467"/>
        <v>0</v>
      </c>
      <c r="AM294" s="35">
        <f t="shared" ca="1" si="467"/>
        <v>0</v>
      </c>
      <c r="AN294" s="35">
        <f t="shared" ca="1" si="467"/>
        <v>0</v>
      </c>
      <c r="AO294" s="36">
        <f t="shared" ca="1" si="467"/>
        <v>0</v>
      </c>
      <c r="AP294" s="34">
        <f t="shared" ca="1" si="467"/>
        <v>0</v>
      </c>
      <c r="AQ294" s="35">
        <f t="shared" ca="1" si="467"/>
        <v>0</v>
      </c>
      <c r="AR294" s="35">
        <f t="shared" ca="1" si="467"/>
        <v>0</v>
      </c>
      <c r="AS294" s="36">
        <f t="shared" ca="1" si="467"/>
        <v>0</v>
      </c>
      <c r="AT294" s="34">
        <f t="shared" ca="1" si="467"/>
        <v>0</v>
      </c>
      <c r="AU294" s="35">
        <f t="shared" ca="1" si="467"/>
        <v>0</v>
      </c>
      <c r="AV294" s="35">
        <f t="shared" ca="1" si="467"/>
        <v>0</v>
      </c>
      <c r="AW294" s="36">
        <f t="shared" ca="1" si="467"/>
        <v>0</v>
      </c>
      <c r="AX294" s="34">
        <f t="shared" ca="1" si="467"/>
        <v>0</v>
      </c>
      <c r="AY294" s="35">
        <f t="shared" ca="1" si="467"/>
        <v>0</v>
      </c>
      <c r="AZ294" s="35">
        <f t="shared" ca="1" si="467"/>
        <v>0</v>
      </c>
      <c r="BA294" s="36">
        <f t="shared" ca="1" si="467"/>
        <v>0</v>
      </c>
    </row>
    <row r="295" spans="1:53" outlineLevel="2" x14ac:dyDescent="0.25">
      <c r="A295" t="s">
        <v>427</v>
      </c>
      <c r="B295" t="str">
        <f ca="1">VLOOKUP($A295,IndexLookup,2,FALSE)</f>
        <v>TPCI</v>
      </c>
      <c r="C295" t="str">
        <f ca="1">VLOOKUP($B295,ParticipantLookup,2,FALSE)</f>
        <v>Tenaska Power Canada</v>
      </c>
      <c r="D295" t="str">
        <f ca="1">VLOOKUP($A295,IndexLookup,3,FALSE)</f>
        <v>120SIMP</v>
      </c>
      <c r="E295" t="str">
        <f ca="1">VLOOKUP($D295,FacilityLookup,2,FALSE)</f>
        <v>Alberta-Montana Intertie - Import</v>
      </c>
      <c r="F295" s="34">
        <f ca="1">IFERROR(VLOOKUP($A295,Lookup2006,77,FALSE),0)</f>
        <v>0</v>
      </c>
      <c r="G295" s="35">
        <f ca="1">IFERROR(VLOOKUP($A295,Lookup2006,78,FALSE),0)</f>
        <v>0</v>
      </c>
      <c r="H295" s="35">
        <f ca="1">IFERROR(VLOOKUP($A295,Lookup2006,79,FALSE),0)</f>
        <v>0</v>
      </c>
      <c r="I295" s="36">
        <f ca="1">IFERROR(VLOOKUP($A295,Lookup2006,80,FALSE),0)</f>
        <v>0</v>
      </c>
      <c r="J295" s="34">
        <f ca="1">IFERROR(VLOOKUP($A295,Lookup2007,77,FALSE),0)</f>
        <v>0</v>
      </c>
      <c r="K295" s="35">
        <f ca="1">IFERROR(VLOOKUP($A295,Lookup2007,78,FALSE),0)</f>
        <v>0</v>
      </c>
      <c r="L295" s="35">
        <f ca="1">IFERROR(VLOOKUP($A295,Lookup2007,79,FALSE),0)</f>
        <v>0</v>
      </c>
      <c r="M295" s="36">
        <f ca="1">IFERROR(VLOOKUP($A295,Lookup2007,80,FALSE),0)</f>
        <v>0</v>
      </c>
      <c r="N295" s="34">
        <f ca="1">IFERROR(VLOOKUP($A295,Lookup2008,77,FALSE),0)</f>
        <v>0</v>
      </c>
      <c r="O295" s="35">
        <f ca="1">IFERROR(VLOOKUP($A295,Lookup2008,78,FALSE),0)</f>
        <v>0</v>
      </c>
      <c r="P295" s="35">
        <f ca="1">IFERROR(VLOOKUP($A295,Lookup2008,79,FALSE),0)</f>
        <v>0</v>
      </c>
      <c r="Q295" s="36">
        <f ca="1">IFERROR(VLOOKUP($A295,Lookup2008,80,FALSE),0)</f>
        <v>0</v>
      </c>
      <c r="R295" s="34">
        <f ca="1">IFERROR(VLOOKUP($A295,Lookup2009,77,FALSE),0)</f>
        <v>0</v>
      </c>
      <c r="S295" s="35">
        <f ca="1">IFERROR(VLOOKUP($A295,Lookup2009,78,FALSE),0)</f>
        <v>0</v>
      </c>
      <c r="T295" s="35">
        <f ca="1">IFERROR(VLOOKUP($A295,Lookup2009,79,FALSE),0)</f>
        <v>0</v>
      </c>
      <c r="U295" s="36">
        <f ca="1">IFERROR(VLOOKUP($A295,Lookup2009,80,FALSE),0)</f>
        <v>0</v>
      </c>
      <c r="V295" s="34">
        <f ca="1">IFERROR(VLOOKUP($A295,Lookup2010,77,FALSE),0)</f>
        <v>0</v>
      </c>
      <c r="W295" s="35">
        <f ca="1">IFERROR(VLOOKUP($A295,Lookup2010,78,FALSE),0)</f>
        <v>0</v>
      </c>
      <c r="X295" s="35">
        <f ca="1">IFERROR(VLOOKUP($A295,Lookup2010,79,FALSE),0)</f>
        <v>0</v>
      </c>
      <c r="Y295" s="36">
        <f ca="1">IFERROR(VLOOKUP($A295,Lookup2010,80,FALSE),0)</f>
        <v>0</v>
      </c>
      <c r="Z295" s="34">
        <f ca="1">IFERROR(VLOOKUP($A295,Lookup2011,77,FALSE),0)</f>
        <v>0</v>
      </c>
      <c r="AA295" s="35">
        <f ca="1">IFERROR(VLOOKUP($A295,Lookup2011,78,FALSE),0)</f>
        <v>0</v>
      </c>
      <c r="AB295" s="35">
        <f ca="1">IFERROR(VLOOKUP($A295,Lookup2011,79,FALSE),0)</f>
        <v>0</v>
      </c>
      <c r="AC295" s="36">
        <f ca="1">IFERROR(VLOOKUP($A295,Lookup2011,80,FALSE),0)</f>
        <v>0</v>
      </c>
      <c r="AD295" s="34">
        <f ca="1">IFERROR(VLOOKUP($A295,Lookup2012,77,FALSE),0)</f>
        <v>0</v>
      </c>
      <c r="AE295" s="35">
        <f ca="1">IFERROR(VLOOKUP($A295,Lookup2012,78,FALSE),0)</f>
        <v>0</v>
      </c>
      <c r="AF295" s="35">
        <f ca="1">IFERROR(VLOOKUP($A295,Lookup2012,79,FALSE),0)</f>
        <v>0</v>
      </c>
      <c r="AG295" s="36">
        <f ca="1">IFERROR(VLOOKUP($A295,Lookup2012,80,FALSE),0)</f>
        <v>0</v>
      </c>
      <c r="AH295" s="34">
        <f ca="1">IFERROR(VLOOKUP($A295,Lookup2013,77,FALSE),0)</f>
        <v>0</v>
      </c>
      <c r="AI295" s="35">
        <f ca="1">IFERROR(VLOOKUP($A295,Lookup2013,78,FALSE),0)</f>
        <v>0</v>
      </c>
      <c r="AJ295" s="35">
        <f ca="1">IFERROR(VLOOKUP($A295,Lookup2013,79,FALSE),0)</f>
        <v>0</v>
      </c>
      <c r="AK295" s="36">
        <f ca="1">IFERROR(VLOOKUP($A295,Lookup2013,80,FALSE),0)</f>
        <v>0</v>
      </c>
      <c r="AL295" s="34">
        <f ca="1">IFERROR(VLOOKUP($A295,Lookup2014,77,FALSE),0)</f>
        <v>0.98999999999999488</v>
      </c>
      <c r="AM295" s="35">
        <f ca="1">IFERROR(VLOOKUP($A295,Lookup2014,78,FALSE),0)</f>
        <v>5.0000000000000044E-2</v>
      </c>
      <c r="AN295" s="35">
        <f ca="1">IFERROR(VLOOKUP($A295,Lookup2014,79,FALSE),0)</f>
        <v>0.19000000000000036</v>
      </c>
      <c r="AO295" s="36">
        <f ca="1">IFERROR(VLOOKUP($A295,Lookup2014,80,FALSE),0)</f>
        <v>1.2299999999999953</v>
      </c>
      <c r="AP295" s="34">
        <f ca="1">IFERROR(VLOOKUP($A295,Lookup2015,77,FALSE),0)</f>
        <v>0</v>
      </c>
      <c r="AQ295" s="35">
        <f ca="1">IFERROR(VLOOKUP($A295,Lookup2015,78,FALSE),0)</f>
        <v>0</v>
      </c>
      <c r="AR295" s="35">
        <f ca="1">IFERROR(VLOOKUP($A295,Lookup2015,79,FALSE),0)</f>
        <v>0</v>
      </c>
      <c r="AS295" s="36">
        <f ca="1">IFERROR(VLOOKUP($A295,Lookup2015,80,FALSE),0)</f>
        <v>0</v>
      </c>
      <c r="AT295" s="34">
        <f ca="1">IFERROR(VLOOKUP($A295,Lookup2016,77,FALSE),0)</f>
        <v>0</v>
      </c>
      <c r="AU295" s="35">
        <f ca="1">IFERROR(VLOOKUP($A295,Lookup2016,78,FALSE),0)</f>
        <v>0</v>
      </c>
      <c r="AV295" s="35">
        <f ca="1">IFERROR(VLOOKUP($A295,Lookup2016,79,FALSE),0)</f>
        <v>0</v>
      </c>
      <c r="AW295" s="36">
        <f ca="1">IFERROR(VLOOKUP($A295,Lookup2016,80,FALSE),0)</f>
        <v>0</v>
      </c>
      <c r="AX295" s="34">
        <f t="shared" ref="AX295:BA296" ca="1" si="468">SUM(F295,J295,N295,R295,V295,Z295,AD295,AH295,AL295,AP295,AT295)</f>
        <v>0.98999999999999488</v>
      </c>
      <c r="AY295" s="35">
        <f t="shared" ca="1" si="468"/>
        <v>5.0000000000000044E-2</v>
      </c>
      <c r="AZ295" s="35">
        <f t="shared" ca="1" si="468"/>
        <v>0.19000000000000036</v>
      </c>
      <c r="BA295" s="36">
        <f t="shared" ca="1" si="468"/>
        <v>1.2299999999999953</v>
      </c>
    </row>
    <row r="296" spans="1:53" outlineLevel="2" x14ac:dyDescent="0.25">
      <c r="A296" t="s">
        <v>394</v>
      </c>
      <c r="B296" t="str">
        <f ca="1">VLOOKUP($A296,IndexLookup,2,FALSE)</f>
        <v>TPCI</v>
      </c>
      <c r="C296" t="str">
        <f ca="1">VLOOKUP($B296,ParticipantLookup,2,FALSE)</f>
        <v>Tenaska Power Canada</v>
      </c>
      <c r="D296" t="str">
        <f ca="1">VLOOKUP($A296,IndexLookup,3,FALSE)</f>
        <v>SPCEXP</v>
      </c>
      <c r="E296" t="str">
        <f ca="1">VLOOKUP($D296,FacilityLookup,2,FALSE)</f>
        <v>Alberta-Saskatchewan Intertie - Export</v>
      </c>
      <c r="F296" s="34">
        <f ca="1">IFERROR(VLOOKUP($A296,Lookup2006,77,FALSE),0)</f>
        <v>0</v>
      </c>
      <c r="G296" s="35">
        <f ca="1">IFERROR(VLOOKUP($A296,Lookup2006,78,FALSE),0)</f>
        <v>0</v>
      </c>
      <c r="H296" s="35">
        <f ca="1">IFERROR(VLOOKUP($A296,Lookup2006,79,FALSE),0)</f>
        <v>0</v>
      </c>
      <c r="I296" s="36">
        <f ca="1">IFERROR(VLOOKUP($A296,Lookup2006,80,FALSE),0)</f>
        <v>0</v>
      </c>
      <c r="J296" s="34">
        <f ca="1">IFERROR(VLOOKUP($A296,Lookup2007,77,FALSE),0)</f>
        <v>0</v>
      </c>
      <c r="K296" s="35">
        <f ca="1">IFERROR(VLOOKUP($A296,Lookup2007,78,FALSE),0)</f>
        <v>0</v>
      </c>
      <c r="L296" s="35">
        <f ca="1">IFERROR(VLOOKUP($A296,Lookup2007,79,FALSE),0)</f>
        <v>0</v>
      </c>
      <c r="M296" s="36">
        <f ca="1">IFERROR(VLOOKUP($A296,Lookup2007,80,FALSE),0)</f>
        <v>0</v>
      </c>
      <c r="N296" s="34">
        <f ca="1">IFERROR(VLOOKUP($A296,Lookup2008,77,FALSE),0)</f>
        <v>0</v>
      </c>
      <c r="O296" s="35">
        <f ca="1">IFERROR(VLOOKUP($A296,Lookup2008,78,FALSE),0)</f>
        <v>0</v>
      </c>
      <c r="P296" s="35">
        <f ca="1">IFERROR(VLOOKUP($A296,Lookup2008,79,FALSE),0)</f>
        <v>0</v>
      </c>
      <c r="Q296" s="36">
        <f ca="1">IFERROR(VLOOKUP($A296,Lookup2008,80,FALSE),0)</f>
        <v>0</v>
      </c>
      <c r="R296" s="34">
        <f ca="1">IFERROR(VLOOKUP($A296,Lookup2009,77,FALSE),0)</f>
        <v>0</v>
      </c>
      <c r="S296" s="35">
        <f ca="1">IFERROR(VLOOKUP($A296,Lookup2009,78,FALSE),0)</f>
        <v>0</v>
      </c>
      <c r="T296" s="35">
        <f ca="1">IFERROR(VLOOKUP($A296,Lookup2009,79,FALSE),0)</f>
        <v>0</v>
      </c>
      <c r="U296" s="36">
        <f ca="1">IFERROR(VLOOKUP($A296,Lookup2009,80,FALSE),0)</f>
        <v>0</v>
      </c>
      <c r="V296" s="34">
        <f ca="1">IFERROR(VLOOKUP($A296,Lookup2010,77,FALSE),0)</f>
        <v>0</v>
      </c>
      <c r="W296" s="35">
        <f ca="1">IFERROR(VLOOKUP($A296,Lookup2010,78,FALSE),0)</f>
        <v>0</v>
      </c>
      <c r="X296" s="35">
        <f ca="1">IFERROR(VLOOKUP($A296,Lookup2010,79,FALSE),0)</f>
        <v>0</v>
      </c>
      <c r="Y296" s="36">
        <f ca="1">IFERROR(VLOOKUP($A296,Lookup2010,80,FALSE),0)</f>
        <v>0</v>
      </c>
      <c r="Z296" s="34">
        <f ca="1">IFERROR(VLOOKUP($A296,Lookup2011,77,FALSE),0)</f>
        <v>0</v>
      </c>
      <c r="AA296" s="35">
        <f ca="1">IFERROR(VLOOKUP($A296,Lookup2011,78,FALSE),0)</f>
        <v>0</v>
      </c>
      <c r="AB296" s="35">
        <f ca="1">IFERROR(VLOOKUP($A296,Lookup2011,79,FALSE),0)</f>
        <v>0</v>
      </c>
      <c r="AC296" s="36">
        <f ca="1">IFERROR(VLOOKUP($A296,Lookup2011,80,FALSE),0)</f>
        <v>0</v>
      </c>
      <c r="AD296" s="34">
        <f ca="1">IFERROR(VLOOKUP($A296,Lookup2012,77,FALSE),0)</f>
        <v>0</v>
      </c>
      <c r="AE296" s="35">
        <f ca="1">IFERROR(VLOOKUP($A296,Lookup2012,78,FALSE),0)</f>
        <v>0</v>
      </c>
      <c r="AF296" s="35">
        <f ca="1">IFERROR(VLOOKUP($A296,Lookup2012,79,FALSE),0)</f>
        <v>0</v>
      </c>
      <c r="AG296" s="36">
        <f ca="1">IFERROR(VLOOKUP($A296,Lookup2012,80,FALSE),0)</f>
        <v>0</v>
      </c>
      <c r="AH296" s="34">
        <f ca="1">IFERROR(VLOOKUP($A296,Lookup2013,77,FALSE),0)</f>
        <v>0</v>
      </c>
      <c r="AI296" s="35">
        <f ca="1">IFERROR(VLOOKUP($A296,Lookup2013,78,FALSE),0)</f>
        <v>0</v>
      </c>
      <c r="AJ296" s="35">
        <f ca="1">IFERROR(VLOOKUP($A296,Lookup2013,79,FALSE),0)</f>
        <v>0</v>
      </c>
      <c r="AK296" s="36">
        <f ca="1">IFERROR(VLOOKUP($A296,Lookup2013,80,FALSE),0)</f>
        <v>0</v>
      </c>
      <c r="AL296" s="34">
        <f ca="1">IFERROR(VLOOKUP($A296,Lookup2014,77,FALSE),0)</f>
        <v>0</v>
      </c>
      <c r="AM296" s="35">
        <f ca="1">IFERROR(VLOOKUP($A296,Lookup2014,78,FALSE),0)</f>
        <v>0</v>
      </c>
      <c r="AN296" s="35">
        <f ca="1">IFERROR(VLOOKUP($A296,Lookup2014,79,FALSE),0)</f>
        <v>0</v>
      </c>
      <c r="AO296" s="36">
        <f ca="1">IFERROR(VLOOKUP($A296,Lookup2014,80,FALSE),0)</f>
        <v>0</v>
      </c>
      <c r="AP296" s="34">
        <f ca="1">IFERROR(VLOOKUP($A296,Lookup2015,77,FALSE),0)</f>
        <v>0</v>
      </c>
      <c r="AQ296" s="35">
        <f ca="1">IFERROR(VLOOKUP($A296,Lookup2015,78,FALSE),0)</f>
        <v>0</v>
      </c>
      <c r="AR296" s="35">
        <f ca="1">IFERROR(VLOOKUP($A296,Lookup2015,79,FALSE),0)</f>
        <v>0</v>
      </c>
      <c r="AS296" s="36">
        <f ca="1">IFERROR(VLOOKUP($A296,Lookup2015,80,FALSE),0)</f>
        <v>0</v>
      </c>
      <c r="AT296" s="34">
        <f ca="1">IFERROR(VLOOKUP($A296,Lookup2016,77,FALSE),0)</f>
        <v>0</v>
      </c>
      <c r="AU296" s="35">
        <f ca="1">IFERROR(VLOOKUP($A296,Lookup2016,78,FALSE),0)</f>
        <v>0</v>
      </c>
      <c r="AV296" s="35">
        <f ca="1">IFERROR(VLOOKUP($A296,Lookup2016,79,FALSE),0)</f>
        <v>0</v>
      </c>
      <c r="AW296" s="36">
        <f ca="1">IFERROR(VLOOKUP($A296,Lookup2016,80,FALSE),0)</f>
        <v>0</v>
      </c>
      <c r="AX296" s="34">
        <f t="shared" ca="1" si="468"/>
        <v>0</v>
      </c>
      <c r="AY296" s="35">
        <f t="shared" ca="1" si="468"/>
        <v>0</v>
      </c>
      <c r="AZ296" s="35">
        <f t="shared" ca="1" si="468"/>
        <v>0</v>
      </c>
      <c r="BA296" s="36">
        <f t="shared" ca="1" si="468"/>
        <v>0</v>
      </c>
    </row>
    <row r="297" spans="1:53" outlineLevel="1" x14ac:dyDescent="0.25">
      <c r="C297" s="2" t="s">
        <v>978</v>
      </c>
      <c r="F297" s="34">
        <f t="shared" ref="F297:BA297" ca="1" si="469">SUBTOTAL(9,F295:F296)</f>
        <v>0</v>
      </c>
      <c r="G297" s="35">
        <f t="shared" ca="1" si="469"/>
        <v>0</v>
      </c>
      <c r="H297" s="35">
        <f t="shared" ca="1" si="469"/>
        <v>0</v>
      </c>
      <c r="I297" s="36">
        <f t="shared" ca="1" si="469"/>
        <v>0</v>
      </c>
      <c r="J297" s="34">
        <f t="shared" ca="1" si="469"/>
        <v>0</v>
      </c>
      <c r="K297" s="35">
        <f t="shared" ca="1" si="469"/>
        <v>0</v>
      </c>
      <c r="L297" s="35">
        <f t="shared" ca="1" si="469"/>
        <v>0</v>
      </c>
      <c r="M297" s="36">
        <f t="shared" ca="1" si="469"/>
        <v>0</v>
      </c>
      <c r="N297" s="34">
        <f t="shared" ca="1" si="469"/>
        <v>0</v>
      </c>
      <c r="O297" s="35">
        <f t="shared" ca="1" si="469"/>
        <v>0</v>
      </c>
      <c r="P297" s="35">
        <f t="shared" ca="1" si="469"/>
        <v>0</v>
      </c>
      <c r="Q297" s="36">
        <f t="shared" ca="1" si="469"/>
        <v>0</v>
      </c>
      <c r="R297" s="34">
        <f t="shared" ca="1" si="469"/>
        <v>0</v>
      </c>
      <c r="S297" s="35">
        <f t="shared" ca="1" si="469"/>
        <v>0</v>
      </c>
      <c r="T297" s="35">
        <f t="shared" ca="1" si="469"/>
        <v>0</v>
      </c>
      <c r="U297" s="36">
        <f t="shared" ca="1" si="469"/>
        <v>0</v>
      </c>
      <c r="V297" s="34">
        <f t="shared" ca="1" si="469"/>
        <v>0</v>
      </c>
      <c r="W297" s="35">
        <f t="shared" ca="1" si="469"/>
        <v>0</v>
      </c>
      <c r="X297" s="35">
        <f t="shared" ca="1" si="469"/>
        <v>0</v>
      </c>
      <c r="Y297" s="36">
        <f t="shared" ca="1" si="469"/>
        <v>0</v>
      </c>
      <c r="Z297" s="34">
        <f t="shared" ca="1" si="469"/>
        <v>0</v>
      </c>
      <c r="AA297" s="35">
        <f t="shared" ca="1" si="469"/>
        <v>0</v>
      </c>
      <c r="AB297" s="35">
        <f t="shared" ca="1" si="469"/>
        <v>0</v>
      </c>
      <c r="AC297" s="36">
        <f t="shared" ca="1" si="469"/>
        <v>0</v>
      </c>
      <c r="AD297" s="34">
        <f t="shared" ca="1" si="469"/>
        <v>0</v>
      </c>
      <c r="AE297" s="35">
        <f t="shared" ca="1" si="469"/>
        <v>0</v>
      </c>
      <c r="AF297" s="35">
        <f t="shared" ca="1" si="469"/>
        <v>0</v>
      </c>
      <c r="AG297" s="36">
        <f t="shared" ca="1" si="469"/>
        <v>0</v>
      </c>
      <c r="AH297" s="34">
        <f t="shared" ca="1" si="469"/>
        <v>0</v>
      </c>
      <c r="AI297" s="35">
        <f t="shared" ca="1" si="469"/>
        <v>0</v>
      </c>
      <c r="AJ297" s="35">
        <f t="shared" ca="1" si="469"/>
        <v>0</v>
      </c>
      <c r="AK297" s="36">
        <f t="shared" ca="1" si="469"/>
        <v>0</v>
      </c>
      <c r="AL297" s="34">
        <f t="shared" ca="1" si="469"/>
        <v>0.98999999999999488</v>
      </c>
      <c r="AM297" s="35">
        <f t="shared" ca="1" si="469"/>
        <v>5.0000000000000044E-2</v>
      </c>
      <c r="AN297" s="35">
        <f t="shared" ca="1" si="469"/>
        <v>0.19000000000000036</v>
      </c>
      <c r="AO297" s="36">
        <f t="shared" ca="1" si="469"/>
        <v>1.2299999999999953</v>
      </c>
      <c r="AP297" s="34">
        <f t="shared" ca="1" si="469"/>
        <v>0</v>
      </c>
      <c r="AQ297" s="35">
        <f t="shared" ca="1" si="469"/>
        <v>0</v>
      </c>
      <c r="AR297" s="35">
        <f t="shared" ca="1" si="469"/>
        <v>0</v>
      </c>
      <c r="AS297" s="36">
        <f t="shared" ca="1" si="469"/>
        <v>0</v>
      </c>
      <c r="AT297" s="34">
        <f t="shared" ca="1" si="469"/>
        <v>0</v>
      </c>
      <c r="AU297" s="35">
        <f t="shared" ca="1" si="469"/>
        <v>0</v>
      </c>
      <c r="AV297" s="35">
        <f t="shared" ca="1" si="469"/>
        <v>0</v>
      </c>
      <c r="AW297" s="36">
        <f t="shared" ca="1" si="469"/>
        <v>0</v>
      </c>
      <c r="AX297" s="34">
        <f t="shared" ca="1" si="469"/>
        <v>0.98999999999999488</v>
      </c>
      <c r="AY297" s="35">
        <f t="shared" ca="1" si="469"/>
        <v>5.0000000000000044E-2</v>
      </c>
      <c r="AZ297" s="35">
        <f t="shared" ca="1" si="469"/>
        <v>0.19000000000000036</v>
      </c>
      <c r="BA297" s="36">
        <f t="shared" ca="1" si="469"/>
        <v>1.2299999999999953</v>
      </c>
    </row>
    <row r="298" spans="1:53" outlineLevel="2" x14ac:dyDescent="0.25">
      <c r="A298" t="s">
        <v>750</v>
      </c>
      <c r="B298" t="str">
        <f ca="1">VLOOKUP($A298,IndexLookup,2,FALSE)</f>
        <v>MANH</v>
      </c>
      <c r="C298" t="str">
        <f ca="1">VLOOKUP($B298,ParticipantLookup,2,FALSE)</f>
        <v>The Manitoba Hydro-Electric Board</v>
      </c>
      <c r="D298" t="str">
        <f ca="1">VLOOKUP($A298,IndexLookup,3,FALSE)</f>
        <v>SPCEXP</v>
      </c>
      <c r="E298" t="str">
        <f ca="1">VLOOKUP($D298,FacilityLookup,2,FALSE)</f>
        <v>Alberta-Saskatchewan Intertie - Export</v>
      </c>
      <c r="F298" s="34">
        <f ca="1">IFERROR(VLOOKUP($A298,Lookup2006,77,FALSE),0)</f>
        <v>0</v>
      </c>
      <c r="G298" s="35">
        <f ca="1">IFERROR(VLOOKUP($A298,Lookup2006,78,FALSE),0)</f>
        <v>0</v>
      </c>
      <c r="H298" s="35">
        <f ca="1">IFERROR(VLOOKUP($A298,Lookup2006,79,FALSE),0)</f>
        <v>0</v>
      </c>
      <c r="I298" s="36">
        <f ca="1">IFERROR(VLOOKUP($A298,Lookup2006,80,FALSE),0)</f>
        <v>0</v>
      </c>
      <c r="J298" s="34">
        <f ca="1">IFERROR(VLOOKUP($A298,Lookup2007,77,FALSE),0)</f>
        <v>14.240000000000009</v>
      </c>
      <c r="K298" s="35">
        <f ca="1">IFERROR(VLOOKUP($A298,Lookup2007,78,FALSE),0)</f>
        <v>0.71000000000000085</v>
      </c>
      <c r="L298" s="35">
        <f ca="1">IFERROR(VLOOKUP($A298,Lookup2007,79,FALSE),0)</f>
        <v>6.2300000000000022</v>
      </c>
      <c r="M298" s="36">
        <f ca="1">IFERROR(VLOOKUP($A298,Lookup2007,80,FALSE),0)</f>
        <v>21.180000000000014</v>
      </c>
      <c r="N298" s="34">
        <f ca="1">IFERROR(VLOOKUP($A298,Lookup2008,77,FALSE),0)</f>
        <v>0</v>
      </c>
      <c r="O298" s="35">
        <f ca="1">IFERROR(VLOOKUP($A298,Lookup2008,78,FALSE),0)</f>
        <v>0</v>
      </c>
      <c r="P298" s="35">
        <f ca="1">IFERROR(VLOOKUP($A298,Lookup2008,79,FALSE),0)</f>
        <v>0</v>
      </c>
      <c r="Q298" s="36">
        <f ca="1">IFERROR(VLOOKUP($A298,Lookup2008,80,FALSE),0)</f>
        <v>0</v>
      </c>
      <c r="R298" s="34">
        <f ca="1">IFERROR(VLOOKUP($A298,Lookup2009,77,FALSE),0)</f>
        <v>0</v>
      </c>
      <c r="S298" s="35">
        <f ca="1">IFERROR(VLOOKUP($A298,Lookup2009,78,FALSE),0)</f>
        <v>0</v>
      </c>
      <c r="T298" s="35">
        <f ca="1">IFERROR(VLOOKUP($A298,Lookup2009,79,FALSE),0)</f>
        <v>0</v>
      </c>
      <c r="U298" s="36">
        <f ca="1">IFERROR(VLOOKUP($A298,Lookup2009,80,FALSE),0)</f>
        <v>0</v>
      </c>
      <c r="V298" s="34">
        <f ca="1">IFERROR(VLOOKUP($A298,Lookup2010,77,FALSE),0)</f>
        <v>0</v>
      </c>
      <c r="W298" s="35">
        <f ca="1">IFERROR(VLOOKUP($A298,Lookup2010,78,FALSE),0)</f>
        <v>0</v>
      </c>
      <c r="X298" s="35">
        <f ca="1">IFERROR(VLOOKUP($A298,Lookup2010,79,FALSE),0)</f>
        <v>0</v>
      </c>
      <c r="Y298" s="36">
        <f ca="1">IFERROR(VLOOKUP($A298,Lookup2010,80,FALSE),0)</f>
        <v>0</v>
      </c>
      <c r="Z298" s="34">
        <f ca="1">IFERROR(VLOOKUP($A298,Lookup2011,77,FALSE),0)</f>
        <v>0</v>
      </c>
      <c r="AA298" s="35">
        <f ca="1">IFERROR(VLOOKUP($A298,Lookup2011,78,FALSE),0)</f>
        <v>0</v>
      </c>
      <c r="AB298" s="35">
        <f ca="1">IFERROR(VLOOKUP($A298,Lookup2011,79,FALSE),0)</f>
        <v>0</v>
      </c>
      <c r="AC298" s="36">
        <f ca="1">IFERROR(VLOOKUP($A298,Lookup2011,80,FALSE),0)</f>
        <v>0</v>
      </c>
      <c r="AD298" s="34">
        <f ca="1">IFERROR(VLOOKUP($A298,Lookup2012,77,FALSE),0)</f>
        <v>0</v>
      </c>
      <c r="AE298" s="35">
        <f ca="1">IFERROR(VLOOKUP($A298,Lookup2012,78,FALSE),0)</f>
        <v>0</v>
      </c>
      <c r="AF298" s="35">
        <f ca="1">IFERROR(VLOOKUP($A298,Lookup2012,79,FALSE),0)</f>
        <v>0</v>
      </c>
      <c r="AG298" s="36">
        <f ca="1">IFERROR(VLOOKUP($A298,Lookup2012,80,FALSE),0)</f>
        <v>0</v>
      </c>
      <c r="AH298" s="34">
        <f ca="1">IFERROR(VLOOKUP($A298,Lookup2013,77,FALSE),0)</f>
        <v>0</v>
      </c>
      <c r="AI298" s="35">
        <f ca="1">IFERROR(VLOOKUP($A298,Lookup2013,78,FALSE),0)</f>
        <v>0</v>
      </c>
      <c r="AJ298" s="35">
        <f ca="1">IFERROR(VLOOKUP($A298,Lookup2013,79,FALSE),0)</f>
        <v>0</v>
      </c>
      <c r="AK298" s="36">
        <f ca="1">IFERROR(VLOOKUP($A298,Lookup2013,80,FALSE),0)</f>
        <v>0</v>
      </c>
      <c r="AL298" s="34">
        <f ca="1">IFERROR(VLOOKUP($A298,Lookup2014,77,FALSE),0)</f>
        <v>0</v>
      </c>
      <c r="AM298" s="35">
        <f ca="1">IFERROR(VLOOKUP($A298,Lookup2014,78,FALSE),0)</f>
        <v>0</v>
      </c>
      <c r="AN298" s="35">
        <f ca="1">IFERROR(VLOOKUP($A298,Lookup2014,79,FALSE),0)</f>
        <v>0</v>
      </c>
      <c r="AO298" s="36">
        <f ca="1">IFERROR(VLOOKUP($A298,Lookup2014,80,FALSE),0)</f>
        <v>0</v>
      </c>
      <c r="AP298" s="34">
        <f ca="1">IFERROR(VLOOKUP($A298,Lookup2015,77,FALSE),0)</f>
        <v>0</v>
      </c>
      <c r="AQ298" s="35">
        <f ca="1">IFERROR(VLOOKUP($A298,Lookup2015,78,FALSE),0)</f>
        <v>0</v>
      </c>
      <c r="AR298" s="35">
        <f ca="1">IFERROR(VLOOKUP($A298,Lookup2015,79,FALSE),0)</f>
        <v>0</v>
      </c>
      <c r="AS298" s="36">
        <f ca="1">IFERROR(VLOOKUP($A298,Lookup2015,80,FALSE),0)</f>
        <v>0</v>
      </c>
      <c r="AT298" s="34">
        <f ca="1">IFERROR(VLOOKUP($A298,Lookup2016,77,FALSE),0)</f>
        <v>0</v>
      </c>
      <c r="AU298" s="35">
        <f ca="1">IFERROR(VLOOKUP($A298,Lookup2016,78,FALSE),0)</f>
        <v>0</v>
      </c>
      <c r="AV298" s="35">
        <f ca="1">IFERROR(VLOOKUP($A298,Lookup2016,79,FALSE),0)</f>
        <v>0</v>
      </c>
      <c r="AW298" s="36">
        <f ca="1">IFERROR(VLOOKUP($A298,Lookup2016,80,FALSE),0)</f>
        <v>0</v>
      </c>
      <c r="AX298" s="34">
        <f t="shared" ref="AX298:BA299" ca="1" si="470">SUM(F298,J298,N298,R298,V298,Z298,AD298,AH298,AL298,AP298,AT298)</f>
        <v>14.240000000000009</v>
      </c>
      <c r="AY298" s="35">
        <f t="shared" ca="1" si="470"/>
        <v>0.71000000000000085</v>
      </c>
      <c r="AZ298" s="35">
        <f t="shared" ca="1" si="470"/>
        <v>6.2300000000000022</v>
      </c>
      <c r="BA298" s="36">
        <f t="shared" ca="1" si="470"/>
        <v>21.180000000000014</v>
      </c>
    </row>
    <row r="299" spans="1:53" outlineLevel="2" x14ac:dyDescent="0.25">
      <c r="A299" t="s">
        <v>324</v>
      </c>
      <c r="B299" t="str">
        <f ca="1">VLOOKUP($A299,IndexLookup,2,FALSE)</f>
        <v>MANH</v>
      </c>
      <c r="C299" t="str">
        <f ca="1">VLOOKUP($B299,ParticipantLookup,2,FALSE)</f>
        <v>The Manitoba Hydro-Electric Board</v>
      </c>
      <c r="D299" t="str">
        <f ca="1">VLOOKUP($A299,IndexLookup,3,FALSE)</f>
        <v>SPCIMP</v>
      </c>
      <c r="E299" t="str">
        <f ca="1">VLOOKUP($D299,FacilityLookup,2,FALSE)</f>
        <v>Alberta-Saskatchewan Intertie - Import</v>
      </c>
      <c r="F299" s="34">
        <f ca="1">IFERROR(VLOOKUP($A299,Lookup2006,77,FALSE),0)</f>
        <v>-1011.0400000000031</v>
      </c>
      <c r="G299" s="35">
        <f ca="1">IFERROR(VLOOKUP($A299,Lookup2006,78,FALSE),0)</f>
        <v>-50.55</v>
      </c>
      <c r="H299" s="35">
        <f ca="1">IFERROR(VLOOKUP($A299,Lookup2006,79,FALSE),0)</f>
        <v>-482.50000000000011</v>
      </c>
      <c r="I299" s="36">
        <f ca="1">IFERROR(VLOOKUP($A299,Lookup2006,80,FALSE),0)</f>
        <v>-1544.0900000000033</v>
      </c>
      <c r="J299" s="34">
        <f ca="1">IFERROR(VLOOKUP($A299,Lookup2007,77,FALSE),0)</f>
        <v>472.71999999999889</v>
      </c>
      <c r="K299" s="35">
        <f ca="1">IFERROR(VLOOKUP($A299,Lookup2007,78,FALSE),0)</f>
        <v>23.650000000000073</v>
      </c>
      <c r="L299" s="35">
        <f ca="1">IFERROR(VLOOKUP($A299,Lookup2007,79,FALSE),0)</f>
        <v>189.39000000000036</v>
      </c>
      <c r="M299" s="36">
        <f ca="1">IFERROR(VLOOKUP($A299,Lookup2007,80,FALSE),0)</f>
        <v>685.7599999999992</v>
      </c>
      <c r="N299" s="34">
        <f ca="1">IFERROR(VLOOKUP($A299,Lookup2008,77,FALSE),0)</f>
        <v>1915.0200000000009</v>
      </c>
      <c r="O299" s="35">
        <f ca="1">IFERROR(VLOOKUP($A299,Lookup2008,78,FALSE),0)</f>
        <v>95.749999999999829</v>
      </c>
      <c r="P299" s="35">
        <f ca="1">IFERROR(VLOOKUP($A299,Lookup2008,79,FALSE),0)</f>
        <v>703.29999999999916</v>
      </c>
      <c r="Q299" s="36">
        <f ca="1">IFERROR(VLOOKUP($A299,Lookup2008,80,FALSE),0)</f>
        <v>2714.07</v>
      </c>
      <c r="R299" s="34">
        <f ca="1">IFERROR(VLOOKUP($A299,Lookup2009,77,FALSE),0)</f>
        <v>7012.2500000000009</v>
      </c>
      <c r="S299" s="35">
        <f ca="1">IFERROR(VLOOKUP($A299,Lookup2009,78,FALSE),0)</f>
        <v>350.63</v>
      </c>
      <c r="T299" s="35">
        <f ca="1">IFERROR(VLOOKUP($A299,Lookup2009,79,FALSE),0)</f>
        <v>2279.8800000000015</v>
      </c>
      <c r="U299" s="36">
        <f ca="1">IFERROR(VLOOKUP($A299,Lookup2009,80,FALSE),0)</f>
        <v>9642.760000000002</v>
      </c>
      <c r="V299" s="34">
        <f ca="1">IFERROR(VLOOKUP($A299,Lookup2010,77,FALSE),0)</f>
        <v>2278.3999999999996</v>
      </c>
      <c r="W299" s="35">
        <f ca="1">IFERROR(VLOOKUP($A299,Lookup2010,78,FALSE),0)</f>
        <v>113.89999999999996</v>
      </c>
      <c r="X299" s="35">
        <f ca="1">IFERROR(VLOOKUP($A299,Lookup2010,79,FALSE),0)</f>
        <v>687.05000000000018</v>
      </c>
      <c r="Y299" s="36">
        <f ca="1">IFERROR(VLOOKUP($A299,Lookup2010,80,FALSE),0)</f>
        <v>3079.349999999999</v>
      </c>
      <c r="Z299" s="34">
        <f ca="1">IFERROR(VLOOKUP($A299,Lookup2011,77,FALSE),0)</f>
        <v>4979.8900000000067</v>
      </c>
      <c r="AA299" s="35">
        <f ca="1">IFERROR(VLOOKUP($A299,Lookup2011,78,FALSE),0)</f>
        <v>249.00000000000006</v>
      </c>
      <c r="AB299" s="35">
        <f ca="1">IFERROR(VLOOKUP($A299,Lookup2011,79,FALSE),0)</f>
        <v>1381.9399999999994</v>
      </c>
      <c r="AC299" s="36">
        <f ca="1">IFERROR(VLOOKUP($A299,Lookup2011,80,FALSE),0)</f>
        <v>6610.8300000000063</v>
      </c>
      <c r="AD299" s="34">
        <f ca="1">IFERROR(VLOOKUP($A299,Lookup2012,77,FALSE),0)</f>
        <v>0</v>
      </c>
      <c r="AE299" s="35">
        <f ca="1">IFERROR(VLOOKUP($A299,Lookup2012,78,FALSE),0)</f>
        <v>0</v>
      </c>
      <c r="AF299" s="35">
        <f ca="1">IFERROR(VLOOKUP($A299,Lookup2012,79,FALSE),0)</f>
        <v>0</v>
      </c>
      <c r="AG299" s="36">
        <f ca="1">IFERROR(VLOOKUP($A299,Lookup2012,80,FALSE),0)</f>
        <v>0</v>
      </c>
      <c r="AH299" s="34">
        <f ca="1">IFERROR(VLOOKUP($A299,Lookup2013,77,FALSE),0)</f>
        <v>1019.3500000000026</v>
      </c>
      <c r="AI299" s="35">
        <f ca="1">IFERROR(VLOOKUP($A299,Lookup2013,78,FALSE),0)</f>
        <v>50.980000000000004</v>
      </c>
      <c r="AJ299" s="35">
        <f ca="1">IFERROR(VLOOKUP($A299,Lookup2013,79,FALSE),0)</f>
        <v>223.80000000000013</v>
      </c>
      <c r="AK299" s="36">
        <f ca="1">IFERROR(VLOOKUP($A299,Lookup2013,80,FALSE),0)</f>
        <v>1294.1300000000028</v>
      </c>
      <c r="AL299" s="34">
        <f ca="1">IFERROR(VLOOKUP($A299,Lookup2014,77,FALSE),0)</f>
        <v>-171.3700000000008</v>
      </c>
      <c r="AM299" s="35">
        <f ca="1">IFERROR(VLOOKUP($A299,Lookup2014,78,FALSE),0)</f>
        <v>-8.5899999999999679</v>
      </c>
      <c r="AN299" s="35">
        <f ca="1">IFERROR(VLOOKUP($A299,Lookup2014,79,FALSE),0)</f>
        <v>-34.269999999999932</v>
      </c>
      <c r="AO299" s="36">
        <f ca="1">IFERROR(VLOOKUP($A299,Lookup2014,80,FALSE),0)</f>
        <v>-214.2300000000007</v>
      </c>
      <c r="AP299" s="34">
        <f ca="1">IFERROR(VLOOKUP($A299,Lookup2015,77,FALSE),0)</f>
        <v>-782.67000000000053</v>
      </c>
      <c r="AQ299" s="35">
        <f ca="1">IFERROR(VLOOKUP($A299,Lookup2015,78,FALSE),0)</f>
        <v>-39.140000000000022</v>
      </c>
      <c r="AR299" s="35">
        <f ca="1">IFERROR(VLOOKUP($A299,Lookup2015,79,FALSE),0)</f>
        <v>-130.3300000000001</v>
      </c>
      <c r="AS299" s="36">
        <f ca="1">IFERROR(VLOOKUP($A299,Lookup2015,80,FALSE),0)</f>
        <v>-952.14000000000055</v>
      </c>
      <c r="AT299" s="34">
        <f ca="1">IFERROR(VLOOKUP($A299,Lookup2016,77,FALSE),0)</f>
        <v>-4.6699999999997885</v>
      </c>
      <c r="AU299" s="35">
        <f ca="1">IFERROR(VLOOKUP($A299,Lookup2016,78,FALSE),0)</f>
        <v>-0.25000000000000266</v>
      </c>
      <c r="AV299" s="35">
        <f ca="1">IFERROR(VLOOKUP($A299,Lookup2016,79,FALSE),0)</f>
        <v>-0.7099999999999993</v>
      </c>
      <c r="AW299" s="36">
        <f ca="1">IFERROR(VLOOKUP($A299,Lookup2016,80,FALSE),0)</f>
        <v>-5.6299999999997903</v>
      </c>
      <c r="AX299" s="34">
        <f t="shared" ca="1" si="470"/>
        <v>15707.880000000008</v>
      </c>
      <c r="AY299" s="35">
        <f t="shared" ca="1" si="470"/>
        <v>785.38</v>
      </c>
      <c r="AZ299" s="35">
        <f t="shared" ca="1" si="470"/>
        <v>4817.5500000000011</v>
      </c>
      <c r="BA299" s="36">
        <f t="shared" ca="1" si="470"/>
        <v>21310.810000000005</v>
      </c>
    </row>
    <row r="300" spans="1:53" outlineLevel="1" x14ac:dyDescent="0.25">
      <c r="C300" s="2" t="s">
        <v>979</v>
      </c>
      <c r="F300" s="34">
        <f t="shared" ref="F300:BA300" ca="1" si="471">SUBTOTAL(9,F298:F299)</f>
        <v>-1011.0400000000031</v>
      </c>
      <c r="G300" s="35">
        <f t="shared" ca="1" si="471"/>
        <v>-50.55</v>
      </c>
      <c r="H300" s="35">
        <f t="shared" ca="1" si="471"/>
        <v>-482.50000000000011</v>
      </c>
      <c r="I300" s="36">
        <f t="shared" ca="1" si="471"/>
        <v>-1544.0900000000033</v>
      </c>
      <c r="J300" s="34">
        <f t="shared" ca="1" si="471"/>
        <v>486.9599999999989</v>
      </c>
      <c r="K300" s="35">
        <f t="shared" ca="1" si="471"/>
        <v>24.360000000000074</v>
      </c>
      <c r="L300" s="35">
        <f t="shared" ca="1" si="471"/>
        <v>195.62000000000035</v>
      </c>
      <c r="M300" s="36">
        <f t="shared" ca="1" si="471"/>
        <v>706.93999999999926</v>
      </c>
      <c r="N300" s="34">
        <f t="shared" ca="1" si="471"/>
        <v>1915.0200000000009</v>
      </c>
      <c r="O300" s="35">
        <f t="shared" ca="1" si="471"/>
        <v>95.749999999999829</v>
      </c>
      <c r="P300" s="35">
        <f t="shared" ca="1" si="471"/>
        <v>703.29999999999916</v>
      </c>
      <c r="Q300" s="36">
        <f t="shared" ca="1" si="471"/>
        <v>2714.07</v>
      </c>
      <c r="R300" s="34">
        <f t="shared" ca="1" si="471"/>
        <v>7012.2500000000009</v>
      </c>
      <c r="S300" s="35">
        <f t="shared" ca="1" si="471"/>
        <v>350.63</v>
      </c>
      <c r="T300" s="35">
        <f t="shared" ca="1" si="471"/>
        <v>2279.8800000000015</v>
      </c>
      <c r="U300" s="36">
        <f t="shared" ca="1" si="471"/>
        <v>9642.760000000002</v>
      </c>
      <c r="V300" s="34">
        <f t="shared" ca="1" si="471"/>
        <v>2278.3999999999996</v>
      </c>
      <c r="W300" s="35">
        <f t="shared" ca="1" si="471"/>
        <v>113.89999999999996</v>
      </c>
      <c r="X300" s="35">
        <f t="shared" ca="1" si="471"/>
        <v>687.05000000000018</v>
      </c>
      <c r="Y300" s="36">
        <f t="shared" ca="1" si="471"/>
        <v>3079.349999999999</v>
      </c>
      <c r="Z300" s="34">
        <f t="shared" ca="1" si="471"/>
        <v>4979.8900000000067</v>
      </c>
      <c r="AA300" s="35">
        <f t="shared" ca="1" si="471"/>
        <v>249.00000000000006</v>
      </c>
      <c r="AB300" s="35">
        <f t="shared" ca="1" si="471"/>
        <v>1381.9399999999994</v>
      </c>
      <c r="AC300" s="36">
        <f t="shared" ca="1" si="471"/>
        <v>6610.8300000000063</v>
      </c>
      <c r="AD300" s="34">
        <f t="shared" ca="1" si="471"/>
        <v>0</v>
      </c>
      <c r="AE300" s="35">
        <f t="shared" ca="1" si="471"/>
        <v>0</v>
      </c>
      <c r="AF300" s="35">
        <f t="shared" ca="1" si="471"/>
        <v>0</v>
      </c>
      <c r="AG300" s="36">
        <f t="shared" ca="1" si="471"/>
        <v>0</v>
      </c>
      <c r="AH300" s="34">
        <f t="shared" ca="1" si="471"/>
        <v>1019.3500000000026</v>
      </c>
      <c r="AI300" s="35">
        <f t="shared" ca="1" si="471"/>
        <v>50.980000000000004</v>
      </c>
      <c r="AJ300" s="35">
        <f t="shared" ca="1" si="471"/>
        <v>223.80000000000013</v>
      </c>
      <c r="AK300" s="36">
        <f t="shared" ca="1" si="471"/>
        <v>1294.1300000000028</v>
      </c>
      <c r="AL300" s="34">
        <f t="shared" ca="1" si="471"/>
        <v>-171.3700000000008</v>
      </c>
      <c r="AM300" s="35">
        <f t="shared" ca="1" si="471"/>
        <v>-8.5899999999999679</v>
      </c>
      <c r="AN300" s="35">
        <f t="shared" ca="1" si="471"/>
        <v>-34.269999999999932</v>
      </c>
      <c r="AO300" s="36">
        <f t="shared" ca="1" si="471"/>
        <v>-214.2300000000007</v>
      </c>
      <c r="AP300" s="34">
        <f t="shared" ca="1" si="471"/>
        <v>-782.67000000000053</v>
      </c>
      <c r="AQ300" s="35">
        <f t="shared" ca="1" si="471"/>
        <v>-39.140000000000022</v>
      </c>
      <c r="AR300" s="35">
        <f t="shared" ca="1" si="471"/>
        <v>-130.3300000000001</v>
      </c>
      <c r="AS300" s="36">
        <f t="shared" ca="1" si="471"/>
        <v>-952.14000000000055</v>
      </c>
      <c r="AT300" s="34">
        <f t="shared" ca="1" si="471"/>
        <v>-4.6699999999997885</v>
      </c>
      <c r="AU300" s="35">
        <f t="shared" ca="1" si="471"/>
        <v>-0.25000000000000266</v>
      </c>
      <c r="AV300" s="35">
        <f t="shared" ca="1" si="471"/>
        <v>-0.7099999999999993</v>
      </c>
      <c r="AW300" s="36">
        <f t="shared" ca="1" si="471"/>
        <v>-5.6299999999997903</v>
      </c>
      <c r="AX300" s="34">
        <f t="shared" ca="1" si="471"/>
        <v>15722.120000000008</v>
      </c>
      <c r="AY300" s="35">
        <f t="shared" ca="1" si="471"/>
        <v>786.09</v>
      </c>
      <c r="AZ300" s="35">
        <f t="shared" ca="1" si="471"/>
        <v>4823.7800000000007</v>
      </c>
      <c r="BA300" s="36">
        <f t="shared" ca="1" si="471"/>
        <v>21331.990000000005</v>
      </c>
    </row>
    <row r="301" spans="1:53" outlineLevel="2" x14ac:dyDescent="0.25">
      <c r="A301" t="s">
        <v>254</v>
      </c>
      <c r="B301" t="str">
        <f t="shared" ref="B301:B309" ca="1" si="472">VLOOKUP($A301,IndexLookup,2,FALSE)</f>
        <v>VQW</v>
      </c>
      <c r="C301" t="str">
        <f t="shared" ref="C301:C309" ca="1" si="473">VLOOKUP($B301,ParticipantLookup,2,FALSE)</f>
        <v>TransAlta Corporation</v>
      </c>
      <c r="D301" t="str">
        <f t="shared" ref="D301:D309" ca="1" si="474">VLOOKUP($A301,IndexLookup,3,FALSE)</f>
        <v>ARD1</v>
      </c>
      <c r="E301" t="str">
        <f t="shared" ref="E301:E309" ca="1" si="475">VLOOKUP($D301,FacilityLookup,2,FALSE)</f>
        <v>Ardenville Wind Facility</v>
      </c>
      <c r="F301" s="34">
        <f t="shared" ref="F301:F309" ca="1" si="476">IFERROR(VLOOKUP($A301,Lookup2006,77,FALSE),0)</f>
        <v>0</v>
      </c>
      <c r="G301" s="35">
        <f t="shared" ref="G301:G309" ca="1" si="477">IFERROR(VLOOKUP($A301,Lookup2006,78,FALSE),0)</f>
        <v>0</v>
      </c>
      <c r="H301" s="35">
        <f t="shared" ref="H301:H309" ca="1" si="478">IFERROR(VLOOKUP($A301,Lookup2006,79,FALSE),0)</f>
        <v>0</v>
      </c>
      <c r="I301" s="36">
        <f t="shared" ref="I301:I309" ca="1" si="479">IFERROR(VLOOKUP($A301,Lookup2006,80,FALSE),0)</f>
        <v>0</v>
      </c>
      <c r="J301" s="34">
        <f t="shared" ref="J301:J309" ca="1" si="480">IFERROR(VLOOKUP($A301,Lookup2007,77,FALSE),0)</f>
        <v>0</v>
      </c>
      <c r="K301" s="35">
        <f t="shared" ref="K301:K309" ca="1" si="481">IFERROR(VLOOKUP($A301,Lookup2007,78,FALSE),0)</f>
        <v>0</v>
      </c>
      <c r="L301" s="35">
        <f t="shared" ref="L301:L309" ca="1" si="482">IFERROR(VLOOKUP($A301,Lookup2007,79,FALSE),0)</f>
        <v>0</v>
      </c>
      <c r="M301" s="36">
        <f t="shared" ref="M301:M309" ca="1" si="483">IFERROR(VLOOKUP($A301,Lookup2007,80,FALSE),0)</f>
        <v>0</v>
      </c>
      <c r="N301" s="34">
        <f t="shared" ref="N301:N309" ca="1" si="484">IFERROR(VLOOKUP($A301,Lookup2008,77,FALSE),0)</f>
        <v>0</v>
      </c>
      <c r="O301" s="35">
        <f t="shared" ref="O301:O309" ca="1" si="485">IFERROR(VLOOKUP($A301,Lookup2008,78,FALSE),0)</f>
        <v>0</v>
      </c>
      <c r="P301" s="35">
        <f t="shared" ref="P301:P309" ca="1" si="486">IFERROR(VLOOKUP($A301,Lookup2008,79,FALSE),0)</f>
        <v>0</v>
      </c>
      <c r="Q301" s="36">
        <f t="shared" ref="Q301:Q309" ca="1" si="487">IFERROR(VLOOKUP($A301,Lookup2008,80,FALSE),0)</f>
        <v>0</v>
      </c>
      <c r="R301" s="34">
        <f t="shared" ref="R301:R309" ca="1" si="488">IFERROR(VLOOKUP($A301,Lookup2009,77,FALSE),0)</f>
        <v>0</v>
      </c>
      <c r="S301" s="35">
        <f t="shared" ref="S301:S309" ca="1" si="489">IFERROR(VLOOKUP($A301,Lookup2009,78,FALSE),0)</f>
        <v>0</v>
      </c>
      <c r="T301" s="35">
        <f t="shared" ref="T301:T309" ca="1" si="490">IFERROR(VLOOKUP($A301,Lookup2009,79,FALSE),0)</f>
        <v>0</v>
      </c>
      <c r="U301" s="36">
        <f t="shared" ref="U301:U309" ca="1" si="491">IFERROR(VLOOKUP($A301,Lookup2009,80,FALSE),0)</f>
        <v>0</v>
      </c>
      <c r="V301" s="34">
        <f t="shared" ref="V301:V309" ca="1" si="492">IFERROR(VLOOKUP($A301,Lookup2010,77,FALSE),0)</f>
        <v>-323.76000000000204</v>
      </c>
      <c r="W301" s="35">
        <f t="shared" ref="W301:W309" ca="1" si="493">IFERROR(VLOOKUP($A301,Lookup2010,78,FALSE),0)</f>
        <v>-16.180000000000007</v>
      </c>
      <c r="X301" s="35">
        <f t="shared" ref="X301:X309" ca="1" si="494">IFERROR(VLOOKUP($A301,Lookup2010,79,FALSE),0)</f>
        <v>-94.459999999999695</v>
      </c>
      <c r="Y301" s="36">
        <f t="shared" ref="Y301:Y309" ca="1" si="495">IFERROR(VLOOKUP($A301,Lookup2010,80,FALSE),0)</f>
        <v>-434.40000000000174</v>
      </c>
      <c r="Z301" s="34">
        <f t="shared" ref="Z301:Z309" ca="1" si="496">IFERROR(VLOOKUP($A301,Lookup2011,77,FALSE),0)</f>
        <v>3962.2300000000032</v>
      </c>
      <c r="AA301" s="35">
        <f t="shared" ref="AA301:AA309" ca="1" si="497">IFERROR(VLOOKUP($A301,Lookup2011,78,FALSE),0)</f>
        <v>198.1100000000007</v>
      </c>
      <c r="AB301" s="35">
        <f t="shared" ref="AB301:AB309" ca="1" si="498">IFERROR(VLOOKUP($A301,Lookup2011,79,FALSE),0)</f>
        <v>1083.7600000000007</v>
      </c>
      <c r="AC301" s="36">
        <f t="shared" ref="AC301:AC309" ca="1" si="499">IFERROR(VLOOKUP($A301,Lookup2011,80,FALSE),0)</f>
        <v>5244.1000000000049</v>
      </c>
      <c r="AD301" s="34">
        <f t="shared" ref="AD301:AD309" ca="1" si="500">IFERROR(VLOOKUP($A301,Lookup2012,77,FALSE),0)</f>
        <v>-7048.720000000013</v>
      </c>
      <c r="AE301" s="35">
        <f t="shared" ref="AE301:AE309" ca="1" si="501">IFERROR(VLOOKUP($A301,Lookup2012,78,FALSE),0)</f>
        <v>-352.43999999999966</v>
      </c>
      <c r="AF301" s="35">
        <f t="shared" ref="AF301:AF309" ca="1" si="502">IFERROR(VLOOKUP($A301,Lookup2012,79,FALSE),0)</f>
        <v>-1747.8499999999997</v>
      </c>
      <c r="AG301" s="36">
        <f t="shared" ref="AG301:AG309" ca="1" si="503">IFERROR(VLOOKUP($A301,Lookup2012,80,FALSE),0)</f>
        <v>-9149.010000000013</v>
      </c>
      <c r="AH301" s="34">
        <f t="shared" ref="AH301:AH309" ca="1" si="504">IFERROR(VLOOKUP($A301,Lookup2013,77,FALSE),0)</f>
        <v>7598.5299999999615</v>
      </c>
      <c r="AI301" s="35">
        <f t="shared" ref="AI301:AI309" ca="1" si="505">IFERROR(VLOOKUP($A301,Lookup2013,78,FALSE),0)</f>
        <v>379.93</v>
      </c>
      <c r="AJ301" s="35">
        <f t="shared" ref="AJ301:AJ309" ca="1" si="506">IFERROR(VLOOKUP($A301,Lookup2013,79,FALSE),0)</f>
        <v>1695.130000000001</v>
      </c>
      <c r="AK301" s="36">
        <f t="shared" ref="AK301:AK309" ca="1" si="507">IFERROR(VLOOKUP($A301,Lookup2013,80,FALSE),0)</f>
        <v>9673.5899999999619</v>
      </c>
      <c r="AL301" s="34">
        <f t="shared" ref="AL301:AL309" ca="1" si="508">IFERROR(VLOOKUP($A301,Lookup2014,77,FALSE),0)</f>
        <v>-3856.9500000000025</v>
      </c>
      <c r="AM301" s="35">
        <f t="shared" ref="AM301:AM309" ca="1" si="509">IFERROR(VLOOKUP($A301,Lookup2014,78,FALSE),0)</f>
        <v>-192.85000000000008</v>
      </c>
      <c r="AN301" s="35">
        <f t="shared" ref="AN301:AN309" ca="1" si="510">IFERROR(VLOOKUP($A301,Lookup2014,79,FALSE),0)</f>
        <v>-750.58999999999992</v>
      </c>
      <c r="AO301" s="36">
        <f t="shared" ref="AO301:AO309" ca="1" si="511">IFERROR(VLOOKUP($A301,Lookup2014,80,FALSE),0)</f>
        <v>-4800.3900000000031</v>
      </c>
      <c r="AP301" s="34">
        <f t="shared" ref="AP301:AP309" ca="1" si="512">IFERROR(VLOOKUP($A301,Lookup2015,77,FALSE),0)</f>
        <v>-3152.350000000004</v>
      </c>
      <c r="AQ301" s="35">
        <f t="shared" ref="AQ301:AQ309" ca="1" si="513">IFERROR(VLOOKUP($A301,Lookup2015,78,FALSE),0)</f>
        <v>-157.59000000000003</v>
      </c>
      <c r="AR301" s="35">
        <f t="shared" ref="AR301:AR309" ca="1" si="514">IFERROR(VLOOKUP($A301,Lookup2015,79,FALSE),0)</f>
        <v>-530.51</v>
      </c>
      <c r="AS301" s="36">
        <f t="shared" ref="AS301:AS309" ca="1" si="515">IFERROR(VLOOKUP($A301,Lookup2015,80,FALSE),0)</f>
        <v>-3840.4500000000048</v>
      </c>
      <c r="AT301" s="34">
        <f t="shared" ref="AT301:AT309" ca="1" si="516">IFERROR(VLOOKUP($A301,Lookup2016,77,FALSE),0)</f>
        <v>348.15999999999531</v>
      </c>
      <c r="AU301" s="35">
        <f t="shared" ref="AU301:AU309" ca="1" si="517">IFERROR(VLOOKUP($A301,Lookup2016,78,FALSE),0)</f>
        <v>17.419999999999977</v>
      </c>
      <c r="AV301" s="35">
        <f t="shared" ref="AV301:AV309" ca="1" si="518">IFERROR(VLOOKUP($A301,Lookup2016,79,FALSE),0)</f>
        <v>50.540000000000013</v>
      </c>
      <c r="AW301" s="36">
        <f t="shared" ref="AW301:AW309" ca="1" si="519">IFERROR(VLOOKUP($A301,Lookup2016,80,FALSE),0)</f>
        <v>416.11999999999529</v>
      </c>
      <c r="AX301" s="34">
        <f t="shared" ref="AX301:AX309" ca="1" si="520">SUM(F301,J301,N301,R301,V301,Z301,AD301,AH301,AL301,AP301,AT301)</f>
        <v>-2472.8600000000615</v>
      </c>
      <c r="AY301" s="35">
        <f t="shared" ref="AY301:AY309" ca="1" si="521">SUM(G301,K301,O301,S301,W301,AA301,AE301,AI301,AM301,AQ301,AU301)</f>
        <v>-123.5999999999991</v>
      </c>
      <c r="AZ301" s="35">
        <f t="shared" ref="AZ301:AZ309" ca="1" si="522">SUM(H301,L301,P301,T301,X301,AB301,AF301,AJ301,AN301,AR301,AV301)</f>
        <v>-293.97999999999757</v>
      </c>
      <c r="BA301" s="36">
        <f t="shared" ref="BA301:BA309" ca="1" si="523">SUM(I301,M301,Q301,U301,Y301,AC301,AG301,AK301,AO301,AS301,AW301)</f>
        <v>-2890.4400000000601</v>
      </c>
    </row>
    <row r="302" spans="1:53" outlineLevel="2" x14ac:dyDescent="0.25">
      <c r="A302" t="s">
        <v>266</v>
      </c>
      <c r="B302" t="str">
        <f t="shared" ca="1" si="472"/>
        <v>VQW</v>
      </c>
      <c r="C302" t="str">
        <f t="shared" ca="1" si="473"/>
        <v>TransAlta Corporation</v>
      </c>
      <c r="D302" t="str">
        <f t="shared" ca="1" si="474"/>
        <v>BTR1</v>
      </c>
      <c r="E302" t="str">
        <f t="shared" ca="1" si="475"/>
        <v>Blue Trail Wind Facility</v>
      </c>
      <c r="F302" s="34">
        <f t="shared" ca="1" si="476"/>
        <v>0</v>
      </c>
      <c r="G302" s="35">
        <f t="shared" ca="1" si="477"/>
        <v>0</v>
      </c>
      <c r="H302" s="35">
        <f t="shared" ca="1" si="478"/>
        <v>0</v>
      </c>
      <c r="I302" s="36">
        <f t="shared" ca="1" si="479"/>
        <v>0</v>
      </c>
      <c r="J302" s="34">
        <f t="shared" ca="1" si="480"/>
        <v>0</v>
      </c>
      <c r="K302" s="35">
        <f t="shared" ca="1" si="481"/>
        <v>0</v>
      </c>
      <c r="L302" s="35">
        <f t="shared" ca="1" si="482"/>
        <v>0</v>
      </c>
      <c r="M302" s="36">
        <f t="shared" ca="1" si="483"/>
        <v>0</v>
      </c>
      <c r="N302" s="34">
        <f t="shared" ca="1" si="484"/>
        <v>0</v>
      </c>
      <c r="O302" s="35">
        <f t="shared" ca="1" si="485"/>
        <v>0</v>
      </c>
      <c r="P302" s="35">
        <f t="shared" ca="1" si="486"/>
        <v>0</v>
      </c>
      <c r="Q302" s="36">
        <f t="shared" ca="1" si="487"/>
        <v>0</v>
      </c>
      <c r="R302" s="34">
        <f t="shared" ca="1" si="488"/>
        <v>2756.860000000006</v>
      </c>
      <c r="S302" s="35">
        <f t="shared" ca="1" si="489"/>
        <v>137.83999999999997</v>
      </c>
      <c r="T302" s="35">
        <f t="shared" ca="1" si="490"/>
        <v>870.65000000000111</v>
      </c>
      <c r="U302" s="36">
        <f t="shared" ca="1" si="491"/>
        <v>3765.3500000000067</v>
      </c>
      <c r="V302" s="34">
        <f t="shared" ca="1" si="492"/>
        <v>7435.65</v>
      </c>
      <c r="W302" s="35">
        <f t="shared" ca="1" si="493"/>
        <v>371.7600000000001</v>
      </c>
      <c r="X302" s="35">
        <f t="shared" ca="1" si="494"/>
        <v>2248.8500000000008</v>
      </c>
      <c r="Y302" s="36">
        <f t="shared" ca="1" si="495"/>
        <v>10056.259999999998</v>
      </c>
      <c r="Z302" s="34">
        <f t="shared" ca="1" si="496"/>
        <v>3826.5099999999802</v>
      </c>
      <c r="AA302" s="35">
        <f t="shared" ca="1" si="497"/>
        <v>191.33999999999958</v>
      </c>
      <c r="AB302" s="35">
        <f t="shared" ca="1" si="498"/>
        <v>1047.819999999999</v>
      </c>
      <c r="AC302" s="36">
        <f t="shared" ca="1" si="499"/>
        <v>5065.6699999999782</v>
      </c>
      <c r="AD302" s="34">
        <f t="shared" ca="1" si="500"/>
        <v>-8016.4699999999866</v>
      </c>
      <c r="AE302" s="35">
        <f t="shared" ca="1" si="501"/>
        <v>-400.83</v>
      </c>
      <c r="AF302" s="35">
        <f t="shared" ca="1" si="502"/>
        <v>-1988.1899999999994</v>
      </c>
      <c r="AG302" s="36">
        <f t="shared" ca="1" si="503"/>
        <v>-10405.489999999985</v>
      </c>
      <c r="AH302" s="34">
        <f t="shared" ca="1" si="504"/>
        <v>8572.510000000022</v>
      </c>
      <c r="AI302" s="35">
        <f t="shared" ca="1" si="505"/>
        <v>428.64000000000004</v>
      </c>
      <c r="AJ302" s="35">
        <f t="shared" ca="1" si="506"/>
        <v>1910.0499999999995</v>
      </c>
      <c r="AK302" s="36">
        <f t="shared" ca="1" si="507"/>
        <v>10911.200000000023</v>
      </c>
      <c r="AL302" s="34">
        <f t="shared" ca="1" si="508"/>
        <v>-4884.8199999999943</v>
      </c>
      <c r="AM302" s="35">
        <f t="shared" ca="1" si="509"/>
        <v>-244.26999999999992</v>
      </c>
      <c r="AN302" s="35">
        <f t="shared" ca="1" si="510"/>
        <v>-951.42000000000007</v>
      </c>
      <c r="AO302" s="36">
        <f t="shared" ca="1" si="511"/>
        <v>-6080.5099999999939</v>
      </c>
      <c r="AP302" s="34">
        <f t="shared" ca="1" si="512"/>
        <v>-2834.2100000000028</v>
      </c>
      <c r="AQ302" s="35">
        <f t="shared" ca="1" si="513"/>
        <v>-141.68999999999997</v>
      </c>
      <c r="AR302" s="35">
        <f t="shared" ca="1" si="514"/>
        <v>-477.27</v>
      </c>
      <c r="AS302" s="36">
        <f t="shared" ca="1" si="515"/>
        <v>-3453.1700000000028</v>
      </c>
      <c r="AT302" s="34">
        <f t="shared" ca="1" si="516"/>
        <v>311.300000000002</v>
      </c>
      <c r="AU302" s="35">
        <f t="shared" ca="1" si="517"/>
        <v>15.550000000000022</v>
      </c>
      <c r="AV302" s="35">
        <f t="shared" ca="1" si="518"/>
        <v>45.12</v>
      </c>
      <c r="AW302" s="36">
        <f t="shared" ca="1" si="519"/>
        <v>371.97000000000207</v>
      </c>
      <c r="AX302" s="34">
        <f t="shared" ca="1" si="520"/>
        <v>7167.3300000000263</v>
      </c>
      <c r="AY302" s="35">
        <f t="shared" ca="1" si="521"/>
        <v>358.33999999999975</v>
      </c>
      <c r="AZ302" s="35">
        <f t="shared" ca="1" si="522"/>
        <v>2705.61</v>
      </c>
      <c r="BA302" s="36">
        <f t="shared" ca="1" si="523"/>
        <v>10231.280000000024</v>
      </c>
    </row>
    <row r="303" spans="1:53" outlineLevel="2" x14ac:dyDescent="0.25">
      <c r="A303" t="s">
        <v>272</v>
      </c>
      <c r="B303" t="str">
        <f t="shared" ca="1" si="472"/>
        <v>VQW</v>
      </c>
      <c r="C303" t="str">
        <f t="shared" ca="1" si="473"/>
        <v>TransAlta Corporation</v>
      </c>
      <c r="D303" t="str">
        <f t="shared" ca="1" si="474"/>
        <v>CR1</v>
      </c>
      <c r="E303" t="str">
        <f t="shared" ca="1" si="475"/>
        <v>Castle River #1 Wind Facility</v>
      </c>
      <c r="F303" s="34">
        <f t="shared" ca="1" si="476"/>
        <v>-10439.16</v>
      </c>
      <c r="G303" s="35">
        <f t="shared" ca="1" si="477"/>
        <v>-521.95000000000005</v>
      </c>
      <c r="H303" s="35">
        <f t="shared" ca="1" si="478"/>
        <v>-4916.7</v>
      </c>
      <c r="I303" s="36">
        <f t="shared" ca="1" si="479"/>
        <v>-15877.809999999998</v>
      </c>
      <c r="J303" s="34">
        <f t="shared" ca="1" si="480"/>
        <v>8169.2799999999952</v>
      </c>
      <c r="K303" s="35">
        <f t="shared" ca="1" si="481"/>
        <v>408.49999999999994</v>
      </c>
      <c r="L303" s="35">
        <f t="shared" ca="1" si="482"/>
        <v>3387.6600000000012</v>
      </c>
      <c r="M303" s="36">
        <f t="shared" ca="1" si="483"/>
        <v>11965.439999999997</v>
      </c>
      <c r="N303" s="34">
        <f t="shared" ca="1" si="484"/>
        <v>4303.4199999999828</v>
      </c>
      <c r="O303" s="35">
        <f t="shared" ca="1" si="485"/>
        <v>215.17000000000007</v>
      </c>
      <c r="P303" s="35">
        <f t="shared" ca="1" si="486"/>
        <v>1544.7299999999996</v>
      </c>
      <c r="Q303" s="36">
        <f t="shared" ca="1" si="487"/>
        <v>6063.3199999999824</v>
      </c>
      <c r="R303" s="34">
        <f t="shared" ca="1" si="488"/>
        <v>2281.3299999999904</v>
      </c>
      <c r="S303" s="35">
        <f t="shared" ca="1" si="489"/>
        <v>114.07000000000025</v>
      </c>
      <c r="T303" s="35">
        <f t="shared" ca="1" si="490"/>
        <v>739.98999999999921</v>
      </c>
      <c r="U303" s="36">
        <f t="shared" ca="1" si="491"/>
        <v>3135.3899999999903</v>
      </c>
      <c r="V303" s="34">
        <f t="shared" ca="1" si="492"/>
        <v>18807.91</v>
      </c>
      <c r="W303" s="35">
        <f t="shared" ca="1" si="493"/>
        <v>940.39999999999986</v>
      </c>
      <c r="X303" s="35">
        <f t="shared" ca="1" si="494"/>
        <v>5696.0199999999995</v>
      </c>
      <c r="Y303" s="36">
        <f t="shared" ca="1" si="495"/>
        <v>25444.33</v>
      </c>
      <c r="Z303" s="34">
        <f t="shared" ca="1" si="496"/>
        <v>3003.2499999999882</v>
      </c>
      <c r="AA303" s="35">
        <f t="shared" ca="1" si="497"/>
        <v>150.16000000000048</v>
      </c>
      <c r="AB303" s="35">
        <f t="shared" ca="1" si="498"/>
        <v>823.31000000000097</v>
      </c>
      <c r="AC303" s="36">
        <f t="shared" ca="1" si="499"/>
        <v>3976.7199999999903</v>
      </c>
      <c r="AD303" s="34">
        <f t="shared" ca="1" si="500"/>
        <v>-10094.219999999996</v>
      </c>
      <c r="AE303" s="35">
        <f t="shared" ca="1" si="501"/>
        <v>-504.71999999999991</v>
      </c>
      <c r="AF303" s="35">
        <f t="shared" ca="1" si="502"/>
        <v>-2508.1299999999997</v>
      </c>
      <c r="AG303" s="36">
        <f t="shared" ca="1" si="503"/>
        <v>-13107.069999999994</v>
      </c>
      <c r="AH303" s="34">
        <f t="shared" ca="1" si="504"/>
        <v>6835.3099999999913</v>
      </c>
      <c r="AI303" s="35">
        <f t="shared" ca="1" si="505"/>
        <v>341.76000000000005</v>
      </c>
      <c r="AJ303" s="35">
        <f t="shared" ca="1" si="506"/>
        <v>1525.6399999999999</v>
      </c>
      <c r="AK303" s="36">
        <f t="shared" ca="1" si="507"/>
        <v>8702.7099999999919</v>
      </c>
      <c r="AL303" s="34">
        <f t="shared" ca="1" si="508"/>
        <v>-3954.5100000000029</v>
      </c>
      <c r="AM303" s="35">
        <f t="shared" ca="1" si="509"/>
        <v>-197.73000000000002</v>
      </c>
      <c r="AN303" s="35">
        <f t="shared" ca="1" si="510"/>
        <v>-773.61000000000013</v>
      </c>
      <c r="AO303" s="36">
        <f t="shared" ca="1" si="511"/>
        <v>-4925.8500000000022</v>
      </c>
      <c r="AP303" s="34">
        <f t="shared" ca="1" si="512"/>
        <v>-1295.71</v>
      </c>
      <c r="AQ303" s="35">
        <f t="shared" ca="1" si="513"/>
        <v>-64.800000000000011</v>
      </c>
      <c r="AR303" s="35">
        <f t="shared" ca="1" si="514"/>
        <v>-219.06999999999991</v>
      </c>
      <c r="AS303" s="36">
        <f t="shared" ca="1" si="515"/>
        <v>-1579.58</v>
      </c>
      <c r="AT303" s="34">
        <f t="shared" ca="1" si="516"/>
        <v>340.39999999999918</v>
      </c>
      <c r="AU303" s="35">
        <f t="shared" ca="1" si="517"/>
        <v>17.019999999999996</v>
      </c>
      <c r="AV303" s="35">
        <f t="shared" ca="1" si="518"/>
        <v>49.410000000000096</v>
      </c>
      <c r="AW303" s="36">
        <f t="shared" ca="1" si="519"/>
        <v>406.8299999999993</v>
      </c>
      <c r="AX303" s="34">
        <f t="shared" ca="1" si="520"/>
        <v>17957.299999999952</v>
      </c>
      <c r="AY303" s="35">
        <f t="shared" ca="1" si="521"/>
        <v>897.88000000000079</v>
      </c>
      <c r="AZ303" s="35">
        <f t="shared" ca="1" si="522"/>
        <v>5349.25</v>
      </c>
      <c r="BA303" s="36">
        <f t="shared" ca="1" si="523"/>
        <v>24204.42999999996</v>
      </c>
    </row>
    <row r="304" spans="1:53" outlineLevel="2" x14ac:dyDescent="0.25">
      <c r="A304" t="s">
        <v>273</v>
      </c>
      <c r="B304" t="str">
        <f t="shared" ca="1" si="472"/>
        <v>VQW</v>
      </c>
      <c r="C304" t="str">
        <f t="shared" ca="1" si="473"/>
        <v>TransAlta Corporation</v>
      </c>
      <c r="D304" t="str">
        <f t="shared" ca="1" si="474"/>
        <v>CRE3</v>
      </c>
      <c r="E304" t="str">
        <f t="shared" ca="1" si="475"/>
        <v>Cowley Ridge Wind Facility</v>
      </c>
      <c r="F304" s="34">
        <f t="shared" ca="1" si="476"/>
        <v>0</v>
      </c>
      <c r="G304" s="35">
        <f t="shared" ca="1" si="477"/>
        <v>0</v>
      </c>
      <c r="H304" s="35">
        <f t="shared" ca="1" si="478"/>
        <v>0</v>
      </c>
      <c r="I304" s="36">
        <f t="shared" ca="1" si="479"/>
        <v>0</v>
      </c>
      <c r="J304" s="34">
        <f t="shared" ca="1" si="480"/>
        <v>0</v>
      </c>
      <c r="K304" s="35">
        <f t="shared" ca="1" si="481"/>
        <v>0</v>
      </c>
      <c r="L304" s="35">
        <f t="shared" ca="1" si="482"/>
        <v>0</v>
      </c>
      <c r="M304" s="36">
        <f t="shared" ca="1" si="483"/>
        <v>0</v>
      </c>
      <c r="N304" s="34">
        <f t="shared" ca="1" si="484"/>
        <v>0</v>
      </c>
      <c r="O304" s="35">
        <f t="shared" ca="1" si="485"/>
        <v>0</v>
      </c>
      <c r="P304" s="35">
        <f t="shared" ca="1" si="486"/>
        <v>0</v>
      </c>
      <c r="Q304" s="36">
        <f t="shared" ca="1" si="487"/>
        <v>0</v>
      </c>
      <c r="R304" s="34">
        <f t="shared" ca="1" si="488"/>
        <v>0</v>
      </c>
      <c r="S304" s="35">
        <f t="shared" ca="1" si="489"/>
        <v>0</v>
      </c>
      <c r="T304" s="35">
        <f t="shared" ca="1" si="490"/>
        <v>0</v>
      </c>
      <c r="U304" s="36">
        <f t="shared" ca="1" si="491"/>
        <v>0</v>
      </c>
      <c r="V304" s="34">
        <f t="shared" ca="1" si="492"/>
        <v>0</v>
      </c>
      <c r="W304" s="35">
        <f t="shared" ca="1" si="493"/>
        <v>0</v>
      </c>
      <c r="X304" s="35">
        <f t="shared" ca="1" si="494"/>
        <v>0</v>
      </c>
      <c r="Y304" s="36">
        <f t="shared" ca="1" si="495"/>
        <v>0</v>
      </c>
      <c r="Z304" s="34">
        <f t="shared" ca="1" si="496"/>
        <v>0</v>
      </c>
      <c r="AA304" s="35">
        <f t="shared" ca="1" si="497"/>
        <v>0</v>
      </c>
      <c r="AB304" s="35">
        <f t="shared" ca="1" si="498"/>
        <v>0</v>
      </c>
      <c r="AC304" s="36">
        <f t="shared" ca="1" si="499"/>
        <v>0</v>
      </c>
      <c r="AD304" s="34">
        <f t="shared" ca="1" si="500"/>
        <v>0</v>
      </c>
      <c r="AE304" s="35">
        <f t="shared" ca="1" si="501"/>
        <v>0</v>
      </c>
      <c r="AF304" s="35">
        <f t="shared" ca="1" si="502"/>
        <v>0</v>
      </c>
      <c r="AG304" s="36">
        <f t="shared" ca="1" si="503"/>
        <v>0</v>
      </c>
      <c r="AH304" s="34">
        <f t="shared" ca="1" si="504"/>
        <v>0</v>
      </c>
      <c r="AI304" s="35">
        <f t="shared" ca="1" si="505"/>
        <v>0</v>
      </c>
      <c r="AJ304" s="35">
        <f t="shared" ca="1" si="506"/>
        <v>0</v>
      </c>
      <c r="AK304" s="36">
        <f t="shared" ca="1" si="507"/>
        <v>0</v>
      </c>
      <c r="AL304" s="34">
        <f t="shared" ca="1" si="508"/>
        <v>-1396.4500000000016</v>
      </c>
      <c r="AM304" s="35">
        <f t="shared" ca="1" si="509"/>
        <v>-69.839999999999975</v>
      </c>
      <c r="AN304" s="35">
        <f t="shared" ca="1" si="510"/>
        <v>-272.13</v>
      </c>
      <c r="AO304" s="36">
        <f t="shared" ca="1" si="511"/>
        <v>-1738.4200000000014</v>
      </c>
      <c r="AP304" s="34">
        <f t="shared" ca="1" si="512"/>
        <v>-608.0499999999995</v>
      </c>
      <c r="AQ304" s="35">
        <f t="shared" ca="1" si="513"/>
        <v>-30.399999999999977</v>
      </c>
      <c r="AR304" s="35">
        <f t="shared" ca="1" si="514"/>
        <v>-102.53999999999998</v>
      </c>
      <c r="AS304" s="36">
        <f t="shared" ca="1" si="515"/>
        <v>-740.98999999999933</v>
      </c>
      <c r="AT304" s="34">
        <f t="shared" ca="1" si="516"/>
        <v>146.14000000000078</v>
      </c>
      <c r="AU304" s="35">
        <f t="shared" ca="1" si="517"/>
        <v>7.3000000000000043</v>
      </c>
      <c r="AV304" s="35">
        <f t="shared" ca="1" si="518"/>
        <v>21.210000000000061</v>
      </c>
      <c r="AW304" s="36">
        <f t="shared" ca="1" si="519"/>
        <v>174.65000000000083</v>
      </c>
      <c r="AX304" s="34">
        <f t="shared" ca="1" si="520"/>
        <v>-1858.3600000000004</v>
      </c>
      <c r="AY304" s="35">
        <f t="shared" ca="1" si="521"/>
        <v>-92.939999999999941</v>
      </c>
      <c r="AZ304" s="35">
        <f t="shared" ca="1" si="522"/>
        <v>-353.45999999999992</v>
      </c>
      <c r="BA304" s="36">
        <f t="shared" ca="1" si="523"/>
        <v>-2304.7599999999998</v>
      </c>
    </row>
    <row r="305" spans="1:53" outlineLevel="2" x14ac:dyDescent="0.25">
      <c r="A305" t="s">
        <v>309</v>
      </c>
      <c r="B305" t="str">
        <f t="shared" ca="1" si="472"/>
        <v>TAC3</v>
      </c>
      <c r="C305" t="str">
        <f t="shared" ca="1" si="473"/>
        <v>TransAlta Corporation</v>
      </c>
      <c r="D305" t="str">
        <f t="shared" ca="1" si="474"/>
        <v>GWW1</v>
      </c>
      <c r="E305" t="str">
        <f t="shared" ca="1" si="475"/>
        <v>Soderglen Wind Facility</v>
      </c>
      <c r="F305" s="34">
        <f t="shared" ca="1" si="476"/>
        <v>0</v>
      </c>
      <c r="G305" s="35">
        <f t="shared" ca="1" si="477"/>
        <v>0</v>
      </c>
      <c r="H305" s="35">
        <f t="shared" ca="1" si="478"/>
        <v>0</v>
      </c>
      <c r="I305" s="36">
        <f t="shared" ca="1" si="479"/>
        <v>0</v>
      </c>
      <c r="J305" s="34">
        <f t="shared" ca="1" si="480"/>
        <v>0</v>
      </c>
      <c r="K305" s="35">
        <f t="shared" ca="1" si="481"/>
        <v>0</v>
      </c>
      <c r="L305" s="35">
        <f t="shared" ca="1" si="482"/>
        <v>0</v>
      </c>
      <c r="M305" s="36">
        <f t="shared" ca="1" si="483"/>
        <v>0</v>
      </c>
      <c r="N305" s="34">
        <f t="shared" ca="1" si="484"/>
        <v>0</v>
      </c>
      <c r="O305" s="35">
        <f t="shared" ca="1" si="485"/>
        <v>0</v>
      </c>
      <c r="P305" s="35">
        <f t="shared" ca="1" si="486"/>
        <v>0</v>
      </c>
      <c r="Q305" s="36">
        <f t="shared" ca="1" si="487"/>
        <v>0</v>
      </c>
      <c r="R305" s="34">
        <f t="shared" ca="1" si="488"/>
        <v>0</v>
      </c>
      <c r="S305" s="35">
        <f t="shared" ca="1" si="489"/>
        <v>0</v>
      </c>
      <c r="T305" s="35">
        <f t="shared" ca="1" si="490"/>
        <v>0</v>
      </c>
      <c r="U305" s="36">
        <f t="shared" ca="1" si="491"/>
        <v>0</v>
      </c>
      <c r="V305" s="34">
        <f t="shared" ca="1" si="492"/>
        <v>0</v>
      </c>
      <c r="W305" s="35">
        <f t="shared" ca="1" si="493"/>
        <v>0</v>
      </c>
      <c r="X305" s="35">
        <f t="shared" ca="1" si="494"/>
        <v>0</v>
      </c>
      <c r="Y305" s="36">
        <f t="shared" ca="1" si="495"/>
        <v>0</v>
      </c>
      <c r="Z305" s="34">
        <f t="shared" ca="1" si="496"/>
        <v>0</v>
      </c>
      <c r="AA305" s="35">
        <f t="shared" ca="1" si="497"/>
        <v>0</v>
      </c>
      <c r="AB305" s="35">
        <f t="shared" ca="1" si="498"/>
        <v>0</v>
      </c>
      <c r="AC305" s="36">
        <f t="shared" ca="1" si="499"/>
        <v>0</v>
      </c>
      <c r="AD305" s="34">
        <f t="shared" ca="1" si="500"/>
        <v>0</v>
      </c>
      <c r="AE305" s="35">
        <f t="shared" ca="1" si="501"/>
        <v>0</v>
      </c>
      <c r="AF305" s="35">
        <f t="shared" ca="1" si="502"/>
        <v>0</v>
      </c>
      <c r="AG305" s="36">
        <f t="shared" ca="1" si="503"/>
        <v>0</v>
      </c>
      <c r="AH305" s="34">
        <f t="shared" ca="1" si="504"/>
        <v>0</v>
      </c>
      <c r="AI305" s="35">
        <f t="shared" ca="1" si="505"/>
        <v>0</v>
      </c>
      <c r="AJ305" s="35">
        <f t="shared" ca="1" si="506"/>
        <v>0</v>
      </c>
      <c r="AK305" s="36">
        <f t="shared" ca="1" si="507"/>
        <v>0</v>
      </c>
      <c r="AL305" s="34">
        <f t="shared" ca="1" si="508"/>
        <v>0</v>
      </c>
      <c r="AM305" s="35">
        <f t="shared" ca="1" si="509"/>
        <v>0</v>
      </c>
      <c r="AN305" s="35">
        <f t="shared" ca="1" si="510"/>
        <v>0</v>
      </c>
      <c r="AO305" s="36">
        <f t="shared" ca="1" si="511"/>
        <v>0</v>
      </c>
      <c r="AP305" s="34">
        <f t="shared" ca="1" si="512"/>
        <v>-2344.4300000000039</v>
      </c>
      <c r="AQ305" s="35">
        <f t="shared" ca="1" si="513"/>
        <v>-117.22</v>
      </c>
      <c r="AR305" s="35">
        <f t="shared" ca="1" si="514"/>
        <v>-388.21999999999991</v>
      </c>
      <c r="AS305" s="36">
        <f t="shared" ca="1" si="515"/>
        <v>-2849.8700000000035</v>
      </c>
      <c r="AT305" s="34">
        <f t="shared" ca="1" si="516"/>
        <v>362.15000000000146</v>
      </c>
      <c r="AU305" s="35">
        <f t="shared" ca="1" si="517"/>
        <v>18.129999999999995</v>
      </c>
      <c r="AV305" s="35">
        <f t="shared" ca="1" si="518"/>
        <v>52.599999999999994</v>
      </c>
      <c r="AW305" s="36">
        <f t="shared" ca="1" si="519"/>
        <v>432.88000000000147</v>
      </c>
      <c r="AX305" s="34">
        <f t="shared" ca="1" si="520"/>
        <v>-1982.2800000000025</v>
      </c>
      <c r="AY305" s="35">
        <f t="shared" ca="1" si="521"/>
        <v>-99.09</v>
      </c>
      <c r="AZ305" s="35">
        <f t="shared" ca="1" si="522"/>
        <v>-335.61999999999989</v>
      </c>
      <c r="BA305" s="36">
        <f t="shared" ca="1" si="523"/>
        <v>-2416.9900000000021</v>
      </c>
    </row>
    <row r="306" spans="1:53" outlineLevel="2" x14ac:dyDescent="0.25">
      <c r="A306" t="s">
        <v>313</v>
      </c>
      <c r="B306" t="str">
        <f t="shared" ca="1" si="472"/>
        <v>VQW</v>
      </c>
      <c r="C306" t="str">
        <f t="shared" ca="1" si="473"/>
        <v>TransAlta Corporation</v>
      </c>
      <c r="D306" t="str">
        <f t="shared" ca="1" si="474"/>
        <v>IEW1</v>
      </c>
      <c r="E306" t="str">
        <f t="shared" ca="1" si="475"/>
        <v>Summerview 1 Wind Facility</v>
      </c>
      <c r="F306" s="34">
        <f t="shared" ca="1" si="476"/>
        <v>-20630.509999999998</v>
      </c>
      <c r="G306" s="35">
        <f t="shared" ca="1" si="477"/>
        <v>-1031.5299999999997</v>
      </c>
      <c r="H306" s="35">
        <f t="shared" ca="1" si="478"/>
        <v>-9715.2099999999973</v>
      </c>
      <c r="I306" s="36">
        <f t="shared" ca="1" si="479"/>
        <v>-31377.249999999993</v>
      </c>
      <c r="J306" s="34">
        <f t="shared" ca="1" si="480"/>
        <v>20204.210000000006</v>
      </c>
      <c r="K306" s="35">
        <f t="shared" ca="1" si="481"/>
        <v>1010.1700000000003</v>
      </c>
      <c r="L306" s="35">
        <f t="shared" ca="1" si="482"/>
        <v>8368.4600000000009</v>
      </c>
      <c r="M306" s="36">
        <f t="shared" ca="1" si="483"/>
        <v>29582.840000000011</v>
      </c>
      <c r="N306" s="34">
        <f t="shared" ca="1" si="484"/>
        <v>3937.0900000000038</v>
      </c>
      <c r="O306" s="35">
        <f t="shared" ca="1" si="485"/>
        <v>196.85000000000025</v>
      </c>
      <c r="P306" s="35">
        <f t="shared" ca="1" si="486"/>
        <v>1420.1700000000008</v>
      </c>
      <c r="Q306" s="36">
        <f t="shared" ca="1" si="487"/>
        <v>5554.1100000000042</v>
      </c>
      <c r="R306" s="34">
        <f t="shared" ca="1" si="488"/>
        <v>3887.8799999999974</v>
      </c>
      <c r="S306" s="35">
        <f t="shared" ca="1" si="489"/>
        <v>194.3900000000001</v>
      </c>
      <c r="T306" s="35">
        <f t="shared" ca="1" si="490"/>
        <v>1260.2000000000028</v>
      </c>
      <c r="U306" s="36">
        <f t="shared" ca="1" si="491"/>
        <v>5342.47</v>
      </c>
      <c r="V306" s="34">
        <f t="shared" ca="1" si="492"/>
        <v>32564.43</v>
      </c>
      <c r="W306" s="35">
        <f t="shared" ca="1" si="493"/>
        <v>1628.2200000000003</v>
      </c>
      <c r="X306" s="35">
        <f t="shared" ca="1" si="494"/>
        <v>9864.5000000000018</v>
      </c>
      <c r="Y306" s="36">
        <f t="shared" ca="1" si="495"/>
        <v>44057.150000000009</v>
      </c>
      <c r="Z306" s="34">
        <f t="shared" ca="1" si="496"/>
        <v>2084.359999999986</v>
      </c>
      <c r="AA306" s="35">
        <f t="shared" ca="1" si="497"/>
        <v>104.23000000000002</v>
      </c>
      <c r="AB306" s="35">
        <f t="shared" ca="1" si="498"/>
        <v>570.32999999999777</v>
      </c>
      <c r="AC306" s="36">
        <f t="shared" ca="1" si="499"/>
        <v>2758.9199999999842</v>
      </c>
      <c r="AD306" s="34">
        <f t="shared" ca="1" si="500"/>
        <v>-13693.78999999999</v>
      </c>
      <c r="AE306" s="35">
        <f t="shared" ca="1" si="501"/>
        <v>-684.69</v>
      </c>
      <c r="AF306" s="35">
        <f t="shared" ca="1" si="502"/>
        <v>-3395.9900000000011</v>
      </c>
      <c r="AG306" s="36">
        <f t="shared" ca="1" si="503"/>
        <v>-17774.46999999999</v>
      </c>
      <c r="AH306" s="34">
        <f t="shared" ca="1" si="504"/>
        <v>7298.899999999996</v>
      </c>
      <c r="AI306" s="35">
        <f t="shared" ca="1" si="505"/>
        <v>364.92000000000024</v>
      </c>
      <c r="AJ306" s="35">
        <f t="shared" ca="1" si="506"/>
        <v>1627.0000000000005</v>
      </c>
      <c r="AK306" s="36">
        <f t="shared" ca="1" si="507"/>
        <v>9290.8199999999961</v>
      </c>
      <c r="AL306" s="34">
        <f t="shared" ca="1" si="508"/>
        <v>-7529.6100000000015</v>
      </c>
      <c r="AM306" s="35">
        <f t="shared" ca="1" si="509"/>
        <v>-376.48</v>
      </c>
      <c r="AN306" s="35">
        <f t="shared" ca="1" si="510"/>
        <v>-1461.9699999999998</v>
      </c>
      <c r="AO306" s="36">
        <f t="shared" ca="1" si="511"/>
        <v>-9368.0600000000013</v>
      </c>
      <c r="AP306" s="34">
        <f t="shared" ca="1" si="512"/>
        <v>-2290.0299999999988</v>
      </c>
      <c r="AQ306" s="35">
        <f t="shared" ca="1" si="513"/>
        <v>-114.51000000000003</v>
      </c>
      <c r="AR306" s="35">
        <f t="shared" ca="1" si="514"/>
        <v>-386.24000000000024</v>
      </c>
      <c r="AS306" s="36">
        <f t="shared" ca="1" si="515"/>
        <v>-2790.7799999999988</v>
      </c>
      <c r="AT306" s="34">
        <f t="shared" ca="1" si="516"/>
        <v>311.69000000000506</v>
      </c>
      <c r="AU306" s="35">
        <f t="shared" ca="1" si="517"/>
        <v>15.599999999999923</v>
      </c>
      <c r="AV306" s="35">
        <f t="shared" ca="1" si="518"/>
        <v>45.17000000000013</v>
      </c>
      <c r="AW306" s="36">
        <f t="shared" ca="1" si="519"/>
        <v>372.4600000000051</v>
      </c>
      <c r="AX306" s="34">
        <f t="shared" ca="1" si="520"/>
        <v>26144.620000000006</v>
      </c>
      <c r="AY306" s="35">
        <f t="shared" ca="1" si="521"/>
        <v>1307.1700000000014</v>
      </c>
      <c r="AZ306" s="35">
        <f t="shared" ca="1" si="522"/>
        <v>8196.4200000000073</v>
      </c>
      <c r="BA306" s="36">
        <f t="shared" ca="1" si="523"/>
        <v>35648.210000000036</v>
      </c>
    </row>
    <row r="307" spans="1:53" outlineLevel="2" x14ac:dyDescent="0.25">
      <c r="A307" t="s">
        <v>314</v>
      </c>
      <c r="B307" t="str">
        <f t="shared" ca="1" si="472"/>
        <v>VQW</v>
      </c>
      <c r="C307" t="str">
        <f t="shared" ca="1" si="473"/>
        <v>TransAlta Corporation</v>
      </c>
      <c r="D307" t="str">
        <f t="shared" ca="1" si="474"/>
        <v>IEW2</v>
      </c>
      <c r="E307" t="str">
        <f t="shared" ca="1" si="475"/>
        <v>Summerview 2 Wind Facility</v>
      </c>
      <c r="F307" s="34">
        <f t="shared" ca="1" si="476"/>
        <v>0</v>
      </c>
      <c r="G307" s="35">
        <f t="shared" ca="1" si="477"/>
        <v>0</v>
      </c>
      <c r="H307" s="35">
        <f t="shared" ca="1" si="478"/>
        <v>0</v>
      </c>
      <c r="I307" s="36">
        <f t="shared" ca="1" si="479"/>
        <v>0</v>
      </c>
      <c r="J307" s="34">
        <f t="shared" ca="1" si="480"/>
        <v>0</v>
      </c>
      <c r="K307" s="35">
        <f t="shared" ca="1" si="481"/>
        <v>0</v>
      </c>
      <c r="L307" s="35">
        <f t="shared" ca="1" si="482"/>
        <v>0</v>
      </c>
      <c r="M307" s="36">
        <f t="shared" ca="1" si="483"/>
        <v>0</v>
      </c>
      <c r="N307" s="34">
        <f t="shared" ca="1" si="484"/>
        <v>0</v>
      </c>
      <c r="O307" s="35">
        <f t="shared" ca="1" si="485"/>
        <v>0</v>
      </c>
      <c r="P307" s="35">
        <f t="shared" ca="1" si="486"/>
        <v>0</v>
      </c>
      <c r="Q307" s="36">
        <f t="shared" ca="1" si="487"/>
        <v>0</v>
      </c>
      <c r="R307" s="34">
        <f t="shared" ca="1" si="488"/>
        <v>0</v>
      </c>
      <c r="S307" s="35">
        <f t="shared" ca="1" si="489"/>
        <v>0</v>
      </c>
      <c r="T307" s="35">
        <f t="shared" ca="1" si="490"/>
        <v>0</v>
      </c>
      <c r="U307" s="36">
        <f t="shared" ca="1" si="491"/>
        <v>0</v>
      </c>
      <c r="V307" s="34">
        <f t="shared" ca="1" si="492"/>
        <v>3711.9000000000015</v>
      </c>
      <c r="W307" s="35">
        <f t="shared" ca="1" si="493"/>
        <v>185.61000000000004</v>
      </c>
      <c r="X307" s="35">
        <f t="shared" ca="1" si="494"/>
        <v>1114.7399999999996</v>
      </c>
      <c r="Y307" s="36">
        <f t="shared" ca="1" si="495"/>
        <v>5012.2500000000009</v>
      </c>
      <c r="Z307" s="34">
        <f t="shared" ca="1" si="496"/>
        <v>3602.4300000000367</v>
      </c>
      <c r="AA307" s="35">
        <f t="shared" ca="1" si="497"/>
        <v>180.14</v>
      </c>
      <c r="AB307" s="35">
        <f t="shared" ca="1" si="498"/>
        <v>986.65999999999735</v>
      </c>
      <c r="AC307" s="36">
        <f t="shared" ca="1" si="499"/>
        <v>4769.2300000000332</v>
      </c>
      <c r="AD307" s="34">
        <f t="shared" ca="1" si="500"/>
        <v>-14009.930000000011</v>
      </c>
      <c r="AE307" s="35">
        <f t="shared" ca="1" si="501"/>
        <v>-700.4899999999999</v>
      </c>
      <c r="AF307" s="35">
        <f t="shared" ca="1" si="502"/>
        <v>-3475.1</v>
      </c>
      <c r="AG307" s="36">
        <f t="shared" ca="1" si="503"/>
        <v>-18185.520000000011</v>
      </c>
      <c r="AH307" s="34">
        <f t="shared" ca="1" si="504"/>
        <v>5831.2999999999938</v>
      </c>
      <c r="AI307" s="35">
        <f t="shared" ca="1" si="505"/>
        <v>291.55000000000007</v>
      </c>
      <c r="AJ307" s="35">
        <f t="shared" ca="1" si="506"/>
        <v>1300.46</v>
      </c>
      <c r="AK307" s="36">
        <f t="shared" ca="1" si="507"/>
        <v>7423.309999999994</v>
      </c>
      <c r="AL307" s="34">
        <f t="shared" ca="1" si="508"/>
        <v>-5325.299999999992</v>
      </c>
      <c r="AM307" s="35">
        <f t="shared" ca="1" si="509"/>
        <v>-266.28000000000009</v>
      </c>
      <c r="AN307" s="35">
        <f t="shared" ca="1" si="510"/>
        <v>-1036.2999999999997</v>
      </c>
      <c r="AO307" s="36">
        <f t="shared" ca="1" si="511"/>
        <v>-6627.8799999999928</v>
      </c>
      <c r="AP307" s="34">
        <f t="shared" ca="1" si="512"/>
        <v>-2268.5500000000002</v>
      </c>
      <c r="AQ307" s="35">
        <f t="shared" ca="1" si="513"/>
        <v>-113.42000000000009</v>
      </c>
      <c r="AR307" s="35">
        <f t="shared" ca="1" si="514"/>
        <v>-382.68999999999988</v>
      </c>
      <c r="AS307" s="36">
        <f t="shared" ca="1" si="515"/>
        <v>-2764.66</v>
      </c>
      <c r="AT307" s="34">
        <f t="shared" ca="1" si="516"/>
        <v>275.22000000000207</v>
      </c>
      <c r="AU307" s="35">
        <f t="shared" ca="1" si="517"/>
        <v>13.770000000000167</v>
      </c>
      <c r="AV307" s="35">
        <f t="shared" ca="1" si="518"/>
        <v>39.930000000000227</v>
      </c>
      <c r="AW307" s="36">
        <f t="shared" ca="1" si="519"/>
        <v>328.92000000000246</v>
      </c>
      <c r="AX307" s="34">
        <f t="shared" ca="1" si="520"/>
        <v>-8182.9299999999703</v>
      </c>
      <c r="AY307" s="35">
        <f t="shared" ca="1" si="521"/>
        <v>-409.11999999999983</v>
      </c>
      <c r="AZ307" s="35">
        <f t="shared" ca="1" si="522"/>
        <v>-1452.3000000000022</v>
      </c>
      <c r="BA307" s="36">
        <f t="shared" ca="1" si="523"/>
        <v>-10044.349999999973</v>
      </c>
    </row>
    <row r="308" spans="1:53" outlineLevel="2" x14ac:dyDescent="0.25">
      <c r="A308" t="s">
        <v>358</v>
      </c>
      <c r="B308" t="str">
        <f t="shared" ca="1" si="472"/>
        <v>TAC4</v>
      </c>
      <c r="C308" t="str">
        <f t="shared" ca="1" si="473"/>
        <v>TransAlta Corporation</v>
      </c>
      <c r="D308" t="str">
        <f t="shared" ca="1" si="474"/>
        <v>SCR4</v>
      </c>
      <c r="E308" t="str">
        <f t="shared" ca="1" si="475"/>
        <v>Wintering Hills Wind Facility</v>
      </c>
      <c r="F308" s="34">
        <f t="shared" ca="1" si="476"/>
        <v>0</v>
      </c>
      <c r="G308" s="35">
        <f t="shared" ca="1" si="477"/>
        <v>0</v>
      </c>
      <c r="H308" s="35">
        <f t="shared" ca="1" si="478"/>
        <v>0</v>
      </c>
      <c r="I308" s="36">
        <f t="shared" ca="1" si="479"/>
        <v>0</v>
      </c>
      <c r="J308" s="34">
        <f t="shared" ca="1" si="480"/>
        <v>0</v>
      </c>
      <c r="K308" s="35">
        <f t="shared" ca="1" si="481"/>
        <v>0</v>
      </c>
      <c r="L308" s="35">
        <f t="shared" ca="1" si="482"/>
        <v>0</v>
      </c>
      <c r="M308" s="36">
        <f t="shared" ca="1" si="483"/>
        <v>0</v>
      </c>
      <c r="N308" s="34">
        <f t="shared" ca="1" si="484"/>
        <v>0</v>
      </c>
      <c r="O308" s="35">
        <f t="shared" ca="1" si="485"/>
        <v>0</v>
      </c>
      <c r="P308" s="35">
        <f t="shared" ca="1" si="486"/>
        <v>0</v>
      </c>
      <c r="Q308" s="36">
        <f t="shared" ca="1" si="487"/>
        <v>0</v>
      </c>
      <c r="R308" s="34">
        <f t="shared" ca="1" si="488"/>
        <v>0</v>
      </c>
      <c r="S308" s="35">
        <f t="shared" ca="1" si="489"/>
        <v>0</v>
      </c>
      <c r="T308" s="35">
        <f t="shared" ca="1" si="490"/>
        <v>0</v>
      </c>
      <c r="U308" s="36">
        <f t="shared" ca="1" si="491"/>
        <v>0</v>
      </c>
      <c r="V308" s="34">
        <f t="shared" ca="1" si="492"/>
        <v>0</v>
      </c>
      <c r="W308" s="35">
        <f t="shared" ca="1" si="493"/>
        <v>0</v>
      </c>
      <c r="X308" s="35">
        <f t="shared" ca="1" si="494"/>
        <v>0</v>
      </c>
      <c r="Y308" s="36">
        <f t="shared" ca="1" si="495"/>
        <v>0</v>
      </c>
      <c r="Z308" s="34">
        <f t="shared" ca="1" si="496"/>
        <v>0</v>
      </c>
      <c r="AA308" s="35">
        <f t="shared" ca="1" si="497"/>
        <v>0</v>
      </c>
      <c r="AB308" s="35">
        <f t="shared" ca="1" si="498"/>
        <v>0</v>
      </c>
      <c r="AC308" s="36">
        <f t="shared" ca="1" si="499"/>
        <v>0</v>
      </c>
      <c r="AD308" s="34">
        <f t="shared" ca="1" si="500"/>
        <v>0</v>
      </c>
      <c r="AE308" s="35">
        <f t="shared" ca="1" si="501"/>
        <v>0</v>
      </c>
      <c r="AF308" s="35">
        <f t="shared" ca="1" si="502"/>
        <v>0</v>
      </c>
      <c r="AG308" s="36">
        <f t="shared" ca="1" si="503"/>
        <v>0</v>
      </c>
      <c r="AH308" s="34">
        <f t="shared" ca="1" si="504"/>
        <v>0</v>
      </c>
      <c r="AI308" s="35">
        <f t="shared" ca="1" si="505"/>
        <v>0</v>
      </c>
      <c r="AJ308" s="35">
        <f t="shared" ca="1" si="506"/>
        <v>0</v>
      </c>
      <c r="AK308" s="36">
        <f t="shared" ca="1" si="507"/>
        <v>0</v>
      </c>
      <c r="AL308" s="34">
        <f t="shared" ca="1" si="508"/>
        <v>0</v>
      </c>
      <c r="AM308" s="35">
        <f t="shared" ca="1" si="509"/>
        <v>0</v>
      </c>
      <c r="AN308" s="35">
        <f t="shared" ca="1" si="510"/>
        <v>0</v>
      </c>
      <c r="AO308" s="36">
        <f t="shared" ca="1" si="511"/>
        <v>0</v>
      </c>
      <c r="AP308" s="34">
        <f t="shared" ca="1" si="512"/>
        <v>1745.9600000000009</v>
      </c>
      <c r="AQ308" s="35">
        <f t="shared" ca="1" si="513"/>
        <v>87.300000000000011</v>
      </c>
      <c r="AR308" s="35">
        <f t="shared" ca="1" si="514"/>
        <v>280.82000000000011</v>
      </c>
      <c r="AS308" s="36">
        <f t="shared" ca="1" si="515"/>
        <v>2114.0800000000008</v>
      </c>
      <c r="AT308" s="34">
        <f t="shared" ca="1" si="516"/>
        <v>1890.9700000000068</v>
      </c>
      <c r="AU308" s="35">
        <f t="shared" ca="1" si="517"/>
        <v>94.530000000000044</v>
      </c>
      <c r="AV308" s="35">
        <f t="shared" ca="1" si="518"/>
        <v>272.89999999999986</v>
      </c>
      <c r="AW308" s="36">
        <f t="shared" ca="1" si="519"/>
        <v>2258.4000000000065</v>
      </c>
      <c r="AX308" s="34">
        <f t="shared" ca="1" si="520"/>
        <v>3636.9300000000076</v>
      </c>
      <c r="AY308" s="35">
        <f t="shared" ca="1" si="521"/>
        <v>181.83000000000004</v>
      </c>
      <c r="AZ308" s="35">
        <f t="shared" ca="1" si="522"/>
        <v>553.72</v>
      </c>
      <c r="BA308" s="36">
        <f t="shared" ca="1" si="523"/>
        <v>4372.4800000000068</v>
      </c>
    </row>
    <row r="309" spans="1:53" outlineLevel="2" x14ac:dyDescent="0.25">
      <c r="A309" t="s">
        <v>386</v>
      </c>
      <c r="B309" t="str">
        <f t="shared" ca="1" si="472"/>
        <v>TAC2</v>
      </c>
      <c r="C309" t="str">
        <f t="shared" ca="1" si="473"/>
        <v>TransAlta Corporation</v>
      </c>
      <c r="D309" t="str">
        <f t="shared" ca="1" si="474"/>
        <v>TAY1</v>
      </c>
      <c r="E309" t="str">
        <f t="shared" ca="1" si="475"/>
        <v>Taylor Hydro Facility</v>
      </c>
      <c r="F309" s="34">
        <f t="shared" ca="1" si="476"/>
        <v>0</v>
      </c>
      <c r="G309" s="35">
        <f t="shared" ca="1" si="477"/>
        <v>0</v>
      </c>
      <c r="H309" s="35">
        <f t="shared" ca="1" si="478"/>
        <v>0</v>
      </c>
      <c r="I309" s="36">
        <f t="shared" ca="1" si="479"/>
        <v>0</v>
      </c>
      <c r="J309" s="34">
        <f t="shared" ca="1" si="480"/>
        <v>0</v>
      </c>
      <c r="K309" s="35">
        <f t="shared" ca="1" si="481"/>
        <v>0</v>
      </c>
      <c r="L309" s="35">
        <f t="shared" ca="1" si="482"/>
        <v>0</v>
      </c>
      <c r="M309" s="36">
        <f t="shared" ca="1" si="483"/>
        <v>0</v>
      </c>
      <c r="N309" s="34">
        <f t="shared" ca="1" si="484"/>
        <v>0</v>
      </c>
      <c r="O309" s="35">
        <f t="shared" ca="1" si="485"/>
        <v>0</v>
      </c>
      <c r="P309" s="35">
        <f t="shared" ca="1" si="486"/>
        <v>0</v>
      </c>
      <c r="Q309" s="36">
        <f t="shared" ca="1" si="487"/>
        <v>0</v>
      </c>
      <c r="R309" s="34">
        <f t="shared" ca="1" si="488"/>
        <v>0</v>
      </c>
      <c r="S309" s="35">
        <f t="shared" ca="1" si="489"/>
        <v>0</v>
      </c>
      <c r="T309" s="35">
        <f t="shared" ca="1" si="490"/>
        <v>0</v>
      </c>
      <c r="U309" s="36">
        <f t="shared" ca="1" si="491"/>
        <v>0</v>
      </c>
      <c r="V309" s="34">
        <f t="shared" ca="1" si="492"/>
        <v>0</v>
      </c>
      <c r="W309" s="35">
        <f t="shared" ca="1" si="493"/>
        <v>0</v>
      </c>
      <c r="X309" s="35">
        <f t="shared" ca="1" si="494"/>
        <v>0</v>
      </c>
      <c r="Y309" s="36">
        <f t="shared" ca="1" si="495"/>
        <v>0</v>
      </c>
      <c r="Z309" s="34">
        <f t="shared" ca="1" si="496"/>
        <v>0</v>
      </c>
      <c r="AA309" s="35">
        <f t="shared" ca="1" si="497"/>
        <v>0</v>
      </c>
      <c r="AB309" s="35">
        <f t="shared" ca="1" si="498"/>
        <v>0</v>
      </c>
      <c r="AC309" s="36">
        <f t="shared" ca="1" si="499"/>
        <v>0</v>
      </c>
      <c r="AD309" s="34">
        <f t="shared" ca="1" si="500"/>
        <v>0</v>
      </c>
      <c r="AE309" s="35">
        <f t="shared" ca="1" si="501"/>
        <v>0</v>
      </c>
      <c r="AF309" s="35">
        <f t="shared" ca="1" si="502"/>
        <v>0</v>
      </c>
      <c r="AG309" s="36">
        <f t="shared" ca="1" si="503"/>
        <v>0</v>
      </c>
      <c r="AH309" s="34">
        <f t="shared" ca="1" si="504"/>
        <v>0</v>
      </c>
      <c r="AI309" s="35">
        <f t="shared" ca="1" si="505"/>
        <v>0</v>
      </c>
      <c r="AJ309" s="35">
        <f t="shared" ca="1" si="506"/>
        <v>0</v>
      </c>
      <c r="AK309" s="36">
        <f t="shared" ca="1" si="507"/>
        <v>0</v>
      </c>
      <c r="AL309" s="34">
        <f t="shared" ca="1" si="508"/>
        <v>3109.9400000000051</v>
      </c>
      <c r="AM309" s="35">
        <f t="shared" ca="1" si="509"/>
        <v>155.49000000000015</v>
      </c>
      <c r="AN309" s="35">
        <f t="shared" ca="1" si="510"/>
        <v>599.89999999999941</v>
      </c>
      <c r="AO309" s="36">
        <f t="shared" ca="1" si="511"/>
        <v>3865.3300000000054</v>
      </c>
      <c r="AP309" s="34">
        <f t="shared" ca="1" si="512"/>
        <v>-616.96999999999503</v>
      </c>
      <c r="AQ309" s="35">
        <f t="shared" ca="1" si="513"/>
        <v>-30.850000000000044</v>
      </c>
      <c r="AR309" s="35">
        <f t="shared" ca="1" si="514"/>
        <v>-103.42000000000004</v>
      </c>
      <c r="AS309" s="36">
        <f t="shared" ca="1" si="515"/>
        <v>-751.23999999999512</v>
      </c>
      <c r="AT309" s="34">
        <f t="shared" ca="1" si="516"/>
        <v>70.949999999999477</v>
      </c>
      <c r="AU309" s="35">
        <f t="shared" ca="1" si="517"/>
        <v>3.5500000000000078</v>
      </c>
      <c r="AV309" s="35">
        <f t="shared" ca="1" si="518"/>
        <v>10.229999999999952</v>
      </c>
      <c r="AW309" s="36">
        <f t="shared" ca="1" si="519"/>
        <v>84.729999999999436</v>
      </c>
      <c r="AX309" s="34">
        <f t="shared" ca="1" si="520"/>
        <v>2563.9200000000096</v>
      </c>
      <c r="AY309" s="35">
        <f t="shared" ca="1" si="521"/>
        <v>128.19000000000011</v>
      </c>
      <c r="AZ309" s="35">
        <f t="shared" ca="1" si="522"/>
        <v>506.7099999999993</v>
      </c>
      <c r="BA309" s="36">
        <f t="shared" ca="1" si="523"/>
        <v>3198.8200000000097</v>
      </c>
    </row>
    <row r="310" spans="1:53" outlineLevel="1" x14ac:dyDescent="0.25">
      <c r="C310" s="2" t="s">
        <v>980</v>
      </c>
      <c r="F310" s="34">
        <f t="shared" ref="F310:BA310" ca="1" si="524">SUBTOTAL(9,F301:F309)</f>
        <v>-31069.67</v>
      </c>
      <c r="G310" s="35">
        <f t="shared" ca="1" si="524"/>
        <v>-1553.4799999999998</v>
      </c>
      <c r="H310" s="35">
        <f t="shared" ca="1" si="524"/>
        <v>-14631.909999999996</v>
      </c>
      <c r="I310" s="36">
        <f t="shared" ca="1" si="524"/>
        <v>-47255.05999999999</v>
      </c>
      <c r="J310" s="34">
        <f t="shared" ca="1" si="524"/>
        <v>28373.49</v>
      </c>
      <c r="K310" s="35">
        <f t="shared" ca="1" si="524"/>
        <v>1418.6700000000003</v>
      </c>
      <c r="L310" s="35">
        <f t="shared" ca="1" si="524"/>
        <v>11756.120000000003</v>
      </c>
      <c r="M310" s="36">
        <f t="shared" ca="1" si="524"/>
        <v>41548.280000000006</v>
      </c>
      <c r="N310" s="34">
        <f t="shared" ca="1" si="524"/>
        <v>8240.5099999999875</v>
      </c>
      <c r="O310" s="35">
        <f t="shared" ca="1" si="524"/>
        <v>412.02000000000032</v>
      </c>
      <c r="P310" s="35">
        <f t="shared" ca="1" si="524"/>
        <v>2964.9000000000005</v>
      </c>
      <c r="Q310" s="36">
        <f t="shared" ca="1" si="524"/>
        <v>11617.429999999986</v>
      </c>
      <c r="R310" s="34">
        <f t="shared" ca="1" si="524"/>
        <v>8926.0699999999943</v>
      </c>
      <c r="S310" s="35">
        <f t="shared" ca="1" si="524"/>
        <v>446.3000000000003</v>
      </c>
      <c r="T310" s="35">
        <f t="shared" ca="1" si="524"/>
        <v>2870.8400000000029</v>
      </c>
      <c r="U310" s="36">
        <f t="shared" ca="1" si="524"/>
        <v>12243.209999999997</v>
      </c>
      <c r="V310" s="34">
        <f t="shared" ca="1" si="524"/>
        <v>62196.13</v>
      </c>
      <c r="W310" s="35">
        <f t="shared" ca="1" si="524"/>
        <v>3109.8100000000004</v>
      </c>
      <c r="X310" s="35">
        <f t="shared" ca="1" si="524"/>
        <v>18829.650000000001</v>
      </c>
      <c r="Y310" s="36">
        <f t="shared" ca="1" si="524"/>
        <v>84135.590000000011</v>
      </c>
      <c r="Z310" s="34">
        <f t="shared" ca="1" si="524"/>
        <v>16478.779999999995</v>
      </c>
      <c r="AA310" s="35">
        <f t="shared" ca="1" si="524"/>
        <v>823.98000000000081</v>
      </c>
      <c r="AB310" s="35">
        <f t="shared" ca="1" si="524"/>
        <v>4511.8799999999956</v>
      </c>
      <c r="AC310" s="36">
        <f t="shared" ca="1" si="524"/>
        <v>21814.639999999989</v>
      </c>
      <c r="AD310" s="34">
        <f t="shared" ca="1" si="524"/>
        <v>-52863.12999999999</v>
      </c>
      <c r="AE310" s="35">
        <f t="shared" ca="1" si="524"/>
        <v>-2643.1699999999996</v>
      </c>
      <c r="AF310" s="35">
        <f t="shared" ca="1" si="524"/>
        <v>-13115.26</v>
      </c>
      <c r="AG310" s="36">
        <f t="shared" ca="1" si="524"/>
        <v>-68621.56</v>
      </c>
      <c r="AH310" s="34">
        <f t="shared" ca="1" si="524"/>
        <v>36136.549999999967</v>
      </c>
      <c r="AI310" s="35">
        <f t="shared" ca="1" si="524"/>
        <v>1806.8000000000006</v>
      </c>
      <c r="AJ310" s="35">
        <f t="shared" ca="1" si="524"/>
        <v>8058.28</v>
      </c>
      <c r="AK310" s="36">
        <f t="shared" ca="1" si="524"/>
        <v>46001.629999999976</v>
      </c>
      <c r="AL310" s="34">
        <f t="shared" ca="1" si="524"/>
        <v>-23837.699999999986</v>
      </c>
      <c r="AM310" s="35">
        <f t="shared" ca="1" si="524"/>
        <v>-1191.96</v>
      </c>
      <c r="AN310" s="35">
        <f t="shared" ca="1" si="524"/>
        <v>-4646.119999999999</v>
      </c>
      <c r="AO310" s="36">
        <f t="shared" ca="1" si="524"/>
        <v>-29675.779999999988</v>
      </c>
      <c r="AP310" s="34">
        <f t="shared" ca="1" si="524"/>
        <v>-13664.340000000004</v>
      </c>
      <c r="AQ310" s="35">
        <f t="shared" ca="1" si="524"/>
        <v>-683.18</v>
      </c>
      <c r="AR310" s="35">
        <f t="shared" ca="1" si="524"/>
        <v>-2309.14</v>
      </c>
      <c r="AS310" s="36">
        <f t="shared" ca="1" si="524"/>
        <v>-16656.660000000003</v>
      </c>
      <c r="AT310" s="34">
        <f t="shared" ca="1" si="524"/>
        <v>4056.9800000000118</v>
      </c>
      <c r="AU310" s="35">
        <f t="shared" ca="1" si="524"/>
        <v>202.87000000000012</v>
      </c>
      <c r="AV310" s="35">
        <f t="shared" ca="1" si="524"/>
        <v>587.11000000000024</v>
      </c>
      <c r="AW310" s="36">
        <f t="shared" ca="1" si="524"/>
        <v>4846.9600000000119</v>
      </c>
      <c r="AX310" s="34">
        <f t="shared" ca="1" si="524"/>
        <v>42973.669999999969</v>
      </c>
      <c r="AY310" s="35">
        <f t="shared" ca="1" si="524"/>
        <v>2148.660000000003</v>
      </c>
      <c r="AZ310" s="35">
        <f t="shared" ca="1" si="524"/>
        <v>14876.350000000006</v>
      </c>
      <c r="BA310" s="36">
        <f t="shared" ca="1" si="524"/>
        <v>59998.680000000008</v>
      </c>
    </row>
    <row r="311" spans="1:53" outlineLevel="2" x14ac:dyDescent="0.25">
      <c r="A311" t="s">
        <v>391</v>
      </c>
      <c r="B311" t="str">
        <f ca="1">VLOOKUP($A311,IndexLookup,2,FALSE)</f>
        <v>TEN</v>
      </c>
      <c r="C311" t="str">
        <f ca="1">VLOOKUP($B311,ParticipantLookup,2,FALSE)</f>
        <v>TransAlta Energy Marketing Corp.</v>
      </c>
      <c r="D311" t="str">
        <f ca="1">VLOOKUP($A311,IndexLookup,3,FALSE)</f>
        <v>120SIMP</v>
      </c>
      <c r="E311" t="str">
        <f ca="1">VLOOKUP($D311,FacilityLookup,2,FALSE)</f>
        <v>Alberta-Montana Intertie - Import</v>
      </c>
      <c r="F311" s="34">
        <f ca="1">IFERROR(VLOOKUP($A311,Lookup2006,77,FALSE),0)</f>
        <v>0</v>
      </c>
      <c r="G311" s="35">
        <f ca="1">IFERROR(VLOOKUP($A311,Lookup2006,78,FALSE),0)</f>
        <v>0</v>
      </c>
      <c r="H311" s="35">
        <f ca="1">IFERROR(VLOOKUP($A311,Lookup2006,79,FALSE),0)</f>
        <v>0</v>
      </c>
      <c r="I311" s="36">
        <f ca="1">IFERROR(VLOOKUP($A311,Lookup2006,80,FALSE),0)</f>
        <v>0</v>
      </c>
      <c r="J311" s="34">
        <f ca="1">IFERROR(VLOOKUP($A311,Lookup2007,77,FALSE),0)</f>
        <v>0</v>
      </c>
      <c r="K311" s="35">
        <f ca="1">IFERROR(VLOOKUP($A311,Lookup2007,78,FALSE),0)</f>
        <v>0</v>
      </c>
      <c r="L311" s="35">
        <f ca="1">IFERROR(VLOOKUP($A311,Lookup2007,79,FALSE),0)</f>
        <v>0</v>
      </c>
      <c r="M311" s="36">
        <f ca="1">IFERROR(VLOOKUP($A311,Lookup2007,80,FALSE),0)</f>
        <v>0</v>
      </c>
      <c r="N311" s="34">
        <f ca="1">IFERROR(VLOOKUP($A311,Lookup2008,77,FALSE),0)</f>
        <v>0</v>
      </c>
      <c r="O311" s="35">
        <f ca="1">IFERROR(VLOOKUP($A311,Lookup2008,78,FALSE),0)</f>
        <v>0</v>
      </c>
      <c r="P311" s="35">
        <f ca="1">IFERROR(VLOOKUP($A311,Lookup2008,79,FALSE),0)</f>
        <v>0</v>
      </c>
      <c r="Q311" s="36">
        <f ca="1">IFERROR(VLOOKUP($A311,Lookup2008,80,FALSE),0)</f>
        <v>0</v>
      </c>
      <c r="R311" s="34">
        <f ca="1">IFERROR(VLOOKUP($A311,Lookup2009,77,FALSE),0)</f>
        <v>0</v>
      </c>
      <c r="S311" s="35">
        <f ca="1">IFERROR(VLOOKUP($A311,Lookup2009,78,FALSE),0)</f>
        <v>0</v>
      </c>
      <c r="T311" s="35">
        <f ca="1">IFERROR(VLOOKUP($A311,Lookup2009,79,FALSE),0)</f>
        <v>0</v>
      </c>
      <c r="U311" s="36">
        <f ca="1">IFERROR(VLOOKUP($A311,Lookup2009,80,FALSE),0)</f>
        <v>0</v>
      </c>
      <c r="V311" s="34">
        <f ca="1">IFERROR(VLOOKUP($A311,Lookup2010,77,FALSE),0)</f>
        <v>0</v>
      </c>
      <c r="W311" s="35">
        <f ca="1">IFERROR(VLOOKUP($A311,Lookup2010,78,FALSE),0)</f>
        <v>0</v>
      </c>
      <c r="X311" s="35">
        <f ca="1">IFERROR(VLOOKUP($A311,Lookup2010,79,FALSE),0)</f>
        <v>0</v>
      </c>
      <c r="Y311" s="36">
        <f ca="1">IFERROR(VLOOKUP($A311,Lookup2010,80,FALSE),0)</f>
        <v>0</v>
      </c>
      <c r="Z311" s="34">
        <f ca="1">IFERROR(VLOOKUP($A311,Lookup2011,77,FALSE),0)</f>
        <v>0</v>
      </c>
      <c r="AA311" s="35">
        <f ca="1">IFERROR(VLOOKUP($A311,Lookup2011,78,FALSE),0)</f>
        <v>0</v>
      </c>
      <c r="AB311" s="35">
        <f ca="1">IFERROR(VLOOKUP($A311,Lookup2011,79,FALSE),0)</f>
        <v>0</v>
      </c>
      <c r="AC311" s="36">
        <f ca="1">IFERROR(VLOOKUP($A311,Lookup2011,80,FALSE),0)</f>
        <v>0</v>
      </c>
      <c r="AD311" s="34">
        <f ca="1">IFERROR(VLOOKUP($A311,Lookup2012,77,FALSE),0)</f>
        <v>0</v>
      </c>
      <c r="AE311" s="35">
        <f ca="1">IFERROR(VLOOKUP($A311,Lookup2012,78,FALSE),0)</f>
        <v>0</v>
      </c>
      <c r="AF311" s="35">
        <f ca="1">IFERROR(VLOOKUP($A311,Lookup2012,79,FALSE),0)</f>
        <v>0</v>
      </c>
      <c r="AG311" s="36">
        <f ca="1">IFERROR(VLOOKUP($A311,Lookup2012,80,FALSE),0)</f>
        <v>0</v>
      </c>
      <c r="AH311" s="34">
        <f ca="1">IFERROR(VLOOKUP($A311,Lookup2013,77,FALSE),0)</f>
        <v>0</v>
      </c>
      <c r="AI311" s="35">
        <f ca="1">IFERROR(VLOOKUP($A311,Lookup2013,78,FALSE),0)</f>
        <v>0</v>
      </c>
      <c r="AJ311" s="35">
        <f ca="1">IFERROR(VLOOKUP($A311,Lookup2013,79,FALSE),0)</f>
        <v>0</v>
      </c>
      <c r="AK311" s="36">
        <f ca="1">IFERROR(VLOOKUP($A311,Lookup2013,80,FALSE),0)</f>
        <v>0</v>
      </c>
      <c r="AL311" s="34">
        <f ca="1">IFERROR(VLOOKUP($A311,Lookup2014,77,FALSE),0)</f>
        <v>19.160000000000025</v>
      </c>
      <c r="AM311" s="35">
        <f ca="1">IFERROR(VLOOKUP($A311,Lookup2014,78,FALSE),0)</f>
        <v>0.96999999999999575</v>
      </c>
      <c r="AN311" s="35">
        <f ca="1">IFERROR(VLOOKUP($A311,Lookup2014,79,FALSE),0)</f>
        <v>3.9300000000000201</v>
      </c>
      <c r="AO311" s="36">
        <f ca="1">IFERROR(VLOOKUP($A311,Lookup2014,80,FALSE),0)</f>
        <v>24.060000000000041</v>
      </c>
      <c r="AP311" s="34">
        <f ca="1">IFERROR(VLOOKUP($A311,Lookup2015,77,FALSE),0)</f>
        <v>-1.6900000000000013</v>
      </c>
      <c r="AQ311" s="35">
        <f ca="1">IFERROR(VLOOKUP($A311,Lookup2015,78,FALSE),0)</f>
        <v>-7.9999999999999988E-2</v>
      </c>
      <c r="AR311" s="35">
        <f ca="1">IFERROR(VLOOKUP($A311,Lookup2015,79,FALSE),0)</f>
        <v>-0.28999999999999992</v>
      </c>
      <c r="AS311" s="36">
        <f ca="1">IFERROR(VLOOKUP($A311,Lookup2015,80,FALSE),0)</f>
        <v>-2.0600000000000009</v>
      </c>
      <c r="AT311" s="34">
        <f ca="1">IFERROR(VLOOKUP($A311,Lookup2016,77,FALSE),0)</f>
        <v>0</v>
      </c>
      <c r="AU311" s="35">
        <f ca="1">IFERROR(VLOOKUP($A311,Lookup2016,78,FALSE),0)</f>
        <v>0</v>
      </c>
      <c r="AV311" s="35">
        <f ca="1">IFERROR(VLOOKUP($A311,Lookup2016,79,FALSE),0)</f>
        <v>0</v>
      </c>
      <c r="AW311" s="36">
        <f ca="1">IFERROR(VLOOKUP($A311,Lookup2016,80,FALSE),0)</f>
        <v>0</v>
      </c>
      <c r="AX311" s="34">
        <f t="shared" ref="AX311:BA315" ca="1" si="525">SUM(F311,J311,N311,R311,V311,Z311,AD311,AH311,AL311,AP311,AT311)</f>
        <v>17.470000000000024</v>
      </c>
      <c r="AY311" s="35">
        <f t="shared" ca="1" si="525"/>
        <v>0.88999999999999579</v>
      </c>
      <c r="AZ311" s="35">
        <f t="shared" ca="1" si="525"/>
        <v>3.6400000000000201</v>
      </c>
      <c r="BA311" s="36">
        <f t="shared" ca="1" si="525"/>
        <v>22.000000000000039</v>
      </c>
    </row>
    <row r="312" spans="1:53" outlineLevel="2" x14ac:dyDescent="0.25">
      <c r="A312" t="s">
        <v>390</v>
      </c>
      <c r="B312" t="str">
        <f ca="1">VLOOKUP($A312,IndexLookup,2,FALSE)</f>
        <v>TEN</v>
      </c>
      <c r="C312" t="str">
        <f ca="1">VLOOKUP($B312,ParticipantLookup,2,FALSE)</f>
        <v>TransAlta Energy Marketing Corp.</v>
      </c>
      <c r="D312" t="str">
        <f ca="1">VLOOKUP($A312,IndexLookup,3,FALSE)</f>
        <v>BCHEXP</v>
      </c>
      <c r="E312" t="str">
        <f ca="1">VLOOKUP($D312,FacilityLookup,2,FALSE)</f>
        <v>Alberta-BC Intertie - Export</v>
      </c>
      <c r="F312" s="34">
        <f ca="1">IFERROR(VLOOKUP($A312,Lookup2006,77,FALSE),0)</f>
        <v>122.90999999999926</v>
      </c>
      <c r="G312" s="35">
        <f ca="1">IFERROR(VLOOKUP($A312,Lookup2006,78,FALSE),0)</f>
        <v>6.1500000000000519</v>
      </c>
      <c r="H312" s="35">
        <f ca="1">IFERROR(VLOOKUP($A312,Lookup2006,79,FALSE),0)</f>
        <v>55.69000000000004</v>
      </c>
      <c r="I312" s="36">
        <f ca="1">IFERROR(VLOOKUP($A312,Lookup2006,80,FALSE),0)</f>
        <v>184.74999999999935</v>
      </c>
      <c r="J312" s="34">
        <f ca="1">IFERROR(VLOOKUP($A312,Lookup2007,77,FALSE),0)</f>
        <v>583.68999999999926</v>
      </c>
      <c r="K312" s="35">
        <f ca="1">IFERROR(VLOOKUP($A312,Lookup2007,78,FALSE),0)</f>
        <v>29.189999999999976</v>
      </c>
      <c r="L312" s="35">
        <f ca="1">IFERROR(VLOOKUP($A312,Lookup2007,79,FALSE),0)</f>
        <v>236.83000000000013</v>
      </c>
      <c r="M312" s="36">
        <f ca="1">IFERROR(VLOOKUP($A312,Lookup2007,80,FALSE),0)</f>
        <v>849.70999999999924</v>
      </c>
      <c r="N312" s="34">
        <f ca="1">IFERROR(VLOOKUP($A312,Lookup2008,77,FALSE),0)</f>
        <v>538.86999999999057</v>
      </c>
      <c r="O312" s="35">
        <f ca="1">IFERROR(VLOOKUP($A312,Lookup2008,78,FALSE),0)</f>
        <v>26.96999999999997</v>
      </c>
      <c r="P312" s="35">
        <f ca="1">IFERROR(VLOOKUP($A312,Lookup2008,79,FALSE),0)</f>
        <v>188.60000000000241</v>
      </c>
      <c r="Q312" s="36">
        <f ca="1">IFERROR(VLOOKUP($A312,Lookup2008,80,FALSE),0)</f>
        <v>754.43999999999312</v>
      </c>
      <c r="R312" s="34">
        <f ca="1">IFERROR(VLOOKUP($A312,Lookup2009,77,FALSE),0)</f>
        <v>1.0000000000459863E-2</v>
      </c>
      <c r="S312" s="35">
        <f ca="1">IFERROR(VLOOKUP($A312,Lookup2009,78,FALSE),0)</f>
        <v>0</v>
      </c>
      <c r="T312" s="35">
        <f ca="1">IFERROR(VLOOKUP($A312,Lookup2009,79,FALSE),0)</f>
        <v>9.9999999999997868E-3</v>
      </c>
      <c r="U312" s="36">
        <f ca="1">IFERROR(VLOOKUP($A312,Lookup2009,80,FALSE),0)</f>
        <v>2.000000000045965E-2</v>
      </c>
      <c r="V312" s="34">
        <f ca="1">IFERROR(VLOOKUP($A312,Lookup2010,77,FALSE),0)</f>
        <v>0</v>
      </c>
      <c r="W312" s="35">
        <f ca="1">IFERROR(VLOOKUP($A312,Lookup2010,78,FALSE),0)</f>
        <v>0</v>
      </c>
      <c r="X312" s="35">
        <f ca="1">IFERROR(VLOOKUP($A312,Lookup2010,79,FALSE),0)</f>
        <v>0</v>
      </c>
      <c r="Y312" s="36">
        <f ca="1">IFERROR(VLOOKUP($A312,Lookup2010,80,FALSE),0)</f>
        <v>0</v>
      </c>
      <c r="Z312" s="34">
        <f ca="1">IFERROR(VLOOKUP($A312,Lookup2011,77,FALSE),0)</f>
        <v>18.720000000000052</v>
      </c>
      <c r="AA312" s="35">
        <f ca="1">IFERROR(VLOOKUP($A312,Lookup2011,78,FALSE),0)</f>
        <v>0.93999999999999972</v>
      </c>
      <c r="AB312" s="35">
        <f ca="1">IFERROR(VLOOKUP($A312,Lookup2011,79,FALSE),0)</f>
        <v>5.33</v>
      </c>
      <c r="AC312" s="36">
        <f ca="1">IFERROR(VLOOKUP($A312,Lookup2011,80,FALSE),0)</f>
        <v>24.990000000000059</v>
      </c>
      <c r="AD312" s="34">
        <f ca="1">IFERROR(VLOOKUP($A312,Lookup2012,77,FALSE),0)</f>
        <v>0</v>
      </c>
      <c r="AE312" s="35">
        <f ca="1">IFERROR(VLOOKUP($A312,Lookup2012,78,FALSE),0)</f>
        <v>0</v>
      </c>
      <c r="AF312" s="35">
        <f ca="1">IFERROR(VLOOKUP($A312,Lookup2012,79,FALSE),0)</f>
        <v>0</v>
      </c>
      <c r="AG312" s="36">
        <f ca="1">IFERROR(VLOOKUP($A312,Lookup2012,80,FALSE),0)</f>
        <v>0</v>
      </c>
      <c r="AH312" s="34">
        <f ca="1">IFERROR(VLOOKUP($A312,Lookup2013,77,FALSE),0)</f>
        <v>0</v>
      </c>
      <c r="AI312" s="35">
        <f ca="1">IFERROR(VLOOKUP($A312,Lookup2013,78,FALSE),0)</f>
        <v>0</v>
      </c>
      <c r="AJ312" s="35">
        <f ca="1">IFERROR(VLOOKUP($A312,Lookup2013,79,FALSE),0)</f>
        <v>0</v>
      </c>
      <c r="AK312" s="36">
        <f ca="1">IFERROR(VLOOKUP($A312,Lookup2013,80,FALSE),0)</f>
        <v>0</v>
      </c>
      <c r="AL312" s="34">
        <f ca="1">IFERROR(VLOOKUP($A312,Lookup2014,77,FALSE),0)</f>
        <v>-1.2699999999999996</v>
      </c>
      <c r="AM312" s="35">
        <f ca="1">IFERROR(VLOOKUP($A312,Lookup2014,78,FALSE),0)</f>
        <v>-7.0000000000000062E-2</v>
      </c>
      <c r="AN312" s="35">
        <f ca="1">IFERROR(VLOOKUP($A312,Lookup2014,79,FALSE),0)</f>
        <v>-0.25</v>
      </c>
      <c r="AO312" s="36">
        <f ca="1">IFERROR(VLOOKUP($A312,Lookup2014,80,FALSE),0)</f>
        <v>-1.5899999999999996</v>
      </c>
      <c r="AP312" s="34">
        <f ca="1">IFERROR(VLOOKUP($A312,Lookup2015,77,FALSE),0)</f>
        <v>-6.2600000000000406</v>
      </c>
      <c r="AQ312" s="35">
        <f ca="1">IFERROR(VLOOKUP($A312,Lookup2015,78,FALSE),0)</f>
        <v>-0.32000000000000062</v>
      </c>
      <c r="AR312" s="35">
        <f ca="1">IFERROR(VLOOKUP($A312,Lookup2015,79,FALSE),0)</f>
        <v>-1.010000000000002</v>
      </c>
      <c r="AS312" s="36">
        <f ca="1">IFERROR(VLOOKUP($A312,Lookup2015,80,FALSE),0)</f>
        <v>-7.5900000000000443</v>
      </c>
      <c r="AT312" s="34">
        <f ca="1">IFERROR(VLOOKUP($A312,Lookup2016,77,FALSE),0)</f>
        <v>0</v>
      </c>
      <c r="AU312" s="35">
        <f ca="1">IFERROR(VLOOKUP($A312,Lookup2016,78,FALSE),0)</f>
        <v>0</v>
      </c>
      <c r="AV312" s="35">
        <f ca="1">IFERROR(VLOOKUP($A312,Lookup2016,79,FALSE),0)</f>
        <v>0</v>
      </c>
      <c r="AW312" s="36">
        <f ca="1">IFERROR(VLOOKUP($A312,Lookup2016,80,FALSE),0)</f>
        <v>0</v>
      </c>
      <c r="AX312" s="34">
        <f t="shared" ca="1" si="525"/>
        <v>1256.6699999999896</v>
      </c>
      <c r="AY312" s="35">
        <f t="shared" ca="1" si="525"/>
        <v>62.86</v>
      </c>
      <c r="AZ312" s="35">
        <f t="shared" ca="1" si="525"/>
        <v>485.20000000000255</v>
      </c>
      <c r="BA312" s="36">
        <f t="shared" ca="1" si="525"/>
        <v>1804.7299999999923</v>
      </c>
    </row>
    <row r="313" spans="1:53" outlineLevel="2" x14ac:dyDescent="0.25">
      <c r="A313" t="s">
        <v>389</v>
      </c>
      <c r="B313" t="str">
        <f ca="1">VLOOKUP($A313,IndexLookup,2,FALSE)</f>
        <v>TEN</v>
      </c>
      <c r="C313" t="str">
        <f ca="1">VLOOKUP($B313,ParticipantLookup,2,FALSE)</f>
        <v>TransAlta Energy Marketing Corp.</v>
      </c>
      <c r="D313" t="str">
        <f ca="1">VLOOKUP($A313,IndexLookup,3,FALSE)</f>
        <v>BCHIMP</v>
      </c>
      <c r="E313" t="str">
        <f ca="1">VLOOKUP($D313,FacilityLookup,2,FALSE)</f>
        <v>Alberta-BC Intertie - Import</v>
      </c>
      <c r="F313" s="34">
        <f ca="1">IFERROR(VLOOKUP($A313,Lookup2006,77,FALSE),0)</f>
        <v>619.03000000000179</v>
      </c>
      <c r="G313" s="35">
        <f ca="1">IFERROR(VLOOKUP($A313,Lookup2006,78,FALSE),0)</f>
        <v>30.969999999999938</v>
      </c>
      <c r="H313" s="35">
        <f ca="1">IFERROR(VLOOKUP($A313,Lookup2006,79,FALSE),0)</f>
        <v>290.10000000000196</v>
      </c>
      <c r="I313" s="36">
        <f ca="1">IFERROR(VLOOKUP($A313,Lookup2006,80,FALSE),0)</f>
        <v>940.10000000000377</v>
      </c>
      <c r="J313" s="34">
        <f ca="1">IFERROR(VLOOKUP($A313,Lookup2007,77,FALSE),0)</f>
        <v>2539.0199999999995</v>
      </c>
      <c r="K313" s="35">
        <f ca="1">IFERROR(VLOOKUP($A313,Lookup2007,78,FALSE),0)</f>
        <v>126.92999999999998</v>
      </c>
      <c r="L313" s="35">
        <f ca="1">IFERROR(VLOOKUP($A313,Lookup2007,79,FALSE),0)</f>
        <v>1055.6199999999994</v>
      </c>
      <c r="M313" s="36">
        <f ca="1">IFERROR(VLOOKUP($A313,Lookup2007,80,FALSE),0)</f>
        <v>3721.5699999999997</v>
      </c>
      <c r="N313" s="34">
        <f ca="1">IFERROR(VLOOKUP($A313,Lookup2008,77,FALSE),0)</f>
        <v>945.80000000000064</v>
      </c>
      <c r="O313" s="35">
        <f ca="1">IFERROR(VLOOKUP($A313,Lookup2008,78,FALSE),0)</f>
        <v>47.260000000000019</v>
      </c>
      <c r="P313" s="35">
        <f ca="1">IFERROR(VLOOKUP($A313,Lookup2008,79,FALSE),0)</f>
        <v>332.24999999999983</v>
      </c>
      <c r="Q313" s="36">
        <f ca="1">IFERROR(VLOOKUP($A313,Lookup2008,80,FALSE),0)</f>
        <v>1325.3100000000006</v>
      </c>
      <c r="R313" s="34">
        <f ca="1">IFERROR(VLOOKUP($A313,Lookup2009,77,FALSE),0)</f>
        <v>803.92999999999938</v>
      </c>
      <c r="S313" s="35">
        <f ca="1">IFERROR(VLOOKUP($A313,Lookup2009,78,FALSE),0)</f>
        <v>40.210000000000051</v>
      </c>
      <c r="T313" s="35">
        <f ca="1">IFERROR(VLOOKUP($A313,Lookup2009,79,FALSE),0)</f>
        <v>258.41000000000082</v>
      </c>
      <c r="U313" s="36">
        <f ca="1">IFERROR(VLOOKUP($A313,Lookup2009,80,FALSE),0)</f>
        <v>1102.5500000000002</v>
      </c>
      <c r="V313" s="34">
        <f ca="1">IFERROR(VLOOKUP($A313,Lookup2010,77,FALSE),0)</f>
        <v>292.12999999999988</v>
      </c>
      <c r="W313" s="35">
        <f ca="1">IFERROR(VLOOKUP($A313,Lookup2010,78,FALSE),0)</f>
        <v>14.63000000000002</v>
      </c>
      <c r="X313" s="35">
        <f ca="1">IFERROR(VLOOKUP($A313,Lookup2010,79,FALSE),0)</f>
        <v>88.64</v>
      </c>
      <c r="Y313" s="36">
        <f ca="1">IFERROR(VLOOKUP($A313,Lookup2010,80,FALSE),0)</f>
        <v>395.39999999999986</v>
      </c>
      <c r="Z313" s="34">
        <f ca="1">IFERROR(VLOOKUP($A313,Lookup2011,77,FALSE),0)</f>
        <v>-170.40000000000029</v>
      </c>
      <c r="AA313" s="35">
        <f ca="1">IFERROR(VLOOKUP($A313,Lookup2011,78,FALSE),0)</f>
        <v>-8.5399999999999956</v>
      </c>
      <c r="AB313" s="35">
        <f ca="1">IFERROR(VLOOKUP($A313,Lookup2011,79,FALSE),0)</f>
        <v>-46.489999999999995</v>
      </c>
      <c r="AC313" s="36">
        <f ca="1">IFERROR(VLOOKUP($A313,Lookup2011,80,FALSE),0)</f>
        <v>-225.43000000000029</v>
      </c>
      <c r="AD313" s="34">
        <f ca="1">IFERROR(VLOOKUP($A313,Lookup2012,77,FALSE),0)</f>
        <v>20.890000000000004</v>
      </c>
      <c r="AE313" s="35">
        <f ca="1">IFERROR(VLOOKUP($A313,Lookup2012,78,FALSE),0)</f>
        <v>1.0599999999999992</v>
      </c>
      <c r="AF313" s="35">
        <f ca="1">IFERROR(VLOOKUP($A313,Lookup2012,79,FALSE),0)</f>
        <v>5.2699999999999925</v>
      </c>
      <c r="AG313" s="36">
        <f ca="1">IFERROR(VLOOKUP($A313,Lookup2012,80,FALSE),0)</f>
        <v>27.22</v>
      </c>
      <c r="AH313" s="34">
        <f ca="1">IFERROR(VLOOKUP($A313,Lookup2013,77,FALSE),0)</f>
        <v>22.050000000000242</v>
      </c>
      <c r="AI313" s="35">
        <f ca="1">IFERROR(VLOOKUP($A313,Lookup2013,78,FALSE),0)</f>
        <v>1.1099999999999932</v>
      </c>
      <c r="AJ313" s="35">
        <f ca="1">IFERROR(VLOOKUP($A313,Lookup2013,79,FALSE),0)</f>
        <v>5.02000000000006</v>
      </c>
      <c r="AK313" s="36">
        <f ca="1">IFERROR(VLOOKUP($A313,Lookup2013,80,FALSE),0)</f>
        <v>28.180000000000295</v>
      </c>
      <c r="AL313" s="34">
        <f ca="1">IFERROR(VLOOKUP($A313,Lookup2014,77,FALSE),0)</f>
        <v>-146.46999999999969</v>
      </c>
      <c r="AM313" s="35">
        <f ca="1">IFERROR(VLOOKUP($A313,Lookup2014,78,FALSE),0)</f>
        <v>-7.3200000000000234</v>
      </c>
      <c r="AN313" s="35">
        <f ca="1">IFERROR(VLOOKUP($A313,Lookup2014,79,FALSE),0)</f>
        <v>-27.839999999999936</v>
      </c>
      <c r="AO313" s="36">
        <f ca="1">IFERROR(VLOOKUP($A313,Lookup2014,80,FALSE),0)</f>
        <v>-181.62999999999965</v>
      </c>
      <c r="AP313" s="34">
        <f ca="1">IFERROR(VLOOKUP($A313,Lookup2015,77,FALSE),0)</f>
        <v>-906.01999999999941</v>
      </c>
      <c r="AQ313" s="35">
        <f ca="1">IFERROR(VLOOKUP($A313,Lookup2015,78,FALSE),0)</f>
        <v>-45.309999999999974</v>
      </c>
      <c r="AR313" s="35">
        <f ca="1">IFERROR(VLOOKUP($A313,Lookup2015,79,FALSE),0)</f>
        <v>-150.3600000000001</v>
      </c>
      <c r="AS313" s="36">
        <f ca="1">IFERROR(VLOOKUP($A313,Lookup2015,80,FALSE),0)</f>
        <v>-1101.6899999999996</v>
      </c>
      <c r="AT313" s="34">
        <f ca="1">IFERROR(VLOOKUP($A313,Lookup2016,77,FALSE),0)</f>
        <v>90.749999999996362</v>
      </c>
      <c r="AU313" s="35">
        <f ca="1">IFERROR(VLOOKUP($A313,Lookup2016,78,FALSE),0)</f>
        <v>4.5300000000000269</v>
      </c>
      <c r="AV313" s="35">
        <f ca="1">IFERROR(VLOOKUP($A313,Lookup2016,79,FALSE),0)</f>
        <v>12.980000000000103</v>
      </c>
      <c r="AW313" s="36">
        <f ca="1">IFERROR(VLOOKUP($A313,Lookup2016,80,FALSE),0)</f>
        <v>108.2599999999965</v>
      </c>
      <c r="AX313" s="34">
        <f t="shared" ca="1" si="525"/>
        <v>4110.7099999999991</v>
      </c>
      <c r="AY313" s="35">
        <f t="shared" ca="1" si="525"/>
        <v>205.53000000000003</v>
      </c>
      <c r="AZ313" s="35">
        <f t="shared" ca="1" si="525"/>
        <v>1823.600000000002</v>
      </c>
      <c r="BA313" s="36">
        <f t="shared" ca="1" si="525"/>
        <v>6139.8400000000011</v>
      </c>
    </row>
    <row r="314" spans="1:53" outlineLevel="2" x14ac:dyDescent="0.25">
      <c r="A314" t="s">
        <v>676</v>
      </c>
      <c r="B314" t="str">
        <f ca="1">VLOOKUP($A314,IndexLookup,2,FALSE)</f>
        <v>TEN</v>
      </c>
      <c r="C314" t="str">
        <f ca="1">VLOOKUP($B314,ParticipantLookup,2,FALSE)</f>
        <v>TransAlta Energy Marketing Corp.</v>
      </c>
      <c r="D314" t="str">
        <f ca="1">VLOOKUP($A314,IndexLookup,3,FALSE)</f>
        <v>SPCEXP</v>
      </c>
      <c r="E314" t="str">
        <f ca="1">VLOOKUP($D314,FacilityLookup,2,FALSE)</f>
        <v>Alberta-Saskatchewan Intertie - Export</v>
      </c>
      <c r="F314" s="34">
        <f ca="1">IFERROR(VLOOKUP($A314,Lookup2006,77,FALSE),0)</f>
        <v>0</v>
      </c>
      <c r="G314" s="35">
        <f ca="1">IFERROR(VLOOKUP($A314,Lookup2006,78,FALSE),0)</f>
        <v>0</v>
      </c>
      <c r="H314" s="35">
        <f ca="1">IFERROR(VLOOKUP($A314,Lookup2006,79,FALSE),0)</f>
        <v>0</v>
      </c>
      <c r="I314" s="36">
        <f ca="1">IFERROR(VLOOKUP($A314,Lookup2006,80,FALSE),0)</f>
        <v>0</v>
      </c>
      <c r="J314" s="34">
        <f ca="1">IFERROR(VLOOKUP($A314,Lookup2007,77,FALSE),0)</f>
        <v>0</v>
      </c>
      <c r="K314" s="35">
        <f ca="1">IFERROR(VLOOKUP($A314,Lookup2007,78,FALSE),0)</f>
        <v>0</v>
      </c>
      <c r="L314" s="35">
        <f ca="1">IFERROR(VLOOKUP($A314,Lookup2007,79,FALSE),0)</f>
        <v>0</v>
      </c>
      <c r="M314" s="36">
        <f ca="1">IFERROR(VLOOKUP($A314,Lookup2007,80,FALSE),0)</f>
        <v>0</v>
      </c>
      <c r="N314" s="34">
        <f ca="1">IFERROR(VLOOKUP($A314,Lookup2008,77,FALSE),0)</f>
        <v>0.60000000000000853</v>
      </c>
      <c r="O314" s="35">
        <f ca="1">IFERROR(VLOOKUP($A314,Lookup2008,78,FALSE),0)</f>
        <v>3.9999999999999369E-2</v>
      </c>
      <c r="P314" s="35">
        <f ca="1">IFERROR(VLOOKUP($A314,Lookup2008,79,FALSE),0)</f>
        <v>0.2099999999999993</v>
      </c>
      <c r="Q314" s="36">
        <f ca="1">IFERROR(VLOOKUP($A314,Lookup2008,80,FALSE),0)</f>
        <v>0.85000000000000719</v>
      </c>
      <c r="R314" s="34">
        <f ca="1">IFERROR(VLOOKUP($A314,Lookup2009,77,FALSE),0)</f>
        <v>0</v>
      </c>
      <c r="S314" s="35">
        <f ca="1">IFERROR(VLOOKUP($A314,Lookup2009,78,FALSE),0)</f>
        <v>0</v>
      </c>
      <c r="T314" s="35">
        <f ca="1">IFERROR(VLOOKUP($A314,Lookup2009,79,FALSE),0)</f>
        <v>0</v>
      </c>
      <c r="U314" s="36">
        <f ca="1">IFERROR(VLOOKUP($A314,Lookup2009,80,FALSE),0)</f>
        <v>0</v>
      </c>
      <c r="V314" s="34">
        <f ca="1">IFERROR(VLOOKUP($A314,Lookup2010,77,FALSE),0)</f>
        <v>0</v>
      </c>
      <c r="W314" s="35">
        <f ca="1">IFERROR(VLOOKUP($A314,Lookup2010,78,FALSE),0)</f>
        <v>0</v>
      </c>
      <c r="X314" s="35">
        <f ca="1">IFERROR(VLOOKUP($A314,Lookup2010,79,FALSE),0)</f>
        <v>0</v>
      </c>
      <c r="Y314" s="36">
        <f ca="1">IFERROR(VLOOKUP($A314,Lookup2010,80,FALSE),0)</f>
        <v>0</v>
      </c>
      <c r="Z314" s="34">
        <f ca="1">IFERROR(VLOOKUP($A314,Lookup2011,77,FALSE),0)</f>
        <v>0.43999999999999773</v>
      </c>
      <c r="AA314" s="35">
        <f ca="1">IFERROR(VLOOKUP($A314,Lookup2011,78,FALSE),0)</f>
        <v>2.9999999999999971E-2</v>
      </c>
      <c r="AB314" s="35">
        <f ca="1">IFERROR(VLOOKUP($A314,Lookup2011,79,FALSE),0)</f>
        <v>0.13000000000000012</v>
      </c>
      <c r="AC314" s="36">
        <f ca="1">IFERROR(VLOOKUP($A314,Lookup2011,80,FALSE),0)</f>
        <v>0.59999999999999787</v>
      </c>
      <c r="AD314" s="34">
        <f ca="1">IFERROR(VLOOKUP($A314,Lookup2012,77,FALSE),0)</f>
        <v>0</v>
      </c>
      <c r="AE314" s="35">
        <f ca="1">IFERROR(VLOOKUP($A314,Lookup2012,78,FALSE),0)</f>
        <v>0</v>
      </c>
      <c r="AF314" s="35">
        <f ca="1">IFERROR(VLOOKUP($A314,Lookup2012,79,FALSE),0)</f>
        <v>0</v>
      </c>
      <c r="AG314" s="36">
        <f ca="1">IFERROR(VLOOKUP($A314,Lookup2012,80,FALSE),0)</f>
        <v>0</v>
      </c>
      <c r="AH314" s="34">
        <f ca="1">IFERROR(VLOOKUP($A314,Lookup2013,77,FALSE),0)</f>
        <v>0</v>
      </c>
      <c r="AI314" s="35">
        <f ca="1">IFERROR(VLOOKUP($A314,Lookup2013,78,FALSE),0)</f>
        <v>0</v>
      </c>
      <c r="AJ314" s="35">
        <f ca="1">IFERROR(VLOOKUP($A314,Lookup2013,79,FALSE),0)</f>
        <v>0</v>
      </c>
      <c r="AK314" s="36">
        <f ca="1">IFERROR(VLOOKUP($A314,Lookup2013,80,FALSE),0)</f>
        <v>0</v>
      </c>
      <c r="AL314" s="34">
        <f ca="1">IFERROR(VLOOKUP($A314,Lookup2014,77,FALSE),0)</f>
        <v>0</v>
      </c>
      <c r="AM314" s="35">
        <f ca="1">IFERROR(VLOOKUP($A314,Lookup2014,78,FALSE),0)</f>
        <v>0</v>
      </c>
      <c r="AN314" s="35">
        <f ca="1">IFERROR(VLOOKUP($A314,Lookup2014,79,FALSE),0)</f>
        <v>0</v>
      </c>
      <c r="AO314" s="36">
        <f ca="1">IFERROR(VLOOKUP($A314,Lookup2014,80,FALSE),0)</f>
        <v>0</v>
      </c>
      <c r="AP314" s="34">
        <f ca="1">IFERROR(VLOOKUP($A314,Lookup2015,77,FALSE),0)</f>
        <v>0</v>
      </c>
      <c r="AQ314" s="35">
        <f ca="1">IFERROR(VLOOKUP($A314,Lookup2015,78,FALSE),0)</f>
        <v>0</v>
      </c>
      <c r="AR314" s="35">
        <f ca="1">IFERROR(VLOOKUP($A314,Lookup2015,79,FALSE),0)</f>
        <v>0</v>
      </c>
      <c r="AS314" s="36">
        <f ca="1">IFERROR(VLOOKUP($A314,Lookup2015,80,FALSE),0)</f>
        <v>0</v>
      </c>
      <c r="AT314" s="34">
        <f ca="1">IFERROR(VLOOKUP($A314,Lookup2016,77,FALSE),0)</f>
        <v>0</v>
      </c>
      <c r="AU314" s="35">
        <f ca="1">IFERROR(VLOOKUP($A314,Lookup2016,78,FALSE),0)</f>
        <v>0</v>
      </c>
      <c r="AV314" s="35">
        <f ca="1">IFERROR(VLOOKUP($A314,Lookup2016,79,FALSE),0)</f>
        <v>0</v>
      </c>
      <c r="AW314" s="36">
        <f ca="1">IFERROR(VLOOKUP($A314,Lookup2016,80,FALSE),0)</f>
        <v>0</v>
      </c>
      <c r="AX314" s="34">
        <f t="shared" ca="1" si="525"/>
        <v>1.0400000000000063</v>
      </c>
      <c r="AY314" s="35">
        <f t="shared" ca="1" si="525"/>
        <v>6.9999999999999341E-2</v>
      </c>
      <c r="AZ314" s="35">
        <f t="shared" ca="1" si="525"/>
        <v>0.33999999999999941</v>
      </c>
      <c r="BA314" s="36">
        <f t="shared" ca="1" si="525"/>
        <v>1.4500000000000051</v>
      </c>
    </row>
    <row r="315" spans="1:53" outlineLevel="2" x14ac:dyDescent="0.25">
      <c r="A315" t="s">
        <v>417</v>
      </c>
      <c r="B315" t="str">
        <f ca="1">VLOOKUP($A315,IndexLookup,2,FALSE)</f>
        <v>TEN</v>
      </c>
      <c r="C315" t="str">
        <f ca="1">VLOOKUP($B315,ParticipantLookup,2,FALSE)</f>
        <v>TransAlta Energy Marketing Corp.</v>
      </c>
      <c r="D315" t="str">
        <f ca="1">VLOOKUP($A315,IndexLookup,3,FALSE)</f>
        <v>SPCIMP</v>
      </c>
      <c r="E315" t="str">
        <f ca="1">VLOOKUP($D315,FacilityLookup,2,FALSE)</f>
        <v>Alberta-Saskatchewan Intertie - Import</v>
      </c>
      <c r="F315" s="34">
        <f ca="1">IFERROR(VLOOKUP($A315,Lookup2006,77,FALSE),0)</f>
        <v>-9.0000000000000746E-2</v>
      </c>
      <c r="G315" s="35">
        <f ca="1">IFERROR(VLOOKUP($A315,Lookup2006,78,FALSE),0)</f>
        <v>-1.0000000000000009E-2</v>
      </c>
      <c r="H315" s="35">
        <f ca="1">IFERROR(VLOOKUP($A315,Lookup2006,79,FALSE),0)</f>
        <v>-4.0000000000000036E-2</v>
      </c>
      <c r="I315" s="36">
        <f ca="1">IFERROR(VLOOKUP($A315,Lookup2006,80,FALSE),0)</f>
        <v>-0.14000000000000079</v>
      </c>
      <c r="J315" s="34">
        <f ca="1">IFERROR(VLOOKUP($A315,Lookup2007,77,FALSE),0)</f>
        <v>0</v>
      </c>
      <c r="K315" s="35">
        <f ca="1">IFERROR(VLOOKUP($A315,Lookup2007,78,FALSE),0)</f>
        <v>0</v>
      </c>
      <c r="L315" s="35">
        <f ca="1">IFERROR(VLOOKUP($A315,Lookup2007,79,FALSE),0)</f>
        <v>0</v>
      </c>
      <c r="M315" s="36">
        <f ca="1">IFERROR(VLOOKUP($A315,Lookup2007,80,FALSE),0)</f>
        <v>0</v>
      </c>
      <c r="N315" s="34">
        <f ca="1">IFERROR(VLOOKUP($A315,Lookup2008,77,FALSE),0)</f>
        <v>47.769999999999996</v>
      </c>
      <c r="O315" s="35">
        <f ca="1">IFERROR(VLOOKUP($A315,Lookup2008,78,FALSE),0)</f>
        <v>2.3999999999999995</v>
      </c>
      <c r="P315" s="35">
        <f ca="1">IFERROR(VLOOKUP($A315,Lookup2008,79,FALSE),0)</f>
        <v>17.029999999999994</v>
      </c>
      <c r="Q315" s="36">
        <f ca="1">IFERROR(VLOOKUP($A315,Lookup2008,80,FALSE),0)</f>
        <v>67.199999999999989</v>
      </c>
      <c r="R315" s="34">
        <f ca="1">IFERROR(VLOOKUP($A315,Lookup2009,77,FALSE),0)</f>
        <v>4.6099999999999994</v>
      </c>
      <c r="S315" s="35">
        <f ca="1">IFERROR(VLOOKUP($A315,Lookup2009,78,FALSE),0)</f>
        <v>0.23000000000000043</v>
      </c>
      <c r="T315" s="35">
        <f ca="1">IFERROR(VLOOKUP($A315,Lookup2009,79,FALSE),0)</f>
        <v>1.5300000000000005</v>
      </c>
      <c r="U315" s="36">
        <f ca="1">IFERROR(VLOOKUP($A315,Lookup2009,80,FALSE),0)</f>
        <v>6.37</v>
      </c>
      <c r="V315" s="34">
        <f ca="1">IFERROR(VLOOKUP($A315,Lookup2010,77,FALSE),0)</f>
        <v>0</v>
      </c>
      <c r="W315" s="35">
        <f ca="1">IFERROR(VLOOKUP($A315,Lookup2010,78,FALSE),0)</f>
        <v>0</v>
      </c>
      <c r="X315" s="35">
        <f ca="1">IFERROR(VLOOKUP($A315,Lookup2010,79,FALSE),0)</f>
        <v>0</v>
      </c>
      <c r="Y315" s="36">
        <f ca="1">IFERROR(VLOOKUP($A315,Lookup2010,80,FALSE),0)</f>
        <v>0</v>
      </c>
      <c r="Z315" s="34">
        <f ca="1">IFERROR(VLOOKUP($A315,Lookup2011,77,FALSE),0)</f>
        <v>23.759999999999973</v>
      </c>
      <c r="AA315" s="35">
        <f ca="1">IFERROR(VLOOKUP($A315,Lookup2011,78,FALSE),0)</f>
        <v>1.1799999999999988</v>
      </c>
      <c r="AB315" s="35">
        <f ca="1">IFERROR(VLOOKUP($A315,Lookup2011,79,FALSE),0)</f>
        <v>6.870000000000001</v>
      </c>
      <c r="AC315" s="36">
        <f ca="1">IFERROR(VLOOKUP($A315,Lookup2011,80,FALSE),0)</f>
        <v>31.809999999999974</v>
      </c>
      <c r="AD315" s="34">
        <f ca="1">IFERROR(VLOOKUP($A315,Lookup2012,77,FALSE),0)</f>
        <v>0</v>
      </c>
      <c r="AE315" s="35">
        <f ca="1">IFERROR(VLOOKUP($A315,Lookup2012,78,FALSE),0)</f>
        <v>0</v>
      </c>
      <c r="AF315" s="35">
        <f ca="1">IFERROR(VLOOKUP($A315,Lookup2012,79,FALSE),0)</f>
        <v>0</v>
      </c>
      <c r="AG315" s="36">
        <f ca="1">IFERROR(VLOOKUP($A315,Lookup2012,80,FALSE),0)</f>
        <v>0</v>
      </c>
      <c r="AH315" s="34">
        <f ca="1">IFERROR(VLOOKUP($A315,Lookup2013,77,FALSE),0)</f>
        <v>0</v>
      </c>
      <c r="AI315" s="35">
        <f ca="1">IFERROR(VLOOKUP($A315,Lookup2013,78,FALSE),0)</f>
        <v>0</v>
      </c>
      <c r="AJ315" s="35">
        <f ca="1">IFERROR(VLOOKUP($A315,Lookup2013,79,FALSE),0)</f>
        <v>0</v>
      </c>
      <c r="AK315" s="36">
        <f ca="1">IFERROR(VLOOKUP($A315,Lookup2013,80,FALSE),0)</f>
        <v>0</v>
      </c>
      <c r="AL315" s="34">
        <f ca="1">IFERROR(VLOOKUP($A315,Lookup2014,77,FALSE),0)</f>
        <v>0</v>
      </c>
      <c r="AM315" s="35">
        <f ca="1">IFERROR(VLOOKUP($A315,Lookup2014,78,FALSE),0)</f>
        <v>0</v>
      </c>
      <c r="AN315" s="35">
        <f ca="1">IFERROR(VLOOKUP($A315,Lookup2014,79,FALSE),0)</f>
        <v>0</v>
      </c>
      <c r="AO315" s="36">
        <f ca="1">IFERROR(VLOOKUP($A315,Lookup2014,80,FALSE),0)</f>
        <v>0</v>
      </c>
      <c r="AP315" s="34">
        <f ca="1">IFERROR(VLOOKUP($A315,Lookup2015,77,FALSE),0)</f>
        <v>-0.55000000000000071</v>
      </c>
      <c r="AQ315" s="35">
        <f ca="1">IFERROR(VLOOKUP($A315,Lookup2015,78,FALSE),0)</f>
        <v>-3.0000000000000027E-2</v>
      </c>
      <c r="AR315" s="35">
        <f ca="1">IFERROR(VLOOKUP($A315,Lookup2015,79,FALSE),0)</f>
        <v>-9.9999999999999853E-2</v>
      </c>
      <c r="AS315" s="36">
        <f ca="1">IFERROR(VLOOKUP($A315,Lookup2015,80,FALSE),0)</f>
        <v>-0.6800000000000006</v>
      </c>
      <c r="AT315" s="34">
        <f ca="1">IFERROR(VLOOKUP($A315,Lookup2016,77,FALSE),0)</f>
        <v>0</v>
      </c>
      <c r="AU315" s="35">
        <f ca="1">IFERROR(VLOOKUP($A315,Lookup2016,78,FALSE),0)</f>
        <v>0</v>
      </c>
      <c r="AV315" s="35">
        <f ca="1">IFERROR(VLOOKUP($A315,Lookup2016,79,FALSE),0)</f>
        <v>0</v>
      </c>
      <c r="AW315" s="36">
        <f ca="1">IFERROR(VLOOKUP($A315,Lookup2016,80,FALSE),0)</f>
        <v>0</v>
      </c>
      <c r="AX315" s="34">
        <f t="shared" ca="1" si="525"/>
        <v>75.499999999999972</v>
      </c>
      <c r="AY315" s="35">
        <f t="shared" ca="1" si="525"/>
        <v>3.7699999999999987</v>
      </c>
      <c r="AZ315" s="35">
        <f t="shared" ca="1" si="525"/>
        <v>25.289999999999996</v>
      </c>
      <c r="BA315" s="36">
        <f t="shared" ca="1" si="525"/>
        <v>104.55999999999996</v>
      </c>
    </row>
    <row r="316" spans="1:53" outlineLevel="1" x14ac:dyDescent="0.25">
      <c r="C316" s="2" t="s">
        <v>981</v>
      </c>
      <c r="F316" s="34">
        <f t="shared" ref="F316:BA316" ca="1" si="526">SUBTOTAL(9,F311:F315)</f>
        <v>741.85000000000105</v>
      </c>
      <c r="G316" s="35">
        <f t="shared" ca="1" si="526"/>
        <v>37.109999999999992</v>
      </c>
      <c r="H316" s="35">
        <f t="shared" ca="1" si="526"/>
        <v>345.75000000000199</v>
      </c>
      <c r="I316" s="36">
        <f t="shared" ca="1" si="526"/>
        <v>1124.710000000003</v>
      </c>
      <c r="J316" s="34">
        <f t="shared" ca="1" si="526"/>
        <v>3122.7099999999987</v>
      </c>
      <c r="K316" s="35">
        <f t="shared" ca="1" si="526"/>
        <v>156.11999999999995</v>
      </c>
      <c r="L316" s="35">
        <f t="shared" ca="1" si="526"/>
        <v>1292.4499999999996</v>
      </c>
      <c r="M316" s="36">
        <f t="shared" ca="1" si="526"/>
        <v>4571.2799999999988</v>
      </c>
      <c r="N316" s="34">
        <f t="shared" ca="1" si="526"/>
        <v>1533.0399999999911</v>
      </c>
      <c r="O316" s="35">
        <f t="shared" ca="1" si="526"/>
        <v>76.67</v>
      </c>
      <c r="P316" s="35">
        <f t="shared" ca="1" si="526"/>
        <v>538.09000000000219</v>
      </c>
      <c r="Q316" s="36">
        <f t="shared" ca="1" si="526"/>
        <v>2147.7999999999934</v>
      </c>
      <c r="R316" s="34">
        <f t="shared" ca="1" si="526"/>
        <v>808.54999999999984</v>
      </c>
      <c r="S316" s="35">
        <f t="shared" ca="1" si="526"/>
        <v>40.440000000000055</v>
      </c>
      <c r="T316" s="35">
        <f t="shared" ca="1" si="526"/>
        <v>259.95000000000078</v>
      </c>
      <c r="U316" s="36">
        <f t="shared" ca="1" si="526"/>
        <v>1108.9400000000005</v>
      </c>
      <c r="V316" s="34">
        <f t="shared" ca="1" si="526"/>
        <v>292.12999999999988</v>
      </c>
      <c r="W316" s="35">
        <f t="shared" ca="1" si="526"/>
        <v>14.63000000000002</v>
      </c>
      <c r="X316" s="35">
        <f t="shared" ca="1" si="526"/>
        <v>88.64</v>
      </c>
      <c r="Y316" s="36">
        <f t="shared" ca="1" si="526"/>
        <v>395.39999999999986</v>
      </c>
      <c r="Z316" s="34">
        <f t="shared" ca="1" si="526"/>
        <v>-127.48000000000026</v>
      </c>
      <c r="AA316" s="35">
        <f t="shared" ca="1" si="526"/>
        <v>-6.389999999999997</v>
      </c>
      <c r="AB316" s="35">
        <f t="shared" ca="1" si="526"/>
        <v>-34.159999999999997</v>
      </c>
      <c r="AC316" s="36">
        <f t="shared" ca="1" si="526"/>
        <v>-168.03000000000026</v>
      </c>
      <c r="AD316" s="34">
        <f t="shared" ca="1" si="526"/>
        <v>20.890000000000004</v>
      </c>
      <c r="AE316" s="35">
        <f t="shared" ca="1" si="526"/>
        <v>1.0599999999999992</v>
      </c>
      <c r="AF316" s="35">
        <f t="shared" ca="1" si="526"/>
        <v>5.2699999999999925</v>
      </c>
      <c r="AG316" s="36">
        <f t="shared" ca="1" si="526"/>
        <v>27.22</v>
      </c>
      <c r="AH316" s="34">
        <f t="shared" ca="1" si="526"/>
        <v>22.050000000000242</v>
      </c>
      <c r="AI316" s="35">
        <f t="shared" ca="1" si="526"/>
        <v>1.1099999999999932</v>
      </c>
      <c r="AJ316" s="35">
        <f t="shared" ca="1" si="526"/>
        <v>5.02000000000006</v>
      </c>
      <c r="AK316" s="36">
        <f t="shared" ca="1" si="526"/>
        <v>28.180000000000295</v>
      </c>
      <c r="AL316" s="34">
        <f t="shared" ca="1" si="526"/>
        <v>-128.57999999999967</v>
      </c>
      <c r="AM316" s="35">
        <f t="shared" ca="1" si="526"/>
        <v>-6.4200000000000275</v>
      </c>
      <c r="AN316" s="35">
        <f t="shared" ca="1" si="526"/>
        <v>-24.159999999999915</v>
      </c>
      <c r="AO316" s="36">
        <f t="shared" ca="1" si="526"/>
        <v>-159.15999999999963</v>
      </c>
      <c r="AP316" s="34">
        <f t="shared" ca="1" si="526"/>
        <v>-914.51999999999941</v>
      </c>
      <c r="AQ316" s="35">
        <f t="shared" ca="1" si="526"/>
        <v>-45.739999999999974</v>
      </c>
      <c r="AR316" s="35">
        <f t="shared" ca="1" si="526"/>
        <v>-151.7600000000001</v>
      </c>
      <c r="AS316" s="36">
        <f t="shared" ca="1" si="526"/>
        <v>-1112.0199999999998</v>
      </c>
      <c r="AT316" s="34">
        <f t="shared" ca="1" si="526"/>
        <v>90.749999999996362</v>
      </c>
      <c r="AU316" s="35">
        <f t="shared" ca="1" si="526"/>
        <v>4.5300000000000269</v>
      </c>
      <c r="AV316" s="35">
        <f t="shared" ca="1" si="526"/>
        <v>12.980000000000103</v>
      </c>
      <c r="AW316" s="36">
        <f t="shared" ca="1" si="526"/>
        <v>108.2599999999965</v>
      </c>
      <c r="AX316" s="34">
        <f t="shared" ca="1" si="526"/>
        <v>5461.3899999999885</v>
      </c>
      <c r="AY316" s="35">
        <f t="shared" ca="1" si="526"/>
        <v>273.12</v>
      </c>
      <c r="AZ316" s="35">
        <f t="shared" ca="1" si="526"/>
        <v>2338.0700000000047</v>
      </c>
      <c r="BA316" s="36">
        <f t="shared" ca="1" si="526"/>
        <v>8072.5799999999936</v>
      </c>
    </row>
    <row r="317" spans="1:53" outlineLevel="2" x14ac:dyDescent="0.25">
      <c r="A317" t="s">
        <v>255</v>
      </c>
      <c r="B317" t="str">
        <f t="shared" ref="B317:B331" ca="1" si="527">VLOOKUP($A317,IndexLookup,2,FALSE)</f>
        <v>TAU</v>
      </c>
      <c r="C317" t="str">
        <f t="shared" ref="C317:C331" ca="1" si="528">VLOOKUP($B317,ParticipantLookup,2,FALSE)</f>
        <v>TransAlta Generation Partnership</v>
      </c>
      <c r="D317" t="str">
        <f t="shared" ref="D317:D331" ca="1" si="529">VLOOKUP($A317,IndexLookup,3,FALSE)</f>
        <v>BAR</v>
      </c>
      <c r="E317" t="str">
        <f t="shared" ref="E317:E331" ca="1" si="530">VLOOKUP($D317,FacilityLookup,2,FALSE)</f>
        <v>Barrier Hydro Facility</v>
      </c>
      <c r="F317" s="34">
        <f t="shared" ref="F317:F331" ca="1" si="531">IFERROR(VLOOKUP($A317,Lookup2006,77,FALSE),0)</f>
        <v>1295.0499999999975</v>
      </c>
      <c r="G317" s="35">
        <f t="shared" ref="G317:G331" ca="1" si="532">IFERROR(VLOOKUP($A317,Lookup2006,78,FALSE),0)</f>
        <v>64.740000000000123</v>
      </c>
      <c r="H317" s="35">
        <f t="shared" ref="H317:H331" ca="1" si="533">IFERROR(VLOOKUP($A317,Lookup2006,79,FALSE),0)</f>
        <v>609.24</v>
      </c>
      <c r="I317" s="36">
        <f t="shared" ref="I317:I331" ca="1" si="534">IFERROR(VLOOKUP($A317,Lookup2006,80,FALSE),0)</f>
        <v>1969.0299999999975</v>
      </c>
      <c r="J317" s="34">
        <f t="shared" ref="J317:J331" ca="1" si="535">IFERROR(VLOOKUP($A317,Lookup2007,77,FALSE),0)</f>
        <v>1474.8299999999981</v>
      </c>
      <c r="K317" s="35">
        <f t="shared" ref="K317:K331" ca="1" si="536">IFERROR(VLOOKUP($A317,Lookup2007,78,FALSE),0)</f>
        <v>73.720000000000027</v>
      </c>
      <c r="L317" s="35">
        <f t="shared" ref="L317:L331" ca="1" si="537">IFERROR(VLOOKUP($A317,Lookup2007,79,FALSE),0)</f>
        <v>611.41000000000247</v>
      </c>
      <c r="M317" s="36">
        <f t="shared" ref="M317:M331" ca="1" si="538">IFERROR(VLOOKUP($A317,Lookup2007,80,FALSE),0)</f>
        <v>2159.9600000000005</v>
      </c>
      <c r="N317" s="34">
        <f t="shared" ref="N317:N331" ca="1" si="539">IFERROR(VLOOKUP($A317,Lookup2008,77,FALSE),0)</f>
        <v>927.00999999999567</v>
      </c>
      <c r="O317" s="35">
        <f t="shared" ref="O317:O331" ca="1" si="540">IFERROR(VLOOKUP($A317,Lookup2008,78,FALSE),0)</f>
        <v>46.3599999999999</v>
      </c>
      <c r="P317" s="35">
        <f t="shared" ref="P317:P331" ca="1" si="541">IFERROR(VLOOKUP($A317,Lookup2008,79,FALSE),0)</f>
        <v>331.86999999999995</v>
      </c>
      <c r="Q317" s="36">
        <f t="shared" ref="Q317:Q331" ca="1" si="542">IFERROR(VLOOKUP($A317,Lookup2008,80,FALSE),0)</f>
        <v>1305.2399999999957</v>
      </c>
      <c r="R317" s="34">
        <f t="shared" ref="R317:R331" ca="1" si="543">IFERROR(VLOOKUP($A317,Lookup2009,77,FALSE),0)</f>
        <v>727.40999999999622</v>
      </c>
      <c r="S317" s="35">
        <f t="shared" ref="S317:S331" ca="1" si="544">IFERROR(VLOOKUP($A317,Lookup2009,78,FALSE),0)</f>
        <v>36.360000000000127</v>
      </c>
      <c r="T317" s="35">
        <f t="shared" ref="T317:T331" ca="1" si="545">IFERROR(VLOOKUP($A317,Lookup2009,79,FALSE),0)</f>
        <v>235.95999999999972</v>
      </c>
      <c r="U317" s="36">
        <f t="shared" ref="U317:U331" ca="1" si="546">IFERROR(VLOOKUP($A317,Lookup2009,80,FALSE),0)</f>
        <v>999.72999999999593</v>
      </c>
      <c r="V317" s="34">
        <f t="shared" ref="V317:V331" ca="1" si="547">IFERROR(VLOOKUP($A317,Lookup2010,77,FALSE),0)</f>
        <v>4718.2599999999984</v>
      </c>
      <c r="W317" s="35">
        <f t="shared" ref="W317:W331" ca="1" si="548">IFERROR(VLOOKUP($A317,Lookup2010,78,FALSE),0)</f>
        <v>235.91</v>
      </c>
      <c r="X317" s="35">
        <f t="shared" ref="X317:X331" ca="1" si="549">IFERROR(VLOOKUP($A317,Lookup2010,79,FALSE),0)</f>
        <v>1431.3900000000012</v>
      </c>
      <c r="Y317" s="36">
        <f t="shared" ref="Y317:Y331" ca="1" si="550">IFERROR(VLOOKUP($A317,Lookup2010,80,FALSE),0)</f>
        <v>6385.5599999999986</v>
      </c>
      <c r="Z317" s="34">
        <f t="shared" ref="Z317:Z331" ca="1" si="551">IFERROR(VLOOKUP($A317,Lookup2011,77,FALSE),0)</f>
        <v>1419.7499999999989</v>
      </c>
      <c r="AA317" s="35">
        <f t="shared" ref="AA317:AA331" ca="1" si="552">IFERROR(VLOOKUP($A317,Lookup2011,78,FALSE),0)</f>
        <v>71.000000000000028</v>
      </c>
      <c r="AB317" s="35">
        <f t="shared" ref="AB317:AB331" ca="1" si="553">IFERROR(VLOOKUP($A317,Lookup2011,79,FALSE),0)</f>
        <v>393.37999999999982</v>
      </c>
      <c r="AC317" s="36">
        <f t="shared" ref="AC317:AC331" ca="1" si="554">IFERROR(VLOOKUP($A317,Lookup2011,80,FALSE),0)</f>
        <v>1884.1299999999983</v>
      </c>
      <c r="AD317" s="34">
        <f t="shared" ref="AD317:AD331" ca="1" si="555">IFERROR(VLOOKUP($A317,Lookup2012,77,FALSE),0)</f>
        <v>-3066.5099999999993</v>
      </c>
      <c r="AE317" s="35">
        <f t="shared" ref="AE317:AE331" ca="1" si="556">IFERROR(VLOOKUP($A317,Lookup2012,78,FALSE),0)</f>
        <v>-153.30999999999997</v>
      </c>
      <c r="AF317" s="35">
        <f t="shared" ref="AF317:AF331" ca="1" si="557">IFERROR(VLOOKUP($A317,Lookup2012,79,FALSE),0)</f>
        <v>-760.85999999999979</v>
      </c>
      <c r="AG317" s="36">
        <f t="shared" ref="AG317:AG331" ca="1" si="558">IFERROR(VLOOKUP($A317,Lookup2012,80,FALSE),0)</f>
        <v>-3980.6799999999994</v>
      </c>
      <c r="AH317" s="34">
        <f t="shared" ref="AH317:AH331" ca="1" si="559">IFERROR(VLOOKUP($A317,Lookup2013,77,FALSE),0)</f>
        <v>-821.69999999999936</v>
      </c>
      <c r="AI317" s="35">
        <f t="shared" ref="AI317:AI331" ca="1" si="560">IFERROR(VLOOKUP($A317,Lookup2013,78,FALSE),0)</f>
        <v>-41.089999999999982</v>
      </c>
      <c r="AJ317" s="35">
        <f t="shared" ref="AJ317:AJ331" ca="1" si="561">IFERROR(VLOOKUP($A317,Lookup2013,79,FALSE),0)</f>
        <v>-186.64999999999989</v>
      </c>
      <c r="AK317" s="36">
        <f t="shared" ref="AK317:AK331" ca="1" si="562">IFERROR(VLOOKUP($A317,Lookup2013,80,FALSE),0)</f>
        <v>-1049.4399999999994</v>
      </c>
      <c r="AL317" s="34">
        <f t="shared" ref="AL317:AL331" ca="1" si="563">IFERROR(VLOOKUP($A317,Lookup2014,77,FALSE),0)</f>
        <v>2896.0099999999975</v>
      </c>
      <c r="AM317" s="35">
        <f t="shared" ref="AM317:AM331" ca="1" si="564">IFERROR(VLOOKUP($A317,Lookup2014,78,FALSE),0)</f>
        <v>144.80000000000007</v>
      </c>
      <c r="AN317" s="35">
        <f t="shared" ref="AN317:AN331" ca="1" si="565">IFERROR(VLOOKUP($A317,Lookup2014,79,FALSE),0)</f>
        <v>553.91000000000054</v>
      </c>
      <c r="AO317" s="36">
        <f t="shared" ref="AO317:AO331" ca="1" si="566">IFERROR(VLOOKUP($A317,Lookup2014,80,FALSE),0)</f>
        <v>3594.7199999999984</v>
      </c>
      <c r="AP317" s="34">
        <f t="shared" ref="AP317:AP331" ca="1" si="567">IFERROR(VLOOKUP($A317,Lookup2015,77,FALSE),0)</f>
        <v>310.82000000000085</v>
      </c>
      <c r="AQ317" s="35">
        <f t="shared" ref="AQ317:AQ331" ca="1" si="568">IFERROR(VLOOKUP($A317,Lookup2015,78,FALSE),0)</f>
        <v>15.560000000000052</v>
      </c>
      <c r="AR317" s="35">
        <f t="shared" ref="AR317:AR331" ca="1" si="569">IFERROR(VLOOKUP($A317,Lookup2015,79,FALSE),0)</f>
        <v>52.420000000000222</v>
      </c>
      <c r="AS317" s="36">
        <f t="shared" ref="AS317:AS331" ca="1" si="570">IFERROR(VLOOKUP($A317,Lookup2015,80,FALSE),0)</f>
        <v>378.80000000000109</v>
      </c>
      <c r="AT317" s="34">
        <f t="shared" ref="AT317:AT331" ca="1" si="571">IFERROR(VLOOKUP($A317,Lookup2016,77,FALSE),0)</f>
        <v>59.449999999999477</v>
      </c>
      <c r="AU317" s="35">
        <f t="shared" ref="AU317:AU331" ca="1" si="572">IFERROR(VLOOKUP($A317,Lookup2016,78,FALSE),0)</f>
        <v>2.9699999999999775</v>
      </c>
      <c r="AV317" s="35">
        <f t="shared" ref="AV317:AV331" ca="1" si="573">IFERROR(VLOOKUP($A317,Lookup2016,79,FALSE),0)</f>
        <v>8.7000000000000899</v>
      </c>
      <c r="AW317" s="36">
        <f t="shared" ref="AW317:AW331" ca="1" si="574">IFERROR(VLOOKUP($A317,Lookup2016,80,FALSE),0)</f>
        <v>71.119999999999536</v>
      </c>
      <c r="AX317" s="34">
        <f t="shared" ref="AX317:AX331" ca="1" si="575">SUM(F317,J317,N317,R317,V317,Z317,AD317,AH317,AL317,AP317,AT317)</f>
        <v>9940.3799999999828</v>
      </c>
      <c r="AY317" s="35">
        <f t="shared" ref="AY317:AY331" ca="1" si="576">SUM(G317,K317,O317,S317,W317,AA317,AE317,AI317,AM317,AQ317,AU317)</f>
        <v>497.02000000000032</v>
      </c>
      <c r="AZ317" s="35">
        <f t="shared" ref="AZ317:AZ331" ca="1" si="577">SUM(H317,L317,P317,T317,X317,AB317,AF317,AJ317,AN317,AR317,AV317)</f>
        <v>3280.7700000000045</v>
      </c>
      <c r="BA317" s="36">
        <f t="shared" ref="BA317:BA331" ca="1" si="578">SUM(I317,M317,Q317,U317,Y317,AC317,AG317,AK317,AO317,AS317,AW317)</f>
        <v>13718.169999999986</v>
      </c>
    </row>
    <row r="318" spans="1:53" outlineLevel="2" x14ac:dyDescent="0.25">
      <c r="A318" t="s">
        <v>258</v>
      </c>
      <c r="B318" t="str">
        <f t="shared" ca="1" si="527"/>
        <v>TAU</v>
      </c>
      <c r="C318" t="str">
        <f t="shared" ca="1" si="528"/>
        <v>TransAlta Generation Partnership</v>
      </c>
      <c r="D318" t="str">
        <f t="shared" ca="1" si="529"/>
        <v>BIG</v>
      </c>
      <c r="E318" t="str">
        <f t="shared" ca="1" si="530"/>
        <v>Bighorn Hydro Facility</v>
      </c>
      <c r="F318" s="34">
        <f t="shared" ca="1" si="531"/>
        <v>10976.820000000022</v>
      </c>
      <c r="G318" s="35">
        <f t="shared" ca="1" si="532"/>
        <v>548.82999999999629</v>
      </c>
      <c r="H318" s="35">
        <f t="shared" ca="1" si="533"/>
        <v>5154.9400000000305</v>
      </c>
      <c r="I318" s="36">
        <f t="shared" ca="1" si="534"/>
        <v>16680.590000000051</v>
      </c>
      <c r="J318" s="34">
        <f t="shared" ca="1" si="535"/>
        <v>28804.959999999919</v>
      </c>
      <c r="K318" s="35">
        <f t="shared" ca="1" si="536"/>
        <v>1440.2700000000013</v>
      </c>
      <c r="L318" s="35">
        <f t="shared" ca="1" si="537"/>
        <v>11874.820000000007</v>
      </c>
      <c r="M318" s="36">
        <f t="shared" ca="1" si="538"/>
        <v>42120.04999999993</v>
      </c>
      <c r="N318" s="34">
        <f t="shared" ca="1" si="539"/>
        <v>16533.369999999879</v>
      </c>
      <c r="O318" s="35">
        <f t="shared" ca="1" si="540"/>
        <v>826.65999999999985</v>
      </c>
      <c r="P318" s="35">
        <f t="shared" ca="1" si="541"/>
        <v>5886.9100000000053</v>
      </c>
      <c r="Q318" s="36">
        <f t="shared" ca="1" si="542"/>
        <v>23246.939999999879</v>
      </c>
      <c r="R318" s="34">
        <f t="shared" ca="1" si="543"/>
        <v>3683.8100000000268</v>
      </c>
      <c r="S318" s="35">
        <f t="shared" ca="1" si="544"/>
        <v>184.19000000000119</v>
      </c>
      <c r="T318" s="35">
        <f t="shared" ca="1" si="545"/>
        <v>1192.9000000000131</v>
      </c>
      <c r="U318" s="36">
        <f t="shared" ca="1" si="546"/>
        <v>5060.9000000000406</v>
      </c>
      <c r="V318" s="34">
        <f t="shared" ca="1" si="547"/>
        <v>18282.32999999998</v>
      </c>
      <c r="W318" s="35">
        <f t="shared" ca="1" si="548"/>
        <v>914.15000000000055</v>
      </c>
      <c r="X318" s="35">
        <f t="shared" ca="1" si="549"/>
        <v>5523.0299999999961</v>
      </c>
      <c r="Y318" s="36">
        <f t="shared" ca="1" si="550"/>
        <v>24719.509999999977</v>
      </c>
      <c r="Z318" s="34">
        <f t="shared" ca="1" si="551"/>
        <v>19003.009999999987</v>
      </c>
      <c r="AA318" s="35">
        <f t="shared" ca="1" si="552"/>
        <v>950.15999999999872</v>
      </c>
      <c r="AB318" s="35">
        <f t="shared" ca="1" si="553"/>
        <v>5228.1999999999916</v>
      </c>
      <c r="AC318" s="36">
        <f t="shared" ca="1" si="554"/>
        <v>25181.369999999984</v>
      </c>
      <c r="AD318" s="34">
        <f t="shared" ca="1" si="555"/>
        <v>0</v>
      </c>
      <c r="AE318" s="35">
        <f t="shared" ca="1" si="556"/>
        <v>0</v>
      </c>
      <c r="AF318" s="35">
        <f t="shared" ca="1" si="557"/>
        <v>0</v>
      </c>
      <c r="AG318" s="36">
        <f t="shared" ca="1" si="558"/>
        <v>0</v>
      </c>
      <c r="AH318" s="34">
        <f t="shared" ca="1" si="559"/>
        <v>7875.6800000000258</v>
      </c>
      <c r="AI318" s="35">
        <f t="shared" ca="1" si="560"/>
        <v>393.77999999999849</v>
      </c>
      <c r="AJ318" s="35">
        <f t="shared" ca="1" si="561"/>
        <v>1742.9599999999994</v>
      </c>
      <c r="AK318" s="36">
        <f t="shared" ca="1" si="562"/>
        <v>10012.420000000024</v>
      </c>
      <c r="AL318" s="34">
        <f t="shared" ca="1" si="563"/>
        <v>2060.1099999999715</v>
      </c>
      <c r="AM318" s="35">
        <f t="shared" ca="1" si="564"/>
        <v>103.00000000000091</v>
      </c>
      <c r="AN318" s="35">
        <f t="shared" ca="1" si="565"/>
        <v>399.72000000000344</v>
      </c>
      <c r="AO318" s="36">
        <f t="shared" ca="1" si="566"/>
        <v>2562.8299999999754</v>
      </c>
      <c r="AP318" s="34">
        <f t="shared" ca="1" si="567"/>
        <v>1482.9900000000162</v>
      </c>
      <c r="AQ318" s="35">
        <f t="shared" ca="1" si="568"/>
        <v>74.150000000001</v>
      </c>
      <c r="AR318" s="35">
        <f t="shared" ca="1" si="569"/>
        <v>249.38000000000136</v>
      </c>
      <c r="AS318" s="36">
        <f t="shared" ca="1" si="570"/>
        <v>1806.5200000000186</v>
      </c>
      <c r="AT318" s="34">
        <f t="shared" ca="1" si="571"/>
        <v>0</v>
      </c>
      <c r="AU318" s="35">
        <f t="shared" ca="1" si="572"/>
        <v>0</v>
      </c>
      <c r="AV318" s="35">
        <f t="shared" ca="1" si="573"/>
        <v>0</v>
      </c>
      <c r="AW318" s="36">
        <f t="shared" ca="1" si="574"/>
        <v>0</v>
      </c>
      <c r="AX318" s="34">
        <f t="shared" ca="1" si="575"/>
        <v>108703.07999999983</v>
      </c>
      <c r="AY318" s="35">
        <f t="shared" ca="1" si="576"/>
        <v>5435.1899999999987</v>
      </c>
      <c r="AZ318" s="35">
        <f t="shared" ca="1" si="577"/>
        <v>37252.860000000044</v>
      </c>
      <c r="BA318" s="36">
        <f t="shared" ca="1" si="578"/>
        <v>151391.12999999989</v>
      </c>
    </row>
    <row r="319" spans="1:53" outlineLevel="2" x14ac:dyDescent="0.25">
      <c r="A319" t="s">
        <v>259</v>
      </c>
      <c r="B319" t="str">
        <f t="shared" ca="1" si="527"/>
        <v>TAU</v>
      </c>
      <c r="C319" t="str">
        <f t="shared" ca="1" si="528"/>
        <v>TransAlta Generation Partnership</v>
      </c>
      <c r="D319" t="str">
        <f t="shared" ca="1" si="529"/>
        <v>BPW</v>
      </c>
      <c r="E319" t="str">
        <f t="shared" ca="1" si="530"/>
        <v>Bearspaw Hydro Facility</v>
      </c>
      <c r="F319" s="34">
        <f t="shared" ca="1" si="531"/>
        <v>1780.4500000000044</v>
      </c>
      <c r="G319" s="35">
        <f t="shared" ca="1" si="532"/>
        <v>89.030000000000086</v>
      </c>
      <c r="H319" s="35">
        <f t="shared" ca="1" si="533"/>
        <v>838.95999999999719</v>
      </c>
      <c r="I319" s="36">
        <f t="shared" ca="1" si="534"/>
        <v>2708.4400000000019</v>
      </c>
      <c r="J319" s="34">
        <f t="shared" ca="1" si="535"/>
        <v>2226.2300000000032</v>
      </c>
      <c r="K319" s="35">
        <f t="shared" ca="1" si="536"/>
        <v>111.32999999999959</v>
      </c>
      <c r="L319" s="35">
        <f t="shared" ca="1" si="537"/>
        <v>920.07000000000153</v>
      </c>
      <c r="M319" s="36">
        <f t="shared" ca="1" si="538"/>
        <v>3257.6300000000042</v>
      </c>
      <c r="N319" s="34">
        <f t="shared" ca="1" si="539"/>
        <v>1251.2899999999836</v>
      </c>
      <c r="O319" s="35">
        <f t="shared" ca="1" si="540"/>
        <v>62.59000000000006</v>
      </c>
      <c r="P319" s="35">
        <f t="shared" ca="1" si="541"/>
        <v>447.15999999999968</v>
      </c>
      <c r="Q319" s="36">
        <f t="shared" ca="1" si="542"/>
        <v>1761.0399999999834</v>
      </c>
      <c r="R319" s="34">
        <f t="shared" ca="1" si="543"/>
        <v>310.77999999999702</v>
      </c>
      <c r="S319" s="35">
        <f t="shared" ca="1" si="544"/>
        <v>15.569999999999936</v>
      </c>
      <c r="T319" s="35">
        <f t="shared" ca="1" si="545"/>
        <v>100.75000000000013</v>
      </c>
      <c r="U319" s="36">
        <f t="shared" ca="1" si="546"/>
        <v>427.09999999999707</v>
      </c>
      <c r="V319" s="34">
        <f t="shared" ca="1" si="547"/>
        <v>4091.7599999999993</v>
      </c>
      <c r="W319" s="35">
        <f t="shared" ca="1" si="548"/>
        <v>204.57999999999993</v>
      </c>
      <c r="X319" s="35">
        <f t="shared" ca="1" si="549"/>
        <v>1239.29</v>
      </c>
      <c r="Y319" s="36">
        <f t="shared" ca="1" si="550"/>
        <v>5535.6299999999992</v>
      </c>
      <c r="Z319" s="34">
        <f t="shared" ca="1" si="551"/>
        <v>4820.2200000000021</v>
      </c>
      <c r="AA319" s="35">
        <f t="shared" ca="1" si="552"/>
        <v>240.99999999999997</v>
      </c>
      <c r="AB319" s="35">
        <f t="shared" ca="1" si="553"/>
        <v>1328.7200000000003</v>
      </c>
      <c r="AC319" s="36">
        <f t="shared" ca="1" si="554"/>
        <v>6389.9400000000023</v>
      </c>
      <c r="AD319" s="34">
        <f t="shared" ca="1" si="555"/>
        <v>-2945.5000000000018</v>
      </c>
      <c r="AE319" s="35">
        <f t="shared" ca="1" si="556"/>
        <v>-147.26999999999995</v>
      </c>
      <c r="AF319" s="35">
        <f t="shared" ca="1" si="557"/>
        <v>-735.54</v>
      </c>
      <c r="AG319" s="36">
        <f t="shared" ca="1" si="558"/>
        <v>-3828.3100000000022</v>
      </c>
      <c r="AH319" s="34">
        <f t="shared" ca="1" si="559"/>
        <v>2084.2800000000057</v>
      </c>
      <c r="AI319" s="35">
        <f t="shared" ca="1" si="560"/>
        <v>104.20000000000005</v>
      </c>
      <c r="AJ319" s="35">
        <f t="shared" ca="1" si="561"/>
        <v>461.94000000000017</v>
      </c>
      <c r="AK319" s="36">
        <f t="shared" ca="1" si="562"/>
        <v>2650.420000000006</v>
      </c>
      <c r="AL319" s="34">
        <f t="shared" ca="1" si="563"/>
        <v>3188.8899999999976</v>
      </c>
      <c r="AM319" s="35">
        <f t="shared" ca="1" si="564"/>
        <v>159.43000000000006</v>
      </c>
      <c r="AN319" s="35">
        <f t="shared" ca="1" si="565"/>
        <v>620.50000000000023</v>
      </c>
      <c r="AO319" s="36">
        <f t="shared" ca="1" si="566"/>
        <v>3968.8199999999983</v>
      </c>
      <c r="AP319" s="34">
        <f t="shared" ca="1" si="567"/>
        <v>496.76000000000204</v>
      </c>
      <c r="AQ319" s="35">
        <f t="shared" ca="1" si="568"/>
        <v>24.850000000000108</v>
      </c>
      <c r="AR319" s="35">
        <f t="shared" ca="1" si="569"/>
        <v>83.800000000000011</v>
      </c>
      <c r="AS319" s="36">
        <f t="shared" ca="1" si="570"/>
        <v>605.41000000000201</v>
      </c>
      <c r="AT319" s="34">
        <f t="shared" ca="1" si="571"/>
        <v>229.88000000000068</v>
      </c>
      <c r="AU319" s="35">
        <f t="shared" ca="1" si="572"/>
        <v>11.510000000000026</v>
      </c>
      <c r="AV319" s="35">
        <f t="shared" ca="1" si="573"/>
        <v>33.200000000000003</v>
      </c>
      <c r="AW319" s="36">
        <f t="shared" ca="1" si="574"/>
        <v>274.59000000000071</v>
      </c>
      <c r="AX319" s="34">
        <f t="shared" ca="1" si="575"/>
        <v>17535.039999999994</v>
      </c>
      <c r="AY319" s="35">
        <f t="shared" ca="1" si="576"/>
        <v>876.81999999999982</v>
      </c>
      <c r="AZ319" s="35">
        <f t="shared" ca="1" si="577"/>
        <v>5338.8499999999995</v>
      </c>
      <c r="BA319" s="36">
        <f t="shared" ca="1" si="578"/>
        <v>23750.709999999995</v>
      </c>
    </row>
    <row r="320" spans="1:53" outlineLevel="2" x14ac:dyDescent="0.25">
      <c r="A320" t="s">
        <v>264</v>
      </c>
      <c r="B320" t="str">
        <f t="shared" ca="1" si="527"/>
        <v>TAU</v>
      </c>
      <c r="C320" t="str">
        <f t="shared" ca="1" si="528"/>
        <v>TransAlta Generation Partnership</v>
      </c>
      <c r="D320" t="str">
        <f t="shared" ca="1" si="529"/>
        <v>BRA</v>
      </c>
      <c r="E320" t="str">
        <f t="shared" ca="1" si="530"/>
        <v>Brazeau Hydro Facility</v>
      </c>
      <c r="F320" s="34">
        <f t="shared" ca="1" si="531"/>
        <v>6895.9599999999991</v>
      </c>
      <c r="G320" s="35">
        <f t="shared" ca="1" si="532"/>
        <v>344.79000000000025</v>
      </c>
      <c r="H320" s="35">
        <f t="shared" ca="1" si="533"/>
        <v>3243.4399999999973</v>
      </c>
      <c r="I320" s="36">
        <f t="shared" ca="1" si="534"/>
        <v>10484.189999999997</v>
      </c>
      <c r="J320" s="34">
        <f t="shared" ca="1" si="535"/>
        <v>3227.1699999999728</v>
      </c>
      <c r="K320" s="35">
        <f t="shared" ca="1" si="536"/>
        <v>161.37</v>
      </c>
      <c r="L320" s="35">
        <f t="shared" ca="1" si="537"/>
        <v>1337.6400000000019</v>
      </c>
      <c r="M320" s="36">
        <f t="shared" ca="1" si="538"/>
        <v>4726.1799999999739</v>
      </c>
      <c r="N320" s="34">
        <f t="shared" ca="1" si="539"/>
        <v>10036.080000000009</v>
      </c>
      <c r="O320" s="35">
        <f t="shared" ca="1" si="540"/>
        <v>501.78999999999917</v>
      </c>
      <c r="P320" s="35">
        <f t="shared" ca="1" si="541"/>
        <v>3593.540000000005</v>
      </c>
      <c r="Q320" s="36">
        <f t="shared" ca="1" si="542"/>
        <v>14131.410000000011</v>
      </c>
      <c r="R320" s="34">
        <f t="shared" ca="1" si="543"/>
        <v>-1644.2099999999919</v>
      </c>
      <c r="S320" s="35">
        <f t="shared" ca="1" si="544"/>
        <v>-82.199999999999875</v>
      </c>
      <c r="T320" s="35">
        <f t="shared" ca="1" si="545"/>
        <v>-534.28999999999985</v>
      </c>
      <c r="U320" s="36">
        <f t="shared" ca="1" si="546"/>
        <v>-2260.6999999999921</v>
      </c>
      <c r="V320" s="34">
        <f t="shared" ca="1" si="547"/>
        <v>4304.4700000000012</v>
      </c>
      <c r="W320" s="35">
        <f t="shared" ca="1" si="548"/>
        <v>215.21000000000021</v>
      </c>
      <c r="X320" s="35">
        <f t="shared" ca="1" si="549"/>
        <v>1298.2100000000003</v>
      </c>
      <c r="Y320" s="36">
        <f t="shared" ca="1" si="550"/>
        <v>5817.8900000000012</v>
      </c>
      <c r="Z320" s="34">
        <f t="shared" ca="1" si="551"/>
        <v>16835.049999999996</v>
      </c>
      <c r="AA320" s="35">
        <f t="shared" ca="1" si="552"/>
        <v>841.75000000000068</v>
      </c>
      <c r="AB320" s="35">
        <f t="shared" ca="1" si="553"/>
        <v>4662.7099999999964</v>
      </c>
      <c r="AC320" s="36">
        <f t="shared" ca="1" si="554"/>
        <v>22339.509999999991</v>
      </c>
      <c r="AD320" s="34">
        <f t="shared" ca="1" si="555"/>
        <v>3944.3599999999351</v>
      </c>
      <c r="AE320" s="35">
        <f t="shared" ca="1" si="556"/>
        <v>197.19999999999973</v>
      </c>
      <c r="AF320" s="35">
        <f t="shared" ca="1" si="557"/>
        <v>980.26000000000352</v>
      </c>
      <c r="AG320" s="36">
        <f t="shared" ca="1" si="558"/>
        <v>5121.819999999937</v>
      </c>
      <c r="AH320" s="34">
        <f t="shared" ca="1" si="559"/>
        <v>-5188.4500000000062</v>
      </c>
      <c r="AI320" s="35">
        <f t="shared" ca="1" si="560"/>
        <v>-259.43</v>
      </c>
      <c r="AJ320" s="35">
        <f t="shared" ca="1" si="561"/>
        <v>-1150.8199999999995</v>
      </c>
      <c r="AK320" s="36">
        <f t="shared" ca="1" si="562"/>
        <v>-6598.7000000000062</v>
      </c>
      <c r="AL320" s="34">
        <f t="shared" ca="1" si="563"/>
        <v>0</v>
      </c>
      <c r="AM320" s="35">
        <f t="shared" ca="1" si="564"/>
        <v>0</v>
      </c>
      <c r="AN320" s="35">
        <f t="shared" ca="1" si="565"/>
        <v>0</v>
      </c>
      <c r="AO320" s="36">
        <f t="shared" ca="1" si="566"/>
        <v>0</v>
      </c>
      <c r="AP320" s="34">
        <f t="shared" ca="1" si="567"/>
        <v>0</v>
      </c>
      <c r="AQ320" s="35">
        <f t="shared" ca="1" si="568"/>
        <v>0</v>
      </c>
      <c r="AR320" s="35">
        <f t="shared" ca="1" si="569"/>
        <v>0</v>
      </c>
      <c r="AS320" s="36">
        <f t="shared" ca="1" si="570"/>
        <v>0</v>
      </c>
      <c r="AT320" s="34">
        <f t="shared" ca="1" si="571"/>
        <v>0</v>
      </c>
      <c r="AU320" s="35">
        <f t="shared" ca="1" si="572"/>
        <v>0</v>
      </c>
      <c r="AV320" s="35">
        <f t="shared" ca="1" si="573"/>
        <v>0</v>
      </c>
      <c r="AW320" s="36">
        <f t="shared" ca="1" si="574"/>
        <v>0</v>
      </c>
      <c r="AX320" s="34">
        <f t="shared" ca="1" si="575"/>
        <v>38410.42999999992</v>
      </c>
      <c r="AY320" s="35">
        <f t="shared" ca="1" si="576"/>
        <v>1920.4800000000002</v>
      </c>
      <c r="AZ320" s="35">
        <f t="shared" ca="1" si="577"/>
        <v>13430.690000000004</v>
      </c>
      <c r="BA320" s="36">
        <f t="shared" ca="1" si="578"/>
        <v>53761.599999999911</v>
      </c>
    </row>
    <row r="321" spans="1:53" outlineLevel="2" x14ac:dyDescent="0.25">
      <c r="A321" t="s">
        <v>267</v>
      </c>
      <c r="B321" t="str">
        <f t="shared" ca="1" si="527"/>
        <v>TAU</v>
      </c>
      <c r="C321" t="str">
        <f t="shared" ca="1" si="528"/>
        <v>TransAlta Generation Partnership</v>
      </c>
      <c r="D321" t="str">
        <f t="shared" ca="1" si="529"/>
        <v>CAS</v>
      </c>
      <c r="E321" t="str">
        <f t="shared" ca="1" si="530"/>
        <v>Cascade Hydro Facility</v>
      </c>
      <c r="F321" s="34">
        <f t="shared" ca="1" si="531"/>
        <v>1539.7500000000045</v>
      </c>
      <c r="G321" s="35">
        <f t="shared" ca="1" si="532"/>
        <v>76.980000000000018</v>
      </c>
      <c r="H321" s="35">
        <f t="shared" ca="1" si="533"/>
        <v>724.90000000000123</v>
      </c>
      <c r="I321" s="36">
        <f t="shared" ca="1" si="534"/>
        <v>2341.6300000000056</v>
      </c>
      <c r="J321" s="34">
        <f t="shared" ca="1" si="535"/>
        <v>2091.96</v>
      </c>
      <c r="K321" s="35">
        <f t="shared" ca="1" si="536"/>
        <v>104.57000000000039</v>
      </c>
      <c r="L321" s="35">
        <f t="shared" ca="1" si="537"/>
        <v>864.62000000000035</v>
      </c>
      <c r="M321" s="36">
        <f t="shared" ca="1" si="538"/>
        <v>3061.1500000000005</v>
      </c>
      <c r="N321" s="34">
        <f t="shared" ca="1" si="539"/>
        <v>1610.9299999999967</v>
      </c>
      <c r="O321" s="35">
        <f t="shared" ca="1" si="540"/>
        <v>80.539999999999793</v>
      </c>
      <c r="P321" s="35">
        <f t="shared" ca="1" si="541"/>
        <v>573.4299999999987</v>
      </c>
      <c r="Q321" s="36">
        <f t="shared" ca="1" si="542"/>
        <v>2264.8999999999951</v>
      </c>
      <c r="R321" s="34">
        <f t="shared" ca="1" si="543"/>
        <v>1371.1899999999973</v>
      </c>
      <c r="S321" s="35">
        <f t="shared" ca="1" si="544"/>
        <v>68.560000000000215</v>
      </c>
      <c r="T321" s="35">
        <f t="shared" ca="1" si="545"/>
        <v>446.29000000000065</v>
      </c>
      <c r="U321" s="36">
        <f t="shared" ca="1" si="546"/>
        <v>1886.0399999999986</v>
      </c>
      <c r="V321" s="34">
        <f t="shared" ca="1" si="547"/>
        <v>5415.82</v>
      </c>
      <c r="W321" s="35">
        <f t="shared" ca="1" si="548"/>
        <v>270.79000000000002</v>
      </c>
      <c r="X321" s="35">
        <f t="shared" ca="1" si="549"/>
        <v>1634.19</v>
      </c>
      <c r="Y321" s="36">
        <f t="shared" ca="1" si="550"/>
        <v>7320.7999999999993</v>
      </c>
      <c r="Z321" s="34">
        <f t="shared" ca="1" si="551"/>
        <v>4050.150000000001</v>
      </c>
      <c r="AA321" s="35">
        <f t="shared" ca="1" si="552"/>
        <v>202.49000000000015</v>
      </c>
      <c r="AB321" s="35">
        <f t="shared" ca="1" si="553"/>
        <v>1122.5300000000002</v>
      </c>
      <c r="AC321" s="36">
        <f t="shared" ca="1" si="554"/>
        <v>5375.170000000001</v>
      </c>
      <c r="AD321" s="34">
        <f t="shared" ca="1" si="555"/>
        <v>-2695.599999999999</v>
      </c>
      <c r="AE321" s="35">
        <f t="shared" ca="1" si="556"/>
        <v>-134.79999999999998</v>
      </c>
      <c r="AF321" s="35">
        <f t="shared" ca="1" si="557"/>
        <v>-669.16000000000008</v>
      </c>
      <c r="AG321" s="36">
        <f t="shared" ca="1" si="558"/>
        <v>-3499.5599999999995</v>
      </c>
      <c r="AH321" s="34">
        <f t="shared" ca="1" si="559"/>
        <v>2974.7799999999952</v>
      </c>
      <c r="AI321" s="35">
        <f t="shared" ca="1" si="560"/>
        <v>148.74999999999989</v>
      </c>
      <c r="AJ321" s="35">
        <f t="shared" ca="1" si="561"/>
        <v>669.98000000000047</v>
      </c>
      <c r="AK321" s="36">
        <f t="shared" ca="1" si="562"/>
        <v>3793.5099999999957</v>
      </c>
      <c r="AL321" s="34">
        <f t="shared" ca="1" si="563"/>
        <v>-1549.739999999993</v>
      </c>
      <c r="AM321" s="35">
        <f t="shared" ca="1" si="564"/>
        <v>-77.47999999999989</v>
      </c>
      <c r="AN321" s="35">
        <f t="shared" ca="1" si="565"/>
        <v>-307.87000000000052</v>
      </c>
      <c r="AO321" s="36">
        <f t="shared" ca="1" si="566"/>
        <v>-1935.0899999999933</v>
      </c>
      <c r="AP321" s="34">
        <f t="shared" ca="1" si="567"/>
        <v>-342.4599999999993</v>
      </c>
      <c r="AQ321" s="35">
        <f t="shared" ca="1" si="568"/>
        <v>-17.12999999999986</v>
      </c>
      <c r="AR321" s="35">
        <f t="shared" ca="1" si="569"/>
        <v>-59.219999999999793</v>
      </c>
      <c r="AS321" s="36">
        <f t="shared" ca="1" si="570"/>
        <v>-418.80999999999892</v>
      </c>
      <c r="AT321" s="34">
        <f t="shared" ca="1" si="571"/>
        <v>0</v>
      </c>
      <c r="AU321" s="35">
        <f t="shared" ca="1" si="572"/>
        <v>0</v>
      </c>
      <c r="AV321" s="35">
        <f t="shared" ca="1" si="573"/>
        <v>0</v>
      </c>
      <c r="AW321" s="36">
        <f t="shared" ca="1" si="574"/>
        <v>0</v>
      </c>
      <c r="AX321" s="34">
        <f t="shared" ca="1" si="575"/>
        <v>14466.780000000004</v>
      </c>
      <c r="AY321" s="35">
        <f t="shared" ca="1" si="576"/>
        <v>723.27000000000078</v>
      </c>
      <c r="AZ321" s="35">
        <f t="shared" ca="1" si="577"/>
        <v>4999.6900000000014</v>
      </c>
      <c r="BA321" s="36">
        <f t="shared" ca="1" si="578"/>
        <v>20189.740000000002</v>
      </c>
    </row>
    <row r="322" spans="1:53" outlineLevel="2" x14ac:dyDescent="0.25">
      <c r="A322" t="s">
        <v>304</v>
      </c>
      <c r="B322" t="str">
        <f t="shared" ca="1" si="527"/>
        <v>TAU</v>
      </c>
      <c r="C322" t="str">
        <f t="shared" ca="1" si="528"/>
        <v>TransAlta Generation Partnership</v>
      </c>
      <c r="D322" t="str">
        <f t="shared" ca="1" si="529"/>
        <v>GHO</v>
      </c>
      <c r="E322" t="str">
        <f t="shared" ca="1" si="530"/>
        <v>Ghost Hydro Facility</v>
      </c>
      <c r="F322" s="34">
        <f t="shared" ca="1" si="531"/>
        <v>5197.7699999999932</v>
      </c>
      <c r="G322" s="35">
        <f t="shared" ca="1" si="532"/>
        <v>259.91999999999985</v>
      </c>
      <c r="H322" s="35">
        <f t="shared" ca="1" si="533"/>
        <v>2448.3099999999968</v>
      </c>
      <c r="I322" s="36">
        <f t="shared" ca="1" si="534"/>
        <v>7905.99999999999</v>
      </c>
      <c r="J322" s="34">
        <f t="shared" ca="1" si="535"/>
        <v>6419.4199999999691</v>
      </c>
      <c r="K322" s="35">
        <f t="shared" ca="1" si="536"/>
        <v>321.00000000000114</v>
      </c>
      <c r="L322" s="35">
        <f t="shared" ca="1" si="537"/>
        <v>2649.6700000000014</v>
      </c>
      <c r="M322" s="36">
        <f t="shared" ca="1" si="538"/>
        <v>9390.089999999971</v>
      </c>
      <c r="N322" s="34">
        <f t="shared" ca="1" si="539"/>
        <v>3916.7099999999573</v>
      </c>
      <c r="O322" s="35">
        <f t="shared" ca="1" si="540"/>
        <v>195.8099999999996</v>
      </c>
      <c r="P322" s="35">
        <f t="shared" ca="1" si="541"/>
        <v>1390.8299999999972</v>
      </c>
      <c r="Q322" s="36">
        <f t="shared" ca="1" si="542"/>
        <v>5503.3499999999549</v>
      </c>
      <c r="R322" s="34">
        <f t="shared" ca="1" si="543"/>
        <v>879.04000000000997</v>
      </c>
      <c r="S322" s="35">
        <f t="shared" ca="1" si="544"/>
        <v>43.939999999999827</v>
      </c>
      <c r="T322" s="35">
        <f t="shared" ca="1" si="545"/>
        <v>284.62999999999624</v>
      </c>
      <c r="U322" s="36">
        <f t="shared" ca="1" si="546"/>
        <v>1207.610000000006</v>
      </c>
      <c r="V322" s="34">
        <f t="shared" ca="1" si="547"/>
        <v>8183.8100000000159</v>
      </c>
      <c r="W322" s="35">
        <f t="shared" ca="1" si="548"/>
        <v>409.16999999999996</v>
      </c>
      <c r="X322" s="35">
        <f t="shared" ca="1" si="549"/>
        <v>2476.0799999999995</v>
      </c>
      <c r="Y322" s="36">
        <f t="shared" ca="1" si="550"/>
        <v>11069.060000000014</v>
      </c>
      <c r="Z322" s="34">
        <f t="shared" ca="1" si="551"/>
        <v>5523.4699999999957</v>
      </c>
      <c r="AA322" s="35">
        <f t="shared" ca="1" si="552"/>
        <v>276.17000000000007</v>
      </c>
      <c r="AB322" s="35">
        <f t="shared" ca="1" si="553"/>
        <v>1521.8299999999979</v>
      </c>
      <c r="AC322" s="36">
        <f t="shared" ca="1" si="554"/>
        <v>7321.4699999999939</v>
      </c>
      <c r="AD322" s="34">
        <f t="shared" ca="1" si="555"/>
        <v>-2657.6800000000039</v>
      </c>
      <c r="AE322" s="35">
        <f t="shared" ca="1" si="556"/>
        <v>-132.86999999999995</v>
      </c>
      <c r="AF322" s="35">
        <f t="shared" ca="1" si="557"/>
        <v>-658.94000000000028</v>
      </c>
      <c r="AG322" s="36">
        <f t="shared" ca="1" si="558"/>
        <v>-3449.4900000000043</v>
      </c>
      <c r="AH322" s="34">
        <f t="shared" ca="1" si="559"/>
        <v>4765.0999999999931</v>
      </c>
      <c r="AI322" s="35">
        <f t="shared" ca="1" si="560"/>
        <v>238.26000000000056</v>
      </c>
      <c r="AJ322" s="35">
        <f t="shared" ca="1" si="561"/>
        <v>1055.9099999999996</v>
      </c>
      <c r="AK322" s="36">
        <f t="shared" ca="1" si="562"/>
        <v>6059.2699999999941</v>
      </c>
      <c r="AL322" s="34">
        <f t="shared" ca="1" si="563"/>
        <v>5517.2099999999882</v>
      </c>
      <c r="AM322" s="35">
        <f t="shared" ca="1" si="564"/>
        <v>275.85000000000025</v>
      </c>
      <c r="AN322" s="35">
        <f t="shared" ca="1" si="565"/>
        <v>1072.9000000000012</v>
      </c>
      <c r="AO322" s="36">
        <f t="shared" ca="1" si="566"/>
        <v>6865.95999999999</v>
      </c>
      <c r="AP322" s="34">
        <f t="shared" ca="1" si="567"/>
        <v>-3439.699999999988</v>
      </c>
      <c r="AQ322" s="35">
        <f t="shared" ca="1" si="568"/>
        <v>-172.00000000000045</v>
      </c>
      <c r="AR322" s="35">
        <f t="shared" ca="1" si="569"/>
        <v>-581.57999999999925</v>
      </c>
      <c r="AS322" s="36">
        <f t="shared" ca="1" si="570"/>
        <v>-4193.2799999999879</v>
      </c>
      <c r="AT322" s="34">
        <f t="shared" ca="1" si="571"/>
        <v>0</v>
      </c>
      <c r="AU322" s="35">
        <f t="shared" ca="1" si="572"/>
        <v>0</v>
      </c>
      <c r="AV322" s="35">
        <f t="shared" ca="1" si="573"/>
        <v>0</v>
      </c>
      <c r="AW322" s="36">
        <f t="shared" ca="1" si="574"/>
        <v>0</v>
      </c>
      <c r="AX322" s="34">
        <f t="shared" ca="1" si="575"/>
        <v>34305.149999999929</v>
      </c>
      <c r="AY322" s="35">
        <f t="shared" ca="1" si="576"/>
        <v>1715.2500000000009</v>
      </c>
      <c r="AZ322" s="35">
        <f t="shared" ca="1" si="577"/>
        <v>11659.63999999999</v>
      </c>
      <c r="BA322" s="36">
        <f t="shared" ca="1" si="578"/>
        <v>47680.039999999921</v>
      </c>
    </row>
    <row r="323" spans="1:53" outlineLevel="2" x14ac:dyDescent="0.25">
      <c r="A323" t="s">
        <v>312</v>
      </c>
      <c r="B323" t="str">
        <f t="shared" ca="1" si="527"/>
        <v>TAU</v>
      </c>
      <c r="C323" t="str">
        <f t="shared" ca="1" si="528"/>
        <v>TransAlta Generation Partnership</v>
      </c>
      <c r="D323" t="str">
        <f t="shared" ca="1" si="529"/>
        <v>HSH</v>
      </c>
      <c r="E323" t="str">
        <f t="shared" ca="1" si="530"/>
        <v>Horseshoe Hydro Facility</v>
      </c>
      <c r="F323" s="34">
        <f t="shared" ca="1" si="531"/>
        <v>2232.7699999999968</v>
      </c>
      <c r="G323" s="35">
        <f t="shared" ca="1" si="532"/>
        <v>111.63999999999987</v>
      </c>
      <c r="H323" s="35">
        <f t="shared" ca="1" si="533"/>
        <v>1050.5300000000032</v>
      </c>
      <c r="I323" s="36">
        <f t="shared" ca="1" si="534"/>
        <v>3394.9399999999991</v>
      </c>
      <c r="J323" s="34">
        <f t="shared" ca="1" si="535"/>
        <v>2524.7100000000028</v>
      </c>
      <c r="K323" s="35">
        <f t="shared" ca="1" si="536"/>
        <v>126.23000000000002</v>
      </c>
      <c r="L323" s="35">
        <f t="shared" ca="1" si="537"/>
        <v>1043.5300000000004</v>
      </c>
      <c r="M323" s="36">
        <f t="shared" ca="1" si="538"/>
        <v>3694.4700000000039</v>
      </c>
      <c r="N323" s="34">
        <f t="shared" ca="1" si="539"/>
        <v>1596.4000000000087</v>
      </c>
      <c r="O323" s="35">
        <f t="shared" ca="1" si="540"/>
        <v>79.819999999999823</v>
      </c>
      <c r="P323" s="35">
        <f t="shared" ca="1" si="541"/>
        <v>568.43000000000052</v>
      </c>
      <c r="Q323" s="36">
        <f t="shared" ca="1" si="542"/>
        <v>2244.6500000000087</v>
      </c>
      <c r="R323" s="34">
        <f t="shared" ca="1" si="543"/>
        <v>392.49000000000342</v>
      </c>
      <c r="S323" s="35">
        <f t="shared" ca="1" si="544"/>
        <v>19.640000000000043</v>
      </c>
      <c r="T323" s="35">
        <f t="shared" ca="1" si="545"/>
        <v>127.15000000000016</v>
      </c>
      <c r="U323" s="36">
        <f t="shared" ca="1" si="546"/>
        <v>539.28000000000361</v>
      </c>
      <c r="V323" s="34">
        <f t="shared" ca="1" si="547"/>
        <v>6693.9200000000019</v>
      </c>
      <c r="W323" s="35">
        <f t="shared" ca="1" si="548"/>
        <v>334.71000000000015</v>
      </c>
      <c r="X323" s="35">
        <f t="shared" ca="1" si="549"/>
        <v>2024.8100000000004</v>
      </c>
      <c r="Y323" s="36">
        <f t="shared" ca="1" si="550"/>
        <v>9053.4400000000023</v>
      </c>
      <c r="Z323" s="34">
        <f t="shared" ca="1" si="551"/>
        <v>5022.0599999999977</v>
      </c>
      <c r="AA323" s="35">
        <f t="shared" ca="1" si="552"/>
        <v>251.11000000000013</v>
      </c>
      <c r="AB323" s="35">
        <f t="shared" ca="1" si="553"/>
        <v>1385.3900000000003</v>
      </c>
      <c r="AC323" s="36">
        <f t="shared" ca="1" si="554"/>
        <v>6658.5599999999986</v>
      </c>
      <c r="AD323" s="34">
        <f t="shared" ca="1" si="555"/>
        <v>-3564.0799999999981</v>
      </c>
      <c r="AE323" s="35">
        <f t="shared" ca="1" si="556"/>
        <v>-178.20000000000005</v>
      </c>
      <c r="AF323" s="35">
        <f t="shared" ca="1" si="557"/>
        <v>-882.63000000000045</v>
      </c>
      <c r="AG323" s="36">
        <f t="shared" ca="1" si="558"/>
        <v>-4624.909999999998</v>
      </c>
      <c r="AH323" s="34">
        <f t="shared" ca="1" si="559"/>
        <v>3657.6699999999928</v>
      </c>
      <c r="AI323" s="35">
        <f t="shared" ca="1" si="560"/>
        <v>182.89000000000019</v>
      </c>
      <c r="AJ323" s="35">
        <f t="shared" ca="1" si="561"/>
        <v>812.63000000000011</v>
      </c>
      <c r="AK323" s="36">
        <f t="shared" ca="1" si="562"/>
        <v>4653.1899999999923</v>
      </c>
      <c r="AL323" s="34">
        <f t="shared" ca="1" si="563"/>
        <v>0</v>
      </c>
      <c r="AM323" s="35">
        <f t="shared" ca="1" si="564"/>
        <v>0</v>
      </c>
      <c r="AN323" s="35">
        <f t="shared" ca="1" si="565"/>
        <v>0</v>
      </c>
      <c r="AO323" s="36">
        <f t="shared" ca="1" si="566"/>
        <v>0</v>
      </c>
      <c r="AP323" s="34">
        <f t="shared" ca="1" si="567"/>
        <v>-303.3900000000076</v>
      </c>
      <c r="AQ323" s="35">
        <f t="shared" ca="1" si="568"/>
        <v>-15.189999999999998</v>
      </c>
      <c r="AR323" s="35">
        <f t="shared" ca="1" si="569"/>
        <v>-51.230000000000771</v>
      </c>
      <c r="AS323" s="36">
        <f t="shared" ca="1" si="570"/>
        <v>-369.8100000000083</v>
      </c>
      <c r="AT323" s="34">
        <f t="shared" ca="1" si="571"/>
        <v>125.59000000000015</v>
      </c>
      <c r="AU323" s="35">
        <f t="shared" ca="1" si="572"/>
        <v>6.2800000000000082</v>
      </c>
      <c r="AV323" s="35">
        <f t="shared" ca="1" si="573"/>
        <v>18.150000000000041</v>
      </c>
      <c r="AW323" s="36">
        <f t="shared" ca="1" si="574"/>
        <v>150.02000000000021</v>
      </c>
      <c r="AX323" s="34">
        <f t="shared" ca="1" si="575"/>
        <v>18378.140000000003</v>
      </c>
      <c r="AY323" s="35">
        <f t="shared" ca="1" si="576"/>
        <v>918.93000000000029</v>
      </c>
      <c r="AZ323" s="35">
        <f t="shared" ca="1" si="577"/>
        <v>6096.7600000000039</v>
      </c>
      <c r="BA323" s="36">
        <f t="shared" ca="1" si="578"/>
        <v>25393.830000000005</v>
      </c>
    </row>
    <row r="324" spans="1:53" outlineLevel="2" x14ac:dyDescent="0.25">
      <c r="A324" t="s">
        <v>315</v>
      </c>
      <c r="B324" t="str">
        <f t="shared" ca="1" si="527"/>
        <v>TAU</v>
      </c>
      <c r="C324" t="str">
        <f t="shared" ca="1" si="528"/>
        <v>TransAlta Generation Partnership</v>
      </c>
      <c r="D324" t="str">
        <f t="shared" ca="1" si="529"/>
        <v>INT</v>
      </c>
      <c r="E324" t="str">
        <f t="shared" ca="1" si="530"/>
        <v>Interlakes Hydro Facility</v>
      </c>
      <c r="F324" s="34">
        <f t="shared" ca="1" si="531"/>
        <v>-1293.31</v>
      </c>
      <c r="G324" s="35">
        <f t="shared" ca="1" si="532"/>
        <v>-64.650000000000034</v>
      </c>
      <c r="H324" s="35">
        <f t="shared" ca="1" si="533"/>
        <v>-604.1800000000004</v>
      </c>
      <c r="I324" s="36">
        <f t="shared" ca="1" si="534"/>
        <v>-1962.1400000000003</v>
      </c>
      <c r="J324" s="34">
        <f t="shared" ca="1" si="535"/>
        <v>926.83000000000106</v>
      </c>
      <c r="K324" s="35">
        <f t="shared" ca="1" si="536"/>
        <v>46.339999999999954</v>
      </c>
      <c r="L324" s="35">
        <f t="shared" ca="1" si="537"/>
        <v>381.98000000000093</v>
      </c>
      <c r="M324" s="36">
        <f t="shared" ca="1" si="538"/>
        <v>1355.1500000000019</v>
      </c>
      <c r="N324" s="34">
        <f t="shared" ca="1" si="539"/>
        <v>-72.079999999999984</v>
      </c>
      <c r="O324" s="35">
        <f t="shared" ca="1" si="540"/>
        <v>-3.5900000000000087</v>
      </c>
      <c r="P324" s="35">
        <f t="shared" ca="1" si="541"/>
        <v>-25.700000000000028</v>
      </c>
      <c r="Q324" s="36">
        <f t="shared" ca="1" si="542"/>
        <v>-101.37000000000003</v>
      </c>
      <c r="R324" s="34">
        <f t="shared" ca="1" si="543"/>
        <v>-9.9999999999909051E-3</v>
      </c>
      <c r="S324" s="35">
        <f t="shared" ca="1" si="544"/>
        <v>0</v>
      </c>
      <c r="T324" s="35">
        <f t="shared" ca="1" si="545"/>
        <v>-2.0000000000038654E-2</v>
      </c>
      <c r="U324" s="36">
        <f t="shared" ca="1" si="546"/>
        <v>-3.0000000000029559E-2</v>
      </c>
      <c r="V324" s="34">
        <f t="shared" ca="1" si="547"/>
        <v>2927.9999999999995</v>
      </c>
      <c r="W324" s="35">
        <f t="shared" ca="1" si="548"/>
        <v>146.40000000000003</v>
      </c>
      <c r="X324" s="35">
        <f t="shared" ca="1" si="549"/>
        <v>882.81000000000017</v>
      </c>
      <c r="Y324" s="36">
        <f t="shared" ca="1" si="550"/>
        <v>3957.21</v>
      </c>
      <c r="Z324" s="34">
        <f t="shared" ca="1" si="551"/>
        <v>1599.7099999999994</v>
      </c>
      <c r="AA324" s="35">
        <f t="shared" ca="1" si="552"/>
        <v>80.02</v>
      </c>
      <c r="AB324" s="35">
        <f t="shared" ca="1" si="553"/>
        <v>442.9300000000004</v>
      </c>
      <c r="AC324" s="36">
        <f t="shared" ca="1" si="554"/>
        <v>2122.66</v>
      </c>
      <c r="AD324" s="34">
        <f t="shared" ca="1" si="555"/>
        <v>-1127.52</v>
      </c>
      <c r="AE324" s="35">
        <f t="shared" ca="1" si="556"/>
        <v>-56.389999999999986</v>
      </c>
      <c r="AF324" s="35">
        <f t="shared" ca="1" si="557"/>
        <v>-281.28000000000009</v>
      </c>
      <c r="AG324" s="36">
        <f t="shared" ca="1" si="558"/>
        <v>-1465.19</v>
      </c>
      <c r="AH324" s="34">
        <f t="shared" ca="1" si="559"/>
        <v>5601.95</v>
      </c>
      <c r="AI324" s="35">
        <f t="shared" ca="1" si="560"/>
        <v>280.09000000000003</v>
      </c>
      <c r="AJ324" s="35">
        <f t="shared" ca="1" si="561"/>
        <v>1233.74</v>
      </c>
      <c r="AK324" s="36">
        <f t="shared" ca="1" si="562"/>
        <v>7115.7799999999979</v>
      </c>
      <c r="AL324" s="34">
        <f t="shared" ca="1" si="563"/>
        <v>-66.559999999999945</v>
      </c>
      <c r="AM324" s="35">
        <f t="shared" ca="1" si="564"/>
        <v>-3.3300000000000125</v>
      </c>
      <c r="AN324" s="35">
        <f t="shared" ca="1" si="565"/>
        <v>-13.010000000000009</v>
      </c>
      <c r="AO324" s="36">
        <f t="shared" ca="1" si="566"/>
        <v>-82.899999999999991</v>
      </c>
      <c r="AP324" s="34">
        <f t="shared" ca="1" si="567"/>
        <v>1183.5400000000004</v>
      </c>
      <c r="AQ324" s="35">
        <f t="shared" ca="1" si="568"/>
        <v>59.169999999999987</v>
      </c>
      <c r="AR324" s="35">
        <f t="shared" ca="1" si="569"/>
        <v>199.16999999999993</v>
      </c>
      <c r="AS324" s="36">
        <f t="shared" ca="1" si="570"/>
        <v>1441.88</v>
      </c>
      <c r="AT324" s="34">
        <f t="shared" ca="1" si="571"/>
        <v>107.70000000000013</v>
      </c>
      <c r="AU324" s="35">
        <f t="shared" ca="1" si="572"/>
        <v>5.3699999999999974</v>
      </c>
      <c r="AV324" s="35">
        <f t="shared" ca="1" si="573"/>
        <v>15.750000000000002</v>
      </c>
      <c r="AW324" s="36">
        <f t="shared" ca="1" si="574"/>
        <v>128.82000000000014</v>
      </c>
      <c r="AX324" s="34">
        <f t="shared" ca="1" si="575"/>
        <v>9788.2500000000018</v>
      </c>
      <c r="AY324" s="35">
        <f t="shared" ca="1" si="576"/>
        <v>489.42999999999995</v>
      </c>
      <c r="AZ324" s="35">
        <f t="shared" ca="1" si="577"/>
        <v>2232.190000000001</v>
      </c>
      <c r="BA324" s="36">
        <f t="shared" ca="1" si="578"/>
        <v>12509.869999999999</v>
      </c>
    </row>
    <row r="325" spans="1:53" outlineLevel="2" x14ac:dyDescent="0.25">
      <c r="A325" t="s">
        <v>319</v>
      </c>
      <c r="B325" t="str">
        <f t="shared" ca="1" si="527"/>
        <v>TAU</v>
      </c>
      <c r="C325" t="str">
        <f t="shared" ca="1" si="528"/>
        <v>TransAlta Generation Partnership</v>
      </c>
      <c r="D325" t="str">
        <f t="shared" ca="1" si="529"/>
        <v>KAN</v>
      </c>
      <c r="E325" t="str">
        <f t="shared" ca="1" si="530"/>
        <v>Kananaskis Hydro Facility</v>
      </c>
      <c r="F325" s="34">
        <f t="shared" ca="1" si="531"/>
        <v>2440.429999999993</v>
      </c>
      <c r="G325" s="35">
        <f t="shared" ca="1" si="532"/>
        <v>122.00999999999982</v>
      </c>
      <c r="H325" s="35">
        <f t="shared" ca="1" si="533"/>
        <v>1148.8699999999988</v>
      </c>
      <c r="I325" s="36">
        <f t="shared" ca="1" si="534"/>
        <v>3711.3099999999918</v>
      </c>
      <c r="J325" s="34">
        <f t="shared" ca="1" si="535"/>
        <v>2853.6199999999862</v>
      </c>
      <c r="K325" s="35">
        <f t="shared" ca="1" si="536"/>
        <v>142.69999999999993</v>
      </c>
      <c r="L325" s="35">
        <f t="shared" ca="1" si="537"/>
        <v>1179.3300000000074</v>
      </c>
      <c r="M325" s="36">
        <f t="shared" ca="1" si="538"/>
        <v>4175.6499999999933</v>
      </c>
      <c r="N325" s="34">
        <f t="shared" ca="1" si="539"/>
        <v>1671.2000000000044</v>
      </c>
      <c r="O325" s="35">
        <f t="shared" ca="1" si="540"/>
        <v>83.54000000000002</v>
      </c>
      <c r="P325" s="35">
        <f t="shared" ca="1" si="541"/>
        <v>596.46000000000038</v>
      </c>
      <c r="Q325" s="36">
        <f t="shared" ca="1" si="542"/>
        <v>2351.2000000000048</v>
      </c>
      <c r="R325" s="34">
        <f t="shared" ca="1" si="543"/>
        <v>448.10999999999149</v>
      </c>
      <c r="S325" s="35">
        <f t="shared" ca="1" si="544"/>
        <v>22.399999999999693</v>
      </c>
      <c r="T325" s="35">
        <f t="shared" ca="1" si="545"/>
        <v>145.17000000000101</v>
      </c>
      <c r="U325" s="36">
        <f t="shared" ca="1" si="546"/>
        <v>615.67999999999222</v>
      </c>
      <c r="V325" s="34">
        <f t="shared" ca="1" si="547"/>
        <v>6121.3499999999995</v>
      </c>
      <c r="W325" s="35">
        <f t="shared" ca="1" si="548"/>
        <v>306.05999999999977</v>
      </c>
      <c r="X325" s="35">
        <f t="shared" ca="1" si="549"/>
        <v>1854.2400000000023</v>
      </c>
      <c r="Y325" s="36">
        <f t="shared" ca="1" si="550"/>
        <v>8281.6500000000015</v>
      </c>
      <c r="Z325" s="34">
        <f t="shared" ca="1" si="551"/>
        <v>4693.41</v>
      </c>
      <c r="AA325" s="35">
        <f t="shared" ca="1" si="552"/>
        <v>234.66000000000003</v>
      </c>
      <c r="AB325" s="35">
        <f t="shared" ca="1" si="553"/>
        <v>1294.389999999999</v>
      </c>
      <c r="AC325" s="36">
        <f t="shared" ca="1" si="554"/>
        <v>6222.4599999999991</v>
      </c>
      <c r="AD325" s="34">
        <f t="shared" ca="1" si="555"/>
        <v>-3361.5499999999997</v>
      </c>
      <c r="AE325" s="35">
        <f t="shared" ca="1" si="556"/>
        <v>-168.08999999999997</v>
      </c>
      <c r="AF325" s="35">
        <f t="shared" ca="1" si="557"/>
        <v>-832.6400000000001</v>
      </c>
      <c r="AG325" s="36">
        <f t="shared" ca="1" si="558"/>
        <v>-4362.28</v>
      </c>
      <c r="AH325" s="34">
        <f t="shared" ca="1" si="559"/>
        <v>6220.9000000000051</v>
      </c>
      <c r="AI325" s="35">
        <f t="shared" ca="1" si="560"/>
        <v>311.03999999999996</v>
      </c>
      <c r="AJ325" s="35">
        <f t="shared" ca="1" si="561"/>
        <v>1387.2199999999996</v>
      </c>
      <c r="AK325" s="36">
        <f t="shared" ca="1" si="562"/>
        <v>7919.1600000000035</v>
      </c>
      <c r="AL325" s="34">
        <f t="shared" ca="1" si="563"/>
        <v>1019.3600000000097</v>
      </c>
      <c r="AM325" s="35">
        <f t="shared" ca="1" si="564"/>
        <v>50.980000000000132</v>
      </c>
      <c r="AN325" s="35">
        <f t="shared" ca="1" si="565"/>
        <v>198.46999999999858</v>
      </c>
      <c r="AO325" s="36">
        <f t="shared" ca="1" si="566"/>
        <v>1268.8100000000084</v>
      </c>
      <c r="AP325" s="34">
        <f t="shared" ca="1" si="567"/>
        <v>-297.05999999999676</v>
      </c>
      <c r="AQ325" s="35">
        <f t="shared" ca="1" si="568"/>
        <v>-14.849999999999937</v>
      </c>
      <c r="AR325" s="35">
        <f t="shared" ca="1" si="569"/>
        <v>-49.999999999999837</v>
      </c>
      <c r="AS325" s="36">
        <f t="shared" ca="1" si="570"/>
        <v>-361.90999999999656</v>
      </c>
      <c r="AT325" s="34">
        <f t="shared" ca="1" si="571"/>
        <v>-158.23000000000093</v>
      </c>
      <c r="AU325" s="35">
        <f t="shared" ca="1" si="572"/>
        <v>-7.9000000000000199</v>
      </c>
      <c r="AV325" s="35">
        <f t="shared" ca="1" si="573"/>
        <v>-22.899999999999984</v>
      </c>
      <c r="AW325" s="36">
        <f t="shared" ca="1" si="574"/>
        <v>-189.03000000000094</v>
      </c>
      <c r="AX325" s="34">
        <f t="shared" ca="1" si="575"/>
        <v>21651.53999999999</v>
      </c>
      <c r="AY325" s="35">
        <f t="shared" ca="1" si="576"/>
        <v>1082.5499999999993</v>
      </c>
      <c r="AZ325" s="35">
        <f t="shared" ca="1" si="577"/>
        <v>6898.610000000006</v>
      </c>
      <c r="BA325" s="36">
        <f t="shared" ca="1" si="578"/>
        <v>29632.699999999997</v>
      </c>
    </row>
    <row r="326" spans="1:53" outlineLevel="2" x14ac:dyDescent="0.25">
      <c r="A326" t="s">
        <v>322</v>
      </c>
      <c r="B326" t="str">
        <f t="shared" ca="1" si="527"/>
        <v>TAKH</v>
      </c>
      <c r="C326" t="str">
        <f t="shared" ca="1" si="528"/>
        <v>TransAlta Generation Partnership</v>
      </c>
      <c r="D326" t="str">
        <f t="shared" ca="1" si="529"/>
        <v>KH3</v>
      </c>
      <c r="E326" t="str">
        <f t="shared" ca="1" si="530"/>
        <v>Keephills #3</v>
      </c>
      <c r="F326" s="34">
        <f t="shared" ca="1" si="531"/>
        <v>0</v>
      </c>
      <c r="G326" s="35">
        <f t="shared" ca="1" si="532"/>
        <v>0</v>
      </c>
      <c r="H326" s="35">
        <f t="shared" ca="1" si="533"/>
        <v>0</v>
      </c>
      <c r="I326" s="36">
        <f t="shared" ca="1" si="534"/>
        <v>0</v>
      </c>
      <c r="J326" s="34">
        <f t="shared" ca="1" si="535"/>
        <v>0</v>
      </c>
      <c r="K326" s="35">
        <f t="shared" ca="1" si="536"/>
        <v>0</v>
      </c>
      <c r="L326" s="35">
        <f t="shared" ca="1" si="537"/>
        <v>0</v>
      </c>
      <c r="M326" s="36">
        <f t="shared" ca="1" si="538"/>
        <v>0</v>
      </c>
      <c r="N326" s="34">
        <f t="shared" ca="1" si="539"/>
        <v>0</v>
      </c>
      <c r="O326" s="35">
        <f t="shared" ca="1" si="540"/>
        <v>0</v>
      </c>
      <c r="P326" s="35">
        <f t="shared" ca="1" si="541"/>
        <v>0</v>
      </c>
      <c r="Q326" s="36">
        <f t="shared" ca="1" si="542"/>
        <v>0</v>
      </c>
      <c r="R326" s="34">
        <f t="shared" ca="1" si="543"/>
        <v>0</v>
      </c>
      <c r="S326" s="35">
        <f t="shared" ca="1" si="544"/>
        <v>0</v>
      </c>
      <c r="T326" s="35">
        <f t="shared" ca="1" si="545"/>
        <v>0</v>
      </c>
      <c r="U326" s="36">
        <f t="shared" ca="1" si="546"/>
        <v>0</v>
      </c>
      <c r="V326" s="34">
        <f t="shared" ca="1" si="547"/>
        <v>0</v>
      </c>
      <c r="W326" s="35">
        <f t="shared" ca="1" si="548"/>
        <v>0</v>
      </c>
      <c r="X326" s="35">
        <f t="shared" ca="1" si="549"/>
        <v>0</v>
      </c>
      <c r="Y326" s="36">
        <f t="shared" ca="1" si="550"/>
        <v>0</v>
      </c>
      <c r="Z326" s="34">
        <f t="shared" ca="1" si="551"/>
        <v>-26537.580000000096</v>
      </c>
      <c r="AA326" s="35">
        <f t="shared" ca="1" si="552"/>
        <v>-1326.8999999999996</v>
      </c>
      <c r="AB326" s="35">
        <f t="shared" ca="1" si="553"/>
        <v>-7140.9800000000059</v>
      </c>
      <c r="AC326" s="36">
        <f t="shared" ca="1" si="554"/>
        <v>-35005.460000000101</v>
      </c>
      <c r="AD326" s="34">
        <f t="shared" ca="1" si="555"/>
        <v>22671.9899999997</v>
      </c>
      <c r="AE326" s="35">
        <f t="shared" ca="1" si="556"/>
        <v>1133.5900000000026</v>
      </c>
      <c r="AF326" s="35">
        <f t="shared" ca="1" si="557"/>
        <v>5606.8800000000165</v>
      </c>
      <c r="AG326" s="36">
        <f t="shared" ca="1" si="558"/>
        <v>29412.459999999712</v>
      </c>
      <c r="AH326" s="34">
        <f t="shared" ca="1" si="559"/>
        <v>-51748.899999999732</v>
      </c>
      <c r="AI326" s="35">
        <f t="shared" ca="1" si="560"/>
        <v>-2587.4499999999994</v>
      </c>
      <c r="AJ326" s="35">
        <f t="shared" ca="1" si="561"/>
        <v>-11501.330000000005</v>
      </c>
      <c r="AK326" s="36">
        <f t="shared" ca="1" si="562"/>
        <v>-65837.679999999731</v>
      </c>
      <c r="AL326" s="34">
        <f t="shared" ca="1" si="563"/>
        <v>-15910.660000000207</v>
      </c>
      <c r="AM326" s="35">
        <f t="shared" ca="1" si="564"/>
        <v>-795.52</v>
      </c>
      <c r="AN326" s="35">
        <f t="shared" ca="1" si="565"/>
        <v>-3107.2699999999891</v>
      </c>
      <c r="AO326" s="36">
        <f t="shared" ca="1" si="566"/>
        <v>-19813.450000000197</v>
      </c>
      <c r="AP326" s="34">
        <f t="shared" ca="1" si="567"/>
        <v>30642.649999999674</v>
      </c>
      <c r="AQ326" s="35">
        <f t="shared" ca="1" si="568"/>
        <v>1532.1400000000012</v>
      </c>
      <c r="AR326" s="35">
        <f t="shared" ca="1" si="569"/>
        <v>5180.4299999999957</v>
      </c>
      <c r="AS326" s="36">
        <f t="shared" ca="1" si="570"/>
        <v>37355.219999999666</v>
      </c>
      <c r="AT326" s="34">
        <f t="shared" ca="1" si="571"/>
        <v>6572.9600000000792</v>
      </c>
      <c r="AU326" s="35">
        <f t="shared" ca="1" si="572"/>
        <v>328.6400000000001</v>
      </c>
      <c r="AV326" s="35">
        <f t="shared" ca="1" si="573"/>
        <v>945.56000000000029</v>
      </c>
      <c r="AW326" s="36">
        <f t="shared" ca="1" si="574"/>
        <v>7847.1600000000799</v>
      </c>
      <c r="AX326" s="34">
        <f t="shared" ca="1" si="575"/>
        <v>-34309.54000000059</v>
      </c>
      <c r="AY326" s="35">
        <f t="shared" ca="1" si="576"/>
        <v>-1715.4999999999952</v>
      </c>
      <c r="AZ326" s="35">
        <f t="shared" ca="1" si="577"/>
        <v>-10016.70999999999</v>
      </c>
      <c r="BA326" s="36">
        <f t="shared" ca="1" si="578"/>
        <v>-46041.750000000582</v>
      </c>
    </row>
    <row r="327" spans="1:53" outlineLevel="2" x14ac:dyDescent="0.25">
      <c r="A327" t="s">
        <v>344</v>
      </c>
      <c r="B327" t="str">
        <f t="shared" ca="1" si="527"/>
        <v>TAU</v>
      </c>
      <c r="C327" t="str">
        <f t="shared" ca="1" si="528"/>
        <v>TransAlta Generation Partnership</v>
      </c>
      <c r="D327" t="str">
        <f t="shared" ca="1" si="529"/>
        <v>POC</v>
      </c>
      <c r="E327" t="str">
        <f t="shared" ca="1" si="530"/>
        <v>Pocaterra Hydro Facility</v>
      </c>
      <c r="F327" s="34">
        <f t="shared" ca="1" si="531"/>
        <v>1100.6900000000032</v>
      </c>
      <c r="G327" s="35">
        <f t="shared" ca="1" si="532"/>
        <v>55.059999999999889</v>
      </c>
      <c r="H327" s="35">
        <f t="shared" ca="1" si="533"/>
        <v>518.06000000000176</v>
      </c>
      <c r="I327" s="36">
        <f t="shared" ca="1" si="534"/>
        <v>1673.8100000000049</v>
      </c>
      <c r="J327" s="34">
        <f t="shared" ca="1" si="535"/>
        <v>1746.6799999999964</v>
      </c>
      <c r="K327" s="35">
        <f t="shared" ca="1" si="536"/>
        <v>87.339999999999833</v>
      </c>
      <c r="L327" s="35">
        <f t="shared" ca="1" si="537"/>
        <v>724.40999999999849</v>
      </c>
      <c r="M327" s="36">
        <f t="shared" ca="1" si="538"/>
        <v>2558.4299999999948</v>
      </c>
      <c r="N327" s="34">
        <f t="shared" ca="1" si="539"/>
        <v>729.3599999999974</v>
      </c>
      <c r="O327" s="35">
        <f t="shared" ca="1" si="540"/>
        <v>36.459999999999994</v>
      </c>
      <c r="P327" s="35">
        <f t="shared" ca="1" si="541"/>
        <v>260.77000000000021</v>
      </c>
      <c r="Q327" s="36">
        <f t="shared" ca="1" si="542"/>
        <v>1026.5899999999974</v>
      </c>
      <c r="R327" s="34">
        <f t="shared" ca="1" si="543"/>
        <v>625.75999999999863</v>
      </c>
      <c r="S327" s="35">
        <f t="shared" ca="1" si="544"/>
        <v>31.289999999999988</v>
      </c>
      <c r="T327" s="35">
        <f t="shared" ca="1" si="545"/>
        <v>203.28</v>
      </c>
      <c r="U327" s="36">
        <f t="shared" ca="1" si="546"/>
        <v>860.32999999999856</v>
      </c>
      <c r="V327" s="34">
        <f t="shared" ca="1" si="547"/>
        <v>3924.380000000001</v>
      </c>
      <c r="W327" s="35">
        <f t="shared" ca="1" si="548"/>
        <v>196.22000000000006</v>
      </c>
      <c r="X327" s="35">
        <f t="shared" ca="1" si="549"/>
        <v>1187.8700000000001</v>
      </c>
      <c r="Y327" s="36">
        <f t="shared" ca="1" si="550"/>
        <v>5308.4700000000012</v>
      </c>
      <c r="Z327" s="34">
        <f t="shared" ca="1" si="551"/>
        <v>2379.14</v>
      </c>
      <c r="AA327" s="35">
        <f t="shared" ca="1" si="552"/>
        <v>118.96</v>
      </c>
      <c r="AB327" s="35">
        <f t="shared" ca="1" si="553"/>
        <v>657.93000000000075</v>
      </c>
      <c r="AC327" s="36">
        <f t="shared" ca="1" si="554"/>
        <v>3156.0300000000007</v>
      </c>
      <c r="AD327" s="34">
        <f t="shared" ca="1" si="555"/>
        <v>0</v>
      </c>
      <c r="AE327" s="35">
        <f t="shared" ca="1" si="556"/>
        <v>0</v>
      </c>
      <c r="AF327" s="35">
        <f t="shared" ca="1" si="557"/>
        <v>0</v>
      </c>
      <c r="AG327" s="36">
        <f t="shared" ca="1" si="558"/>
        <v>0</v>
      </c>
      <c r="AH327" s="34">
        <f t="shared" ca="1" si="559"/>
        <v>3591.7500000000005</v>
      </c>
      <c r="AI327" s="35">
        <f t="shared" ca="1" si="560"/>
        <v>179.59</v>
      </c>
      <c r="AJ327" s="35">
        <f t="shared" ca="1" si="561"/>
        <v>795.60000000000014</v>
      </c>
      <c r="AK327" s="36">
        <f t="shared" ca="1" si="562"/>
        <v>4566.9400000000005</v>
      </c>
      <c r="AL327" s="34">
        <f t="shared" ca="1" si="563"/>
        <v>174.18000000000075</v>
      </c>
      <c r="AM327" s="35">
        <f t="shared" ca="1" si="564"/>
        <v>8.7000000000000384</v>
      </c>
      <c r="AN327" s="35">
        <f t="shared" ca="1" si="565"/>
        <v>34.110000000000383</v>
      </c>
      <c r="AO327" s="36">
        <f t="shared" ca="1" si="566"/>
        <v>216.9900000000012</v>
      </c>
      <c r="AP327" s="34">
        <f t="shared" ca="1" si="567"/>
        <v>601.00999999999931</v>
      </c>
      <c r="AQ327" s="35">
        <f t="shared" ca="1" si="568"/>
        <v>30.04000000000007</v>
      </c>
      <c r="AR327" s="35">
        <f t="shared" ca="1" si="569"/>
        <v>100.95000000000003</v>
      </c>
      <c r="AS327" s="36">
        <f t="shared" ca="1" si="570"/>
        <v>731.99999999999943</v>
      </c>
      <c r="AT327" s="34">
        <f t="shared" ca="1" si="571"/>
        <v>92.720000000000013</v>
      </c>
      <c r="AU327" s="35">
        <f t="shared" ca="1" si="572"/>
        <v>4.6300000000000079</v>
      </c>
      <c r="AV327" s="35">
        <f t="shared" ca="1" si="573"/>
        <v>13.610000000000003</v>
      </c>
      <c r="AW327" s="36">
        <f t="shared" ca="1" si="574"/>
        <v>110.96000000000004</v>
      </c>
      <c r="AX327" s="34">
        <f t="shared" ca="1" si="575"/>
        <v>14965.669999999996</v>
      </c>
      <c r="AY327" s="35">
        <f t="shared" ca="1" si="576"/>
        <v>748.29</v>
      </c>
      <c r="AZ327" s="35">
        <f t="shared" ca="1" si="577"/>
        <v>4496.5900000000011</v>
      </c>
      <c r="BA327" s="36">
        <f t="shared" ca="1" si="578"/>
        <v>20210.55</v>
      </c>
    </row>
    <row r="328" spans="1:53" outlineLevel="2" x14ac:dyDescent="0.25">
      <c r="A328" t="s">
        <v>352</v>
      </c>
      <c r="B328" t="str">
        <f t="shared" ca="1" si="527"/>
        <v>TAU</v>
      </c>
      <c r="C328" t="str">
        <f t="shared" ca="1" si="528"/>
        <v>TransAlta Generation Partnership</v>
      </c>
      <c r="D328" t="str">
        <f t="shared" ca="1" si="529"/>
        <v>RUN</v>
      </c>
      <c r="E328" t="str">
        <f t="shared" ca="1" si="530"/>
        <v>Rundle Hydro Facility</v>
      </c>
      <c r="F328" s="34">
        <f t="shared" ca="1" si="531"/>
        <v>2185.4499999999953</v>
      </c>
      <c r="G328" s="35">
        <f t="shared" ca="1" si="532"/>
        <v>109.24999999999943</v>
      </c>
      <c r="H328" s="35">
        <f t="shared" ca="1" si="533"/>
        <v>1034.0499999999943</v>
      </c>
      <c r="I328" s="36">
        <f t="shared" ca="1" si="534"/>
        <v>3328.7499999999891</v>
      </c>
      <c r="J328" s="34">
        <f t="shared" ca="1" si="535"/>
        <v>2850.7599999999984</v>
      </c>
      <c r="K328" s="35">
        <f t="shared" ca="1" si="536"/>
        <v>142.52999999999963</v>
      </c>
      <c r="L328" s="35">
        <f t="shared" ca="1" si="537"/>
        <v>1181.8499999999981</v>
      </c>
      <c r="M328" s="36">
        <f t="shared" ca="1" si="538"/>
        <v>4175.1399999999958</v>
      </c>
      <c r="N328" s="34">
        <f t="shared" ca="1" si="539"/>
        <v>1723.0100000000057</v>
      </c>
      <c r="O328" s="35">
        <f t="shared" ca="1" si="540"/>
        <v>86.180000000000405</v>
      </c>
      <c r="P328" s="35">
        <f t="shared" ca="1" si="541"/>
        <v>614.09000000000231</v>
      </c>
      <c r="Q328" s="36">
        <f t="shared" ca="1" si="542"/>
        <v>2423.2800000000088</v>
      </c>
      <c r="R328" s="34">
        <f t="shared" ca="1" si="543"/>
        <v>-4568.2999999999993</v>
      </c>
      <c r="S328" s="35">
        <f t="shared" ca="1" si="544"/>
        <v>-228.41000000000022</v>
      </c>
      <c r="T328" s="35">
        <f t="shared" ca="1" si="545"/>
        <v>-1483.5399999999997</v>
      </c>
      <c r="U328" s="36">
        <f t="shared" ca="1" si="546"/>
        <v>-6280.2499999999982</v>
      </c>
      <c r="V328" s="34">
        <f t="shared" ca="1" si="547"/>
        <v>5066.8399999999874</v>
      </c>
      <c r="W328" s="35">
        <f t="shared" ca="1" si="548"/>
        <v>253.33999999999995</v>
      </c>
      <c r="X328" s="35">
        <f t="shared" ca="1" si="549"/>
        <v>1533.000000000002</v>
      </c>
      <c r="Y328" s="36">
        <f t="shared" ca="1" si="550"/>
        <v>6853.1799999999894</v>
      </c>
      <c r="Z328" s="34">
        <f t="shared" ca="1" si="551"/>
        <v>5953.2500000000018</v>
      </c>
      <c r="AA328" s="35">
        <f t="shared" ca="1" si="552"/>
        <v>297.65999999999997</v>
      </c>
      <c r="AB328" s="35">
        <f t="shared" ca="1" si="553"/>
        <v>1655.92</v>
      </c>
      <c r="AC328" s="36">
        <f t="shared" ca="1" si="554"/>
        <v>7906.8300000000027</v>
      </c>
      <c r="AD328" s="34">
        <f t="shared" ca="1" si="555"/>
        <v>-1282.5499999999981</v>
      </c>
      <c r="AE328" s="35">
        <f t="shared" ca="1" si="556"/>
        <v>-64.100000000000122</v>
      </c>
      <c r="AF328" s="35">
        <f t="shared" ca="1" si="557"/>
        <v>-318.01000000000005</v>
      </c>
      <c r="AG328" s="36">
        <f t="shared" ca="1" si="558"/>
        <v>-1664.6599999999983</v>
      </c>
      <c r="AH328" s="34">
        <f t="shared" ca="1" si="559"/>
        <v>4020.6899999999978</v>
      </c>
      <c r="AI328" s="35">
        <f t="shared" ca="1" si="560"/>
        <v>201.02000000000018</v>
      </c>
      <c r="AJ328" s="35">
        <f t="shared" ca="1" si="561"/>
        <v>893.59999999999923</v>
      </c>
      <c r="AK328" s="36">
        <f t="shared" ca="1" si="562"/>
        <v>5115.3099999999977</v>
      </c>
      <c r="AL328" s="34">
        <f t="shared" ca="1" si="563"/>
        <v>-1813.170000000001</v>
      </c>
      <c r="AM328" s="35">
        <f t="shared" ca="1" si="564"/>
        <v>-90.660000000000082</v>
      </c>
      <c r="AN328" s="35">
        <f t="shared" ca="1" si="565"/>
        <v>-356.05999999999955</v>
      </c>
      <c r="AO328" s="36">
        <f t="shared" ca="1" si="566"/>
        <v>-2259.8900000000008</v>
      </c>
      <c r="AP328" s="34">
        <f t="shared" ca="1" si="567"/>
        <v>686.82000000000016</v>
      </c>
      <c r="AQ328" s="35">
        <f t="shared" ca="1" si="568"/>
        <v>34.339999999999989</v>
      </c>
      <c r="AR328" s="35">
        <f t="shared" ca="1" si="569"/>
        <v>116.65</v>
      </c>
      <c r="AS328" s="36">
        <f t="shared" ca="1" si="570"/>
        <v>837.81</v>
      </c>
      <c r="AT328" s="34">
        <f t="shared" ca="1" si="571"/>
        <v>219.46000000000106</v>
      </c>
      <c r="AU328" s="35">
        <f t="shared" ca="1" si="572"/>
        <v>10.959999999999987</v>
      </c>
      <c r="AV328" s="35">
        <f t="shared" ca="1" si="573"/>
        <v>31.810000000000013</v>
      </c>
      <c r="AW328" s="36">
        <f t="shared" ca="1" si="574"/>
        <v>262.2300000000011</v>
      </c>
      <c r="AX328" s="34">
        <f t="shared" ca="1" si="575"/>
        <v>15042.259999999989</v>
      </c>
      <c r="AY328" s="35">
        <f t="shared" ca="1" si="576"/>
        <v>752.10999999999922</v>
      </c>
      <c r="AZ328" s="35">
        <f t="shared" ca="1" si="577"/>
        <v>4903.3599999999969</v>
      </c>
      <c r="BA328" s="36">
        <f t="shared" ca="1" si="578"/>
        <v>20697.729999999989</v>
      </c>
    </row>
    <row r="329" spans="1:53" outlineLevel="2" x14ac:dyDescent="0.25">
      <c r="A329" t="s">
        <v>381</v>
      </c>
      <c r="B329" t="str">
        <f t="shared" ca="1" si="527"/>
        <v>TAU</v>
      </c>
      <c r="C329" t="str">
        <f t="shared" ca="1" si="528"/>
        <v>TransAlta Generation Partnership</v>
      </c>
      <c r="D329" t="str">
        <f t="shared" ca="1" si="529"/>
        <v>SPR</v>
      </c>
      <c r="E329" t="str">
        <f t="shared" ca="1" si="530"/>
        <v>Spray Hydro Facility</v>
      </c>
      <c r="F329" s="34">
        <f t="shared" ca="1" si="531"/>
        <v>6833.6499999999869</v>
      </c>
      <c r="G329" s="35">
        <f t="shared" ca="1" si="532"/>
        <v>341.68000000000029</v>
      </c>
      <c r="H329" s="35">
        <f t="shared" ca="1" si="533"/>
        <v>3227.0999999999963</v>
      </c>
      <c r="I329" s="36">
        <f t="shared" ca="1" si="534"/>
        <v>10402.429999999984</v>
      </c>
      <c r="J329" s="34">
        <f t="shared" ca="1" si="535"/>
        <v>8391.6200000000572</v>
      </c>
      <c r="K329" s="35">
        <f t="shared" ca="1" si="536"/>
        <v>419.59000000000242</v>
      </c>
      <c r="L329" s="35">
        <f t="shared" ca="1" si="537"/>
        <v>3479.3599999999942</v>
      </c>
      <c r="M329" s="36">
        <f t="shared" ca="1" si="538"/>
        <v>12290.570000000054</v>
      </c>
      <c r="N329" s="34">
        <f t="shared" ca="1" si="539"/>
        <v>5026.6800000000221</v>
      </c>
      <c r="O329" s="35">
        <f t="shared" ca="1" si="540"/>
        <v>251.33000000000015</v>
      </c>
      <c r="P329" s="35">
        <f t="shared" ca="1" si="541"/>
        <v>1791.8700000000074</v>
      </c>
      <c r="Q329" s="36">
        <f t="shared" ca="1" si="542"/>
        <v>7069.8800000000283</v>
      </c>
      <c r="R329" s="34">
        <f t="shared" ca="1" si="543"/>
        <v>4882.4100000000326</v>
      </c>
      <c r="S329" s="35">
        <f t="shared" ca="1" si="544"/>
        <v>244.0900000000006</v>
      </c>
      <c r="T329" s="35">
        <f t="shared" ca="1" si="545"/>
        <v>1584.9700000000007</v>
      </c>
      <c r="U329" s="36">
        <f t="shared" ca="1" si="546"/>
        <v>6711.4700000000339</v>
      </c>
      <c r="V329" s="34">
        <f t="shared" ca="1" si="547"/>
        <v>9359.6399999999921</v>
      </c>
      <c r="W329" s="35">
        <f t="shared" ca="1" si="548"/>
        <v>467.97999999999934</v>
      </c>
      <c r="X329" s="35">
        <f t="shared" ca="1" si="549"/>
        <v>2832.5799999999995</v>
      </c>
      <c r="Y329" s="36">
        <f t="shared" ca="1" si="550"/>
        <v>12660.19999999999</v>
      </c>
      <c r="Z329" s="34">
        <f t="shared" ca="1" si="551"/>
        <v>7246.2500000000055</v>
      </c>
      <c r="AA329" s="35">
        <f t="shared" ca="1" si="552"/>
        <v>362.31999999999994</v>
      </c>
      <c r="AB329" s="35">
        <f t="shared" ca="1" si="553"/>
        <v>2014.4199999999998</v>
      </c>
      <c r="AC329" s="36">
        <f t="shared" ca="1" si="554"/>
        <v>9622.9900000000034</v>
      </c>
      <c r="AD329" s="34">
        <f t="shared" ca="1" si="555"/>
        <v>3753.8000000000038</v>
      </c>
      <c r="AE329" s="35">
        <f t="shared" ca="1" si="556"/>
        <v>187.69000000000005</v>
      </c>
      <c r="AF329" s="35">
        <f t="shared" ca="1" si="557"/>
        <v>930.50000000000011</v>
      </c>
      <c r="AG329" s="36">
        <f t="shared" ca="1" si="558"/>
        <v>4871.9900000000043</v>
      </c>
      <c r="AH329" s="34">
        <f t="shared" ca="1" si="559"/>
        <v>9811.7100000000064</v>
      </c>
      <c r="AI329" s="35">
        <f t="shared" ca="1" si="560"/>
        <v>490.58999999999992</v>
      </c>
      <c r="AJ329" s="35">
        <f t="shared" ca="1" si="561"/>
        <v>2180.8100000000009</v>
      </c>
      <c r="AK329" s="36">
        <f t="shared" ca="1" si="562"/>
        <v>12483.110000000008</v>
      </c>
      <c r="AL329" s="34">
        <f t="shared" ca="1" si="563"/>
        <v>-2743.1999999999789</v>
      </c>
      <c r="AM329" s="35">
        <f t="shared" ca="1" si="564"/>
        <v>-137.15000000000043</v>
      </c>
      <c r="AN329" s="35">
        <f t="shared" ca="1" si="565"/>
        <v>-539.55999999999858</v>
      </c>
      <c r="AO329" s="36">
        <f t="shared" ca="1" si="566"/>
        <v>-3419.9099999999776</v>
      </c>
      <c r="AP329" s="34">
        <f t="shared" ca="1" si="567"/>
        <v>-3419.1299999999947</v>
      </c>
      <c r="AQ329" s="35">
        <f t="shared" ca="1" si="568"/>
        <v>-170.96999999999963</v>
      </c>
      <c r="AR329" s="35">
        <f t="shared" ca="1" si="569"/>
        <v>-580.1099999999999</v>
      </c>
      <c r="AS329" s="36">
        <f t="shared" ca="1" si="570"/>
        <v>-4170.2099999999937</v>
      </c>
      <c r="AT329" s="34">
        <f t="shared" ca="1" si="571"/>
        <v>347.45999999999867</v>
      </c>
      <c r="AU329" s="35">
        <f t="shared" ca="1" si="572"/>
        <v>17.349999999999937</v>
      </c>
      <c r="AV329" s="35">
        <f t="shared" ca="1" si="573"/>
        <v>50.290000000000269</v>
      </c>
      <c r="AW329" s="36">
        <f t="shared" ca="1" si="574"/>
        <v>415.09999999999889</v>
      </c>
      <c r="AX329" s="34">
        <f t="shared" ca="1" si="575"/>
        <v>49490.89000000013</v>
      </c>
      <c r="AY329" s="35">
        <f t="shared" ca="1" si="576"/>
        <v>2474.5000000000018</v>
      </c>
      <c r="AZ329" s="35">
        <f t="shared" ca="1" si="577"/>
        <v>16972.230000000003</v>
      </c>
      <c r="BA329" s="36">
        <f t="shared" ca="1" si="578"/>
        <v>68937.620000000141</v>
      </c>
    </row>
    <row r="330" spans="1:53" outlineLevel="2" x14ac:dyDescent="0.25">
      <c r="A330" t="s">
        <v>392</v>
      </c>
      <c r="B330" t="str">
        <f t="shared" ca="1" si="527"/>
        <v>TAU</v>
      </c>
      <c r="C330" t="str">
        <f t="shared" ca="1" si="528"/>
        <v>TransAlta Generation Partnership</v>
      </c>
      <c r="D330" t="str">
        <f t="shared" ca="1" si="529"/>
        <v>THS</v>
      </c>
      <c r="E330" t="str">
        <f t="shared" ca="1" si="530"/>
        <v>Three Sisters Hydro Plant</v>
      </c>
      <c r="F330" s="34">
        <f t="shared" ca="1" si="531"/>
        <v>-1846.42</v>
      </c>
      <c r="G330" s="35">
        <f t="shared" ca="1" si="532"/>
        <v>-92.339999999999947</v>
      </c>
      <c r="H330" s="35">
        <f t="shared" ca="1" si="533"/>
        <v>-867.6900000000004</v>
      </c>
      <c r="I330" s="36">
        <f t="shared" ca="1" si="534"/>
        <v>-2806.4500000000007</v>
      </c>
      <c r="J330" s="34">
        <f t="shared" ca="1" si="535"/>
        <v>175.32999999999856</v>
      </c>
      <c r="K330" s="35">
        <f t="shared" ca="1" si="536"/>
        <v>8.76000000000003</v>
      </c>
      <c r="L330" s="35">
        <f t="shared" ca="1" si="537"/>
        <v>71.74000000000008</v>
      </c>
      <c r="M330" s="36">
        <f t="shared" ca="1" si="538"/>
        <v>255.82999999999868</v>
      </c>
      <c r="N330" s="34">
        <f t="shared" ca="1" si="539"/>
        <v>583.65999999999985</v>
      </c>
      <c r="O330" s="35">
        <f t="shared" ca="1" si="540"/>
        <v>29.190000000000019</v>
      </c>
      <c r="P330" s="35">
        <f t="shared" ca="1" si="541"/>
        <v>204.73999999999998</v>
      </c>
      <c r="Q330" s="36">
        <f t="shared" ca="1" si="542"/>
        <v>817.58999999999992</v>
      </c>
      <c r="R330" s="34">
        <f t="shared" ca="1" si="543"/>
        <v>113.07000000000011</v>
      </c>
      <c r="S330" s="35">
        <f t="shared" ca="1" si="544"/>
        <v>5.6400000000000023</v>
      </c>
      <c r="T330" s="35">
        <f t="shared" ca="1" si="545"/>
        <v>36.47999999999999</v>
      </c>
      <c r="U330" s="36">
        <f t="shared" ca="1" si="546"/>
        <v>155.19000000000011</v>
      </c>
      <c r="V330" s="34">
        <f t="shared" ca="1" si="547"/>
        <v>2457.2299999999996</v>
      </c>
      <c r="W330" s="35">
        <f t="shared" ca="1" si="548"/>
        <v>122.86999999999999</v>
      </c>
      <c r="X330" s="35">
        <f t="shared" ca="1" si="549"/>
        <v>731.30000000000007</v>
      </c>
      <c r="Y330" s="36">
        <f t="shared" ca="1" si="550"/>
        <v>3311.4</v>
      </c>
      <c r="Z330" s="34">
        <f t="shared" ca="1" si="551"/>
        <v>556.31000000000051</v>
      </c>
      <c r="AA330" s="35">
        <f t="shared" ca="1" si="552"/>
        <v>27.829999999999977</v>
      </c>
      <c r="AB330" s="35">
        <f t="shared" ca="1" si="553"/>
        <v>152.62</v>
      </c>
      <c r="AC330" s="36">
        <f t="shared" ca="1" si="554"/>
        <v>736.76000000000056</v>
      </c>
      <c r="AD330" s="34">
        <f t="shared" ca="1" si="555"/>
        <v>-2976.8799999999997</v>
      </c>
      <c r="AE330" s="35">
        <f t="shared" ca="1" si="556"/>
        <v>-148.85999999999999</v>
      </c>
      <c r="AF330" s="35">
        <f t="shared" ca="1" si="557"/>
        <v>-730.94</v>
      </c>
      <c r="AG330" s="36">
        <f t="shared" ca="1" si="558"/>
        <v>-3856.6799999999994</v>
      </c>
      <c r="AH330" s="34">
        <f t="shared" ca="1" si="559"/>
        <v>-1318.8000000000006</v>
      </c>
      <c r="AI330" s="35">
        <f t="shared" ca="1" si="560"/>
        <v>-65.92999999999995</v>
      </c>
      <c r="AJ330" s="35">
        <f t="shared" ca="1" si="561"/>
        <v>-287.5299999999998</v>
      </c>
      <c r="AK330" s="36">
        <f t="shared" ca="1" si="562"/>
        <v>-1672.2600000000004</v>
      </c>
      <c r="AL330" s="34">
        <f t="shared" ca="1" si="563"/>
        <v>77.240000000000023</v>
      </c>
      <c r="AM330" s="35">
        <f t="shared" ca="1" si="564"/>
        <v>3.8399999999999945</v>
      </c>
      <c r="AN330" s="35">
        <f t="shared" ca="1" si="565"/>
        <v>15.179999999999984</v>
      </c>
      <c r="AO330" s="36">
        <f t="shared" ca="1" si="566"/>
        <v>96.259999999999991</v>
      </c>
      <c r="AP330" s="34">
        <f t="shared" ca="1" si="567"/>
        <v>-300.52999999999957</v>
      </c>
      <c r="AQ330" s="35">
        <f t="shared" ca="1" si="568"/>
        <v>-15.05</v>
      </c>
      <c r="AR330" s="35">
        <f t="shared" ca="1" si="569"/>
        <v>-50.709999999999994</v>
      </c>
      <c r="AS330" s="36">
        <f t="shared" ca="1" si="570"/>
        <v>-366.28999999999962</v>
      </c>
      <c r="AT330" s="34">
        <f t="shared" ca="1" si="571"/>
        <v>207.85</v>
      </c>
      <c r="AU330" s="35">
        <f t="shared" ca="1" si="572"/>
        <v>10.39</v>
      </c>
      <c r="AV330" s="35">
        <f t="shared" ca="1" si="573"/>
        <v>32.130000000000003</v>
      </c>
      <c r="AW330" s="36">
        <f t="shared" ca="1" si="574"/>
        <v>250.37</v>
      </c>
      <c r="AX330" s="34">
        <f t="shared" ca="1" si="575"/>
        <v>-2271.9400000000014</v>
      </c>
      <c r="AY330" s="35">
        <f t="shared" ca="1" si="576"/>
        <v>-113.65999999999987</v>
      </c>
      <c r="AZ330" s="35">
        <f t="shared" ca="1" si="577"/>
        <v>-692.68000000000006</v>
      </c>
      <c r="BA330" s="36">
        <f t="shared" ca="1" si="578"/>
        <v>-3078.2800000000011</v>
      </c>
    </row>
    <row r="331" spans="1:53" outlineLevel="2" x14ac:dyDescent="0.25">
      <c r="A331" t="s">
        <v>675</v>
      </c>
      <c r="B331" t="str">
        <f t="shared" ca="1" si="527"/>
        <v>TAU</v>
      </c>
      <c r="C331" t="str">
        <f t="shared" ca="1" si="528"/>
        <v>TransAlta Generation Partnership</v>
      </c>
      <c r="D331" t="str">
        <f t="shared" ca="1" si="529"/>
        <v>WB4</v>
      </c>
      <c r="E331" t="str">
        <f t="shared" ca="1" si="530"/>
        <v>Wabamun #4</v>
      </c>
      <c r="F331" s="34">
        <f t="shared" ca="1" si="531"/>
        <v>29542.390000000101</v>
      </c>
      <c r="G331" s="35">
        <f t="shared" ca="1" si="532"/>
        <v>1477.1199999999994</v>
      </c>
      <c r="H331" s="35">
        <f t="shared" ca="1" si="533"/>
        <v>13878.159999999991</v>
      </c>
      <c r="I331" s="36">
        <f t="shared" ca="1" si="534"/>
        <v>44897.6700000001</v>
      </c>
      <c r="J331" s="34">
        <f t="shared" ca="1" si="535"/>
        <v>92907.419999999882</v>
      </c>
      <c r="K331" s="35">
        <f t="shared" ca="1" si="536"/>
        <v>4645.37</v>
      </c>
      <c r="L331" s="35">
        <f t="shared" ca="1" si="537"/>
        <v>38308.350000000013</v>
      </c>
      <c r="M331" s="36">
        <f t="shared" ca="1" si="538"/>
        <v>135861.13999999987</v>
      </c>
      <c r="N331" s="34">
        <f t="shared" ca="1" si="539"/>
        <v>73416.900000000023</v>
      </c>
      <c r="O331" s="35">
        <f t="shared" ca="1" si="540"/>
        <v>3670.8399999999992</v>
      </c>
      <c r="P331" s="35">
        <f t="shared" ca="1" si="541"/>
        <v>26209.060000000005</v>
      </c>
      <c r="Q331" s="36">
        <f t="shared" ca="1" si="542"/>
        <v>103296.80000000003</v>
      </c>
      <c r="R331" s="34">
        <f t="shared" ca="1" si="543"/>
        <v>-1.0000000242143869E-2</v>
      </c>
      <c r="S331" s="35">
        <f t="shared" ca="1" si="544"/>
        <v>0</v>
      </c>
      <c r="T331" s="35">
        <f t="shared" ca="1" si="545"/>
        <v>-2.0000000000436557E-2</v>
      </c>
      <c r="U331" s="36">
        <f t="shared" ca="1" si="546"/>
        <v>-3.0000000242580427E-2</v>
      </c>
      <c r="V331" s="34">
        <f t="shared" ca="1" si="547"/>
        <v>-44267.26999999996</v>
      </c>
      <c r="W331" s="35">
        <f t="shared" ca="1" si="548"/>
        <v>-2213.3500000000004</v>
      </c>
      <c r="X331" s="35">
        <f t="shared" ca="1" si="549"/>
        <v>-13761.619999999997</v>
      </c>
      <c r="Y331" s="36">
        <f t="shared" ca="1" si="550"/>
        <v>-60242.239999999962</v>
      </c>
      <c r="Z331" s="34">
        <f t="shared" ca="1" si="551"/>
        <v>0</v>
      </c>
      <c r="AA331" s="35">
        <f t="shared" ca="1" si="552"/>
        <v>0</v>
      </c>
      <c r="AB331" s="35">
        <f t="shared" ca="1" si="553"/>
        <v>0</v>
      </c>
      <c r="AC331" s="36">
        <f t="shared" ca="1" si="554"/>
        <v>0</v>
      </c>
      <c r="AD331" s="34">
        <f t="shared" ca="1" si="555"/>
        <v>0</v>
      </c>
      <c r="AE331" s="35">
        <f t="shared" ca="1" si="556"/>
        <v>0</v>
      </c>
      <c r="AF331" s="35">
        <f t="shared" ca="1" si="557"/>
        <v>0</v>
      </c>
      <c r="AG331" s="36">
        <f t="shared" ca="1" si="558"/>
        <v>0</v>
      </c>
      <c r="AH331" s="34">
        <f t="shared" ca="1" si="559"/>
        <v>0</v>
      </c>
      <c r="AI331" s="35">
        <f t="shared" ca="1" si="560"/>
        <v>0</v>
      </c>
      <c r="AJ331" s="35">
        <f t="shared" ca="1" si="561"/>
        <v>0</v>
      </c>
      <c r="AK331" s="36">
        <f t="shared" ca="1" si="562"/>
        <v>0</v>
      </c>
      <c r="AL331" s="34">
        <f t="shared" ca="1" si="563"/>
        <v>0</v>
      </c>
      <c r="AM331" s="35">
        <f t="shared" ca="1" si="564"/>
        <v>0</v>
      </c>
      <c r="AN331" s="35">
        <f t="shared" ca="1" si="565"/>
        <v>0</v>
      </c>
      <c r="AO331" s="36">
        <f t="shared" ca="1" si="566"/>
        <v>0</v>
      </c>
      <c r="AP331" s="34">
        <f t="shared" ca="1" si="567"/>
        <v>0</v>
      </c>
      <c r="AQ331" s="35">
        <f t="shared" ca="1" si="568"/>
        <v>0</v>
      </c>
      <c r="AR331" s="35">
        <f t="shared" ca="1" si="569"/>
        <v>0</v>
      </c>
      <c r="AS331" s="36">
        <f t="shared" ca="1" si="570"/>
        <v>0</v>
      </c>
      <c r="AT331" s="34">
        <f t="shared" ca="1" si="571"/>
        <v>0</v>
      </c>
      <c r="AU331" s="35">
        <f t="shared" ca="1" si="572"/>
        <v>0</v>
      </c>
      <c r="AV331" s="35">
        <f t="shared" ca="1" si="573"/>
        <v>0</v>
      </c>
      <c r="AW331" s="36">
        <f t="shared" ca="1" si="574"/>
        <v>0</v>
      </c>
      <c r="AX331" s="34">
        <f t="shared" ca="1" si="575"/>
        <v>151599.42999999982</v>
      </c>
      <c r="AY331" s="35">
        <f t="shared" ca="1" si="576"/>
        <v>7579.9799999999977</v>
      </c>
      <c r="AZ331" s="35">
        <f t="shared" ca="1" si="577"/>
        <v>64633.930000000008</v>
      </c>
      <c r="BA331" s="36">
        <f t="shared" ca="1" si="578"/>
        <v>223813.33999999976</v>
      </c>
    </row>
    <row r="332" spans="1:53" outlineLevel="1" x14ac:dyDescent="0.25">
      <c r="C332" s="2" t="s">
        <v>982</v>
      </c>
      <c r="F332" s="34">
        <f t="shared" ref="F332:BA332" ca="1" si="579">SUBTOTAL(9,F317:F331)</f>
        <v>68881.450000000099</v>
      </c>
      <c r="G332" s="35">
        <f t="shared" ca="1" si="579"/>
        <v>3444.0599999999949</v>
      </c>
      <c r="H332" s="35">
        <f t="shared" ca="1" si="579"/>
        <v>32404.69000000001</v>
      </c>
      <c r="I332" s="36">
        <f t="shared" ca="1" si="579"/>
        <v>104730.20000000011</v>
      </c>
      <c r="J332" s="34">
        <f t="shared" ca="1" si="579"/>
        <v>156621.5399999998</v>
      </c>
      <c r="K332" s="35">
        <f t="shared" ca="1" si="579"/>
        <v>7831.1200000000044</v>
      </c>
      <c r="L332" s="35">
        <f t="shared" ca="1" si="579"/>
        <v>64628.780000000028</v>
      </c>
      <c r="M332" s="36">
        <f t="shared" ca="1" si="579"/>
        <v>229081.4399999998</v>
      </c>
      <c r="N332" s="34">
        <f t="shared" ca="1" si="579"/>
        <v>118950.51999999989</v>
      </c>
      <c r="O332" s="35">
        <f t="shared" ca="1" si="579"/>
        <v>5947.5199999999986</v>
      </c>
      <c r="P332" s="35">
        <f t="shared" ca="1" si="579"/>
        <v>42443.460000000021</v>
      </c>
      <c r="Q332" s="36">
        <f t="shared" ca="1" si="579"/>
        <v>167341.49999999988</v>
      </c>
      <c r="R332" s="34">
        <f t="shared" ca="1" si="579"/>
        <v>7221.539999999819</v>
      </c>
      <c r="S332" s="35">
        <f t="shared" ca="1" si="579"/>
        <v>361.07000000000153</v>
      </c>
      <c r="T332" s="35">
        <f t="shared" ca="1" si="579"/>
        <v>2339.7100000000114</v>
      </c>
      <c r="U332" s="36">
        <f t="shared" ca="1" si="579"/>
        <v>9922.3199999998342</v>
      </c>
      <c r="V332" s="34">
        <f t="shared" ca="1" si="579"/>
        <v>37280.539999999994</v>
      </c>
      <c r="W332" s="35">
        <f t="shared" ca="1" si="579"/>
        <v>1864.04</v>
      </c>
      <c r="X332" s="35">
        <f t="shared" ca="1" si="579"/>
        <v>10887.180000000006</v>
      </c>
      <c r="Y332" s="36">
        <f t="shared" ca="1" si="579"/>
        <v>50031.760000000009</v>
      </c>
      <c r="Z332" s="34">
        <f t="shared" ca="1" si="579"/>
        <v>52564.199999999881</v>
      </c>
      <c r="AA332" s="35">
        <f t="shared" ca="1" si="579"/>
        <v>2628.2299999999996</v>
      </c>
      <c r="AB332" s="35">
        <f t="shared" ca="1" si="579"/>
        <v>14719.989999999982</v>
      </c>
      <c r="AC332" s="36">
        <f t="shared" ca="1" si="579"/>
        <v>69912.419999999853</v>
      </c>
      <c r="AD332" s="34">
        <f t="shared" ca="1" si="579"/>
        <v>6692.2799999996387</v>
      </c>
      <c r="AE332" s="35">
        <f t="shared" ca="1" si="579"/>
        <v>334.59000000000231</v>
      </c>
      <c r="AF332" s="35">
        <f t="shared" ca="1" si="579"/>
        <v>1647.6400000000194</v>
      </c>
      <c r="AG332" s="36">
        <f t="shared" ca="1" si="579"/>
        <v>8674.5099999996492</v>
      </c>
      <c r="AH332" s="34">
        <f t="shared" ca="1" si="579"/>
        <v>-8473.3399999997146</v>
      </c>
      <c r="AI332" s="35">
        <f t="shared" ca="1" si="579"/>
        <v>-423.68999999999994</v>
      </c>
      <c r="AJ332" s="35">
        <f t="shared" ca="1" si="579"/>
        <v>-1891.9400000000046</v>
      </c>
      <c r="AK332" s="36">
        <f t="shared" ca="1" si="579"/>
        <v>-10788.969999999716</v>
      </c>
      <c r="AL332" s="34">
        <f t="shared" ca="1" si="579"/>
        <v>-7150.3300000002146</v>
      </c>
      <c r="AM332" s="35">
        <f t="shared" ca="1" si="579"/>
        <v>-357.539999999999</v>
      </c>
      <c r="AN332" s="35">
        <f t="shared" ca="1" si="579"/>
        <v>-1428.9799999999836</v>
      </c>
      <c r="AO332" s="36">
        <f t="shared" ca="1" si="579"/>
        <v>-8936.8500000001968</v>
      </c>
      <c r="AP332" s="34">
        <f t="shared" ca="1" si="579"/>
        <v>27302.319999999709</v>
      </c>
      <c r="AQ332" s="35">
        <f t="shared" ca="1" si="579"/>
        <v>1365.0600000000024</v>
      </c>
      <c r="AR332" s="35">
        <f t="shared" ca="1" si="579"/>
        <v>4609.9499999999971</v>
      </c>
      <c r="AS332" s="36">
        <f t="shared" ca="1" si="579"/>
        <v>33277.329999999703</v>
      </c>
      <c r="AT332" s="34">
        <f t="shared" ca="1" si="579"/>
        <v>7804.8400000000784</v>
      </c>
      <c r="AU332" s="35">
        <f t="shared" ca="1" si="579"/>
        <v>390.20000000000005</v>
      </c>
      <c r="AV332" s="35">
        <f t="shared" ca="1" si="579"/>
        <v>1126.3000000000009</v>
      </c>
      <c r="AW332" s="36">
        <f t="shared" ca="1" si="579"/>
        <v>9321.3400000000802</v>
      </c>
      <c r="AX332" s="34">
        <f t="shared" ca="1" si="579"/>
        <v>467695.55999999901</v>
      </c>
      <c r="AY332" s="35">
        <f t="shared" ca="1" si="579"/>
        <v>23384.660000000003</v>
      </c>
      <c r="AZ332" s="35">
        <f t="shared" ca="1" si="579"/>
        <v>171486.78000000009</v>
      </c>
      <c r="BA332" s="36">
        <f t="shared" ca="1" si="579"/>
        <v>662566.99999999895</v>
      </c>
    </row>
    <row r="333" spans="1:53" outlineLevel="2" x14ac:dyDescent="0.25">
      <c r="A333" t="s">
        <v>761</v>
      </c>
      <c r="B333" t="str">
        <f t="shared" ref="B333:B343" ca="1" si="580">VLOOKUP($A333,IndexLookup,2,FALSE)</f>
        <v>TCN</v>
      </c>
      <c r="C333" t="str">
        <f t="shared" ref="C333:C343" ca="1" si="581">VLOOKUP($B333,ParticipantLookup,2,FALSE)</f>
        <v>TransCanada Energy Ltd.</v>
      </c>
      <c r="D333" t="str">
        <f t="shared" ref="D333:D343" ca="1" si="582">VLOOKUP($A333,IndexLookup,3,FALSE)</f>
        <v>BCHEXP</v>
      </c>
      <c r="E333" t="str">
        <f t="shared" ref="E333:E343" ca="1" si="583">VLOOKUP($D333,FacilityLookup,2,FALSE)</f>
        <v>Alberta-BC Intertie - Export</v>
      </c>
      <c r="F333" s="34">
        <f t="shared" ref="F333:F343" ca="1" si="584">IFERROR(VLOOKUP($A333,Lookup2006,77,FALSE),0)</f>
        <v>223.88000000000198</v>
      </c>
      <c r="G333" s="35">
        <f t="shared" ref="G333:G343" ca="1" si="585">IFERROR(VLOOKUP($A333,Lookup2006,78,FALSE),0)</f>
        <v>11.200000000000053</v>
      </c>
      <c r="H333" s="35">
        <f t="shared" ref="H333:H343" ca="1" si="586">IFERROR(VLOOKUP($A333,Lookup2006,79,FALSE),0)</f>
        <v>103.25000000000081</v>
      </c>
      <c r="I333" s="36">
        <f t="shared" ref="I333:I343" ca="1" si="587">IFERROR(VLOOKUP($A333,Lookup2006,80,FALSE),0)</f>
        <v>338.33000000000283</v>
      </c>
      <c r="J333" s="34">
        <f t="shared" ref="J333:J343" ca="1" si="588">IFERROR(VLOOKUP($A333,Lookup2007,77,FALSE),0)</f>
        <v>405.4500000000005</v>
      </c>
      <c r="K333" s="35">
        <f t="shared" ref="K333:K343" ca="1" si="589">IFERROR(VLOOKUP($A333,Lookup2007,78,FALSE),0)</f>
        <v>20.269999999999968</v>
      </c>
      <c r="L333" s="35">
        <f t="shared" ref="L333:L343" ca="1" si="590">IFERROR(VLOOKUP($A333,Lookup2007,79,FALSE),0)</f>
        <v>177.28000000000065</v>
      </c>
      <c r="M333" s="36">
        <f t="shared" ref="M333:M343" ca="1" si="591">IFERROR(VLOOKUP($A333,Lookup2007,80,FALSE),0)</f>
        <v>603.00000000000114</v>
      </c>
      <c r="N333" s="34">
        <f t="shared" ref="N333:N343" ca="1" si="592">IFERROR(VLOOKUP($A333,Lookup2008,77,FALSE),0)</f>
        <v>0</v>
      </c>
      <c r="O333" s="35">
        <f t="shared" ref="O333:O343" ca="1" si="593">IFERROR(VLOOKUP($A333,Lookup2008,78,FALSE),0)</f>
        <v>0</v>
      </c>
      <c r="P333" s="35">
        <f t="shared" ref="P333:P343" ca="1" si="594">IFERROR(VLOOKUP($A333,Lookup2008,79,FALSE),0)</f>
        <v>0</v>
      </c>
      <c r="Q333" s="36">
        <f t="shared" ref="Q333:Q343" ca="1" si="595">IFERROR(VLOOKUP($A333,Lookup2008,80,FALSE),0)</f>
        <v>0</v>
      </c>
      <c r="R333" s="34">
        <f t="shared" ref="R333:R343" ca="1" si="596">IFERROR(VLOOKUP($A333,Lookup2009,77,FALSE),0)</f>
        <v>0</v>
      </c>
      <c r="S333" s="35">
        <f t="shared" ref="S333:S343" ca="1" si="597">IFERROR(VLOOKUP($A333,Lookup2009,78,FALSE),0)</f>
        <v>0</v>
      </c>
      <c r="T333" s="35">
        <f t="shared" ref="T333:T343" ca="1" si="598">IFERROR(VLOOKUP($A333,Lookup2009,79,FALSE),0)</f>
        <v>0</v>
      </c>
      <c r="U333" s="36">
        <f t="shared" ref="U333:U343" ca="1" si="599">IFERROR(VLOOKUP($A333,Lookup2009,80,FALSE),0)</f>
        <v>0</v>
      </c>
      <c r="V333" s="34">
        <f t="shared" ref="V333:V343" ca="1" si="600">IFERROR(VLOOKUP($A333,Lookup2010,77,FALSE),0)</f>
        <v>0</v>
      </c>
      <c r="W333" s="35">
        <f t="shared" ref="W333:W343" ca="1" si="601">IFERROR(VLOOKUP($A333,Lookup2010,78,FALSE),0)</f>
        <v>0</v>
      </c>
      <c r="X333" s="35">
        <f t="shared" ref="X333:X343" ca="1" si="602">IFERROR(VLOOKUP($A333,Lookup2010,79,FALSE),0)</f>
        <v>0</v>
      </c>
      <c r="Y333" s="36">
        <f t="shared" ref="Y333:Y343" ca="1" si="603">IFERROR(VLOOKUP($A333,Lookup2010,80,FALSE),0)</f>
        <v>0</v>
      </c>
      <c r="Z333" s="34">
        <f t="shared" ref="Z333:Z343" ca="1" si="604">IFERROR(VLOOKUP($A333,Lookup2011,77,FALSE),0)</f>
        <v>0</v>
      </c>
      <c r="AA333" s="35">
        <f t="shared" ref="AA333:AA343" ca="1" si="605">IFERROR(VLOOKUP($A333,Lookup2011,78,FALSE),0)</f>
        <v>0</v>
      </c>
      <c r="AB333" s="35">
        <f t="shared" ref="AB333:AB343" ca="1" si="606">IFERROR(VLOOKUP($A333,Lookup2011,79,FALSE),0)</f>
        <v>0</v>
      </c>
      <c r="AC333" s="36">
        <f t="shared" ref="AC333:AC343" ca="1" si="607">IFERROR(VLOOKUP($A333,Lookup2011,80,FALSE),0)</f>
        <v>0</v>
      </c>
      <c r="AD333" s="34">
        <f t="shared" ref="AD333:AD343" ca="1" si="608">IFERROR(VLOOKUP($A333,Lookup2012,77,FALSE),0)</f>
        <v>0</v>
      </c>
      <c r="AE333" s="35">
        <f t="shared" ref="AE333:AE343" ca="1" si="609">IFERROR(VLOOKUP($A333,Lookup2012,78,FALSE),0)</f>
        <v>0</v>
      </c>
      <c r="AF333" s="35">
        <f t="shared" ref="AF333:AF343" ca="1" si="610">IFERROR(VLOOKUP($A333,Lookup2012,79,FALSE),0)</f>
        <v>0</v>
      </c>
      <c r="AG333" s="36">
        <f t="shared" ref="AG333:AG343" ca="1" si="611">IFERROR(VLOOKUP($A333,Lookup2012,80,FALSE),0)</f>
        <v>0</v>
      </c>
      <c r="AH333" s="34">
        <f t="shared" ref="AH333:AH343" ca="1" si="612">IFERROR(VLOOKUP($A333,Lookup2013,77,FALSE),0)</f>
        <v>0</v>
      </c>
      <c r="AI333" s="35">
        <f t="shared" ref="AI333:AI343" ca="1" si="613">IFERROR(VLOOKUP($A333,Lookup2013,78,FALSE),0)</f>
        <v>0</v>
      </c>
      <c r="AJ333" s="35">
        <f t="shared" ref="AJ333:AJ343" ca="1" si="614">IFERROR(VLOOKUP($A333,Lookup2013,79,FALSE),0)</f>
        <v>0</v>
      </c>
      <c r="AK333" s="36">
        <f t="shared" ref="AK333:AK343" ca="1" si="615">IFERROR(VLOOKUP($A333,Lookup2013,80,FALSE),0)</f>
        <v>0</v>
      </c>
      <c r="AL333" s="34">
        <f t="shared" ref="AL333:AL343" ca="1" si="616">IFERROR(VLOOKUP($A333,Lookup2014,77,FALSE),0)</f>
        <v>0</v>
      </c>
      <c r="AM333" s="35">
        <f t="shared" ref="AM333:AM343" ca="1" si="617">IFERROR(VLOOKUP($A333,Lookup2014,78,FALSE),0)</f>
        <v>0</v>
      </c>
      <c r="AN333" s="35">
        <f t="shared" ref="AN333:AN343" ca="1" si="618">IFERROR(VLOOKUP($A333,Lookup2014,79,FALSE),0)</f>
        <v>0</v>
      </c>
      <c r="AO333" s="36">
        <f t="shared" ref="AO333:AO343" ca="1" si="619">IFERROR(VLOOKUP($A333,Lookup2014,80,FALSE),0)</f>
        <v>0</v>
      </c>
      <c r="AP333" s="34">
        <f t="shared" ref="AP333:AP343" ca="1" si="620">IFERROR(VLOOKUP($A333,Lookup2015,77,FALSE),0)</f>
        <v>0</v>
      </c>
      <c r="AQ333" s="35">
        <f t="shared" ref="AQ333:AQ343" ca="1" si="621">IFERROR(VLOOKUP($A333,Lookup2015,78,FALSE),0)</f>
        <v>0</v>
      </c>
      <c r="AR333" s="35">
        <f t="shared" ref="AR333:AR343" ca="1" si="622">IFERROR(VLOOKUP($A333,Lookup2015,79,FALSE),0)</f>
        <v>0</v>
      </c>
      <c r="AS333" s="36">
        <f t="shared" ref="AS333:AS343" ca="1" si="623">IFERROR(VLOOKUP($A333,Lookup2015,80,FALSE),0)</f>
        <v>0</v>
      </c>
      <c r="AT333" s="34">
        <f t="shared" ref="AT333:AT343" ca="1" si="624">IFERROR(VLOOKUP($A333,Lookup2016,77,FALSE),0)</f>
        <v>0</v>
      </c>
      <c r="AU333" s="35">
        <f t="shared" ref="AU333:AU343" ca="1" si="625">IFERROR(VLOOKUP($A333,Lookup2016,78,FALSE),0)</f>
        <v>0</v>
      </c>
      <c r="AV333" s="35">
        <f t="shared" ref="AV333:AV343" ca="1" si="626">IFERROR(VLOOKUP($A333,Lookup2016,79,FALSE),0)</f>
        <v>0</v>
      </c>
      <c r="AW333" s="36">
        <f t="shared" ref="AW333:AW343" ca="1" si="627">IFERROR(VLOOKUP($A333,Lookup2016,80,FALSE),0)</f>
        <v>0</v>
      </c>
      <c r="AX333" s="34">
        <f t="shared" ref="AX333:AX343" ca="1" si="628">SUM(F333,J333,N333,R333,V333,Z333,AD333,AH333,AL333,AP333,AT333)</f>
        <v>629.33000000000243</v>
      </c>
      <c r="AY333" s="35">
        <f t="shared" ref="AY333:AY343" ca="1" si="629">SUM(G333,K333,O333,S333,W333,AA333,AE333,AI333,AM333,AQ333,AU333)</f>
        <v>31.47000000000002</v>
      </c>
      <c r="AZ333" s="35">
        <f t="shared" ref="AZ333:AZ343" ca="1" si="630">SUM(H333,L333,P333,T333,X333,AB333,AF333,AJ333,AN333,AR333,AV333)</f>
        <v>280.53000000000145</v>
      </c>
      <c r="BA333" s="36">
        <f t="shared" ref="BA333:BA343" ca="1" si="631">SUM(I333,M333,Q333,U333,Y333,AC333,AG333,AK333,AO333,AS333,AW333)</f>
        <v>941.33000000000402</v>
      </c>
    </row>
    <row r="334" spans="1:53" outlineLevel="2" x14ac:dyDescent="0.25">
      <c r="A334" t="s">
        <v>762</v>
      </c>
      <c r="B334" t="str">
        <f t="shared" ca="1" si="580"/>
        <v>TCN</v>
      </c>
      <c r="C334" t="str">
        <f t="shared" ca="1" si="581"/>
        <v>TransCanada Energy Ltd.</v>
      </c>
      <c r="D334" t="str">
        <f t="shared" ca="1" si="582"/>
        <v>BCHIMP</v>
      </c>
      <c r="E334" t="str">
        <f t="shared" ca="1" si="583"/>
        <v>Alberta-BC Intertie - Import</v>
      </c>
      <c r="F334" s="34">
        <f t="shared" ca="1" si="584"/>
        <v>3123.8399999999765</v>
      </c>
      <c r="G334" s="35">
        <f t="shared" ca="1" si="585"/>
        <v>156.19000000000028</v>
      </c>
      <c r="H334" s="35">
        <f t="shared" ca="1" si="586"/>
        <v>1457.5500000000038</v>
      </c>
      <c r="I334" s="36">
        <f t="shared" ca="1" si="587"/>
        <v>4737.5799999999808</v>
      </c>
      <c r="J334" s="34">
        <f t="shared" ca="1" si="588"/>
        <v>938.25999999999908</v>
      </c>
      <c r="K334" s="35">
        <f t="shared" ca="1" si="589"/>
        <v>46.920000000000222</v>
      </c>
      <c r="L334" s="35">
        <f t="shared" ca="1" si="590"/>
        <v>406.90000000000083</v>
      </c>
      <c r="M334" s="36">
        <f t="shared" ca="1" si="591"/>
        <v>1392.0800000000002</v>
      </c>
      <c r="N334" s="34">
        <f t="shared" ca="1" si="592"/>
        <v>0</v>
      </c>
      <c r="O334" s="35">
        <f t="shared" ca="1" si="593"/>
        <v>0</v>
      </c>
      <c r="P334" s="35">
        <f t="shared" ca="1" si="594"/>
        <v>0</v>
      </c>
      <c r="Q334" s="36">
        <f t="shared" ca="1" si="595"/>
        <v>0</v>
      </c>
      <c r="R334" s="34">
        <f t="shared" ca="1" si="596"/>
        <v>0</v>
      </c>
      <c r="S334" s="35">
        <f t="shared" ca="1" si="597"/>
        <v>0</v>
      </c>
      <c r="T334" s="35">
        <f t="shared" ca="1" si="598"/>
        <v>0</v>
      </c>
      <c r="U334" s="36">
        <f t="shared" ca="1" si="599"/>
        <v>0</v>
      </c>
      <c r="V334" s="34">
        <f t="shared" ca="1" si="600"/>
        <v>0</v>
      </c>
      <c r="W334" s="35">
        <f t="shared" ca="1" si="601"/>
        <v>0</v>
      </c>
      <c r="X334" s="35">
        <f t="shared" ca="1" si="602"/>
        <v>0</v>
      </c>
      <c r="Y334" s="36">
        <f t="shared" ca="1" si="603"/>
        <v>0</v>
      </c>
      <c r="Z334" s="34">
        <f t="shared" ca="1" si="604"/>
        <v>0</v>
      </c>
      <c r="AA334" s="35">
        <f t="shared" ca="1" si="605"/>
        <v>0</v>
      </c>
      <c r="AB334" s="35">
        <f t="shared" ca="1" si="606"/>
        <v>0</v>
      </c>
      <c r="AC334" s="36">
        <f t="shared" ca="1" si="607"/>
        <v>0</v>
      </c>
      <c r="AD334" s="34">
        <f t="shared" ca="1" si="608"/>
        <v>0</v>
      </c>
      <c r="AE334" s="35">
        <f t="shared" ca="1" si="609"/>
        <v>0</v>
      </c>
      <c r="AF334" s="35">
        <f t="shared" ca="1" si="610"/>
        <v>0</v>
      </c>
      <c r="AG334" s="36">
        <f t="shared" ca="1" si="611"/>
        <v>0</v>
      </c>
      <c r="AH334" s="34">
        <f t="shared" ca="1" si="612"/>
        <v>0</v>
      </c>
      <c r="AI334" s="35">
        <f t="shared" ca="1" si="613"/>
        <v>0</v>
      </c>
      <c r="AJ334" s="35">
        <f t="shared" ca="1" si="614"/>
        <v>0</v>
      </c>
      <c r="AK334" s="36">
        <f t="shared" ca="1" si="615"/>
        <v>0</v>
      </c>
      <c r="AL334" s="34">
        <f t="shared" ca="1" si="616"/>
        <v>0</v>
      </c>
      <c r="AM334" s="35">
        <f t="shared" ca="1" si="617"/>
        <v>0</v>
      </c>
      <c r="AN334" s="35">
        <f t="shared" ca="1" si="618"/>
        <v>0</v>
      </c>
      <c r="AO334" s="36">
        <f t="shared" ca="1" si="619"/>
        <v>0</v>
      </c>
      <c r="AP334" s="34">
        <f t="shared" ca="1" si="620"/>
        <v>0</v>
      </c>
      <c r="AQ334" s="35">
        <f t="shared" ca="1" si="621"/>
        <v>0</v>
      </c>
      <c r="AR334" s="35">
        <f t="shared" ca="1" si="622"/>
        <v>0</v>
      </c>
      <c r="AS334" s="36">
        <f t="shared" ca="1" si="623"/>
        <v>0</v>
      </c>
      <c r="AT334" s="34">
        <f t="shared" ca="1" si="624"/>
        <v>0</v>
      </c>
      <c r="AU334" s="35">
        <f t="shared" ca="1" si="625"/>
        <v>0</v>
      </c>
      <c r="AV334" s="35">
        <f t="shared" ca="1" si="626"/>
        <v>0</v>
      </c>
      <c r="AW334" s="36">
        <f t="shared" ca="1" si="627"/>
        <v>0</v>
      </c>
      <c r="AX334" s="34">
        <f t="shared" ca="1" si="628"/>
        <v>4062.0999999999758</v>
      </c>
      <c r="AY334" s="35">
        <f t="shared" ca="1" si="629"/>
        <v>203.1100000000005</v>
      </c>
      <c r="AZ334" s="35">
        <f t="shared" ca="1" si="630"/>
        <v>1864.4500000000046</v>
      </c>
      <c r="BA334" s="36">
        <f t="shared" ca="1" si="631"/>
        <v>6129.6599999999808</v>
      </c>
    </row>
    <row r="335" spans="1:53" outlineLevel="2" x14ac:dyDescent="0.25">
      <c r="A335" t="s">
        <v>256</v>
      </c>
      <c r="B335" t="str">
        <f t="shared" ca="1" si="580"/>
        <v>TCN</v>
      </c>
      <c r="C335" t="str">
        <f t="shared" ca="1" si="581"/>
        <v>TransCanada Energy Ltd.</v>
      </c>
      <c r="D335" t="str">
        <f t="shared" ca="1" si="582"/>
        <v>BCR2</v>
      </c>
      <c r="E335" t="str">
        <f t="shared" ca="1" si="583"/>
        <v>Bear Creek #2</v>
      </c>
      <c r="F335" s="34">
        <f t="shared" ca="1" si="584"/>
        <v>2968.2799999999806</v>
      </c>
      <c r="G335" s="35">
        <f t="shared" ca="1" si="585"/>
        <v>148.41999999999999</v>
      </c>
      <c r="H335" s="35">
        <f t="shared" ca="1" si="586"/>
        <v>1370.650000000001</v>
      </c>
      <c r="I335" s="36">
        <f t="shared" ca="1" si="587"/>
        <v>4487.3499999999813</v>
      </c>
      <c r="J335" s="34">
        <f t="shared" ca="1" si="588"/>
        <v>4390.8899999999976</v>
      </c>
      <c r="K335" s="35">
        <f t="shared" ca="1" si="589"/>
        <v>219.52</v>
      </c>
      <c r="L335" s="35">
        <f t="shared" ca="1" si="590"/>
        <v>1813.7900000000009</v>
      </c>
      <c r="M335" s="36">
        <f t="shared" ca="1" si="591"/>
        <v>6424.199999999998</v>
      </c>
      <c r="N335" s="34">
        <f t="shared" ca="1" si="592"/>
        <v>2927.0699999999852</v>
      </c>
      <c r="O335" s="35">
        <f t="shared" ca="1" si="593"/>
        <v>146.32999999999925</v>
      </c>
      <c r="P335" s="35">
        <f t="shared" ca="1" si="594"/>
        <v>1045.0400000000004</v>
      </c>
      <c r="Q335" s="36">
        <f t="shared" ca="1" si="595"/>
        <v>4118.439999999985</v>
      </c>
      <c r="R335" s="34">
        <f t="shared" ca="1" si="596"/>
        <v>-9588.4200000000019</v>
      </c>
      <c r="S335" s="35">
        <f t="shared" ca="1" si="597"/>
        <v>-479.43999999999949</v>
      </c>
      <c r="T335" s="35">
        <f t="shared" ca="1" si="598"/>
        <v>-3112.1399999999967</v>
      </c>
      <c r="U335" s="36">
        <f t="shared" ca="1" si="599"/>
        <v>-13179.999999999998</v>
      </c>
      <c r="V335" s="34">
        <f t="shared" ca="1" si="600"/>
        <v>-8740.4900000000016</v>
      </c>
      <c r="W335" s="35">
        <f t="shared" ca="1" si="601"/>
        <v>-437.00999999999954</v>
      </c>
      <c r="X335" s="35">
        <f t="shared" ca="1" si="602"/>
        <v>-2649.6400000000003</v>
      </c>
      <c r="Y335" s="36">
        <f t="shared" ca="1" si="603"/>
        <v>-11827.14</v>
      </c>
      <c r="Z335" s="34">
        <f t="shared" ca="1" si="604"/>
        <v>22033.550000000007</v>
      </c>
      <c r="AA335" s="35">
        <f t="shared" ca="1" si="605"/>
        <v>1101.6599999999969</v>
      </c>
      <c r="AB335" s="35">
        <f t="shared" ca="1" si="606"/>
        <v>6073.3900000000094</v>
      </c>
      <c r="AC335" s="36">
        <f t="shared" ca="1" si="607"/>
        <v>29208.600000000013</v>
      </c>
      <c r="AD335" s="34">
        <f t="shared" ca="1" si="608"/>
        <v>1010.2700000000323</v>
      </c>
      <c r="AE335" s="35">
        <f t="shared" ca="1" si="609"/>
        <v>50.489999999999498</v>
      </c>
      <c r="AF335" s="35">
        <f t="shared" ca="1" si="610"/>
        <v>249.20999999999185</v>
      </c>
      <c r="AG335" s="36">
        <f t="shared" ca="1" si="611"/>
        <v>1309.9700000000237</v>
      </c>
      <c r="AH335" s="34">
        <f t="shared" ca="1" si="612"/>
        <v>10033.649999999994</v>
      </c>
      <c r="AI335" s="35">
        <f t="shared" ca="1" si="613"/>
        <v>501.67000000000053</v>
      </c>
      <c r="AJ335" s="35">
        <f t="shared" ca="1" si="614"/>
        <v>2223.2400000000011</v>
      </c>
      <c r="AK335" s="36">
        <f t="shared" ca="1" si="615"/>
        <v>12758.559999999994</v>
      </c>
      <c r="AL335" s="34">
        <f t="shared" ca="1" si="616"/>
        <v>0</v>
      </c>
      <c r="AM335" s="35">
        <f t="shared" ca="1" si="617"/>
        <v>0</v>
      </c>
      <c r="AN335" s="35">
        <f t="shared" ca="1" si="618"/>
        <v>0</v>
      </c>
      <c r="AO335" s="36">
        <f t="shared" ca="1" si="619"/>
        <v>0</v>
      </c>
      <c r="AP335" s="34">
        <f t="shared" ca="1" si="620"/>
        <v>0</v>
      </c>
      <c r="AQ335" s="35">
        <f t="shared" ca="1" si="621"/>
        <v>0</v>
      </c>
      <c r="AR335" s="35">
        <f t="shared" ca="1" si="622"/>
        <v>0</v>
      </c>
      <c r="AS335" s="36">
        <f t="shared" ca="1" si="623"/>
        <v>0</v>
      </c>
      <c r="AT335" s="34">
        <f t="shared" ca="1" si="624"/>
        <v>0</v>
      </c>
      <c r="AU335" s="35">
        <f t="shared" ca="1" si="625"/>
        <v>0</v>
      </c>
      <c r="AV335" s="35">
        <f t="shared" ca="1" si="626"/>
        <v>0</v>
      </c>
      <c r="AW335" s="36">
        <f t="shared" ca="1" si="627"/>
        <v>0</v>
      </c>
      <c r="AX335" s="34">
        <f t="shared" ca="1" si="628"/>
        <v>25034.799999999992</v>
      </c>
      <c r="AY335" s="35">
        <f t="shared" ca="1" si="629"/>
        <v>1251.6399999999971</v>
      </c>
      <c r="AZ335" s="35">
        <f t="shared" ca="1" si="630"/>
        <v>7013.5400000000081</v>
      </c>
      <c r="BA335" s="36">
        <f t="shared" ca="1" si="631"/>
        <v>33299.979999999996</v>
      </c>
    </row>
    <row r="336" spans="1:53" outlineLevel="2" x14ac:dyDescent="0.25">
      <c r="A336" t="s">
        <v>257</v>
      </c>
      <c r="B336" t="str">
        <f t="shared" ca="1" si="580"/>
        <v>TCN</v>
      </c>
      <c r="C336" t="str">
        <f t="shared" ca="1" si="581"/>
        <v>TransCanada Energy Ltd.</v>
      </c>
      <c r="D336" t="str">
        <f t="shared" ca="1" si="582"/>
        <v>BCRK</v>
      </c>
      <c r="E336" t="str">
        <f t="shared" ca="1" si="583"/>
        <v>Bear Creek #1</v>
      </c>
      <c r="F336" s="34">
        <f t="shared" ca="1" si="584"/>
        <v>3679.5000000000036</v>
      </c>
      <c r="G336" s="35">
        <f t="shared" ca="1" si="585"/>
        <v>183.97</v>
      </c>
      <c r="H336" s="35">
        <f t="shared" ca="1" si="586"/>
        <v>1680.4400000000007</v>
      </c>
      <c r="I336" s="36">
        <f t="shared" ca="1" si="587"/>
        <v>5543.9100000000044</v>
      </c>
      <c r="J336" s="34">
        <f t="shared" ca="1" si="588"/>
        <v>5724.2199999999975</v>
      </c>
      <c r="K336" s="35">
        <f t="shared" ca="1" si="589"/>
        <v>286.22000000000014</v>
      </c>
      <c r="L336" s="35">
        <f t="shared" ca="1" si="590"/>
        <v>2369.9399999999991</v>
      </c>
      <c r="M336" s="36">
        <f t="shared" ca="1" si="591"/>
        <v>8380.3799999999974</v>
      </c>
      <c r="N336" s="34">
        <f t="shared" ca="1" si="592"/>
        <v>4050.3999999999578</v>
      </c>
      <c r="O336" s="35">
        <f t="shared" ca="1" si="593"/>
        <v>202.54000000000065</v>
      </c>
      <c r="P336" s="35">
        <f t="shared" ca="1" si="594"/>
        <v>1450.9000000000008</v>
      </c>
      <c r="Q336" s="36">
        <f t="shared" ca="1" si="595"/>
        <v>5703.8399999999592</v>
      </c>
      <c r="R336" s="34">
        <f t="shared" ca="1" si="596"/>
        <v>-2746.8599999999906</v>
      </c>
      <c r="S336" s="35">
        <f t="shared" ca="1" si="597"/>
        <v>-137.34999999999923</v>
      </c>
      <c r="T336" s="35">
        <f t="shared" ca="1" si="598"/>
        <v>-899.90000000000839</v>
      </c>
      <c r="U336" s="36">
        <f t="shared" ca="1" si="599"/>
        <v>-3784.1099999999988</v>
      </c>
      <c r="V336" s="34">
        <f t="shared" ca="1" si="600"/>
        <v>-12947.290000000003</v>
      </c>
      <c r="W336" s="35">
        <f t="shared" ca="1" si="601"/>
        <v>-647.35999999999945</v>
      </c>
      <c r="X336" s="35">
        <f t="shared" ca="1" si="602"/>
        <v>-3915.0700000000029</v>
      </c>
      <c r="Y336" s="36">
        <f t="shared" ca="1" si="603"/>
        <v>-17509.720000000008</v>
      </c>
      <c r="Z336" s="34">
        <f t="shared" ca="1" si="604"/>
        <v>25867.359999999979</v>
      </c>
      <c r="AA336" s="35">
        <f t="shared" ca="1" si="605"/>
        <v>1293.3600000000006</v>
      </c>
      <c r="AB336" s="35">
        <f t="shared" ca="1" si="606"/>
        <v>7167.1900000000014</v>
      </c>
      <c r="AC336" s="36">
        <f t="shared" ca="1" si="607"/>
        <v>34327.909999999989</v>
      </c>
      <c r="AD336" s="34">
        <f t="shared" ca="1" si="608"/>
        <v>15803.05000000001</v>
      </c>
      <c r="AE336" s="35">
        <f t="shared" ca="1" si="609"/>
        <v>790.13999999999965</v>
      </c>
      <c r="AF336" s="35">
        <f t="shared" ca="1" si="610"/>
        <v>3919.030000000002</v>
      </c>
      <c r="AG336" s="36">
        <f t="shared" ca="1" si="611"/>
        <v>20512.220000000012</v>
      </c>
      <c r="AH336" s="34">
        <f t="shared" ca="1" si="612"/>
        <v>-3909.7400000000107</v>
      </c>
      <c r="AI336" s="35">
        <f t="shared" ca="1" si="613"/>
        <v>-195.49999999999952</v>
      </c>
      <c r="AJ336" s="35">
        <f t="shared" ca="1" si="614"/>
        <v>-869.67000000000019</v>
      </c>
      <c r="AK336" s="36">
        <f t="shared" ca="1" si="615"/>
        <v>-4974.9100000000099</v>
      </c>
      <c r="AL336" s="34">
        <f t="shared" ca="1" si="616"/>
        <v>6769.0300000000016</v>
      </c>
      <c r="AM336" s="35">
        <f t="shared" ca="1" si="617"/>
        <v>338.45000000000005</v>
      </c>
      <c r="AN336" s="35">
        <f t="shared" ca="1" si="618"/>
        <v>1328.5199999999998</v>
      </c>
      <c r="AO336" s="36">
        <f t="shared" ca="1" si="619"/>
        <v>8436.0000000000018</v>
      </c>
      <c r="AP336" s="34">
        <f t="shared" ca="1" si="620"/>
        <v>0</v>
      </c>
      <c r="AQ336" s="35">
        <f t="shared" ca="1" si="621"/>
        <v>0</v>
      </c>
      <c r="AR336" s="35">
        <f t="shared" ca="1" si="622"/>
        <v>0</v>
      </c>
      <c r="AS336" s="36">
        <f t="shared" ca="1" si="623"/>
        <v>0</v>
      </c>
      <c r="AT336" s="34">
        <f t="shared" ca="1" si="624"/>
        <v>0</v>
      </c>
      <c r="AU336" s="35">
        <f t="shared" ca="1" si="625"/>
        <v>0</v>
      </c>
      <c r="AV336" s="35">
        <f t="shared" ca="1" si="626"/>
        <v>0</v>
      </c>
      <c r="AW336" s="36">
        <f t="shared" ca="1" si="627"/>
        <v>0</v>
      </c>
      <c r="AX336" s="34">
        <f t="shared" ca="1" si="628"/>
        <v>42289.66999999994</v>
      </c>
      <c r="AY336" s="35">
        <f t="shared" ca="1" si="629"/>
        <v>2114.470000000003</v>
      </c>
      <c r="AZ336" s="35">
        <f t="shared" ca="1" si="630"/>
        <v>12231.379999999994</v>
      </c>
      <c r="BA336" s="36">
        <f t="shared" ca="1" si="631"/>
        <v>56635.519999999939</v>
      </c>
    </row>
    <row r="337" spans="1:53" outlineLevel="2" x14ac:dyDescent="0.25">
      <c r="A337" t="s">
        <v>328</v>
      </c>
      <c r="B337" t="str">
        <f t="shared" ca="1" si="580"/>
        <v>TCN</v>
      </c>
      <c r="C337" t="str">
        <f t="shared" ca="1" si="581"/>
        <v>TransCanada Energy Ltd.</v>
      </c>
      <c r="D337" t="str">
        <f t="shared" ca="1" si="582"/>
        <v>MKRC</v>
      </c>
      <c r="E337" t="str">
        <f t="shared" ca="1" si="583"/>
        <v>MacKay River Industrial System</v>
      </c>
      <c r="F337" s="34">
        <f t="shared" ca="1" si="584"/>
        <v>6416.490000000078</v>
      </c>
      <c r="G337" s="35">
        <f t="shared" ca="1" si="585"/>
        <v>320.82000000000107</v>
      </c>
      <c r="H337" s="35">
        <f t="shared" ca="1" si="586"/>
        <v>2968.5999999999954</v>
      </c>
      <c r="I337" s="36">
        <f t="shared" ca="1" si="587"/>
        <v>9705.9100000000744</v>
      </c>
      <c r="J337" s="34">
        <f t="shared" ca="1" si="588"/>
        <v>6151.2799999998824</v>
      </c>
      <c r="K337" s="35">
        <f t="shared" ca="1" si="589"/>
        <v>307.55999999999676</v>
      </c>
      <c r="L337" s="35">
        <f t="shared" ca="1" si="590"/>
        <v>2551.4999999999868</v>
      </c>
      <c r="M337" s="36">
        <f t="shared" ca="1" si="591"/>
        <v>9010.3399999998655</v>
      </c>
      <c r="N337" s="34">
        <f t="shared" ca="1" si="592"/>
        <v>11116.410000000149</v>
      </c>
      <c r="O337" s="35">
        <f t="shared" ca="1" si="593"/>
        <v>555.81000000000108</v>
      </c>
      <c r="P337" s="35">
        <f t="shared" ca="1" si="594"/>
        <v>3966.9900000000011</v>
      </c>
      <c r="Q337" s="36">
        <f t="shared" ca="1" si="595"/>
        <v>15639.21000000015</v>
      </c>
      <c r="R337" s="34">
        <f t="shared" ca="1" si="596"/>
        <v>-17953.660000000178</v>
      </c>
      <c r="S337" s="35">
        <f t="shared" ca="1" si="597"/>
        <v>-897.66000000000031</v>
      </c>
      <c r="T337" s="35">
        <f t="shared" ca="1" si="598"/>
        <v>-5828.0000000000027</v>
      </c>
      <c r="U337" s="36">
        <f t="shared" ca="1" si="599"/>
        <v>-24679.320000000182</v>
      </c>
      <c r="V337" s="34">
        <f t="shared" ca="1" si="600"/>
        <v>-58211.420000000151</v>
      </c>
      <c r="W337" s="35">
        <f t="shared" ca="1" si="601"/>
        <v>-2910.5599999999995</v>
      </c>
      <c r="X337" s="35">
        <f t="shared" ca="1" si="602"/>
        <v>-17632.379999999997</v>
      </c>
      <c r="Y337" s="36">
        <f t="shared" ca="1" si="603"/>
        <v>-78754.360000000161</v>
      </c>
      <c r="Z337" s="34">
        <f t="shared" ca="1" si="604"/>
        <v>56062.869999999806</v>
      </c>
      <c r="AA337" s="35">
        <f t="shared" ca="1" si="605"/>
        <v>2803.1399999999967</v>
      </c>
      <c r="AB337" s="35">
        <f t="shared" ca="1" si="606"/>
        <v>15504.469999999976</v>
      </c>
      <c r="AC337" s="36">
        <f t="shared" ca="1" si="607"/>
        <v>74370.479999999792</v>
      </c>
      <c r="AD337" s="34">
        <f t="shared" ca="1" si="608"/>
        <v>61371.83999999988</v>
      </c>
      <c r="AE337" s="35">
        <f t="shared" ca="1" si="609"/>
        <v>3068.5899999999988</v>
      </c>
      <c r="AF337" s="35">
        <f t="shared" ca="1" si="610"/>
        <v>15252.070000000005</v>
      </c>
      <c r="AG337" s="36">
        <f t="shared" ca="1" si="611"/>
        <v>79692.499999999898</v>
      </c>
      <c r="AH337" s="34">
        <f t="shared" ca="1" si="612"/>
        <v>20942.800000000047</v>
      </c>
      <c r="AI337" s="35">
        <f t="shared" ca="1" si="613"/>
        <v>1047.1400000000021</v>
      </c>
      <c r="AJ337" s="35">
        <f t="shared" ca="1" si="614"/>
        <v>4648.3499999999776</v>
      </c>
      <c r="AK337" s="36">
        <f t="shared" ca="1" si="615"/>
        <v>26638.29000000003</v>
      </c>
      <c r="AL337" s="34">
        <f t="shared" ca="1" si="616"/>
        <v>58929.160000000134</v>
      </c>
      <c r="AM337" s="35">
        <f t="shared" ca="1" si="617"/>
        <v>2946.47</v>
      </c>
      <c r="AN337" s="35">
        <f t="shared" ca="1" si="618"/>
        <v>11448.789999999995</v>
      </c>
      <c r="AO337" s="36">
        <f t="shared" ca="1" si="619"/>
        <v>73324.420000000129</v>
      </c>
      <c r="AP337" s="34">
        <f t="shared" ca="1" si="620"/>
        <v>-4442.0300000000061</v>
      </c>
      <c r="AQ337" s="35">
        <f t="shared" ca="1" si="621"/>
        <v>-222.08999999999978</v>
      </c>
      <c r="AR337" s="35">
        <f t="shared" ca="1" si="622"/>
        <v>-749.49999999999852</v>
      </c>
      <c r="AS337" s="36">
        <f t="shared" ca="1" si="623"/>
        <v>-5413.6200000000026</v>
      </c>
      <c r="AT337" s="34">
        <f t="shared" ca="1" si="624"/>
        <v>-4336.7499999999964</v>
      </c>
      <c r="AU337" s="35">
        <f t="shared" ca="1" si="625"/>
        <v>-216.82999999999998</v>
      </c>
      <c r="AV337" s="35">
        <f t="shared" ca="1" si="626"/>
        <v>-625.60999999999945</v>
      </c>
      <c r="AW337" s="36">
        <f t="shared" ca="1" si="627"/>
        <v>-5179.1899999999969</v>
      </c>
      <c r="AX337" s="34">
        <f t="shared" ca="1" si="628"/>
        <v>136046.98999999967</v>
      </c>
      <c r="AY337" s="35">
        <f t="shared" ca="1" si="629"/>
        <v>6802.3899999999958</v>
      </c>
      <c r="AZ337" s="35">
        <f t="shared" ca="1" si="630"/>
        <v>31505.279999999933</v>
      </c>
      <c r="BA337" s="36">
        <f t="shared" ca="1" si="631"/>
        <v>174354.6599999996</v>
      </c>
    </row>
    <row r="338" spans="1:53" outlineLevel="2" x14ac:dyDescent="0.25">
      <c r="A338" t="s">
        <v>361</v>
      </c>
      <c r="B338" t="str">
        <f t="shared" ca="1" si="580"/>
        <v>TCN</v>
      </c>
      <c r="C338" t="str">
        <f t="shared" ca="1" si="581"/>
        <v>TransCanada Energy Ltd.</v>
      </c>
      <c r="D338" t="str">
        <f t="shared" ca="1" si="582"/>
        <v>SD1</v>
      </c>
      <c r="E338" t="str">
        <f t="shared" ca="1" si="583"/>
        <v>Sundance #1</v>
      </c>
      <c r="F338" s="34">
        <f t="shared" ca="1" si="584"/>
        <v>20534.820000000414</v>
      </c>
      <c r="G338" s="35">
        <f t="shared" ca="1" si="585"/>
        <v>1026.7499999999927</v>
      </c>
      <c r="H338" s="35">
        <f t="shared" ca="1" si="586"/>
        <v>9394.07</v>
      </c>
      <c r="I338" s="36">
        <f t="shared" ca="1" si="587"/>
        <v>30955.640000000407</v>
      </c>
      <c r="J338" s="34">
        <f t="shared" ca="1" si="588"/>
        <v>61837.839999999851</v>
      </c>
      <c r="K338" s="35">
        <f t="shared" ca="1" si="589"/>
        <v>3091.8900000000012</v>
      </c>
      <c r="L338" s="35">
        <f t="shared" ca="1" si="590"/>
        <v>25596.960000000021</v>
      </c>
      <c r="M338" s="36">
        <f t="shared" ca="1" si="591"/>
        <v>90526.689999999886</v>
      </c>
      <c r="N338" s="34">
        <f t="shared" ca="1" si="592"/>
        <v>35996.259999999893</v>
      </c>
      <c r="O338" s="35">
        <f t="shared" ca="1" si="593"/>
        <v>1799.8099999999995</v>
      </c>
      <c r="P338" s="35">
        <f t="shared" ca="1" si="594"/>
        <v>12900.500000000016</v>
      </c>
      <c r="Q338" s="36">
        <f t="shared" ca="1" si="595"/>
        <v>50696.569999999912</v>
      </c>
      <c r="R338" s="34">
        <f t="shared" ca="1" si="596"/>
        <v>-9.9999996018595994E-3</v>
      </c>
      <c r="S338" s="35">
        <f t="shared" ca="1" si="597"/>
        <v>-1.0000000000218279E-2</v>
      </c>
      <c r="T338" s="35">
        <f t="shared" ca="1" si="598"/>
        <v>1.0000000002037268E-2</v>
      </c>
      <c r="U338" s="36">
        <f t="shared" ca="1" si="599"/>
        <v>-9.9999996000406099E-3</v>
      </c>
      <c r="V338" s="34">
        <f t="shared" ca="1" si="600"/>
        <v>-132425.98000000007</v>
      </c>
      <c r="W338" s="35">
        <f t="shared" ca="1" si="601"/>
        <v>-6621.3100000000049</v>
      </c>
      <c r="X338" s="35">
        <f t="shared" ca="1" si="602"/>
        <v>-40212.499999999964</v>
      </c>
      <c r="Y338" s="36">
        <f t="shared" ca="1" si="603"/>
        <v>-179259.79000000004</v>
      </c>
      <c r="Z338" s="34">
        <f t="shared" ca="1" si="604"/>
        <v>0</v>
      </c>
      <c r="AA338" s="35">
        <f t="shared" ca="1" si="605"/>
        <v>0</v>
      </c>
      <c r="AB338" s="35">
        <f t="shared" ca="1" si="606"/>
        <v>0</v>
      </c>
      <c r="AC338" s="36">
        <f t="shared" ca="1" si="607"/>
        <v>0</v>
      </c>
      <c r="AD338" s="34">
        <f t="shared" ca="1" si="608"/>
        <v>0</v>
      </c>
      <c r="AE338" s="35">
        <f t="shared" ca="1" si="609"/>
        <v>0</v>
      </c>
      <c r="AF338" s="35">
        <f t="shared" ca="1" si="610"/>
        <v>0</v>
      </c>
      <c r="AG338" s="36">
        <f t="shared" ca="1" si="611"/>
        <v>0</v>
      </c>
      <c r="AH338" s="34">
        <f t="shared" ca="1" si="612"/>
        <v>-12184.81000000015</v>
      </c>
      <c r="AI338" s="35">
        <f t="shared" ca="1" si="613"/>
        <v>-609.23999999999978</v>
      </c>
      <c r="AJ338" s="35">
        <f t="shared" ca="1" si="614"/>
        <v>-2599.8600000000179</v>
      </c>
      <c r="AK338" s="36">
        <f t="shared" ca="1" si="615"/>
        <v>-15393.910000000167</v>
      </c>
      <c r="AL338" s="34">
        <f t="shared" ca="1" si="616"/>
        <v>-17954.579999999929</v>
      </c>
      <c r="AM338" s="35">
        <f t="shared" ca="1" si="617"/>
        <v>-897.74000000000069</v>
      </c>
      <c r="AN338" s="35">
        <f t="shared" ca="1" si="618"/>
        <v>-3500.8700000000176</v>
      </c>
      <c r="AO338" s="36">
        <f t="shared" ca="1" si="619"/>
        <v>-22353.189999999951</v>
      </c>
      <c r="AP338" s="34">
        <f t="shared" ca="1" si="620"/>
        <v>0</v>
      </c>
      <c r="AQ338" s="35">
        <f t="shared" ca="1" si="621"/>
        <v>0</v>
      </c>
      <c r="AR338" s="35">
        <f t="shared" ca="1" si="622"/>
        <v>0</v>
      </c>
      <c r="AS338" s="36">
        <f t="shared" ca="1" si="623"/>
        <v>0</v>
      </c>
      <c r="AT338" s="34">
        <f t="shared" ca="1" si="624"/>
        <v>0</v>
      </c>
      <c r="AU338" s="35">
        <f t="shared" ca="1" si="625"/>
        <v>0</v>
      </c>
      <c r="AV338" s="35">
        <f t="shared" ca="1" si="626"/>
        <v>0</v>
      </c>
      <c r="AW338" s="36">
        <f t="shared" ca="1" si="627"/>
        <v>0</v>
      </c>
      <c r="AX338" s="34">
        <f t="shared" ca="1" si="628"/>
        <v>-44196.459999999592</v>
      </c>
      <c r="AY338" s="35">
        <f t="shared" ca="1" si="629"/>
        <v>-2209.8500000000122</v>
      </c>
      <c r="AZ338" s="35">
        <f t="shared" ca="1" si="630"/>
        <v>1578.3100000000381</v>
      </c>
      <c r="BA338" s="36">
        <f t="shared" ca="1" si="631"/>
        <v>-44827.999999999563</v>
      </c>
    </row>
    <row r="339" spans="1:53" outlineLevel="2" x14ac:dyDescent="0.25">
      <c r="A339" t="s">
        <v>363</v>
      </c>
      <c r="B339" t="str">
        <f t="shared" ca="1" si="580"/>
        <v>TCN</v>
      </c>
      <c r="C339" t="str">
        <f t="shared" ca="1" si="581"/>
        <v>TransCanada Energy Ltd.</v>
      </c>
      <c r="D339" t="str">
        <f t="shared" ca="1" si="582"/>
        <v>SD2</v>
      </c>
      <c r="E339" t="str">
        <f t="shared" ca="1" si="583"/>
        <v>Sundance #2</v>
      </c>
      <c r="F339" s="34">
        <f t="shared" ca="1" si="584"/>
        <v>34752.219999999972</v>
      </c>
      <c r="G339" s="35">
        <f t="shared" ca="1" si="585"/>
        <v>1737.6100000000006</v>
      </c>
      <c r="H339" s="35">
        <f t="shared" ca="1" si="586"/>
        <v>15960.169999999975</v>
      </c>
      <c r="I339" s="36">
        <f t="shared" ca="1" si="587"/>
        <v>52449.999999999942</v>
      </c>
      <c r="J339" s="34">
        <f t="shared" ca="1" si="588"/>
        <v>81261.719999999623</v>
      </c>
      <c r="K339" s="35">
        <f t="shared" ca="1" si="589"/>
        <v>4063.1000000000022</v>
      </c>
      <c r="L339" s="35">
        <f t="shared" ca="1" si="590"/>
        <v>33709.730000000025</v>
      </c>
      <c r="M339" s="36">
        <f t="shared" ca="1" si="591"/>
        <v>119034.54999999965</v>
      </c>
      <c r="N339" s="34">
        <f t="shared" ca="1" si="592"/>
        <v>15685.510000000009</v>
      </c>
      <c r="O339" s="35">
        <f t="shared" ca="1" si="593"/>
        <v>784.27000000000044</v>
      </c>
      <c r="P339" s="35">
        <f t="shared" ca="1" si="594"/>
        <v>5612.5899999999911</v>
      </c>
      <c r="Q339" s="36">
        <f t="shared" ca="1" si="595"/>
        <v>22082.37</v>
      </c>
      <c r="R339" s="34">
        <f t="shared" ca="1" si="596"/>
        <v>-3.0000000086147338E-2</v>
      </c>
      <c r="S339" s="35">
        <f t="shared" ca="1" si="597"/>
        <v>0</v>
      </c>
      <c r="T339" s="35">
        <f t="shared" ca="1" si="598"/>
        <v>-3.0000000002473826E-2</v>
      </c>
      <c r="U339" s="36">
        <f t="shared" ca="1" si="599"/>
        <v>-6.0000000088621164E-2</v>
      </c>
      <c r="V339" s="34">
        <f t="shared" ca="1" si="600"/>
        <v>-97957.189999999886</v>
      </c>
      <c r="W339" s="35">
        <f t="shared" ca="1" si="601"/>
        <v>-4897.8399999999974</v>
      </c>
      <c r="X339" s="35">
        <f t="shared" ca="1" si="602"/>
        <v>-29740.16999999998</v>
      </c>
      <c r="Y339" s="36">
        <f t="shared" ca="1" si="603"/>
        <v>-132595.19999999987</v>
      </c>
      <c r="Z339" s="34">
        <f t="shared" ca="1" si="604"/>
        <v>0</v>
      </c>
      <c r="AA339" s="35">
        <f t="shared" ca="1" si="605"/>
        <v>0</v>
      </c>
      <c r="AB339" s="35">
        <f t="shared" ca="1" si="606"/>
        <v>0</v>
      </c>
      <c r="AC339" s="36">
        <f t="shared" ca="1" si="607"/>
        <v>0</v>
      </c>
      <c r="AD339" s="34">
        <f t="shared" ca="1" si="608"/>
        <v>0</v>
      </c>
      <c r="AE339" s="35">
        <f t="shared" ca="1" si="609"/>
        <v>0</v>
      </c>
      <c r="AF339" s="35">
        <f t="shared" ca="1" si="610"/>
        <v>0</v>
      </c>
      <c r="AG339" s="36">
        <f t="shared" ca="1" si="611"/>
        <v>0</v>
      </c>
      <c r="AH339" s="34">
        <f t="shared" ca="1" si="612"/>
        <v>-8532.3199999999779</v>
      </c>
      <c r="AI339" s="35">
        <f t="shared" ca="1" si="613"/>
        <v>-426.62000000000171</v>
      </c>
      <c r="AJ339" s="35">
        <f t="shared" ca="1" si="614"/>
        <v>-1805.600000000012</v>
      </c>
      <c r="AK339" s="36">
        <f t="shared" ca="1" si="615"/>
        <v>-10764.53999999999</v>
      </c>
      <c r="AL339" s="34">
        <f t="shared" ca="1" si="616"/>
        <v>-18502.910000000324</v>
      </c>
      <c r="AM339" s="35">
        <f t="shared" ca="1" si="617"/>
        <v>-925.13000000000102</v>
      </c>
      <c r="AN339" s="35">
        <f t="shared" ca="1" si="618"/>
        <v>-3608.0499999999861</v>
      </c>
      <c r="AO339" s="36">
        <f t="shared" ca="1" si="619"/>
        <v>-23036.090000000309</v>
      </c>
      <c r="AP339" s="34">
        <f t="shared" ca="1" si="620"/>
        <v>0</v>
      </c>
      <c r="AQ339" s="35">
        <f t="shared" ca="1" si="621"/>
        <v>0</v>
      </c>
      <c r="AR339" s="35">
        <f t="shared" ca="1" si="622"/>
        <v>0</v>
      </c>
      <c r="AS339" s="36">
        <f t="shared" ca="1" si="623"/>
        <v>0</v>
      </c>
      <c r="AT339" s="34">
        <f t="shared" ca="1" si="624"/>
        <v>0</v>
      </c>
      <c r="AU339" s="35">
        <f t="shared" ca="1" si="625"/>
        <v>0</v>
      </c>
      <c r="AV339" s="35">
        <f t="shared" ca="1" si="626"/>
        <v>0</v>
      </c>
      <c r="AW339" s="36">
        <f t="shared" ca="1" si="627"/>
        <v>0</v>
      </c>
      <c r="AX339" s="34">
        <f t="shared" ca="1" si="628"/>
        <v>6706.9999999993306</v>
      </c>
      <c r="AY339" s="35">
        <f t="shared" ca="1" si="629"/>
        <v>335.39000000000306</v>
      </c>
      <c r="AZ339" s="35">
        <f t="shared" ca="1" si="630"/>
        <v>20128.640000000014</v>
      </c>
      <c r="BA339" s="36">
        <f t="shared" ca="1" si="631"/>
        <v>27171.029999999322</v>
      </c>
    </row>
    <row r="340" spans="1:53" outlineLevel="2" x14ac:dyDescent="0.25">
      <c r="A340" t="s">
        <v>373</v>
      </c>
      <c r="B340" t="str">
        <f t="shared" ca="1" si="580"/>
        <v>TCN</v>
      </c>
      <c r="C340" t="str">
        <f t="shared" ca="1" si="581"/>
        <v>TransCanada Energy Ltd.</v>
      </c>
      <c r="D340" t="str">
        <f t="shared" ca="1" si="582"/>
        <v>SH1</v>
      </c>
      <c r="E340" t="str">
        <f t="shared" ca="1" si="583"/>
        <v>Sheerness #1</v>
      </c>
      <c r="F340" s="34">
        <f t="shared" ca="1" si="584"/>
        <v>112577.34</v>
      </c>
      <c r="G340" s="35">
        <f t="shared" ca="1" si="585"/>
        <v>5628.8699999999935</v>
      </c>
      <c r="H340" s="35">
        <f t="shared" ca="1" si="586"/>
        <v>52933.609999999979</v>
      </c>
      <c r="I340" s="36">
        <f t="shared" ca="1" si="587"/>
        <v>171139.81999999995</v>
      </c>
      <c r="J340" s="34">
        <f t="shared" ca="1" si="588"/>
        <v>20385.940000000061</v>
      </c>
      <c r="K340" s="35">
        <f t="shared" ca="1" si="589"/>
        <v>1019.2800000000061</v>
      </c>
      <c r="L340" s="35">
        <f t="shared" ca="1" si="590"/>
        <v>8447.0300000000479</v>
      </c>
      <c r="M340" s="36">
        <f t="shared" ca="1" si="591"/>
        <v>29852.250000000116</v>
      </c>
      <c r="N340" s="34">
        <f t="shared" ca="1" si="592"/>
        <v>82181.329999999405</v>
      </c>
      <c r="O340" s="35">
        <f t="shared" ca="1" si="593"/>
        <v>4109.0599999999977</v>
      </c>
      <c r="P340" s="35">
        <f t="shared" ca="1" si="594"/>
        <v>29327.549999999985</v>
      </c>
      <c r="Q340" s="36">
        <f t="shared" ca="1" si="595"/>
        <v>115617.93999999941</v>
      </c>
      <c r="R340" s="34">
        <f t="shared" ca="1" si="596"/>
        <v>54329.539999999979</v>
      </c>
      <c r="S340" s="35">
        <f t="shared" ca="1" si="597"/>
        <v>2716.449999999998</v>
      </c>
      <c r="T340" s="35">
        <f t="shared" ca="1" si="598"/>
        <v>17613.600000000009</v>
      </c>
      <c r="U340" s="36">
        <f t="shared" ca="1" si="599"/>
        <v>74659.59</v>
      </c>
      <c r="V340" s="34">
        <f t="shared" ca="1" si="600"/>
        <v>73644.929999999964</v>
      </c>
      <c r="W340" s="35">
        <f t="shared" ca="1" si="601"/>
        <v>3682.2400000000016</v>
      </c>
      <c r="X340" s="35">
        <f t="shared" ca="1" si="602"/>
        <v>22276.770000000008</v>
      </c>
      <c r="Y340" s="36">
        <f t="shared" ca="1" si="603"/>
        <v>99603.939999999959</v>
      </c>
      <c r="Z340" s="34">
        <f t="shared" ca="1" si="604"/>
        <v>22786.680000000226</v>
      </c>
      <c r="AA340" s="35">
        <f t="shared" ca="1" si="605"/>
        <v>1139.3299999999963</v>
      </c>
      <c r="AB340" s="35">
        <f t="shared" ca="1" si="606"/>
        <v>6290.4399999999932</v>
      </c>
      <c r="AC340" s="36">
        <f t="shared" ca="1" si="607"/>
        <v>30216.450000000212</v>
      </c>
      <c r="AD340" s="34">
        <f t="shared" ca="1" si="608"/>
        <v>-16800.449999999957</v>
      </c>
      <c r="AE340" s="35">
        <f t="shared" ca="1" si="609"/>
        <v>-840.00999999999988</v>
      </c>
      <c r="AF340" s="35">
        <f t="shared" ca="1" si="610"/>
        <v>-4157.9599999999828</v>
      </c>
      <c r="AG340" s="36">
        <f t="shared" ca="1" si="611"/>
        <v>-21798.41999999994</v>
      </c>
      <c r="AH340" s="34">
        <f t="shared" ca="1" si="612"/>
        <v>265051.5399999998</v>
      </c>
      <c r="AI340" s="35">
        <f t="shared" ca="1" si="613"/>
        <v>13252.579999999998</v>
      </c>
      <c r="AJ340" s="35">
        <f t="shared" ca="1" si="614"/>
        <v>58934.860000000015</v>
      </c>
      <c r="AK340" s="36">
        <f t="shared" ca="1" si="615"/>
        <v>337238.97999999981</v>
      </c>
      <c r="AL340" s="34">
        <f t="shared" ca="1" si="616"/>
        <v>65768.090000000142</v>
      </c>
      <c r="AM340" s="35">
        <f t="shared" ca="1" si="617"/>
        <v>3288.3899999999958</v>
      </c>
      <c r="AN340" s="35">
        <f t="shared" ca="1" si="618"/>
        <v>12837.63</v>
      </c>
      <c r="AO340" s="36">
        <f t="shared" ca="1" si="619"/>
        <v>81894.110000000132</v>
      </c>
      <c r="AP340" s="34">
        <f t="shared" ca="1" si="620"/>
        <v>78559.010000000068</v>
      </c>
      <c r="AQ340" s="35">
        <f t="shared" ca="1" si="621"/>
        <v>3927.9199999999987</v>
      </c>
      <c r="AR340" s="35">
        <f t="shared" ca="1" si="622"/>
        <v>13164.48</v>
      </c>
      <c r="AS340" s="36">
        <f t="shared" ca="1" si="623"/>
        <v>95651.410000000076</v>
      </c>
      <c r="AT340" s="34">
        <f t="shared" ca="1" si="624"/>
        <v>0</v>
      </c>
      <c r="AU340" s="35">
        <f t="shared" ca="1" si="625"/>
        <v>0</v>
      </c>
      <c r="AV340" s="35">
        <f t="shared" ca="1" si="626"/>
        <v>0</v>
      </c>
      <c r="AW340" s="36">
        <f t="shared" ca="1" si="627"/>
        <v>0</v>
      </c>
      <c r="AX340" s="34">
        <f t="shared" ca="1" si="628"/>
        <v>758483.94999999949</v>
      </c>
      <c r="AY340" s="35">
        <f t="shared" ca="1" si="629"/>
        <v>37924.109999999986</v>
      </c>
      <c r="AZ340" s="35">
        <f t="shared" ca="1" si="630"/>
        <v>217668.01000000007</v>
      </c>
      <c r="BA340" s="36">
        <f t="shared" ca="1" si="631"/>
        <v>1014076.0699999997</v>
      </c>
    </row>
    <row r="341" spans="1:53" outlineLevel="2" x14ac:dyDescent="0.25">
      <c r="A341" t="s">
        <v>375</v>
      </c>
      <c r="B341" t="str">
        <f t="shared" ca="1" si="580"/>
        <v>TCN</v>
      </c>
      <c r="C341" t="str">
        <f t="shared" ca="1" si="581"/>
        <v>TransCanada Energy Ltd.</v>
      </c>
      <c r="D341" t="str">
        <f t="shared" ca="1" si="582"/>
        <v>SH2</v>
      </c>
      <c r="E341" t="str">
        <f t="shared" ca="1" si="583"/>
        <v>Sheerness #2</v>
      </c>
      <c r="F341" s="34">
        <f t="shared" ca="1" si="584"/>
        <v>99166.510000000359</v>
      </c>
      <c r="G341" s="35">
        <f t="shared" ca="1" si="585"/>
        <v>4958.3300000000017</v>
      </c>
      <c r="H341" s="35">
        <f t="shared" ca="1" si="586"/>
        <v>46576.49000000002</v>
      </c>
      <c r="I341" s="36">
        <f t="shared" ca="1" si="587"/>
        <v>150701.33000000037</v>
      </c>
      <c r="J341" s="34">
        <f t="shared" ca="1" si="588"/>
        <v>40860.299999999814</v>
      </c>
      <c r="K341" s="35">
        <f t="shared" ca="1" si="589"/>
        <v>2043.0199999999986</v>
      </c>
      <c r="L341" s="35">
        <f t="shared" ca="1" si="590"/>
        <v>16902.739999999943</v>
      </c>
      <c r="M341" s="36">
        <f t="shared" ca="1" si="591"/>
        <v>59806.059999999758</v>
      </c>
      <c r="N341" s="34">
        <f t="shared" ca="1" si="592"/>
        <v>55023.589999999967</v>
      </c>
      <c r="O341" s="35">
        <f t="shared" ca="1" si="593"/>
        <v>2751.2000000000012</v>
      </c>
      <c r="P341" s="35">
        <f t="shared" ca="1" si="594"/>
        <v>19674.5</v>
      </c>
      <c r="Q341" s="36">
        <f t="shared" ca="1" si="595"/>
        <v>77449.289999999979</v>
      </c>
      <c r="R341" s="34">
        <f t="shared" ca="1" si="596"/>
        <v>53683.370000000039</v>
      </c>
      <c r="S341" s="35">
        <f t="shared" ca="1" si="597"/>
        <v>2684.190000000001</v>
      </c>
      <c r="T341" s="35">
        <f t="shared" ca="1" si="598"/>
        <v>17306.59</v>
      </c>
      <c r="U341" s="36">
        <f t="shared" ca="1" si="599"/>
        <v>73674.150000000052</v>
      </c>
      <c r="V341" s="34">
        <f t="shared" ca="1" si="600"/>
        <v>88655.140000000043</v>
      </c>
      <c r="W341" s="35">
        <f t="shared" ca="1" si="601"/>
        <v>4432.7599999999966</v>
      </c>
      <c r="X341" s="35">
        <f t="shared" ca="1" si="602"/>
        <v>26840.030000000006</v>
      </c>
      <c r="Y341" s="36">
        <f t="shared" ca="1" si="603"/>
        <v>119927.93000000002</v>
      </c>
      <c r="Z341" s="34">
        <f t="shared" ca="1" si="604"/>
        <v>22060.679999999818</v>
      </c>
      <c r="AA341" s="35">
        <f t="shared" ca="1" si="605"/>
        <v>1103.0300000000025</v>
      </c>
      <c r="AB341" s="35">
        <f t="shared" ca="1" si="606"/>
        <v>6092.4399999999578</v>
      </c>
      <c r="AC341" s="36">
        <f t="shared" ca="1" si="607"/>
        <v>29256.14999999978</v>
      </c>
      <c r="AD341" s="34">
        <f t="shared" ca="1" si="608"/>
        <v>-18132.170000000449</v>
      </c>
      <c r="AE341" s="35">
        <f t="shared" ca="1" si="609"/>
        <v>-906.60999999999888</v>
      </c>
      <c r="AF341" s="35">
        <f t="shared" ca="1" si="610"/>
        <v>-4488.3999999999951</v>
      </c>
      <c r="AG341" s="36">
        <f t="shared" ca="1" si="611"/>
        <v>-23527.18000000044</v>
      </c>
      <c r="AH341" s="34">
        <f t="shared" ca="1" si="612"/>
        <v>247742.63999999987</v>
      </c>
      <c r="AI341" s="35">
        <f t="shared" ca="1" si="613"/>
        <v>12387.14</v>
      </c>
      <c r="AJ341" s="35">
        <f t="shared" ca="1" si="614"/>
        <v>55369.239999999983</v>
      </c>
      <c r="AK341" s="36">
        <f t="shared" ca="1" si="615"/>
        <v>315499.01999999984</v>
      </c>
      <c r="AL341" s="34">
        <f t="shared" ca="1" si="616"/>
        <v>39190.139999999868</v>
      </c>
      <c r="AM341" s="35">
        <f t="shared" ca="1" si="617"/>
        <v>1959.5299999999988</v>
      </c>
      <c r="AN341" s="35">
        <f t="shared" ca="1" si="618"/>
        <v>7648.4700000000194</v>
      </c>
      <c r="AO341" s="36">
        <f t="shared" ca="1" si="619"/>
        <v>48798.139999999883</v>
      </c>
      <c r="AP341" s="34">
        <f t="shared" ca="1" si="620"/>
        <v>54995.340000000011</v>
      </c>
      <c r="AQ341" s="35">
        <f t="shared" ca="1" si="621"/>
        <v>2749.7700000000041</v>
      </c>
      <c r="AR341" s="35">
        <f t="shared" ca="1" si="622"/>
        <v>9268.9000000000124</v>
      </c>
      <c r="AS341" s="36">
        <f t="shared" ca="1" si="623"/>
        <v>67014.010000000038</v>
      </c>
      <c r="AT341" s="34">
        <f t="shared" ca="1" si="624"/>
        <v>0</v>
      </c>
      <c r="AU341" s="35">
        <f t="shared" ca="1" si="625"/>
        <v>0</v>
      </c>
      <c r="AV341" s="35">
        <f t="shared" ca="1" si="626"/>
        <v>0</v>
      </c>
      <c r="AW341" s="36">
        <f t="shared" ca="1" si="627"/>
        <v>0</v>
      </c>
      <c r="AX341" s="34">
        <f t="shared" ca="1" si="628"/>
        <v>683245.53999999934</v>
      </c>
      <c r="AY341" s="35">
        <f t="shared" ca="1" si="629"/>
        <v>34162.36</v>
      </c>
      <c r="AZ341" s="35">
        <f t="shared" ca="1" si="630"/>
        <v>201190.99999999997</v>
      </c>
      <c r="BA341" s="36">
        <f t="shared" ca="1" si="631"/>
        <v>918598.89999999932</v>
      </c>
    </row>
    <row r="342" spans="1:53" outlineLevel="2" x14ac:dyDescent="0.25">
      <c r="A342" t="s">
        <v>387</v>
      </c>
      <c r="B342" t="str">
        <f t="shared" ca="1" si="580"/>
        <v>TCN</v>
      </c>
      <c r="C342" t="str">
        <f t="shared" ca="1" si="581"/>
        <v>TransCanada Energy Ltd.</v>
      </c>
      <c r="D342" t="str">
        <f t="shared" ca="1" si="582"/>
        <v>TC01</v>
      </c>
      <c r="E342" t="str">
        <f t="shared" ca="1" si="583"/>
        <v>Carseland Industrial System</v>
      </c>
      <c r="F342" s="34">
        <f t="shared" ca="1" si="584"/>
        <v>14663.060000000012</v>
      </c>
      <c r="G342" s="35">
        <f t="shared" ca="1" si="585"/>
        <v>733.16000000000258</v>
      </c>
      <c r="H342" s="35">
        <f t="shared" ca="1" si="586"/>
        <v>6885.4199999999864</v>
      </c>
      <c r="I342" s="36">
        <f t="shared" ca="1" si="587"/>
        <v>22281.640000000003</v>
      </c>
      <c r="J342" s="34">
        <f t="shared" ca="1" si="588"/>
        <v>15001.599999999977</v>
      </c>
      <c r="K342" s="35">
        <f t="shared" ca="1" si="589"/>
        <v>750.09000000000015</v>
      </c>
      <c r="L342" s="35">
        <f t="shared" ca="1" si="590"/>
        <v>6209.0599999999995</v>
      </c>
      <c r="M342" s="36">
        <f t="shared" ca="1" si="591"/>
        <v>21960.749999999975</v>
      </c>
      <c r="N342" s="34">
        <f t="shared" ca="1" si="592"/>
        <v>10243.939999999973</v>
      </c>
      <c r="O342" s="35">
        <f t="shared" ca="1" si="593"/>
        <v>512.17000000000189</v>
      </c>
      <c r="P342" s="35">
        <f t="shared" ca="1" si="594"/>
        <v>3658.2900000000072</v>
      </c>
      <c r="Q342" s="36">
        <f t="shared" ca="1" si="595"/>
        <v>14414.399999999983</v>
      </c>
      <c r="R342" s="34">
        <f t="shared" ca="1" si="596"/>
        <v>7932.6900000000169</v>
      </c>
      <c r="S342" s="35">
        <f t="shared" ca="1" si="597"/>
        <v>396.64000000000033</v>
      </c>
      <c r="T342" s="35">
        <f t="shared" ca="1" si="598"/>
        <v>2571.3400000000092</v>
      </c>
      <c r="U342" s="36">
        <f t="shared" ca="1" si="599"/>
        <v>10900.670000000026</v>
      </c>
      <c r="V342" s="34">
        <f t="shared" ca="1" si="600"/>
        <v>2755.629999999961</v>
      </c>
      <c r="W342" s="35">
        <f t="shared" ca="1" si="601"/>
        <v>137.77999999999838</v>
      </c>
      <c r="X342" s="35">
        <f t="shared" ca="1" si="602"/>
        <v>835.80999999999733</v>
      </c>
      <c r="Y342" s="36">
        <f t="shared" ca="1" si="603"/>
        <v>3729.2199999999575</v>
      </c>
      <c r="Z342" s="34">
        <f t="shared" ca="1" si="604"/>
        <v>9.9999999947613105E-3</v>
      </c>
      <c r="AA342" s="35">
        <f t="shared" ca="1" si="605"/>
        <v>0</v>
      </c>
      <c r="AB342" s="35">
        <f t="shared" ca="1" si="606"/>
        <v>1.8189894035458565E-12</v>
      </c>
      <c r="AC342" s="36">
        <f t="shared" ca="1" si="607"/>
        <v>9.9999999965802999E-3</v>
      </c>
      <c r="AD342" s="34">
        <f t="shared" ca="1" si="608"/>
        <v>0</v>
      </c>
      <c r="AE342" s="35">
        <f t="shared" ca="1" si="609"/>
        <v>0</v>
      </c>
      <c r="AF342" s="35">
        <f t="shared" ca="1" si="610"/>
        <v>0</v>
      </c>
      <c r="AG342" s="36">
        <f t="shared" ca="1" si="611"/>
        <v>0</v>
      </c>
      <c r="AH342" s="34">
        <f t="shared" ca="1" si="612"/>
        <v>12016.919999999966</v>
      </c>
      <c r="AI342" s="35">
        <f t="shared" ca="1" si="613"/>
        <v>600.87000000000023</v>
      </c>
      <c r="AJ342" s="35">
        <f t="shared" ca="1" si="614"/>
        <v>2682.4700000000062</v>
      </c>
      <c r="AK342" s="36">
        <f t="shared" ca="1" si="615"/>
        <v>15300.259999999973</v>
      </c>
      <c r="AL342" s="34">
        <f t="shared" ca="1" si="616"/>
        <v>0</v>
      </c>
      <c r="AM342" s="35">
        <f t="shared" ca="1" si="617"/>
        <v>0</v>
      </c>
      <c r="AN342" s="35">
        <f t="shared" ca="1" si="618"/>
        <v>0</v>
      </c>
      <c r="AO342" s="36">
        <f t="shared" ca="1" si="619"/>
        <v>0</v>
      </c>
      <c r="AP342" s="34">
        <f t="shared" ca="1" si="620"/>
        <v>-58305.379999999976</v>
      </c>
      <c r="AQ342" s="35">
        <f t="shared" ca="1" si="621"/>
        <v>-2915.2600000000007</v>
      </c>
      <c r="AR342" s="35">
        <f t="shared" ca="1" si="622"/>
        <v>-9822.3800000000028</v>
      </c>
      <c r="AS342" s="36">
        <f t="shared" ca="1" si="623"/>
        <v>-71043.01999999999</v>
      </c>
      <c r="AT342" s="34">
        <f t="shared" ca="1" si="624"/>
        <v>0</v>
      </c>
      <c r="AU342" s="35">
        <f t="shared" ca="1" si="625"/>
        <v>0</v>
      </c>
      <c r="AV342" s="35">
        <f t="shared" ca="1" si="626"/>
        <v>0</v>
      </c>
      <c r="AW342" s="36">
        <f t="shared" ca="1" si="627"/>
        <v>0</v>
      </c>
      <c r="AX342" s="34">
        <f t="shared" ca="1" si="628"/>
        <v>4308.4699999999284</v>
      </c>
      <c r="AY342" s="35">
        <f t="shared" ca="1" si="629"/>
        <v>215.450000000003</v>
      </c>
      <c r="AZ342" s="35">
        <f t="shared" ca="1" si="630"/>
        <v>13020.01</v>
      </c>
      <c r="BA342" s="36">
        <f t="shared" ca="1" si="631"/>
        <v>17543.929999999935</v>
      </c>
    </row>
    <row r="343" spans="1:53" outlineLevel="2" x14ac:dyDescent="0.25">
      <c r="A343" t="s">
        <v>388</v>
      </c>
      <c r="B343" t="str">
        <f t="shared" ca="1" si="580"/>
        <v>TCN</v>
      </c>
      <c r="C343" t="str">
        <f t="shared" ca="1" si="581"/>
        <v>TransCanada Energy Ltd.</v>
      </c>
      <c r="D343" t="str">
        <f t="shared" ca="1" si="582"/>
        <v>TC02</v>
      </c>
      <c r="E343" t="str">
        <f t="shared" ca="1" si="583"/>
        <v>Redwater Industrial System</v>
      </c>
      <c r="F343" s="34">
        <f t="shared" ca="1" si="584"/>
        <v>-2.5465851649641991E-11</v>
      </c>
      <c r="G343" s="35">
        <f t="shared" ca="1" si="585"/>
        <v>0</v>
      </c>
      <c r="H343" s="35">
        <f t="shared" ca="1" si="586"/>
        <v>2.0000000000209184E-2</v>
      </c>
      <c r="I343" s="36">
        <f t="shared" ca="1" si="587"/>
        <v>1.9999999974743332E-2</v>
      </c>
      <c r="J343" s="34">
        <f t="shared" ca="1" si="588"/>
        <v>3725.0899999999929</v>
      </c>
      <c r="K343" s="35">
        <f t="shared" ca="1" si="589"/>
        <v>186.25000000000006</v>
      </c>
      <c r="L343" s="35">
        <f t="shared" ca="1" si="590"/>
        <v>1542.8199999999993</v>
      </c>
      <c r="M343" s="36">
        <f t="shared" ca="1" si="591"/>
        <v>5454.1599999999926</v>
      </c>
      <c r="N343" s="34">
        <f t="shared" ca="1" si="592"/>
        <v>4138.9600000000028</v>
      </c>
      <c r="O343" s="35">
        <f t="shared" ca="1" si="593"/>
        <v>206.95000000000013</v>
      </c>
      <c r="P343" s="35">
        <f t="shared" ca="1" si="594"/>
        <v>1480.4800000000005</v>
      </c>
      <c r="Q343" s="36">
        <f t="shared" ca="1" si="595"/>
        <v>5826.390000000004</v>
      </c>
      <c r="R343" s="34">
        <f t="shared" ca="1" si="596"/>
        <v>-5015.7399999999834</v>
      </c>
      <c r="S343" s="35">
        <f t="shared" ca="1" si="597"/>
        <v>-250.77999999999992</v>
      </c>
      <c r="T343" s="35">
        <f t="shared" ca="1" si="598"/>
        <v>-1626.6299999999992</v>
      </c>
      <c r="U343" s="36">
        <f t="shared" ca="1" si="599"/>
        <v>-6893.1499999999833</v>
      </c>
      <c r="V343" s="34">
        <f t="shared" ca="1" si="600"/>
        <v>6781.14</v>
      </c>
      <c r="W343" s="35">
        <f t="shared" ca="1" si="601"/>
        <v>339.06</v>
      </c>
      <c r="X343" s="35">
        <f t="shared" ca="1" si="602"/>
        <v>2047.3299999999997</v>
      </c>
      <c r="Y343" s="36">
        <f t="shared" ca="1" si="603"/>
        <v>9167.5299999999988</v>
      </c>
      <c r="Z343" s="34">
        <f t="shared" ca="1" si="604"/>
        <v>8243.2400000000089</v>
      </c>
      <c r="AA343" s="35">
        <f t="shared" ca="1" si="605"/>
        <v>412.17</v>
      </c>
      <c r="AB343" s="35">
        <f t="shared" ca="1" si="606"/>
        <v>2279.7299999999996</v>
      </c>
      <c r="AC343" s="36">
        <f t="shared" ca="1" si="607"/>
        <v>10935.140000000009</v>
      </c>
      <c r="AD343" s="34">
        <f t="shared" ca="1" si="608"/>
        <v>-3336.8599999999969</v>
      </c>
      <c r="AE343" s="35">
        <f t="shared" ca="1" si="609"/>
        <v>-166.87999999999994</v>
      </c>
      <c r="AF343" s="35">
        <f t="shared" ca="1" si="610"/>
        <v>-827.9300000000004</v>
      </c>
      <c r="AG343" s="36">
        <f t="shared" ca="1" si="611"/>
        <v>-4331.6699999999964</v>
      </c>
      <c r="AH343" s="34">
        <f t="shared" ca="1" si="612"/>
        <v>3485.5900000000074</v>
      </c>
      <c r="AI343" s="35">
        <f t="shared" ca="1" si="613"/>
        <v>174.28000000000011</v>
      </c>
      <c r="AJ343" s="35">
        <f t="shared" ca="1" si="614"/>
        <v>776.8</v>
      </c>
      <c r="AK343" s="36">
        <f t="shared" ca="1" si="615"/>
        <v>4436.6700000000073</v>
      </c>
      <c r="AL343" s="34">
        <f t="shared" ca="1" si="616"/>
        <v>4458.7099999999991</v>
      </c>
      <c r="AM343" s="35">
        <f t="shared" ca="1" si="617"/>
        <v>222.93</v>
      </c>
      <c r="AN343" s="35">
        <f t="shared" ca="1" si="618"/>
        <v>876.20000000000027</v>
      </c>
      <c r="AO343" s="36">
        <f t="shared" ca="1" si="619"/>
        <v>5557.84</v>
      </c>
      <c r="AP343" s="34">
        <f t="shared" ca="1" si="620"/>
        <v>468.73999999999251</v>
      </c>
      <c r="AQ343" s="35">
        <f t="shared" ca="1" si="621"/>
        <v>23.430000000000035</v>
      </c>
      <c r="AR343" s="35">
        <f t="shared" ca="1" si="622"/>
        <v>78.650000000000048</v>
      </c>
      <c r="AS343" s="36">
        <f t="shared" ca="1" si="623"/>
        <v>570.81999999999255</v>
      </c>
      <c r="AT343" s="34">
        <f t="shared" ca="1" si="624"/>
        <v>75.619999999999749</v>
      </c>
      <c r="AU343" s="35">
        <f t="shared" ca="1" si="625"/>
        <v>3.7799999999999994</v>
      </c>
      <c r="AV343" s="35">
        <f t="shared" ca="1" si="626"/>
        <v>11.200000000000005</v>
      </c>
      <c r="AW343" s="36">
        <f t="shared" ca="1" si="627"/>
        <v>90.599999999999753</v>
      </c>
      <c r="AX343" s="34">
        <f t="shared" ca="1" si="628"/>
        <v>23024.489999999994</v>
      </c>
      <c r="AY343" s="35">
        <f t="shared" ca="1" si="629"/>
        <v>1151.1900000000005</v>
      </c>
      <c r="AZ343" s="35">
        <f t="shared" ca="1" si="630"/>
        <v>6638.6699999999992</v>
      </c>
      <c r="BA343" s="36">
        <f t="shared" ca="1" si="631"/>
        <v>30814.349999999995</v>
      </c>
    </row>
    <row r="344" spans="1:53" outlineLevel="1" x14ac:dyDescent="0.25">
      <c r="C344" s="2" t="s">
        <v>983</v>
      </c>
      <c r="F344" s="34">
        <f t="shared" ref="F344:BA344" ca="1" si="632">SUBTOTAL(9,F333:F343)</f>
        <v>298105.94000000082</v>
      </c>
      <c r="G344" s="35">
        <f t="shared" ca="1" si="632"/>
        <v>14905.319999999992</v>
      </c>
      <c r="H344" s="35">
        <f t="shared" ca="1" si="632"/>
        <v>139330.26999999993</v>
      </c>
      <c r="I344" s="36">
        <f t="shared" ca="1" si="632"/>
        <v>452341.53000000067</v>
      </c>
      <c r="J344" s="34">
        <f t="shared" ca="1" si="632"/>
        <v>240682.58999999918</v>
      </c>
      <c r="K344" s="35">
        <f t="shared" ca="1" si="632"/>
        <v>12034.120000000004</v>
      </c>
      <c r="L344" s="35">
        <f t="shared" ca="1" si="632"/>
        <v>99727.750000000015</v>
      </c>
      <c r="M344" s="36">
        <f t="shared" ca="1" si="632"/>
        <v>352444.45999999926</v>
      </c>
      <c r="N344" s="34">
        <f t="shared" ca="1" si="632"/>
        <v>221363.46999999933</v>
      </c>
      <c r="O344" s="35">
        <f t="shared" ca="1" si="632"/>
        <v>11068.140000000003</v>
      </c>
      <c r="P344" s="35">
        <f t="shared" ca="1" si="632"/>
        <v>79116.84</v>
      </c>
      <c r="Q344" s="36">
        <f t="shared" ca="1" si="632"/>
        <v>311548.44999999937</v>
      </c>
      <c r="R344" s="34">
        <f t="shared" ca="1" si="632"/>
        <v>80640.880000000208</v>
      </c>
      <c r="S344" s="35">
        <f t="shared" ca="1" si="632"/>
        <v>4032.04</v>
      </c>
      <c r="T344" s="35">
        <f t="shared" ca="1" si="632"/>
        <v>26024.840000000011</v>
      </c>
      <c r="U344" s="36">
        <f t="shared" ca="1" si="632"/>
        <v>110697.76000000023</v>
      </c>
      <c r="V344" s="34">
        <f t="shared" ca="1" si="632"/>
        <v>-138445.53000000014</v>
      </c>
      <c r="W344" s="35">
        <f t="shared" ca="1" si="632"/>
        <v>-6922.2400000000043</v>
      </c>
      <c r="X344" s="35">
        <f t="shared" ca="1" si="632"/>
        <v>-42149.819999999942</v>
      </c>
      <c r="Y344" s="36">
        <f t="shared" ca="1" si="632"/>
        <v>-187517.59000000017</v>
      </c>
      <c r="Z344" s="34">
        <f t="shared" ca="1" si="632"/>
        <v>157054.38999999987</v>
      </c>
      <c r="AA344" s="35">
        <f t="shared" ca="1" si="632"/>
        <v>7852.6899999999932</v>
      </c>
      <c r="AB344" s="35">
        <f t="shared" ca="1" si="632"/>
        <v>43407.659999999945</v>
      </c>
      <c r="AC344" s="36">
        <f t="shared" ca="1" si="632"/>
        <v>208314.73999999982</v>
      </c>
      <c r="AD344" s="34">
        <f t="shared" ca="1" si="632"/>
        <v>39915.679999999513</v>
      </c>
      <c r="AE344" s="35">
        <f t="shared" ca="1" si="632"/>
        <v>1995.7199999999996</v>
      </c>
      <c r="AF344" s="35">
        <f t="shared" ca="1" si="632"/>
        <v>9946.0200000000186</v>
      </c>
      <c r="AG344" s="36">
        <f t="shared" ca="1" si="632"/>
        <v>51857.419999999547</v>
      </c>
      <c r="AH344" s="34">
        <f t="shared" ca="1" si="632"/>
        <v>534646.26999999944</v>
      </c>
      <c r="AI344" s="35">
        <f t="shared" ca="1" si="632"/>
        <v>26732.319999999996</v>
      </c>
      <c r="AJ344" s="35">
        <f t="shared" ca="1" si="632"/>
        <v>119359.82999999994</v>
      </c>
      <c r="AK344" s="36">
        <f t="shared" ca="1" si="632"/>
        <v>680738.41999999958</v>
      </c>
      <c r="AL344" s="34">
        <f t="shared" ca="1" si="632"/>
        <v>138657.63999999987</v>
      </c>
      <c r="AM344" s="35">
        <f t="shared" ca="1" si="632"/>
        <v>6932.8999999999933</v>
      </c>
      <c r="AN344" s="35">
        <f t="shared" ca="1" si="632"/>
        <v>27030.69000000001</v>
      </c>
      <c r="AO344" s="36">
        <f t="shared" ca="1" si="632"/>
        <v>172621.22999999989</v>
      </c>
      <c r="AP344" s="34">
        <f t="shared" ca="1" si="632"/>
        <v>71275.680000000095</v>
      </c>
      <c r="AQ344" s="35">
        <f t="shared" ca="1" si="632"/>
        <v>3563.7700000000023</v>
      </c>
      <c r="AR344" s="35">
        <f t="shared" ca="1" si="632"/>
        <v>11940.150000000009</v>
      </c>
      <c r="AS344" s="36">
        <f t="shared" ca="1" si="632"/>
        <v>86779.600000000108</v>
      </c>
      <c r="AT344" s="34">
        <f t="shared" ca="1" si="632"/>
        <v>-4261.1299999999965</v>
      </c>
      <c r="AU344" s="35">
        <f t="shared" ca="1" si="632"/>
        <v>-213.04999999999998</v>
      </c>
      <c r="AV344" s="35">
        <f t="shared" ca="1" si="632"/>
        <v>-614.4099999999994</v>
      </c>
      <c r="AW344" s="36">
        <f t="shared" ca="1" si="632"/>
        <v>-5088.5899999999974</v>
      </c>
      <c r="AX344" s="34">
        <f t="shared" ca="1" si="632"/>
        <v>1639635.879999998</v>
      </c>
      <c r="AY344" s="35">
        <f t="shared" ca="1" si="632"/>
        <v>81981.729999999967</v>
      </c>
      <c r="AZ344" s="35">
        <f t="shared" ca="1" si="632"/>
        <v>513119.82</v>
      </c>
      <c r="BA344" s="36">
        <f t="shared" ca="1" si="632"/>
        <v>2234737.4299999983</v>
      </c>
    </row>
    <row r="345" spans="1:53" outlineLevel="2" x14ac:dyDescent="0.25">
      <c r="A345" t="s">
        <v>759</v>
      </c>
      <c r="B345" t="str">
        <f ca="1">VLOOKUP($A345,IndexLookup,2,FALSE)</f>
        <v>TCEM</v>
      </c>
      <c r="C345" t="str">
        <f ca="1">VLOOKUP($B345,ParticipantLookup,2,FALSE)</f>
        <v>TransCanada Energy Marketing ULC</v>
      </c>
      <c r="D345" t="str">
        <f ca="1">VLOOKUP($A345,IndexLookup,3,FALSE)</f>
        <v>BCHEXP</v>
      </c>
      <c r="E345" t="str">
        <f ca="1">VLOOKUP($D345,FacilityLookup,2,FALSE)</f>
        <v>Alberta-BC Intertie - Export</v>
      </c>
      <c r="F345" s="34">
        <f ca="1">IFERROR(VLOOKUP($A345,Lookup2006,77,FALSE),0)</f>
        <v>0</v>
      </c>
      <c r="G345" s="35">
        <f ca="1">IFERROR(VLOOKUP($A345,Lookup2006,78,FALSE),0)</f>
        <v>0</v>
      </c>
      <c r="H345" s="35">
        <f ca="1">IFERROR(VLOOKUP($A345,Lookup2006,79,FALSE),0)</f>
        <v>0</v>
      </c>
      <c r="I345" s="36">
        <f ca="1">IFERROR(VLOOKUP($A345,Lookup2006,80,FALSE),0)</f>
        <v>0</v>
      </c>
      <c r="J345" s="34">
        <f ca="1">IFERROR(VLOOKUP($A345,Lookup2007,77,FALSE),0)</f>
        <v>507.91000000000076</v>
      </c>
      <c r="K345" s="35">
        <f ca="1">IFERROR(VLOOKUP($A345,Lookup2007,78,FALSE),0)</f>
        <v>25.400000000000002</v>
      </c>
      <c r="L345" s="35">
        <f ca="1">IFERROR(VLOOKUP($A345,Lookup2007,79,FALSE),0)</f>
        <v>204.70000000000033</v>
      </c>
      <c r="M345" s="36">
        <f ca="1">IFERROR(VLOOKUP($A345,Lookup2007,80,FALSE),0)</f>
        <v>738.01000000000113</v>
      </c>
      <c r="N345" s="34">
        <f ca="1">IFERROR(VLOOKUP($A345,Lookup2008,77,FALSE),0)</f>
        <v>317.13999999999623</v>
      </c>
      <c r="O345" s="35">
        <f ca="1">IFERROR(VLOOKUP($A345,Lookup2008,78,FALSE),0)</f>
        <v>15.860000000000042</v>
      </c>
      <c r="P345" s="35">
        <f ca="1">IFERROR(VLOOKUP($A345,Lookup2008,79,FALSE),0)</f>
        <v>114.71999999999987</v>
      </c>
      <c r="Q345" s="36">
        <f ca="1">IFERROR(VLOOKUP($A345,Lookup2008,80,FALSE),0)</f>
        <v>447.71999999999616</v>
      </c>
      <c r="R345" s="34">
        <f ca="1">IFERROR(VLOOKUP($A345,Lookup2009,77,FALSE),0)</f>
        <v>0</v>
      </c>
      <c r="S345" s="35">
        <f ca="1">IFERROR(VLOOKUP($A345,Lookup2009,78,FALSE),0)</f>
        <v>0</v>
      </c>
      <c r="T345" s="35">
        <f ca="1">IFERROR(VLOOKUP($A345,Lookup2009,79,FALSE),0)</f>
        <v>0</v>
      </c>
      <c r="U345" s="36">
        <f ca="1">IFERROR(VLOOKUP($A345,Lookup2009,80,FALSE),0)</f>
        <v>0</v>
      </c>
      <c r="V345" s="34">
        <f ca="1">IFERROR(VLOOKUP($A345,Lookup2010,77,FALSE),0)</f>
        <v>0</v>
      </c>
      <c r="W345" s="35">
        <f ca="1">IFERROR(VLOOKUP($A345,Lookup2010,78,FALSE),0)</f>
        <v>0</v>
      </c>
      <c r="X345" s="35">
        <f ca="1">IFERROR(VLOOKUP($A345,Lookup2010,79,FALSE),0)</f>
        <v>0</v>
      </c>
      <c r="Y345" s="36">
        <f ca="1">IFERROR(VLOOKUP($A345,Lookup2010,80,FALSE),0)</f>
        <v>0</v>
      </c>
      <c r="Z345" s="34">
        <f ca="1">IFERROR(VLOOKUP($A345,Lookup2011,77,FALSE),0)</f>
        <v>0</v>
      </c>
      <c r="AA345" s="35">
        <f ca="1">IFERROR(VLOOKUP($A345,Lookup2011,78,FALSE),0)</f>
        <v>0</v>
      </c>
      <c r="AB345" s="35">
        <f ca="1">IFERROR(VLOOKUP($A345,Lookup2011,79,FALSE),0)</f>
        <v>0</v>
      </c>
      <c r="AC345" s="36">
        <f ca="1">IFERROR(VLOOKUP($A345,Lookup2011,80,FALSE),0)</f>
        <v>0</v>
      </c>
      <c r="AD345" s="34">
        <f ca="1">IFERROR(VLOOKUP($A345,Lookup2012,77,FALSE),0)</f>
        <v>0</v>
      </c>
      <c r="AE345" s="35">
        <f ca="1">IFERROR(VLOOKUP($A345,Lookup2012,78,FALSE),0)</f>
        <v>0</v>
      </c>
      <c r="AF345" s="35">
        <f ca="1">IFERROR(VLOOKUP($A345,Lookup2012,79,FALSE),0)</f>
        <v>0</v>
      </c>
      <c r="AG345" s="36">
        <f ca="1">IFERROR(VLOOKUP($A345,Lookup2012,80,FALSE),0)</f>
        <v>0</v>
      </c>
      <c r="AH345" s="34">
        <f ca="1">IFERROR(VLOOKUP($A345,Lookup2013,77,FALSE),0)</f>
        <v>0</v>
      </c>
      <c r="AI345" s="35">
        <f ca="1">IFERROR(VLOOKUP($A345,Lookup2013,78,FALSE),0)</f>
        <v>0</v>
      </c>
      <c r="AJ345" s="35">
        <f ca="1">IFERROR(VLOOKUP($A345,Lookup2013,79,FALSE),0)</f>
        <v>0</v>
      </c>
      <c r="AK345" s="36">
        <f ca="1">IFERROR(VLOOKUP($A345,Lookup2013,80,FALSE),0)</f>
        <v>0</v>
      </c>
      <c r="AL345" s="34">
        <f ca="1">IFERROR(VLOOKUP($A345,Lookup2014,77,FALSE),0)</f>
        <v>0</v>
      </c>
      <c r="AM345" s="35">
        <f ca="1">IFERROR(VLOOKUP($A345,Lookup2014,78,FALSE),0)</f>
        <v>0</v>
      </c>
      <c r="AN345" s="35">
        <f ca="1">IFERROR(VLOOKUP($A345,Lookup2014,79,FALSE),0)</f>
        <v>0</v>
      </c>
      <c r="AO345" s="36">
        <f ca="1">IFERROR(VLOOKUP($A345,Lookup2014,80,FALSE),0)</f>
        <v>0</v>
      </c>
      <c r="AP345" s="34">
        <f ca="1">IFERROR(VLOOKUP($A345,Lookup2015,77,FALSE),0)</f>
        <v>0</v>
      </c>
      <c r="AQ345" s="35">
        <f ca="1">IFERROR(VLOOKUP($A345,Lookup2015,78,FALSE),0)</f>
        <v>0</v>
      </c>
      <c r="AR345" s="35">
        <f ca="1">IFERROR(VLOOKUP($A345,Lookup2015,79,FALSE),0)</f>
        <v>0</v>
      </c>
      <c r="AS345" s="36">
        <f ca="1">IFERROR(VLOOKUP($A345,Lookup2015,80,FALSE),0)</f>
        <v>0</v>
      </c>
      <c r="AT345" s="34">
        <f ca="1">IFERROR(VLOOKUP($A345,Lookup2016,77,FALSE),0)</f>
        <v>0</v>
      </c>
      <c r="AU345" s="35">
        <f ca="1">IFERROR(VLOOKUP($A345,Lookup2016,78,FALSE),0)</f>
        <v>0</v>
      </c>
      <c r="AV345" s="35">
        <f ca="1">IFERROR(VLOOKUP($A345,Lookup2016,79,FALSE),0)</f>
        <v>0</v>
      </c>
      <c r="AW345" s="36">
        <f ca="1">IFERROR(VLOOKUP($A345,Lookup2016,80,FALSE),0)</f>
        <v>0</v>
      </c>
      <c r="AX345" s="34">
        <f t="shared" ref="AX345:BA346" ca="1" si="633">SUM(F345,J345,N345,R345,V345,Z345,AD345,AH345,AL345,AP345,AT345)</f>
        <v>825.049999999997</v>
      </c>
      <c r="AY345" s="35">
        <f t="shared" ca="1" si="633"/>
        <v>41.260000000000048</v>
      </c>
      <c r="AZ345" s="35">
        <f t="shared" ca="1" si="633"/>
        <v>319.42000000000019</v>
      </c>
      <c r="BA345" s="36">
        <f t="shared" ca="1" si="633"/>
        <v>1185.7299999999973</v>
      </c>
    </row>
    <row r="346" spans="1:53" outlineLevel="2" x14ac:dyDescent="0.25">
      <c r="A346" t="s">
        <v>760</v>
      </c>
      <c r="B346" t="str">
        <f ca="1">VLOOKUP($A346,IndexLookup,2,FALSE)</f>
        <v>TCEM</v>
      </c>
      <c r="C346" t="str">
        <f ca="1">VLOOKUP($B346,ParticipantLookup,2,FALSE)</f>
        <v>TransCanada Energy Marketing ULC</v>
      </c>
      <c r="D346" t="str">
        <f ca="1">VLOOKUP($A346,IndexLookup,3,FALSE)</f>
        <v>BCHIMP</v>
      </c>
      <c r="E346" t="str">
        <f ca="1">VLOOKUP($D346,FacilityLookup,2,FALSE)</f>
        <v>Alberta-BC Intertie - Import</v>
      </c>
      <c r="F346" s="34">
        <f ca="1">IFERROR(VLOOKUP($A346,Lookup2006,77,FALSE),0)</f>
        <v>0</v>
      </c>
      <c r="G346" s="35">
        <f ca="1">IFERROR(VLOOKUP($A346,Lookup2006,78,FALSE),0)</f>
        <v>0</v>
      </c>
      <c r="H346" s="35">
        <f ca="1">IFERROR(VLOOKUP($A346,Lookup2006,79,FALSE),0)</f>
        <v>0</v>
      </c>
      <c r="I346" s="36">
        <f ca="1">IFERROR(VLOOKUP($A346,Lookup2006,80,FALSE),0)</f>
        <v>0</v>
      </c>
      <c r="J346" s="34">
        <f ca="1">IFERROR(VLOOKUP($A346,Lookup2007,77,FALSE),0)</f>
        <v>7286.8899999999776</v>
      </c>
      <c r="K346" s="35">
        <f ca="1">IFERROR(VLOOKUP($A346,Lookup2007,78,FALSE),0)</f>
        <v>364.31999999999857</v>
      </c>
      <c r="L346" s="35">
        <f ca="1">IFERROR(VLOOKUP($A346,Lookup2007,79,FALSE),0)</f>
        <v>2982.2999999999988</v>
      </c>
      <c r="M346" s="36">
        <f ca="1">IFERROR(VLOOKUP($A346,Lookup2007,80,FALSE),0)</f>
        <v>10633.509999999977</v>
      </c>
      <c r="N346" s="34">
        <f ca="1">IFERROR(VLOOKUP($A346,Lookup2008,77,FALSE),0)</f>
        <v>5409.2099999999982</v>
      </c>
      <c r="O346" s="35">
        <f ca="1">IFERROR(VLOOKUP($A346,Lookup2008,78,FALSE),0)</f>
        <v>270.46000000000004</v>
      </c>
      <c r="P346" s="35">
        <f ca="1">IFERROR(VLOOKUP($A346,Lookup2008,79,FALSE),0)</f>
        <v>1909.09</v>
      </c>
      <c r="Q346" s="36">
        <f ca="1">IFERROR(VLOOKUP($A346,Lookup2008,80,FALSE),0)</f>
        <v>7588.7599999999984</v>
      </c>
      <c r="R346" s="34">
        <f ca="1">IFERROR(VLOOKUP($A346,Lookup2009,77,FALSE),0)</f>
        <v>294.69000000000051</v>
      </c>
      <c r="S346" s="35">
        <f ca="1">IFERROR(VLOOKUP($A346,Lookup2009,78,FALSE),0)</f>
        <v>14.729999999999961</v>
      </c>
      <c r="T346" s="35">
        <f ca="1">IFERROR(VLOOKUP($A346,Lookup2009,79,FALSE),0)</f>
        <v>98.199999999999548</v>
      </c>
      <c r="U346" s="36">
        <f ca="1">IFERROR(VLOOKUP($A346,Lookup2009,80,FALSE),0)</f>
        <v>407.62</v>
      </c>
      <c r="V346" s="34">
        <f ca="1">IFERROR(VLOOKUP($A346,Lookup2010,77,FALSE),0)</f>
        <v>0</v>
      </c>
      <c r="W346" s="35">
        <f ca="1">IFERROR(VLOOKUP($A346,Lookup2010,78,FALSE),0)</f>
        <v>0</v>
      </c>
      <c r="X346" s="35">
        <f ca="1">IFERROR(VLOOKUP($A346,Lookup2010,79,FALSE),0)</f>
        <v>0</v>
      </c>
      <c r="Y346" s="36">
        <f ca="1">IFERROR(VLOOKUP($A346,Lookup2010,80,FALSE),0)</f>
        <v>0</v>
      </c>
      <c r="Z346" s="34">
        <f ca="1">IFERROR(VLOOKUP($A346,Lookup2011,77,FALSE),0)</f>
        <v>0</v>
      </c>
      <c r="AA346" s="35">
        <f ca="1">IFERROR(VLOOKUP($A346,Lookup2011,78,FALSE),0)</f>
        <v>0</v>
      </c>
      <c r="AB346" s="35">
        <f ca="1">IFERROR(VLOOKUP($A346,Lookup2011,79,FALSE),0)</f>
        <v>0</v>
      </c>
      <c r="AC346" s="36">
        <f ca="1">IFERROR(VLOOKUP($A346,Lookup2011,80,FALSE),0)</f>
        <v>0</v>
      </c>
      <c r="AD346" s="34">
        <f ca="1">IFERROR(VLOOKUP($A346,Lookup2012,77,FALSE),0)</f>
        <v>0</v>
      </c>
      <c r="AE346" s="35">
        <f ca="1">IFERROR(VLOOKUP($A346,Lookup2012,78,FALSE),0)</f>
        <v>0</v>
      </c>
      <c r="AF346" s="35">
        <f ca="1">IFERROR(VLOOKUP($A346,Lookup2012,79,FALSE),0)</f>
        <v>0</v>
      </c>
      <c r="AG346" s="36">
        <f ca="1">IFERROR(VLOOKUP($A346,Lookup2012,80,FALSE),0)</f>
        <v>0</v>
      </c>
      <c r="AH346" s="34">
        <f ca="1">IFERROR(VLOOKUP($A346,Lookup2013,77,FALSE),0)</f>
        <v>0</v>
      </c>
      <c r="AI346" s="35">
        <f ca="1">IFERROR(VLOOKUP($A346,Lookup2013,78,FALSE),0)</f>
        <v>0</v>
      </c>
      <c r="AJ346" s="35">
        <f ca="1">IFERROR(VLOOKUP($A346,Lookup2013,79,FALSE),0)</f>
        <v>0</v>
      </c>
      <c r="AK346" s="36">
        <f ca="1">IFERROR(VLOOKUP($A346,Lookup2013,80,FALSE),0)</f>
        <v>0</v>
      </c>
      <c r="AL346" s="34">
        <f ca="1">IFERROR(VLOOKUP($A346,Lookup2014,77,FALSE),0)</f>
        <v>0</v>
      </c>
      <c r="AM346" s="35">
        <f ca="1">IFERROR(VLOOKUP($A346,Lookup2014,78,FALSE),0)</f>
        <v>0</v>
      </c>
      <c r="AN346" s="35">
        <f ca="1">IFERROR(VLOOKUP($A346,Lookup2014,79,FALSE),0)</f>
        <v>0</v>
      </c>
      <c r="AO346" s="36">
        <f ca="1">IFERROR(VLOOKUP($A346,Lookup2014,80,FALSE),0)</f>
        <v>0</v>
      </c>
      <c r="AP346" s="34">
        <f ca="1">IFERROR(VLOOKUP($A346,Lookup2015,77,FALSE),0)</f>
        <v>0</v>
      </c>
      <c r="AQ346" s="35">
        <f ca="1">IFERROR(VLOOKUP($A346,Lookup2015,78,FALSE),0)</f>
        <v>0</v>
      </c>
      <c r="AR346" s="35">
        <f ca="1">IFERROR(VLOOKUP($A346,Lookup2015,79,FALSE),0)</f>
        <v>0</v>
      </c>
      <c r="AS346" s="36">
        <f ca="1">IFERROR(VLOOKUP($A346,Lookup2015,80,FALSE),0)</f>
        <v>0</v>
      </c>
      <c r="AT346" s="34">
        <f ca="1">IFERROR(VLOOKUP($A346,Lookup2016,77,FALSE),0)</f>
        <v>0</v>
      </c>
      <c r="AU346" s="35">
        <f ca="1">IFERROR(VLOOKUP($A346,Lookup2016,78,FALSE),0)</f>
        <v>0</v>
      </c>
      <c r="AV346" s="35">
        <f ca="1">IFERROR(VLOOKUP($A346,Lookup2016,79,FALSE),0)</f>
        <v>0</v>
      </c>
      <c r="AW346" s="36">
        <f ca="1">IFERROR(VLOOKUP($A346,Lookup2016,80,FALSE),0)</f>
        <v>0</v>
      </c>
      <c r="AX346" s="34">
        <f t="shared" ca="1" si="633"/>
        <v>12990.789999999977</v>
      </c>
      <c r="AY346" s="35">
        <f t="shared" ca="1" si="633"/>
        <v>649.50999999999863</v>
      </c>
      <c r="AZ346" s="35">
        <f t="shared" ca="1" si="633"/>
        <v>4989.5899999999983</v>
      </c>
      <c r="BA346" s="36">
        <f t="shared" ca="1" si="633"/>
        <v>18629.889999999974</v>
      </c>
    </row>
    <row r="347" spans="1:53" outlineLevel="1" x14ac:dyDescent="0.25">
      <c r="C347" s="2" t="s">
        <v>984</v>
      </c>
      <c r="F347" s="34">
        <f t="shared" ref="F347:BA347" ca="1" si="634">SUBTOTAL(9,F345:F346)</f>
        <v>0</v>
      </c>
      <c r="G347" s="35">
        <f t="shared" ca="1" si="634"/>
        <v>0</v>
      </c>
      <c r="H347" s="35">
        <f t="shared" ca="1" si="634"/>
        <v>0</v>
      </c>
      <c r="I347" s="36">
        <f t="shared" ca="1" si="634"/>
        <v>0</v>
      </c>
      <c r="J347" s="34">
        <f t="shared" ca="1" si="634"/>
        <v>7794.7999999999784</v>
      </c>
      <c r="K347" s="35">
        <f t="shared" ca="1" si="634"/>
        <v>389.71999999999855</v>
      </c>
      <c r="L347" s="35">
        <f t="shared" ca="1" si="634"/>
        <v>3186.9999999999991</v>
      </c>
      <c r="M347" s="36">
        <f t="shared" ca="1" si="634"/>
        <v>11371.519999999979</v>
      </c>
      <c r="N347" s="34">
        <f t="shared" ca="1" si="634"/>
        <v>5726.3499999999949</v>
      </c>
      <c r="O347" s="35">
        <f t="shared" ca="1" si="634"/>
        <v>286.32000000000005</v>
      </c>
      <c r="P347" s="35">
        <f t="shared" ca="1" si="634"/>
        <v>2023.8099999999997</v>
      </c>
      <c r="Q347" s="36">
        <f t="shared" ca="1" si="634"/>
        <v>8036.4799999999941</v>
      </c>
      <c r="R347" s="34">
        <f t="shared" ca="1" si="634"/>
        <v>294.69000000000051</v>
      </c>
      <c r="S347" s="35">
        <f t="shared" ca="1" si="634"/>
        <v>14.729999999999961</v>
      </c>
      <c r="T347" s="35">
        <f t="shared" ca="1" si="634"/>
        <v>98.199999999999548</v>
      </c>
      <c r="U347" s="36">
        <f t="shared" ca="1" si="634"/>
        <v>407.62</v>
      </c>
      <c r="V347" s="34">
        <f t="shared" ca="1" si="634"/>
        <v>0</v>
      </c>
      <c r="W347" s="35">
        <f t="shared" ca="1" si="634"/>
        <v>0</v>
      </c>
      <c r="X347" s="35">
        <f t="shared" ca="1" si="634"/>
        <v>0</v>
      </c>
      <c r="Y347" s="36">
        <f t="shared" ca="1" si="634"/>
        <v>0</v>
      </c>
      <c r="Z347" s="34">
        <f t="shared" ca="1" si="634"/>
        <v>0</v>
      </c>
      <c r="AA347" s="35">
        <f t="shared" ca="1" si="634"/>
        <v>0</v>
      </c>
      <c r="AB347" s="35">
        <f t="shared" ca="1" si="634"/>
        <v>0</v>
      </c>
      <c r="AC347" s="36">
        <f t="shared" ca="1" si="634"/>
        <v>0</v>
      </c>
      <c r="AD347" s="34">
        <f t="shared" ca="1" si="634"/>
        <v>0</v>
      </c>
      <c r="AE347" s="35">
        <f t="shared" ca="1" si="634"/>
        <v>0</v>
      </c>
      <c r="AF347" s="35">
        <f t="shared" ca="1" si="634"/>
        <v>0</v>
      </c>
      <c r="AG347" s="36">
        <f t="shared" ca="1" si="634"/>
        <v>0</v>
      </c>
      <c r="AH347" s="34">
        <f t="shared" ca="1" si="634"/>
        <v>0</v>
      </c>
      <c r="AI347" s="35">
        <f t="shared" ca="1" si="634"/>
        <v>0</v>
      </c>
      <c r="AJ347" s="35">
        <f t="shared" ca="1" si="634"/>
        <v>0</v>
      </c>
      <c r="AK347" s="36">
        <f t="shared" ca="1" si="634"/>
        <v>0</v>
      </c>
      <c r="AL347" s="34">
        <f t="shared" ca="1" si="634"/>
        <v>0</v>
      </c>
      <c r="AM347" s="35">
        <f t="shared" ca="1" si="634"/>
        <v>0</v>
      </c>
      <c r="AN347" s="35">
        <f t="shared" ca="1" si="634"/>
        <v>0</v>
      </c>
      <c r="AO347" s="36">
        <f t="shared" ca="1" si="634"/>
        <v>0</v>
      </c>
      <c r="AP347" s="34">
        <f t="shared" ca="1" si="634"/>
        <v>0</v>
      </c>
      <c r="AQ347" s="35">
        <f t="shared" ca="1" si="634"/>
        <v>0</v>
      </c>
      <c r="AR347" s="35">
        <f t="shared" ca="1" si="634"/>
        <v>0</v>
      </c>
      <c r="AS347" s="36">
        <f t="shared" ca="1" si="634"/>
        <v>0</v>
      </c>
      <c r="AT347" s="34">
        <f t="shared" ca="1" si="634"/>
        <v>0</v>
      </c>
      <c r="AU347" s="35">
        <f t="shared" ca="1" si="634"/>
        <v>0</v>
      </c>
      <c r="AV347" s="35">
        <f t="shared" ca="1" si="634"/>
        <v>0</v>
      </c>
      <c r="AW347" s="36">
        <f t="shared" ca="1" si="634"/>
        <v>0</v>
      </c>
      <c r="AX347" s="34">
        <f t="shared" ca="1" si="634"/>
        <v>13815.839999999975</v>
      </c>
      <c r="AY347" s="35">
        <f t="shared" ca="1" si="634"/>
        <v>690.76999999999862</v>
      </c>
      <c r="AZ347" s="35">
        <f t="shared" ca="1" si="634"/>
        <v>5309.0099999999984</v>
      </c>
      <c r="BA347" s="36">
        <f t="shared" ca="1" si="634"/>
        <v>19815.61999999997</v>
      </c>
    </row>
    <row r="348" spans="1:53" outlineLevel="2" x14ac:dyDescent="0.25">
      <c r="A348" t="s">
        <v>301</v>
      </c>
      <c r="B348" t="str">
        <f ca="1">VLOOKUP($A348,IndexLookup,2,FALSE)</f>
        <v>TCES</v>
      </c>
      <c r="C348" t="str">
        <f ca="1">VLOOKUP($B348,ParticipantLookup,2,FALSE)</f>
        <v>TransCanada Energy Sales Ltd.</v>
      </c>
      <c r="D348" t="str">
        <f ca="1">VLOOKUP($A348,IndexLookup,3,FALSE)</f>
        <v>120SIMP</v>
      </c>
      <c r="E348" t="str">
        <f ca="1">VLOOKUP($D348,FacilityLookup,2,FALSE)</f>
        <v>Alberta-Montana Intertie - Import</v>
      </c>
      <c r="F348" s="34">
        <f ca="1">IFERROR(VLOOKUP($A348,Lookup2006,77,FALSE),0)</f>
        <v>0</v>
      </c>
      <c r="G348" s="35">
        <f ca="1">IFERROR(VLOOKUP($A348,Lookup2006,78,FALSE),0)</f>
        <v>0</v>
      </c>
      <c r="H348" s="35">
        <f ca="1">IFERROR(VLOOKUP($A348,Lookup2006,79,FALSE),0)</f>
        <v>0</v>
      </c>
      <c r="I348" s="36">
        <f ca="1">IFERROR(VLOOKUP($A348,Lookup2006,80,FALSE),0)</f>
        <v>0</v>
      </c>
      <c r="J348" s="34">
        <f ca="1">IFERROR(VLOOKUP($A348,Lookup2007,77,FALSE),0)</f>
        <v>0</v>
      </c>
      <c r="K348" s="35">
        <f ca="1">IFERROR(VLOOKUP($A348,Lookup2007,78,FALSE),0)</f>
        <v>0</v>
      </c>
      <c r="L348" s="35">
        <f ca="1">IFERROR(VLOOKUP($A348,Lookup2007,79,FALSE),0)</f>
        <v>0</v>
      </c>
      <c r="M348" s="36">
        <f ca="1">IFERROR(VLOOKUP($A348,Lookup2007,80,FALSE),0)</f>
        <v>0</v>
      </c>
      <c r="N348" s="34">
        <f ca="1">IFERROR(VLOOKUP($A348,Lookup2008,77,FALSE),0)</f>
        <v>0</v>
      </c>
      <c r="O348" s="35">
        <f ca="1">IFERROR(VLOOKUP($A348,Lookup2008,78,FALSE),0)</f>
        <v>0</v>
      </c>
      <c r="P348" s="35">
        <f ca="1">IFERROR(VLOOKUP($A348,Lookup2008,79,FALSE),0)</f>
        <v>0</v>
      </c>
      <c r="Q348" s="36">
        <f ca="1">IFERROR(VLOOKUP($A348,Lookup2008,80,FALSE),0)</f>
        <v>0</v>
      </c>
      <c r="R348" s="34">
        <f ca="1">IFERROR(VLOOKUP($A348,Lookup2009,77,FALSE),0)</f>
        <v>0</v>
      </c>
      <c r="S348" s="35">
        <f ca="1">IFERROR(VLOOKUP($A348,Lookup2009,78,FALSE),0)</f>
        <v>0</v>
      </c>
      <c r="T348" s="35">
        <f ca="1">IFERROR(VLOOKUP($A348,Lookup2009,79,FALSE),0)</f>
        <v>0</v>
      </c>
      <c r="U348" s="36">
        <f ca="1">IFERROR(VLOOKUP($A348,Lookup2009,80,FALSE),0)</f>
        <v>0</v>
      </c>
      <c r="V348" s="34">
        <f ca="1">IFERROR(VLOOKUP($A348,Lookup2010,77,FALSE),0)</f>
        <v>0</v>
      </c>
      <c r="W348" s="35">
        <f ca="1">IFERROR(VLOOKUP($A348,Lookup2010,78,FALSE),0)</f>
        <v>0</v>
      </c>
      <c r="X348" s="35">
        <f ca="1">IFERROR(VLOOKUP($A348,Lookup2010,79,FALSE),0)</f>
        <v>0</v>
      </c>
      <c r="Y348" s="36">
        <f ca="1">IFERROR(VLOOKUP($A348,Lookup2010,80,FALSE),0)</f>
        <v>0</v>
      </c>
      <c r="Z348" s="34">
        <f ca="1">IFERROR(VLOOKUP($A348,Lookup2011,77,FALSE),0)</f>
        <v>0</v>
      </c>
      <c r="AA348" s="35">
        <f ca="1">IFERROR(VLOOKUP($A348,Lookup2011,78,FALSE),0)</f>
        <v>0</v>
      </c>
      <c r="AB348" s="35">
        <f ca="1">IFERROR(VLOOKUP($A348,Lookup2011,79,FALSE),0)</f>
        <v>0</v>
      </c>
      <c r="AC348" s="36">
        <f ca="1">IFERROR(VLOOKUP($A348,Lookup2011,80,FALSE),0)</f>
        <v>0</v>
      </c>
      <c r="AD348" s="34">
        <f ca="1">IFERROR(VLOOKUP($A348,Lookup2012,77,FALSE),0)</f>
        <v>0</v>
      </c>
      <c r="AE348" s="35">
        <f ca="1">IFERROR(VLOOKUP($A348,Lookup2012,78,FALSE),0)</f>
        <v>0</v>
      </c>
      <c r="AF348" s="35">
        <f ca="1">IFERROR(VLOOKUP($A348,Lookup2012,79,FALSE),0)</f>
        <v>0</v>
      </c>
      <c r="AG348" s="36">
        <f ca="1">IFERROR(VLOOKUP($A348,Lookup2012,80,FALSE),0)</f>
        <v>0</v>
      </c>
      <c r="AH348" s="34">
        <f ca="1">IFERROR(VLOOKUP($A348,Lookup2013,77,FALSE),0)</f>
        <v>0</v>
      </c>
      <c r="AI348" s="35">
        <f ca="1">IFERROR(VLOOKUP($A348,Lookup2013,78,FALSE),0)</f>
        <v>0</v>
      </c>
      <c r="AJ348" s="35">
        <f ca="1">IFERROR(VLOOKUP($A348,Lookup2013,79,FALSE),0)</f>
        <v>0</v>
      </c>
      <c r="AK348" s="36">
        <f ca="1">IFERROR(VLOOKUP($A348,Lookup2013,80,FALSE),0)</f>
        <v>0</v>
      </c>
      <c r="AL348" s="34">
        <f ca="1">IFERROR(VLOOKUP($A348,Lookup2014,77,FALSE),0)</f>
        <v>0</v>
      </c>
      <c r="AM348" s="35">
        <f ca="1">IFERROR(VLOOKUP($A348,Lookup2014,78,FALSE),0)</f>
        <v>0</v>
      </c>
      <c r="AN348" s="35">
        <f ca="1">IFERROR(VLOOKUP($A348,Lookup2014,79,FALSE),0)</f>
        <v>0</v>
      </c>
      <c r="AO348" s="36">
        <f ca="1">IFERROR(VLOOKUP($A348,Lookup2014,80,FALSE),0)</f>
        <v>0</v>
      </c>
      <c r="AP348" s="34">
        <f ca="1">IFERROR(VLOOKUP($A348,Lookup2015,77,FALSE),0)</f>
        <v>0</v>
      </c>
      <c r="AQ348" s="35">
        <f ca="1">IFERROR(VLOOKUP($A348,Lookup2015,78,FALSE),0)</f>
        <v>0</v>
      </c>
      <c r="AR348" s="35">
        <f ca="1">IFERROR(VLOOKUP($A348,Lookup2015,79,FALSE),0)</f>
        <v>0</v>
      </c>
      <c r="AS348" s="36">
        <f ca="1">IFERROR(VLOOKUP($A348,Lookup2015,80,FALSE),0)</f>
        <v>0</v>
      </c>
      <c r="AT348" s="34">
        <f ca="1">IFERROR(VLOOKUP($A348,Lookup2016,77,FALSE),0)</f>
        <v>0</v>
      </c>
      <c r="AU348" s="35">
        <f ca="1">IFERROR(VLOOKUP($A348,Lookup2016,78,FALSE),0)</f>
        <v>0</v>
      </c>
      <c r="AV348" s="35">
        <f ca="1">IFERROR(VLOOKUP($A348,Lookup2016,79,FALSE),0)</f>
        <v>0</v>
      </c>
      <c r="AW348" s="36">
        <f ca="1">IFERROR(VLOOKUP($A348,Lookup2016,80,FALSE),0)</f>
        <v>0</v>
      </c>
      <c r="AX348" s="34">
        <f t="shared" ref="AX348:BA350" ca="1" si="635">SUM(F348,J348,N348,R348,V348,Z348,AD348,AH348,AL348,AP348,AT348)</f>
        <v>0</v>
      </c>
      <c r="AY348" s="35">
        <f t="shared" ca="1" si="635"/>
        <v>0</v>
      </c>
      <c r="AZ348" s="35">
        <f t="shared" ca="1" si="635"/>
        <v>0</v>
      </c>
      <c r="BA348" s="36">
        <f t="shared" ca="1" si="635"/>
        <v>0</v>
      </c>
    </row>
    <row r="349" spans="1:53" outlineLevel="2" x14ac:dyDescent="0.25">
      <c r="A349" t="s">
        <v>302</v>
      </c>
      <c r="B349" t="str">
        <f ca="1">VLOOKUP($A349,IndexLookup,2,FALSE)</f>
        <v>TCES</v>
      </c>
      <c r="C349" t="str">
        <f ca="1">VLOOKUP($B349,ParticipantLookup,2,FALSE)</f>
        <v>TransCanada Energy Sales Ltd.</v>
      </c>
      <c r="D349" t="str">
        <f ca="1">VLOOKUP($A349,IndexLookup,3,FALSE)</f>
        <v>BCHEXP</v>
      </c>
      <c r="E349" t="str">
        <f ca="1">VLOOKUP($D349,FacilityLookup,2,FALSE)</f>
        <v>Alberta-BC Intertie - Export</v>
      </c>
      <c r="F349" s="34">
        <f ca="1">IFERROR(VLOOKUP($A349,Lookup2006,77,FALSE),0)</f>
        <v>0</v>
      </c>
      <c r="G349" s="35">
        <f ca="1">IFERROR(VLOOKUP($A349,Lookup2006,78,FALSE),0)</f>
        <v>0</v>
      </c>
      <c r="H349" s="35">
        <f ca="1">IFERROR(VLOOKUP($A349,Lookup2006,79,FALSE),0)</f>
        <v>0</v>
      </c>
      <c r="I349" s="36">
        <f ca="1">IFERROR(VLOOKUP($A349,Lookup2006,80,FALSE),0)</f>
        <v>0</v>
      </c>
      <c r="J349" s="34">
        <f ca="1">IFERROR(VLOOKUP($A349,Lookup2007,77,FALSE),0)</f>
        <v>0</v>
      </c>
      <c r="K349" s="35">
        <f ca="1">IFERROR(VLOOKUP($A349,Lookup2007,78,FALSE),0)</f>
        <v>0</v>
      </c>
      <c r="L349" s="35">
        <f ca="1">IFERROR(VLOOKUP($A349,Lookup2007,79,FALSE),0)</f>
        <v>0</v>
      </c>
      <c r="M349" s="36">
        <f ca="1">IFERROR(VLOOKUP($A349,Lookup2007,80,FALSE),0)</f>
        <v>0</v>
      </c>
      <c r="N349" s="34">
        <f ca="1">IFERROR(VLOOKUP($A349,Lookup2008,77,FALSE),0)</f>
        <v>0</v>
      </c>
      <c r="O349" s="35">
        <f ca="1">IFERROR(VLOOKUP($A349,Lookup2008,78,FALSE),0)</f>
        <v>0</v>
      </c>
      <c r="P349" s="35">
        <f ca="1">IFERROR(VLOOKUP($A349,Lookup2008,79,FALSE),0)</f>
        <v>0</v>
      </c>
      <c r="Q349" s="36">
        <f ca="1">IFERROR(VLOOKUP($A349,Lookup2008,80,FALSE),0)</f>
        <v>0</v>
      </c>
      <c r="R349" s="34">
        <f ca="1">IFERROR(VLOOKUP($A349,Lookup2009,77,FALSE),0)</f>
        <v>7.1054273576010019E-14</v>
      </c>
      <c r="S349" s="35">
        <f ca="1">IFERROR(VLOOKUP($A349,Lookup2009,78,FALSE),0)</f>
        <v>0</v>
      </c>
      <c r="T349" s="35">
        <f ca="1">IFERROR(VLOOKUP($A349,Lookup2009,79,FALSE),0)</f>
        <v>0</v>
      </c>
      <c r="U349" s="36">
        <f ca="1">IFERROR(VLOOKUP($A349,Lookup2009,80,FALSE),0)</f>
        <v>7.1054273576010019E-14</v>
      </c>
      <c r="V349" s="34">
        <f ca="1">IFERROR(VLOOKUP($A349,Lookup2010,77,FALSE),0)</f>
        <v>0</v>
      </c>
      <c r="W349" s="35">
        <f ca="1">IFERROR(VLOOKUP($A349,Lookup2010,78,FALSE),0)</f>
        <v>0</v>
      </c>
      <c r="X349" s="35">
        <f ca="1">IFERROR(VLOOKUP($A349,Lookup2010,79,FALSE),0)</f>
        <v>0</v>
      </c>
      <c r="Y349" s="36">
        <f ca="1">IFERROR(VLOOKUP($A349,Lookup2010,80,FALSE),0)</f>
        <v>0</v>
      </c>
      <c r="Z349" s="34">
        <f ca="1">IFERROR(VLOOKUP($A349,Lookup2011,77,FALSE),0)</f>
        <v>4.2600000000000193</v>
      </c>
      <c r="AA349" s="35">
        <f ca="1">IFERROR(VLOOKUP($A349,Lookup2011,78,FALSE),0)</f>
        <v>0.22000000000000017</v>
      </c>
      <c r="AB349" s="35">
        <f ca="1">IFERROR(VLOOKUP($A349,Lookup2011,79,FALSE),0)</f>
        <v>1.1600000000000013</v>
      </c>
      <c r="AC349" s="36">
        <f ca="1">IFERROR(VLOOKUP($A349,Lookup2011,80,FALSE),0)</f>
        <v>5.6400000000000201</v>
      </c>
      <c r="AD349" s="34">
        <f ca="1">IFERROR(VLOOKUP($A349,Lookup2012,77,FALSE),0)</f>
        <v>0</v>
      </c>
      <c r="AE349" s="35">
        <f ca="1">IFERROR(VLOOKUP($A349,Lookup2012,78,FALSE),0)</f>
        <v>0</v>
      </c>
      <c r="AF349" s="35">
        <f ca="1">IFERROR(VLOOKUP($A349,Lookup2012,79,FALSE),0)</f>
        <v>0</v>
      </c>
      <c r="AG349" s="36">
        <f ca="1">IFERROR(VLOOKUP($A349,Lookup2012,80,FALSE),0)</f>
        <v>0</v>
      </c>
      <c r="AH349" s="34">
        <f ca="1">IFERROR(VLOOKUP($A349,Lookup2013,77,FALSE),0)</f>
        <v>0</v>
      </c>
      <c r="AI349" s="35">
        <f ca="1">IFERROR(VLOOKUP($A349,Lookup2013,78,FALSE),0)</f>
        <v>0</v>
      </c>
      <c r="AJ349" s="35">
        <f ca="1">IFERROR(VLOOKUP($A349,Lookup2013,79,FALSE),0)</f>
        <v>0</v>
      </c>
      <c r="AK349" s="36">
        <f ca="1">IFERROR(VLOOKUP($A349,Lookup2013,80,FALSE),0)</f>
        <v>0</v>
      </c>
      <c r="AL349" s="34">
        <f ca="1">IFERROR(VLOOKUP($A349,Lookup2014,77,FALSE),0)</f>
        <v>-39.730000000000061</v>
      </c>
      <c r="AM349" s="35">
        <f ca="1">IFERROR(VLOOKUP($A349,Lookup2014,78,FALSE),0)</f>
        <v>-1.969999999999994</v>
      </c>
      <c r="AN349" s="35">
        <f ca="1">IFERROR(VLOOKUP($A349,Lookup2014,79,FALSE),0)</f>
        <v>-7.6499999999999853</v>
      </c>
      <c r="AO349" s="36">
        <f ca="1">IFERROR(VLOOKUP($A349,Lookup2014,80,FALSE),0)</f>
        <v>-49.350000000000037</v>
      </c>
      <c r="AP349" s="34">
        <f ca="1">IFERROR(VLOOKUP($A349,Lookup2015,77,FALSE),0)</f>
        <v>-291.23000000000025</v>
      </c>
      <c r="AQ349" s="35">
        <f ca="1">IFERROR(VLOOKUP($A349,Lookup2015,78,FALSE),0)</f>
        <v>-14.580000000000004</v>
      </c>
      <c r="AR349" s="35">
        <f ca="1">IFERROR(VLOOKUP($A349,Lookup2015,79,FALSE),0)</f>
        <v>-47.709999999999987</v>
      </c>
      <c r="AS349" s="36">
        <f ca="1">IFERROR(VLOOKUP($A349,Lookup2015,80,FALSE),0)</f>
        <v>-353.52000000000021</v>
      </c>
      <c r="AT349" s="34">
        <f ca="1">IFERROR(VLOOKUP($A349,Lookup2016,77,FALSE),0)</f>
        <v>0</v>
      </c>
      <c r="AU349" s="35">
        <f ca="1">IFERROR(VLOOKUP($A349,Lookup2016,78,FALSE),0)</f>
        <v>0</v>
      </c>
      <c r="AV349" s="35">
        <f ca="1">IFERROR(VLOOKUP($A349,Lookup2016,79,FALSE),0)</f>
        <v>0</v>
      </c>
      <c r="AW349" s="36">
        <f ca="1">IFERROR(VLOOKUP($A349,Lookup2016,80,FALSE),0)</f>
        <v>0</v>
      </c>
      <c r="AX349" s="34">
        <f t="shared" ca="1" si="635"/>
        <v>-326.70000000000022</v>
      </c>
      <c r="AY349" s="35">
        <f t="shared" ca="1" si="635"/>
        <v>-16.329999999999998</v>
      </c>
      <c r="AZ349" s="35">
        <f t="shared" ca="1" si="635"/>
        <v>-54.199999999999974</v>
      </c>
      <c r="BA349" s="36">
        <f t="shared" ca="1" si="635"/>
        <v>-397.23000000000013</v>
      </c>
    </row>
    <row r="350" spans="1:53" outlineLevel="2" x14ac:dyDescent="0.25">
      <c r="A350" t="s">
        <v>300</v>
      </c>
      <c r="B350" t="str">
        <f ca="1">VLOOKUP($A350,IndexLookup,2,FALSE)</f>
        <v>TCES</v>
      </c>
      <c r="C350" t="str">
        <f ca="1">VLOOKUP($B350,ParticipantLookup,2,FALSE)</f>
        <v>TransCanada Energy Sales Ltd.</v>
      </c>
      <c r="D350" t="str">
        <f ca="1">VLOOKUP($A350,IndexLookup,3,FALSE)</f>
        <v>BCHIMP</v>
      </c>
      <c r="E350" t="str">
        <f ca="1">VLOOKUP($D350,FacilityLookup,2,FALSE)</f>
        <v>Alberta-BC Intertie - Import</v>
      </c>
      <c r="F350" s="34">
        <f ca="1">IFERROR(VLOOKUP($A350,Lookup2006,77,FALSE),0)</f>
        <v>0</v>
      </c>
      <c r="G350" s="35">
        <f ca="1">IFERROR(VLOOKUP($A350,Lookup2006,78,FALSE),0)</f>
        <v>0</v>
      </c>
      <c r="H350" s="35">
        <f ca="1">IFERROR(VLOOKUP($A350,Lookup2006,79,FALSE),0)</f>
        <v>0</v>
      </c>
      <c r="I350" s="36">
        <f ca="1">IFERROR(VLOOKUP($A350,Lookup2006,80,FALSE),0)</f>
        <v>0</v>
      </c>
      <c r="J350" s="34">
        <f ca="1">IFERROR(VLOOKUP($A350,Lookup2007,77,FALSE),0)</f>
        <v>0</v>
      </c>
      <c r="K350" s="35">
        <f ca="1">IFERROR(VLOOKUP($A350,Lookup2007,78,FALSE),0)</f>
        <v>0</v>
      </c>
      <c r="L350" s="35">
        <f ca="1">IFERROR(VLOOKUP($A350,Lookup2007,79,FALSE),0)</f>
        <v>0</v>
      </c>
      <c r="M350" s="36">
        <f ca="1">IFERROR(VLOOKUP($A350,Lookup2007,80,FALSE),0)</f>
        <v>0</v>
      </c>
      <c r="N350" s="34">
        <f ca="1">IFERROR(VLOOKUP($A350,Lookup2008,77,FALSE),0)</f>
        <v>0</v>
      </c>
      <c r="O350" s="35">
        <f ca="1">IFERROR(VLOOKUP($A350,Lookup2008,78,FALSE),0)</f>
        <v>0</v>
      </c>
      <c r="P350" s="35">
        <f ca="1">IFERROR(VLOOKUP($A350,Lookup2008,79,FALSE),0)</f>
        <v>0</v>
      </c>
      <c r="Q350" s="36">
        <f ca="1">IFERROR(VLOOKUP($A350,Lookup2008,80,FALSE),0)</f>
        <v>0</v>
      </c>
      <c r="R350" s="34">
        <f ca="1">IFERROR(VLOOKUP($A350,Lookup2009,77,FALSE),0)</f>
        <v>549.30000000000121</v>
      </c>
      <c r="S350" s="35">
        <f ca="1">IFERROR(VLOOKUP($A350,Lookup2009,78,FALSE),0)</f>
        <v>27.460000000000036</v>
      </c>
      <c r="T350" s="35">
        <f ca="1">IFERROR(VLOOKUP($A350,Lookup2009,79,FALSE),0)</f>
        <v>176.02000000000032</v>
      </c>
      <c r="U350" s="36">
        <f ca="1">IFERROR(VLOOKUP($A350,Lookup2009,80,FALSE),0)</f>
        <v>752.78000000000156</v>
      </c>
      <c r="V350" s="34">
        <f ca="1">IFERROR(VLOOKUP($A350,Lookup2010,77,FALSE),0)</f>
        <v>1785.9499999999887</v>
      </c>
      <c r="W350" s="35">
        <f ca="1">IFERROR(VLOOKUP($A350,Lookup2010,78,FALSE),0)</f>
        <v>89.289999999999722</v>
      </c>
      <c r="X350" s="35">
        <f ca="1">IFERROR(VLOOKUP($A350,Lookup2010,79,FALSE),0)</f>
        <v>534.48000000000206</v>
      </c>
      <c r="Y350" s="36">
        <f ca="1">IFERROR(VLOOKUP($A350,Lookup2010,80,FALSE),0)</f>
        <v>2409.7199999999907</v>
      </c>
      <c r="Z350" s="34">
        <f ca="1">IFERROR(VLOOKUP($A350,Lookup2011,77,FALSE),0)</f>
        <v>-19248.940000000006</v>
      </c>
      <c r="AA350" s="35">
        <f ca="1">IFERROR(VLOOKUP($A350,Lookup2011,78,FALSE),0)</f>
        <v>-962.44000000000051</v>
      </c>
      <c r="AB350" s="35">
        <f ca="1">IFERROR(VLOOKUP($A350,Lookup2011,79,FALSE),0)</f>
        <v>-5307.9400000000032</v>
      </c>
      <c r="AC350" s="36">
        <f ca="1">IFERROR(VLOOKUP($A350,Lookup2011,80,FALSE),0)</f>
        <v>-25519.320000000007</v>
      </c>
      <c r="AD350" s="34">
        <f ca="1">IFERROR(VLOOKUP($A350,Lookup2012,77,FALSE),0)</f>
        <v>13592.400000000016</v>
      </c>
      <c r="AE350" s="35">
        <f ca="1">IFERROR(VLOOKUP($A350,Lookup2012,78,FALSE),0)</f>
        <v>679.63999999999987</v>
      </c>
      <c r="AF350" s="35">
        <f ca="1">IFERROR(VLOOKUP($A350,Lookup2012,79,FALSE),0)</f>
        <v>3373.7299999999987</v>
      </c>
      <c r="AG350" s="36">
        <f ca="1">IFERROR(VLOOKUP($A350,Lookup2012,80,FALSE),0)</f>
        <v>17645.770000000011</v>
      </c>
      <c r="AH350" s="34">
        <f ca="1">IFERROR(VLOOKUP($A350,Lookup2013,77,FALSE),0)</f>
        <v>2766.7299999999896</v>
      </c>
      <c r="AI350" s="35">
        <f ca="1">IFERROR(VLOOKUP($A350,Lookup2013,78,FALSE),0)</f>
        <v>138.33000000000015</v>
      </c>
      <c r="AJ350" s="35">
        <f ca="1">IFERROR(VLOOKUP($A350,Lookup2013,79,FALSE),0)</f>
        <v>622.49999999999955</v>
      </c>
      <c r="AK350" s="36">
        <f ca="1">IFERROR(VLOOKUP($A350,Lookup2013,80,FALSE),0)</f>
        <v>3527.559999999989</v>
      </c>
      <c r="AL350" s="34">
        <f ca="1">IFERROR(VLOOKUP($A350,Lookup2014,77,FALSE),0)</f>
        <v>-3915.4500000000044</v>
      </c>
      <c r="AM350" s="35">
        <f ca="1">IFERROR(VLOOKUP($A350,Lookup2014,78,FALSE),0)</f>
        <v>-195.76000000000084</v>
      </c>
      <c r="AN350" s="35">
        <f ca="1">IFERROR(VLOOKUP($A350,Lookup2014,79,FALSE),0)</f>
        <v>-770.71999999999389</v>
      </c>
      <c r="AO350" s="36">
        <f ca="1">IFERROR(VLOOKUP($A350,Lookup2014,80,FALSE),0)</f>
        <v>-4881.9299999999994</v>
      </c>
      <c r="AP350" s="34">
        <f ca="1">IFERROR(VLOOKUP($A350,Lookup2015,77,FALSE),0)</f>
        <v>-4722.9900000000025</v>
      </c>
      <c r="AQ350" s="35">
        <f ca="1">IFERROR(VLOOKUP($A350,Lookup2015,78,FALSE),0)</f>
        <v>-236.15000000000026</v>
      </c>
      <c r="AR350" s="35">
        <f ca="1">IFERROR(VLOOKUP($A350,Lookup2015,79,FALSE),0)</f>
        <v>-804.55000000000086</v>
      </c>
      <c r="AS350" s="36">
        <f ca="1">IFERROR(VLOOKUP($A350,Lookup2015,80,FALSE),0)</f>
        <v>-5763.6900000000023</v>
      </c>
      <c r="AT350" s="34">
        <f ca="1">IFERROR(VLOOKUP($A350,Lookup2016,77,FALSE),0)</f>
        <v>75.089999999999065</v>
      </c>
      <c r="AU350" s="35">
        <f ca="1">IFERROR(VLOOKUP($A350,Lookup2016,78,FALSE),0)</f>
        <v>3.7299999999999933</v>
      </c>
      <c r="AV350" s="35">
        <f ca="1">IFERROR(VLOOKUP($A350,Lookup2016,79,FALSE),0)</f>
        <v>10.770000000000012</v>
      </c>
      <c r="AW350" s="36">
        <f ca="1">IFERROR(VLOOKUP($A350,Lookup2016,80,FALSE),0)</f>
        <v>89.58999999999908</v>
      </c>
      <c r="AX350" s="34">
        <f t="shared" ca="1" si="635"/>
        <v>-9117.9100000000199</v>
      </c>
      <c r="AY350" s="35">
        <f t="shared" ca="1" si="635"/>
        <v>-455.9000000000018</v>
      </c>
      <c r="AZ350" s="35">
        <f t="shared" ca="1" si="635"/>
        <v>-2165.7099999999969</v>
      </c>
      <c r="BA350" s="36">
        <f t="shared" ca="1" si="635"/>
        <v>-11739.520000000017</v>
      </c>
    </row>
    <row r="351" spans="1:53" outlineLevel="1" x14ac:dyDescent="0.25">
      <c r="C351" s="2" t="s">
        <v>985</v>
      </c>
      <c r="F351" s="34">
        <f t="shared" ref="F351:BA351" ca="1" si="636">SUBTOTAL(9,F348:F350)</f>
        <v>0</v>
      </c>
      <c r="G351" s="35">
        <f t="shared" ca="1" si="636"/>
        <v>0</v>
      </c>
      <c r="H351" s="35">
        <f t="shared" ca="1" si="636"/>
        <v>0</v>
      </c>
      <c r="I351" s="36">
        <f t="shared" ca="1" si="636"/>
        <v>0</v>
      </c>
      <c r="J351" s="34">
        <f t="shared" ca="1" si="636"/>
        <v>0</v>
      </c>
      <c r="K351" s="35">
        <f t="shared" ca="1" si="636"/>
        <v>0</v>
      </c>
      <c r="L351" s="35">
        <f t="shared" ca="1" si="636"/>
        <v>0</v>
      </c>
      <c r="M351" s="36">
        <f t="shared" ca="1" si="636"/>
        <v>0</v>
      </c>
      <c r="N351" s="34">
        <f t="shared" ca="1" si="636"/>
        <v>0</v>
      </c>
      <c r="O351" s="35">
        <f t="shared" ca="1" si="636"/>
        <v>0</v>
      </c>
      <c r="P351" s="35">
        <f t="shared" ca="1" si="636"/>
        <v>0</v>
      </c>
      <c r="Q351" s="36">
        <f t="shared" ca="1" si="636"/>
        <v>0</v>
      </c>
      <c r="R351" s="34">
        <f t="shared" ca="1" si="636"/>
        <v>549.30000000000132</v>
      </c>
      <c r="S351" s="35">
        <f t="shared" ca="1" si="636"/>
        <v>27.460000000000036</v>
      </c>
      <c r="T351" s="35">
        <f t="shared" ca="1" si="636"/>
        <v>176.02000000000032</v>
      </c>
      <c r="U351" s="36">
        <f t="shared" ca="1" si="636"/>
        <v>752.78000000000168</v>
      </c>
      <c r="V351" s="34">
        <f t="shared" ca="1" si="636"/>
        <v>1785.9499999999887</v>
      </c>
      <c r="W351" s="35">
        <f t="shared" ca="1" si="636"/>
        <v>89.289999999999722</v>
      </c>
      <c r="X351" s="35">
        <f t="shared" ca="1" si="636"/>
        <v>534.48000000000206</v>
      </c>
      <c r="Y351" s="36">
        <f t="shared" ca="1" si="636"/>
        <v>2409.7199999999907</v>
      </c>
      <c r="Z351" s="34">
        <f t="shared" ca="1" si="636"/>
        <v>-19244.680000000008</v>
      </c>
      <c r="AA351" s="35">
        <f t="shared" ca="1" si="636"/>
        <v>-962.22000000000048</v>
      </c>
      <c r="AB351" s="35">
        <f t="shared" ca="1" si="636"/>
        <v>-5306.7800000000034</v>
      </c>
      <c r="AC351" s="36">
        <f t="shared" ca="1" si="636"/>
        <v>-25513.680000000008</v>
      </c>
      <c r="AD351" s="34">
        <f t="shared" ca="1" si="636"/>
        <v>13592.400000000016</v>
      </c>
      <c r="AE351" s="35">
        <f t="shared" ca="1" si="636"/>
        <v>679.63999999999987</v>
      </c>
      <c r="AF351" s="35">
        <f t="shared" ca="1" si="636"/>
        <v>3373.7299999999987</v>
      </c>
      <c r="AG351" s="36">
        <f t="shared" ca="1" si="636"/>
        <v>17645.770000000011</v>
      </c>
      <c r="AH351" s="34">
        <f t="shared" ca="1" si="636"/>
        <v>2766.7299999999896</v>
      </c>
      <c r="AI351" s="35">
        <f t="shared" ca="1" si="636"/>
        <v>138.33000000000015</v>
      </c>
      <c r="AJ351" s="35">
        <f t="shared" ca="1" si="636"/>
        <v>622.49999999999955</v>
      </c>
      <c r="AK351" s="36">
        <f t="shared" ca="1" si="636"/>
        <v>3527.559999999989</v>
      </c>
      <c r="AL351" s="34">
        <f t="shared" ca="1" si="636"/>
        <v>-3955.1800000000044</v>
      </c>
      <c r="AM351" s="35">
        <f t="shared" ca="1" si="636"/>
        <v>-197.73000000000084</v>
      </c>
      <c r="AN351" s="35">
        <f t="shared" ca="1" si="636"/>
        <v>-778.36999999999387</v>
      </c>
      <c r="AO351" s="36">
        <f t="shared" ca="1" si="636"/>
        <v>-4931.28</v>
      </c>
      <c r="AP351" s="34">
        <f t="shared" ca="1" si="636"/>
        <v>-5014.220000000003</v>
      </c>
      <c r="AQ351" s="35">
        <f t="shared" ca="1" si="636"/>
        <v>-250.73000000000027</v>
      </c>
      <c r="AR351" s="35">
        <f t="shared" ca="1" si="636"/>
        <v>-852.2600000000009</v>
      </c>
      <c r="AS351" s="36">
        <f t="shared" ca="1" si="636"/>
        <v>-6117.2100000000028</v>
      </c>
      <c r="AT351" s="34">
        <f t="shared" ca="1" si="636"/>
        <v>75.089999999999065</v>
      </c>
      <c r="AU351" s="35">
        <f t="shared" ca="1" si="636"/>
        <v>3.7299999999999933</v>
      </c>
      <c r="AV351" s="35">
        <f t="shared" ca="1" si="636"/>
        <v>10.770000000000012</v>
      </c>
      <c r="AW351" s="36">
        <f t="shared" ca="1" si="636"/>
        <v>89.58999999999908</v>
      </c>
      <c r="AX351" s="34">
        <f t="shared" ca="1" si="636"/>
        <v>-9444.6100000000206</v>
      </c>
      <c r="AY351" s="35">
        <f t="shared" ca="1" si="636"/>
        <v>-472.23000000000178</v>
      </c>
      <c r="AZ351" s="35">
        <f t="shared" ca="1" si="636"/>
        <v>-2219.9099999999967</v>
      </c>
      <c r="BA351" s="36">
        <f t="shared" ca="1" si="636"/>
        <v>-12136.750000000016</v>
      </c>
    </row>
    <row r="352" spans="1:53" outlineLevel="2" x14ac:dyDescent="0.25">
      <c r="A352" t="s">
        <v>763</v>
      </c>
      <c r="B352" t="str">
        <f ca="1">VLOOKUP($A352,IndexLookup,2,FALSE)</f>
        <v>TCPL</v>
      </c>
      <c r="C352" t="str">
        <f ca="1">VLOOKUP($B352,ParticipantLookup,2,FALSE)</f>
        <v>TransCanada Power Corp.</v>
      </c>
      <c r="D352" t="str">
        <f ca="1">VLOOKUP($A352,IndexLookup,3,FALSE)</f>
        <v>BCR2</v>
      </c>
      <c r="E352" t="str">
        <f ca="1">VLOOKUP($D352,FacilityLookup,2,FALSE)</f>
        <v>Bear Creek #2</v>
      </c>
      <c r="F352" s="34">
        <f ca="1">IFERROR(VLOOKUP($A352,Lookup2006,77,FALSE),0)</f>
        <v>469.70999999999913</v>
      </c>
      <c r="G352" s="35">
        <f ca="1">IFERROR(VLOOKUP($A352,Lookup2006,78,FALSE),0)</f>
        <v>23.499999999999986</v>
      </c>
      <c r="H352" s="35">
        <f ca="1">IFERROR(VLOOKUP($A352,Lookup2006,79,FALSE),0)</f>
        <v>232.67999999999986</v>
      </c>
      <c r="I352" s="36">
        <f ca="1">IFERROR(VLOOKUP($A352,Lookup2006,80,FALSE),0)</f>
        <v>725.88999999999896</v>
      </c>
      <c r="J352" s="34">
        <f ca="1">IFERROR(VLOOKUP($A352,Lookup2007,77,FALSE),0)</f>
        <v>0</v>
      </c>
      <c r="K352" s="35">
        <f ca="1">IFERROR(VLOOKUP($A352,Lookup2007,78,FALSE),0)</f>
        <v>0</v>
      </c>
      <c r="L352" s="35">
        <f ca="1">IFERROR(VLOOKUP($A352,Lookup2007,79,FALSE),0)</f>
        <v>0</v>
      </c>
      <c r="M352" s="36">
        <f ca="1">IFERROR(VLOOKUP($A352,Lookup2007,80,FALSE),0)</f>
        <v>0</v>
      </c>
      <c r="N352" s="34">
        <f ca="1">IFERROR(VLOOKUP($A352,Lookup2008,77,FALSE),0)</f>
        <v>0</v>
      </c>
      <c r="O352" s="35">
        <f ca="1">IFERROR(VLOOKUP($A352,Lookup2008,78,FALSE),0)</f>
        <v>0</v>
      </c>
      <c r="P352" s="35">
        <f ca="1">IFERROR(VLOOKUP($A352,Lookup2008,79,FALSE),0)</f>
        <v>0</v>
      </c>
      <c r="Q352" s="36">
        <f ca="1">IFERROR(VLOOKUP($A352,Lookup2008,80,FALSE),0)</f>
        <v>0</v>
      </c>
      <c r="R352" s="34">
        <f ca="1">IFERROR(VLOOKUP($A352,Lookup2009,77,FALSE),0)</f>
        <v>0</v>
      </c>
      <c r="S352" s="35">
        <f ca="1">IFERROR(VLOOKUP($A352,Lookup2009,78,FALSE),0)</f>
        <v>0</v>
      </c>
      <c r="T352" s="35">
        <f ca="1">IFERROR(VLOOKUP($A352,Lookup2009,79,FALSE),0)</f>
        <v>0</v>
      </c>
      <c r="U352" s="36">
        <f ca="1">IFERROR(VLOOKUP($A352,Lookup2009,80,FALSE),0)</f>
        <v>0</v>
      </c>
      <c r="V352" s="34">
        <f ca="1">IFERROR(VLOOKUP($A352,Lookup2010,77,FALSE),0)</f>
        <v>0</v>
      </c>
      <c r="W352" s="35">
        <f ca="1">IFERROR(VLOOKUP($A352,Lookup2010,78,FALSE),0)</f>
        <v>0</v>
      </c>
      <c r="X352" s="35">
        <f ca="1">IFERROR(VLOOKUP($A352,Lookup2010,79,FALSE),0)</f>
        <v>0</v>
      </c>
      <c r="Y352" s="36">
        <f ca="1">IFERROR(VLOOKUP($A352,Lookup2010,80,FALSE),0)</f>
        <v>0</v>
      </c>
      <c r="Z352" s="34">
        <f ca="1">IFERROR(VLOOKUP($A352,Lookup2011,77,FALSE),0)</f>
        <v>0</v>
      </c>
      <c r="AA352" s="35">
        <f ca="1">IFERROR(VLOOKUP($A352,Lookup2011,78,FALSE),0)</f>
        <v>0</v>
      </c>
      <c r="AB352" s="35">
        <f ca="1">IFERROR(VLOOKUP($A352,Lookup2011,79,FALSE),0)</f>
        <v>0</v>
      </c>
      <c r="AC352" s="36">
        <f ca="1">IFERROR(VLOOKUP($A352,Lookup2011,80,FALSE),0)</f>
        <v>0</v>
      </c>
      <c r="AD352" s="34">
        <f ca="1">IFERROR(VLOOKUP($A352,Lookup2012,77,FALSE),0)</f>
        <v>0</v>
      </c>
      <c r="AE352" s="35">
        <f ca="1">IFERROR(VLOOKUP($A352,Lookup2012,78,FALSE),0)</f>
        <v>0</v>
      </c>
      <c r="AF352" s="35">
        <f ca="1">IFERROR(VLOOKUP($A352,Lookup2012,79,FALSE),0)</f>
        <v>0</v>
      </c>
      <c r="AG352" s="36">
        <f ca="1">IFERROR(VLOOKUP($A352,Lookup2012,80,FALSE),0)</f>
        <v>0</v>
      </c>
      <c r="AH352" s="34">
        <f ca="1">IFERROR(VLOOKUP($A352,Lookup2013,77,FALSE),0)</f>
        <v>0</v>
      </c>
      <c r="AI352" s="35">
        <f ca="1">IFERROR(VLOOKUP($A352,Lookup2013,78,FALSE),0)</f>
        <v>0</v>
      </c>
      <c r="AJ352" s="35">
        <f ca="1">IFERROR(VLOOKUP($A352,Lookup2013,79,FALSE),0)</f>
        <v>0</v>
      </c>
      <c r="AK352" s="36">
        <f ca="1">IFERROR(VLOOKUP($A352,Lookup2013,80,FALSE),0)</f>
        <v>0</v>
      </c>
      <c r="AL352" s="34">
        <f ca="1">IFERROR(VLOOKUP($A352,Lookup2014,77,FALSE),0)</f>
        <v>0</v>
      </c>
      <c r="AM352" s="35">
        <f ca="1">IFERROR(VLOOKUP($A352,Lookup2014,78,FALSE),0)</f>
        <v>0</v>
      </c>
      <c r="AN352" s="35">
        <f ca="1">IFERROR(VLOOKUP($A352,Lookup2014,79,FALSE),0)</f>
        <v>0</v>
      </c>
      <c r="AO352" s="36">
        <f ca="1">IFERROR(VLOOKUP($A352,Lookup2014,80,FALSE),0)</f>
        <v>0</v>
      </c>
      <c r="AP352" s="34">
        <f ca="1">IFERROR(VLOOKUP($A352,Lookup2015,77,FALSE),0)</f>
        <v>0</v>
      </c>
      <c r="AQ352" s="35">
        <f ca="1">IFERROR(VLOOKUP($A352,Lookup2015,78,FALSE),0)</f>
        <v>0</v>
      </c>
      <c r="AR352" s="35">
        <f ca="1">IFERROR(VLOOKUP($A352,Lookup2015,79,FALSE),0)</f>
        <v>0</v>
      </c>
      <c r="AS352" s="36">
        <f ca="1">IFERROR(VLOOKUP($A352,Lookup2015,80,FALSE),0)</f>
        <v>0</v>
      </c>
      <c r="AT352" s="34">
        <f ca="1">IFERROR(VLOOKUP($A352,Lookup2016,77,FALSE),0)</f>
        <v>0</v>
      </c>
      <c r="AU352" s="35">
        <f ca="1">IFERROR(VLOOKUP($A352,Lookup2016,78,FALSE),0)</f>
        <v>0</v>
      </c>
      <c r="AV352" s="35">
        <f ca="1">IFERROR(VLOOKUP($A352,Lookup2016,79,FALSE),0)</f>
        <v>0</v>
      </c>
      <c r="AW352" s="36">
        <f ca="1">IFERROR(VLOOKUP($A352,Lookup2016,80,FALSE),0)</f>
        <v>0</v>
      </c>
      <c r="AX352" s="34">
        <f t="shared" ref="AX352:BA356" ca="1" si="637">SUM(F352,J352,N352,R352,V352,Z352,AD352,AH352,AL352,AP352,AT352)</f>
        <v>469.70999999999913</v>
      </c>
      <c r="AY352" s="35">
        <f t="shared" ca="1" si="637"/>
        <v>23.499999999999986</v>
      </c>
      <c r="AZ352" s="35">
        <f t="shared" ca="1" si="637"/>
        <v>232.67999999999986</v>
      </c>
      <c r="BA352" s="36">
        <f t="shared" ca="1" si="637"/>
        <v>725.88999999999896</v>
      </c>
    </row>
    <row r="353" spans="1:53" outlineLevel="2" x14ac:dyDescent="0.25">
      <c r="A353" t="s">
        <v>764</v>
      </c>
      <c r="B353" t="str">
        <f ca="1">VLOOKUP($A353,IndexLookup,2,FALSE)</f>
        <v>TCPL</v>
      </c>
      <c r="C353" t="str">
        <f ca="1">VLOOKUP($B353,ParticipantLookup,2,FALSE)</f>
        <v>TransCanada Power Corp.</v>
      </c>
      <c r="D353" t="str">
        <f ca="1">VLOOKUP($A353,IndexLookup,3,FALSE)</f>
        <v>BCRK</v>
      </c>
      <c r="E353" t="str">
        <f ca="1">VLOOKUP($D353,FacilityLookup,2,FALSE)</f>
        <v>Bear Creek #1</v>
      </c>
      <c r="F353" s="34">
        <f ca="1">IFERROR(VLOOKUP($A353,Lookup2006,77,FALSE),0)</f>
        <v>159.25</v>
      </c>
      <c r="G353" s="35">
        <f ca="1">IFERROR(VLOOKUP($A353,Lookup2006,78,FALSE),0)</f>
        <v>7.960000000000008</v>
      </c>
      <c r="H353" s="35">
        <f ca="1">IFERROR(VLOOKUP($A353,Lookup2006,79,FALSE),0)</f>
        <v>78.299999999999841</v>
      </c>
      <c r="I353" s="36">
        <f ca="1">IFERROR(VLOOKUP($A353,Lookup2006,80,FALSE),0)</f>
        <v>245.50999999999985</v>
      </c>
      <c r="J353" s="34">
        <f ca="1">IFERROR(VLOOKUP($A353,Lookup2007,77,FALSE),0)</f>
        <v>0</v>
      </c>
      <c r="K353" s="35">
        <f ca="1">IFERROR(VLOOKUP($A353,Lookup2007,78,FALSE),0)</f>
        <v>0</v>
      </c>
      <c r="L353" s="35">
        <f ca="1">IFERROR(VLOOKUP($A353,Lookup2007,79,FALSE),0)</f>
        <v>0</v>
      </c>
      <c r="M353" s="36">
        <f ca="1">IFERROR(VLOOKUP($A353,Lookup2007,80,FALSE),0)</f>
        <v>0</v>
      </c>
      <c r="N353" s="34">
        <f ca="1">IFERROR(VLOOKUP($A353,Lookup2008,77,FALSE),0)</f>
        <v>0</v>
      </c>
      <c r="O353" s="35">
        <f ca="1">IFERROR(VLOOKUP($A353,Lookup2008,78,FALSE),0)</f>
        <v>0</v>
      </c>
      <c r="P353" s="35">
        <f ca="1">IFERROR(VLOOKUP($A353,Lookup2008,79,FALSE),0)</f>
        <v>0</v>
      </c>
      <c r="Q353" s="36">
        <f ca="1">IFERROR(VLOOKUP($A353,Lookup2008,80,FALSE),0)</f>
        <v>0</v>
      </c>
      <c r="R353" s="34">
        <f ca="1">IFERROR(VLOOKUP($A353,Lookup2009,77,FALSE),0)</f>
        <v>0</v>
      </c>
      <c r="S353" s="35">
        <f ca="1">IFERROR(VLOOKUP($A353,Lookup2009,78,FALSE),0)</f>
        <v>0</v>
      </c>
      <c r="T353" s="35">
        <f ca="1">IFERROR(VLOOKUP($A353,Lookup2009,79,FALSE),0)</f>
        <v>0</v>
      </c>
      <c r="U353" s="36">
        <f ca="1">IFERROR(VLOOKUP($A353,Lookup2009,80,FALSE),0)</f>
        <v>0</v>
      </c>
      <c r="V353" s="34">
        <f ca="1">IFERROR(VLOOKUP($A353,Lookup2010,77,FALSE),0)</f>
        <v>0</v>
      </c>
      <c r="W353" s="35">
        <f ca="1">IFERROR(VLOOKUP($A353,Lookup2010,78,FALSE),0)</f>
        <v>0</v>
      </c>
      <c r="X353" s="35">
        <f ca="1">IFERROR(VLOOKUP($A353,Lookup2010,79,FALSE),0)</f>
        <v>0</v>
      </c>
      <c r="Y353" s="36">
        <f ca="1">IFERROR(VLOOKUP($A353,Lookup2010,80,FALSE),0)</f>
        <v>0</v>
      </c>
      <c r="Z353" s="34">
        <f ca="1">IFERROR(VLOOKUP($A353,Lookup2011,77,FALSE),0)</f>
        <v>0</v>
      </c>
      <c r="AA353" s="35">
        <f ca="1">IFERROR(VLOOKUP($A353,Lookup2011,78,FALSE),0)</f>
        <v>0</v>
      </c>
      <c r="AB353" s="35">
        <f ca="1">IFERROR(VLOOKUP($A353,Lookup2011,79,FALSE),0)</f>
        <v>0</v>
      </c>
      <c r="AC353" s="36">
        <f ca="1">IFERROR(VLOOKUP($A353,Lookup2011,80,FALSE),0)</f>
        <v>0</v>
      </c>
      <c r="AD353" s="34">
        <f ca="1">IFERROR(VLOOKUP($A353,Lookup2012,77,FALSE),0)</f>
        <v>0</v>
      </c>
      <c r="AE353" s="35">
        <f ca="1">IFERROR(VLOOKUP($A353,Lookup2012,78,FALSE),0)</f>
        <v>0</v>
      </c>
      <c r="AF353" s="35">
        <f ca="1">IFERROR(VLOOKUP($A353,Lookup2012,79,FALSE),0)</f>
        <v>0</v>
      </c>
      <c r="AG353" s="36">
        <f ca="1">IFERROR(VLOOKUP($A353,Lookup2012,80,FALSE),0)</f>
        <v>0</v>
      </c>
      <c r="AH353" s="34">
        <f ca="1">IFERROR(VLOOKUP($A353,Lookup2013,77,FALSE),0)</f>
        <v>0</v>
      </c>
      <c r="AI353" s="35">
        <f ca="1">IFERROR(VLOOKUP($A353,Lookup2013,78,FALSE),0)</f>
        <v>0</v>
      </c>
      <c r="AJ353" s="35">
        <f ca="1">IFERROR(VLOOKUP($A353,Lookup2013,79,FALSE),0)</f>
        <v>0</v>
      </c>
      <c r="AK353" s="36">
        <f ca="1">IFERROR(VLOOKUP($A353,Lookup2013,80,FALSE),0)</f>
        <v>0</v>
      </c>
      <c r="AL353" s="34">
        <f ca="1">IFERROR(VLOOKUP($A353,Lookup2014,77,FALSE),0)</f>
        <v>0</v>
      </c>
      <c r="AM353" s="35">
        <f ca="1">IFERROR(VLOOKUP($A353,Lookup2014,78,FALSE),0)</f>
        <v>0</v>
      </c>
      <c r="AN353" s="35">
        <f ca="1">IFERROR(VLOOKUP($A353,Lookup2014,79,FALSE),0)</f>
        <v>0</v>
      </c>
      <c r="AO353" s="36">
        <f ca="1">IFERROR(VLOOKUP($A353,Lookup2014,80,FALSE),0)</f>
        <v>0</v>
      </c>
      <c r="AP353" s="34">
        <f ca="1">IFERROR(VLOOKUP($A353,Lookup2015,77,FALSE),0)</f>
        <v>0</v>
      </c>
      <c r="AQ353" s="35">
        <f ca="1">IFERROR(VLOOKUP($A353,Lookup2015,78,FALSE),0)</f>
        <v>0</v>
      </c>
      <c r="AR353" s="35">
        <f ca="1">IFERROR(VLOOKUP($A353,Lookup2015,79,FALSE),0)</f>
        <v>0</v>
      </c>
      <c r="AS353" s="36">
        <f ca="1">IFERROR(VLOOKUP($A353,Lookup2015,80,FALSE),0)</f>
        <v>0</v>
      </c>
      <c r="AT353" s="34">
        <f ca="1">IFERROR(VLOOKUP($A353,Lookup2016,77,FALSE),0)</f>
        <v>0</v>
      </c>
      <c r="AU353" s="35">
        <f ca="1">IFERROR(VLOOKUP($A353,Lookup2016,78,FALSE),0)</f>
        <v>0</v>
      </c>
      <c r="AV353" s="35">
        <f ca="1">IFERROR(VLOOKUP($A353,Lookup2016,79,FALSE),0)</f>
        <v>0</v>
      </c>
      <c r="AW353" s="36">
        <f ca="1">IFERROR(VLOOKUP($A353,Lookup2016,80,FALSE),0)</f>
        <v>0</v>
      </c>
      <c r="AX353" s="34">
        <f t="shared" ca="1" si="637"/>
        <v>159.25</v>
      </c>
      <c r="AY353" s="35">
        <f t="shared" ca="1" si="637"/>
        <v>7.960000000000008</v>
      </c>
      <c r="AZ353" s="35">
        <f t="shared" ca="1" si="637"/>
        <v>78.299999999999841</v>
      </c>
      <c r="BA353" s="36">
        <f t="shared" ca="1" si="637"/>
        <v>245.50999999999985</v>
      </c>
    </row>
    <row r="354" spans="1:53" outlineLevel="2" x14ac:dyDescent="0.25">
      <c r="A354" t="s">
        <v>765</v>
      </c>
      <c r="B354" t="str">
        <f ca="1">VLOOKUP($A354,IndexLookup,2,FALSE)</f>
        <v>TCPL</v>
      </c>
      <c r="C354" t="str">
        <f ca="1">VLOOKUP($B354,ParticipantLookup,2,FALSE)</f>
        <v>TransCanada Power Corp.</v>
      </c>
      <c r="D354" t="str">
        <f ca="1">VLOOKUP($A354,IndexLookup,3,FALSE)</f>
        <v>MKRC</v>
      </c>
      <c r="E354" t="str">
        <f ca="1">VLOOKUP($D354,FacilityLookup,2,FALSE)</f>
        <v>MacKay River Industrial System</v>
      </c>
      <c r="F354" s="34">
        <f ca="1">IFERROR(VLOOKUP($A354,Lookup2006,77,FALSE),0)</f>
        <v>2046.0200000000186</v>
      </c>
      <c r="G354" s="35">
        <f ca="1">IFERROR(VLOOKUP($A354,Lookup2006,78,FALSE),0)</f>
        <v>102.28999999999996</v>
      </c>
      <c r="H354" s="35">
        <f ca="1">IFERROR(VLOOKUP($A354,Lookup2006,79,FALSE),0)</f>
        <v>1013.3499999999993</v>
      </c>
      <c r="I354" s="36">
        <f ca="1">IFERROR(VLOOKUP($A354,Lookup2006,80,FALSE),0)</f>
        <v>3161.660000000018</v>
      </c>
      <c r="J354" s="34">
        <f ca="1">IFERROR(VLOOKUP($A354,Lookup2007,77,FALSE),0)</f>
        <v>0</v>
      </c>
      <c r="K354" s="35">
        <f ca="1">IFERROR(VLOOKUP($A354,Lookup2007,78,FALSE),0)</f>
        <v>0</v>
      </c>
      <c r="L354" s="35">
        <f ca="1">IFERROR(VLOOKUP($A354,Lookup2007,79,FALSE),0)</f>
        <v>0</v>
      </c>
      <c r="M354" s="36">
        <f ca="1">IFERROR(VLOOKUP($A354,Lookup2007,80,FALSE),0)</f>
        <v>0</v>
      </c>
      <c r="N354" s="34">
        <f ca="1">IFERROR(VLOOKUP($A354,Lookup2008,77,FALSE),0)</f>
        <v>0</v>
      </c>
      <c r="O354" s="35">
        <f ca="1">IFERROR(VLOOKUP($A354,Lookup2008,78,FALSE),0)</f>
        <v>0</v>
      </c>
      <c r="P354" s="35">
        <f ca="1">IFERROR(VLOOKUP($A354,Lookup2008,79,FALSE),0)</f>
        <v>0</v>
      </c>
      <c r="Q354" s="36">
        <f ca="1">IFERROR(VLOOKUP($A354,Lookup2008,80,FALSE),0)</f>
        <v>0</v>
      </c>
      <c r="R354" s="34">
        <f ca="1">IFERROR(VLOOKUP($A354,Lookup2009,77,FALSE),0)</f>
        <v>0</v>
      </c>
      <c r="S354" s="35">
        <f ca="1">IFERROR(VLOOKUP($A354,Lookup2009,78,FALSE),0)</f>
        <v>0</v>
      </c>
      <c r="T354" s="35">
        <f ca="1">IFERROR(VLOOKUP($A354,Lookup2009,79,FALSE),0)</f>
        <v>0</v>
      </c>
      <c r="U354" s="36">
        <f ca="1">IFERROR(VLOOKUP($A354,Lookup2009,80,FALSE),0)</f>
        <v>0</v>
      </c>
      <c r="V354" s="34">
        <f ca="1">IFERROR(VLOOKUP($A354,Lookup2010,77,FALSE),0)</f>
        <v>0</v>
      </c>
      <c r="W354" s="35">
        <f ca="1">IFERROR(VLOOKUP($A354,Lookup2010,78,FALSE),0)</f>
        <v>0</v>
      </c>
      <c r="X354" s="35">
        <f ca="1">IFERROR(VLOOKUP($A354,Lookup2010,79,FALSE),0)</f>
        <v>0</v>
      </c>
      <c r="Y354" s="36">
        <f ca="1">IFERROR(VLOOKUP($A354,Lookup2010,80,FALSE),0)</f>
        <v>0</v>
      </c>
      <c r="Z354" s="34">
        <f ca="1">IFERROR(VLOOKUP($A354,Lookup2011,77,FALSE),0)</f>
        <v>0</v>
      </c>
      <c r="AA354" s="35">
        <f ca="1">IFERROR(VLOOKUP($A354,Lookup2011,78,FALSE),0)</f>
        <v>0</v>
      </c>
      <c r="AB354" s="35">
        <f ca="1">IFERROR(VLOOKUP($A354,Lookup2011,79,FALSE),0)</f>
        <v>0</v>
      </c>
      <c r="AC354" s="36">
        <f ca="1">IFERROR(VLOOKUP($A354,Lookup2011,80,FALSE),0)</f>
        <v>0</v>
      </c>
      <c r="AD354" s="34">
        <f ca="1">IFERROR(VLOOKUP($A354,Lookup2012,77,FALSE),0)</f>
        <v>0</v>
      </c>
      <c r="AE354" s="35">
        <f ca="1">IFERROR(VLOOKUP($A354,Lookup2012,78,FALSE),0)</f>
        <v>0</v>
      </c>
      <c r="AF354" s="35">
        <f ca="1">IFERROR(VLOOKUP($A354,Lookup2012,79,FALSE),0)</f>
        <v>0</v>
      </c>
      <c r="AG354" s="36">
        <f ca="1">IFERROR(VLOOKUP($A354,Lookup2012,80,FALSE),0)</f>
        <v>0</v>
      </c>
      <c r="AH354" s="34">
        <f ca="1">IFERROR(VLOOKUP($A354,Lookup2013,77,FALSE),0)</f>
        <v>0</v>
      </c>
      <c r="AI354" s="35">
        <f ca="1">IFERROR(VLOOKUP($A354,Lookup2013,78,FALSE),0)</f>
        <v>0</v>
      </c>
      <c r="AJ354" s="35">
        <f ca="1">IFERROR(VLOOKUP($A354,Lookup2013,79,FALSE),0)</f>
        <v>0</v>
      </c>
      <c r="AK354" s="36">
        <f ca="1">IFERROR(VLOOKUP($A354,Lookup2013,80,FALSE),0)</f>
        <v>0</v>
      </c>
      <c r="AL354" s="34">
        <f ca="1">IFERROR(VLOOKUP($A354,Lookup2014,77,FALSE),0)</f>
        <v>0</v>
      </c>
      <c r="AM354" s="35">
        <f ca="1">IFERROR(VLOOKUP($A354,Lookup2014,78,FALSE),0)</f>
        <v>0</v>
      </c>
      <c r="AN354" s="35">
        <f ca="1">IFERROR(VLOOKUP($A354,Lookup2014,79,FALSE),0)</f>
        <v>0</v>
      </c>
      <c r="AO354" s="36">
        <f ca="1">IFERROR(VLOOKUP($A354,Lookup2014,80,FALSE),0)</f>
        <v>0</v>
      </c>
      <c r="AP354" s="34">
        <f ca="1">IFERROR(VLOOKUP($A354,Lookup2015,77,FALSE),0)</f>
        <v>0</v>
      </c>
      <c r="AQ354" s="35">
        <f ca="1">IFERROR(VLOOKUP($A354,Lookup2015,78,FALSE),0)</f>
        <v>0</v>
      </c>
      <c r="AR354" s="35">
        <f ca="1">IFERROR(VLOOKUP($A354,Lookup2015,79,FALSE),0)</f>
        <v>0</v>
      </c>
      <c r="AS354" s="36">
        <f ca="1">IFERROR(VLOOKUP($A354,Lookup2015,80,FALSE),0)</f>
        <v>0</v>
      </c>
      <c r="AT354" s="34">
        <f ca="1">IFERROR(VLOOKUP($A354,Lookup2016,77,FALSE),0)</f>
        <v>0</v>
      </c>
      <c r="AU354" s="35">
        <f ca="1">IFERROR(VLOOKUP($A354,Lookup2016,78,FALSE),0)</f>
        <v>0</v>
      </c>
      <c r="AV354" s="35">
        <f ca="1">IFERROR(VLOOKUP($A354,Lookup2016,79,FALSE),0)</f>
        <v>0</v>
      </c>
      <c r="AW354" s="36">
        <f ca="1">IFERROR(VLOOKUP($A354,Lookup2016,80,FALSE),0)</f>
        <v>0</v>
      </c>
      <c r="AX354" s="34">
        <f t="shared" ca="1" si="637"/>
        <v>2046.0200000000186</v>
      </c>
      <c r="AY354" s="35">
        <f t="shared" ca="1" si="637"/>
        <v>102.28999999999996</v>
      </c>
      <c r="AZ354" s="35">
        <f t="shared" ca="1" si="637"/>
        <v>1013.3499999999993</v>
      </c>
      <c r="BA354" s="36">
        <f t="shared" ca="1" si="637"/>
        <v>3161.660000000018</v>
      </c>
    </row>
    <row r="355" spans="1:53" outlineLevel="2" x14ac:dyDescent="0.25">
      <c r="A355" t="s">
        <v>766</v>
      </c>
      <c r="B355" t="str">
        <f ca="1">VLOOKUP($A355,IndexLookup,2,FALSE)</f>
        <v>TCPL</v>
      </c>
      <c r="C355" t="str">
        <f ca="1">VLOOKUP($B355,ParticipantLookup,2,FALSE)</f>
        <v>TransCanada Power Corp.</v>
      </c>
      <c r="D355" t="str">
        <f ca="1">VLOOKUP($A355,IndexLookup,3,FALSE)</f>
        <v>SD1</v>
      </c>
      <c r="E355" t="str">
        <f ca="1">VLOOKUP($D355,FacilityLookup,2,FALSE)</f>
        <v>Sundance #1</v>
      </c>
      <c r="F355" s="34">
        <f ca="1">IFERROR(VLOOKUP($A355,Lookup2006,77,FALSE),0)</f>
        <v>12422.410000000149</v>
      </c>
      <c r="G355" s="35">
        <f ca="1">IFERROR(VLOOKUP($A355,Lookup2006,78,FALSE),0)</f>
        <v>621.1200000000008</v>
      </c>
      <c r="H355" s="35">
        <f ca="1">IFERROR(VLOOKUP($A355,Lookup2006,79,FALSE),0)</f>
        <v>6075.6299999999856</v>
      </c>
      <c r="I355" s="36">
        <f ca="1">IFERROR(VLOOKUP($A355,Lookup2006,80,FALSE),0)</f>
        <v>19119.160000000134</v>
      </c>
      <c r="J355" s="34">
        <f ca="1">IFERROR(VLOOKUP($A355,Lookup2007,77,FALSE),0)</f>
        <v>0</v>
      </c>
      <c r="K355" s="35">
        <f ca="1">IFERROR(VLOOKUP($A355,Lookup2007,78,FALSE),0)</f>
        <v>0</v>
      </c>
      <c r="L355" s="35">
        <f ca="1">IFERROR(VLOOKUP($A355,Lookup2007,79,FALSE),0)</f>
        <v>0</v>
      </c>
      <c r="M355" s="36">
        <f ca="1">IFERROR(VLOOKUP($A355,Lookup2007,80,FALSE),0)</f>
        <v>0</v>
      </c>
      <c r="N355" s="34">
        <f ca="1">IFERROR(VLOOKUP($A355,Lookup2008,77,FALSE),0)</f>
        <v>0</v>
      </c>
      <c r="O355" s="35">
        <f ca="1">IFERROR(VLOOKUP($A355,Lookup2008,78,FALSE),0)</f>
        <v>0</v>
      </c>
      <c r="P355" s="35">
        <f ca="1">IFERROR(VLOOKUP($A355,Lookup2008,79,FALSE),0)</f>
        <v>0</v>
      </c>
      <c r="Q355" s="36">
        <f ca="1">IFERROR(VLOOKUP($A355,Lookup2008,80,FALSE),0)</f>
        <v>0</v>
      </c>
      <c r="R355" s="34">
        <f ca="1">IFERROR(VLOOKUP($A355,Lookup2009,77,FALSE),0)</f>
        <v>0</v>
      </c>
      <c r="S355" s="35">
        <f ca="1">IFERROR(VLOOKUP($A355,Lookup2009,78,FALSE),0)</f>
        <v>0</v>
      </c>
      <c r="T355" s="35">
        <f ca="1">IFERROR(VLOOKUP($A355,Lookup2009,79,FALSE),0)</f>
        <v>0</v>
      </c>
      <c r="U355" s="36">
        <f ca="1">IFERROR(VLOOKUP($A355,Lookup2009,80,FALSE),0)</f>
        <v>0</v>
      </c>
      <c r="V355" s="34">
        <f ca="1">IFERROR(VLOOKUP($A355,Lookup2010,77,FALSE),0)</f>
        <v>0</v>
      </c>
      <c r="W355" s="35">
        <f ca="1">IFERROR(VLOOKUP($A355,Lookup2010,78,FALSE),0)</f>
        <v>0</v>
      </c>
      <c r="X355" s="35">
        <f ca="1">IFERROR(VLOOKUP($A355,Lookup2010,79,FALSE),0)</f>
        <v>0</v>
      </c>
      <c r="Y355" s="36">
        <f ca="1">IFERROR(VLOOKUP($A355,Lookup2010,80,FALSE),0)</f>
        <v>0</v>
      </c>
      <c r="Z355" s="34">
        <f ca="1">IFERROR(VLOOKUP($A355,Lookup2011,77,FALSE),0)</f>
        <v>0</v>
      </c>
      <c r="AA355" s="35">
        <f ca="1">IFERROR(VLOOKUP($A355,Lookup2011,78,FALSE),0)</f>
        <v>0</v>
      </c>
      <c r="AB355" s="35">
        <f ca="1">IFERROR(VLOOKUP($A355,Lookup2011,79,FALSE),0)</f>
        <v>0</v>
      </c>
      <c r="AC355" s="36">
        <f ca="1">IFERROR(VLOOKUP($A355,Lookup2011,80,FALSE),0)</f>
        <v>0</v>
      </c>
      <c r="AD355" s="34">
        <f ca="1">IFERROR(VLOOKUP($A355,Lookup2012,77,FALSE),0)</f>
        <v>0</v>
      </c>
      <c r="AE355" s="35">
        <f ca="1">IFERROR(VLOOKUP($A355,Lookup2012,78,FALSE),0)</f>
        <v>0</v>
      </c>
      <c r="AF355" s="35">
        <f ca="1">IFERROR(VLOOKUP($A355,Lookup2012,79,FALSE),0)</f>
        <v>0</v>
      </c>
      <c r="AG355" s="36">
        <f ca="1">IFERROR(VLOOKUP($A355,Lookup2012,80,FALSE),0)</f>
        <v>0</v>
      </c>
      <c r="AH355" s="34">
        <f ca="1">IFERROR(VLOOKUP($A355,Lookup2013,77,FALSE),0)</f>
        <v>0</v>
      </c>
      <c r="AI355" s="35">
        <f ca="1">IFERROR(VLOOKUP($A355,Lookup2013,78,FALSE),0)</f>
        <v>0</v>
      </c>
      <c r="AJ355" s="35">
        <f ca="1">IFERROR(VLOOKUP($A355,Lookup2013,79,FALSE),0)</f>
        <v>0</v>
      </c>
      <c r="AK355" s="36">
        <f ca="1">IFERROR(VLOOKUP($A355,Lookup2013,80,FALSE),0)</f>
        <v>0</v>
      </c>
      <c r="AL355" s="34">
        <f ca="1">IFERROR(VLOOKUP($A355,Lookup2014,77,FALSE),0)</f>
        <v>0</v>
      </c>
      <c r="AM355" s="35">
        <f ca="1">IFERROR(VLOOKUP($A355,Lookup2014,78,FALSE),0)</f>
        <v>0</v>
      </c>
      <c r="AN355" s="35">
        <f ca="1">IFERROR(VLOOKUP($A355,Lookup2014,79,FALSE),0)</f>
        <v>0</v>
      </c>
      <c r="AO355" s="36">
        <f ca="1">IFERROR(VLOOKUP($A355,Lookup2014,80,FALSE),0)</f>
        <v>0</v>
      </c>
      <c r="AP355" s="34">
        <f ca="1">IFERROR(VLOOKUP($A355,Lookup2015,77,FALSE),0)</f>
        <v>0</v>
      </c>
      <c r="AQ355" s="35">
        <f ca="1">IFERROR(VLOOKUP($A355,Lookup2015,78,FALSE),0)</f>
        <v>0</v>
      </c>
      <c r="AR355" s="35">
        <f ca="1">IFERROR(VLOOKUP($A355,Lookup2015,79,FALSE),0)</f>
        <v>0</v>
      </c>
      <c r="AS355" s="36">
        <f ca="1">IFERROR(VLOOKUP($A355,Lookup2015,80,FALSE),0)</f>
        <v>0</v>
      </c>
      <c r="AT355" s="34">
        <f ca="1">IFERROR(VLOOKUP($A355,Lookup2016,77,FALSE),0)</f>
        <v>0</v>
      </c>
      <c r="AU355" s="35">
        <f ca="1">IFERROR(VLOOKUP($A355,Lookup2016,78,FALSE),0)</f>
        <v>0</v>
      </c>
      <c r="AV355" s="35">
        <f ca="1">IFERROR(VLOOKUP($A355,Lookup2016,79,FALSE),0)</f>
        <v>0</v>
      </c>
      <c r="AW355" s="36">
        <f ca="1">IFERROR(VLOOKUP($A355,Lookup2016,80,FALSE),0)</f>
        <v>0</v>
      </c>
      <c r="AX355" s="34">
        <f t="shared" ca="1" si="637"/>
        <v>12422.410000000149</v>
      </c>
      <c r="AY355" s="35">
        <f t="shared" ca="1" si="637"/>
        <v>621.1200000000008</v>
      </c>
      <c r="AZ355" s="35">
        <f t="shared" ca="1" si="637"/>
        <v>6075.6299999999856</v>
      </c>
      <c r="BA355" s="36">
        <f t="shared" ca="1" si="637"/>
        <v>19119.160000000134</v>
      </c>
    </row>
    <row r="356" spans="1:53" outlineLevel="2" x14ac:dyDescent="0.25">
      <c r="A356" t="s">
        <v>767</v>
      </c>
      <c r="B356" t="str">
        <f ca="1">VLOOKUP($A356,IndexLookup,2,FALSE)</f>
        <v>TCPL</v>
      </c>
      <c r="C356" t="str">
        <f ca="1">VLOOKUP($B356,ParticipantLookup,2,FALSE)</f>
        <v>TransCanada Power Corp.</v>
      </c>
      <c r="D356" t="str">
        <f ca="1">VLOOKUP($A356,IndexLookup,3,FALSE)</f>
        <v>SD2</v>
      </c>
      <c r="E356" t="str">
        <f ca="1">VLOOKUP($D356,FacilityLookup,2,FALSE)</f>
        <v>Sundance #2</v>
      </c>
      <c r="F356" s="34">
        <f ca="1">IFERROR(VLOOKUP($A356,Lookup2006,77,FALSE),0)</f>
        <v>19253.130000000121</v>
      </c>
      <c r="G356" s="35">
        <f ca="1">IFERROR(VLOOKUP($A356,Lookup2006,78,FALSE),0)</f>
        <v>962.65999999999894</v>
      </c>
      <c r="H356" s="35">
        <f ca="1">IFERROR(VLOOKUP($A356,Lookup2006,79,FALSE),0)</f>
        <v>9424.4899999999925</v>
      </c>
      <c r="I356" s="36">
        <f ca="1">IFERROR(VLOOKUP($A356,Lookup2006,80,FALSE),0)</f>
        <v>29640.280000000112</v>
      </c>
      <c r="J356" s="34">
        <f ca="1">IFERROR(VLOOKUP($A356,Lookup2007,77,FALSE),0)</f>
        <v>0</v>
      </c>
      <c r="K356" s="35">
        <f ca="1">IFERROR(VLOOKUP($A356,Lookup2007,78,FALSE),0)</f>
        <v>0</v>
      </c>
      <c r="L356" s="35">
        <f ca="1">IFERROR(VLOOKUP($A356,Lookup2007,79,FALSE),0)</f>
        <v>0</v>
      </c>
      <c r="M356" s="36">
        <f ca="1">IFERROR(VLOOKUP($A356,Lookup2007,80,FALSE),0)</f>
        <v>0</v>
      </c>
      <c r="N356" s="34">
        <f ca="1">IFERROR(VLOOKUP($A356,Lookup2008,77,FALSE),0)</f>
        <v>0</v>
      </c>
      <c r="O356" s="35">
        <f ca="1">IFERROR(VLOOKUP($A356,Lookup2008,78,FALSE),0)</f>
        <v>0</v>
      </c>
      <c r="P356" s="35">
        <f ca="1">IFERROR(VLOOKUP($A356,Lookup2008,79,FALSE),0)</f>
        <v>0</v>
      </c>
      <c r="Q356" s="36">
        <f ca="1">IFERROR(VLOOKUP($A356,Lookup2008,80,FALSE),0)</f>
        <v>0</v>
      </c>
      <c r="R356" s="34">
        <f ca="1">IFERROR(VLOOKUP($A356,Lookup2009,77,FALSE),0)</f>
        <v>0</v>
      </c>
      <c r="S356" s="35">
        <f ca="1">IFERROR(VLOOKUP($A356,Lookup2009,78,FALSE),0)</f>
        <v>0</v>
      </c>
      <c r="T356" s="35">
        <f ca="1">IFERROR(VLOOKUP($A356,Lookup2009,79,FALSE),0)</f>
        <v>0</v>
      </c>
      <c r="U356" s="36">
        <f ca="1">IFERROR(VLOOKUP($A356,Lookup2009,80,FALSE),0)</f>
        <v>0</v>
      </c>
      <c r="V356" s="34">
        <f ca="1">IFERROR(VLOOKUP($A356,Lookup2010,77,FALSE),0)</f>
        <v>0</v>
      </c>
      <c r="W356" s="35">
        <f ca="1">IFERROR(VLOOKUP($A356,Lookup2010,78,FALSE),0)</f>
        <v>0</v>
      </c>
      <c r="X356" s="35">
        <f ca="1">IFERROR(VLOOKUP($A356,Lookup2010,79,FALSE),0)</f>
        <v>0</v>
      </c>
      <c r="Y356" s="36">
        <f ca="1">IFERROR(VLOOKUP($A356,Lookup2010,80,FALSE),0)</f>
        <v>0</v>
      </c>
      <c r="Z356" s="34">
        <f ca="1">IFERROR(VLOOKUP($A356,Lookup2011,77,FALSE),0)</f>
        <v>0</v>
      </c>
      <c r="AA356" s="35">
        <f ca="1">IFERROR(VLOOKUP($A356,Lookup2011,78,FALSE),0)</f>
        <v>0</v>
      </c>
      <c r="AB356" s="35">
        <f ca="1">IFERROR(VLOOKUP($A356,Lookup2011,79,FALSE),0)</f>
        <v>0</v>
      </c>
      <c r="AC356" s="36">
        <f ca="1">IFERROR(VLOOKUP($A356,Lookup2011,80,FALSE),0)</f>
        <v>0</v>
      </c>
      <c r="AD356" s="34">
        <f ca="1">IFERROR(VLOOKUP($A356,Lookup2012,77,FALSE),0)</f>
        <v>0</v>
      </c>
      <c r="AE356" s="35">
        <f ca="1">IFERROR(VLOOKUP($A356,Lookup2012,78,FALSE),0)</f>
        <v>0</v>
      </c>
      <c r="AF356" s="35">
        <f ca="1">IFERROR(VLOOKUP($A356,Lookup2012,79,FALSE),0)</f>
        <v>0</v>
      </c>
      <c r="AG356" s="36">
        <f ca="1">IFERROR(VLOOKUP($A356,Lookup2012,80,FALSE),0)</f>
        <v>0</v>
      </c>
      <c r="AH356" s="34">
        <f ca="1">IFERROR(VLOOKUP($A356,Lookup2013,77,FALSE),0)</f>
        <v>0</v>
      </c>
      <c r="AI356" s="35">
        <f ca="1">IFERROR(VLOOKUP($A356,Lookup2013,78,FALSE),0)</f>
        <v>0</v>
      </c>
      <c r="AJ356" s="35">
        <f ca="1">IFERROR(VLOOKUP($A356,Lookup2013,79,FALSE),0)</f>
        <v>0</v>
      </c>
      <c r="AK356" s="36">
        <f ca="1">IFERROR(VLOOKUP($A356,Lookup2013,80,FALSE),0)</f>
        <v>0</v>
      </c>
      <c r="AL356" s="34">
        <f ca="1">IFERROR(VLOOKUP($A356,Lookup2014,77,FALSE),0)</f>
        <v>0</v>
      </c>
      <c r="AM356" s="35">
        <f ca="1">IFERROR(VLOOKUP($A356,Lookup2014,78,FALSE),0)</f>
        <v>0</v>
      </c>
      <c r="AN356" s="35">
        <f ca="1">IFERROR(VLOOKUP($A356,Lookup2014,79,FALSE),0)</f>
        <v>0</v>
      </c>
      <c r="AO356" s="36">
        <f ca="1">IFERROR(VLOOKUP($A356,Lookup2014,80,FALSE),0)</f>
        <v>0</v>
      </c>
      <c r="AP356" s="34">
        <f ca="1">IFERROR(VLOOKUP($A356,Lookup2015,77,FALSE),0)</f>
        <v>0</v>
      </c>
      <c r="AQ356" s="35">
        <f ca="1">IFERROR(VLOOKUP($A356,Lookup2015,78,FALSE),0)</f>
        <v>0</v>
      </c>
      <c r="AR356" s="35">
        <f ca="1">IFERROR(VLOOKUP($A356,Lookup2015,79,FALSE),0)</f>
        <v>0</v>
      </c>
      <c r="AS356" s="36">
        <f ca="1">IFERROR(VLOOKUP($A356,Lookup2015,80,FALSE),0)</f>
        <v>0</v>
      </c>
      <c r="AT356" s="34">
        <f ca="1">IFERROR(VLOOKUP($A356,Lookup2016,77,FALSE),0)</f>
        <v>0</v>
      </c>
      <c r="AU356" s="35">
        <f ca="1">IFERROR(VLOOKUP($A356,Lookup2016,78,FALSE),0)</f>
        <v>0</v>
      </c>
      <c r="AV356" s="35">
        <f ca="1">IFERROR(VLOOKUP($A356,Lookup2016,79,FALSE),0)</f>
        <v>0</v>
      </c>
      <c r="AW356" s="36">
        <f ca="1">IFERROR(VLOOKUP($A356,Lookup2016,80,FALSE),0)</f>
        <v>0</v>
      </c>
      <c r="AX356" s="34">
        <f t="shared" ca="1" si="637"/>
        <v>19253.130000000121</v>
      </c>
      <c r="AY356" s="35">
        <f t="shared" ca="1" si="637"/>
        <v>962.65999999999894</v>
      </c>
      <c r="AZ356" s="35">
        <f t="shared" ca="1" si="637"/>
        <v>9424.4899999999925</v>
      </c>
      <c r="BA356" s="36">
        <f t="shared" ca="1" si="637"/>
        <v>29640.280000000112</v>
      </c>
    </row>
    <row r="357" spans="1:53" outlineLevel="1" x14ac:dyDescent="0.25">
      <c r="C357" s="2" t="s">
        <v>986</v>
      </c>
      <c r="F357" s="34">
        <f t="shared" ref="F357:BA357" ca="1" si="638">SUBTOTAL(9,F352:F356)</f>
        <v>34350.520000000288</v>
      </c>
      <c r="G357" s="35">
        <f t="shared" ca="1" si="638"/>
        <v>1717.5299999999997</v>
      </c>
      <c r="H357" s="35">
        <f t="shared" ca="1" si="638"/>
        <v>16824.449999999975</v>
      </c>
      <c r="I357" s="36">
        <f t="shared" ca="1" si="638"/>
        <v>52892.500000000262</v>
      </c>
      <c r="J357" s="34">
        <f t="shared" ca="1" si="638"/>
        <v>0</v>
      </c>
      <c r="K357" s="35">
        <f t="shared" ca="1" si="638"/>
        <v>0</v>
      </c>
      <c r="L357" s="35">
        <f t="shared" ca="1" si="638"/>
        <v>0</v>
      </c>
      <c r="M357" s="36">
        <f t="shared" ca="1" si="638"/>
        <v>0</v>
      </c>
      <c r="N357" s="34">
        <f t="shared" ca="1" si="638"/>
        <v>0</v>
      </c>
      <c r="O357" s="35">
        <f t="shared" ca="1" si="638"/>
        <v>0</v>
      </c>
      <c r="P357" s="35">
        <f t="shared" ca="1" si="638"/>
        <v>0</v>
      </c>
      <c r="Q357" s="36">
        <f t="shared" ca="1" si="638"/>
        <v>0</v>
      </c>
      <c r="R357" s="34">
        <f t="shared" ca="1" si="638"/>
        <v>0</v>
      </c>
      <c r="S357" s="35">
        <f t="shared" ca="1" si="638"/>
        <v>0</v>
      </c>
      <c r="T357" s="35">
        <f t="shared" ca="1" si="638"/>
        <v>0</v>
      </c>
      <c r="U357" s="36">
        <f t="shared" ca="1" si="638"/>
        <v>0</v>
      </c>
      <c r="V357" s="34">
        <f t="shared" ca="1" si="638"/>
        <v>0</v>
      </c>
      <c r="W357" s="35">
        <f t="shared" ca="1" si="638"/>
        <v>0</v>
      </c>
      <c r="X357" s="35">
        <f t="shared" ca="1" si="638"/>
        <v>0</v>
      </c>
      <c r="Y357" s="36">
        <f t="shared" ca="1" si="638"/>
        <v>0</v>
      </c>
      <c r="Z357" s="34">
        <f t="shared" ca="1" si="638"/>
        <v>0</v>
      </c>
      <c r="AA357" s="35">
        <f t="shared" ca="1" si="638"/>
        <v>0</v>
      </c>
      <c r="AB357" s="35">
        <f t="shared" ca="1" si="638"/>
        <v>0</v>
      </c>
      <c r="AC357" s="36">
        <f t="shared" ca="1" si="638"/>
        <v>0</v>
      </c>
      <c r="AD357" s="34">
        <f t="shared" ca="1" si="638"/>
        <v>0</v>
      </c>
      <c r="AE357" s="35">
        <f t="shared" ca="1" si="638"/>
        <v>0</v>
      </c>
      <c r="AF357" s="35">
        <f t="shared" ca="1" si="638"/>
        <v>0</v>
      </c>
      <c r="AG357" s="36">
        <f t="shared" ca="1" si="638"/>
        <v>0</v>
      </c>
      <c r="AH357" s="34">
        <f t="shared" ca="1" si="638"/>
        <v>0</v>
      </c>
      <c r="AI357" s="35">
        <f t="shared" ca="1" si="638"/>
        <v>0</v>
      </c>
      <c r="AJ357" s="35">
        <f t="shared" ca="1" si="638"/>
        <v>0</v>
      </c>
      <c r="AK357" s="36">
        <f t="shared" ca="1" si="638"/>
        <v>0</v>
      </c>
      <c r="AL357" s="34">
        <f t="shared" ca="1" si="638"/>
        <v>0</v>
      </c>
      <c r="AM357" s="35">
        <f t="shared" ca="1" si="638"/>
        <v>0</v>
      </c>
      <c r="AN357" s="35">
        <f t="shared" ca="1" si="638"/>
        <v>0</v>
      </c>
      <c r="AO357" s="36">
        <f t="shared" ca="1" si="638"/>
        <v>0</v>
      </c>
      <c r="AP357" s="34">
        <f t="shared" ca="1" si="638"/>
        <v>0</v>
      </c>
      <c r="AQ357" s="35">
        <f t="shared" ca="1" si="638"/>
        <v>0</v>
      </c>
      <c r="AR357" s="35">
        <f t="shared" ca="1" si="638"/>
        <v>0</v>
      </c>
      <c r="AS357" s="36">
        <f t="shared" ca="1" si="638"/>
        <v>0</v>
      </c>
      <c r="AT357" s="34">
        <f t="shared" ca="1" si="638"/>
        <v>0</v>
      </c>
      <c r="AU357" s="35">
        <f t="shared" ca="1" si="638"/>
        <v>0</v>
      </c>
      <c r="AV357" s="35">
        <f t="shared" ca="1" si="638"/>
        <v>0</v>
      </c>
      <c r="AW357" s="36">
        <f t="shared" ca="1" si="638"/>
        <v>0</v>
      </c>
      <c r="AX357" s="34">
        <f t="shared" ca="1" si="638"/>
        <v>34350.520000000288</v>
      </c>
      <c r="AY357" s="35">
        <f t="shared" ca="1" si="638"/>
        <v>1717.5299999999997</v>
      </c>
      <c r="AZ357" s="35">
        <f t="shared" ca="1" si="638"/>
        <v>16824.449999999975</v>
      </c>
      <c r="BA357" s="36">
        <f t="shared" ca="1" si="638"/>
        <v>52892.500000000262</v>
      </c>
    </row>
    <row r="358" spans="1:53" outlineLevel="2" x14ac:dyDescent="0.25">
      <c r="A358" t="s">
        <v>379</v>
      </c>
      <c r="B358" t="str">
        <f ca="1">VLOOKUP($A358,IndexLookup,2,FALSE)</f>
        <v>WFML</v>
      </c>
      <c r="C358" t="str">
        <f ca="1">VLOOKUP($B358,ParticipantLookup,2,FALSE)</f>
        <v>West Fraser Mills Ltd., operating as Slave Lake Pulp</v>
      </c>
      <c r="D358" t="str">
        <f ca="1">VLOOKUP($A358,IndexLookup,3,FALSE)</f>
        <v>SLP1</v>
      </c>
      <c r="E358" t="str">
        <f ca="1">VLOOKUP($D358,FacilityLookup,2,FALSE)</f>
        <v>Slave Lake Pulp</v>
      </c>
      <c r="F358" s="34">
        <f ca="1">IFERROR(VLOOKUP($A358,Lookup2006,77,FALSE),0)</f>
        <v>0</v>
      </c>
      <c r="G358" s="35">
        <f ca="1">IFERROR(VLOOKUP($A358,Lookup2006,78,FALSE),0)</f>
        <v>0</v>
      </c>
      <c r="H358" s="35">
        <f ca="1">IFERROR(VLOOKUP($A358,Lookup2006,79,FALSE),0)</f>
        <v>0</v>
      </c>
      <c r="I358" s="36">
        <f ca="1">IFERROR(VLOOKUP($A358,Lookup2006,80,FALSE),0)</f>
        <v>0</v>
      </c>
      <c r="J358" s="34">
        <f ca="1">IFERROR(VLOOKUP($A358,Lookup2007,77,FALSE),0)</f>
        <v>0</v>
      </c>
      <c r="K358" s="35">
        <f ca="1">IFERROR(VLOOKUP($A358,Lookup2007,78,FALSE),0)</f>
        <v>0</v>
      </c>
      <c r="L358" s="35">
        <f ca="1">IFERROR(VLOOKUP($A358,Lookup2007,79,FALSE),0)</f>
        <v>0</v>
      </c>
      <c r="M358" s="36">
        <f ca="1">IFERROR(VLOOKUP($A358,Lookup2007,80,FALSE),0)</f>
        <v>0</v>
      </c>
      <c r="N358" s="34">
        <f ca="1">IFERROR(VLOOKUP($A358,Lookup2008,77,FALSE),0)</f>
        <v>0</v>
      </c>
      <c r="O358" s="35">
        <f ca="1">IFERROR(VLOOKUP($A358,Lookup2008,78,FALSE),0)</f>
        <v>0</v>
      </c>
      <c r="P358" s="35">
        <f ca="1">IFERROR(VLOOKUP($A358,Lookup2008,79,FALSE),0)</f>
        <v>0</v>
      </c>
      <c r="Q358" s="36">
        <f ca="1">IFERROR(VLOOKUP($A358,Lookup2008,80,FALSE),0)</f>
        <v>0</v>
      </c>
      <c r="R358" s="34">
        <f ca="1">IFERROR(VLOOKUP($A358,Lookup2009,77,FALSE),0)</f>
        <v>0</v>
      </c>
      <c r="S358" s="35">
        <f ca="1">IFERROR(VLOOKUP($A358,Lookup2009,78,FALSE),0)</f>
        <v>0</v>
      </c>
      <c r="T358" s="35">
        <f ca="1">IFERROR(VLOOKUP($A358,Lookup2009,79,FALSE),0)</f>
        <v>0</v>
      </c>
      <c r="U358" s="36">
        <f ca="1">IFERROR(VLOOKUP($A358,Lookup2009,80,FALSE),0)</f>
        <v>0</v>
      </c>
      <c r="V358" s="34">
        <f ca="1">IFERROR(VLOOKUP($A358,Lookup2010,77,FALSE),0)</f>
        <v>0</v>
      </c>
      <c r="W358" s="35">
        <f ca="1">IFERROR(VLOOKUP($A358,Lookup2010,78,FALSE),0)</f>
        <v>0</v>
      </c>
      <c r="X358" s="35">
        <f ca="1">IFERROR(VLOOKUP($A358,Lookup2010,79,FALSE),0)</f>
        <v>0</v>
      </c>
      <c r="Y358" s="36">
        <f ca="1">IFERROR(VLOOKUP($A358,Lookup2010,80,FALSE),0)</f>
        <v>0</v>
      </c>
      <c r="Z358" s="34">
        <f ca="1">IFERROR(VLOOKUP($A358,Lookup2011,77,FALSE),0)</f>
        <v>0</v>
      </c>
      <c r="AA358" s="35">
        <f ca="1">IFERROR(VLOOKUP($A358,Lookup2011,78,FALSE),0)</f>
        <v>0</v>
      </c>
      <c r="AB358" s="35">
        <f ca="1">IFERROR(VLOOKUP($A358,Lookup2011,79,FALSE),0)</f>
        <v>0</v>
      </c>
      <c r="AC358" s="36">
        <f ca="1">IFERROR(VLOOKUP($A358,Lookup2011,80,FALSE),0)</f>
        <v>0</v>
      </c>
      <c r="AD358" s="34">
        <f ca="1">IFERROR(VLOOKUP($A358,Lookup2012,77,FALSE),0)</f>
        <v>0</v>
      </c>
      <c r="AE358" s="35">
        <f ca="1">IFERROR(VLOOKUP($A358,Lookup2012,78,FALSE),0)</f>
        <v>0</v>
      </c>
      <c r="AF358" s="35">
        <f ca="1">IFERROR(VLOOKUP($A358,Lookup2012,79,FALSE),0)</f>
        <v>0</v>
      </c>
      <c r="AG358" s="36">
        <f ca="1">IFERROR(VLOOKUP($A358,Lookup2012,80,FALSE),0)</f>
        <v>0</v>
      </c>
      <c r="AH358" s="34">
        <f ca="1">IFERROR(VLOOKUP($A358,Lookup2013,77,FALSE),0)</f>
        <v>0</v>
      </c>
      <c r="AI358" s="35">
        <f ca="1">IFERROR(VLOOKUP($A358,Lookup2013,78,FALSE),0)</f>
        <v>0</v>
      </c>
      <c r="AJ358" s="35">
        <f ca="1">IFERROR(VLOOKUP($A358,Lookup2013,79,FALSE),0)</f>
        <v>0</v>
      </c>
      <c r="AK358" s="36">
        <f ca="1">IFERROR(VLOOKUP($A358,Lookup2013,80,FALSE),0)</f>
        <v>0</v>
      </c>
      <c r="AL358" s="34">
        <f ca="1">IFERROR(VLOOKUP($A358,Lookup2014,77,FALSE),0)</f>
        <v>0</v>
      </c>
      <c r="AM358" s="35">
        <f ca="1">IFERROR(VLOOKUP($A358,Lookup2014,78,FALSE),0)</f>
        <v>0</v>
      </c>
      <c r="AN358" s="35">
        <f ca="1">IFERROR(VLOOKUP($A358,Lookup2014,79,FALSE),0)</f>
        <v>0</v>
      </c>
      <c r="AO358" s="36">
        <f ca="1">IFERROR(VLOOKUP($A358,Lookup2014,80,FALSE),0)</f>
        <v>0</v>
      </c>
      <c r="AP358" s="34">
        <f ca="1">IFERROR(VLOOKUP($A358,Lookup2015,77,FALSE),0)</f>
        <v>0</v>
      </c>
      <c r="AQ358" s="35">
        <f ca="1">IFERROR(VLOOKUP($A358,Lookup2015,78,FALSE),0)</f>
        <v>0</v>
      </c>
      <c r="AR358" s="35">
        <f ca="1">IFERROR(VLOOKUP($A358,Lookup2015,79,FALSE),0)</f>
        <v>0</v>
      </c>
      <c r="AS358" s="36">
        <f ca="1">IFERROR(VLOOKUP($A358,Lookup2015,80,FALSE),0)</f>
        <v>0</v>
      </c>
      <c r="AT358" s="34">
        <f ca="1">IFERROR(VLOOKUP($A358,Lookup2016,77,FALSE),0)</f>
        <v>-0.40000000000000813</v>
      </c>
      <c r="AU358" s="35">
        <f ca="1">IFERROR(VLOOKUP($A358,Lookup2016,78,FALSE),0)</f>
        <v>-2.0000000000000018E-2</v>
      </c>
      <c r="AV358" s="35">
        <f ca="1">IFERROR(VLOOKUP($A358,Lookup2016,79,FALSE),0)</f>
        <v>-6.0000000000000039E-2</v>
      </c>
      <c r="AW358" s="36">
        <f ca="1">IFERROR(VLOOKUP($A358,Lookup2016,80,FALSE),0)</f>
        <v>-0.4800000000000082</v>
      </c>
      <c r="AX358" s="34">
        <f ca="1">SUM(F358,J358,N358,R358,V358,Z358,AD358,AH358,AL358,AP358,AT358)</f>
        <v>-0.40000000000000813</v>
      </c>
      <c r="AY358" s="35">
        <f ca="1">SUM(G358,K358,O358,S358,W358,AA358,AE358,AI358,AM358,AQ358,AU358)</f>
        <v>-2.0000000000000018E-2</v>
      </c>
      <c r="AZ358" s="35">
        <f ca="1">SUM(H358,L358,P358,T358,X358,AB358,AF358,AJ358,AN358,AR358,AV358)</f>
        <v>-6.0000000000000039E-2</v>
      </c>
      <c r="BA358" s="36">
        <f ca="1">SUM(I358,M358,Q358,U358,Y358,AC358,AG358,AK358,AO358,AS358,AW358)</f>
        <v>-0.4800000000000082</v>
      </c>
    </row>
    <row r="359" spans="1:53" outlineLevel="1" x14ac:dyDescent="0.25">
      <c r="C359" s="2" t="s">
        <v>987</v>
      </c>
      <c r="F359" s="34">
        <f t="shared" ref="F359:BA359" ca="1" si="639">SUBTOTAL(9,F358:F358)</f>
        <v>0</v>
      </c>
      <c r="G359" s="35">
        <f t="shared" ca="1" si="639"/>
        <v>0</v>
      </c>
      <c r="H359" s="35">
        <f t="shared" ca="1" si="639"/>
        <v>0</v>
      </c>
      <c r="I359" s="36">
        <f t="shared" ca="1" si="639"/>
        <v>0</v>
      </c>
      <c r="J359" s="34">
        <f t="shared" ca="1" si="639"/>
        <v>0</v>
      </c>
      <c r="K359" s="35">
        <f t="shared" ca="1" si="639"/>
        <v>0</v>
      </c>
      <c r="L359" s="35">
        <f t="shared" ca="1" si="639"/>
        <v>0</v>
      </c>
      <c r="M359" s="36">
        <f t="shared" ca="1" si="639"/>
        <v>0</v>
      </c>
      <c r="N359" s="34">
        <f t="shared" ca="1" si="639"/>
        <v>0</v>
      </c>
      <c r="O359" s="35">
        <f t="shared" ca="1" si="639"/>
        <v>0</v>
      </c>
      <c r="P359" s="35">
        <f t="shared" ca="1" si="639"/>
        <v>0</v>
      </c>
      <c r="Q359" s="36">
        <f t="shared" ca="1" si="639"/>
        <v>0</v>
      </c>
      <c r="R359" s="34">
        <f t="shared" ca="1" si="639"/>
        <v>0</v>
      </c>
      <c r="S359" s="35">
        <f t="shared" ca="1" si="639"/>
        <v>0</v>
      </c>
      <c r="T359" s="35">
        <f t="shared" ca="1" si="639"/>
        <v>0</v>
      </c>
      <c r="U359" s="36">
        <f t="shared" ca="1" si="639"/>
        <v>0</v>
      </c>
      <c r="V359" s="34">
        <f t="shared" ca="1" si="639"/>
        <v>0</v>
      </c>
      <c r="W359" s="35">
        <f t="shared" ca="1" si="639"/>
        <v>0</v>
      </c>
      <c r="X359" s="35">
        <f t="shared" ca="1" si="639"/>
        <v>0</v>
      </c>
      <c r="Y359" s="36">
        <f t="shared" ca="1" si="639"/>
        <v>0</v>
      </c>
      <c r="Z359" s="34">
        <f t="shared" ca="1" si="639"/>
        <v>0</v>
      </c>
      <c r="AA359" s="35">
        <f t="shared" ca="1" si="639"/>
        <v>0</v>
      </c>
      <c r="AB359" s="35">
        <f t="shared" ca="1" si="639"/>
        <v>0</v>
      </c>
      <c r="AC359" s="36">
        <f t="shared" ca="1" si="639"/>
        <v>0</v>
      </c>
      <c r="AD359" s="34">
        <f t="shared" ca="1" si="639"/>
        <v>0</v>
      </c>
      <c r="AE359" s="35">
        <f t="shared" ca="1" si="639"/>
        <v>0</v>
      </c>
      <c r="AF359" s="35">
        <f t="shared" ca="1" si="639"/>
        <v>0</v>
      </c>
      <c r="AG359" s="36">
        <f t="shared" ca="1" si="639"/>
        <v>0</v>
      </c>
      <c r="AH359" s="34">
        <f t="shared" ca="1" si="639"/>
        <v>0</v>
      </c>
      <c r="AI359" s="35">
        <f t="shared" ca="1" si="639"/>
        <v>0</v>
      </c>
      <c r="AJ359" s="35">
        <f t="shared" ca="1" si="639"/>
        <v>0</v>
      </c>
      <c r="AK359" s="36">
        <f t="shared" ca="1" si="639"/>
        <v>0</v>
      </c>
      <c r="AL359" s="34">
        <f t="shared" ca="1" si="639"/>
        <v>0</v>
      </c>
      <c r="AM359" s="35">
        <f t="shared" ca="1" si="639"/>
        <v>0</v>
      </c>
      <c r="AN359" s="35">
        <f t="shared" ca="1" si="639"/>
        <v>0</v>
      </c>
      <c r="AO359" s="36">
        <f t="shared" ca="1" si="639"/>
        <v>0</v>
      </c>
      <c r="AP359" s="34">
        <f t="shared" ca="1" si="639"/>
        <v>0</v>
      </c>
      <c r="AQ359" s="35">
        <f t="shared" ca="1" si="639"/>
        <v>0</v>
      </c>
      <c r="AR359" s="35">
        <f t="shared" ca="1" si="639"/>
        <v>0</v>
      </c>
      <c r="AS359" s="36">
        <f t="shared" ca="1" si="639"/>
        <v>0</v>
      </c>
      <c r="AT359" s="34">
        <f t="shared" ca="1" si="639"/>
        <v>-0.40000000000000813</v>
      </c>
      <c r="AU359" s="35">
        <f t="shared" ca="1" si="639"/>
        <v>-2.0000000000000018E-2</v>
      </c>
      <c r="AV359" s="35">
        <f t="shared" ca="1" si="639"/>
        <v>-6.0000000000000039E-2</v>
      </c>
      <c r="AW359" s="36">
        <f t="shared" ca="1" si="639"/>
        <v>-0.4800000000000082</v>
      </c>
      <c r="AX359" s="34">
        <f t="shared" ca="1" si="639"/>
        <v>-0.40000000000000813</v>
      </c>
      <c r="AY359" s="35">
        <f t="shared" ca="1" si="639"/>
        <v>-2.0000000000000018E-2</v>
      </c>
      <c r="AZ359" s="35">
        <f t="shared" ca="1" si="639"/>
        <v>-6.0000000000000039E-2</v>
      </c>
      <c r="BA359" s="36">
        <f t="shared" ca="1" si="639"/>
        <v>-0.4800000000000082</v>
      </c>
    </row>
    <row r="360" spans="1:53" outlineLevel="2" x14ac:dyDescent="0.25">
      <c r="A360" t="s">
        <v>398</v>
      </c>
      <c r="B360" t="str">
        <f ca="1">VLOOKUP($A360,IndexLookup,2,FALSE)</f>
        <v>WEYR</v>
      </c>
      <c r="C360" t="str">
        <f ca="1">VLOOKUP($B360,ParticipantLookup,2,FALSE)</f>
        <v>Weyerhaeuser Company Ltd.</v>
      </c>
      <c r="D360" t="str">
        <f ca="1">VLOOKUP($A360,IndexLookup,3,FALSE)</f>
        <v>WEY1</v>
      </c>
      <c r="E360" t="str">
        <f ca="1">VLOOKUP($D360,FacilityLookup,2,FALSE)</f>
        <v>Weyerhaeuser</v>
      </c>
      <c r="F360" s="34">
        <f ca="1">IFERROR(VLOOKUP($A360,Lookup2006,77,FALSE),0)</f>
        <v>2.2899999999999756</v>
      </c>
      <c r="G360" s="35">
        <f ca="1">IFERROR(VLOOKUP($A360,Lookup2006,78,FALSE),0)</f>
        <v>0.12000000000000008</v>
      </c>
      <c r="H360" s="35">
        <f ca="1">IFERROR(VLOOKUP($A360,Lookup2006,79,FALSE),0)</f>
        <v>1.0700000000000005</v>
      </c>
      <c r="I360" s="36">
        <f ca="1">IFERROR(VLOOKUP($A360,Lookup2006,80,FALSE),0)</f>
        <v>3.4799999999999764</v>
      </c>
      <c r="J360" s="34">
        <f ca="1">IFERROR(VLOOKUP($A360,Lookup2007,77,FALSE),0)</f>
        <v>2.1100000000000021</v>
      </c>
      <c r="K360" s="35">
        <f ca="1">IFERROR(VLOOKUP($A360,Lookup2007,78,FALSE),0)</f>
        <v>0.10999999999999997</v>
      </c>
      <c r="L360" s="35">
        <f ca="1">IFERROR(VLOOKUP($A360,Lookup2007,79,FALSE),0)</f>
        <v>0.83999999999999986</v>
      </c>
      <c r="M360" s="36">
        <f ca="1">IFERROR(VLOOKUP($A360,Lookup2007,80,FALSE),0)</f>
        <v>3.0600000000000023</v>
      </c>
      <c r="N360" s="34">
        <f ca="1">IFERROR(VLOOKUP($A360,Lookup2008,77,FALSE),0)</f>
        <v>3.1300000000000008</v>
      </c>
      <c r="O360" s="35">
        <f ca="1">IFERROR(VLOOKUP($A360,Lookup2008,78,FALSE),0)</f>
        <v>0.15999999999999859</v>
      </c>
      <c r="P360" s="35">
        <f ca="1">IFERROR(VLOOKUP($A360,Lookup2008,79,FALSE),0)</f>
        <v>1.1400000000000026</v>
      </c>
      <c r="Q360" s="36">
        <f ca="1">IFERROR(VLOOKUP($A360,Lookup2008,80,FALSE),0)</f>
        <v>4.4300000000000024</v>
      </c>
      <c r="R360" s="34">
        <f ca="1">IFERROR(VLOOKUP($A360,Lookup2009,77,FALSE),0)</f>
        <v>-0.26000000000000156</v>
      </c>
      <c r="S360" s="35">
        <f ca="1">IFERROR(VLOOKUP($A360,Lookup2009,78,FALSE),0)</f>
        <v>-2.0000000000000018E-2</v>
      </c>
      <c r="T360" s="35">
        <f ca="1">IFERROR(VLOOKUP($A360,Lookup2009,79,FALSE),0)</f>
        <v>-7.9999999999999849E-2</v>
      </c>
      <c r="U360" s="36">
        <f ca="1">IFERROR(VLOOKUP($A360,Lookup2009,80,FALSE),0)</f>
        <v>-0.36000000000000143</v>
      </c>
      <c r="V360" s="34">
        <f ca="1">IFERROR(VLOOKUP($A360,Lookup2010,77,FALSE),0)</f>
        <v>-48.040000000000006</v>
      </c>
      <c r="W360" s="35">
        <f ca="1">IFERROR(VLOOKUP($A360,Lookup2010,78,FALSE),0)</f>
        <v>-2.3999999999999995</v>
      </c>
      <c r="X360" s="35">
        <f ca="1">IFERROR(VLOOKUP($A360,Lookup2010,79,FALSE),0)</f>
        <v>-14.739999999999998</v>
      </c>
      <c r="Y360" s="36">
        <f ca="1">IFERROR(VLOOKUP($A360,Lookup2010,80,FALSE),0)</f>
        <v>-65.180000000000007</v>
      </c>
      <c r="Z360" s="34">
        <f ca="1">IFERROR(VLOOKUP($A360,Lookup2011,77,FALSE),0)</f>
        <v>655.1800000000012</v>
      </c>
      <c r="AA360" s="35">
        <f ca="1">IFERROR(VLOOKUP($A360,Lookup2011,78,FALSE),0)</f>
        <v>32.739999999999995</v>
      </c>
      <c r="AB360" s="35">
        <f ca="1">IFERROR(VLOOKUP($A360,Lookup2011,79,FALSE),0)</f>
        <v>178.5000000000002</v>
      </c>
      <c r="AC360" s="36">
        <f ca="1">IFERROR(VLOOKUP($A360,Lookup2011,80,FALSE),0)</f>
        <v>866.42000000000132</v>
      </c>
      <c r="AD360" s="34">
        <f ca="1">IFERROR(VLOOKUP($A360,Lookup2012,77,FALSE),0)</f>
        <v>-945.73999999999876</v>
      </c>
      <c r="AE360" s="35">
        <f ca="1">IFERROR(VLOOKUP($A360,Lookup2012,78,FALSE),0)</f>
        <v>-47.250000000000014</v>
      </c>
      <c r="AF360" s="35">
        <f ca="1">IFERROR(VLOOKUP($A360,Lookup2012,79,FALSE),0)</f>
        <v>-232.89000000000001</v>
      </c>
      <c r="AG360" s="36">
        <f ca="1">IFERROR(VLOOKUP($A360,Lookup2012,80,FALSE),0)</f>
        <v>-1225.879999999999</v>
      </c>
      <c r="AH360" s="34">
        <f ca="1">IFERROR(VLOOKUP($A360,Lookup2013,77,FALSE),0)</f>
        <v>3129.5600000000031</v>
      </c>
      <c r="AI360" s="35">
        <f ca="1">IFERROR(VLOOKUP($A360,Lookup2013,78,FALSE),0)</f>
        <v>156.48000000000002</v>
      </c>
      <c r="AJ360" s="35">
        <f ca="1">IFERROR(VLOOKUP($A360,Lookup2013,79,FALSE),0)</f>
        <v>689.55000000000007</v>
      </c>
      <c r="AK360" s="36">
        <f ca="1">IFERROR(VLOOKUP($A360,Lookup2013,80,FALSE),0)</f>
        <v>3975.5900000000033</v>
      </c>
      <c r="AL360" s="34">
        <f ca="1">IFERROR(VLOOKUP($A360,Lookup2014,77,FALSE),0)</f>
        <v>-157.36000000000047</v>
      </c>
      <c r="AM360" s="35">
        <f ca="1">IFERROR(VLOOKUP($A360,Lookup2014,78,FALSE),0)</f>
        <v>-7.8800000000000185</v>
      </c>
      <c r="AN360" s="35">
        <f ca="1">IFERROR(VLOOKUP($A360,Lookup2014,79,FALSE),0)</f>
        <v>-30.349999999999923</v>
      </c>
      <c r="AO360" s="36">
        <f ca="1">IFERROR(VLOOKUP($A360,Lookup2014,80,FALSE),0)</f>
        <v>-195.5900000000004</v>
      </c>
      <c r="AP360" s="34">
        <f ca="1">IFERROR(VLOOKUP($A360,Lookup2015,77,FALSE),0)</f>
        <v>0</v>
      </c>
      <c r="AQ360" s="35">
        <f ca="1">IFERROR(VLOOKUP($A360,Lookup2015,78,FALSE),0)</f>
        <v>0</v>
      </c>
      <c r="AR360" s="35">
        <f ca="1">IFERROR(VLOOKUP($A360,Lookup2015,79,FALSE),0)</f>
        <v>0</v>
      </c>
      <c r="AS360" s="36">
        <f ca="1">IFERROR(VLOOKUP($A360,Lookup2015,80,FALSE),0)</f>
        <v>0</v>
      </c>
      <c r="AT360" s="34">
        <f ca="1">IFERROR(VLOOKUP($A360,Lookup2016,77,FALSE),0)</f>
        <v>0</v>
      </c>
      <c r="AU360" s="35">
        <f ca="1">IFERROR(VLOOKUP($A360,Lookup2016,78,FALSE),0)</f>
        <v>0</v>
      </c>
      <c r="AV360" s="35">
        <f ca="1">IFERROR(VLOOKUP($A360,Lookup2016,79,FALSE),0)</f>
        <v>0</v>
      </c>
      <c r="AW360" s="36">
        <f ca="1">IFERROR(VLOOKUP($A360,Lookup2016,80,FALSE),0)</f>
        <v>0</v>
      </c>
      <c r="AX360" s="34">
        <f ca="1">SUM(F360,J360,N360,R360,V360,Z360,AD360,AH360,AL360,AP360,AT360)</f>
        <v>2640.8700000000049</v>
      </c>
      <c r="AY360" s="35">
        <f ca="1">SUM(G360,K360,O360,S360,W360,AA360,AE360,AI360,AM360,AQ360,AU360)</f>
        <v>132.05999999999997</v>
      </c>
      <c r="AZ360" s="35">
        <f ca="1">SUM(H360,L360,P360,T360,X360,AB360,AF360,AJ360,AN360,AR360,AV360)</f>
        <v>593.0400000000003</v>
      </c>
      <c r="BA360" s="36">
        <f ca="1">SUM(I360,M360,Q360,U360,Y360,AC360,AG360,AK360,AO360,AS360,AW360)</f>
        <v>3365.9700000000053</v>
      </c>
    </row>
    <row r="361" spans="1:53" outlineLevel="1" x14ac:dyDescent="0.25">
      <c r="C361" s="2" t="s">
        <v>988</v>
      </c>
      <c r="F361" s="34">
        <f t="shared" ref="F361:BA361" ca="1" si="640">SUBTOTAL(9,F360:F360)</f>
        <v>2.2899999999999756</v>
      </c>
      <c r="G361" s="35">
        <f t="shared" ca="1" si="640"/>
        <v>0.12000000000000008</v>
      </c>
      <c r="H361" s="35">
        <f t="shared" ca="1" si="640"/>
        <v>1.0700000000000005</v>
      </c>
      <c r="I361" s="36">
        <f t="shared" ca="1" si="640"/>
        <v>3.4799999999999764</v>
      </c>
      <c r="J361" s="34">
        <f t="shared" ca="1" si="640"/>
        <v>2.1100000000000021</v>
      </c>
      <c r="K361" s="35">
        <f t="shared" ca="1" si="640"/>
        <v>0.10999999999999997</v>
      </c>
      <c r="L361" s="35">
        <f t="shared" ca="1" si="640"/>
        <v>0.83999999999999986</v>
      </c>
      <c r="M361" s="36">
        <f t="shared" ca="1" si="640"/>
        <v>3.0600000000000023</v>
      </c>
      <c r="N361" s="34">
        <f t="shared" ca="1" si="640"/>
        <v>3.1300000000000008</v>
      </c>
      <c r="O361" s="35">
        <f t="shared" ca="1" si="640"/>
        <v>0.15999999999999859</v>
      </c>
      <c r="P361" s="35">
        <f t="shared" ca="1" si="640"/>
        <v>1.1400000000000026</v>
      </c>
      <c r="Q361" s="36">
        <f t="shared" ca="1" si="640"/>
        <v>4.4300000000000024</v>
      </c>
      <c r="R361" s="34">
        <f t="shared" ca="1" si="640"/>
        <v>-0.26000000000000156</v>
      </c>
      <c r="S361" s="35">
        <f t="shared" ca="1" si="640"/>
        <v>-2.0000000000000018E-2</v>
      </c>
      <c r="T361" s="35">
        <f t="shared" ca="1" si="640"/>
        <v>-7.9999999999999849E-2</v>
      </c>
      <c r="U361" s="36">
        <f t="shared" ca="1" si="640"/>
        <v>-0.36000000000000143</v>
      </c>
      <c r="V361" s="34">
        <f t="shared" ca="1" si="640"/>
        <v>-48.040000000000006</v>
      </c>
      <c r="W361" s="35">
        <f t="shared" ca="1" si="640"/>
        <v>-2.3999999999999995</v>
      </c>
      <c r="X361" s="35">
        <f t="shared" ca="1" si="640"/>
        <v>-14.739999999999998</v>
      </c>
      <c r="Y361" s="36">
        <f t="shared" ca="1" si="640"/>
        <v>-65.180000000000007</v>
      </c>
      <c r="Z361" s="34">
        <f t="shared" ca="1" si="640"/>
        <v>655.1800000000012</v>
      </c>
      <c r="AA361" s="35">
        <f t="shared" ca="1" si="640"/>
        <v>32.739999999999995</v>
      </c>
      <c r="AB361" s="35">
        <f t="shared" ca="1" si="640"/>
        <v>178.5000000000002</v>
      </c>
      <c r="AC361" s="36">
        <f t="shared" ca="1" si="640"/>
        <v>866.42000000000132</v>
      </c>
      <c r="AD361" s="34">
        <f t="shared" ca="1" si="640"/>
        <v>-945.73999999999876</v>
      </c>
      <c r="AE361" s="35">
        <f t="shared" ca="1" si="640"/>
        <v>-47.250000000000014</v>
      </c>
      <c r="AF361" s="35">
        <f t="shared" ca="1" si="640"/>
        <v>-232.89000000000001</v>
      </c>
      <c r="AG361" s="36">
        <f t="shared" ca="1" si="640"/>
        <v>-1225.879999999999</v>
      </c>
      <c r="AH361" s="34">
        <f t="shared" ca="1" si="640"/>
        <v>3129.5600000000031</v>
      </c>
      <c r="AI361" s="35">
        <f t="shared" ca="1" si="640"/>
        <v>156.48000000000002</v>
      </c>
      <c r="AJ361" s="35">
        <f t="shared" ca="1" si="640"/>
        <v>689.55000000000007</v>
      </c>
      <c r="AK361" s="36">
        <f t="shared" ca="1" si="640"/>
        <v>3975.5900000000033</v>
      </c>
      <c r="AL361" s="34">
        <f t="shared" ca="1" si="640"/>
        <v>-157.36000000000047</v>
      </c>
      <c r="AM361" s="35">
        <f t="shared" ca="1" si="640"/>
        <v>-7.8800000000000185</v>
      </c>
      <c r="AN361" s="35">
        <f t="shared" ca="1" si="640"/>
        <v>-30.349999999999923</v>
      </c>
      <c r="AO361" s="36">
        <f t="shared" ca="1" si="640"/>
        <v>-195.5900000000004</v>
      </c>
      <c r="AP361" s="34">
        <f t="shared" ca="1" si="640"/>
        <v>0</v>
      </c>
      <c r="AQ361" s="35">
        <f t="shared" ca="1" si="640"/>
        <v>0</v>
      </c>
      <c r="AR361" s="35">
        <f t="shared" ca="1" si="640"/>
        <v>0</v>
      </c>
      <c r="AS361" s="36">
        <f t="shared" ca="1" si="640"/>
        <v>0</v>
      </c>
      <c r="AT361" s="34">
        <f t="shared" ca="1" si="640"/>
        <v>0</v>
      </c>
      <c r="AU361" s="35">
        <f t="shared" ca="1" si="640"/>
        <v>0</v>
      </c>
      <c r="AV361" s="35">
        <f t="shared" ca="1" si="640"/>
        <v>0</v>
      </c>
      <c r="AW361" s="36">
        <f t="shared" ca="1" si="640"/>
        <v>0</v>
      </c>
      <c r="AX361" s="34">
        <f t="shared" ca="1" si="640"/>
        <v>2640.8700000000049</v>
      </c>
      <c r="AY361" s="35">
        <f t="shared" ca="1" si="640"/>
        <v>132.05999999999997</v>
      </c>
      <c r="AZ361" s="35">
        <f t="shared" ca="1" si="640"/>
        <v>593.0400000000003</v>
      </c>
      <c r="BA361" s="36">
        <f t="shared" ca="1" si="640"/>
        <v>3365.9700000000053</v>
      </c>
    </row>
    <row r="362" spans="1:53" outlineLevel="2" x14ac:dyDescent="0.25">
      <c r="A362" t="s">
        <v>287</v>
      </c>
      <c r="B362" t="str">
        <f ca="1">VLOOKUP($A362,IndexLookup,2,FALSE)</f>
        <v>ERPS</v>
      </c>
      <c r="C362" t="str">
        <f ca="1">VLOOKUP($B362,ParticipantLookup,2,FALSE)</f>
        <v>Whitecourt Power Ltd.</v>
      </c>
      <c r="D362" t="str">
        <f ca="1">VLOOKUP($A362,IndexLookup,3,FALSE)</f>
        <v>EAGL</v>
      </c>
      <c r="E362" t="str">
        <f ca="1">VLOOKUP($D362,FacilityLookup,2,FALSE)</f>
        <v>Whitecourt Power</v>
      </c>
      <c r="F362" s="34">
        <f ca="1">IFERROR(VLOOKUP($A362,Lookup2006,77,FALSE),0)</f>
        <v>0</v>
      </c>
      <c r="G362" s="35">
        <f ca="1">IFERROR(VLOOKUP($A362,Lookup2006,78,FALSE),0)</f>
        <v>0</v>
      </c>
      <c r="H362" s="35">
        <f ca="1">IFERROR(VLOOKUP($A362,Lookup2006,79,FALSE),0)</f>
        <v>0</v>
      </c>
      <c r="I362" s="36">
        <f ca="1">IFERROR(VLOOKUP($A362,Lookup2006,80,FALSE),0)</f>
        <v>0</v>
      </c>
      <c r="J362" s="34">
        <f ca="1">IFERROR(VLOOKUP($A362,Lookup2007,77,FALSE),0)</f>
        <v>0</v>
      </c>
      <c r="K362" s="35">
        <f ca="1">IFERROR(VLOOKUP($A362,Lookup2007,78,FALSE),0)</f>
        <v>0</v>
      </c>
      <c r="L362" s="35">
        <f ca="1">IFERROR(VLOOKUP($A362,Lookup2007,79,FALSE),0)</f>
        <v>0</v>
      </c>
      <c r="M362" s="36">
        <f ca="1">IFERROR(VLOOKUP($A362,Lookup2007,80,FALSE),0)</f>
        <v>0</v>
      </c>
      <c r="N362" s="34">
        <f ca="1">IFERROR(VLOOKUP($A362,Lookup2008,77,FALSE),0)</f>
        <v>0</v>
      </c>
      <c r="O362" s="35">
        <f ca="1">IFERROR(VLOOKUP($A362,Lookup2008,78,FALSE),0)</f>
        <v>0</v>
      </c>
      <c r="P362" s="35">
        <f ca="1">IFERROR(VLOOKUP($A362,Lookup2008,79,FALSE),0)</f>
        <v>0</v>
      </c>
      <c r="Q362" s="36">
        <f ca="1">IFERROR(VLOOKUP($A362,Lookup2008,80,FALSE),0)</f>
        <v>0</v>
      </c>
      <c r="R362" s="34">
        <f ca="1">IFERROR(VLOOKUP($A362,Lookup2009,77,FALSE),0)</f>
        <v>0</v>
      </c>
      <c r="S362" s="35">
        <f ca="1">IFERROR(VLOOKUP($A362,Lookup2009,78,FALSE),0)</f>
        <v>0</v>
      </c>
      <c r="T362" s="35">
        <f ca="1">IFERROR(VLOOKUP($A362,Lookup2009,79,FALSE),0)</f>
        <v>0</v>
      </c>
      <c r="U362" s="36">
        <f ca="1">IFERROR(VLOOKUP($A362,Lookup2009,80,FALSE),0)</f>
        <v>0</v>
      </c>
      <c r="V362" s="34">
        <f ca="1">IFERROR(VLOOKUP($A362,Lookup2010,77,FALSE),0)</f>
        <v>0</v>
      </c>
      <c r="W362" s="35">
        <f ca="1">IFERROR(VLOOKUP($A362,Lookup2010,78,FALSE),0)</f>
        <v>0</v>
      </c>
      <c r="X362" s="35">
        <f ca="1">IFERROR(VLOOKUP($A362,Lookup2010,79,FALSE),0)</f>
        <v>0</v>
      </c>
      <c r="Y362" s="36">
        <f ca="1">IFERROR(VLOOKUP($A362,Lookup2010,80,FALSE),0)</f>
        <v>0</v>
      </c>
      <c r="Z362" s="34">
        <f ca="1">IFERROR(VLOOKUP($A362,Lookup2011,77,FALSE),0)</f>
        <v>0</v>
      </c>
      <c r="AA362" s="35">
        <f ca="1">IFERROR(VLOOKUP($A362,Lookup2011,78,FALSE),0)</f>
        <v>0</v>
      </c>
      <c r="AB362" s="35">
        <f ca="1">IFERROR(VLOOKUP($A362,Lookup2011,79,FALSE),0)</f>
        <v>0</v>
      </c>
      <c r="AC362" s="36">
        <f ca="1">IFERROR(VLOOKUP($A362,Lookup2011,80,FALSE),0)</f>
        <v>0</v>
      </c>
      <c r="AD362" s="34">
        <f ca="1">IFERROR(VLOOKUP($A362,Lookup2012,77,FALSE),0)</f>
        <v>0</v>
      </c>
      <c r="AE362" s="35">
        <f ca="1">IFERROR(VLOOKUP($A362,Lookup2012,78,FALSE),0)</f>
        <v>0</v>
      </c>
      <c r="AF362" s="35">
        <f ca="1">IFERROR(VLOOKUP($A362,Lookup2012,79,FALSE),0)</f>
        <v>0</v>
      </c>
      <c r="AG362" s="36">
        <f ca="1">IFERROR(VLOOKUP($A362,Lookup2012,80,FALSE),0)</f>
        <v>0</v>
      </c>
      <c r="AH362" s="34">
        <f ca="1">IFERROR(VLOOKUP($A362,Lookup2013,77,FALSE),0)</f>
        <v>0</v>
      </c>
      <c r="AI362" s="35">
        <f ca="1">IFERROR(VLOOKUP($A362,Lookup2013,78,FALSE),0)</f>
        <v>0</v>
      </c>
      <c r="AJ362" s="35">
        <f ca="1">IFERROR(VLOOKUP($A362,Lookup2013,79,FALSE),0)</f>
        <v>0</v>
      </c>
      <c r="AK362" s="36">
        <f ca="1">IFERROR(VLOOKUP($A362,Lookup2013,80,FALSE),0)</f>
        <v>0</v>
      </c>
      <c r="AL362" s="34">
        <f ca="1">IFERROR(VLOOKUP($A362,Lookup2014,77,FALSE),0)</f>
        <v>0</v>
      </c>
      <c r="AM362" s="35">
        <f ca="1">IFERROR(VLOOKUP($A362,Lookup2014,78,FALSE),0)</f>
        <v>0</v>
      </c>
      <c r="AN362" s="35">
        <f ca="1">IFERROR(VLOOKUP($A362,Lookup2014,79,FALSE),0)</f>
        <v>0</v>
      </c>
      <c r="AO362" s="36">
        <f ca="1">IFERROR(VLOOKUP($A362,Lookup2014,80,FALSE),0)</f>
        <v>0</v>
      </c>
      <c r="AP362" s="34">
        <f ca="1">IFERROR(VLOOKUP($A362,Lookup2015,77,FALSE),0)</f>
        <v>0</v>
      </c>
      <c r="AQ362" s="35">
        <f ca="1">IFERROR(VLOOKUP($A362,Lookup2015,78,FALSE),0)</f>
        <v>0</v>
      </c>
      <c r="AR362" s="35">
        <f ca="1">IFERROR(VLOOKUP($A362,Lookup2015,79,FALSE),0)</f>
        <v>0</v>
      </c>
      <c r="AS362" s="36">
        <f ca="1">IFERROR(VLOOKUP($A362,Lookup2015,80,FALSE),0)</f>
        <v>0</v>
      </c>
      <c r="AT362" s="34">
        <f ca="1">IFERROR(VLOOKUP($A362,Lookup2016,77,FALSE),0)</f>
        <v>-359.55000000000382</v>
      </c>
      <c r="AU362" s="35">
        <f ca="1">IFERROR(VLOOKUP($A362,Lookup2016,78,FALSE),0)</f>
        <v>-17.980000000000018</v>
      </c>
      <c r="AV362" s="35">
        <f ca="1">IFERROR(VLOOKUP($A362,Lookup2016,79,FALSE),0)</f>
        <v>-51.860000000000412</v>
      </c>
      <c r="AW362" s="36">
        <f ca="1">IFERROR(VLOOKUP($A362,Lookup2016,80,FALSE),0)</f>
        <v>-429.39000000000431</v>
      </c>
      <c r="AX362" s="34">
        <f ca="1">SUM(F362,J362,N362,R362,V362,Z362,AD362,AH362,AL362,AP362,AT362)</f>
        <v>-359.55000000000382</v>
      </c>
      <c r="AY362" s="35">
        <f ca="1">SUM(G362,K362,O362,S362,W362,AA362,AE362,AI362,AM362,AQ362,AU362)</f>
        <v>-17.980000000000018</v>
      </c>
      <c r="AZ362" s="35">
        <f ca="1">SUM(H362,L362,P362,T362,X362,AB362,AF362,AJ362,AN362,AR362,AV362)</f>
        <v>-51.860000000000412</v>
      </c>
      <c r="BA362" s="36">
        <f ca="1">SUM(I362,M362,Q362,U362,Y362,AC362,AG362,AK362,AO362,AS362,AW362)</f>
        <v>-429.39000000000431</v>
      </c>
    </row>
    <row r="363" spans="1:53" outlineLevel="1" x14ac:dyDescent="0.25">
      <c r="C363" s="2" t="s">
        <v>989</v>
      </c>
      <c r="E363" s="38"/>
      <c r="F363" s="34">
        <f t="shared" ref="F363:BA363" ca="1" si="641">SUBTOTAL(9,F362:F362)</f>
        <v>0</v>
      </c>
      <c r="G363" s="35">
        <f t="shared" ca="1" si="641"/>
        <v>0</v>
      </c>
      <c r="H363" s="35">
        <f t="shared" ca="1" si="641"/>
        <v>0</v>
      </c>
      <c r="I363" s="36">
        <f t="shared" ca="1" si="641"/>
        <v>0</v>
      </c>
      <c r="J363" s="34">
        <f t="shared" ca="1" si="641"/>
        <v>0</v>
      </c>
      <c r="K363" s="35">
        <f t="shared" ca="1" si="641"/>
        <v>0</v>
      </c>
      <c r="L363" s="35">
        <f t="shared" ca="1" si="641"/>
        <v>0</v>
      </c>
      <c r="M363" s="36">
        <f t="shared" ca="1" si="641"/>
        <v>0</v>
      </c>
      <c r="N363" s="34">
        <f t="shared" ca="1" si="641"/>
        <v>0</v>
      </c>
      <c r="O363" s="35">
        <f t="shared" ca="1" si="641"/>
        <v>0</v>
      </c>
      <c r="P363" s="35">
        <f t="shared" ca="1" si="641"/>
        <v>0</v>
      </c>
      <c r="Q363" s="36">
        <f t="shared" ca="1" si="641"/>
        <v>0</v>
      </c>
      <c r="R363" s="34">
        <f t="shared" ca="1" si="641"/>
        <v>0</v>
      </c>
      <c r="S363" s="35">
        <f t="shared" ca="1" si="641"/>
        <v>0</v>
      </c>
      <c r="T363" s="35">
        <f t="shared" ca="1" si="641"/>
        <v>0</v>
      </c>
      <c r="U363" s="36">
        <f t="shared" ca="1" si="641"/>
        <v>0</v>
      </c>
      <c r="V363" s="34">
        <f t="shared" ca="1" si="641"/>
        <v>0</v>
      </c>
      <c r="W363" s="35">
        <f t="shared" ca="1" si="641"/>
        <v>0</v>
      </c>
      <c r="X363" s="35">
        <f t="shared" ca="1" si="641"/>
        <v>0</v>
      </c>
      <c r="Y363" s="36">
        <f t="shared" ca="1" si="641"/>
        <v>0</v>
      </c>
      <c r="Z363" s="34">
        <f t="shared" ca="1" si="641"/>
        <v>0</v>
      </c>
      <c r="AA363" s="35">
        <f t="shared" ca="1" si="641"/>
        <v>0</v>
      </c>
      <c r="AB363" s="35">
        <f t="shared" ca="1" si="641"/>
        <v>0</v>
      </c>
      <c r="AC363" s="36">
        <f t="shared" ca="1" si="641"/>
        <v>0</v>
      </c>
      <c r="AD363" s="34">
        <f t="shared" ca="1" si="641"/>
        <v>0</v>
      </c>
      <c r="AE363" s="35">
        <f t="shared" ca="1" si="641"/>
        <v>0</v>
      </c>
      <c r="AF363" s="35">
        <f t="shared" ca="1" si="641"/>
        <v>0</v>
      </c>
      <c r="AG363" s="36">
        <f t="shared" ca="1" si="641"/>
        <v>0</v>
      </c>
      <c r="AH363" s="34">
        <f t="shared" ca="1" si="641"/>
        <v>0</v>
      </c>
      <c r="AI363" s="35">
        <f t="shared" ca="1" si="641"/>
        <v>0</v>
      </c>
      <c r="AJ363" s="35">
        <f t="shared" ca="1" si="641"/>
        <v>0</v>
      </c>
      <c r="AK363" s="36">
        <f t="shared" ca="1" si="641"/>
        <v>0</v>
      </c>
      <c r="AL363" s="34">
        <f t="shared" ca="1" si="641"/>
        <v>0</v>
      </c>
      <c r="AM363" s="35">
        <f t="shared" ca="1" si="641"/>
        <v>0</v>
      </c>
      <c r="AN363" s="35">
        <f t="shared" ca="1" si="641"/>
        <v>0</v>
      </c>
      <c r="AO363" s="36">
        <f t="shared" ca="1" si="641"/>
        <v>0</v>
      </c>
      <c r="AP363" s="34">
        <f t="shared" ca="1" si="641"/>
        <v>0</v>
      </c>
      <c r="AQ363" s="35">
        <f t="shared" ca="1" si="641"/>
        <v>0</v>
      </c>
      <c r="AR363" s="35">
        <f t="shared" ca="1" si="641"/>
        <v>0</v>
      </c>
      <c r="AS363" s="36">
        <f t="shared" ca="1" si="641"/>
        <v>0</v>
      </c>
      <c r="AT363" s="34">
        <f t="shared" ca="1" si="641"/>
        <v>-359.55000000000382</v>
      </c>
      <c r="AU363" s="35">
        <f t="shared" ca="1" si="641"/>
        <v>-17.980000000000018</v>
      </c>
      <c r="AV363" s="35">
        <f t="shared" ca="1" si="641"/>
        <v>-51.860000000000412</v>
      </c>
      <c r="AW363" s="36">
        <f t="shared" ca="1" si="641"/>
        <v>-429.39000000000431</v>
      </c>
      <c r="AX363" s="34">
        <f t="shared" ca="1" si="641"/>
        <v>-359.55000000000382</v>
      </c>
      <c r="AY363" s="35">
        <f t="shared" ca="1" si="641"/>
        <v>-17.980000000000018</v>
      </c>
      <c r="AZ363" s="35">
        <f t="shared" ca="1" si="641"/>
        <v>-51.860000000000412</v>
      </c>
      <c r="BA363" s="36">
        <f t="shared" ca="1" si="641"/>
        <v>-429.39000000000431</v>
      </c>
    </row>
    <row r="364" spans="1:53" x14ac:dyDescent="0.25">
      <c r="C364" s="2" t="s">
        <v>990</v>
      </c>
      <c r="E364" s="38"/>
      <c r="F364" s="34">
        <f t="shared" ref="F364:BA364" ca="1" si="642">SUBTOTAL(9,F5:F362)</f>
        <v>1372654.8900000036</v>
      </c>
      <c r="G364" s="35">
        <f t="shared" ca="1" si="642"/>
        <v>68632.879999999976</v>
      </c>
      <c r="H364" s="35">
        <f t="shared" ca="1" si="642"/>
        <v>645616.81999999983</v>
      </c>
      <c r="I364" s="36">
        <f t="shared" ca="1" si="642"/>
        <v>2086904.5900000026</v>
      </c>
      <c r="J364" s="34">
        <f t="shared" ca="1" si="642"/>
        <v>1525412.2699999972</v>
      </c>
      <c r="K364" s="35">
        <f t="shared" ca="1" si="642"/>
        <v>76270.470000000016</v>
      </c>
      <c r="L364" s="35">
        <f t="shared" ca="1" si="642"/>
        <v>631146.44999999995</v>
      </c>
      <c r="M364" s="36">
        <f t="shared" ca="1" si="642"/>
        <v>2232829.1899999958</v>
      </c>
      <c r="N364" s="34">
        <f t="shared" ca="1" si="642"/>
        <v>1112547.5099999972</v>
      </c>
      <c r="O364" s="35">
        <f t="shared" ca="1" si="642"/>
        <v>55627.15</v>
      </c>
      <c r="P364" s="35">
        <f t="shared" ca="1" si="642"/>
        <v>397169.43999999994</v>
      </c>
      <c r="Q364" s="36">
        <f t="shared" ca="1" si="642"/>
        <v>1565344.0999999975</v>
      </c>
      <c r="R364" s="34">
        <f t="shared" ca="1" si="642"/>
        <v>263651.46000000054</v>
      </c>
      <c r="S364" s="35">
        <f t="shared" ca="1" si="642"/>
        <v>13182.249999999996</v>
      </c>
      <c r="T364" s="35">
        <f t="shared" ca="1" si="642"/>
        <v>85311.450000000143</v>
      </c>
      <c r="U364" s="36">
        <f t="shared" ca="1" si="642"/>
        <v>362145.16000000067</v>
      </c>
      <c r="V364" s="34">
        <f t="shared" ca="1" si="642"/>
        <v>-141422.5700000003</v>
      </c>
      <c r="W364" s="35">
        <f t="shared" ca="1" si="642"/>
        <v>-7071.0900000000311</v>
      </c>
      <c r="X364" s="35">
        <f t="shared" ca="1" si="642"/>
        <v>-43573.100000000013</v>
      </c>
      <c r="Y364" s="36">
        <f t="shared" ca="1" si="642"/>
        <v>-192066.76000000036</v>
      </c>
      <c r="Z364" s="34">
        <f t="shared" ca="1" si="642"/>
        <v>253021.81999999983</v>
      </c>
      <c r="AA364" s="35">
        <f t="shared" ca="1" si="642"/>
        <v>12651.139999999965</v>
      </c>
      <c r="AB364" s="35">
        <f t="shared" ca="1" si="642"/>
        <v>70122.399999999951</v>
      </c>
      <c r="AC364" s="36">
        <f t="shared" ca="1" si="642"/>
        <v>335795.35999999958</v>
      </c>
      <c r="AD364" s="34">
        <f t="shared" ca="1" si="642"/>
        <v>215703.70999999909</v>
      </c>
      <c r="AE364" s="35">
        <f t="shared" ca="1" si="642"/>
        <v>10785.229999999998</v>
      </c>
      <c r="AF364" s="35">
        <f t="shared" ca="1" si="642"/>
        <v>53229.520000000055</v>
      </c>
      <c r="AG364" s="36">
        <f t="shared" ca="1" si="642"/>
        <v>279718.45999999909</v>
      </c>
      <c r="AH364" s="34">
        <f t="shared" ca="1" si="642"/>
        <v>-69074.750000000917</v>
      </c>
      <c r="AI364" s="35">
        <f t="shared" ca="1" si="642"/>
        <v>-3453.8799999999851</v>
      </c>
      <c r="AJ364" s="35">
        <f t="shared" ca="1" si="642"/>
        <v>-14990.180000000091</v>
      </c>
      <c r="AK364" s="36">
        <f t="shared" ca="1" si="642"/>
        <v>-87518.810000000623</v>
      </c>
      <c r="AL364" s="34">
        <f t="shared" ca="1" si="642"/>
        <v>-20236.750000000353</v>
      </c>
      <c r="AM364" s="35">
        <f t="shared" ca="1" si="642"/>
        <v>-1011.9300000000018</v>
      </c>
      <c r="AN364" s="35">
        <f t="shared" ca="1" si="642"/>
        <v>-3429.4200000000442</v>
      </c>
      <c r="AO364" s="36">
        <f t="shared" ca="1" si="642"/>
        <v>-24678.100000000515</v>
      </c>
      <c r="AP364" s="34">
        <f t="shared" ca="1" si="642"/>
        <v>-35792.940000000046</v>
      </c>
      <c r="AQ364" s="35">
        <f t="shared" ca="1" si="642"/>
        <v>-1789.8699999999753</v>
      </c>
      <c r="AR364" s="35">
        <f t="shared" ca="1" si="642"/>
        <v>-6241.6100000000397</v>
      </c>
      <c r="AS364" s="36">
        <f t="shared" ca="1" si="642"/>
        <v>-43824.420000000078</v>
      </c>
      <c r="AT364" s="34">
        <f t="shared" ca="1" si="642"/>
        <v>9030.4200000001401</v>
      </c>
      <c r="AU364" s="35">
        <f t="shared" ca="1" si="642"/>
        <v>451.45999999999793</v>
      </c>
      <c r="AV364" s="35">
        <f t="shared" ca="1" si="642"/>
        <v>1309.3800000000031</v>
      </c>
      <c r="AW364" s="36">
        <f t="shared" ca="1" si="642"/>
        <v>10791.260000000144</v>
      </c>
      <c r="AX364" s="34">
        <f t="shared" ca="1" si="642"/>
        <v>4485495.0699999956</v>
      </c>
      <c r="AY364" s="35">
        <f t="shared" ca="1" si="642"/>
        <v>224273.81000000008</v>
      </c>
      <c r="AZ364" s="35">
        <f t="shared" ca="1" si="642"/>
        <v>1815671.15</v>
      </c>
      <c r="BA364" s="36">
        <f t="shared" ca="1" si="642"/>
        <v>6525440.0299999947</v>
      </c>
    </row>
    <row r="366" spans="1:53" x14ac:dyDescent="0.25">
      <c r="A366" t="s">
        <v>637</v>
      </c>
    </row>
    <row r="367" spans="1:53" x14ac:dyDescent="0.25">
      <c r="A367" t="s">
        <v>643</v>
      </c>
    </row>
    <row r="368" spans="1:53" x14ac:dyDescent="0.25">
      <c r="A368" t="s">
        <v>638</v>
      </c>
    </row>
    <row r="369" spans="1:1" x14ac:dyDescent="0.25">
      <c r="A369" t="s">
        <v>639</v>
      </c>
    </row>
    <row r="370" spans="1:1" x14ac:dyDescent="0.25">
      <c r="A370" t="s">
        <v>640</v>
      </c>
    </row>
    <row r="371" spans="1:1" x14ac:dyDescent="0.25">
      <c r="A371" t="s">
        <v>641</v>
      </c>
    </row>
    <row r="372" spans="1:1" x14ac:dyDescent="0.25">
      <c r="A372" t="s">
        <v>642</v>
      </c>
    </row>
  </sheetData>
  <sortState xmlns:xlrd2="http://schemas.microsoft.com/office/spreadsheetml/2017/richdata2" ref="A5:BA362">
    <sortCondition ref="C5:C362"/>
    <sortCondition ref="D5:D362"/>
  </sortState>
  <mergeCells count="12">
    <mergeCell ref="AX3:BA3"/>
    <mergeCell ref="F3:I3"/>
    <mergeCell ref="J3:M3"/>
    <mergeCell ref="N3:Q3"/>
    <mergeCell ref="R3:U3"/>
    <mergeCell ref="V3:Y3"/>
    <mergeCell ref="Z3:AC3"/>
    <mergeCell ref="AD3:AG3"/>
    <mergeCell ref="AH3:AK3"/>
    <mergeCell ref="AL3:AO3"/>
    <mergeCell ref="AP3:AS3"/>
    <mergeCell ref="AT3:AW3"/>
  </mergeCells>
  <conditionalFormatting sqref="A5:BA364">
    <cfRule type="expression" dxfId="0" priority="18">
      <formula>ISNUMBER(FIND("Total",$C5))</formula>
    </cfRule>
  </conditionalFormatting>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D399-1941-4838-979F-3E591FD68926}">
  <dimension ref="A1:CB163"/>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867</v>
      </c>
    </row>
    <row r="2" spans="1:80" x14ac:dyDescent="0.25">
      <c r="A2" s="2" t="s">
        <v>868</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869</v>
      </c>
      <c r="BZ2" s="21" t="s">
        <v>869</v>
      </c>
      <c r="CA2" s="21" t="s">
        <v>869</v>
      </c>
      <c r="CB2" s="21" t="s">
        <v>869</v>
      </c>
    </row>
    <row r="3" spans="1:80" x14ac:dyDescent="0.25">
      <c r="E3" s="22" t="s">
        <v>798</v>
      </c>
      <c r="F3" s="23"/>
      <c r="G3" s="23"/>
      <c r="H3" s="23"/>
      <c r="I3" s="23"/>
      <c r="J3" s="23"/>
      <c r="K3" s="23"/>
      <c r="L3" s="23"/>
      <c r="M3" s="23"/>
      <c r="N3" s="23"/>
      <c r="O3" s="42">
        <f>SUM(E5:P155)</f>
        <v>-20236.750000000378</v>
      </c>
      <c r="P3" s="43"/>
      <c r="Q3" s="24" t="s">
        <v>801</v>
      </c>
      <c r="R3" s="25"/>
      <c r="S3" s="25"/>
      <c r="T3" s="25"/>
      <c r="U3" s="25"/>
      <c r="V3" s="25"/>
      <c r="W3" s="25"/>
      <c r="X3" s="25"/>
      <c r="Y3" s="25"/>
      <c r="Z3" s="25"/>
      <c r="AA3" s="44">
        <f>SUM(Q5:AB155)</f>
        <v>-1011.9299999999852</v>
      </c>
      <c r="AB3" s="45"/>
      <c r="AC3" s="15">
        <v>0.21730717119544871</v>
      </c>
      <c r="AD3" s="15">
        <v>0.21497155475709254</v>
      </c>
      <c r="AE3" s="15">
        <v>0.21286196571599664</v>
      </c>
      <c r="AF3" s="15">
        <v>0.21052634927764047</v>
      </c>
      <c r="AG3" s="15">
        <v>0.20826607530503771</v>
      </c>
      <c r="AH3" s="15">
        <v>0.20593045886668154</v>
      </c>
      <c r="AI3" s="15">
        <v>0.20367018489407882</v>
      </c>
      <c r="AJ3" s="15">
        <v>0.20133456845572265</v>
      </c>
      <c r="AK3" s="15">
        <v>0.1989989520173665</v>
      </c>
      <c r="AL3" s="15">
        <v>0.19673867804476378</v>
      </c>
      <c r="AM3" s="15">
        <v>0.19440306160640761</v>
      </c>
      <c r="AN3" s="15">
        <v>0.19214278763380485</v>
      </c>
      <c r="AO3" s="24" t="s">
        <v>806</v>
      </c>
      <c r="AP3" s="25"/>
      <c r="AQ3" s="25"/>
      <c r="AR3" s="25"/>
      <c r="AS3" s="25"/>
      <c r="AT3" s="25"/>
      <c r="AU3" s="25"/>
      <c r="AV3" s="25"/>
      <c r="AW3" s="25"/>
      <c r="AX3" s="25"/>
      <c r="AY3" s="44">
        <f>SUM(AO5:AZ155)</f>
        <v>-24273.489999999318</v>
      </c>
      <c r="AZ3" s="45"/>
      <c r="BA3" s="15">
        <v>1.9995358934051952E-2</v>
      </c>
      <c r="BB3" s="15">
        <v>1.9995358934051952E-2</v>
      </c>
      <c r="BC3" s="15">
        <v>1.9995358934051952E-2</v>
      </c>
      <c r="BD3" s="15">
        <v>1.9995358934051952E-2</v>
      </c>
      <c r="BE3" s="15">
        <v>1.9995358934051952E-2</v>
      </c>
      <c r="BF3" s="15">
        <v>1.9995358934051952E-2</v>
      </c>
      <c r="BG3" s="15">
        <v>1.9995358934051952E-2</v>
      </c>
      <c r="BH3" s="15">
        <v>1.9995358934051952E-2</v>
      </c>
      <c r="BI3" s="15">
        <v>1.9995358934051952E-2</v>
      </c>
      <c r="BJ3" s="15">
        <v>1.9995358934051952E-2</v>
      </c>
      <c r="BK3" s="15">
        <v>1.9995358934051952E-2</v>
      </c>
      <c r="BL3" s="15">
        <v>1.9995358934051952E-2</v>
      </c>
      <c r="BM3" s="24" t="s">
        <v>813</v>
      </c>
      <c r="BN3" s="25"/>
      <c r="BO3" s="25"/>
      <c r="BP3" s="25"/>
      <c r="BQ3" s="25"/>
      <c r="BR3" s="25"/>
      <c r="BS3" s="25"/>
      <c r="BT3" s="25"/>
      <c r="BU3" s="25"/>
      <c r="BV3" s="25"/>
      <c r="BW3" s="44">
        <f>SUM(BM5:BX155)</f>
        <v>-24678.100000000049</v>
      </c>
      <c r="BX3" s="45"/>
      <c r="BY3" s="26" t="s">
        <v>634</v>
      </c>
      <c r="BZ3" s="26" t="s">
        <v>644</v>
      </c>
      <c r="CA3" s="26" t="s">
        <v>635</v>
      </c>
      <c r="CB3" s="26" t="s">
        <v>633</v>
      </c>
    </row>
    <row r="4" spans="1:80" x14ac:dyDescent="0.25">
      <c r="A4" s="3" t="s">
        <v>216</v>
      </c>
      <c r="B4" s="4" t="s">
        <v>0</v>
      </c>
      <c r="C4" s="4" t="s">
        <v>1</v>
      </c>
      <c r="D4" s="4" t="s">
        <v>2</v>
      </c>
      <c r="E4" s="13">
        <v>41640</v>
      </c>
      <c r="F4" s="13">
        <v>41671</v>
      </c>
      <c r="G4" s="13">
        <v>41699</v>
      </c>
      <c r="H4" s="13">
        <v>41730</v>
      </c>
      <c r="I4" s="13">
        <v>41760</v>
      </c>
      <c r="J4" s="13">
        <v>41791</v>
      </c>
      <c r="K4" s="13">
        <v>41821</v>
      </c>
      <c r="L4" s="13">
        <v>41852</v>
      </c>
      <c r="M4" s="13">
        <v>41883</v>
      </c>
      <c r="N4" s="13">
        <v>41913</v>
      </c>
      <c r="O4" s="13">
        <v>41944</v>
      </c>
      <c r="P4" s="13">
        <v>41974</v>
      </c>
      <c r="Q4" s="14">
        <v>41640</v>
      </c>
      <c r="R4" s="14">
        <v>41671</v>
      </c>
      <c r="S4" s="14">
        <v>41699</v>
      </c>
      <c r="T4" s="14">
        <v>41730</v>
      </c>
      <c r="U4" s="14">
        <v>41760</v>
      </c>
      <c r="V4" s="14">
        <v>41791</v>
      </c>
      <c r="W4" s="14">
        <v>41821</v>
      </c>
      <c r="X4" s="14">
        <v>41852</v>
      </c>
      <c r="Y4" s="14">
        <v>41883</v>
      </c>
      <c r="Z4" s="14">
        <v>41913</v>
      </c>
      <c r="AA4" s="14">
        <v>41944</v>
      </c>
      <c r="AB4" s="14">
        <v>41974</v>
      </c>
      <c r="AC4" s="13">
        <v>41640</v>
      </c>
      <c r="AD4" s="13">
        <v>41671</v>
      </c>
      <c r="AE4" s="13">
        <v>41699</v>
      </c>
      <c r="AF4" s="13">
        <v>41730</v>
      </c>
      <c r="AG4" s="13">
        <v>41760</v>
      </c>
      <c r="AH4" s="13">
        <v>41791</v>
      </c>
      <c r="AI4" s="13">
        <v>41821</v>
      </c>
      <c r="AJ4" s="13">
        <v>41852</v>
      </c>
      <c r="AK4" s="13">
        <v>41883</v>
      </c>
      <c r="AL4" s="13">
        <v>41913</v>
      </c>
      <c r="AM4" s="13">
        <v>41944</v>
      </c>
      <c r="AN4" s="13">
        <v>41974</v>
      </c>
      <c r="AO4" s="14">
        <v>41640</v>
      </c>
      <c r="AP4" s="14">
        <v>41671</v>
      </c>
      <c r="AQ4" s="14">
        <v>41699</v>
      </c>
      <c r="AR4" s="14">
        <v>41730</v>
      </c>
      <c r="AS4" s="14">
        <v>41760</v>
      </c>
      <c r="AT4" s="14">
        <v>41791</v>
      </c>
      <c r="AU4" s="14">
        <v>41821</v>
      </c>
      <c r="AV4" s="14">
        <v>41852</v>
      </c>
      <c r="AW4" s="14">
        <v>41883</v>
      </c>
      <c r="AX4" s="14">
        <v>41913</v>
      </c>
      <c r="AY4" s="14">
        <v>41944</v>
      </c>
      <c r="AZ4" s="14">
        <v>41974</v>
      </c>
      <c r="BA4" s="13">
        <v>41640</v>
      </c>
      <c r="BB4" s="13">
        <v>41671</v>
      </c>
      <c r="BC4" s="13">
        <v>41699</v>
      </c>
      <c r="BD4" s="13">
        <v>41730</v>
      </c>
      <c r="BE4" s="13">
        <v>41760</v>
      </c>
      <c r="BF4" s="13">
        <v>41791</v>
      </c>
      <c r="BG4" s="13">
        <v>41821</v>
      </c>
      <c r="BH4" s="13">
        <v>41852</v>
      </c>
      <c r="BI4" s="13">
        <v>41883</v>
      </c>
      <c r="BJ4" s="13">
        <v>41913</v>
      </c>
      <c r="BK4" s="13">
        <v>41944</v>
      </c>
      <c r="BL4" s="13">
        <v>41974</v>
      </c>
      <c r="BM4" s="14">
        <v>41640</v>
      </c>
      <c r="BN4" s="14">
        <v>41671</v>
      </c>
      <c r="BO4" s="14">
        <v>41699</v>
      </c>
      <c r="BP4" s="14">
        <v>41730</v>
      </c>
      <c r="BQ4" s="14">
        <v>41760</v>
      </c>
      <c r="BR4" s="14">
        <v>41791</v>
      </c>
      <c r="BS4" s="14">
        <v>41821</v>
      </c>
      <c r="BT4" s="14">
        <v>41852</v>
      </c>
      <c r="BU4" s="14">
        <v>41883</v>
      </c>
      <c r="BV4" s="14">
        <v>41913</v>
      </c>
      <c r="BW4" s="14">
        <v>41944</v>
      </c>
      <c r="BX4" s="14">
        <v>41974</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4.0000000000000036E-2</v>
      </c>
      <c r="F5" s="17">
        <v>6.1700000000000017</v>
      </c>
      <c r="G5" s="17">
        <v>5.9999999999999942E-2</v>
      </c>
      <c r="H5" s="17">
        <v>0.55000000000000071</v>
      </c>
      <c r="I5" s="17">
        <v>58.919999999999902</v>
      </c>
      <c r="J5" s="17">
        <v>3.4399999999999977</v>
      </c>
      <c r="K5" s="17">
        <v>0</v>
      </c>
      <c r="L5" s="17">
        <v>0</v>
      </c>
      <c r="M5" s="17">
        <v>0</v>
      </c>
      <c r="N5" s="17">
        <v>0.78000000000000114</v>
      </c>
      <c r="O5" s="17">
        <v>3.0000000000000027E-2</v>
      </c>
      <c r="P5" s="17">
        <v>0.51000000000000023</v>
      </c>
      <c r="Q5" s="20">
        <v>0</v>
      </c>
      <c r="R5" s="20">
        <v>0.31000000000000005</v>
      </c>
      <c r="S5" s="20">
        <v>9.9999999999999985E-3</v>
      </c>
      <c r="T5" s="20">
        <v>1.999999999999999E-2</v>
      </c>
      <c r="U5" s="20">
        <v>2.9499999999999993</v>
      </c>
      <c r="V5" s="20">
        <v>0.16999999999999993</v>
      </c>
      <c r="W5" s="20">
        <v>0</v>
      </c>
      <c r="X5" s="20">
        <v>0</v>
      </c>
      <c r="Y5" s="20">
        <v>0</v>
      </c>
      <c r="Z5" s="20">
        <v>4.0000000000000036E-2</v>
      </c>
      <c r="AA5" s="20">
        <v>0</v>
      </c>
      <c r="AB5" s="20">
        <v>1.999999999999999E-2</v>
      </c>
      <c r="AC5" s="17">
        <v>1.0000000000000009E-2</v>
      </c>
      <c r="AD5" s="17">
        <v>1.129999999999999</v>
      </c>
      <c r="AE5" s="17">
        <v>9.999999999999995E-3</v>
      </c>
      <c r="AF5" s="17">
        <v>9.9999999999999978E-2</v>
      </c>
      <c r="AG5" s="17">
        <v>10.450000000000003</v>
      </c>
      <c r="AH5" s="17">
        <v>0.60000000000000053</v>
      </c>
      <c r="AI5" s="17">
        <v>0</v>
      </c>
      <c r="AJ5" s="17">
        <v>0</v>
      </c>
      <c r="AK5" s="17">
        <v>0</v>
      </c>
      <c r="AL5" s="17">
        <v>0.13</v>
      </c>
      <c r="AM5" s="17">
        <v>0</v>
      </c>
      <c r="AN5" s="17">
        <v>7.999999999999996E-2</v>
      </c>
      <c r="AO5" s="20">
        <f t="shared" ref="AO5:AZ22" si="1">E5+Q5+AC5</f>
        <v>5.0000000000000044E-2</v>
      </c>
      <c r="AP5" s="20">
        <f t="shared" si="1"/>
        <v>7.6100000000000012</v>
      </c>
      <c r="AQ5" s="20">
        <f t="shared" si="1"/>
        <v>7.9999999999999932E-2</v>
      </c>
      <c r="AR5" s="20">
        <f t="shared" si="1"/>
        <v>0.67000000000000071</v>
      </c>
      <c r="AS5" s="20">
        <f t="shared" si="1"/>
        <v>72.319999999999908</v>
      </c>
      <c r="AT5" s="20">
        <f t="shared" si="1"/>
        <v>4.2099999999999982</v>
      </c>
      <c r="AU5" s="20">
        <f t="shared" si="1"/>
        <v>0</v>
      </c>
      <c r="AV5" s="20">
        <f t="shared" si="1"/>
        <v>0</v>
      </c>
      <c r="AW5" s="20">
        <f t="shared" si="1"/>
        <v>0</v>
      </c>
      <c r="AX5" s="20">
        <f t="shared" si="1"/>
        <v>0.95000000000000118</v>
      </c>
      <c r="AY5" s="20">
        <f t="shared" si="1"/>
        <v>3.0000000000000027E-2</v>
      </c>
      <c r="AZ5" s="20">
        <f t="shared" si="1"/>
        <v>0.61000000000000021</v>
      </c>
      <c r="BA5" s="17">
        <v>0</v>
      </c>
      <c r="BB5" s="17">
        <v>0.12</v>
      </c>
      <c r="BC5" s="17">
        <v>0</v>
      </c>
      <c r="BD5" s="17">
        <v>0.01</v>
      </c>
      <c r="BE5" s="17">
        <v>1.18</v>
      </c>
      <c r="BF5" s="17">
        <v>7.0000000000000007E-2</v>
      </c>
      <c r="BG5" s="17">
        <v>0</v>
      </c>
      <c r="BH5" s="17">
        <v>0</v>
      </c>
      <c r="BI5" s="17">
        <v>0</v>
      </c>
      <c r="BJ5" s="17">
        <v>0.02</v>
      </c>
      <c r="BK5" s="17">
        <v>0</v>
      </c>
      <c r="BL5" s="17">
        <v>0.01</v>
      </c>
      <c r="BM5" s="20">
        <f t="shared" ref="BM5:BX22" si="2">AO5+BA5</f>
        <v>5.0000000000000044E-2</v>
      </c>
      <c r="BN5" s="20">
        <f t="shared" si="2"/>
        <v>7.7300000000000013</v>
      </c>
      <c r="BO5" s="20">
        <f t="shared" si="2"/>
        <v>7.9999999999999932E-2</v>
      </c>
      <c r="BP5" s="20">
        <f t="shared" si="2"/>
        <v>0.68000000000000071</v>
      </c>
      <c r="BQ5" s="20">
        <f t="shared" si="2"/>
        <v>73.499999999999915</v>
      </c>
      <c r="BR5" s="20">
        <f t="shared" si="2"/>
        <v>4.2799999999999985</v>
      </c>
      <c r="BS5" s="20">
        <f t="shared" si="2"/>
        <v>0</v>
      </c>
      <c r="BT5" s="20">
        <f t="shared" si="2"/>
        <v>0</v>
      </c>
      <c r="BU5" s="20">
        <f t="shared" si="2"/>
        <v>0</v>
      </c>
      <c r="BV5" s="20">
        <f t="shared" si="2"/>
        <v>0.97000000000000119</v>
      </c>
      <c r="BW5" s="20">
        <f t="shared" si="2"/>
        <v>3.0000000000000027E-2</v>
      </c>
      <c r="BX5" s="20">
        <f t="shared" si="2"/>
        <v>0.62000000000000022</v>
      </c>
      <c r="BY5" s="17">
        <f t="shared" ref="BY5:BY68" si="3">SUM(E5:P5)</f>
        <v>70.499999999999915</v>
      </c>
      <c r="BZ5" s="17">
        <f t="shared" ref="BZ5:BZ68" si="4">SUM(Q5:AB5)</f>
        <v>3.5199999999999991</v>
      </c>
      <c r="CA5" s="17">
        <f>SUM(AC5:AN5,BA5:BL5)</f>
        <v>13.920000000000003</v>
      </c>
      <c r="CB5" s="17">
        <f>SUM(BM5:BX5)</f>
        <v>87.939999999999927</v>
      </c>
    </row>
    <row r="6" spans="1:80" x14ac:dyDescent="0.25">
      <c r="A6" t="str">
        <f t="shared" si="0"/>
        <v>UNCA.0000006711</v>
      </c>
      <c r="B6" s="1" t="s">
        <v>3</v>
      </c>
      <c r="C6" s="1" t="s">
        <v>5</v>
      </c>
      <c r="D6" s="1" t="s">
        <v>5</v>
      </c>
      <c r="E6" s="17">
        <v>0</v>
      </c>
      <c r="F6" s="17">
        <v>0</v>
      </c>
      <c r="G6" s="17">
        <v>0</v>
      </c>
      <c r="H6" s="17">
        <v>1.0099999999999998</v>
      </c>
      <c r="I6" s="17">
        <v>5.8900000000000006</v>
      </c>
      <c r="J6" s="17">
        <v>35.870000000000005</v>
      </c>
      <c r="K6" s="17">
        <v>8.1499999999999986</v>
      </c>
      <c r="L6" s="17">
        <v>49.099999999999994</v>
      </c>
      <c r="M6" s="17">
        <v>18.260000000000002</v>
      </c>
      <c r="N6" s="17">
        <v>0.26</v>
      </c>
      <c r="O6" s="17">
        <v>0</v>
      </c>
      <c r="P6" s="17">
        <v>0</v>
      </c>
      <c r="Q6" s="20">
        <v>0</v>
      </c>
      <c r="R6" s="20">
        <v>0</v>
      </c>
      <c r="S6" s="20">
        <v>0</v>
      </c>
      <c r="T6" s="20">
        <v>4.9999999999999989E-2</v>
      </c>
      <c r="U6" s="20">
        <v>0.28999999999999998</v>
      </c>
      <c r="V6" s="20">
        <v>1.7999999999999998</v>
      </c>
      <c r="W6" s="20">
        <v>0.41000000000000003</v>
      </c>
      <c r="X6" s="20">
        <v>2.46</v>
      </c>
      <c r="Y6" s="20">
        <v>0.91</v>
      </c>
      <c r="Z6" s="20">
        <v>0.01</v>
      </c>
      <c r="AA6" s="20">
        <v>0</v>
      </c>
      <c r="AB6" s="20">
        <v>0</v>
      </c>
      <c r="AC6" s="17">
        <v>0</v>
      </c>
      <c r="AD6" s="17">
        <v>0</v>
      </c>
      <c r="AE6" s="17">
        <v>0</v>
      </c>
      <c r="AF6" s="17">
        <v>0.18</v>
      </c>
      <c r="AG6" s="17">
        <v>1.04</v>
      </c>
      <c r="AH6" s="17">
        <v>6.2799999999999994</v>
      </c>
      <c r="AI6" s="17">
        <v>1.4100000000000001</v>
      </c>
      <c r="AJ6" s="17">
        <v>8.3699999999999992</v>
      </c>
      <c r="AK6" s="17">
        <v>3.07</v>
      </c>
      <c r="AL6" s="17">
        <v>0.04</v>
      </c>
      <c r="AM6" s="17">
        <v>0</v>
      </c>
      <c r="AN6" s="17">
        <v>0</v>
      </c>
      <c r="AO6" s="20">
        <f t="shared" si="1"/>
        <v>0</v>
      </c>
      <c r="AP6" s="20">
        <f t="shared" si="1"/>
        <v>0</v>
      </c>
      <c r="AQ6" s="20">
        <f t="shared" si="1"/>
        <v>0</v>
      </c>
      <c r="AR6" s="20">
        <f t="shared" si="1"/>
        <v>1.2399999999999998</v>
      </c>
      <c r="AS6" s="20">
        <f t="shared" si="1"/>
        <v>7.2200000000000006</v>
      </c>
      <c r="AT6" s="20">
        <f t="shared" si="1"/>
        <v>43.95</v>
      </c>
      <c r="AU6" s="20">
        <f t="shared" si="1"/>
        <v>9.9699999999999989</v>
      </c>
      <c r="AV6" s="20">
        <f t="shared" si="1"/>
        <v>59.929999999999993</v>
      </c>
      <c r="AW6" s="20">
        <f t="shared" si="1"/>
        <v>22.240000000000002</v>
      </c>
      <c r="AX6" s="20">
        <f t="shared" si="1"/>
        <v>0.31</v>
      </c>
      <c r="AY6" s="20">
        <f t="shared" si="1"/>
        <v>0</v>
      </c>
      <c r="AZ6" s="20">
        <f t="shared" si="1"/>
        <v>0</v>
      </c>
      <c r="BA6" s="17">
        <v>0</v>
      </c>
      <c r="BB6" s="17">
        <v>0</v>
      </c>
      <c r="BC6" s="17">
        <v>0</v>
      </c>
      <c r="BD6" s="17">
        <v>0.02</v>
      </c>
      <c r="BE6" s="17">
        <v>0.12</v>
      </c>
      <c r="BF6" s="17">
        <v>0.72</v>
      </c>
      <c r="BG6" s="17">
        <v>0.16</v>
      </c>
      <c r="BH6" s="17">
        <v>0.98</v>
      </c>
      <c r="BI6" s="17">
        <v>0.37</v>
      </c>
      <c r="BJ6" s="17">
        <v>0.01</v>
      </c>
      <c r="BK6" s="17">
        <v>0</v>
      </c>
      <c r="BL6" s="17">
        <v>0</v>
      </c>
      <c r="BM6" s="20">
        <f t="shared" si="2"/>
        <v>0</v>
      </c>
      <c r="BN6" s="20">
        <f t="shared" si="2"/>
        <v>0</v>
      </c>
      <c r="BO6" s="20">
        <f t="shared" si="2"/>
        <v>0</v>
      </c>
      <c r="BP6" s="20">
        <f t="shared" si="2"/>
        <v>1.2599999999999998</v>
      </c>
      <c r="BQ6" s="20">
        <f t="shared" si="2"/>
        <v>7.3400000000000007</v>
      </c>
      <c r="BR6" s="20">
        <f t="shared" si="2"/>
        <v>44.67</v>
      </c>
      <c r="BS6" s="20">
        <f t="shared" si="2"/>
        <v>10.129999999999999</v>
      </c>
      <c r="BT6" s="20">
        <f t="shared" si="2"/>
        <v>60.909999999999989</v>
      </c>
      <c r="BU6" s="20">
        <f t="shared" si="2"/>
        <v>22.610000000000003</v>
      </c>
      <c r="BV6" s="20">
        <f t="shared" si="2"/>
        <v>0.32</v>
      </c>
      <c r="BW6" s="20">
        <f t="shared" si="2"/>
        <v>0</v>
      </c>
      <c r="BX6" s="20">
        <f t="shared" si="2"/>
        <v>0</v>
      </c>
      <c r="BY6" s="17">
        <f t="shared" si="3"/>
        <v>118.54</v>
      </c>
      <c r="BZ6" s="17">
        <f t="shared" si="4"/>
        <v>5.93</v>
      </c>
      <c r="CA6" s="17">
        <f t="shared" ref="CA6:CA69" si="5">SUM(AC6:AN6,BA6:BL6)</f>
        <v>22.770000000000003</v>
      </c>
      <c r="CB6" s="17">
        <f t="shared" ref="CB6:CB69" si="6">SUM(BM6:BX6)</f>
        <v>147.24</v>
      </c>
    </row>
    <row r="7" spans="1:80" x14ac:dyDescent="0.25">
      <c r="A7" t="str">
        <f t="shared" si="0"/>
        <v>UNCA.0000022911</v>
      </c>
      <c r="B7" s="1" t="s">
        <v>3</v>
      </c>
      <c r="C7" s="1" t="s">
        <v>6</v>
      </c>
      <c r="D7" s="1" t="s">
        <v>6</v>
      </c>
      <c r="E7" s="17">
        <v>1.8599999999999994</v>
      </c>
      <c r="F7" s="17">
        <v>0.52999999999999936</v>
      </c>
      <c r="G7" s="17">
        <v>1.509999999999998</v>
      </c>
      <c r="H7" s="17">
        <v>0.7099999999999973</v>
      </c>
      <c r="I7" s="17">
        <v>15.110000000000014</v>
      </c>
      <c r="J7" s="17">
        <v>13.849999999999994</v>
      </c>
      <c r="K7" s="17">
        <v>5.039999999999992</v>
      </c>
      <c r="L7" s="17">
        <v>9.6899999999999977</v>
      </c>
      <c r="M7" s="17">
        <v>10.419999999999959</v>
      </c>
      <c r="N7" s="17">
        <v>0.90000000000000213</v>
      </c>
      <c r="O7" s="17">
        <v>1</v>
      </c>
      <c r="P7" s="17">
        <v>0.41999999999999993</v>
      </c>
      <c r="Q7" s="20">
        <v>9.000000000000008E-2</v>
      </c>
      <c r="R7" s="20">
        <v>2.0000000000000018E-2</v>
      </c>
      <c r="S7" s="20">
        <v>6.999999999999984E-2</v>
      </c>
      <c r="T7" s="20">
        <v>3.0000000000000027E-2</v>
      </c>
      <c r="U7" s="20">
        <v>0.75</v>
      </c>
      <c r="V7" s="20">
        <v>0.6899999999999995</v>
      </c>
      <c r="W7" s="20">
        <v>0.25</v>
      </c>
      <c r="X7" s="20">
        <v>0.49000000000000021</v>
      </c>
      <c r="Y7" s="20">
        <v>0.52000000000000135</v>
      </c>
      <c r="Z7" s="20">
        <v>4.9999999999999933E-2</v>
      </c>
      <c r="AA7" s="20">
        <v>5.0000000000000044E-2</v>
      </c>
      <c r="AB7" s="20">
        <v>3.0000000000000027E-2</v>
      </c>
      <c r="AC7" s="17">
        <v>0.33999999999999986</v>
      </c>
      <c r="AD7" s="17">
        <v>0.10000000000000009</v>
      </c>
      <c r="AE7" s="17">
        <v>0.27999999999999936</v>
      </c>
      <c r="AF7" s="17">
        <v>0.12999999999999989</v>
      </c>
      <c r="AG7" s="17">
        <v>2.6799999999999997</v>
      </c>
      <c r="AH7" s="17">
        <v>2.4299999999999997</v>
      </c>
      <c r="AI7" s="17">
        <v>0.86999999999999922</v>
      </c>
      <c r="AJ7" s="17">
        <v>1.6499999999999986</v>
      </c>
      <c r="AK7" s="17">
        <v>1.75</v>
      </c>
      <c r="AL7" s="17">
        <v>0.15000000000000036</v>
      </c>
      <c r="AM7" s="17">
        <v>0.16000000000000014</v>
      </c>
      <c r="AN7" s="17">
        <v>7.0000000000000062E-2</v>
      </c>
      <c r="AO7" s="20">
        <f t="shared" si="1"/>
        <v>2.2899999999999991</v>
      </c>
      <c r="AP7" s="20">
        <f t="shared" si="1"/>
        <v>0.64999999999999947</v>
      </c>
      <c r="AQ7" s="20">
        <f t="shared" si="1"/>
        <v>1.8599999999999972</v>
      </c>
      <c r="AR7" s="20">
        <f t="shared" si="1"/>
        <v>0.86999999999999722</v>
      </c>
      <c r="AS7" s="20">
        <f t="shared" si="1"/>
        <v>18.540000000000013</v>
      </c>
      <c r="AT7" s="20">
        <f t="shared" si="1"/>
        <v>16.969999999999992</v>
      </c>
      <c r="AU7" s="20">
        <f t="shared" si="1"/>
        <v>6.1599999999999913</v>
      </c>
      <c r="AV7" s="20">
        <f t="shared" si="1"/>
        <v>11.829999999999997</v>
      </c>
      <c r="AW7" s="20">
        <f t="shared" si="1"/>
        <v>12.68999999999996</v>
      </c>
      <c r="AX7" s="20">
        <f t="shared" si="1"/>
        <v>1.1000000000000023</v>
      </c>
      <c r="AY7" s="20">
        <f t="shared" si="1"/>
        <v>1.2100000000000002</v>
      </c>
      <c r="AZ7" s="20">
        <f t="shared" si="1"/>
        <v>0.52</v>
      </c>
      <c r="BA7" s="17">
        <v>0.04</v>
      </c>
      <c r="BB7" s="17">
        <v>0.01</v>
      </c>
      <c r="BC7" s="17">
        <v>0.03</v>
      </c>
      <c r="BD7" s="17">
        <v>0.01</v>
      </c>
      <c r="BE7" s="17">
        <v>0.3</v>
      </c>
      <c r="BF7" s="17">
        <v>0.28000000000000003</v>
      </c>
      <c r="BG7" s="17">
        <v>0.1</v>
      </c>
      <c r="BH7" s="17">
        <v>0.19</v>
      </c>
      <c r="BI7" s="17">
        <v>0.21</v>
      </c>
      <c r="BJ7" s="17">
        <v>0.02</v>
      </c>
      <c r="BK7" s="17">
        <v>0.02</v>
      </c>
      <c r="BL7" s="17">
        <v>0.01</v>
      </c>
      <c r="BM7" s="20">
        <f t="shared" si="2"/>
        <v>2.3299999999999992</v>
      </c>
      <c r="BN7" s="20">
        <f t="shared" si="2"/>
        <v>0.65999999999999948</v>
      </c>
      <c r="BO7" s="20">
        <f t="shared" si="2"/>
        <v>1.8899999999999972</v>
      </c>
      <c r="BP7" s="20">
        <f t="shared" si="2"/>
        <v>0.87999999999999723</v>
      </c>
      <c r="BQ7" s="20">
        <f t="shared" si="2"/>
        <v>18.840000000000014</v>
      </c>
      <c r="BR7" s="20">
        <f t="shared" si="2"/>
        <v>17.249999999999993</v>
      </c>
      <c r="BS7" s="20">
        <f t="shared" si="2"/>
        <v>6.2599999999999909</v>
      </c>
      <c r="BT7" s="20">
        <f t="shared" si="2"/>
        <v>12.019999999999996</v>
      </c>
      <c r="BU7" s="20">
        <f t="shared" si="2"/>
        <v>12.899999999999961</v>
      </c>
      <c r="BV7" s="20">
        <f t="shared" si="2"/>
        <v>1.1200000000000023</v>
      </c>
      <c r="BW7" s="20">
        <f t="shared" si="2"/>
        <v>1.2300000000000002</v>
      </c>
      <c r="BX7" s="20">
        <f t="shared" si="2"/>
        <v>0.53</v>
      </c>
      <c r="BY7" s="17">
        <f t="shared" si="3"/>
        <v>61.039999999999949</v>
      </c>
      <c r="BZ7" s="17">
        <f t="shared" si="4"/>
        <v>3.0400000000000009</v>
      </c>
      <c r="CA7" s="17">
        <f t="shared" si="5"/>
        <v>11.829999999999995</v>
      </c>
      <c r="CB7" s="17">
        <f t="shared" si="6"/>
        <v>75.909999999999954</v>
      </c>
    </row>
    <row r="8" spans="1:80" x14ac:dyDescent="0.25">
      <c r="A8" t="str">
        <f t="shared" si="0"/>
        <v>UNCA.0000025611</v>
      </c>
      <c r="B8" s="1" t="s">
        <v>3</v>
      </c>
      <c r="C8" s="1" t="s">
        <v>7</v>
      </c>
      <c r="D8" s="1" t="s">
        <v>7</v>
      </c>
      <c r="E8" s="17">
        <v>0.27000000000000313</v>
      </c>
      <c r="F8" s="17">
        <v>8.0599999999999454</v>
      </c>
      <c r="G8" s="17">
        <v>18.630000000000109</v>
      </c>
      <c r="H8" s="17">
        <v>9.8900000000001</v>
      </c>
      <c r="I8" s="17">
        <v>18.019999999999982</v>
      </c>
      <c r="J8" s="17">
        <v>10.360000000000014</v>
      </c>
      <c r="K8" s="17">
        <v>69.739999999999782</v>
      </c>
      <c r="L8" s="17">
        <v>43.819999999999709</v>
      </c>
      <c r="M8" s="17">
        <v>15.509999999999764</v>
      </c>
      <c r="N8" s="17">
        <v>23.190000000000055</v>
      </c>
      <c r="O8" s="17">
        <v>26.600000000000364</v>
      </c>
      <c r="P8" s="17">
        <v>15.089999999999918</v>
      </c>
      <c r="Q8" s="20">
        <v>2.0000000000000018E-2</v>
      </c>
      <c r="R8" s="20">
        <v>0.39999999999999858</v>
      </c>
      <c r="S8" s="20">
        <v>0.93000000000000682</v>
      </c>
      <c r="T8" s="20">
        <v>0.5</v>
      </c>
      <c r="U8" s="20">
        <v>0.89999999999999147</v>
      </c>
      <c r="V8" s="20">
        <v>0.51999999999999602</v>
      </c>
      <c r="W8" s="20">
        <v>3.4900000000000091</v>
      </c>
      <c r="X8" s="20">
        <v>2.1899999999999977</v>
      </c>
      <c r="Y8" s="20">
        <v>0.78000000000000114</v>
      </c>
      <c r="Z8" s="20">
        <v>1.1599999999999966</v>
      </c>
      <c r="AA8" s="20">
        <v>1.3300000000000125</v>
      </c>
      <c r="AB8" s="20">
        <v>0.75</v>
      </c>
      <c r="AC8" s="17">
        <v>4.9999999999999822E-2</v>
      </c>
      <c r="AD8" s="17">
        <v>1.4800000000000182</v>
      </c>
      <c r="AE8" s="17">
        <v>3.3899999999999864</v>
      </c>
      <c r="AF8" s="17">
        <v>1.7700000000000102</v>
      </c>
      <c r="AG8" s="17">
        <v>3.1899999999999977</v>
      </c>
      <c r="AH8" s="17">
        <v>1.8200000000000216</v>
      </c>
      <c r="AI8" s="17">
        <v>12.049999999999955</v>
      </c>
      <c r="AJ8" s="17">
        <v>7.4700000000000273</v>
      </c>
      <c r="AK8" s="17">
        <v>2.6100000000000136</v>
      </c>
      <c r="AL8" s="17">
        <v>3.8499999999999659</v>
      </c>
      <c r="AM8" s="17">
        <v>4.3499999999999659</v>
      </c>
      <c r="AN8" s="17">
        <v>2.4300000000000068</v>
      </c>
      <c r="AO8" s="20">
        <f t="shared" si="1"/>
        <v>0.34000000000000297</v>
      </c>
      <c r="AP8" s="20">
        <f t="shared" si="1"/>
        <v>9.9399999999999622</v>
      </c>
      <c r="AQ8" s="20">
        <f t="shared" si="1"/>
        <v>22.950000000000102</v>
      </c>
      <c r="AR8" s="20">
        <f t="shared" si="1"/>
        <v>12.16000000000011</v>
      </c>
      <c r="AS8" s="20">
        <f t="shared" si="1"/>
        <v>22.109999999999971</v>
      </c>
      <c r="AT8" s="20">
        <f t="shared" si="1"/>
        <v>12.700000000000031</v>
      </c>
      <c r="AU8" s="20">
        <f t="shared" si="1"/>
        <v>85.279999999999745</v>
      </c>
      <c r="AV8" s="20">
        <f t="shared" si="1"/>
        <v>53.479999999999734</v>
      </c>
      <c r="AW8" s="20">
        <f t="shared" si="1"/>
        <v>18.899999999999778</v>
      </c>
      <c r="AX8" s="20">
        <f t="shared" si="1"/>
        <v>28.200000000000017</v>
      </c>
      <c r="AY8" s="20">
        <f t="shared" si="1"/>
        <v>32.280000000000342</v>
      </c>
      <c r="AZ8" s="20">
        <f t="shared" si="1"/>
        <v>18.269999999999925</v>
      </c>
      <c r="BA8" s="17">
        <v>0.01</v>
      </c>
      <c r="BB8" s="17">
        <v>0.16</v>
      </c>
      <c r="BC8" s="17">
        <v>0.37</v>
      </c>
      <c r="BD8" s="17">
        <v>0.2</v>
      </c>
      <c r="BE8" s="17">
        <v>0.36</v>
      </c>
      <c r="BF8" s="17">
        <v>0.21</v>
      </c>
      <c r="BG8" s="17">
        <v>1.39</v>
      </c>
      <c r="BH8" s="17">
        <v>0.88</v>
      </c>
      <c r="BI8" s="17">
        <v>0.31</v>
      </c>
      <c r="BJ8" s="17">
        <v>0.46</v>
      </c>
      <c r="BK8" s="17">
        <v>0.53</v>
      </c>
      <c r="BL8" s="17">
        <v>0.3</v>
      </c>
      <c r="BM8" s="20">
        <f t="shared" si="2"/>
        <v>0.35000000000000298</v>
      </c>
      <c r="BN8" s="20">
        <f t="shared" si="2"/>
        <v>10.099999999999962</v>
      </c>
      <c r="BO8" s="20">
        <f t="shared" si="2"/>
        <v>23.320000000000103</v>
      </c>
      <c r="BP8" s="20">
        <f t="shared" si="2"/>
        <v>12.36000000000011</v>
      </c>
      <c r="BQ8" s="20">
        <f t="shared" si="2"/>
        <v>22.46999999999997</v>
      </c>
      <c r="BR8" s="20">
        <f t="shared" si="2"/>
        <v>12.910000000000032</v>
      </c>
      <c r="BS8" s="20">
        <f t="shared" si="2"/>
        <v>86.669999999999746</v>
      </c>
      <c r="BT8" s="20">
        <f t="shared" si="2"/>
        <v>54.359999999999737</v>
      </c>
      <c r="BU8" s="20">
        <f t="shared" si="2"/>
        <v>19.209999999999777</v>
      </c>
      <c r="BV8" s="20">
        <f t="shared" si="2"/>
        <v>28.660000000000018</v>
      </c>
      <c r="BW8" s="20">
        <f t="shared" si="2"/>
        <v>32.810000000000343</v>
      </c>
      <c r="BX8" s="20">
        <f t="shared" si="2"/>
        <v>18.569999999999926</v>
      </c>
      <c r="BY8" s="17">
        <f t="shared" si="3"/>
        <v>259.17999999999972</v>
      </c>
      <c r="BZ8" s="17">
        <f t="shared" si="4"/>
        <v>12.97000000000001</v>
      </c>
      <c r="CA8" s="17">
        <f t="shared" si="5"/>
        <v>49.639999999999965</v>
      </c>
      <c r="CB8" s="17">
        <f t="shared" si="6"/>
        <v>321.78999999999974</v>
      </c>
    </row>
    <row r="9" spans="1:80" x14ac:dyDescent="0.25">
      <c r="A9" t="str">
        <f t="shared" si="0"/>
        <v>UNCA.0000034911</v>
      </c>
      <c r="B9" s="1" t="s">
        <v>3</v>
      </c>
      <c r="C9" s="1" t="s">
        <v>9</v>
      </c>
      <c r="D9" s="1" t="s">
        <v>9</v>
      </c>
      <c r="E9" s="17">
        <v>4.0000000000000008E-2</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1.0000000000000002E-2</v>
      </c>
      <c r="AD9" s="17">
        <v>0</v>
      </c>
      <c r="AE9" s="17">
        <v>0</v>
      </c>
      <c r="AF9" s="17">
        <v>0</v>
      </c>
      <c r="AG9" s="17">
        <v>0</v>
      </c>
      <c r="AH9" s="17">
        <v>0</v>
      </c>
      <c r="AI9" s="17">
        <v>0</v>
      </c>
      <c r="AJ9" s="17">
        <v>0</v>
      </c>
      <c r="AK9" s="17">
        <v>0</v>
      </c>
      <c r="AL9" s="17">
        <v>0</v>
      </c>
      <c r="AM9" s="17">
        <v>0</v>
      </c>
      <c r="AN9" s="17">
        <v>0</v>
      </c>
      <c r="AO9" s="20">
        <f t="shared" si="1"/>
        <v>5.000000000000001E-2</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5.000000000000001E-2</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4.0000000000000008E-2</v>
      </c>
      <c r="BZ9" s="17">
        <f t="shared" si="4"/>
        <v>0</v>
      </c>
      <c r="CA9" s="17">
        <f t="shared" si="5"/>
        <v>1.0000000000000002E-2</v>
      </c>
      <c r="CB9" s="17">
        <f t="shared" si="6"/>
        <v>5.000000000000001E-2</v>
      </c>
    </row>
    <row r="10" spans="1:80" x14ac:dyDescent="0.25">
      <c r="A10" t="str">
        <f t="shared" si="0"/>
        <v>UNCA.0000038511</v>
      </c>
      <c r="B10" s="1" t="s">
        <v>3</v>
      </c>
      <c r="C10" s="1" t="s">
        <v>10</v>
      </c>
      <c r="D10" s="1" t="s">
        <v>10</v>
      </c>
      <c r="E10" s="17">
        <v>0</v>
      </c>
      <c r="F10" s="17">
        <v>0</v>
      </c>
      <c r="G10" s="17">
        <v>0</v>
      </c>
      <c r="H10" s="17">
        <v>0</v>
      </c>
      <c r="I10" s="17">
        <v>0</v>
      </c>
      <c r="J10" s="17">
        <v>5.3199999999999994</v>
      </c>
      <c r="K10" s="17">
        <v>34.840000000000003</v>
      </c>
      <c r="L10" s="17">
        <v>0</v>
      </c>
      <c r="M10" s="17">
        <v>0</v>
      </c>
      <c r="N10" s="17">
        <v>0</v>
      </c>
      <c r="O10" s="17">
        <v>0</v>
      </c>
      <c r="P10" s="17">
        <v>0</v>
      </c>
      <c r="Q10" s="20">
        <v>0</v>
      </c>
      <c r="R10" s="20">
        <v>0</v>
      </c>
      <c r="S10" s="20">
        <v>0</v>
      </c>
      <c r="T10" s="20">
        <v>0</v>
      </c>
      <c r="U10" s="20">
        <v>0</v>
      </c>
      <c r="V10" s="20">
        <v>0.27</v>
      </c>
      <c r="W10" s="20">
        <v>1.74</v>
      </c>
      <c r="X10" s="20">
        <v>0</v>
      </c>
      <c r="Y10" s="20">
        <v>0</v>
      </c>
      <c r="Z10" s="20">
        <v>0</v>
      </c>
      <c r="AA10" s="20">
        <v>0</v>
      </c>
      <c r="AB10" s="20">
        <v>0</v>
      </c>
      <c r="AC10" s="17">
        <v>0</v>
      </c>
      <c r="AD10" s="17">
        <v>0</v>
      </c>
      <c r="AE10" s="17">
        <v>0</v>
      </c>
      <c r="AF10" s="17">
        <v>0</v>
      </c>
      <c r="AG10" s="17">
        <v>0</v>
      </c>
      <c r="AH10" s="17">
        <v>0.92999999999999994</v>
      </c>
      <c r="AI10" s="17">
        <v>6.02</v>
      </c>
      <c r="AJ10" s="17">
        <v>0</v>
      </c>
      <c r="AK10" s="17">
        <v>0</v>
      </c>
      <c r="AL10" s="17">
        <v>0</v>
      </c>
      <c r="AM10" s="17">
        <v>0</v>
      </c>
      <c r="AN10" s="17">
        <v>0</v>
      </c>
      <c r="AO10" s="20">
        <f t="shared" si="1"/>
        <v>0</v>
      </c>
      <c r="AP10" s="20">
        <f t="shared" si="1"/>
        <v>0</v>
      </c>
      <c r="AQ10" s="20">
        <f t="shared" si="1"/>
        <v>0</v>
      </c>
      <c r="AR10" s="20">
        <f t="shared" si="1"/>
        <v>0</v>
      </c>
      <c r="AS10" s="20">
        <f t="shared" si="1"/>
        <v>0</v>
      </c>
      <c r="AT10" s="20">
        <f t="shared" si="1"/>
        <v>6.52</v>
      </c>
      <c r="AU10" s="20">
        <f t="shared" si="1"/>
        <v>42.600000000000009</v>
      </c>
      <c r="AV10" s="20">
        <f t="shared" si="1"/>
        <v>0</v>
      </c>
      <c r="AW10" s="20">
        <f t="shared" si="1"/>
        <v>0</v>
      </c>
      <c r="AX10" s="20">
        <f t="shared" si="1"/>
        <v>0</v>
      </c>
      <c r="AY10" s="20">
        <f t="shared" si="1"/>
        <v>0</v>
      </c>
      <c r="AZ10" s="20">
        <f t="shared" si="1"/>
        <v>0</v>
      </c>
      <c r="BA10" s="17">
        <v>0</v>
      </c>
      <c r="BB10" s="17">
        <v>0</v>
      </c>
      <c r="BC10" s="17">
        <v>0</v>
      </c>
      <c r="BD10" s="17">
        <v>0</v>
      </c>
      <c r="BE10" s="17">
        <v>0</v>
      </c>
      <c r="BF10" s="17">
        <v>0.11</v>
      </c>
      <c r="BG10" s="17">
        <v>0.7</v>
      </c>
      <c r="BH10" s="17">
        <v>0</v>
      </c>
      <c r="BI10" s="17">
        <v>0</v>
      </c>
      <c r="BJ10" s="17">
        <v>0</v>
      </c>
      <c r="BK10" s="17">
        <v>0</v>
      </c>
      <c r="BL10" s="17">
        <v>0</v>
      </c>
      <c r="BM10" s="20">
        <f t="shared" si="2"/>
        <v>0</v>
      </c>
      <c r="BN10" s="20">
        <f t="shared" si="2"/>
        <v>0</v>
      </c>
      <c r="BO10" s="20">
        <f t="shared" si="2"/>
        <v>0</v>
      </c>
      <c r="BP10" s="20">
        <f t="shared" si="2"/>
        <v>0</v>
      </c>
      <c r="BQ10" s="20">
        <f t="shared" si="2"/>
        <v>0</v>
      </c>
      <c r="BR10" s="20">
        <f t="shared" si="2"/>
        <v>6.63</v>
      </c>
      <c r="BS10" s="20">
        <f t="shared" si="2"/>
        <v>43.300000000000011</v>
      </c>
      <c r="BT10" s="20">
        <f t="shared" si="2"/>
        <v>0</v>
      </c>
      <c r="BU10" s="20">
        <f t="shared" si="2"/>
        <v>0</v>
      </c>
      <c r="BV10" s="20">
        <f t="shared" si="2"/>
        <v>0</v>
      </c>
      <c r="BW10" s="20">
        <f t="shared" si="2"/>
        <v>0</v>
      </c>
      <c r="BX10" s="20">
        <f t="shared" si="2"/>
        <v>0</v>
      </c>
      <c r="BY10" s="17">
        <f t="shared" si="3"/>
        <v>40.160000000000004</v>
      </c>
      <c r="BZ10" s="17">
        <f t="shared" si="4"/>
        <v>2.0099999999999998</v>
      </c>
      <c r="CA10" s="17">
        <f t="shared" si="5"/>
        <v>7.76</v>
      </c>
      <c r="CB10" s="17">
        <f t="shared" si="6"/>
        <v>49.930000000000014</v>
      </c>
    </row>
    <row r="11" spans="1:80" x14ac:dyDescent="0.25">
      <c r="A11" t="str">
        <f t="shared" si="0"/>
        <v>UNCA.0000039611</v>
      </c>
      <c r="B11" s="1" t="s">
        <v>3</v>
      </c>
      <c r="C11" s="1" t="s">
        <v>11</v>
      </c>
      <c r="D11" s="1" t="s">
        <v>11</v>
      </c>
      <c r="E11" s="17">
        <v>-31.370000000000118</v>
      </c>
      <c r="F11" s="17">
        <v>-17.339999999999918</v>
      </c>
      <c r="G11" s="17">
        <v>-14.720000000000027</v>
      </c>
      <c r="H11" s="17">
        <v>-21.559999999999945</v>
      </c>
      <c r="I11" s="17">
        <v>-4.5500000000000114</v>
      </c>
      <c r="J11" s="17">
        <v>-8.2699999999999818</v>
      </c>
      <c r="K11" s="17">
        <v>-9.1800000000000068</v>
      </c>
      <c r="L11" s="17">
        <v>-6.5</v>
      </c>
      <c r="M11" s="17">
        <v>-10.009999999999991</v>
      </c>
      <c r="N11" s="17">
        <v>-40.179999999999836</v>
      </c>
      <c r="O11" s="17">
        <v>-27.940000000000055</v>
      </c>
      <c r="P11" s="17">
        <v>-22.040000000000191</v>
      </c>
      <c r="Q11" s="20">
        <v>-1.5700000000000003</v>
      </c>
      <c r="R11" s="20">
        <v>-0.87000000000000099</v>
      </c>
      <c r="S11" s="20">
        <v>-0.74000000000000199</v>
      </c>
      <c r="T11" s="20">
        <v>-1.0800000000000018</v>
      </c>
      <c r="U11" s="20">
        <v>-0.22999999999999954</v>
      </c>
      <c r="V11" s="20">
        <v>-0.41999999999999993</v>
      </c>
      <c r="W11" s="20">
        <v>-0.45999999999999908</v>
      </c>
      <c r="X11" s="20">
        <v>-0.32000000000000028</v>
      </c>
      <c r="Y11" s="20">
        <v>-0.5</v>
      </c>
      <c r="Z11" s="20">
        <v>-2.0100000000000016</v>
      </c>
      <c r="AA11" s="20">
        <v>-1.3999999999999986</v>
      </c>
      <c r="AB11" s="20">
        <v>-1.0999999999999979</v>
      </c>
      <c r="AC11" s="17">
        <v>-5.8499999999999943</v>
      </c>
      <c r="AD11" s="17">
        <v>-3.1899999999999977</v>
      </c>
      <c r="AE11" s="17">
        <v>-2.6800000000000068</v>
      </c>
      <c r="AF11" s="17">
        <v>-3.8700000000000045</v>
      </c>
      <c r="AG11" s="17">
        <v>-0.80999999999999872</v>
      </c>
      <c r="AH11" s="17">
        <v>-1.4500000000000028</v>
      </c>
      <c r="AI11" s="17">
        <v>-1.5900000000000034</v>
      </c>
      <c r="AJ11" s="17">
        <v>-1.1099999999999994</v>
      </c>
      <c r="AK11" s="17">
        <v>-1.6899999999999977</v>
      </c>
      <c r="AL11" s="17">
        <v>-6.6599999999999966</v>
      </c>
      <c r="AM11" s="17">
        <v>-4.5699999999999932</v>
      </c>
      <c r="AN11" s="17">
        <v>-3.5599999999999952</v>
      </c>
      <c r="AO11" s="20">
        <f t="shared" si="1"/>
        <v>-38.790000000000113</v>
      </c>
      <c r="AP11" s="20">
        <f t="shared" si="1"/>
        <v>-21.399999999999917</v>
      </c>
      <c r="AQ11" s="20">
        <f t="shared" si="1"/>
        <v>-18.140000000000036</v>
      </c>
      <c r="AR11" s="20">
        <f t="shared" si="1"/>
        <v>-26.509999999999952</v>
      </c>
      <c r="AS11" s="20">
        <f t="shared" si="1"/>
        <v>-5.5900000000000096</v>
      </c>
      <c r="AT11" s="20">
        <f t="shared" si="1"/>
        <v>-10.139999999999985</v>
      </c>
      <c r="AU11" s="20">
        <f t="shared" si="1"/>
        <v>-11.230000000000009</v>
      </c>
      <c r="AV11" s="20">
        <f t="shared" si="1"/>
        <v>-7.93</v>
      </c>
      <c r="AW11" s="20">
        <f t="shared" si="1"/>
        <v>-12.199999999999989</v>
      </c>
      <c r="AX11" s="20">
        <f t="shared" si="1"/>
        <v>-48.849999999999838</v>
      </c>
      <c r="AY11" s="20">
        <f t="shared" si="1"/>
        <v>-33.910000000000046</v>
      </c>
      <c r="AZ11" s="20">
        <f t="shared" si="1"/>
        <v>-26.700000000000184</v>
      </c>
      <c r="BA11" s="17">
        <v>-0.63</v>
      </c>
      <c r="BB11" s="17">
        <v>-0.35</v>
      </c>
      <c r="BC11" s="17">
        <v>-0.28999999999999998</v>
      </c>
      <c r="BD11" s="17">
        <v>-0.43</v>
      </c>
      <c r="BE11" s="17">
        <v>-0.09</v>
      </c>
      <c r="BF11" s="17">
        <v>-0.17</v>
      </c>
      <c r="BG11" s="17">
        <v>-0.18</v>
      </c>
      <c r="BH11" s="17">
        <v>-0.13</v>
      </c>
      <c r="BI11" s="17">
        <v>-0.2</v>
      </c>
      <c r="BJ11" s="17">
        <v>-0.8</v>
      </c>
      <c r="BK11" s="17">
        <v>-0.56000000000000005</v>
      </c>
      <c r="BL11" s="17">
        <v>-0.44</v>
      </c>
      <c r="BM11" s="20">
        <f t="shared" si="2"/>
        <v>-39.420000000000115</v>
      </c>
      <c r="BN11" s="20">
        <f t="shared" si="2"/>
        <v>-21.749999999999918</v>
      </c>
      <c r="BO11" s="20">
        <f t="shared" si="2"/>
        <v>-18.430000000000035</v>
      </c>
      <c r="BP11" s="20">
        <f t="shared" si="2"/>
        <v>-26.939999999999952</v>
      </c>
      <c r="BQ11" s="20">
        <f t="shared" si="2"/>
        <v>-5.6800000000000095</v>
      </c>
      <c r="BR11" s="20">
        <f t="shared" si="2"/>
        <v>-10.309999999999985</v>
      </c>
      <c r="BS11" s="20">
        <f t="shared" si="2"/>
        <v>-11.410000000000009</v>
      </c>
      <c r="BT11" s="20">
        <f t="shared" si="2"/>
        <v>-8.06</v>
      </c>
      <c r="BU11" s="20">
        <f t="shared" si="2"/>
        <v>-12.399999999999988</v>
      </c>
      <c r="BV11" s="20">
        <f t="shared" si="2"/>
        <v>-49.649999999999835</v>
      </c>
      <c r="BW11" s="20">
        <f t="shared" si="2"/>
        <v>-34.470000000000049</v>
      </c>
      <c r="BX11" s="20">
        <f t="shared" si="2"/>
        <v>-27.140000000000185</v>
      </c>
      <c r="BY11" s="17">
        <f t="shared" si="3"/>
        <v>-213.66000000000008</v>
      </c>
      <c r="BZ11" s="17">
        <f t="shared" si="4"/>
        <v>-10.700000000000003</v>
      </c>
      <c r="CA11" s="17">
        <f t="shared" si="5"/>
        <v>-41.300000000000004</v>
      </c>
      <c r="CB11" s="17">
        <f t="shared" si="6"/>
        <v>-265.66000000000008</v>
      </c>
    </row>
    <row r="12" spans="1:80" x14ac:dyDescent="0.25">
      <c r="A12" t="str">
        <f t="shared" si="0"/>
        <v>UNCA.0000045411</v>
      </c>
      <c r="B12" s="1" t="s">
        <v>3</v>
      </c>
      <c r="C12" s="1" t="s">
        <v>12</v>
      </c>
      <c r="D12" s="1" t="s">
        <v>12</v>
      </c>
      <c r="E12" s="17">
        <v>0</v>
      </c>
      <c r="F12" s="17">
        <v>0</v>
      </c>
      <c r="G12" s="17">
        <v>0</v>
      </c>
      <c r="H12" s="17">
        <v>0</v>
      </c>
      <c r="I12" s="17">
        <v>0</v>
      </c>
      <c r="J12" s="17">
        <v>0.44000000000000128</v>
      </c>
      <c r="K12" s="17">
        <v>0.13999999999999968</v>
      </c>
      <c r="L12" s="17">
        <v>0.46999999999999886</v>
      </c>
      <c r="M12" s="17">
        <v>0</v>
      </c>
      <c r="N12" s="17">
        <v>0</v>
      </c>
      <c r="O12" s="17">
        <v>0</v>
      </c>
      <c r="P12" s="17">
        <v>0</v>
      </c>
      <c r="Q12" s="20">
        <v>0</v>
      </c>
      <c r="R12" s="20">
        <v>0</v>
      </c>
      <c r="S12" s="20">
        <v>0</v>
      </c>
      <c r="T12" s="20">
        <v>0</v>
      </c>
      <c r="U12" s="20">
        <v>0</v>
      </c>
      <c r="V12" s="20">
        <v>1.9999999999999907E-2</v>
      </c>
      <c r="W12" s="20">
        <v>1.0000000000000009E-2</v>
      </c>
      <c r="X12" s="20">
        <v>2.0000000000000018E-2</v>
      </c>
      <c r="Y12" s="20">
        <v>0</v>
      </c>
      <c r="Z12" s="20">
        <v>0</v>
      </c>
      <c r="AA12" s="20">
        <v>0</v>
      </c>
      <c r="AB12" s="20">
        <v>0</v>
      </c>
      <c r="AC12" s="17">
        <v>0</v>
      </c>
      <c r="AD12" s="17">
        <v>0</v>
      </c>
      <c r="AE12" s="17">
        <v>0</v>
      </c>
      <c r="AF12" s="17">
        <v>0</v>
      </c>
      <c r="AG12" s="17">
        <v>0</v>
      </c>
      <c r="AH12" s="17">
        <v>7.0000000000000062E-2</v>
      </c>
      <c r="AI12" s="17">
        <v>2.9999999999999916E-2</v>
      </c>
      <c r="AJ12" s="17">
        <v>7.9999999999999849E-2</v>
      </c>
      <c r="AK12" s="17">
        <v>0</v>
      </c>
      <c r="AL12" s="17">
        <v>0</v>
      </c>
      <c r="AM12" s="17">
        <v>0</v>
      </c>
      <c r="AN12" s="17">
        <v>0</v>
      </c>
      <c r="AO12" s="20">
        <f t="shared" si="1"/>
        <v>0</v>
      </c>
      <c r="AP12" s="20">
        <f t="shared" si="1"/>
        <v>0</v>
      </c>
      <c r="AQ12" s="20">
        <f t="shared" si="1"/>
        <v>0</v>
      </c>
      <c r="AR12" s="20">
        <f t="shared" si="1"/>
        <v>0</v>
      </c>
      <c r="AS12" s="20">
        <f t="shared" si="1"/>
        <v>0</v>
      </c>
      <c r="AT12" s="20">
        <f t="shared" si="1"/>
        <v>0.53000000000000125</v>
      </c>
      <c r="AU12" s="20">
        <f t="shared" si="1"/>
        <v>0.1799999999999996</v>
      </c>
      <c r="AV12" s="20">
        <f t="shared" si="1"/>
        <v>0.56999999999999873</v>
      </c>
      <c r="AW12" s="20">
        <f t="shared" si="1"/>
        <v>0</v>
      </c>
      <c r="AX12" s="20">
        <f t="shared" si="1"/>
        <v>0</v>
      </c>
      <c r="AY12" s="20">
        <f t="shared" si="1"/>
        <v>0</v>
      </c>
      <c r="AZ12" s="20">
        <f t="shared" si="1"/>
        <v>0</v>
      </c>
      <c r="BA12" s="17">
        <v>0</v>
      </c>
      <c r="BB12" s="17">
        <v>0</v>
      </c>
      <c r="BC12" s="17">
        <v>0</v>
      </c>
      <c r="BD12" s="17">
        <v>0</v>
      </c>
      <c r="BE12" s="17">
        <v>0</v>
      </c>
      <c r="BF12" s="17">
        <v>0.01</v>
      </c>
      <c r="BG12" s="17">
        <v>0</v>
      </c>
      <c r="BH12" s="17">
        <v>0.01</v>
      </c>
      <c r="BI12" s="17">
        <v>0</v>
      </c>
      <c r="BJ12" s="17">
        <v>0</v>
      </c>
      <c r="BK12" s="17">
        <v>0</v>
      </c>
      <c r="BL12" s="17">
        <v>0</v>
      </c>
      <c r="BM12" s="20">
        <f t="shared" si="2"/>
        <v>0</v>
      </c>
      <c r="BN12" s="20">
        <f t="shared" si="2"/>
        <v>0</v>
      </c>
      <c r="BO12" s="20">
        <f t="shared" si="2"/>
        <v>0</v>
      </c>
      <c r="BP12" s="20">
        <f t="shared" si="2"/>
        <v>0</v>
      </c>
      <c r="BQ12" s="20">
        <f t="shared" si="2"/>
        <v>0</v>
      </c>
      <c r="BR12" s="20">
        <f t="shared" si="2"/>
        <v>0.54000000000000126</v>
      </c>
      <c r="BS12" s="20">
        <f t="shared" si="2"/>
        <v>0.1799999999999996</v>
      </c>
      <c r="BT12" s="20">
        <f t="shared" si="2"/>
        <v>0.57999999999999874</v>
      </c>
      <c r="BU12" s="20">
        <f t="shared" si="2"/>
        <v>0</v>
      </c>
      <c r="BV12" s="20">
        <f t="shared" si="2"/>
        <v>0</v>
      </c>
      <c r="BW12" s="20">
        <f t="shared" si="2"/>
        <v>0</v>
      </c>
      <c r="BX12" s="20">
        <f t="shared" si="2"/>
        <v>0</v>
      </c>
      <c r="BY12" s="17">
        <f t="shared" si="3"/>
        <v>1.0499999999999998</v>
      </c>
      <c r="BZ12" s="17">
        <f t="shared" si="4"/>
        <v>4.9999999999999933E-2</v>
      </c>
      <c r="CA12" s="17">
        <f t="shared" si="5"/>
        <v>0.19999999999999984</v>
      </c>
      <c r="CB12" s="17">
        <f t="shared" si="6"/>
        <v>1.2999999999999996</v>
      </c>
    </row>
    <row r="13" spans="1:80" x14ac:dyDescent="0.25">
      <c r="A13" t="str">
        <f t="shared" si="0"/>
        <v>UNCA.0000065911</v>
      </c>
      <c r="B13" s="1" t="s">
        <v>3</v>
      </c>
      <c r="C13" s="1" t="s">
        <v>13</v>
      </c>
      <c r="D13" s="1" t="s">
        <v>13</v>
      </c>
      <c r="E13" s="17">
        <v>0</v>
      </c>
      <c r="F13" s="17">
        <v>0</v>
      </c>
      <c r="G13" s="17">
        <v>19.620000000000005</v>
      </c>
      <c r="H13" s="17">
        <v>17.069999999999993</v>
      </c>
      <c r="I13" s="17">
        <v>209.12000000000035</v>
      </c>
      <c r="J13" s="17">
        <v>187.05999999999995</v>
      </c>
      <c r="K13" s="17">
        <v>1328.9600000000009</v>
      </c>
      <c r="L13" s="17">
        <v>10.860000000000028</v>
      </c>
      <c r="M13" s="17">
        <v>0</v>
      </c>
      <c r="N13" s="17">
        <v>0.22999999999999998</v>
      </c>
      <c r="O13" s="17">
        <v>105.69000000000005</v>
      </c>
      <c r="P13" s="17">
        <v>1.490000000000002</v>
      </c>
      <c r="Q13" s="20">
        <v>0</v>
      </c>
      <c r="R13" s="20">
        <v>0</v>
      </c>
      <c r="S13" s="20">
        <v>0.98000000000000043</v>
      </c>
      <c r="T13" s="20">
        <v>0.84999999999999964</v>
      </c>
      <c r="U13" s="20">
        <v>10.450000000000003</v>
      </c>
      <c r="V13" s="20">
        <v>9.3499999999999943</v>
      </c>
      <c r="W13" s="20">
        <v>66.449999999999932</v>
      </c>
      <c r="X13" s="20">
        <v>0.54999999999999982</v>
      </c>
      <c r="Y13" s="20">
        <v>0</v>
      </c>
      <c r="Z13" s="20">
        <v>1.0000000000000009E-2</v>
      </c>
      <c r="AA13" s="20">
        <v>5.2899999999999991</v>
      </c>
      <c r="AB13" s="20">
        <v>7.999999999999996E-2</v>
      </c>
      <c r="AC13" s="17">
        <v>0</v>
      </c>
      <c r="AD13" s="17">
        <v>0</v>
      </c>
      <c r="AE13" s="17">
        <v>3.5700000000000003</v>
      </c>
      <c r="AF13" s="17">
        <v>3.0700000000000003</v>
      </c>
      <c r="AG13" s="17">
        <v>37.089999999999975</v>
      </c>
      <c r="AH13" s="17">
        <v>32.739999999999952</v>
      </c>
      <c r="AI13" s="17">
        <v>229.61000000000013</v>
      </c>
      <c r="AJ13" s="17">
        <v>1.8500000000000014</v>
      </c>
      <c r="AK13" s="17">
        <v>0</v>
      </c>
      <c r="AL13" s="17">
        <v>3.999999999999998E-2</v>
      </c>
      <c r="AM13" s="17">
        <v>17.279999999999973</v>
      </c>
      <c r="AN13" s="17">
        <v>0.23999999999999977</v>
      </c>
      <c r="AO13" s="20">
        <f t="shared" si="1"/>
        <v>0</v>
      </c>
      <c r="AP13" s="20">
        <f t="shared" si="1"/>
        <v>0</v>
      </c>
      <c r="AQ13" s="20">
        <f t="shared" si="1"/>
        <v>24.170000000000005</v>
      </c>
      <c r="AR13" s="20">
        <f t="shared" si="1"/>
        <v>20.989999999999995</v>
      </c>
      <c r="AS13" s="20">
        <f t="shared" si="1"/>
        <v>256.66000000000031</v>
      </c>
      <c r="AT13" s="20">
        <f t="shared" si="1"/>
        <v>229.14999999999989</v>
      </c>
      <c r="AU13" s="20">
        <f t="shared" si="1"/>
        <v>1625.0200000000009</v>
      </c>
      <c r="AV13" s="20">
        <f t="shared" si="1"/>
        <v>13.26000000000003</v>
      </c>
      <c r="AW13" s="20">
        <f t="shared" si="1"/>
        <v>0</v>
      </c>
      <c r="AX13" s="20">
        <f t="shared" si="1"/>
        <v>0.27999999999999997</v>
      </c>
      <c r="AY13" s="20">
        <f t="shared" si="1"/>
        <v>128.26000000000002</v>
      </c>
      <c r="AZ13" s="20">
        <f t="shared" si="1"/>
        <v>1.8100000000000018</v>
      </c>
      <c r="BA13" s="17">
        <v>0</v>
      </c>
      <c r="BB13" s="17">
        <v>0</v>
      </c>
      <c r="BC13" s="17">
        <v>0.39</v>
      </c>
      <c r="BD13" s="17">
        <v>0.34</v>
      </c>
      <c r="BE13" s="17">
        <v>4.18</v>
      </c>
      <c r="BF13" s="17">
        <v>3.74</v>
      </c>
      <c r="BG13" s="17">
        <v>26.57</v>
      </c>
      <c r="BH13" s="17">
        <v>0.22</v>
      </c>
      <c r="BI13" s="17">
        <v>0</v>
      </c>
      <c r="BJ13" s="17">
        <v>0</v>
      </c>
      <c r="BK13" s="17">
        <v>2.11</v>
      </c>
      <c r="BL13" s="17">
        <v>0.03</v>
      </c>
      <c r="BM13" s="20">
        <f t="shared" si="2"/>
        <v>0</v>
      </c>
      <c r="BN13" s="20">
        <f t="shared" si="2"/>
        <v>0</v>
      </c>
      <c r="BO13" s="20">
        <f t="shared" si="2"/>
        <v>24.560000000000006</v>
      </c>
      <c r="BP13" s="20">
        <f t="shared" si="2"/>
        <v>21.329999999999995</v>
      </c>
      <c r="BQ13" s="20">
        <f t="shared" si="2"/>
        <v>260.84000000000032</v>
      </c>
      <c r="BR13" s="20">
        <f t="shared" si="2"/>
        <v>232.8899999999999</v>
      </c>
      <c r="BS13" s="20">
        <f t="shared" si="2"/>
        <v>1651.5900000000008</v>
      </c>
      <c r="BT13" s="20">
        <f t="shared" si="2"/>
        <v>13.480000000000031</v>
      </c>
      <c r="BU13" s="20">
        <f t="shared" si="2"/>
        <v>0</v>
      </c>
      <c r="BV13" s="20">
        <f t="shared" si="2"/>
        <v>0.27999999999999997</v>
      </c>
      <c r="BW13" s="20">
        <f t="shared" si="2"/>
        <v>130.37000000000003</v>
      </c>
      <c r="BX13" s="20">
        <f t="shared" si="2"/>
        <v>1.8400000000000019</v>
      </c>
      <c r="BY13" s="17">
        <f t="shared" si="3"/>
        <v>1880.1000000000015</v>
      </c>
      <c r="BZ13" s="17">
        <f t="shared" si="4"/>
        <v>94.00999999999992</v>
      </c>
      <c r="CA13" s="17">
        <f t="shared" si="5"/>
        <v>363.07000000000005</v>
      </c>
      <c r="CB13" s="17">
        <f t="shared" si="6"/>
        <v>2337.1800000000012</v>
      </c>
    </row>
    <row r="14" spans="1:80" x14ac:dyDescent="0.25">
      <c r="A14" t="str">
        <f t="shared" si="0"/>
        <v>UNCA.0000079301</v>
      </c>
      <c r="B14" s="1" t="s">
        <v>3</v>
      </c>
      <c r="C14" s="1" t="s">
        <v>227</v>
      </c>
      <c r="D14" s="1" t="s">
        <v>227</v>
      </c>
      <c r="E14" s="17">
        <v>0</v>
      </c>
      <c r="F14" s="17">
        <v>0</v>
      </c>
      <c r="G14" s="17">
        <v>0</v>
      </c>
      <c r="H14" s="17">
        <v>0</v>
      </c>
      <c r="I14" s="17">
        <v>0</v>
      </c>
      <c r="J14" s="17">
        <v>0</v>
      </c>
      <c r="K14" s="17">
        <v>0</v>
      </c>
      <c r="L14" s="17">
        <v>0</v>
      </c>
      <c r="M14" s="17">
        <v>0</v>
      </c>
      <c r="N14" s="17">
        <v>0</v>
      </c>
      <c r="O14" s="17">
        <v>0</v>
      </c>
      <c r="P14" s="17">
        <v>0</v>
      </c>
      <c r="Q14" s="20">
        <v>0</v>
      </c>
      <c r="R14" s="20">
        <v>0</v>
      </c>
      <c r="S14" s="20">
        <v>0</v>
      </c>
      <c r="T14" s="20">
        <v>0</v>
      </c>
      <c r="U14" s="20">
        <v>0</v>
      </c>
      <c r="V14" s="20">
        <v>0</v>
      </c>
      <c r="W14" s="20">
        <v>0</v>
      </c>
      <c r="X14" s="20">
        <v>0</v>
      </c>
      <c r="Y14" s="20">
        <v>0</v>
      </c>
      <c r="Z14" s="20">
        <v>0</v>
      </c>
      <c r="AA14" s="20">
        <v>0</v>
      </c>
      <c r="AB14" s="20">
        <v>0</v>
      </c>
      <c r="AC14" s="17">
        <v>0</v>
      </c>
      <c r="AD14" s="17">
        <v>0</v>
      </c>
      <c r="AE14" s="17">
        <v>0</v>
      </c>
      <c r="AF14" s="17">
        <v>0</v>
      </c>
      <c r="AG14" s="17">
        <v>0</v>
      </c>
      <c r="AH14" s="17">
        <v>0</v>
      </c>
      <c r="AI14" s="17">
        <v>0</v>
      </c>
      <c r="AJ14" s="17">
        <v>0</v>
      </c>
      <c r="AK14" s="17">
        <v>0</v>
      </c>
      <c r="AL14" s="17">
        <v>0</v>
      </c>
      <c r="AM14" s="17">
        <v>0</v>
      </c>
      <c r="AN14" s="17">
        <v>0</v>
      </c>
      <c r="AO14" s="20">
        <f t="shared" si="1"/>
        <v>0</v>
      </c>
      <c r="AP14" s="20">
        <f t="shared" si="1"/>
        <v>0</v>
      </c>
      <c r="AQ14" s="20">
        <f t="shared" si="1"/>
        <v>0</v>
      </c>
      <c r="AR14" s="20">
        <f t="shared" si="1"/>
        <v>0</v>
      </c>
      <c r="AS14" s="20">
        <f t="shared" si="1"/>
        <v>0</v>
      </c>
      <c r="AT14" s="20">
        <f t="shared" si="1"/>
        <v>0</v>
      </c>
      <c r="AU14" s="20">
        <f t="shared" si="1"/>
        <v>0</v>
      </c>
      <c r="AV14" s="20">
        <f t="shared" si="1"/>
        <v>0</v>
      </c>
      <c r="AW14" s="20">
        <f t="shared" si="1"/>
        <v>0</v>
      </c>
      <c r="AX14" s="20">
        <f t="shared" si="1"/>
        <v>0</v>
      </c>
      <c r="AY14" s="20">
        <f t="shared" si="1"/>
        <v>0</v>
      </c>
      <c r="AZ14" s="20">
        <f t="shared" si="1"/>
        <v>0</v>
      </c>
      <c r="BA14" s="17">
        <v>0</v>
      </c>
      <c r="BB14" s="17">
        <v>0</v>
      </c>
      <c r="BC14" s="17">
        <v>0</v>
      </c>
      <c r="BD14" s="17">
        <v>0</v>
      </c>
      <c r="BE14" s="17">
        <v>0</v>
      </c>
      <c r="BF14" s="17">
        <v>0</v>
      </c>
      <c r="BG14" s="17">
        <v>0</v>
      </c>
      <c r="BH14" s="17">
        <v>0</v>
      </c>
      <c r="BI14" s="17">
        <v>0</v>
      </c>
      <c r="BJ14" s="17">
        <v>0</v>
      </c>
      <c r="BK14" s="17">
        <v>0</v>
      </c>
      <c r="BL14" s="17">
        <v>0</v>
      </c>
      <c r="BM14" s="20">
        <f t="shared" si="2"/>
        <v>0</v>
      </c>
      <c r="BN14" s="20">
        <f t="shared" si="2"/>
        <v>0</v>
      </c>
      <c r="BO14" s="20">
        <f t="shared" si="2"/>
        <v>0</v>
      </c>
      <c r="BP14" s="20">
        <f t="shared" si="2"/>
        <v>0</v>
      </c>
      <c r="BQ14" s="20">
        <f t="shared" si="2"/>
        <v>0</v>
      </c>
      <c r="BR14" s="20">
        <f t="shared" si="2"/>
        <v>0</v>
      </c>
      <c r="BS14" s="20">
        <f t="shared" si="2"/>
        <v>0</v>
      </c>
      <c r="BT14" s="20">
        <f t="shared" si="2"/>
        <v>0</v>
      </c>
      <c r="BU14" s="20">
        <f t="shared" si="2"/>
        <v>0</v>
      </c>
      <c r="BV14" s="20">
        <f t="shared" si="2"/>
        <v>0</v>
      </c>
      <c r="BW14" s="20">
        <f t="shared" si="2"/>
        <v>0</v>
      </c>
      <c r="BX14" s="20">
        <f t="shared" si="2"/>
        <v>0</v>
      </c>
      <c r="BY14" s="17">
        <f t="shared" si="3"/>
        <v>0</v>
      </c>
      <c r="BZ14" s="17">
        <f t="shared" si="4"/>
        <v>0</v>
      </c>
      <c r="CA14" s="17">
        <f t="shared" si="5"/>
        <v>0</v>
      </c>
      <c r="CB14" s="17">
        <f t="shared" si="6"/>
        <v>0</v>
      </c>
    </row>
    <row r="15" spans="1:80" x14ac:dyDescent="0.25">
      <c r="A15" t="str">
        <f t="shared" si="0"/>
        <v>APL.321S009N</v>
      </c>
      <c r="B15" s="1" t="s">
        <v>15</v>
      </c>
      <c r="C15" s="1" t="s">
        <v>17</v>
      </c>
      <c r="D15" s="1" t="s">
        <v>17</v>
      </c>
      <c r="E15" s="17">
        <v>0</v>
      </c>
      <c r="F15" s="17">
        <v>0</v>
      </c>
      <c r="G15" s="17">
        <v>0</v>
      </c>
      <c r="H15" s="17">
        <v>0</v>
      </c>
      <c r="I15" s="17">
        <v>0</v>
      </c>
      <c r="J15" s="17">
        <v>0</v>
      </c>
      <c r="K15" s="17">
        <v>0</v>
      </c>
      <c r="L15" s="17">
        <v>0</v>
      </c>
      <c r="M15" s="17">
        <v>0</v>
      </c>
      <c r="N15" s="17">
        <v>0</v>
      </c>
      <c r="O15" s="17">
        <v>0</v>
      </c>
      <c r="P15" s="17">
        <v>0</v>
      </c>
      <c r="Q15" s="20">
        <v>0</v>
      </c>
      <c r="R15" s="20">
        <v>0</v>
      </c>
      <c r="S15" s="20">
        <v>0</v>
      </c>
      <c r="T15" s="20">
        <v>0</v>
      </c>
      <c r="U15" s="20">
        <v>0</v>
      </c>
      <c r="V15" s="20">
        <v>0</v>
      </c>
      <c r="W15" s="20">
        <v>0</v>
      </c>
      <c r="X15" s="20">
        <v>0</v>
      </c>
      <c r="Y15" s="20">
        <v>0</v>
      </c>
      <c r="Z15" s="20">
        <v>0</v>
      </c>
      <c r="AA15" s="20">
        <v>0</v>
      </c>
      <c r="AB15" s="20">
        <v>0</v>
      </c>
      <c r="AC15" s="17">
        <v>0</v>
      </c>
      <c r="AD15" s="17">
        <v>0</v>
      </c>
      <c r="AE15" s="17">
        <v>0</v>
      </c>
      <c r="AF15" s="17">
        <v>0</v>
      </c>
      <c r="AG15" s="17">
        <v>0</v>
      </c>
      <c r="AH15" s="17">
        <v>0</v>
      </c>
      <c r="AI15" s="17">
        <v>0</v>
      </c>
      <c r="AJ15" s="17">
        <v>0</v>
      </c>
      <c r="AK15" s="17">
        <v>0</v>
      </c>
      <c r="AL15" s="17">
        <v>0</v>
      </c>
      <c r="AM15" s="17">
        <v>0</v>
      </c>
      <c r="AN15" s="17">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17">
        <v>0</v>
      </c>
      <c r="BB15" s="17">
        <v>0</v>
      </c>
      <c r="BC15" s="17">
        <v>0</v>
      </c>
      <c r="BD15" s="17">
        <v>0</v>
      </c>
      <c r="BE15" s="17">
        <v>0</v>
      </c>
      <c r="BF15" s="17">
        <v>0</v>
      </c>
      <c r="BG15" s="17">
        <v>0</v>
      </c>
      <c r="BH15" s="17">
        <v>0</v>
      </c>
      <c r="BI15" s="17">
        <v>0</v>
      </c>
      <c r="BJ15" s="17">
        <v>0</v>
      </c>
      <c r="BK15" s="17">
        <v>0</v>
      </c>
      <c r="BL15" s="17">
        <v>0</v>
      </c>
      <c r="BM15" s="20">
        <f t="shared" si="2"/>
        <v>0</v>
      </c>
      <c r="BN15" s="20">
        <f t="shared" si="2"/>
        <v>0</v>
      </c>
      <c r="BO15" s="20">
        <f t="shared" si="2"/>
        <v>0</v>
      </c>
      <c r="BP15" s="20">
        <f t="shared" si="2"/>
        <v>0</v>
      </c>
      <c r="BQ15" s="20">
        <f t="shared" si="2"/>
        <v>0</v>
      </c>
      <c r="BR15" s="20">
        <f t="shared" si="2"/>
        <v>0</v>
      </c>
      <c r="BS15" s="20">
        <f t="shared" si="2"/>
        <v>0</v>
      </c>
      <c r="BT15" s="20">
        <f t="shared" si="2"/>
        <v>0</v>
      </c>
      <c r="BU15" s="20">
        <f t="shared" si="2"/>
        <v>0</v>
      </c>
      <c r="BV15" s="20">
        <f t="shared" si="2"/>
        <v>0</v>
      </c>
      <c r="BW15" s="20">
        <f t="shared" si="2"/>
        <v>0</v>
      </c>
      <c r="BX15" s="20">
        <f t="shared" si="2"/>
        <v>0</v>
      </c>
      <c r="BY15" s="17">
        <f t="shared" si="3"/>
        <v>0</v>
      </c>
      <c r="BZ15" s="17">
        <f t="shared" si="4"/>
        <v>0</v>
      </c>
      <c r="CA15" s="17">
        <f t="shared" si="5"/>
        <v>0</v>
      </c>
      <c r="CB15" s="17">
        <f t="shared" si="6"/>
        <v>0</v>
      </c>
    </row>
    <row r="16" spans="1:80" x14ac:dyDescent="0.25">
      <c r="A16" t="str">
        <f t="shared" si="0"/>
        <v>APL.321S033</v>
      </c>
      <c r="B16" s="1" t="s">
        <v>15</v>
      </c>
      <c r="C16" s="1" t="s">
        <v>228</v>
      </c>
      <c r="D16" s="1" t="s">
        <v>228</v>
      </c>
      <c r="E16" s="17">
        <v>0</v>
      </c>
      <c r="F16" s="17">
        <v>0</v>
      </c>
      <c r="G16" s="17">
        <v>0</v>
      </c>
      <c r="H16" s="17">
        <v>0</v>
      </c>
      <c r="I16" s="17">
        <v>0</v>
      </c>
      <c r="J16" s="17">
        <v>0</v>
      </c>
      <c r="K16" s="17">
        <v>0</v>
      </c>
      <c r="L16" s="17">
        <v>0</v>
      </c>
      <c r="M16" s="17">
        <v>0</v>
      </c>
      <c r="N16" s="17">
        <v>0</v>
      </c>
      <c r="O16" s="17">
        <v>0</v>
      </c>
      <c r="P16" s="17">
        <v>0</v>
      </c>
      <c r="Q16" s="20">
        <v>0</v>
      </c>
      <c r="R16" s="20">
        <v>0</v>
      </c>
      <c r="S16" s="20">
        <v>0</v>
      </c>
      <c r="T16" s="20">
        <v>0</v>
      </c>
      <c r="U16" s="20">
        <v>0</v>
      </c>
      <c r="V16" s="20">
        <v>0</v>
      </c>
      <c r="W16" s="20">
        <v>0</v>
      </c>
      <c r="X16" s="20">
        <v>0</v>
      </c>
      <c r="Y16" s="20">
        <v>0</v>
      </c>
      <c r="Z16" s="20">
        <v>0</v>
      </c>
      <c r="AA16" s="20">
        <v>0</v>
      </c>
      <c r="AB16" s="20">
        <v>0</v>
      </c>
      <c r="AC16" s="17">
        <v>0</v>
      </c>
      <c r="AD16" s="17">
        <v>0</v>
      </c>
      <c r="AE16" s="17">
        <v>0</v>
      </c>
      <c r="AF16" s="17">
        <v>0</v>
      </c>
      <c r="AG16" s="17">
        <v>0</v>
      </c>
      <c r="AH16" s="17">
        <v>0</v>
      </c>
      <c r="AI16" s="17">
        <v>0</v>
      </c>
      <c r="AJ16" s="17">
        <v>0</v>
      </c>
      <c r="AK16" s="17">
        <v>0</v>
      </c>
      <c r="AL16" s="17">
        <v>0</v>
      </c>
      <c r="AM16" s="17">
        <v>0</v>
      </c>
      <c r="AN16" s="17">
        <v>0</v>
      </c>
      <c r="AO16" s="20">
        <f t="shared" si="1"/>
        <v>0</v>
      </c>
      <c r="AP16" s="20">
        <f t="shared" si="1"/>
        <v>0</v>
      </c>
      <c r="AQ16" s="20">
        <f t="shared" si="1"/>
        <v>0</v>
      </c>
      <c r="AR16" s="20">
        <f t="shared" si="1"/>
        <v>0</v>
      </c>
      <c r="AS16" s="20">
        <f t="shared" si="1"/>
        <v>0</v>
      </c>
      <c r="AT16" s="20">
        <f t="shared" si="1"/>
        <v>0</v>
      </c>
      <c r="AU16" s="20">
        <f t="shared" si="1"/>
        <v>0</v>
      </c>
      <c r="AV16" s="20">
        <f t="shared" si="1"/>
        <v>0</v>
      </c>
      <c r="AW16" s="20">
        <f t="shared" si="1"/>
        <v>0</v>
      </c>
      <c r="AX16" s="20">
        <f t="shared" si="1"/>
        <v>0</v>
      </c>
      <c r="AY16" s="20">
        <f t="shared" si="1"/>
        <v>0</v>
      </c>
      <c r="AZ16" s="20">
        <f t="shared" si="1"/>
        <v>0</v>
      </c>
      <c r="BA16" s="17">
        <v>0</v>
      </c>
      <c r="BB16" s="17">
        <v>0</v>
      </c>
      <c r="BC16" s="17">
        <v>0</v>
      </c>
      <c r="BD16" s="17">
        <v>0</v>
      </c>
      <c r="BE16" s="17">
        <v>0</v>
      </c>
      <c r="BF16" s="17">
        <v>0</v>
      </c>
      <c r="BG16" s="17">
        <v>0</v>
      </c>
      <c r="BH16" s="17">
        <v>0</v>
      </c>
      <c r="BI16" s="17">
        <v>0</v>
      </c>
      <c r="BJ16" s="17">
        <v>0</v>
      </c>
      <c r="BK16" s="17">
        <v>0</v>
      </c>
      <c r="BL16" s="17">
        <v>0</v>
      </c>
      <c r="BM16" s="20">
        <f t="shared" si="2"/>
        <v>0</v>
      </c>
      <c r="BN16" s="20">
        <f t="shared" si="2"/>
        <v>0</v>
      </c>
      <c r="BO16" s="20">
        <f t="shared" si="2"/>
        <v>0</v>
      </c>
      <c r="BP16" s="20">
        <f t="shared" si="2"/>
        <v>0</v>
      </c>
      <c r="BQ16" s="20">
        <f t="shared" si="2"/>
        <v>0</v>
      </c>
      <c r="BR16" s="20">
        <f t="shared" si="2"/>
        <v>0</v>
      </c>
      <c r="BS16" s="20">
        <f t="shared" si="2"/>
        <v>0</v>
      </c>
      <c r="BT16" s="20">
        <f t="shared" si="2"/>
        <v>0</v>
      </c>
      <c r="BU16" s="20">
        <f t="shared" si="2"/>
        <v>0</v>
      </c>
      <c r="BV16" s="20">
        <f t="shared" si="2"/>
        <v>0</v>
      </c>
      <c r="BW16" s="20">
        <f t="shared" si="2"/>
        <v>0</v>
      </c>
      <c r="BX16" s="20">
        <f t="shared" si="2"/>
        <v>0</v>
      </c>
      <c r="BY16" s="17">
        <f t="shared" si="3"/>
        <v>0</v>
      </c>
      <c r="BZ16" s="17">
        <f t="shared" si="4"/>
        <v>0</v>
      </c>
      <c r="CA16" s="17">
        <f t="shared" si="5"/>
        <v>0</v>
      </c>
      <c r="CB16" s="17">
        <f t="shared" si="6"/>
        <v>0</v>
      </c>
    </row>
    <row r="17" spans="1:80" x14ac:dyDescent="0.25">
      <c r="A17" t="str">
        <f t="shared" si="0"/>
        <v>APL.372S025N</v>
      </c>
      <c r="B17" s="1" t="s">
        <v>15</v>
      </c>
      <c r="C17" s="1" t="s">
        <v>19</v>
      </c>
      <c r="D17" s="1" t="s">
        <v>19</v>
      </c>
      <c r="E17" s="17">
        <v>0</v>
      </c>
      <c r="F17" s="17">
        <v>0</v>
      </c>
      <c r="G17" s="17">
        <v>0</v>
      </c>
      <c r="H17" s="17">
        <v>0</v>
      </c>
      <c r="I17" s="17">
        <v>0</v>
      </c>
      <c r="J17" s="17">
        <v>0</v>
      </c>
      <c r="K17" s="17">
        <v>0</v>
      </c>
      <c r="L17" s="17">
        <v>0</v>
      </c>
      <c r="M17" s="17">
        <v>0</v>
      </c>
      <c r="N17" s="17">
        <v>0</v>
      </c>
      <c r="O17" s="17">
        <v>0</v>
      </c>
      <c r="P17" s="17">
        <v>0</v>
      </c>
      <c r="Q17" s="20">
        <v>0</v>
      </c>
      <c r="R17" s="20">
        <v>0</v>
      </c>
      <c r="S17" s="20">
        <v>0</v>
      </c>
      <c r="T17" s="20">
        <v>0</v>
      </c>
      <c r="U17" s="20">
        <v>0</v>
      </c>
      <c r="V17" s="20">
        <v>0</v>
      </c>
      <c r="W17" s="20">
        <v>0</v>
      </c>
      <c r="X17" s="20">
        <v>0</v>
      </c>
      <c r="Y17" s="20">
        <v>0</v>
      </c>
      <c r="Z17" s="20">
        <v>0</v>
      </c>
      <c r="AA17" s="20">
        <v>0</v>
      </c>
      <c r="AB17" s="20">
        <v>0</v>
      </c>
      <c r="AC17" s="17">
        <v>0</v>
      </c>
      <c r="AD17" s="17">
        <v>0</v>
      </c>
      <c r="AE17" s="17">
        <v>0</v>
      </c>
      <c r="AF17" s="17">
        <v>0</v>
      </c>
      <c r="AG17" s="17">
        <v>0</v>
      </c>
      <c r="AH17" s="17">
        <v>0</v>
      </c>
      <c r="AI17" s="17">
        <v>0</v>
      </c>
      <c r="AJ17" s="17">
        <v>0</v>
      </c>
      <c r="AK17" s="17">
        <v>0</v>
      </c>
      <c r="AL17" s="17">
        <v>0</v>
      </c>
      <c r="AM17" s="17">
        <v>0</v>
      </c>
      <c r="AN17" s="17">
        <v>0</v>
      </c>
      <c r="AO17" s="20">
        <f t="shared" si="1"/>
        <v>0</v>
      </c>
      <c r="AP17" s="20">
        <f t="shared" si="1"/>
        <v>0</v>
      </c>
      <c r="AQ17" s="20">
        <f t="shared" si="1"/>
        <v>0</v>
      </c>
      <c r="AR17" s="20">
        <f t="shared" si="1"/>
        <v>0</v>
      </c>
      <c r="AS17" s="20">
        <f t="shared" si="1"/>
        <v>0</v>
      </c>
      <c r="AT17" s="20">
        <f t="shared" si="1"/>
        <v>0</v>
      </c>
      <c r="AU17" s="20">
        <f t="shared" si="1"/>
        <v>0</v>
      </c>
      <c r="AV17" s="20">
        <f t="shared" si="1"/>
        <v>0</v>
      </c>
      <c r="AW17" s="20">
        <f t="shared" si="1"/>
        <v>0</v>
      </c>
      <c r="AX17" s="20">
        <f t="shared" si="1"/>
        <v>0</v>
      </c>
      <c r="AY17" s="20">
        <f t="shared" si="1"/>
        <v>0</v>
      </c>
      <c r="AZ17" s="20">
        <f t="shared" si="1"/>
        <v>0</v>
      </c>
      <c r="BA17" s="17">
        <v>0</v>
      </c>
      <c r="BB17" s="17">
        <v>0</v>
      </c>
      <c r="BC17" s="17">
        <v>0</v>
      </c>
      <c r="BD17" s="17">
        <v>0</v>
      </c>
      <c r="BE17" s="17">
        <v>0</v>
      </c>
      <c r="BF17" s="17">
        <v>0</v>
      </c>
      <c r="BG17" s="17">
        <v>0</v>
      </c>
      <c r="BH17" s="17">
        <v>0</v>
      </c>
      <c r="BI17" s="17">
        <v>0</v>
      </c>
      <c r="BJ17" s="17">
        <v>0</v>
      </c>
      <c r="BK17" s="17">
        <v>0</v>
      </c>
      <c r="BL17" s="17">
        <v>0</v>
      </c>
      <c r="BM17" s="20">
        <f t="shared" si="2"/>
        <v>0</v>
      </c>
      <c r="BN17" s="20">
        <f t="shared" si="2"/>
        <v>0</v>
      </c>
      <c r="BO17" s="20">
        <f t="shared" si="2"/>
        <v>0</v>
      </c>
      <c r="BP17" s="20">
        <f t="shared" si="2"/>
        <v>0</v>
      </c>
      <c r="BQ17" s="20">
        <f t="shared" si="2"/>
        <v>0</v>
      </c>
      <c r="BR17" s="20">
        <f t="shared" si="2"/>
        <v>0</v>
      </c>
      <c r="BS17" s="20">
        <f t="shared" si="2"/>
        <v>0</v>
      </c>
      <c r="BT17" s="20">
        <f t="shared" si="2"/>
        <v>0</v>
      </c>
      <c r="BU17" s="20">
        <f t="shared" si="2"/>
        <v>0</v>
      </c>
      <c r="BV17" s="20">
        <f t="shared" si="2"/>
        <v>0</v>
      </c>
      <c r="BW17" s="20">
        <f t="shared" si="2"/>
        <v>0</v>
      </c>
      <c r="BX17" s="20">
        <f t="shared" si="2"/>
        <v>0</v>
      </c>
      <c r="BY17" s="17">
        <f t="shared" si="3"/>
        <v>0</v>
      </c>
      <c r="BZ17" s="17">
        <f t="shared" si="4"/>
        <v>0</v>
      </c>
      <c r="CA17" s="17">
        <f t="shared" si="5"/>
        <v>0</v>
      </c>
      <c r="CB17" s="17">
        <f t="shared" si="6"/>
        <v>0</v>
      </c>
    </row>
    <row r="18" spans="1:80" x14ac:dyDescent="0.25">
      <c r="A18" t="str">
        <f t="shared" si="0"/>
        <v>APF.AFG1TX</v>
      </c>
      <c r="B18" s="1" t="s">
        <v>22</v>
      </c>
      <c r="C18" s="1" t="s">
        <v>23</v>
      </c>
      <c r="D18" s="1" t="s">
        <v>23</v>
      </c>
      <c r="E18" s="17">
        <v>-660.8599999999999</v>
      </c>
      <c r="F18" s="17">
        <v>-3563.37</v>
      </c>
      <c r="G18" s="17">
        <v>-361.54999999999995</v>
      </c>
      <c r="H18" s="17">
        <v>-357.89</v>
      </c>
      <c r="I18" s="17">
        <v>-2757.1800000000007</v>
      </c>
      <c r="J18" s="17">
        <v>-1794.6099999999997</v>
      </c>
      <c r="K18" s="17">
        <v>-6539.9299999999994</v>
      </c>
      <c r="L18" s="17">
        <v>-1790.8700000000001</v>
      </c>
      <c r="M18" s="17">
        <v>-396.78</v>
      </c>
      <c r="N18" s="17">
        <v>-78.610000000000042</v>
      </c>
      <c r="O18" s="17">
        <v>-640.55999999999995</v>
      </c>
      <c r="P18" s="17">
        <v>-176.44</v>
      </c>
      <c r="Q18" s="20">
        <v>-33.04</v>
      </c>
      <c r="R18" s="20">
        <v>-178.17000000000002</v>
      </c>
      <c r="S18" s="20">
        <v>-18.079999999999998</v>
      </c>
      <c r="T18" s="20">
        <v>-17.899999999999999</v>
      </c>
      <c r="U18" s="20">
        <v>-137.86000000000001</v>
      </c>
      <c r="V18" s="20">
        <v>-89.730000000000018</v>
      </c>
      <c r="W18" s="20">
        <v>-327</v>
      </c>
      <c r="X18" s="20">
        <v>-89.54</v>
      </c>
      <c r="Y18" s="20">
        <v>-19.84</v>
      </c>
      <c r="Z18" s="20">
        <v>-3.93</v>
      </c>
      <c r="AA18" s="20">
        <v>-32.03</v>
      </c>
      <c r="AB18" s="20">
        <v>-8.82</v>
      </c>
      <c r="AC18" s="17">
        <v>-123.19</v>
      </c>
      <c r="AD18" s="17">
        <v>-655.94</v>
      </c>
      <c r="AE18" s="17">
        <v>-65.789999999999992</v>
      </c>
      <c r="AF18" s="17">
        <v>-64.289999999999992</v>
      </c>
      <c r="AG18" s="17">
        <v>-489.05</v>
      </c>
      <c r="AH18" s="17">
        <v>-314.13000000000005</v>
      </c>
      <c r="AI18" s="17">
        <v>-1129.95</v>
      </c>
      <c r="AJ18" s="17">
        <v>-305.24</v>
      </c>
      <c r="AK18" s="17">
        <v>-66.709999999999994</v>
      </c>
      <c r="AL18" s="17">
        <v>-13.04</v>
      </c>
      <c r="AM18" s="17">
        <v>-104.74</v>
      </c>
      <c r="AN18" s="17">
        <v>-28.450000000000003</v>
      </c>
      <c r="AO18" s="20">
        <f t="shared" si="1"/>
        <v>-817.08999999999992</v>
      </c>
      <c r="AP18" s="20">
        <f t="shared" si="1"/>
        <v>-4397.4799999999996</v>
      </c>
      <c r="AQ18" s="20">
        <f t="shared" si="1"/>
        <v>-445.41999999999996</v>
      </c>
      <c r="AR18" s="20">
        <f t="shared" si="1"/>
        <v>-440.07999999999993</v>
      </c>
      <c r="AS18" s="20">
        <f t="shared" si="1"/>
        <v>-3384.0900000000011</v>
      </c>
      <c r="AT18" s="20">
        <f t="shared" si="1"/>
        <v>-2198.4699999999998</v>
      </c>
      <c r="AU18" s="20">
        <f t="shared" si="1"/>
        <v>-7996.8799999999992</v>
      </c>
      <c r="AV18" s="20">
        <f t="shared" si="1"/>
        <v>-2185.65</v>
      </c>
      <c r="AW18" s="20">
        <f t="shared" si="1"/>
        <v>-483.32999999999993</v>
      </c>
      <c r="AX18" s="20">
        <f t="shared" si="1"/>
        <v>-95.580000000000041</v>
      </c>
      <c r="AY18" s="20">
        <f t="shared" si="1"/>
        <v>-777.32999999999993</v>
      </c>
      <c r="AZ18" s="20">
        <f t="shared" si="1"/>
        <v>-213.70999999999998</v>
      </c>
      <c r="BA18" s="17">
        <v>-13.21</v>
      </c>
      <c r="BB18" s="17">
        <v>-71.25</v>
      </c>
      <c r="BC18" s="17">
        <v>-7.23</v>
      </c>
      <c r="BD18" s="17">
        <v>-7.16</v>
      </c>
      <c r="BE18" s="17">
        <v>-55.13</v>
      </c>
      <c r="BF18" s="17">
        <v>-35.880000000000003</v>
      </c>
      <c r="BG18" s="17">
        <v>-130.77000000000001</v>
      </c>
      <c r="BH18" s="17">
        <v>-35.81</v>
      </c>
      <c r="BI18" s="17">
        <v>-7.93</v>
      </c>
      <c r="BJ18" s="17">
        <v>-1.57</v>
      </c>
      <c r="BK18" s="17">
        <v>-12.81</v>
      </c>
      <c r="BL18" s="17">
        <v>-3.53</v>
      </c>
      <c r="BM18" s="20">
        <f t="shared" si="2"/>
        <v>-830.3</v>
      </c>
      <c r="BN18" s="20">
        <f t="shared" si="2"/>
        <v>-4468.7299999999996</v>
      </c>
      <c r="BO18" s="20">
        <f t="shared" si="2"/>
        <v>-452.65</v>
      </c>
      <c r="BP18" s="20">
        <f t="shared" si="2"/>
        <v>-447.23999999999995</v>
      </c>
      <c r="BQ18" s="20">
        <f t="shared" si="2"/>
        <v>-3439.2200000000012</v>
      </c>
      <c r="BR18" s="20">
        <f t="shared" si="2"/>
        <v>-2234.35</v>
      </c>
      <c r="BS18" s="20">
        <f t="shared" si="2"/>
        <v>-8127.65</v>
      </c>
      <c r="BT18" s="20">
        <f t="shared" si="2"/>
        <v>-2221.46</v>
      </c>
      <c r="BU18" s="20">
        <f t="shared" si="2"/>
        <v>-491.25999999999993</v>
      </c>
      <c r="BV18" s="20">
        <f t="shared" si="2"/>
        <v>-97.150000000000034</v>
      </c>
      <c r="BW18" s="20">
        <f t="shared" si="2"/>
        <v>-790.13999999999987</v>
      </c>
      <c r="BX18" s="20">
        <f t="shared" si="2"/>
        <v>-217.23999999999998</v>
      </c>
      <c r="BY18" s="17">
        <f t="shared" si="3"/>
        <v>-19118.649999999998</v>
      </c>
      <c r="BZ18" s="17">
        <f t="shared" si="4"/>
        <v>-955.94</v>
      </c>
      <c r="CA18" s="17">
        <f t="shared" si="5"/>
        <v>-3742.7999999999997</v>
      </c>
      <c r="CB18" s="17">
        <f t="shared" si="6"/>
        <v>-23817.39</v>
      </c>
    </row>
    <row r="19" spans="1:80" x14ac:dyDescent="0.25">
      <c r="A19" t="str">
        <f t="shared" si="0"/>
        <v>EEC.AKE1</v>
      </c>
      <c r="B19" s="1" t="s">
        <v>24</v>
      </c>
      <c r="C19" s="1" t="s">
        <v>25</v>
      </c>
      <c r="D19" s="1" t="s">
        <v>25</v>
      </c>
      <c r="E19" s="17">
        <v>-1091.8799999999974</v>
      </c>
      <c r="F19" s="17">
        <v>-1087.1800000000003</v>
      </c>
      <c r="G19" s="17">
        <v>-483.31999999999971</v>
      </c>
      <c r="H19" s="17">
        <v>-742.15999999999985</v>
      </c>
      <c r="I19" s="17">
        <v>-677.2900000000011</v>
      </c>
      <c r="J19" s="17">
        <v>-333.89000000000033</v>
      </c>
      <c r="K19" s="17">
        <v>-651.03999999999905</v>
      </c>
      <c r="L19" s="17">
        <v>-292.78999999999996</v>
      </c>
      <c r="M19" s="17">
        <v>-345.93000000000029</v>
      </c>
      <c r="N19" s="17">
        <v>-716.38999999999942</v>
      </c>
      <c r="O19" s="17">
        <v>-557.98999999999978</v>
      </c>
      <c r="P19" s="17">
        <v>-783.92000000000007</v>
      </c>
      <c r="Q19" s="20">
        <v>-54.59</v>
      </c>
      <c r="R19" s="20">
        <v>-54.349999999999994</v>
      </c>
      <c r="S19" s="20">
        <v>-24.160000000000004</v>
      </c>
      <c r="T19" s="20">
        <v>-37.110000000000014</v>
      </c>
      <c r="U19" s="20">
        <v>-33.870000000000005</v>
      </c>
      <c r="V19" s="20">
        <v>-16.699999999999996</v>
      </c>
      <c r="W19" s="20">
        <v>-32.550000000000011</v>
      </c>
      <c r="X19" s="20">
        <v>-14.64</v>
      </c>
      <c r="Y19" s="20">
        <v>-17.299999999999997</v>
      </c>
      <c r="Z19" s="20">
        <v>-35.819999999999993</v>
      </c>
      <c r="AA19" s="20">
        <v>-27.899999999999977</v>
      </c>
      <c r="AB19" s="20">
        <v>-39.19</v>
      </c>
      <c r="AC19" s="17">
        <v>-203.53999999999996</v>
      </c>
      <c r="AD19" s="17">
        <v>-200.13</v>
      </c>
      <c r="AE19" s="17">
        <v>-87.940000000000026</v>
      </c>
      <c r="AF19" s="17">
        <v>-133.32</v>
      </c>
      <c r="AG19" s="17">
        <v>-120.13</v>
      </c>
      <c r="AH19" s="17">
        <v>-58.450000000000017</v>
      </c>
      <c r="AI19" s="17">
        <v>-112.49000000000007</v>
      </c>
      <c r="AJ19" s="17">
        <v>-49.899999999999977</v>
      </c>
      <c r="AK19" s="17">
        <v>-58.150000000000006</v>
      </c>
      <c r="AL19" s="17">
        <v>-118.81000000000006</v>
      </c>
      <c r="AM19" s="17">
        <v>-91.240000000000009</v>
      </c>
      <c r="AN19" s="17">
        <v>-126.40999999999985</v>
      </c>
      <c r="AO19" s="20">
        <f t="shared" si="1"/>
        <v>-1350.0099999999973</v>
      </c>
      <c r="AP19" s="20">
        <f t="shared" si="1"/>
        <v>-1341.6600000000003</v>
      </c>
      <c r="AQ19" s="20">
        <f t="shared" si="1"/>
        <v>-595.41999999999973</v>
      </c>
      <c r="AR19" s="20">
        <f t="shared" si="1"/>
        <v>-912.58999999999992</v>
      </c>
      <c r="AS19" s="20">
        <f t="shared" si="1"/>
        <v>-831.2900000000011</v>
      </c>
      <c r="AT19" s="20">
        <f t="shared" si="1"/>
        <v>-409.0400000000003</v>
      </c>
      <c r="AU19" s="20">
        <f t="shared" si="1"/>
        <v>-796.07999999999902</v>
      </c>
      <c r="AV19" s="20">
        <f t="shared" si="1"/>
        <v>-357.32999999999993</v>
      </c>
      <c r="AW19" s="20">
        <f t="shared" si="1"/>
        <v>-421.38000000000034</v>
      </c>
      <c r="AX19" s="20">
        <f t="shared" si="1"/>
        <v>-871.01999999999941</v>
      </c>
      <c r="AY19" s="20">
        <f t="shared" si="1"/>
        <v>-677.12999999999977</v>
      </c>
      <c r="AZ19" s="20">
        <f t="shared" si="1"/>
        <v>-949.52</v>
      </c>
      <c r="BA19" s="17">
        <v>-21.83</v>
      </c>
      <c r="BB19" s="17">
        <v>-21.74</v>
      </c>
      <c r="BC19" s="17">
        <v>-9.66</v>
      </c>
      <c r="BD19" s="17">
        <v>-14.84</v>
      </c>
      <c r="BE19" s="17">
        <v>-13.54</v>
      </c>
      <c r="BF19" s="17">
        <v>-6.68</v>
      </c>
      <c r="BG19" s="17">
        <v>-13.02</v>
      </c>
      <c r="BH19" s="17">
        <v>-5.85</v>
      </c>
      <c r="BI19" s="17">
        <v>-6.92</v>
      </c>
      <c r="BJ19" s="17">
        <v>-14.32</v>
      </c>
      <c r="BK19" s="17">
        <v>-11.16</v>
      </c>
      <c r="BL19" s="17">
        <v>-15.67</v>
      </c>
      <c r="BM19" s="20">
        <f t="shared" si="2"/>
        <v>-1371.8399999999972</v>
      </c>
      <c r="BN19" s="20">
        <f t="shared" si="2"/>
        <v>-1363.4000000000003</v>
      </c>
      <c r="BO19" s="20">
        <f t="shared" si="2"/>
        <v>-605.0799999999997</v>
      </c>
      <c r="BP19" s="20">
        <f t="shared" si="2"/>
        <v>-927.43</v>
      </c>
      <c r="BQ19" s="20">
        <f t="shared" si="2"/>
        <v>-844.83000000000106</v>
      </c>
      <c r="BR19" s="20">
        <f t="shared" si="2"/>
        <v>-415.72000000000031</v>
      </c>
      <c r="BS19" s="20">
        <f t="shared" si="2"/>
        <v>-809.099999999999</v>
      </c>
      <c r="BT19" s="20">
        <f t="shared" si="2"/>
        <v>-363.17999999999995</v>
      </c>
      <c r="BU19" s="20">
        <f t="shared" si="2"/>
        <v>-428.30000000000035</v>
      </c>
      <c r="BV19" s="20">
        <f t="shared" si="2"/>
        <v>-885.33999999999946</v>
      </c>
      <c r="BW19" s="20">
        <f t="shared" si="2"/>
        <v>-688.28999999999974</v>
      </c>
      <c r="BX19" s="20">
        <f t="shared" si="2"/>
        <v>-965.18999999999994</v>
      </c>
      <c r="BY19" s="17">
        <f t="shared" si="3"/>
        <v>-7763.779999999997</v>
      </c>
      <c r="BZ19" s="17">
        <f t="shared" si="4"/>
        <v>-388.18</v>
      </c>
      <c r="CA19" s="17">
        <f t="shared" si="5"/>
        <v>-1515.74</v>
      </c>
      <c r="CB19" s="17">
        <f t="shared" si="6"/>
        <v>-9667.6999999999971</v>
      </c>
    </row>
    <row r="20" spans="1:80" x14ac:dyDescent="0.25">
      <c r="A20" t="str">
        <f t="shared" si="0"/>
        <v>ANC.ANC1</v>
      </c>
      <c r="B20" s="1" t="s">
        <v>26</v>
      </c>
      <c r="C20" s="1" t="s">
        <v>27</v>
      </c>
      <c r="D20" s="1" t="s">
        <v>27</v>
      </c>
      <c r="E20" s="17">
        <v>0</v>
      </c>
      <c r="F20" s="17">
        <v>0</v>
      </c>
      <c r="G20" s="17">
        <v>0</v>
      </c>
      <c r="H20" s="17">
        <v>0</v>
      </c>
      <c r="I20" s="17">
        <v>31.690000000000509</v>
      </c>
      <c r="J20" s="17">
        <v>58.93999999999869</v>
      </c>
      <c r="K20" s="17">
        <v>198.02000000000407</v>
      </c>
      <c r="L20" s="17">
        <v>82.289999999997235</v>
      </c>
      <c r="M20" s="17">
        <v>0.62000000000000455</v>
      </c>
      <c r="N20" s="17">
        <v>1.7100000000000364</v>
      </c>
      <c r="O20" s="17">
        <v>43.280000000000655</v>
      </c>
      <c r="P20" s="17">
        <v>2.5199999999999818</v>
      </c>
      <c r="Q20" s="20">
        <v>0</v>
      </c>
      <c r="R20" s="20">
        <v>0</v>
      </c>
      <c r="S20" s="20">
        <v>0</v>
      </c>
      <c r="T20" s="20">
        <v>0</v>
      </c>
      <c r="U20" s="20">
        <v>1.5799999999999841</v>
      </c>
      <c r="V20" s="20">
        <v>2.9400000000000546</v>
      </c>
      <c r="W20" s="20">
        <v>9.9100000000000819</v>
      </c>
      <c r="X20" s="20">
        <v>4.1100000000000136</v>
      </c>
      <c r="Y20" s="20">
        <v>2.9999999999999361E-2</v>
      </c>
      <c r="Z20" s="20">
        <v>8.0000000000000071E-2</v>
      </c>
      <c r="AA20" s="20">
        <v>2.160000000000025</v>
      </c>
      <c r="AB20" s="20">
        <v>0.12999999999999901</v>
      </c>
      <c r="AC20" s="17">
        <v>0</v>
      </c>
      <c r="AD20" s="17">
        <v>0</v>
      </c>
      <c r="AE20" s="17">
        <v>0</v>
      </c>
      <c r="AF20" s="17">
        <v>0</v>
      </c>
      <c r="AG20" s="17">
        <v>5.6199999999998909</v>
      </c>
      <c r="AH20" s="17">
        <v>10.320000000000164</v>
      </c>
      <c r="AI20" s="17">
        <v>34.220000000000255</v>
      </c>
      <c r="AJ20" s="17">
        <v>14.019999999999982</v>
      </c>
      <c r="AK20" s="17">
        <v>9.9999999999997868E-2</v>
      </c>
      <c r="AL20" s="17">
        <v>0.28000000000000114</v>
      </c>
      <c r="AM20" s="17">
        <v>7.0799999999999272</v>
      </c>
      <c r="AN20" s="17">
        <v>0.40999999999999659</v>
      </c>
      <c r="AO20" s="20">
        <f t="shared" si="1"/>
        <v>0</v>
      </c>
      <c r="AP20" s="20">
        <f t="shared" si="1"/>
        <v>0</v>
      </c>
      <c r="AQ20" s="20">
        <f t="shared" si="1"/>
        <v>0</v>
      </c>
      <c r="AR20" s="20">
        <f t="shared" si="1"/>
        <v>0</v>
      </c>
      <c r="AS20" s="20">
        <f t="shared" si="1"/>
        <v>38.890000000000384</v>
      </c>
      <c r="AT20" s="20">
        <f t="shared" si="1"/>
        <v>72.199999999998909</v>
      </c>
      <c r="AU20" s="20">
        <f t="shared" si="1"/>
        <v>242.15000000000441</v>
      </c>
      <c r="AV20" s="20">
        <f t="shared" si="1"/>
        <v>100.41999999999723</v>
      </c>
      <c r="AW20" s="20">
        <f t="shared" si="1"/>
        <v>0.75000000000000178</v>
      </c>
      <c r="AX20" s="20">
        <f t="shared" si="1"/>
        <v>2.0700000000000376</v>
      </c>
      <c r="AY20" s="20">
        <f t="shared" si="1"/>
        <v>52.520000000000607</v>
      </c>
      <c r="AZ20" s="20">
        <f t="shared" si="1"/>
        <v>3.0599999999999774</v>
      </c>
      <c r="BA20" s="17">
        <v>0</v>
      </c>
      <c r="BB20" s="17">
        <v>0</v>
      </c>
      <c r="BC20" s="17">
        <v>0</v>
      </c>
      <c r="BD20" s="17">
        <v>0</v>
      </c>
      <c r="BE20" s="17">
        <v>0.63</v>
      </c>
      <c r="BF20" s="17">
        <v>1.18</v>
      </c>
      <c r="BG20" s="17">
        <v>3.96</v>
      </c>
      <c r="BH20" s="17">
        <v>1.65</v>
      </c>
      <c r="BI20" s="17">
        <v>0.01</v>
      </c>
      <c r="BJ20" s="17">
        <v>0.03</v>
      </c>
      <c r="BK20" s="17">
        <v>0.87</v>
      </c>
      <c r="BL20" s="17">
        <v>0.05</v>
      </c>
      <c r="BM20" s="20">
        <f t="shared" si="2"/>
        <v>0</v>
      </c>
      <c r="BN20" s="20">
        <f t="shared" si="2"/>
        <v>0</v>
      </c>
      <c r="BO20" s="20">
        <f t="shared" si="2"/>
        <v>0</v>
      </c>
      <c r="BP20" s="20">
        <f t="shared" si="2"/>
        <v>0</v>
      </c>
      <c r="BQ20" s="20">
        <f t="shared" si="2"/>
        <v>39.520000000000387</v>
      </c>
      <c r="BR20" s="20">
        <f t="shared" si="2"/>
        <v>73.379999999998915</v>
      </c>
      <c r="BS20" s="20">
        <f t="shared" si="2"/>
        <v>246.11000000000442</v>
      </c>
      <c r="BT20" s="20">
        <f t="shared" si="2"/>
        <v>102.06999999999724</v>
      </c>
      <c r="BU20" s="20">
        <f t="shared" si="2"/>
        <v>0.76000000000000179</v>
      </c>
      <c r="BV20" s="20">
        <f t="shared" si="2"/>
        <v>2.1000000000000374</v>
      </c>
      <c r="BW20" s="20">
        <f t="shared" si="2"/>
        <v>53.390000000000605</v>
      </c>
      <c r="BX20" s="20">
        <f t="shared" si="2"/>
        <v>3.1099999999999772</v>
      </c>
      <c r="BY20" s="17">
        <f t="shared" si="3"/>
        <v>419.07000000000119</v>
      </c>
      <c r="BZ20" s="17">
        <f t="shared" si="4"/>
        <v>20.940000000000158</v>
      </c>
      <c r="CA20" s="17">
        <f t="shared" si="5"/>
        <v>80.43000000000022</v>
      </c>
      <c r="CB20" s="17">
        <f t="shared" si="6"/>
        <v>520.44000000000153</v>
      </c>
    </row>
    <row r="21" spans="1:80" x14ac:dyDescent="0.25">
      <c r="A21" t="str">
        <f t="shared" si="0"/>
        <v>VQW.ARD1</v>
      </c>
      <c r="B21" s="1" t="s">
        <v>29</v>
      </c>
      <c r="C21" s="1" t="s">
        <v>30</v>
      </c>
      <c r="D21" s="1" t="s">
        <v>30</v>
      </c>
      <c r="E21" s="17">
        <v>-449.15000000000146</v>
      </c>
      <c r="F21" s="17">
        <v>-540.94999999999709</v>
      </c>
      <c r="G21" s="17">
        <v>-209.27000000000044</v>
      </c>
      <c r="H21" s="17">
        <v>-347.30000000000291</v>
      </c>
      <c r="I21" s="17">
        <v>-341.13999999999942</v>
      </c>
      <c r="J21" s="17">
        <v>-190.75</v>
      </c>
      <c r="K21" s="17">
        <v>-307.61000000000058</v>
      </c>
      <c r="L21" s="17">
        <v>-190.81000000000131</v>
      </c>
      <c r="M21" s="17">
        <v>-204.26000000000022</v>
      </c>
      <c r="N21" s="17">
        <v>-352.52000000000044</v>
      </c>
      <c r="O21" s="17">
        <v>-323.59999999999854</v>
      </c>
      <c r="P21" s="17">
        <v>-399.59000000000015</v>
      </c>
      <c r="Q21" s="20">
        <v>-22.460000000000036</v>
      </c>
      <c r="R21" s="20">
        <v>-27.04000000000002</v>
      </c>
      <c r="S21" s="20">
        <v>-10.459999999999994</v>
      </c>
      <c r="T21" s="20">
        <v>-17.370000000000005</v>
      </c>
      <c r="U21" s="20">
        <v>-17.060000000000002</v>
      </c>
      <c r="V21" s="20">
        <v>-9.5400000000000063</v>
      </c>
      <c r="W21" s="20">
        <v>-15.38000000000001</v>
      </c>
      <c r="X21" s="20">
        <v>-9.539999999999992</v>
      </c>
      <c r="Y21" s="20">
        <v>-10.210000000000008</v>
      </c>
      <c r="Z21" s="20">
        <v>-17.63</v>
      </c>
      <c r="AA21" s="20">
        <v>-16.18</v>
      </c>
      <c r="AB21" s="20">
        <v>-19.98</v>
      </c>
      <c r="AC21" s="17">
        <v>-83.730000000000018</v>
      </c>
      <c r="AD21" s="17">
        <v>-99.579999999999927</v>
      </c>
      <c r="AE21" s="17">
        <v>-38.079999999999984</v>
      </c>
      <c r="AF21" s="17">
        <v>-62.379999999999995</v>
      </c>
      <c r="AG21" s="17">
        <v>-60.509999999999991</v>
      </c>
      <c r="AH21" s="17">
        <v>-33.389999999999986</v>
      </c>
      <c r="AI21" s="17">
        <v>-53.139999999999986</v>
      </c>
      <c r="AJ21" s="17">
        <v>-32.519999999999982</v>
      </c>
      <c r="AK21" s="17">
        <v>-34.339999999999975</v>
      </c>
      <c r="AL21" s="17">
        <v>-58.459999999999994</v>
      </c>
      <c r="AM21" s="17">
        <v>-52.91</v>
      </c>
      <c r="AN21" s="17">
        <v>-64.44</v>
      </c>
      <c r="AO21" s="20">
        <f t="shared" si="1"/>
        <v>-555.34000000000151</v>
      </c>
      <c r="AP21" s="20">
        <f t="shared" si="1"/>
        <v>-667.56999999999698</v>
      </c>
      <c r="AQ21" s="20">
        <f t="shared" si="1"/>
        <v>-257.8100000000004</v>
      </c>
      <c r="AR21" s="20">
        <f t="shared" si="1"/>
        <v>-427.05000000000291</v>
      </c>
      <c r="AS21" s="20">
        <f t="shared" si="1"/>
        <v>-418.70999999999941</v>
      </c>
      <c r="AT21" s="20">
        <f t="shared" si="1"/>
        <v>-233.68</v>
      </c>
      <c r="AU21" s="20">
        <f t="shared" si="1"/>
        <v>-376.13000000000056</v>
      </c>
      <c r="AV21" s="20">
        <f t="shared" si="1"/>
        <v>-232.87000000000128</v>
      </c>
      <c r="AW21" s="20">
        <f t="shared" si="1"/>
        <v>-248.8100000000002</v>
      </c>
      <c r="AX21" s="20">
        <f t="shared" si="1"/>
        <v>-428.61000000000041</v>
      </c>
      <c r="AY21" s="20">
        <f t="shared" si="1"/>
        <v>-392.68999999999858</v>
      </c>
      <c r="AZ21" s="20">
        <f t="shared" si="1"/>
        <v>-484.01000000000016</v>
      </c>
      <c r="BA21" s="17">
        <v>-8.98</v>
      </c>
      <c r="BB21" s="17">
        <v>-10.82</v>
      </c>
      <c r="BC21" s="17">
        <v>-4.18</v>
      </c>
      <c r="BD21" s="17">
        <v>-6.94</v>
      </c>
      <c r="BE21" s="17">
        <v>-6.82</v>
      </c>
      <c r="BF21" s="17">
        <v>-3.81</v>
      </c>
      <c r="BG21" s="17">
        <v>-6.15</v>
      </c>
      <c r="BH21" s="17">
        <v>-3.82</v>
      </c>
      <c r="BI21" s="17">
        <v>-4.08</v>
      </c>
      <c r="BJ21" s="17">
        <v>-7.05</v>
      </c>
      <c r="BK21" s="17">
        <v>-6.47</v>
      </c>
      <c r="BL21" s="17">
        <v>-7.99</v>
      </c>
      <c r="BM21" s="20">
        <f t="shared" si="2"/>
        <v>-564.32000000000153</v>
      </c>
      <c r="BN21" s="20">
        <f t="shared" si="2"/>
        <v>-678.38999999999703</v>
      </c>
      <c r="BO21" s="20">
        <f t="shared" si="2"/>
        <v>-261.99000000000041</v>
      </c>
      <c r="BP21" s="20">
        <f t="shared" si="2"/>
        <v>-433.99000000000291</v>
      </c>
      <c r="BQ21" s="20">
        <f t="shared" si="2"/>
        <v>-425.5299999999994</v>
      </c>
      <c r="BR21" s="20">
        <f t="shared" si="2"/>
        <v>-237.49</v>
      </c>
      <c r="BS21" s="20">
        <f t="shared" si="2"/>
        <v>-382.28000000000054</v>
      </c>
      <c r="BT21" s="20">
        <f t="shared" si="2"/>
        <v>-236.69000000000128</v>
      </c>
      <c r="BU21" s="20">
        <f t="shared" si="2"/>
        <v>-252.89000000000021</v>
      </c>
      <c r="BV21" s="20">
        <f t="shared" si="2"/>
        <v>-435.66000000000042</v>
      </c>
      <c r="BW21" s="20">
        <f t="shared" si="2"/>
        <v>-399.1599999999986</v>
      </c>
      <c r="BX21" s="20">
        <f t="shared" si="2"/>
        <v>-492.00000000000017</v>
      </c>
      <c r="BY21" s="17">
        <f t="shared" si="3"/>
        <v>-3856.9500000000025</v>
      </c>
      <c r="BZ21" s="17">
        <f t="shared" si="4"/>
        <v>-192.85000000000008</v>
      </c>
      <c r="CA21" s="17">
        <f t="shared" si="5"/>
        <v>-750.58999999999992</v>
      </c>
      <c r="CB21" s="17">
        <f t="shared" si="6"/>
        <v>-4800.3900000000031</v>
      </c>
    </row>
    <row r="22" spans="1:80" x14ac:dyDescent="0.25">
      <c r="A22" t="str">
        <f t="shared" si="0"/>
        <v>TAU.BAR</v>
      </c>
      <c r="B22" s="1" t="s">
        <v>31</v>
      </c>
      <c r="C22" s="1" t="s">
        <v>32</v>
      </c>
      <c r="D22" s="1" t="s">
        <v>32</v>
      </c>
      <c r="E22" s="17">
        <v>0</v>
      </c>
      <c r="F22" s="17">
        <v>0</v>
      </c>
      <c r="G22" s="17">
        <v>0</v>
      </c>
      <c r="H22" s="17">
        <v>0</v>
      </c>
      <c r="I22" s="17">
        <v>15.329999999999984</v>
      </c>
      <c r="J22" s="17">
        <v>489.85000000000036</v>
      </c>
      <c r="K22" s="17">
        <v>1408.239999999998</v>
      </c>
      <c r="L22" s="17">
        <v>379.55000000000018</v>
      </c>
      <c r="M22" s="17">
        <v>150.82999999999993</v>
      </c>
      <c r="N22" s="17">
        <v>152.76999999999953</v>
      </c>
      <c r="O22" s="17">
        <v>238.97999999999956</v>
      </c>
      <c r="P22" s="17">
        <v>60.460000000000264</v>
      </c>
      <c r="Q22" s="20">
        <v>0</v>
      </c>
      <c r="R22" s="20">
        <v>0</v>
      </c>
      <c r="S22" s="20">
        <v>0</v>
      </c>
      <c r="T22" s="20">
        <v>0</v>
      </c>
      <c r="U22" s="20">
        <v>0.76999999999999957</v>
      </c>
      <c r="V22" s="20">
        <v>24.490000000000009</v>
      </c>
      <c r="W22" s="20">
        <v>70.410000000000082</v>
      </c>
      <c r="X22" s="20">
        <v>18.980000000000018</v>
      </c>
      <c r="Y22" s="20">
        <v>7.539999999999992</v>
      </c>
      <c r="Z22" s="20">
        <v>7.6400000000000148</v>
      </c>
      <c r="AA22" s="20">
        <v>11.949999999999989</v>
      </c>
      <c r="AB22" s="20">
        <v>3.019999999999996</v>
      </c>
      <c r="AC22" s="17">
        <v>0</v>
      </c>
      <c r="AD22" s="17">
        <v>0</v>
      </c>
      <c r="AE22" s="17">
        <v>0</v>
      </c>
      <c r="AF22" s="17">
        <v>0</v>
      </c>
      <c r="AG22" s="17">
        <v>2.7199999999999989</v>
      </c>
      <c r="AH22" s="17">
        <v>85.75</v>
      </c>
      <c r="AI22" s="17">
        <v>243.3100000000004</v>
      </c>
      <c r="AJ22" s="17">
        <v>64.690000000000055</v>
      </c>
      <c r="AK22" s="17">
        <v>25.360000000000014</v>
      </c>
      <c r="AL22" s="17">
        <v>25.339999999999975</v>
      </c>
      <c r="AM22" s="17">
        <v>39.080000000000041</v>
      </c>
      <c r="AN22" s="17">
        <v>9.75</v>
      </c>
      <c r="AO22" s="20">
        <f t="shared" si="1"/>
        <v>0</v>
      </c>
      <c r="AP22" s="20">
        <f t="shared" si="1"/>
        <v>0</v>
      </c>
      <c r="AQ22" s="20">
        <f t="shared" si="1"/>
        <v>0</v>
      </c>
      <c r="AR22" s="20">
        <f t="shared" si="1"/>
        <v>0</v>
      </c>
      <c r="AS22" s="20">
        <f t="shared" si="1"/>
        <v>18.819999999999983</v>
      </c>
      <c r="AT22" s="20">
        <f t="shared" si="1"/>
        <v>600.09000000000037</v>
      </c>
      <c r="AU22" s="20">
        <f t="shared" si="1"/>
        <v>1721.9599999999984</v>
      </c>
      <c r="AV22" s="20">
        <f t="shared" si="1"/>
        <v>463.22000000000025</v>
      </c>
      <c r="AW22" s="20">
        <f t="shared" si="1"/>
        <v>183.72999999999993</v>
      </c>
      <c r="AX22" s="20">
        <f t="shared" si="1"/>
        <v>185.74999999999952</v>
      </c>
      <c r="AY22" s="20">
        <f t="shared" si="1"/>
        <v>290.00999999999959</v>
      </c>
      <c r="AZ22" s="20">
        <f t="shared" si="1"/>
        <v>73.23000000000026</v>
      </c>
      <c r="BA22" s="17">
        <v>0</v>
      </c>
      <c r="BB22" s="17">
        <v>0</v>
      </c>
      <c r="BC22" s="17">
        <v>0</v>
      </c>
      <c r="BD22" s="17">
        <v>0</v>
      </c>
      <c r="BE22" s="17">
        <v>0.31</v>
      </c>
      <c r="BF22" s="17">
        <v>9.7899999999999991</v>
      </c>
      <c r="BG22" s="17">
        <v>28.16</v>
      </c>
      <c r="BH22" s="17">
        <v>7.59</v>
      </c>
      <c r="BI22" s="17">
        <v>3.02</v>
      </c>
      <c r="BJ22" s="17">
        <v>3.05</v>
      </c>
      <c r="BK22" s="17">
        <v>4.78</v>
      </c>
      <c r="BL22" s="17">
        <v>1.21</v>
      </c>
      <c r="BM22" s="20">
        <f t="shared" si="2"/>
        <v>0</v>
      </c>
      <c r="BN22" s="20">
        <f t="shared" si="2"/>
        <v>0</v>
      </c>
      <c r="BO22" s="20">
        <f t="shared" si="2"/>
        <v>0</v>
      </c>
      <c r="BP22" s="20">
        <f t="shared" si="2"/>
        <v>0</v>
      </c>
      <c r="BQ22" s="20">
        <f t="shared" si="2"/>
        <v>19.129999999999981</v>
      </c>
      <c r="BR22" s="20">
        <f t="shared" si="2"/>
        <v>609.88000000000034</v>
      </c>
      <c r="BS22" s="20">
        <f t="shared" si="2"/>
        <v>1750.1199999999985</v>
      </c>
      <c r="BT22" s="20">
        <f t="shared" si="2"/>
        <v>470.81000000000023</v>
      </c>
      <c r="BU22" s="20">
        <f t="shared" si="2"/>
        <v>186.74999999999994</v>
      </c>
      <c r="BV22" s="20">
        <f t="shared" si="2"/>
        <v>188.79999999999953</v>
      </c>
      <c r="BW22" s="20">
        <f t="shared" si="2"/>
        <v>294.78999999999957</v>
      </c>
      <c r="BX22" s="20">
        <f t="shared" si="2"/>
        <v>74.440000000000254</v>
      </c>
      <c r="BY22" s="17">
        <f t="shared" si="3"/>
        <v>2896.0099999999975</v>
      </c>
      <c r="BZ22" s="17">
        <f t="shared" si="4"/>
        <v>144.80000000000007</v>
      </c>
      <c r="CA22" s="17">
        <f t="shared" si="5"/>
        <v>553.91000000000054</v>
      </c>
      <c r="CB22" s="17">
        <f t="shared" si="6"/>
        <v>3594.7199999999984</v>
      </c>
    </row>
    <row r="23" spans="1:80" x14ac:dyDescent="0.25">
      <c r="A23" t="str">
        <f t="shared" si="0"/>
        <v>TCN.BCR2</v>
      </c>
      <c r="B23" s="1" t="s">
        <v>33</v>
      </c>
      <c r="C23" s="1" t="s">
        <v>34</v>
      </c>
      <c r="D23" s="1" t="s">
        <v>34</v>
      </c>
      <c r="E23" s="17">
        <v>0</v>
      </c>
      <c r="F23" s="17">
        <v>0</v>
      </c>
      <c r="G23" s="17">
        <v>0</v>
      </c>
      <c r="H23" s="17">
        <v>0</v>
      </c>
      <c r="I23" s="17">
        <v>0</v>
      </c>
      <c r="J23" s="17">
        <v>0</v>
      </c>
      <c r="K23" s="17">
        <v>0</v>
      </c>
      <c r="L23" s="17">
        <v>0</v>
      </c>
      <c r="M23" s="17">
        <v>0</v>
      </c>
      <c r="N23" s="17">
        <v>0</v>
      </c>
      <c r="O23" s="17">
        <v>0</v>
      </c>
      <c r="P23" s="17">
        <v>0</v>
      </c>
      <c r="Q23" s="20">
        <v>0</v>
      </c>
      <c r="R23" s="20">
        <v>0</v>
      </c>
      <c r="S23" s="20">
        <v>0</v>
      </c>
      <c r="T23" s="20">
        <v>0</v>
      </c>
      <c r="U23" s="20">
        <v>0</v>
      </c>
      <c r="V23" s="20">
        <v>0</v>
      </c>
      <c r="W23" s="20">
        <v>0</v>
      </c>
      <c r="X23" s="20">
        <v>0</v>
      </c>
      <c r="Y23" s="20">
        <v>0</v>
      </c>
      <c r="Z23" s="20">
        <v>0</v>
      </c>
      <c r="AA23" s="20">
        <v>0</v>
      </c>
      <c r="AB23" s="20">
        <v>0</v>
      </c>
      <c r="AC23" s="17">
        <v>0</v>
      </c>
      <c r="AD23" s="17">
        <v>0</v>
      </c>
      <c r="AE23" s="17">
        <v>0</v>
      </c>
      <c r="AF23" s="17">
        <v>0</v>
      </c>
      <c r="AG23" s="17">
        <v>0</v>
      </c>
      <c r="AH23" s="17">
        <v>0</v>
      </c>
      <c r="AI23" s="17">
        <v>0</v>
      </c>
      <c r="AJ23" s="17">
        <v>0</v>
      </c>
      <c r="AK23" s="17">
        <v>0</v>
      </c>
      <c r="AL23" s="17">
        <v>0</v>
      </c>
      <c r="AM23" s="17">
        <v>0</v>
      </c>
      <c r="AN23" s="17">
        <v>0</v>
      </c>
      <c r="AO23" s="20">
        <f t="shared" ref="AO23:AZ44" si="7">E23+Q23+AC23</f>
        <v>0</v>
      </c>
      <c r="AP23" s="20">
        <f t="shared" si="7"/>
        <v>0</v>
      </c>
      <c r="AQ23" s="20">
        <f t="shared" si="7"/>
        <v>0</v>
      </c>
      <c r="AR23" s="20">
        <f t="shared" si="7"/>
        <v>0</v>
      </c>
      <c r="AS23" s="20">
        <f t="shared" si="7"/>
        <v>0</v>
      </c>
      <c r="AT23" s="20">
        <f t="shared" si="7"/>
        <v>0</v>
      </c>
      <c r="AU23" s="20">
        <f t="shared" si="7"/>
        <v>0</v>
      </c>
      <c r="AV23" s="20">
        <f t="shared" si="7"/>
        <v>0</v>
      </c>
      <c r="AW23" s="20">
        <f t="shared" si="7"/>
        <v>0</v>
      </c>
      <c r="AX23" s="20">
        <f t="shared" si="7"/>
        <v>0</v>
      </c>
      <c r="AY23" s="20">
        <f t="shared" si="7"/>
        <v>0</v>
      </c>
      <c r="AZ23" s="20">
        <f t="shared" si="7"/>
        <v>0</v>
      </c>
      <c r="BA23" s="17">
        <v>0</v>
      </c>
      <c r="BB23" s="17">
        <v>0</v>
      </c>
      <c r="BC23" s="17">
        <v>0</v>
      </c>
      <c r="BD23" s="17">
        <v>0</v>
      </c>
      <c r="BE23" s="17">
        <v>0</v>
      </c>
      <c r="BF23" s="17">
        <v>0</v>
      </c>
      <c r="BG23" s="17">
        <v>0</v>
      </c>
      <c r="BH23" s="17">
        <v>0</v>
      </c>
      <c r="BI23" s="17">
        <v>0</v>
      </c>
      <c r="BJ23" s="17">
        <v>0</v>
      </c>
      <c r="BK23" s="17">
        <v>0</v>
      </c>
      <c r="BL23" s="17">
        <v>0</v>
      </c>
      <c r="BM23" s="20">
        <f t="shared" ref="BM23:BX44" si="8">AO23+BA23</f>
        <v>0</v>
      </c>
      <c r="BN23" s="20">
        <f t="shared" si="8"/>
        <v>0</v>
      </c>
      <c r="BO23" s="20">
        <f t="shared" si="8"/>
        <v>0</v>
      </c>
      <c r="BP23" s="20">
        <f t="shared" si="8"/>
        <v>0</v>
      </c>
      <c r="BQ23" s="20">
        <f t="shared" si="8"/>
        <v>0</v>
      </c>
      <c r="BR23" s="20">
        <f t="shared" si="8"/>
        <v>0</v>
      </c>
      <c r="BS23" s="20">
        <f t="shared" si="8"/>
        <v>0</v>
      </c>
      <c r="BT23" s="20">
        <f t="shared" si="8"/>
        <v>0</v>
      </c>
      <c r="BU23" s="20">
        <f t="shared" si="8"/>
        <v>0</v>
      </c>
      <c r="BV23" s="20">
        <f t="shared" si="8"/>
        <v>0</v>
      </c>
      <c r="BW23" s="20">
        <f t="shared" si="8"/>
        <v>0</v>
      </c>
      <c r="BX23" s="20">
        <f t="shared" si="8"/>
        <v>0</v>
      </c>
      <c r="BY23" s="17">
        <f t="shared" si="3"/>
        <v>0</v>
      </c>
      <c r="BZ23" s="17">
        <f t="shared" si="4"/>
        <v>0</v>
      </c>
      <c r="CA23" s="17">
        <f t="shared" si="5"/>
        <v>0</v>
      </c>
      <c r="CB23" s="17">
        <f t="shared" si="6"/>
        <v>0</v>
      </c>
    </row>
    <row r="24" spans="1:80" x14ac:dyDescent="0.25">
      <c r="A24" t="str">
        <f t="shared" si="0"/>
        <v>TCN.BCRK</v>
      </c>
      <c r="B24" s="1" t="s">
        <v>33</v>
      </c>
      <c r="C24" s="1" t="s">
        <v>35</v>
      </c>
      <c r="D24" s="1" t="s">
        <v>35</v>
      </c>
      <c r="E24" s="17">
        <v>33.069999999999936</v>
      </c>
      <c r="F24" s="17">
        <v>1707.6199999999953</v>
      </c>
      <c r="G24" s="17">
        <v>0</v>
      </c>
      <c r="H24" s="17">
        <v>47.629999999999654</v>
      </c>
      <c r="I24" s="17">
        <v>1830.7700000000041</v>
      </c>
      <c r="J24" s="17">
        <v>394.72999999999951</v>
      </c>
      <c r="K24" s="17">
        <v>1355.4400000000023</v>
      </c>
      <c r="L24" s="17">
        <v>965.47000000000116</v>
      </c>
      <c r="M24" s="17">
        <v>22.360000000000127</v>
      </c>
      <c r="N24" s="17">
        <v>230.14999999999964</v>
      </c>
      <c r="O24" s="17">
        <v>134.73999999999978</v>
      </c>
      <c r="P24" s="17">
        <v>47.050000000000182</v>
      </c>
      <c r="Q24" s="20">
        <v>1.6600000000000001</v>
      </c>
      <c r="R24" s="20">
        <v>85.38000000000001</v>
      </c>
      <c r="S24" s="20">
        <v>0</v>
      </c>
      <c r="T24" s="20">
        <v>2.38</v>
      </c>
      <c r="U24" s="20">
        <v>91.54</v>
      </c>
      <c r="V24" s="20">
        <v>19.739999999999998</v>
      </c>
      <c r="W24" s="20">
        <v>67.77000000000001</v>
      </c>
      <c r="X24" s="20">
        <v>48.27000000000001</v>
      </c>
      <c r="Y24" s="20">
        <v>1.1100000000000003</v>
      </c>
      <c r="Z24" s="20">
        <v>11.510000000000005</v>
      </c>
      <c r="AA24" s="20">
        <v>6.740000000000002</v>
      </c>
      <c r="AB24" s="20">
        <v>2.3499999999999979</v>
      </c>
      <c r="AC24" s="17">
        <v>6.17</v>
      </c>
      <c r="AD24" s="17">
        <v>314.33999999999997</v>
      </c>
      <c r="AE24" s="17">
        <v>0</v>
      </c>
      <c r="AF24" s="17">
        <v>8.5599999999999987</v>
      </c>
      <c r="AG24" s="17">
        <v>324.72999999999996</v>
      </c>
      <c r="AH24" s="17">
        <v>69.09</v>
      </c>
      <c r="AI24" s="17">
        <v>234.18999999999994</v>
      </c>
      <c r="AJ24" s="17">
        <v>164.56000000000006</v>
      </c>
      <c r="AK24" s="17">
        <v>3.76</v>
      </c>
      <c r="AL24" s="17">
        <v>38.169999999999959</v>
      </c>
      <c r="AM24" s="17">
        <v>22.039999999999992</v>
      </c>
      <c r="AN24" s="17">
        <v>7.5799999999999983</v>
      </c>
      <c r="AO24" s="20">
        <f t="shared" si="7"/>
        <v>40.899999999999935</v>
      </c>
      <c r="AP24" s="20">
        <f t="shared" si="7"/>
        <v>2107.3399999999956</v>
      </c>
      <c r="AQ24" s="20">
        <f t="shared" si="7"/>
        <v>0</v>
      </c>
      <c r="AR24" s="20">
        <f t="shared" si="7"/>
        <v>58.569999999999652</v>
      </c>
      <c r="AS24" s="20">
        <f t="shared" si="7"/>
        <v>2247.0400000000041</v>
      </c>
      <c r="AT24" s="20">
        <f t="shared" si="7"/>
        <v>483.55999999999949</v>
      </c>
      <c r="AU24" s="20">
        <f t="shared" si="7"/>
        <v>1657.4000000000024</v>
      </c>
      <c r="AV24" s="20">
        <f t="shared" si="7"/>
        <v>1178.3000000000011</v>
      </c>
      <c r="AW24" s="20">
        <f t="shared" si="7"/>
        <v>27.230000000000125</v>
      </c>
      <c r="AX24" s="20">
        <f t="shared" si="7"/>
        <v>279.82999999999959</v>
      </c>
      <c r="AY24" s="20">
        <f t="shared" si="7"/>
        <v>163.51999999999978</v>
      </c>
      <c r="AZ24" s="20">
        <f t="shared" si="7"/>
        <v>56.980000000000175</v>
      </c>
      <c r="BA24" s="17">
        <v>0.66</v>
      </c>
      <c r="BB24" s="17">
        <v>34.14</v>
      </c>
      <c r="BC24" s="17">
        <v>0</v>
      </c>
      <c r="BD24" s="17">
        <v>0.95</v>
      </c>
      <c r="BE24" s="17">
        <v>36.61</v>
      </c>
      <c r="BF24" s="17">
        <v>7.89</v>
      </c>
      <c r="BG24" s="17">
        <v>27.1</v>
      </c>
      <c r="BH24" s="17">
        <v>19.3</v>
      </c>
      <c r="BI24" s="17">
        <v>0.45</v>
      </c>
      <c r="BJ24" s="17">
        <v>4.5999999999999996</v>
      </c>
      <c r="BK24" s="17">
        <v>2.69</v>
      </c>
      <c r="BL24" s="17">
        <v>0.94</v>
      </c>
      <c r="BM24" s="20">
        <f t="shared" si="8"/>
        <v>41.559999999999931</v>
      </c>
      <c r="BN24" s="20">
        <f t="shared" si="8"/>
        <v>2141.4799999999955</v>
      </c>
      <c r="BO24" s="20">
        <f t="shared" si="8"/>
        <v>0</v>
      </c>
      <c r="BP24" s="20">
        <f t="shared" si="8"/>
        <v>59.519999999999655</v>
      </c>
      <c r="BQ24" s="20">
        <f t="shared" si="8"/>
        <v>2283.6500000000042</v>
      </c>
      <c r="BR24" s="20">
        <f t="shared" si="8"/>
        <v>491.44999999999948</v>
      </c>
      <c r="BS24" s="20">
        <f t="shared" si="8"/>
        <v>1684.5000000000023</v>
      </c>
      <c r="BT24" s="20">
        <f t="shared" si="8"/>
        <v>1197.600000000001</v>
      </c>
      <c r="BU24" s="20">
        <f t="shared" si="8"/>
        <v>27.680000000000124</v>
      </c>
      <c r="BV24" s="20">
        <f t="shared" si="8"/>
        <v>284.42999999999961</v>
      </c>
      <c r="BW24" s="20">
        <f t="shared" si="8"/>
        <v>166.20999999999978</v>
      </c>
      <c r="BX24" s="20">
        <f t="shared" si="8"/>
        <v>57.920000000000172</v>
      </c>
      <c r="BY24" s="17">
        <f t="shared" si="3"/>
        <v>6769.0300000000016</v>
      </c>
      <c r="BZ24" s="17">
        <f t="shared" si="4"/>
        <v>338.45000000000005</v>
      </c>
      <c r="CA24" s="17">
        <f t="shared" si="5"/>
        <v>1328.5199999999998</v>
      </c>
      <c r="CB24" s="17">
        <f t="shared" si="6"/>
        <v>8436.0000000000018</v>
      </c>
    </row>
    <row r="25" spans="1:80" x14ac:dyDescent="0.25">
      <c r="A25" t="str">
        <f t="shared" si="0"/>
        <v>TAU.BIG</v>
      </c>
      <c r="B25" s="1" t="s">
        <v>31</v>
      </c>
      <c r="C25" s="1" t="s">
        <v>36</v>
      </c>
      <c r="D25" s="1" t="s">
        <v>36</v>
      </c>
      <c r="E25" s="17">
        <v>84.279999999998836</v>
      </c>
      <c r="F25" s="17">
        <v>224.45000000001164</v>
      </c>
      <c r="G25" s="17">
        <v>174.92000000001281</v>
      </c>
      <c r="H25" s="17">
        <v>122.70999999999185</v>
      </c>
      <c r="I25" s="17">
        <v>139.70999999999185</v>
      </c>
      <c r="J25" s="17">
        <v>106.18000000000029</v>
      </c>
      <c r="K25" s="17">
        <v>548.4199999999837</v>
      </c>
      <c r="L25" s="17">
        <v>200.5</v>
      </c>
      <c r="M25" s="17">
        <v>74.760000000002037</v>
      </c>
      <c r="N25" s="17">
        <v>103.15999999998894</v>
      </c>
      <c r="O25" s="17">
        <v>159.6299999999901</v>
      </c>
      <c r="P25" s="17">
        <v>121.38999999999942</v>
      </c>
      <c r="Q25" s="20">
        <v>4.2100000000000364</v>
      </c>
      <c r="R25" s="20">
        <v>11.219999999999345</v>
      </c>
      <c r="S25" s="20">
        <v>8.75</v>
      </c>
      <c r="T25" s="20">
        <v>6.1300000000001091</v>
      </c>
      <c r="U25" s="20">
        <v>6.9800000000000182</v>
      </c>
      <c r="V25" s="20">
        <v>5.3099999999999454</v>
      </c>
      <c r="W25" s="20">
        <v>27.420000000001892</v>
      </c>
      <c r="X25" s="20">
        <v>10.029999999999745</v>
      </c>
      <c r="Y25" s="20">
        <v>3.7400000000002365</v>
      </c>
      <c r="Z25" s="20">
        <v>5.1599999999998545</v>
      </c>
      <c r="AA25" s="20">
        <v>7.9799999999995634</v>
      </c>
      <c r="AB25" s="20">
        <v>6.0700000000001637</v>
      </c>
      <c r="AC25" s="17">
        <v>15.710000000000946</v>
      </c>
      <c r="AD25" s="17">
        <v>41.31000000000131</v>
      </c>
      <c r="AE25" s="17">
        <v>31.829999999998108</v>
      </c>
      <c r="AF25" s="17">
        <v>22.039999999999054</v>
      </c>
      <c r="AG25" s="17">
        <v>24.780000000000655</v>
      </c>
      <c r="AH25" s="17">
        <v>18.579999999999927</v>
      </c>
      <c r="AI25" s="17">
        <v>94.75</v>
      </c>
      <c r="AJ25" s="17">
        <v>34.180000000000291</v>
      </c>
      <c r="AK25" s="17">
        <v>12.5600000000004</v>
      </c>
      <c r="AL25" s="17">
        <v>17.110000000000582</v>
      </c>
      <c r="AM25" s="17">
        <v>26.100000000002183</v>
      </c>
      <c r="AN25" s="17">
        <v>19.579999999999927</v>
      </c>
      <c r="AO25" s="20">
        <f t="shared" si="7"/>
        <v>104.19999999999982</v>
      </c>
      <c r="AP25" s="20">
        <f t="shared" si="7"/>
        <v>276.9800000000123</v>
      </c>
      <c r="AQ25" s="20">
        <f t="shared" si="7"/>
        <v>215.50000000001091</v>
      </c>
      <c r="AR25" s="20">
        <f t="shared" si="7"/>
        <v>150.87999999999101</v>
      </c>
      <c r="AS25" s="20">
        <f t="shared" si="7"/>
        <v>171.46999999999252</v>
      </c>
      <c r="AT25" s="20">
        <f t="shared" si="7"/>
        <v>130.07000000000016</v>
      </c>
      <c r="AU25" s="20">
        <f t="shared" si="7"/>
        <v>670.58999999998559</v>
      </c>
      <c r="AV25" s="20">
        <f t="shared" si="7"/>
        <v>244.71000000000004</v>
      </c>
      <c r="AW25" s="20">
        <f t="shared" si="7"/>
        <v>91.060000000002674</v>
      </c>
      <c r="AX25" s="20">
        <f t="shared" si="7"/>
        <v>125.42999999998938</v>
      </c>
      <c r="AY25" s="20">
        <f t="shared" si="7"/>
        <v>193.70999999999185</v>
      </c>
      <c r="AZ25" s="20">
        <f t="shared" si="7"/>
        <v>147.03999999999951</v>
      </c>
      <c r="BA25" s="17">
        <v>1.69</v>
      </c>
      <c r="BB25" s="17">
        <v>4.49</v>
      </c>
      <c r="BC25" s="17">
        <v>3.5</v>
      </c>
      <c r="BD25" s="17">
        <v>2.4500000000000002</v>
      </c>
      <c r="BE25" s="17">
        <v>2.79</v>
      </c>
      <c r="BF25" s="17">
        <v>2.12</v>
      </c>
      <c r="BG25" s="17">
        <v>10.97</v>
      </c>
      <c r="BH25" s="17">
        <v>4.01</v>
      </c>
      <c r="BI25" s="17">
        <v>1.49</v>
      </c>
      <c r="BJ25" s="17">
        <v>2.06</v>
      </c>
      <c r="BK25" s="17">
        <v>3.19</v>
      </c>
      <c r="BL25" s="17">
        <v>2.4300000000000002</v>
      </c>
      <c r="BM25" s="20">
        <f t="shared" si="8"/>
        <v>105.88999999999982</v>
      </c>
      <c r="BN25" s="20">
        <f t="shared" si="8"/>
        <v>281.47000000001231</v>
      </c>
      <c r="BO25" s="20">
        <f t="shared" si="8"/>
        <v>219.00000000001091</v>
      </c>
      <c r="BP25" s="20">
        <f t="shared" si="8"/>
        <v>153.329999999991</v>
      </c>
      <c r="BQ25" s="20">
        <f t="shared" si="8"/>
        <v>174.25999999999252</v>
      </c>
      <c r="BR25" s="20">
        <f t="shared" si="8"/>
        <v>132.19000000000017</v>
      </c>
      <c r="BS25" s="20">
        <f t="shared" si="8"/>
        <v>681.55999999998562</v>
      </c>
      <c r="BT25" s="20">
        <f t="shared" si="8"/>
        <v>248.72000000000003</v>
      </c>
      <c r="BU25" s="20">
        <f t="shared" si="8"/>
        <v>92.550000000002669</v>
      </c>
      <c r="BV25" s="20">
        <f t="shared" si="8"/>
        <v>127.48999999998938</v>
      </c>
      <c r="BW25" s="20">
        <f t="shared" si="8"/>
        <v>196.89999999999185</v>
      </c>
      <c r="BX25" s="20">
        <f t="shared" si="8"/>
        <v>149.46999999999952</v>
      </c>
      <c r="BY25" s="17">
        <f t="shared" si="3"/>
        <v>2060.1099999999715</v>
      </c>
      <c r="BZ25" s="17">
        <f t="shared" si="4"/>
        <v>103.00000000000091</v>
      </c>
      <c r="CA25" s="17">
        <f t="shared" si="5"/>
        <v>399.72000000000344</v>
      </c>
      <c r="CB25" s="17">
        <f t="shared" si="6"/>
        <v>2562.8299999999754</v>
      </c>
    </row>
    <row r="26" spans="1:80" x14ac:dyDescent="0.25">
      <c r="A26" t="str">
        <f t="shared" si="0"/>
        <v>TAU.BPW</v>
      </c>
      <c r="B26" s="1" t="s">
        <v>31</v>
      </c>
      <c r="C26" s="1" t="s">
        <v>37</v>
      </c>
      <c r="D26" s="1" t="s">
        <v>37</v>
      </c>
      <c r="E26" s="17">
        <v>185</v>
      </c>
      <c r="F26" s="17">
        <v>280.02000000000044</v>
      </c>
      <c r="G26" s="17">
        <v>150.3100000000004</v>
      </c>
      <c r="H26" s="17">
        <v>112.47000000000025</v>
      </c>
      <c r="I26" s="17">
        <v>365.38999999999942</v>
      </c>
      <c r="J26" s="17">
        <v>330.22000000000116</v>
      </c>
      <c r="K26" s="17">
        <v>976.91999999999825</v>
      </c>
      <c r="L26" s="17">
        <v>305.04999999999927</v>
      </c>
      <c r="M26" s="17">
        <v>136.40999999999985</v>
      </c>
      <c r="N26" s="17">
        <v>119.76999999999862</v>
      </c>
      <c r="O26" s="17">
        <v>134.11000000000058</v>
      </c>
      <c r="P26" s="17">
        <v>93.219999999999345</v>
      </c>
      <c r="Q26" s="20">
        <v>9.25</v>
      </c>
      <c r="R26" s="20">
        <v>14</v>
      </c>
      <c r="S26" s="20">
        <v>7.5099999999999909</v>
      </c>
      <c r="T26" s="20">
        <v>5.6299999999999955</v>
      </c>
      <c r="U26" s="20">
        <v>18.269999999999982</v>
      </c>
      <c r="V26" s="20">
        <v>16.509999999999991</v>
      </c>
      <c r="W26" s="20">
        <v>48.840000000000146</v>
      </c>
      <c r="X26" s="20">
        <v>15.25</v>
      </c>
      <c r="Y26" s="20">
        <v>6.8199999999999932</v>
      </c>
      <c r="Z26" s="20">
        <v>5.9899999999999523</v>
      </c>
      <c r="AA26" s="20">
        <v>6.6999999999999886</v>
      </c>
      <c r="AB26" s="20">
        <v>4.660000000000025</v>
      </c>
      <c r="AC26" s="17">
        <v>34.479999999999791</v>
      </c>
      <c r="AD26" s="17">
        <v>51.549999999999727</v>
      </c>
      <c r="AE26" s="17">
        <v>27.349999999999909</v>
      </c>
      <c r="AF26" s="17">
        <v>20.200000000000045</v>
      </c>
      <c r="AG26" s="17">
        <v>64.809999999999945</v>
      </c>
      <c r="AH26" s="17">
        <v>57.800000000000182</v>
      </c>
      <c r="AI26" s="17">
        <v>168.79000000000087</v>
      </c>
      <c r="AJ26" s="17">
        <v>52</v>
      </c>
      <c r="AK26" s="17">
        <v>22.930000000000064</v>
      </c>
      <c r="AL26" s="17">
        <v>19.869999999999891</v>
      </c>
      <c r="AM26" s="17">
        <v>21.929999999999836</v>
      </c>
      <c r="AN26" s="17">
        <v>15.029999999999973</v>
      </c>
      <c r="AO26" s="20">
        <f t="shared" si="7"/>
        <v>228.72999999999979</v>
      </c>
      <c r="AP26" s="20">
        <f t="shared" si="7"/>
        <v>345.57000000000016</v>
      </c>
      <c r="AQ26" s="20">
        <f t="shared" si="7"/>
        <v>185.1700000000003</v>
      </c>
      <c r="AR26" s="20">
        <f t="shared" si="7"/>
        <v>138.3000000000003</v>
      </c>
      <c r="AS26" s="20">
        <f t="shared" si="7"/>
        <v>448.46999999999935</v>
      </c>
      <c r="AT26" s="20">
        <f t="shared" si="7"/>
        <v>404.53000000000134</v>
      </c>
      <c r="AU26" s="20">
        <f t="shared" si="7"/>
        <v>1194.5499999999993</v>
      </c>
      <c r="AV26" s="20">
        <f t="shared" si="7"/>
        <v>372.29999999999927</v>
      </c>
      <c r="AW26" s="20">
        <f t="shared" si="7"/>
        <v>166.15999999999991</v>
      </c>
      <c r="AX26" s="20">
        <f t="shared" si="7"/>
        <v>145.62999999999846</v>
      </c>
      <c r="AY26" s="20">
        <f t="shared" si="7"/>
        <v>162.74000000000041</v>
      </c>
      <c r="AZ26" s="20">
        <f t="shared" si="7"/>
        <v>112.90999999999934</v>
      </c>
      <c r="BA26" s="17">
        <v>3.7</v>
      </c>
      <c r="BB26" s="17">
        <v>5.6</v>
      </c>
      <c r="BC26" s="17">
        <v>3.01</v>
      </c>
      <c r="BD26" s="17">
        <v>2.25</v>
      </c>
      <c r="BE26" s="17">
        <v>7.31</v>
      </c>
      <c r="BF26" s="17">
        <v>6.6</v>
      </c>
      <c r="BG26" s="17">
        <v>19.53</v>
      </c>
      <c r="BH26" s="17">
        <v>6.1</v>
      </c>
      <c r="BI26" s="17">
        <v>2.73</v>
      </c>
      <c r="BJ26" s="17">
        <v>2.39</v>
      </c>
      <c r="BK26" s="17">
        <v>2.68</v>
      </c>
      <c r="BL26" s="17">
        <v>1.86</v>
      </c>
      <c r="BM26" s="20">
        <f t="shared" si="8"/>
        <v>232.42999999999978</v>
      </c>
      <c r="BN26" s="20">
        <f t="shared" si="8"/>
        <v>351.17000000000019</v>
      </c>
      <c r="BO26" s="20">
        <f t="shared" si="8"/>
        <v>188.18000000000029</v>
      </c>
      <c r="BP26" s="20">
        <f t="shared" si="8"/>
        <v>140.5500000000003</v>
      </c>
      <c r="BQ26" s="20">
        <f t="shared" si="8"/>
        <v>455.77999999999935</v>
      </c>
      <c r="BR26" s="20">
        <f t="shared" si="8"/>
        <v>411.13000000000136</v>
      </c>
      <c r="BS26" s="20">
        <f t="shared" si="8"/>
        <v>1214.0799999999992</v>
      </c>
      <c r="BT26" s="20">
        <f t="shared" si="8"/>
        <v>378.3999999999993</v>
      </c>
      <c r="BU26" s="20">
        <f t="shared" si="8"/>
        <v>168.8899999999999</v>
      </c>
      <c r="BV26" s="20">
        <f t="shared" si="8"/>
        <v>148.01999999999845</v>
      </c>
      <c r="BW26" s="20">
        <f t="shared" si="8"/>
        <v>165.42000000000041</v>
      </c>
      <c r="BX26" s="20">
        <f t="shared" si="8"/>
        <v>114.76999999999934</v>
      </c>
      <c r="BY26" s="17">
        <f t="shared" si="3"/>
        <v>3188.8899999999976</v>
      </c>
      <c r="BZ26" s="17">
        <f t="shared" si="4"/>
        <v>159.43000000000006</v>
      </c>
      <c r="CA26" s="17">
        <f t="shared" si="5"/>
        <v>620.50000000000023</v>
      </c>
      <c r="CB26" s="17">
        <f t="shared" si="6"/>
        <v>3968.8199999999983</v>
      </c>
    </row>
    <row r="27" spans="1:80" x14ac:dyDescent="0.25">
      <c r="A27" t="str">
        <f t="shared" si="0"/>
        <v>ALPL.BR3</v>
      </c>
      <c r="B27" s="1" t="s">
        <v>38</v>
      </c>
      <c r="C27" s="1" t="s">
        <v>39</v>
      </c>
      <c r="D27" s="1" t="s">
        <v>39</v>
      </c>
      <c r="E27" s="17">
        <v>-8275.4499999999825</v>
      </c>
      <c r="F27" s="17">
        <v>-20796.739999999998</v>
      </c>
      <c r="G27" s="17">
        <v>-9232.1600000000035</v>
      </c>
      <c r="H27" s="17">
        <v>-4963.820000000007</v>
      </c>
      <c r="I27" s="17">
        <v>-8950.8299999999872</v>
      </c>
      <c r="J27" s="17">
        <v>-5984.0899999999965</v>
      </c>
      <c r="K27" s="17">
        <v>-23252.760000000009</v>
      </c>
      <c r="L27" s="17">
        <v>-8548.4500000000153</v>
      </c>
      <c r="M27" s="17">
        <v>-3816.3400000000111</v>
      </c>
      <c r="N27" s="17">
        <v>-3603.6899999999878</v>
      </c>
      <c r="O27" s="17">
        <v>-5466.1300000000047</v>
      </c>
      <c r="P27" s="17">
        <v>-3256.5299999999988</v>
      </c>
      <c r="Q27" s="20">
        <v>-413.77</v>
      </c>
      <c r="R27" s="20">
        <v>-1039.8399999999997</v>
      </c>
      <c r="S27" s="20">
        <v>-461.6099999999999</v>
      </c>
      <c r="T27" s="20">
        <v>-248.19000000000005</v>
      </c>
      <c r="U27" s="20">
        <v>-447.54000000000008</v>
      </c>
      <c r="V27" s="20">
        <v>-299.19999999999993</v>
      </c>
      <c r="W27" s="20">
        <v>-1162.6400000000003</v>
      </c>
      <c r="X27" s="20">
        <v>-427.41999999999985</v>
      </c>
      <c r="Y27" s="20">
        <v>-190.81999999999994</v>
      </c>
      <c r="Z27" s="20">
        <v>-180.19000000000005</v>
      </c>
      <c r="AA27" s="20">
        <v>-273.30999999999995</v>
      </c>
      <c r="AB27" s="20">
        <v>-162.81999999999994</v>
      </c>
      <c r="AC27" s="17">
        <v>-1542.6599999999999</v>
      </c>
      <c r="AD27" s="17">
        <v>-3828.24</v>
      </c>
      <c r="AE27" s="17">
        <v>-1679.9700000000003</v>
      </c>
      <c r="AF27" s="17">
        <v>-891.6700000000003</v>
      </c>
      <c r="AG27" s="17">
        <v>-1587.6400000000003</v>
      </c>
      <c r="AH27" s="17">
        <v>-1047.44</v>
      </c>
      <c r="AI27" s="17">
        <v>-4017.5500000000011</v>
      </c>
      <c r="AJ27" s="17">
        <v>-1457.0199999999995</v>
      </c>
      <c r="AK27" s="17">
        <v>-641.54999999999973</v>
      </c>
      <c r="AL27" s="17">
        <v>-597.65999999999985</v>
      </c>
      <c r="AM27" s="17">
        <v>-893.77000000000044</v>
      </c>
      <c r="AN27" s="17">
        <v>-525.10999999999967</v>
      </c>
      <c r="AO27" s="20">
        <f t="shared" si="7"/>
        <v>-10231.879999999983</v>
      </c>
      <c r="AP27" s="20">
        <f t="shared" si="7"/>
        <v>-25664.82</v>
      </c>
      <c r="AQ27" s="20">
        <f t="shared" si="7"/>
        <v>-11373.740000000005</v>
      </c>
      <c r="AR27" s="20">
        <f t="shared" si="7"/>
        <v>-6103.6800000000076</v>
      </c>
      <c r="AS27" s="20">
        <f t="shared" si="7"/>
        <v>-10986.009999999987</v>
      </c>
      <c r="AT27" s="20">
        <f t="shared" si="7"/>
        <v>-7330.7299999999959</v>
      </c>
      <c r="AU27" s="20">
        <f t="shared" si="7"/>
        <v>-28432.950000000012</v>
      </c>
      <c r="AV27" s="20">
        <f t="shared" si="7"/>
        <v>-10432.890000000014</v>
      </c>
      <c r="AW27" s="20">
        <f t="shared" si="7"/>
        <v>-4648.71000000001</v>
      </c>
      <c r="AX27" s="20">
        <f t="shared" si="7"/>
        <v>-4381.5399999999881</v>
      </c>
      <c r="AY27" s="20">
        <f t="shared" si="7"/>
        <v>-6633.2100000000046</v>
      </c>
      <c r="AZ27" s="20">
        <f t="shared" si="7"/>
        <v>-3944.4599999999982</v>
      </c>
      <c r="BA27" s="17">
        <v>-165.47</v>
      </c>
      <c r="BB27" s="17">
        <v>-415.84</v>
      </c>
      <c r="BC27" s="17">
        <v>-184.6</v>
      </c>
      <c r="BD27" s="17">
        <v>-99.25</v>
      </c>
      <c r="BE27" s="17">
        <v>-178.98</v>
      </c>
      <c r="BF27" s="17">
        <v>-119.65</v>
      </c>
      <c r="BG27" s="17">
        <v>-464.95</v>
      </c>
      <c r="BH27" s="17">
        <v>-170.93</v>
      </c>
      <c r="BI27" s="17">
        <v>-76.31</v>
      </c>
      <c r="BJ27" s="17">
        <v>-72.06</v>
      </c>
      <c r="BK27" s="17">
        <v>-109.3</v>
      </c>
      <c r="BL27" s="17">
        <v>-65.12</v>
      </c>
      <c r="BM27" s="20">
        <f t="shared" si="8"/>
        <v>-10397.349999999982</v>
      </c>
      <c r="BN27" s="20">
        <f t="shared" si="8"/>
        <v>-26080.66</v>
      </c>
      <c r="BO27" s="20">
        <f t="shared" si="8"/>
        <v>-11558.340000000006</v>
      </c>
      <c r="BP27" s="20">
        <f t="shared" si="8"/>
        <v>-6202.9300000000076</v>
      </c>
      <c r="BQ27" s="20">
        <f t="shared" si="8"/>
        <v>-11164.989999999987</v>
      </c>
      <c r="BR27" s="20">
        <f t="shared" si="8"/>
        <v>-7450.3799999999956</v>
      </c>
      <c r="BS27" s="20">
        <f t="shared" si="8"/>
        <v>-28897.900000000012</v>
      </c>
      <c r="BT27" s="20">
        <f t="shared" si="8"/>
        <v>-10603.820000000014</v>
      </c>
      <c r="BU27" s="20">
        <f t="shared" si="8"/>
        <v>-4725.0200000000104</v>
      </c>
      <c r="BV27" s="20">
        <f t="shared" si="8"/>
        <v>-4453.5999999999885</v>
      </c>
      <c r="BW27" s="20">
        <f t="shared" si="8"/>
        <v>-6742.5100000000048</v>
      </c>
      <c r="BX27" s="20">
        <f t="shared" si="8"/>
        <v>-4009.5799999999981</v>
      </c>
      <c r="BY27" s="17">
        <f t="shared" si="3"/>
        <v>-106146.98999999999</v>
      </c>
      <c r="BZ27" s="17">
        <f t="shared" si="4"/>
        <v>-5307.3499999999985</v>
      </c>
      <c r="CA27" s="17">
        <f t="shared" si="5"/>
        <v>-20832.740000000005</v>
      </c>
      <c r="CB27" s="17">
        <f t="shared" si="6"/>
        <v>-132287.07999999999</v>
      </c>
    </row>
    <row r="28" spans="1:80" x14ac:dyDescent="0.25">
      <c r="A28" t="str">
        <f t="shared" si="0"/>
        <v>ALPL.BR4</v>
      </c>
      <c r="B28" s="1" t="s">
        <v>38</v>
      </c>
      <c r="C28" s="1" t="s">
        <v>40</v>
      </c>
      <c r="D28" s="1" t="s">
        <v>40</v>
      </c>
      <c r="E28" s="17">
        <v>-9261.9599999999919</v>
      </c>
      <c r="F28" s="17">
        <v>-19715.140000000014</v>
      </c>
      <c r="G28" s="17">
        <v>-7984.3500000000058</v>
      </c>
      <c r="H28" s="17">
        <v>-5706.460000000021</v>
      </c>
      <c r="I28" s="17">
        <v>-9875.609999999986</v>
      </c>
      <c r="J28" s="17">
        <v>-7186.5100000000093</v>
      </c>
      <c r="K28" s="17">
        <v>-25118.260000000009</v>
      </c>
      <c r="L28" s="17">
        <v>-7941.6499999999942</v>
      </c>
      <c r="M28" s="17">
        <v>-4264.0500000000029</v>
      </c>
      <c r="N28" s="17">
        <v>-5416.070000000007</v>
      </c>
      <c r="O28" s="17">
        <v>-7646.4400000000023</v>
      </c>
      <c r="P28" s="17">
        <v>-5375.75</v>
      </c>
      <c r="Q28" s="20">
        <v>-463.10000000000014</v>
      </c>
      <c r="R28" s="20">
        <v>-985.75999999999976</v>
      </c>
      <c r="S28" s="20">
        <v>-399.22</v>
      </c>
      <c r="T28" s="20">
        <v>-285.32000000000005</v>
      </c>
      <c r="U28" s="20">
        <v>-493.78</v>
      </c>
      <c r="V28" s="20">
        <v>-359.31999999999994</v>
      </c>
      <c r="W28" s="20">
        <v>-1255.9099999999999</v>
      </c>
      <c r="X28" s="20">
        <v>-397.08000000000015</v>
      </c>
      <c r="Y28" s="20">
        <v>-213.20000000000005</v>
      </c>
      <c r="Z28" s="20">
        <v>-270.80999999999995</v>
      </c>
      <c r="AA28" s="20">
        <v>-382.32000000000016</v>
      </c>
      <c r="AB28" s="20">
        <v>-268.78999999999974</v>
      </c>
      <c r="AC28" s="17">
        <v>-1726.5600000000004</v>
      </c>
      <c r="AD28" s="17">
        <v>-3629.1399999999994</v>
      </c>
      <c r="AE28" s="17">
        <v>-1452.9099999999999</v>
      </c>
      <c r="AF28" s="17">
        <v>-1025.0700000000006</v>
      </c>
      <c r="AG28" s="17">
        <v>-1751.67</v>
      </c>
      <c r="AH28" s="17">
        <v>-1257.9099999999999</v>
      </c>
      <c r="AI28" s="17">
        <v>-4339.869999999999</v>
      </c>
      <c r="AJ28" s="17">
        <v>-1353.5900000000001</v>
      </c>
      <c r="AK28" s="17">
        <v>-716.81999999999971</v>
      </c>
      <c r="AL28" s="17">
        <v>-898.23000000000047</v>
      </c>
      <c r="AM28" s="17">
        <v>-1250.2700000000004</v>
      </c>
      <c r="AN28" s="17">
        <v>-866.84000000000015</v>
      </c>
      <c r="AO28" s="20">
        <f t="shared" si="7"/>
        <v>-11451.619999999992</v>
      </c>
      <c r="AP28" s="20">
        <f t="shared" si="7"/>
        <v>-24330.040000000012</v>
      </c>
      <c r="AQ28" s="20">
        <f t="shared" si="7"/>
        <v>-9836.480000000005</v>
      </c>
      <c r="AR28" s="20">
        <f t="shared" si="7"/>
        <v>-7016.8500000000213</v>
      </c>
      <c r="AS28" s="20">
        <f t="shared" si="7"/>
        <v>-12121.059999999987</v>
      </c>
      <c r="AT28" s="20">
        <f t="shared" si="7"/>
        <v>-8803.7400000000089</v>
      </c>
      <c r="AU28" s="20">
        <f t="shared" si="7"/>
        <v>-30714.040000000008</v>
      </c>
      <c r="AV28" s="20">
        <f t="shared" si="7"/>
        <v>-9692.3199999999943</v>
      </c>
      <c r="AW28" s="20">
        <f t="shared" si="7"/>
        <v>-5194.0700000000024</v>
      </c>
      <c r="AX28" s="20">
        <f t="shared" si="7"/>
        <v>-6585.1100000000069</v>
      </c>
      <c r="AY28" s="20">
        <f t="shared" si="7"/>
        <v>-9279.0300000000025</v>
      </c>
      <c r="AZ28" s="20">
        <f t="shared" si="7"/>
        <v>-6511.38</v>
      </c>
      <c r="BA28" s="17">
        <v>-185.2</v>
      </c>
      <c r="BB28" s="17">
        <v>-394.21</v>
      </c>
      <c r="BC28" s="17">
        <v>-159.65</v>
      </c>
      <c r="BD28" s="17">
        <v>-114.1</v>
      </c>
      <c r="BE28" s="17">
        <v>-197.47</v>
      </c>
      <c r="BF28" s="17">
        <v>-143.69999999999999</v>
      </c>
      <c r="BG28" s="17">
        <v>-502.25</v>
      </c>
      <c r="BH28" s="17">
        <v>-158.80000000000001</v>
      </c>
      <c r="BI28" s="17">
        <v>-85.26</v>
      </c>
      <c r="BJ28" s="17">
        <v>-108.3</v>
      </c>
      <c r="BK28" s="17">
        <v>-152.88999999999999</v>
      </c>
      <c r="BL28" s="17">
        <v>-107.49</v>
      </c>
      <c r="BM28" s="20">
        <f t="shared" si="8"/>
        <v>-11636.819999999992</v>
      </c>
      <c r="BN28" s="20">
        <f t="shared" si="8"/>
        <v>-24724.250000000011</v>
      </c>
      <c r="BO28" s="20">
        <f t="shared" si="8"/>
        <v>-9996.1300000000047</v>
      </c>
      <c r="BP28" s="20">
        <f t="shared" si="8"/>
        <v>-7130.9500000000216</v>
      </c>
      <c r="BQ28" s="20">
        <f t="shared" si="8"/>
        <v>-12318.529999999986</v>
      </c>
      <c r="BR28" s="20">
        <f t="shared" si="8"/>
        <v>-8947.4400000000096</v>
      </c>
      <c r="BS28" s="20">
        <f t="shared" si="8"/>
        <v>-31216.290000000008</v>
      </c>
      <c r="BT28" s="20">
        <f t="shared" si="8"/>
        <v>-9851.1199999999935</v>
      </c>
      <c r="BU28" s="20">
        <f t="shared" si="8"/>
        <v>-5279.3300000000027</v>
      </c>
      <c r="BV28" s="20">
        <f t="shared" si="8"/>
        <v>-6693.4100000000071</v>
      </c>
      <c r="BW28" s="20">
        <f t="shared" si="8"/>
        <v>-9431.9200000000019</v>
      </c>
      <c r="BX28" s="20">
        <f t="shared" si="8"/>
        <v>-6618.87</v>
      </c>
      <c r="BY28" s="17">
        <f t="shared" si="3"/>
        <v>-115492.25000000004</v>
      </c>
      <c r="BZ28" s="17">
        <f t="shared" si="4"/>
        <v>-5774.61</v>
      </c>
      <c r="CA28" s="17">
        <f t="shared" si="5"/>
        <v>-22578.2</v>
      </c>
      <c r="CB28" s="17">
        <f t="shared" si="6"/>
        <v>-143845.06000000003</v>
      </c>
    </row>
    <row r="29" spans="1:80" x14ac:dyDescent="0.25">
      <c r="A29" t="str">
        <f t="shared" si="0"/>
        <v>ENMP.BR5</v>
      </c>
      <c r="B29" s="1" t="s">
        <v>43</v>
      </c>
      <c r="C29" s="1" t="s">
        <v>42</v>
      </c>
      <c r="D29" s="1" t="s">
        <v>42</v>
      </c>
      <c r="E29" s="17">
        <v>-13767.179999999993</v>
      </c>
      <c r="F29" s="17">
        <v>-36205.330000000075</v>
      </c>
      <c r="G29" s="17">
        <v>-16000.839999999967</v>
      </c>
      <c r="H29" s="17">
        <v>-7847.6600000000035</v>
      </c>
      <c r="I29" s="17">
        <v>-19433.200000000012</v>
      </c>
      <c r="J29" s="17">
        <v>-14687.789999999979</v>
      </c>
      <c r="K29" s="17">
        <v>-40014.039999999921</v>
      </c>
      <c r="L29" s="17">
        <v>-15089.659999999974</v>
      </c>
      <c r="M29" s="17">
        <v>-7869.539999999979</v>
      </c>
      <c r="N29" s="17">
        <v>-8835.8899999999849</v>
      </c>
      <c r="O29" s="17">
        <v>-12102.669999999984</v>
      </c>
      <c r="P29" s="17">
        <v>-9456.9700000000012</v>
      </c>
      <c r="Q29" s="20">
        <v>-688.36000000000058</v>
      </c>
      <c r="R29" s="20">
        <v>-1810.2700000000004</v>
      </c>
      <c r="S29" s="20">
        <v>-800.03999999999905</v>
      </c>
      <c r="T29" s="20">
        <v>-392.38000000000011</v>
      </c>
      <c r="U29" s="20">
        <v>-971.65999999999985</v>
      </c>
      <c r="V29" s="20">
        <v>-734.39000000000124</v>
      </c>
      <c r="W29" s="20">
        <v>-2000.7000000000007</v>
      </c>
      <c r="X29" s="20">
        <v>-754.48000000000138</v>
      </c>
      <c r="Y29" s="20">
        <v>-393.48000000000047</v>
      </c>
      <c r="Z29" s="20">
        <v>-441.80000000000018</v>
      </c>
      <c r="AA29" s="20">
        <v>-605.1299999999992</v>
      </c>
      <c r="AB29" s="20">
        <v>-472.85000000000036</v>
      </c>
      <c r="AC29" s="17">
        <v>-2566.4000000000015</v>
      </c>
      <c r="AD29" s="17">
        <v>-6664.6300000000047</v>
      </c>
      <c r="AE29" s="17">
        <v>-2911.6600000000035</v>
      </c>
      <c r="AF29" s="17">
        <v>-1409.7000000000007</v>
      </c>
      <c r="AG29" s="17">
        <v>-3446.9399999999951</v>
      </c>
      <c r="AH29" s="17">
        <v>-2570.9200000000019</v>
      </c>
      <c r="AI29" s="17">
        <v>-6913.5299999999988</v>
      </c>
      <c r="AJ29" s="17">
        <v>-2571.9100000000035</v>
      </c>
      <c r="AK29" s="17">
        <v>-1322.9200000000019</v>
      </c>
      <c r="AL29" s="17">
        <v>-1465.4000000000015</v>
      </c>
      <c r="AM29" s="17">
        <v>-1978.9100000000035</v>
      </c>
      <c r="AN29" s="17">
        <v>-1524.9399999999987</v>
      </c>
      <c r="AO29" s="20">
        <f t="shared" si="7"/>
        <v>-17021.939999999995</v>
      </c>
      <c r="AP29" s="20">
        <f t="shared" si="7"/>
        <v>-44680.230000000083</v>
      </c>
      <c r="AQ29" s="20">
        <f t="shared" si="7"/>
        <v>-19712.539999999972</v>
      </c>
      <c r="AR29" s="20">
        <f t="shared" si="7"/>
        <v>-9649.7400000000052</v>
      </c>
      <c r="AS29" s="20">
        <f t="shared" si="7"/>
        <v>-23851.800000000007</v>
      </c>
      <c r="AT29" s="20">
        <f t="shared" si="7"/>
        <v>-17993.099999999984</v>
      </c>
      <c r="AU29" s="20">
        <f t="shared" si="7"/>
        <v>-48928.269999999917</v>
      </c>
      <c r="AV29" s="20">
        <f t="shared" si="7"/>
        <v>-18416.049999999981</v>
      </c>
      <c r="AW29" s="20">
        <f t="shared" si="7"/>
        <v>-9585.9399999999805</v>
      </c>
      <c r="AX29" s="20">
        <f t="shared" si="7"/>
        <v>-10743.089999999986</v>
      </c>
      <c r="AY29" s="20">
        <f t="shared" si="7"/>
        <v>-14686.709999999986</v>
      </c>
      <c r="AZ29" s="20">
        <f t="shared" si="7"/>
        <v>-11454.76</v>
      </c>
      <c r="BA29" s="17">
        <v>-275.27999999999997</v>
      </c>
      <c r="BB29" s="17">
        <v>-723.94</v>
      </c>
      <c r="BC29" s="17">
        <v>-319.94</v>
      </c>
      <c r="BD29" s="17">
        <v>-156.91999999999999</v>
      </c>
      <c r="BE29" s="17">
        <v>-388.57</v>
      </c>
      <c r="BF29" s="17">
        <v>-293.69</v>
      </c>
      <c r="BG29" s="17">
        <v>-800.1</v>
      </c>
      <c r="BH29" s="17">
        <v>-301.72000000000003</v>
      </c>
      <c r="BI29" s="17">
        <v>-157.35</v>
      </c>
      <c r="BJ29" s="17">
        <v>-176.68</v>
      </c>
      <c r="BK29" s="17">
        <v>-242</v>
      </c>
      <c r="BL29" s="17">
        <v>-189.1</v>
      </c>
      <c r="BM29" s="20">
        <f t="shared" si="8"/>
        <v>-17297.219999999994</v>
      </c>
      <c r="BN29" s="20">
        <f t="shared" si="8"/>
        <v>-45404.170000000086</v>
      </c>
      <c r="BO29" s="20">
        <f t="shared" si="8"/>
        <v>-20032.47999999997</v>
      </c>
      <c r="BP29" s="20">
        <f t="shared" si="8"/>
        <v>-9806.6600000000053</v>
      </c>
      <c r="BQ29" s="20">
        <f t="shared" si="8"/>
        <v>-24240.370000000006</v>
      </c>
      <c r="BR29" s="20">
        <f t="shared" si="8"/>
        <v>-18286.789999999983</v>
      </c>
      <c r="BS29" s="20">
        <f t="shared" si="8"/>
        <v>-49728.369999999915</v>
      </c>
      <c r="BT29" s="20">
        <f t="shared" si="8"/>
        <v>-18717.769999999982</v>
      </c>
      <c r="BU29" s="20">
        <f t="shared" si="8"/>
        <v>-9743.2899999999809</v>
      </c>
      <c r="BV29" s="20">
        <f t="shared" si="8"/>
        <v>-10919.769999999986</v>
      </c>
      <c r="BW29" s="20">
        <f t="shared" si="8"/>
        <v>-14928.709999999986</v>
      </c>
      <c r="BX29" s="20">
        <f t="shared" si="8"/>
        <v>-11643.86</v>
      </c>
      <c r="BY29" s="17">
        <f t="shared" si="3"/>
        <v>-201310.76999999987</v>
      </c>
      <c r="BZ29" s="17">
        <f t="shared" si="4"/>
        <v>-10065.540000000005</v>
      </c>
      <c r="CA29" s="17">
        <f t="shared" si="5"/>
        <v>-39373.150000000016</v>
      </c>
      <c r="CB29" s="17">
        <f t="shared" si="6"/>
        <v>-250749.4599999999</v>
      </c>
    </row>
    <row r="30" spans="1:80" x14ac:dyDescent="0.25">
      <c r="A30" t="str">
        <f t="shared" si="0"/>
        <v>TAU.BRA</v>
      </c>
      <c r="B30" s="1" t="s">
        <v>31</v>
      </c>
      <c r="C30" s="1" t="s">
        <v>44</v>
      </c>
      <c r="D30" s="1" t="s">
        <v>44</v>
      </c>
      <c r="E30" s="17">
        <v>0</v>
      </c>
      <c r="F30" s="17">
        <v>0</v>
      </c>
      <c r="G30" s="17">
        <v>0</v>
      </c>
      <c r="H30" s="17">
        <v>0</v>
      </c>
      <c r="I30" s="17">
        <v>0</v>
      </c>
      <c r="J30" s="17">
        <v>0</v>
      </c>
      <c r="K30" s="17">
        <v>0</v>
      </c>
      <c r="L30" s="17">
        <v>0</v>
      </c>
      <c r="M30" s="17">
        <v>0</v>
      </c>
      <c r="N30" s="17">
        <v>0</v>
      </c>
      <c r="O30" s="17">
        <v>0</v>
      </c>
      <c r="P30" s="17">
        <v>0</v>
      </c>
      <c r="Q30" s="20">
        <v>0</v>
      </c>
      <c r="R30" s="20">
        <v>0</v>
      </c>
      <c r="S30" s="20">
        <v>0</v>
      </c>
      <c r="T30" s="20">
        <v>0</v>
      </c>
      <c r="U30" s="20">
        <v>0</v>
      </c>
      <c r="V30" s="20">
        <v>0</v>
      </c>
      <c r="W30" s="20">
        <v>0</v>
      </c>
      <c r="X30" s="20">
        <v>0</v>
      </c>
      <c r="Y30" s="20">
        <v>0</v>
      </c>
      <c r="Z30" s="20">
        <v>0</v>
      </c>
      <c r="AA30" s="20">
        <v>0</v>
      </c>
      <c r="AB30" s="20">
        <v>0</v>
      </c>
      <c r="AC30" s="17">
        <v>0</v>
      </c>
      <c r="AD30" s="17">
        <v>0</v>
      </c>
      <c r="AE30" s="17">
        <v>0</v>
      </c>
      <c r="AF30" s="17">
        <v>0</v>
      </c>
      <c r="AG30" s="17">
        <v>0</v>
      </c>
      <c r="AH30" s="17">
        <v>0</v>
      </c>
      <c r="AI30" s="17">
        <v>0</v>
      </c>
      <c r="AJ30" s="17">
        <v>0</v>
      </c>
      <c r="AK30" s="17">
        <v>0</v>
      </c>
      <c r="AL30" s="17">
        <v>0</v>
      </c>
      <c r="AM30" s="17">
        <v>0</v>
      </c>
      <c r="AN30" s="17">
        <v>0</v>
      </c>
      <c r="AO30" s="20">
        <f t="shared" si="7"/>
        <v>0</v>
      </c>
      <c r="AP30" s="20">
        <f t="shared" si="7"/>
        <v>0</v>
      </c>
      <c r="AQ30" s="20">
        <f t="shared" si="7"/>
        <v>0</v>
      </c>
      <c r="AR30" s="20">
        <f t="shared" si="7"/>
        <v>0</v>
      </c>
      <c r="AS30" s="20">
        <f t="shared" si="7"/>
        <v>0</v>
      </c>
      <c r="AT30" s="20">
        <f t="shared" si="7"/>
        <v>0</v>
      </c>
      <c r="AU30" s="20">
        <f t="shared" si="7"/>
        <v>0</v>
      </c>
      <c r="AV30" s="20">
        <f t="shared" si="7"/>
        <v>0</v>
      </c>
      <c r="AW30" s="20">
        <f t="shared" si="7"/>
        <v>0</v>
      </c>
      <c r="AX30" s="20">
        <f t="shared" si="7"/>
        <v>0</v>
      </c>
      <c r="AY30" s="20">
        <f t="shared" si="7"/>
        <v>0</v>
      </c>
      <c r="AZ30" s="20">
        <f t="shared" si="7"/>
        <v>0</v>
      </c>
      <c r="BA30" s="17">
        <v>0</v>
      </c>
      <c r="BB30" s="17">
        <v>0</v>
      </c>
      <c r="BC30" s="17">
        <v>0</v>
      </c>
      <c r="BD30" s="17">
        <v>0</v>
      </c>
      <c r="BE30" s="17">
        <v>0</v>
      </c>
      <c r="BF30" s="17">
        <v>0</v>
      </c>
      <c r="BG30" s="17">
        <v>0</v>
      </c>
      <c r="BH30" s="17">
        <v>0</v>
      </c>
      <c r="BI30" s="17">
        <v>0</v>
      </c>
      <c r="BJ30" s="17">
        <v>0</v>
      </c>
      <c r="BK30" s="17">
        <v>0</v>
      </c>
      <c r="BL30" s="17">
        <v>0</v>
      </c>
      <c r="BM30" s="20">
        <f t="shared" si="8"/>
        <v>0</v>
      </c>
      <c r="BN30" s="20">
        <f t="shared" si="8"/>
        <v>0</v>
      </c>
      <c r="BO30" s="20">
        <f t="shared" si="8"/>
        <v>0</v>
      </c>
      <c r="BP30" s="20">
        <f t="shared" si="8"/>
        <v>0</v>
      </c>
      <c r="BQ30" s="20">
        <f t="shared" si="8"/>
        <v>0</v>
      </c>
      <c r="BR30" s="20">
        <f t="shared" si="8"/>
        <v>0</v>
      </c>
      <c r="BS30" s="20">
        <f t="shared" si="8"/>
        <v>0</v>
      </c>
      <c r="BT30" s="20">
        <f t="shared" si="8"/>
        <v>0</v>
      </c>
      <c r="BU30" s="20">
        <f t="shared" si="8"/>
        <v>0</v>
      </c>
      <c r="BV30" s="20">
        <f t="shared" si="8"/>
        <v>0</v>
      </c>
      <c r="BW30" s="20">
        <f t="shared" si="8"/>
        <v>0</v>
      </c>
      <c r="BX30" s="20">
        <f t="shared" si="8"/>
        <v>0</v>
      </c>
      <c r="BY30" s="17">
        <f t="shared" si="3"/>
        <v>0</v>
      </c>
      <c r="BZ30" s="17">
        <f t="shared" si="4"/>
        <v>0</v>
      </c>
      <c r="CA30" s="17">
        <f t="shared" si="5"/>
        <v>0</v>
      </c>
      <c r="CB30" s="17">
        <f t="shared" si="6"/>
        <v>0</v>
      </c>
    </row>
    <row r="31" spans="1:80" x14ac:dyDescent="0.25">
      <c r="A31" t="str">
        <f t="shared" si="0"/>
        <v>BSRW.BSR1</v>
      </c>
      <c r="B31" s="1" t="s">
        <v>45</v>
      </c>
      <c r="C31" s="1" t="s">
        <v>46</v>
      </c>
      <c r="D31" s="1" t="s">
        <v>46</v>
      </c>
      <c r="E31" s="17">
        <v>0</v>
      </c>
      <c r="F31" s="17">
        <v>0</v>
      </c>
      <c r="G31" s="17">
        <v>0</v>
      </c>
      <c r="H31" s="17">
        <v>-1098.5900000000001</v>
      </c>
      <c r="I31" s="17">
        <v>-5459.6900000000023</v>
      </c>
      <c r="J31" s="17">
        <v>-5733.7599999999948</v>
      </c>
      <c r="K31" s="17">
        <v>-10087.699999999997</v>
      </c>
      <c r="L31" s="17">
        <v>-4638.1299999999901</v>
      </c>
      <c r="M31" s="17">
        <v>-3993.8199999999997</v>
      </c>
      <c r="N31" s="17">
        <v>-6600.8100000000122</v>
      </c>
      <c r="O31" s="17">
        <v>-5865.1700000000055</v>
      </c>
      <c r="P31" s="17">
        <v>-6398.2900000000081</v>
      </c>
      <c r="Q31" s="20">
        <v>0</v>
      </c>
      <c r="R31" s="20">
        <v>0</v>
      </c>
      <c r="S31" s="20">
        <v>0</v>
      </c>
      <c r="T31" s="20">
        <v>-54.930000000000007</v>
      </c>
      <c r="U31" s="20">
        <v>-272.99000000000024</v>
      </c>
      <c r="V31" s="20">
        <v>-286.69000000000005</v>
      </c>
      <c r="W31" s="20">
        <v>-504.39000000000033</v>
      </c>
      <c r="X31" s="20">
        <v>-231.90999999999985</v>
      </c>
      <c r="Y31" s="20">
        <v>-199.69000000000005</v>
      </c>
      <c r="Z31" s="20">
        <v>-330.03999999999996</v>
      </c>
      <c r="AA31" s="20">
        <v>-293.25999999999976</v>
      </c>
      <c r="AB31" s="20">
        <v>-319.91999999999962</v>
      </c>
      <c r="AC31" s="17">
        <v>0</v>
      </c>
      <c r="AD31" s="17">
        <v>0</v>
      </c>
      <c r="AE31" s="17">
        <v>0</v>
      </c>
      <c r="AF31" s="17">
        <v>-197.34000000000015</v>
      </c>
      <c r="AG31" s="17">
        <v>-968.39999999999964</v>
      </c>
      <c r="AH31" s="17">
        <v>-1003.630000000001</v>
      </c>
      <c r="AI31" s="17">
        <v>-1742.9299999999985</v>
      </c>
      <c r="AJ31" s="17">
        <v>-790.52999999999975</v>
      </c>
      <c r="AK31" s="17">
        <v>-671.38999999999942</v>
      </c>
      <c r="AL31" s="17">
        <v>-1094.7200000000012</v>
      </c>
      <c r="AM31" s="17">
        <v>-959.02000000000044</v>
      </c>
      <c r="AN31" s="17">
        <v>-1031.7199999999993</v>
      </c>
      <c r="AO31" s="20">
        <f t="shared" si="7"/>
        <v>0</v>
      </c>
      <c r="AP31" s="20">
        <f t="shared" si="7"/>
        <v>0</v>
      </c>
      <c r="AQ31" s="20">
        <f t="shared" si="7"/>
        <v>0</v>
      </c>
      <c r="AR31" s="20">
        <f t="shared" si="7"/>
        <v>-1350.8600000000004</v>
      </c>
      <c r="AS31" s="20">
        <f t="shared" si="7"/>
        <v>-6701.0800000000017</v>
      </c>
      <c r="AT31" s="20">
        <f t="shared" si="7"/>
        <v>-7024.0799999999963</v>
      </c>
      <c r="AU31" s="20">
        <f t="shared" si="7"/>
        <v>-12335.019999999995</v>
      </c>
      <c r="AV31" s="20">
        <f t="shared" si="7"/>
        <v>-5660.5699999999897</v>
      </c>
      <c r="AW31" s="20">
        <f t="shared" si="7"/>
        <v>-4864.8999999999996</v>
      </c>
      <c r="AX31" s="20">
        <f t="shared" si="7"/>
        <v>-8025.5700000000134</v>
      </c>
      <c r="AY31" s="20">
        <f t="shared" si="7"/>
        <v>-7117.4500000000062</v>
      </c>
      <c r="AZ31" s="20">
        <f t="shared" si="7"/>
        <v>-7749.9300000000076</v>
      </c>
      <c r="BA31" s="17">
        <v>0</v>
      </c>
      <c r="BB31" s="17">
        <v>0</v>
      </c>
      <c r="BC31" s="17">
        <v>0</v>
      </c>
      <c r="BD31" s="17">
        <v>-21.97</v>
      </c>
      <c r="BE31" s="17">
        <v>-109.17</v>
      </c>
      <c r="BF31" s="17">
        <v>-114.65</v>
      </c>
      <c r="BG31" s="17">
        <v>-201.71</v>
      </c>
      <c r="BH31" s="17">
        <v>-92.74</v>
      </c>
      <c r="BI31" s="17">
        <v>-79.86</v>
      </c>
      <c r="BJ31" s="17">
        <v>-131.99</v>
      </c>
      <c r="BK31" s="17">
        <v>-117.28</v>
      </c>
      <c r="BL31" s="17">
        <v>-127.94</v>
      </c>
      <c r="BM31" s="20">
        <f t="shared" si="8"/>
        <v>0</v>
      </c>
      <c r="BN31" s="20">
        <f t="shared" si="8"/>
        <v>0</v>
      </c>
      <c r="BO31" s="20">
        <f t="shared" si="8"/>
        <v>0</v>
      </c>
      <c r="BP31" s="20">
        <f t="shared" si="8"/>
        <v>-1372.8300000000004</v>
      </c>
      <c r="BQ31" s="20">
        <f t="shared" si="8"/>
        <v>-6810.2500000000018</v>
      </c>
      <c r="BR31" s="20">
        <f t="shared" si="8"/>
        <v>-7138.7299999999959</v>
      </c>
      <c r="BS31" s="20">
        <f t="shared" si="8"/>
        <v>-12536.729999999994</v>
      </c>
      <c r="BT31" s="20">
        <f t="shared" si="8"/>
        <v>-5753.3099999999895</v>
      </c>
      <c r="BU31" s="20">
        <f t="shared" si="8"/>
        <v>-4944.7599999999993</v>
      </c>
      <c r="BV31" s="20">
        <f t="shared" si="8"/>
        <v>-8157.5600000000131</v>
      </c>
      <c r="BW31" s="20">
        <f t="shared" si="8"/>
        <v>-7234.7300000000059</v>
      </c>
      <c r="BX31" s="20">
        <f t="shared" si="8"/>
        <v>-7877.8700000000072</v>
      </c>
      <c r="BY31" s="17">
        <f t="shared" si="3"/>
        <v>-49875.960000000014</v>
      </c>
      <c r="BZ31" s="17">
        <f t="shared" si="4"/>
        <v>-2493.8200000000002</v>
      </c>
      <c r="CA31" s="17">
        <f t="shared" si="5"/>
        <v>-9456.99</v>
      </c>
      <c r="CB31" s="17">
        <f t="shared" si="6"/>
        <v>-61826.770000000011</v>
      </c>
    </row>
    <row r="32" spans="1:80" x14ac:dyDescent="0.25">
      <c r="A32" t="str">
        <f t="shared" si="0"/>
        <v>VQW.BTR1</v>
      </c>
      <c r="B32" s="1" t="s">
        <v>29</v>
      </c>
      <c r="C32" s="1" t="s">
        <v>47</v>
      </c>
      <c r="D32" s="1" t="s">
        <v>47</v>
      </c>
      <c r="E32" s="17">
        <v>-599.20999999999913</v>
      </c>
      <c r="F32" s="17">
        <v>-673.88000000000102</v>
      </c>
      <c r="G32" s="17">
        <v>-303.5</v>
      </c>
      <c r="H32" s="17">
        <v>-457.65999999999985</v>
      </c>
      <c r="I32" s="17">
        <v>-433.52000000000044</v>
      </c>
      <c r="J32" s="17">
        <v>-203.96999999999912</v>
      </c>
      <c r="K32" s="17">
        <v>-392.96999999999753</v>
      </c>
      <c r="L32" s="17">
        <v>-207.56999999999971</v>
      </c>
      <c r="M32" s="17">
        <v>-239.61999999999898</v>
      </c>
      <c r="N32" s="17">
        <v>-465</v>
      </c>
      <c r="O32" s="17">
        <v>-387.66999999999825</v>
      </c>
      <c r="P32" s="17">
        <v>-520.25</v>
      </c>
      <c r="Q32" s="20">
        <v>-29.95999999999998</v>
      </c>
      <c r="R32" s="20">
        <v>-33.699999999999989</v>
      </c>
      <c r="S32" s="20">
        <v>-15.180000000000007</v>
      </c>
      <c r="T32" s="20">
        <v>-22.889999999999986</v>
      </c>
      <c r="U32" s="20">
        <v>-21.680000000000007</v>
      </c>
      <c r="V32" s="20">
        <v>-10.200000000000003</v>
      </c>
      <c r="W32" s="20">
        <v>-19.649999999999977</v>
      </c>
      <c r="X32" s="20">
        <v>-10.38000000000001</v>
      </c>
      <c r="Y32" s="20">
        <v>-11.980000000000004</v>
      </c>
      <c r="Z32" s="20">
        <v>-23.25</v>
      </c>
      <c r="AA32" s="20">
        <v>-19.389999999999997</v>
      </c>
      <c r="AB32" s="20">
        <v>-26.009999999999998</v>
      </c>
      <c r="AC32" s="17">
        <v>-111.71000000000004</v>
      </c>
      <c r="AD32" s="17">
        <v>-124.03999999999996</v>
      </c>
      <c r="AE32" s="17">
        <v>-55.220000000000027</v>
      </c>
      <c r="AF32" s="17">
        <v>-82.210000000000036</v>
      </c>
      <c r="AG32" s="17">
        <v>-76.900000000000091</v>
      </c>
      <c r="AH32" s="17">
        <v>-35.699999999999989</v>
      </c>
      <c r="AI32" s="17">
        <v>-67.900000000000034</v>
      </c>
      <c r="AJ32" s="17">
        <v>-35.379999999999995</v>
      </c>
      <c r="AK32" s="17">
        <v>-40.289999999999964</v>
      </c>
      <c r="AL32" s="17">
        <v>-77.11999999999999</v>
      </c>
      <c r="AM32" s="17">
        <v>-63.39</v>
      </c>
      <c r="AN32" s="17">
        <v>-83.890000000000015</v>
      </c>
      <c r="AO32" s="20">
        <f t="shared" si="7"/>
        <v>-740.8799999999992</v>
      </c>
      <c r="AP32" s="20">
        <f t="shared" si="7"/>
        <v>-831.62000000000103</v>
      </c>
      <c r="AQ32" s="20">
        <f t="shared" si="7"/>
        <v>-373.90000000000003</v>
      </c>
      <c r="AR32" s="20">
        <f t="shared" si="7"/>
        <v>-562.75999999999988</v>
      </c>
      <c r="AS32" s="20">
        <f t="shared" si="7"/>
        <v>-532.10000000000059</v>
      </c>
      <c r="AT32" s="20">
        <f t="shared" si="7"/>
        <v>-249.8699999999991</v>
      </c>
      <c r="AU32" s="20">
        <f t="shared" si="7"/>
        <v>-480.51999999999754</v>
      </c>
      <c r="AV32" s="20">
        <f t="shared" si="7"/>
        <v>-253.3299999999997</v>
      </c>
      <c r="AW32" s="20">
        <f t="shared" si="7"/>
        <v>-291.88999999999896</v>
      </c>
      <c r="AX32" s="20">
        <f t="shared" si="7"/>
        <v>-565.37</v>
      </c>
      <c r="AY32" s="20">
        <f t="shared" si="7"/>
        <v>-470.44999999999823</v>
      </c>
      <c r="AZ32" s="20">
        <f t="shared" si="7"/>
        <v>-630.15</v>
      </c>
      <c r="BA32" s="17">
        <v>-11.98</v>
      </c>
      <c r="BB32" s="17">
        <v>-13.47</v>
      </c>
      <c r="BC32" s="17">
        <v>-6.07</v>
      </c>
      <c r="BD32" s="17">
        <v>-9.15</v>
      </c>
      <c r="BE32" s="17">
        <v>-8.67</v>
      </c>
      <c r="BF32" s="17">
        <v>-4.08</v>
      </c>
      <c r="BG32" s="17">
        <v>-7.86</v>
      </c>
      <c r="BH32" s="17">
        <v>-4.1500000000000004</v>
      </c>
      <c r="BI32" s="17">
        <v>-4.79</v>
      </c>
      <c r="BJ32" s="17">
        <v>-9.3000000000000007</v>
      </c>
      <c r="BK32" s="17">
        <v>-7.75</v>
      </c>
      <c r="BL32" s="17">
        <v>-10.4</v>
      </c>
      <c r="BM32" s="20">
        <f t="shared" si="8"/>
        <v>-752.85999999999922</v>
      </c>
      <c r="BN32" s="20">
        <f t="shared" si="8"/>
        <v>-845.09000000000106</v>
      </c>
      <c r="BO32" s="20">
        <f t="shared" si="8"/>
        <v>-379.97</v>
      </c>
      <c r="BP32" s="20">
        <f t="shared" si="8"/>
        <v>-571.90999999999985</v>
      </c>
      <c r="BQ32" s="20">
        <f t="shared" si="8"/>
        <v>-540.77000000000055</v>
      </c>
      <c r="BR32" s="20">
        <f t="shared" si="8"/>
        <v>-253.94999999999911</v>
      </c>
      <c r="BS32" s="20">
        <f t="shared" si="8"/>
        <v>-488.37999999999755</v>
      </c>
      <c r="BT32" s="20">
        <f t="shared" si="8"/>
        <v>-257.47999999999968</v>
      </c>
      <c r="BU32" s="20">
        <f t="shared" si="8"/>
        <v>-296.67999999999898</v>
      </c>
      <c r="BV32" s="20">
        <f t="shared" si="8"/>
        <v>-574.66999999999996</v>
      </c>
      <c r="BW32" s="20">
        <f t="shared" si="8"/>
        <v>-478.19999999999823</v>
      </c>
      <c r="BX32" s="20">
        <f t="shared" si="8"/>
        <v>-640.54999999999995</v>
      </c>
      <c r="BY32" s="17">
        <f t="shared" si="3"/>
        <v>-4884.8199999999943</v>
      </c>
      <c r="BZ32" s="17">
        <f t="shared" si="4"/>
        <v>-244.26999999999992</v>
      </c>
      <c r="CA32" s="17">
        <f t="shared" si="5"/>
        <v>-951.42000000000007</v>
      </c>
      <c r="CB32" s="17">
        <f t="shared" si="6"/>
        <v>-6080.5099999999939</v>
      </c>
    </row>
    <row r="33" spans="1:80" x14ac:dyDescent="0.25">
      <c r="A33" t="str">
        <f t="shared" si="0"/>
        <v>TAU.CAS</v>
      </c>
      <c r="B33" s="1" t="s">
        <v>31</v>
      </c>
      <c r="C33" s="1" t="s">
        <v>48</v>
      </c>
      <c r="D33" s="1" t="s">
        <v>48</v>
      </c>
      <c r="E33" s="17">
        <v>-256.0199999999968</v>
      </c>
      <c r="F33" s="17">
        <v>-449.23999999999796</v>
      </c>
      <c r="G33" s="17">
        <v>-193.27999999999884</v>
      </c>
      <c r="H33" s="17">
        <v>-77.930000000000291</v>
      </c>
      <c r="I33" s="17">
        <v>-103.90999999999985</v>
      </c>
      <c r="J33" s="17">
        <v>-30.010000000000218</v>
      </c>
      <c r="K33" s="17">
        <v>-160.0099999999984</v>
      </c>
      <c r="L33" s="17">
        <v>-46.0600000000004</v>
      </c>
      <c r="M33" s="17">
        <v>-20.9699999999998</v>
      </c>
      <c r="N33" s="17">
        <v>-33.119999999999891</v>
      </c>
      <c r="O33" s="17">
        <v>-88.5</v>
      </c>
      <c r="P33" s="17">
        <v>-90.690000000000509</v>
      </c>
      <c r="Q33" s="20">
        <v>-12.799999999999955</v>
      </c>
      <c r="R33" s="20">
        <v>-22.460000000000036</v>
      </c>
      <c r="S33" s="20">
        <v>-9.6599999999999682</v>
      </c>
      <c r="T33" s="20">
        <v>-3.8899999999999864</v>
      </c>
      <c r="U33" s="20">
        <v>-5.1899999999999977</v>
      </c>
      <c r="V33" s="20">
        <v>-1.5</v>
      </c>
      <c r="W33" s="20">
        <v>-8</v>
      </c>
      <c r="X33" s="20">
        <v>-2.3099999999999739</v>
      </c>
      <c r="Y33" s="20">
        <v>-1.0499999999999972</v>
      </c>
      <c r="Z33" s="20">
        <v>-1.6500000000000057</v>
      </c>
      <c r="AA33" s="20">
        <v>-4.4300000000000068</v>
      </c>
      <c r="AB33" s="20">
        <v>-4.5399999999999636</v>
      </c>
      <c r="AC33" s="17">
        <v>-47.720000000000255</v>
      </c>
      <c r="AD33" s="17">
        <v>-82.699999999999818</v>
      </c>
      <c r="AE33" s="17">
        <v>-35.170000000000073</v>
      </c>
      <c r="AF33" s="17">
        <v>-13.990000000000009</v>
      </c>
      <c r="AG33" s="17">
        <v>-18.430000000000064</v>
      </c>
      <c r="AH33" s="17">
        <v>-5.2599999999999909</v>
      </c>
      <c r="AI33" s="17">
        <v>-27.650000000000091</v>
      </c>
      <c r="AJ33" s="17">
        <v>-7.8500000000000227</v>
      </c>
      <c r="AK33" s="17">
        <v>-3.5299999999999727</v>
      </c>
      <c r="AL33" s="17">
        <v>-5.5</v>
      </c>
      <c r="AM33" s="17">
        <v>-14.470000000000027</v>
      </c>
      <c r="AN33" s="17">
        <v>-14.620000000000118</v>
      </c>
      <c r="AO33" s="20">
        <f t="shared" si="7"/>
        <v>-316.53999999999701</v>
      </c>
      <c r="AP33" s="20">
        <f t="shared" si="7"/>
        <v>-554.39999999999782</v>
      </c>
      <c r="AQ33" s="20">
        <f t="shared" si="7"/>
        <v>-238.10999999999888</v>
      </c>
      <c r="AR33" s="20">
        <f t="shared" si="7"/>
        <v>-95.810000000000286</v>
      </c>
      <c r="AS33" s="20">
        <f t="shared" si="7"/>
        <v>-127.52999999999992</v>
      </c>
      <c r="AT33" s="20">
        <f t="shared" si="7"/>
        <v>-36.770000000000209</v>
      </c>
      <c r="AU33" s="20">
        <f t="shared" si="7"/>
        <v>-195.65999999999849</v>
      </c>
      <c r="AV33" s="20">
        <f t="shared" si="7"/>
        <v>-56.220000000000397</v>
      </c>
      <c r="AW33" s="20">
        <f t="shared" si="7"/>
        <v>-25.54999999999977</v>
      </c>
      <c r="AX33" s="20">
        <f t="shared" si="7"/>
        <v>-40.269999999999897</v>
      </c>
      <c r="AY33" s="20">
        <f t="shared" si="7"/>
        <v>-107.40000000000003</v>
      </c>
      <c r="AZ33" s="20">
        <f t="shared" si="7"/>
        <v>-109.85000000000059</v>
      </c>
      <c r="BA33" s="17">
        <v>-5.12</v>
      </c>
      <c r="BB33" s="17">
        <v>-8.98</v>
      </c>
      <c r="BC33" s="17">
        <v>-3.86</v>
      </c>
      <c r="BD33" s="17">
        <v>-1.56</v>
      </c>
      <c r="BE33" s="17">
        <v>-2.08</v>
      </c>
      <c r="BF33" s="17">
        <v>-0.6</v>
      </c>
      <c r="BG33" s="17">
        <v>-3.2</v>
      </c>
      <c r="BH33" s="17">
        <v>-0.92</v>
      </c>
      <c r="BI33" s="17">
        <v>-0.42</v>
      </c>
      <c r="BJ33" s="17">
        <v>-0.66</v>
      </c>
      <c r="BK33" s="17">
        <v>-1.77</v>
      </c>
      <c r="BL33" s="17">
        <v>-1.81</v>
      </c>
      <c r="BM33" s="20">
        <f t="shared" si="8"/>
        <v>-321.65999999999701</v>
      </c>
      <c r="BN33" s="20">
        <f t="shared" si="8"/>
        <v>-563.37999999999784</v>
      </c>
      <c r="BO33" s="20">
        <f t="shared" si="8"/>
        <v>-241.96999999999889</v>
      </c>
      <c r="BP33" s="20">
        <f t="shared" si="8"/>
        <v>-97.370000000000289</v>
      </c>
      <c r="BQ33" s="20">
        <f t="shared" si="8"/>
        <v>-129.60999999999993</v>
      </c>
      <c r="BR33" s="20">
        <f t="shared" si="8"/>
        <v>-37.370000000000211</v>
      </c>
      <c r="BS33" s="20">
        <f t="shared" si="8"/>
        <v>-198.85999999999848</v>
      </c>
      <c r="BT33" s="20">
        <f t="shared" si="8"/>
        <v>-57.140000000000398</v>
      </c>
      <c r="BU33" s="20">
        <f t="shared" si="8"/>
        <v>-25.969999999999771</v>
      </c>
      <c r="BV33" s="20">
        <f t="shared" si="8"/>
        <v>-40.929999999999893</v>
      </c>
      <c r="BW33" s="20">
        <f t="shared" si="8"/>
        <v>-109.17000000000003</v>
      </c>
      <c r="BX33" s="20">
        <f t="shared" si="8"/>
        <v>-111.66000000000059</v>
      </c>
      <c r="BY33" s="17">
        <f t="shared" si="3"/>
        <v>-1549.739999999993</v>
      </c>
      <c r="BZ33" s="17">
        <f t="shared" si="4"/>
        <v>-77.47999999999989</v>
      </c>
      <c r="CA33" s="17">
        <f t="shared" si="5"/>
        <v>-307.87000000000052</v>
      </c>
      <c r="CB33" s="17">
        <f t="shared" si="6"/>
        <v>-1935.0899999999933</v>
      </c>
    </row>
    <row r="34" spans="1:80" x14ac:dyDescent="0.25">
      <c r="A34" t="str">
        <f t="shared" si="0"/>
        <v>CAEC.CES1</v>
      </c>
      <c r="B34" s="1" t="s">
        <v>49</v>
      </c>
      <c r="C34" s="1" t="s">
        <v>50</v>
      </c>
      <c r="D34" s="1" t="s">
        <v>51</v>
      </c>
      <c r="E34" s="17">
        <v>-414.69000000000233</v>
      </c>
      <c r="F34" s="17">
        <v>-956.21999999997206</v>
      </c>
      <c r="G34" s="17">
        <v>-389.91000000000349</v>
      </c>
      <c r="H34" s="17">
        <v>-123.67000000000553</v>
      </c>
      <c r="I34" s="17">
        <v>-397.57000000000698</v>
      </c>
      <c r="J34" s="17">
        <v>-213.93999999998778</v>
      </c>
      <c r="K34" s="17">
        <v>-1333.7999999999302</v>
      </c>
      <c r="L34" s="17">
        <v>-392.57999999998719</v>
      </c>
      <c r="M34" s="17">
        <v>-73.990000000005239</v>
      </c>
      <c r="N34" s="17">
        <v>-56.780000000002474</v>
      </c>
      <c r="O34" s="17">
        <v>-299.59999999997672</v>
      </c>
      <c r="P34" s="17">
        <v>-193.49000000000524</v>
      </c>
      <c r="Q34" s="20">
        <v>-20.739999999999782</v>
      </c>
      <c r="R34" s="20">
        <v>-47.809999999997672</v>
      </c>
      <c r="S34" s="20">
        <v>-19.490000000000691</v>
      </c>
      <c r="T34" s="20">
        <v>-6.1799999999998363</v>
      </c>
      <c r="U34" s="20">
        <v>-19.8799999999992</v>
      </c>
      <c r="V34" s="20">
        <v>-10.700000000000728</v>
      </c>
      <c r="W34" s="20">
        <v>-66.68999999999869</v>
      </c>
      <c r="X34" s="20">
        <v>-19.630000000001019</v>
      </c>
      <c r="Y34" s="20">
        <v>-3.7000000000000455</v>
      </c>
      <c r="Z34" s="20">
        <v>-2.8399999999999181</v>
      </c>
      <c r="AA34" s="20">
        <v>-14.980000000000473</v>
      </c>
      <c r="AB34" s="20">
        <v>-9.6799999999993815</v>
      </c>
      <c r="AC34" s="17">
        <v>-77.31000000000131</v>
      </c>
      <c r="AD34" s="17">
        <v>-176.02000000000407</v>
      </c>
      <c r="AE34" s="17">
        <v>-70.950000000000728</v>
      </c>
      <c r="AF34" s="17">
        <v>-22.220000000001164</v>
      </c>
      <c r="AG34" s="17">
        <v>-70.520000000000437</v>
      </c>
      <c r="AH34" s="17">
        <v>-37.449999999998909</v>
      </c>
      <c r="AI34" s="17">
        <v>-230.45000000001164</v>
      </c>
      <c r="AJ34" s="17">
        <v>-66.909999999999854</v>
      </c>
      <c r="AK34" s="17">
        <v>-12.430000000000291</v>
      </c>
      <c r="AL34" s="17">
        <v>-9.4200000000000728</v>
      </c>
      <c r="AM34" s="17">
        <v>-48.989999999997963</v>
      </c>
      <c r="AN34" s="17">
        <v>-31.200000000000728</v>
      </c>
      <c r="AO34" s="20">
        <f t="shared" si="7"/>
        <v>-512.74000000000342</v>
      </c>
      <c r="AP34" s="20">
        <f t="shared" si="7"/>
        <v>-1180.0499999999738</v>
      </c>
      <c r="AQ34" s="20">
        <f t="shared" si="7"/>
        <v>-480.35000000000491</v>
      </c>
      <c r="AR34" s="20">
        <f t="shared" si="7"/>
        <v>-152.07000000000653</v>
      </c>
      <c r="AS34" s="20">
        <f t="shared" si="7"/>
        <v>-487.97000000000662</v>
      </c>
      <c r="AT34" s="20">
        <f t="shared" si="7"/>
        <v>-262.08999999998741</v>
      </c>
      <c r="AU34" s="20">
        <f t="shared" si="7"/>
        <v>-1630.9399999999405</v>
      </c>
      <c r="AV34" s="20">
        <f t="shared" si="7"/>
        <v>-479.11999999998807</v>
      </c>
      <c r="AW34" s="20">
        <f t="shared" si="7"/>
        <v>-90.120000000005575</v>
      </c>
      <c r="AX34" s="20">
        <f t="shared" si="7"/>
        <v>-69.040000000002465</v>
      </c>
      <c r="AY34" s="20">
        <f t="shared" si="7"/>
        <v>-363.56999999997515</v>
      </c>
      <c r="AZ34" s="20">
        <f t="shared" si="7"/>
        <v>-234.37000000000535</v>
      </c>
      <c r="BA34" s="17">
        <v>-8.2899999999999991</v>
      </c>
      <c r="BB34" s="17">
        <v>-19.12</v>
      </c>
      <c r="BC34" s="17">
        <v>-7.8</v>
      </c>
      <c r="BD34" s="17">
        <v>-2.4700000000000002</v>
      </c>
      <c r="BE34" s="17">
        <v>-7.95</v>
      </c>
      <c r="BF34" s="17">
        <v>-4.28</v>
      </c>
      <c r="BG34" s="17">
        <v>-26.67</v>
      </c>
      <c r="BH34" s="17">
        <v>-7.85</v>
      </c>
      <c r="BI34" s="17">
        <v>-1.48</v>
      </c>
      <c r="BJ34" s="17">
        <v>-1.1399999999999999</v>
      </c>
      <c r="BK34" s="17">
        <v>-5.99</v>
      </c>
      <c r="BL34" s="17">
        <v>-3.87</v>
      </c>
      <c r="BM34" s="20">
        <f t="shared" si="8"/>
        <v>-521.03000000000338</v>
      </c>
      <c r="BN34" s="20">
        <f t="shared" si="8"/>
        <v>-1199.1699999999737</v>
      </c>
      <c r="BO34" s="20">
        <f t="shared" si="8"/>
        <v>-488.15000000000492</v>
      </c>
      <c r="BP34" s="20">
        <f t="shared" si="8"/>
        <v>-154.54000000000653</v>
      </c>
      <c r="BQ34" s="20">
        <f t="shared" si="8"/>
        <v>-495.92000000000661</v>
      </c>
      <c r="BR34" s="20">
        <f t="shared" si="8"/>
        <v>-266.36999999998739</v>
      </c>
      <c r="BS34" s="20">
        <f t="shared" si="8"/>
        <v>-1657.6099999999406</v>
      </c>
      <c r="BT34" s="20">
        <f t="shared" si="8"/>
        <v>-486.96999999998809</v>
      </c>
      <c r="BU34" s="20">
        <f t="shared" si="8"/>
        <v>-91.600000000005579</v>
      </c>
      <c r="BV34" s="20">
        <f t="shared" si="8"/>
        <v>-70.180000000002465</v>
      </c>
      <c r="BW34" s="20">
        <f t="shared" si="8"/>
        <v>-369.55999999997516</v>
      </c>
      <c r="BX34" s="20">
        <f t="shared" si="8"/>
        <v>-238.24000000000535</v>
      </c>
      <c r="BY34" s="17">
        <f t="shared" si="3"/>
        <v>-4846.2399999998852</v>
      </c>
      <c r="BZ34" s="17">
        <f t="shared" si="4"/>
        <v>-242.31999999999744</v>
      </c>
      <c r="CA34" s="17">
        <f t="shared" si="5"/>
        <v>-950.78000000001714</v>
      </c>
      <c r="CB34" s="17">
        <f t="shared" si="6"/>
        <v>-6039.3399999998992</v>
      </c>
    </row>
    <row r="35" spans="1:80" x14ac:dyDescent="0.25">
      <c r="A35" t="str">
        <f t="shared" si="0"/>
        <v>CAEC.CES2</v>
      </c>
      <c r="B35" s="1" t="s">
        <v>49</v>
      </c>
      <c r="C35" s="1" t="s">
        <v>52</v>
      </c>
      <c r="D35" s="1" t="s">
        <v>51</v>
      </c>
      <c r="E35" s="17">
        <v>-216.83000000000175</v>
      </c>
      <c r="F35" s="17">
        <v>-526.72000000000116</v>
      </c>
      <c r="G35" s="17">
        <v>-213.29999999998836</v>
      </c>
      <c r="H35" s="17">
        <v>-76.450000000004366</v>
      </c>
      <c r="I35" s="17">
        <v>-265.6699999999837</v>
      </c>
      <c r="J35" s="17">
        <v>-125.75</v>
      </c>
      <c r="K35" s="17">
        <v>-923.60999999998603</v>
      </c>
      <c r="L35" s="17">
        <v>-269.78999999997905</v>
      </c>
      <c r="M35" s="17">
        <v>-46.290000000000873</v>
      </c>
      <c r="N35" s="17">
        <v>-34.080000000001746</v>
      </c>
      <c r="O35" s="17">
        <v>-164.7100000000064</v>
      </c>
      <c r="P35" s="17">
        <v>-108.90999999999622</v>
      </c>
      <c r="Q35" s="20">
        <v>-10.850000000000364</v>
      </c>
      <c r="R35" s="20">
        <v>-26.340000000000146</v>
      </c>
      <c r="S35" s="20">
        <v>-10.670000000000073</v>
      </c>
      <c r="T35" s="20">
        <v>-3.8199999999999363</v>
      </c>
      <c r="U35" s="20">
        <v>-13.279999999999745</v>
      </c>
      <c r="V35" s="20">
        <v>-6.2900000000004184</v>
      </c>
      <c r="W35" s="20">
        <v>-46.180000000000291</v>
      </c>
      <c r="X35" s="20">
        <v>-13.489999999999782</v>
      </c>
      <c r="Y35" s="20">
        <v>-2.3200000000001637</v>
      </c>
      <c r="Z35" s="20">
        <v>-1.7000000000000455</v>
      </c>
      <c r="AA35" s="20">
        <v>-8.2399999999997817</v>
      </c>
      <c r="AB35" s="20">
        <v>-5.4400000000000546</v>
      </c>
      <c r="AC35" s="17">
        <v>-40.420000000001892</v>
      </c>
      <c r="AD35" s="17">
        <v>-96.959999999999127</v>
      </c>
      <c r="AE35" s="17">
        <v>-38.819999999999709</v>
      </c>
      <c r="AF35" s="17">
        <v>-13.730000000000473</v>
      </c>
      <c r="AG35" s="17">
        <v>-47.120000000002619</v>
      </c>
      <c r="AH35" s="17">
        <v>-22.020000000000437</v>
      </c>
      <c r="AI35" s="17">
        <v>-159.58000000000175</v>
      </c>
      <c r="AJ35" s="17">
        <v>-45.979999999999563</v>
      </c>
      <c r="AK35" s="17">
        <v>-7.7800000000002001</v>
      </c>
      <c r="AL35" s="17">
        <v>-5.6500000000000909</v>
      </c>
      <c r="AM35" s="17">
        <v>-26.930000000000291</v>
      </c>
      <c r="AN35" s="17">
        <v>-17.569999999999709</v>
      </c>
      <c r="AO35" s="20">
        <f t="shared" si="7"/>
        <v>-268.100000000004</v>
      </c>
      <c r="AP35" s="20">
        <f t="shared" si="7"/>
        <v>-650.02000000000044</v>
      </c>
      <c r="AQ35" s="20">
        <f t="shared" si="7"/>
        <v>-262.78999999998814</v>
      </c>
      <c r="AR35" s="20">
        <f t="shared" si="7"/>
        <v>-94.000000000004775</v>
      </c>
      <c r="AS35" s="20">
        <f t="shared" si="7"/>
        <v>-326.06999999998607</v>
      </c>
      <c r="AT35" s="20">
        <f t="shared" si="7"/>
        <v>-154.06000000000085</v>
      </c>
      <c r="AU35" s="20">
        <f t="shared" si="7"/>
        <v>-1129.3699999999881</v>
      </c>
      <c r="AV35" s="20">
        <f t="shared" si="7"/>
        <v>-329.25999999997839</v>
      </c>
      <c r="AW35" s="20">
        <f t="shared" si="7"/>
        <v>-56.390000000001237</v>
      </c>
      <c r="AX35" s="20">
        <f t="shared" si="7"/>
        <v>-41.430000000001883</v>
      </c>
      <c r="AY35" s="20">
        <f t="shared" si="7"/>
        <v>-199.88000000000648</v>
      </c>
      <c r="AZ35" s="20">
        <f t="shared" si="7"/>
        <v>-131.91999999999598</v>
      </c>
      <c r="BA35" s="17">
        <v>-4.34</v>
      </c>
      <c r="BB35" s="17">
        <v>-10.53</v>
      </c>
      <c r="BC35" s="17">
        <v>-4.2699999999999996</v>
      </c>
      <c r="BD35" s="17">
        <v>-1.53</v>
      </c>
      <c r="BE35" s="17">
        <v>-5.31</v>
      </c>
      <c r="BF35" s="17">
        <v>-2.5099999999999998</v>
      </c>
      <c r="BG35" s="17">
        <v>-18.47</v>
      </c>
      <c r="BH35" s="17">
        <v>-5.39</v>
      </c>
      <c r="BI35" s="17">
        <v>-0.93</v>
      </c>
      <c r="BJ35" s="17">
        <v>-0.68</v>
      </c>
      <c r="BK35" s="17">
        <v>-3.29</v>
      </c>
      <c r="BL35" s="17">
        <v>-2.1800000000000002</v>
      </c>
      <c r="BM35" s="20">
        <f t="shared" si="8"/>
        <v>-272.44000000000398</v>
      </c>
      <c r="BN35" s="20">
        <f t="shared" si="8"/>
        <v>-660.55000000000041</v>
      </c>
      <c r="BO35" s="20">
        <f t="shared" si="8"/>
        <v>-267.05999999998812</v>
      </c>
      <c r="BP35" s="20">
        <f t="shared" si="8"/>
        <v>-95.530000000004776</v>
      </c>
      <c r="BQ35" s="20">
        <f t="shared" si="8"/>
        <v>-331.37999999998607</v>
      </c>
      <c r="BR35" s="20">
        <f t="shared" si="8"/>
        <v>-156.57000000000085</v>
      </c>
      <c r="BS35" s="20">
        <f t="shared" si="8"/>
        <v>-1147.8399999999881</v>
      </c>
      <c r="BT35" s="20">
        <f t="shared" si="8"/>
        <v>-334.64999999997838</v>
      </c>
      <c r="BU35" s="20">
        <f t="shared" si="8"/>
        <v>-57.320000000001237</v>
      </c>
      <c r="BV35" s="20">
        <f t="shared" si="8"/>
        <v>-42.110000000001882</v>
      </c>
      <c r="BW35" s="20">
        <f t="shared" si="8"/>
        <v>-203.17000000000647</v>
      </c>
      <c r="BX35" s="20">
        <f t="shared" si="8"/>
        <v>-134.09999999999599</v>
      </c>
      <c r="BY35" s="17">
        <f t="shared" si="3"/>
        <v>-2972.1099999999497</v>
      </c>
      <c r="BZ35" s="17">
        <f t="shared" si="4"/>
        <v>-148.6200000000008</v>
      </c>
      <c r="CA35" s="17">
        <f t="shared" si="5"/>
        <v>-581.99000000000558</v>
      </c>
      <c r="CB35" s="17">
        <f t="shared" si="6"/>
        <v>-3702.7199999999557</v>
      </c>
    </row>
    <row r="36" spans="1:80" x14ac:dyDescent="0.25">
      <c r="A36" t="str">
        <f t="shared" si="0"/>
        <v>ICPL.CHIN</v>
      </c>
      <c r="B36" s="1" t="s">
        <v>53</v>
      </c>
      <c r="C36" s="1" t="s">
        <v>54</v>
      </c>
      <c r="D36" s="1" t="s">
        <v>54</v>
      </c>
      <c r="E36" s="17">
        <v>0</v>
      </c>
      <c r="F36" s="17">
        <v>0</v>
      </c>
      <c r="G36" s="17">
        <v>0</v>
      </c>
      <c r="H36" s="17">
        <v>10.860000000000127</v>
      </c>
      <c r="I36" s="17">
        <v>75.859999999998763</v>
      </c>
      <c r="J36" s="17">
        <v>77.700000000000728</v>
      </c>
      <c r="K36" s="17">
        <v>82.400000000001455</v>
      </c>
      <c r="L36" s="17">
        <v>34.140000000000327</v>
      </c>
      <c r="M36" s="17">
        <v>41.630000000000109</v>
      </c>
      <c r="N36" s="17">
        <v>11.259999999999991</v>
      </c>
      <c r="O36" s="17">
        <v>0</v>
      </c>
      <c r="P36" s="17">
        <v>0</v>
      </c>
      <c r="Q36" s="20">
        <v>0</v>
      </c>
      <c r="R36" s="20">
        <v>0</v>
      </c>
      <c r="S36" s="20">
        <v>0</v>
      </c>
      <c r="T36" s="20">
        <v>0.54000000000000625</v>
      </c>
      <c r="U36" s="20">
        <v>3.7900000000000205</v>
      </c>
      <c r="V36" s="20">
        <v>3.8899999999999864</v>
      </c>
      <c r="W36" s="20">
        <v>4.1200000000000045</v>
      </c>
      <c r="X36" s="20">
        <v>1.6999999999999886</v>
      </c>
      <c r="Y36" s="20">
        <v>2.0799999999999841</v>
      </c>
      <c r="Z36" s="20">
        <v>0.55999999999998806</v>
      </c>
      <c r="AA36" s="20">
        <v>0</v>
      </c>
      <c r="AB36" s="20">
        <v>0</v>
      </c>
      <c r="AC36" s="17">
        <v>0</v>
      </c>
      <c r="AD36" s="17">
        <v>0</v>
      </c>
      <c r="AE36" s="17">
        <v>0</v>
      </c>
      <c r="AF36" s="17">
        <v>1.9500000000000171</v>
      </c>
      <c r="AG36" s="17">
        <v>13.450000000000045</v>
      </c>
      <c r="AH36" s="17">
        <v>13.599999999999909</v>
      </c>
      <c r="AI36" s="17">
        <v>14.240000000000009</v>
      </c>
      <c r="AJ36" s="17">
        <v>5.82000000000005</v>
      </c>
      <c r="AK36" s="17">
        <v>7</v>
      </c>
      <c r="AL36" s="17">
        <v>1.8600000000000136</v>
      </c>
      <c r="AM36" s="17">
        <v>0</v>
      </c>
      <c r="AN36" s="17">
        <v>0</v>
      </c>
      <c r="AO36" s="20">
        <f t="shared" si="7"/>
        <v>0</v>
      </c>
      <c r="AP36" s="20">
        <f t="shared" si="7"/>
        <v>0</v>
      </c>
      <c r="AQ36" s="20">
        <f t="shared" si="7"/>
        <v>0</v>
      </c>
      <c r="AR36" s="20">
        <f t="shared" si="7"/>
        <v>13.350000000000151</v>
      </c>
      <c r="AS36" s="20">
        <f t="shared" si="7"/>
        <v>93.099999999998829</v>
      </c>
      <c r="AT36" s="20">
        <f t="shared" si="7"/>
        <v>95.190000000000623</v>
      </c>
      <c r="AU36" s="20">
        <f t="shared" si="7"/>
        <v>100.76000000000147</v>
      </c>
      <c r="AV36" s="20">
        <f t="shared" si="7"/>
        <v>41.660000000000366</v>
      </c>
      <c r="AW36" s="20">
        <f t="shared" si="7"/>
        <v>50.710000000000093</v>
      </c>
      <c r="AX36" s="20">
        <f t="shared" si="7"/>
        <v>13.679999999999993</v>
      </c>
      <c r="AY36" s="20">
        <f t="shared" si="7"/>
        <v>0</v>
      </c>
      <c r="AZ36" s="20">
        <f t="shared" si="7"/>
        <v>0</v>
      </c>
      <c r="BA36" s="17">
        <v>0</v>
      </c>
      <c r="BB36" s="17">
        <v>0</v>
      </c>
      <c r="BC36" s="17">
        <v>0</v>
      </c>
      <c r="BD36" s="17">
        <v>0.22</v>
      </c>
      <c r="BE36" s="17">
        <v>1.52</v>
      </c>
      <c r="BF36" s="17">
        <v>1.55</v>
      </c>
      <c r="BG36" s="17">
        <v>1.65</v>
      </c>
      <c r="BH36" s="17">
        <v>0.68</v>
      </c>
      <c r="BI36" s="17">
        <v>0.83</v>
      </c>
      <c r="BJ36" s="17">
        <v>0.23</v>
      </c>
      <c r="BK36" s="17">
        <v>0</v>
      </c>
      <c r="BL36" s="17">
        <v>0</v>
      </c>
      <c r="BM36" s="20">
        <f t="shared" si="8"/>
        <v>0</v>
      </c>
      <c r="BN36" s="20">
        <f t="shared" si="8"/>
        <v>0</v>
      </c>
      <c r="BO36" s="20">
        <f t="shared" si="8"/>
        <v>0</v>
      </c>
      <c r="BP36" s="20">
        <f t="shared" si="8"/>
        <v>13.570000000000151</v>
      </c>
      <c r="BQ36" s="20">
        <f t="shared" si="8"/>
        <v>94.619999999998825</v>
      </c>
      <c r="BR36" s="20">
        <f t="shared" si="8"/>
        <v>96.74000000000062</v>
      </c>
      <c r="BS36" s="20">
        <f t="shared" si="8"/>
        <v>102.41000000000147</v>
      </c>
      <c r="BT36" s="20">
        <f t="shared" si="8"/>
        <v>42.340000000000366</v>
      </c>
      <c r="BU36" s="20">
        <f t="shared" si="8"/>
        <v>51.540000000000092</v>
      </c>
      <c r="BV36" s="20">
        <f t="shared" si="8"/>
        <v>13.909999999999993</v>
      </c>
      <c r="BW36" s="20">
        <f t="shared" si="8"/>
        <v>0</v>
      </c>
      <c r="BX36" s="20">
        <f t="shared" si="8"/>
        <v>0</v>
      </c>
      <c r="BY36" s="17">
        <f t="shared" si="3"/>
        <v>333.8500000000015</v>
      </c>
      <c r="BZ36" s="17">
        <f t="shared" si="4"/>
        <v>16.679999999999978</v>
      </c>
      <c r="CA36" s="17">
        <f t="shared" si="5"/>
        <v>64.600000000000051</v>
      </c>
      <c r="CB36" s="17">
        <f t="shared" si="6"/>
        <v>415.13000000000147</v>
      </c>
    </row>
    <row r="37" spans="1:80" x14ac:dyDescent="0.25">
      <c r="A37" t="str">
        <f t="shared" si="0"/>
        <v>CMH.CMH1</v>
      </c>
      <c r="B37" s="1" t="s">
        <v>57</v>
      </c>
      <c r="C37" s="1" t="s">
        <v>58</v>
      </c>
      <c r="D37" s="1" t="s">
        <v>58</v>
      </c>
      <c r="E37" s="17">
        <v>358.66999999999825</v>
      </c>
      <c r="F37" s="17">
        <v>1426.070000000007</v>
      </c>
      <c r="G37" s="17">
        <v>240.90000000000146</v>
      </c>
      <c r="H37" s="17">
        <v>89.209999999999127</v>
      </c>
      <c r="I37" s="17">
        <v>594.75999999999476</v>
      </c>
      <c r="J37" s="17">
        <v>446.04000000000087</v>
      </c>
      <c r="K37" s="17">
        <v>2191.0100000000093</v>
      </c>
      <c r="L37" s="17">
        <v>500.47999999999593</v>
      </c>
      <c r="M37" s="17">
        <v>110.34999999999854</v>
      </c>
      <c r="N37" s="17">
        <v>113.43999999999869</v>
      </c>
      <c r="O37" s="17">
        <v>397.26000000000204</v>
      </c>
      <c r="P37" s="17">
        <v>82.079999999999927</v>
      </c>
      <c r="Q37" s="20">
        <v>17.929999999999836</v>
      </c>
      <c r="R37" s="20">
        <v>71.300000000000182</v>
      </c>
      <c r="S37" s="20">
        <v>12.039999999999964</v>
      </c>
      <c r="T37" s="20">
        <v>4.4700000000000273</v>
      </c>
      <c r="U37" s="20">
        <v>29.739999999999782</v>
      </c>
      <c r="V37" s="20">
        <v>22.300000000000182</v>
      </c>
      <c r="W37" s="20">
        <v>109.55999999999949</v>
      </c>
      <c r="X37" s="20">
        <v>25.0300000000002</v>
      </c>
      <c r="Y37" s="20">
        <v>5.5200000000000955</v>
      </c>
      <c r="Z37" s="20">
        <v>5.6699999999999591</v>
      </c>
      <c r="AA37" s="20">
        <v>19.860000000000127</v>
      </c>
      <c r="AB37" s="20">
        <v>4.1000000000000227</v>
      </c>
      <c r="AC37" s="17">
        <v>66.859999999999673</v>
      </c>
      <c r="AD37" s="17">
        <v>262.51000000000204</v>
      </c>
      <c r="AE37" s="17">
        <v>43.840000000000146</v>
      </c>
      <c r="AF37" s="17">
        <v>16.029999999999973</v>
      </c>
      <c r="AG37" s="17">
        <v>105.5</v>
      </c>
      <c r="AH37" s="17">
        <v>78.069999999999709</v>
      </c>
      <c r="AI37" s="17">
        <v>378.56000000000495</v>
      </c>
      <c r="AJ37" s="17">
        <v>85.299999999999272</v>
      </c>
      <c r="AK37" s="17">
        <v>18.550000000000182</v>
      </c>
      <c r="AL37" s="17">
        <v>18.809999999999945</v>
      </c>
      <c r="AM37" s="17">
        <v>64.950000000000728</v>
      </c>
      <c r="AN37" s="17">
        <v>13.230000000000018</v>
      </c>
      <c r="AO37" s="20">
        <f t="shared" si="7"/>
        <v>443.45999999999776</v>
      </c>
      <c r="AP37" s="20">
        <f t="shared" si="7"/>
        <v>1759.8800000000092</v>
      </c>
      <c r="AQ37" s="20">
        <f t="shared" si="7"/>
        <v>296.78000000000156</v>
      </c>
      <c r="AR37" s="20">
        <f t="shared" si="7"/>
        <v>109.70999999999913</v>
      </c>
      <c r="AS37" s="20">
        <f t="shared" si="7"/>
        <v>729.99999999999454</v>
      </c>
      <c r="AT37" s="20">
        <f t="shared" si="7"/>
        <v>546.41000000000076</v>
      </c>
      <c r="AU37" s="20">
        <f t="shared" si="7"/>
        <v>2679.1300000000138</v>
      </c>
      <c r="AV37" s="20">
        <f t="shared" si="7"/>
        <v>610.8099999999954</v>
      </c>
      <c r="AW37" s="20">
        <f t="shared" si="7"/>
        <v>134.41999999999882</v>
      </c>
      <c r="AX37" s="20">
        <f t="shared" si="7"/>
        <v>137.91999999999859</v>
      </c>
      <c r="AY37" s="20">
        <f t="shared" si="7"/>
        <v>482.07000000000289</v>
      </c>
      <c r="AZ37" s="20">
        <f t="shared" si="7"/>
        <v>99.409999999999968</v>
      </c>
      <c r="BA37" s="17">
        <v>7.17</v>
      </c>
      <c r="BB37" s="17">
        <v>28.51</v>
      </c>
      <c r="BC37" s="17">
        <v>4.82</v>
      </c>
      <c r="BD37" s="17">
        <v>1.78</v>
      </c>
      <c r="BE37" s="17">
        <v>11.89</v>
      </c>
      <c r="BF37" s="17">
        <v>8.92</v>
      </c>
      <c r="BG37" s="17">
        <v>43.81</v>
      </c>
      <c r="BH37" s="17">
        <v>10.01</v>
      </c>
      <c r="BI37" s="17">
        <v>2.21</v>
      </c>
      <c r="BJ37" s="17">
        <v>2.27</v>
      </c>
      <c r="BK37" s="17">
        <v>7.94</v>
      </c>
      <c r="BL37" s="17">
        <v>1.64</v>
      </c>
      <c r="BM37" s="20">
        <f t="shared" si="8"/>
        <v>450.62999999999778</v>
      </c>
      <c r="BN37" s="20">
        <f t="shared" si="8"/>
        <v>1788.3900000000092</v>
      </c>
      <c r="BO37" s="20">
        <f t="shared" si="8"/>
        <v>301.60000000000156</v>
      </c>
      <c r="BP37" s="20">
        <f t="shared" si="8"/>
        <v>111.48999999999913</v>
      </c>
      <c r="BQ37" s="20">
        <f t="shared" si="8"/>
        <v>741.88999999999453</v>
      </c>
      <c r="BR37" s="20">
        <f t="shared" si="8"/>
        <v>555.33000000000072</v>
      </c>
      <c r="BS37" s="20">
        <f t="shared" si="8"/>
        <v>2722.9400000000137</v>
      </c>
      <c r="BT37" s="20">
        <f t="shared" si="8"/>
        <v>620.81999999999539</v>
      </c>
      <c r="BU37" s="20">
        <f t="shared" si="8"/>
        <v>136.62999999999883</v>
      </c>
      <c r="BV37" s="20">
        <f t="shared" si="8"/>
        <v>140.18999999999861</v>
      </c>
      <c r="BW37" s="20">
        <f t="shared" si="8"/>
        <v>490.01000000000289</v>
      </c>
      <c r="BX37" s="20">
        <f t="shared" si="8"/>
        <v>101.04999999999997</v>
      </c>
      <c r="BY37" s="17">
        <f t="shared" si="3"/>
        <v>6550.2700000000059</v>
      </c>
      <c r="BZ37" s="17">
        <f t="shared" si="4"/>
        <v>327.51999999999987</v>
      </c>
      <c r="CA37" s="17">
        <f t="shared" si="5"/>
        <v>1283.1800000000069</v>
      </c>
      <c r="CB37" s="17">
        <f t="shared" si="6"/>
        <v>8160.970000000013</v>
      </c>
    </row>
    <row r="38" spans="1:80" x14ac:dyDescent="0.25">
      <c r="A38" t="str">
        <f>B38&amp;"."&amp;IF(D38="CES1/CES2",C38,IF(C38="CRE1/CRE2",C38,D38))</f>
        <v>CNRL.CNR5</v>
      </c>
      <c r="B38" s="1" t="s">
        <v>59</v>
      </c>
      <c r="C38" s="1" t="s">
        <v>60</v>
      </c>
      <c r="D38" s="1" t="s">
        <v>60</v>
      </c>
      <c r="E38" s="17">
        <v>-0.36000000000001364</v>
      </c>
      <c r="F38" s="17">
        <v>0</v>
      </c>
      <c r="G38" s="17">
        <v>0</v>
      </c>
      <c r="H38" s="17">
        <v>-9.9999999999997868E-3</v>
      </c>
      <c r="I38" s="17">
        <v>-0.55999999999994543</v>
      </c>
      <c r="J38" s="17">
        <v>-0.39999999999997726</v>
      </c>
      <c r="K38" s="17">
        <v>-0.28999999999996362</v>
      </c>
      <c r="L38" s="17">
        <v>0</v>
      </c>
      <c r="M38" s="17">
        <v>-8.0700000000006185</v>
      </c>
      <c r="N38" s="17">
        <v>0</v>
      </c>
      <c r="O38" s="17">
        <v>0</v>
      </c>
      <c r="P38" s="17">
        <v>-7.000000000000739E-2</v>
      </c>
      <c r="Q38" s="20">
        <v>-9.9999999999997868E-3</v>
      </c>
      <c r="R38" s="20">
        <v>0</v>
      </c>
      <c r="S38" s="20">
        <v>0</v>
      </c>
      <c r="T38" s="20">
        <v>0</v>
      </c>
      <c r="U38" s="20">
        <v>-3.0000000000001137E-2</v>
      </c>
      <c r="V38" s="20">
        <v>-1.9999999999999574E-2</v>
      </c>
      <c r="W38" s="20">
        <v>-1.9999999999999574E-2</v>
      </c>
      <c r="X38" s="20">
        <v>0</v>
      </c>
      <c r="Y38" s="20">
        <v>-0.40000000000003411</v>
      </c>
      <c r="Z38" s="20">
        <v>0</v>
      </c>
      <c r="AA38" s="20">
        <v>0</v>
      </c>
      <c r="AB38" s="20">
        <v>0</v>
      </c>
      <c r="AC38" s="17">
        <v>-7.0000000000000284E-2</v>
      </c>
      <c r="AD38" s="17">
        <v>0</v>
      </c>
      <c r="AE38" s="17">
        <v>0</v>
      </c>
      <c r="AF38" s="17">
        <v>0</v>
      </c>
      <c r="AG38" s="17">
        <v>-0.10000000000000853</v>
      </c>
      <c r="AH38" s="17">
        <v>-7.0000000000000284E-2</v>
      </c>
      <c r="AI38" s="17">
        <v>-4.9999999999997158E-2</v>
      </c>
      <c r="AJ38" s="17">
        <v>0</v>
      </c>
      <c r="AK38" s="17">
        <v>-1.3600000000000136</v>
      </c>
      <c r="AL38" s="17">
        <v>0</v>
      </c>
      <c r="AM38" s="17">
        <v>0</v>
      </c>
      <c r="AN38" s="17">
        <v>-9.9999999999997868E-3</v>
      </c>
      <c r="AO38" s="20">
        <f t="shared" si="7"/>
        <v>-0.44000000000001371</v>
      </c>
      <c r="AP38" s="20">
        <f t="shared" si="7"/>
        <v>0</v>
      </c>
      <c r="AQ38" s="20">
        <f t="shared" si="7"/>
        <v>0</v>
      </c>
      <c r="AR38" s="20">
        <f t="shared" si="7"/>
        <v>-9.9999999999997868E-3</v>
      </c>
      <c r="AS38" s="20">
        <f t="shared" si="7"/>
        <v>-0.68999999999995509</v>
      </c>
      <c r="AT38" s="20">
        <f t="shared" si="7"/>
        <v>-0.48999999999997712</v>
      </c>
      <c r="AU38" s="20">
        <f t="shared" si="7"/>
        <v>-0.35999999999996035</v>
      </c>
      <c r="AV38" s="20">
        <f t="shared" si="7"/>
        <v>0</v>
      </c>
      <c r="AW38" s="20">
        <f t="shared" si="7"/>
        <v>-9.8300000000006662</v>
      </c>
      <c r="AX38" s="20">
        <f t="shared" si="7"/>
        <v>0</v>
      </c>
      <c r="AY38" s="20">
        <f t="shared" si="7"/>
        <v>0</v>
      </c>
      <c r="AZ38" s="20">
        <f t="shared" si="7"/>
        <v>-8.0000000000007176E-2</v>
      </c>
      <c r="BA38" s="17">
        <v>-0.01</v>
      </c>
      <c r="BB38" s="17">
        <v>0</v>
      </c>
      <c r="BC38" s="17">
        <v>0</v>
      </c>
      <c r="BD38" s="17">
        <v>0</v>
      </c>
      <c r="BE38" s="17">
        <v>-0.01</v>
      </c>
      <c r="BF38" s="17">
        <v>-0.01</v>
      </c>
      <c r="BG38" s="17">
        <v>-0.01</v>
      </c>
      <c r="BH38" s="17">
        <v>0</v>
      </c>
      <c r="BI38" s="17">
        <v>-0.16</v>
      </c>
      <c r="BJ38" s="17">
        <v>0</v>
      </c>
      <c r="BK38" s="17">
        <v>0</v>
      </c>
      <c r="BL38" s="17">
        <v>0</v>
      </c>
      <c r="BM38" s="20">
        <f t="shared" si="8"/>
        <v>-0.45000000000001372</v>
      </c>
      <c r="BN38" s="20">
        <f t="shared" si="8"/>
        <v>0</v>
      </c>
      <c r="BO38" s="20">
        <f t="shared" si="8"/>
        <v>0</v>
      </c>
      <c r="BP38" s="20">
        <f t="shared" si="8"/>
        <v>-9.9999999999997868E-3</v>
      </c>
      <c r="BQ38" s="20">
        <f t="shared" si="8"/>
        <v>-0.6999999999999551</v>
      </c>
      <c r="BR38" s="20">
        <f t="shared" si="8"/>
        <v>-0.49999999999997713</v>
      </c>
      <c r="BS38" s="20">
        <f t="shared" si="8"/>
        <v>-0.36999999999996036</v>
      </c>
      <c r="BT38" s="20">
        <f t="shared" si="8"/>
        <v>0</v>
      </c>
      <c r="BU38" s="20">
        <f t="shared" si="8"/>
        <v>-9.9900000000006663</v>
      </c>
      <c r="BV38" s="20">
        <f t="shared" si="8"/>
        <v>0</v>
      </c>
      <c r="BW38" s="20">
        <f t="shared" si="8"/>
        <v>0</v>
      </c>
      <c r="BX38" s="20">
        <f t="shared" si="8"/>
        <v>-8.0000000000007176E-2</v>
      </c>
      <c r="BY38" s="17">
        <f t="shared" si="3"/>
        <v>-9.7600000000005256</v>
      </c>
      <c r="BZ38" s="17">
        <f t="shared" si="4"/>
        <v>-0.48000000000003418</v>
      </c>
      <c r="CA38" s="17">
        <f t="shared" si="5"/>
        <v>-1.8600000000000196</v>
      </c>
      <c r="CB38" s="17">
        <f t="shared" si="6"/>
        <v>-12.100000000000579</v>
      </c>
    </row>
    <row r="39" spans="1:80" x14ac:dyDescent="0.25">
      <c r="A39" t="str">
        <f t="shared" ref="A39:A102" si="9">B39&amp;"."&amp;IF(D39="CES1/CES2",C39,IF(C39="CRE1/CRE2",C39,D39))</f>
        <v>VQW.CR1</v>
      </c>
      <c r="B39" s="1" t="s">
        <v>29</v>
      </c>
      <c r="C39" s="1" t="s">
        <v>61</v>
      </c>
      <c r="D39" s="1" t="s">
        <v>61</v>
      </c>
      <c r="E39" s="17">
        <v>-592.90000000000146</v>
      </c>
      <c r="F39" s="17">
        <v>-562.82000000000153</v>
      </c>
      <c r="G39" s="17">
        <v>-246.22000000000025</v>
      </c>
      <c r="H39" s="17">
        <v>-344.34000000000015</v>
      </c>
      <c r="I39" s="17">
        <v>-379.52000000000044</v>
      </c>
      <c r="J39" s="17">
        <v>-176.35000000000036</v>
      </c>
      <c r="K39" s="17">
        <v>-402.76999999999953</v>
      </c>
      <c r="L39" s="17">
        <v>-141.11000000000013</v>
      </c>
      <c r="M39" s="17">
        <v>-147.80999999999995</v>
      </c>
      <c r="N39" s="17">
        <v>-360.67999999999938</v>
      </c>
      <c r="O39" s="17">
        <v>-225.49999999999977</v>
      </c>
      <c r="P39" s="17">
        <v>-374.48999999999978</v>
      </c>
      <c r="Q39" s="20">
        <v>-29.650000000000006</v>
      </c>
      <c r="R39" s="20">
        <v>-28.14</v>
      </c>
      <c r="S39" s="20">
        <v>-12.310000000000002</v>
      </c>
      <c r="T39" s="20">
        <v>-17.21</v>
      </c>
      <c r="U39" s="20">
        <v>-18.980000000000004</v>
      </c>
      <c r="V39" s="20">
        <v>-8.8199999999999967</v>
      </c>
      <c r="W39" s="20">
        <v>-20.129999999999995</v>
      </c>
      <c r="X39" s="20">
        <v>-7.0599999999999952</v>
      </c>
      <c r="Y39" s="20">
        <v>-7.3900000000000006</v>
      </c>
      <c r="Z39" s="20">
        <v>-18.03</v>
      </c>
      <c r="AA39" s="20">
        <v>-11.280000000000001</v>
      </c>
      <c r="AB39" s="20">
        <v>-18.730000000000018</v>
      </c>
      <c r="AC39" s="17">
        <v>-110.51999999999998</v>
      </c>
      <c r="AD39" s="17">
        <v>-103.60000000000002</v>
      </c>
      <c r="AE39" s="17">
        <v>-44.809999999999988</v>
      </c>
      <c r="AF39" s="17">
        <v>-61.849999999999994</v>
      </c>
      <c r="AG39" s="17">
        <v>-67.320000000000022</v>
      </c>
      <c r="AH39" s="17">
        <v>-30.870000000000005</v>
      </c>
      <c r="AI39" s="17">
        <v>-69.590000000000032</v>
      </c>
      <c r="AJ39" s="17">
        <v>-24.060000000000002</v>
      </c>
      <c r="AK39" s="17">
        <v>-24.850000000000009</v>
      </c>
      <c r="AL39" s="17">
        <v>-59.809999999999945</v>
      </c>
      <c r="AM39" s="17">
        <v>-36.870000000000005</v>
      </c>
      <c r="AN39" s="17">
        <v>-60.379999999999995</v>
      </c>
      <c r="AO39" s="20">
        <f t="shared" si="7"/>
        <v>-733.07000000000141</v>
      </c>
      <c r="AP39" s="20">
        <f t="shared" si="7"/>
        <v>-694.56000000000154</v>
      </c>
      <c r="AQ39" s="20">
        <f t="shared" si="7"/>
        <v>-303.34000000000026</v>
      </c>
      <c r="AR39" s="20">
        <f t="shared" si="7"/>
        <v>-423.40000000000009</v>
      </c>
      <c r="AS39" s="20">
        <f t="shared" si="7"/>
        <v>-465.8200000000005</v>
      </c>
      <c r="AT39" s="20">
        <f t="shared" si="7"/>
        <v>-216.04000000000036</v>
      </c>
      <c r="AU39" s="20">
        <f t="shared" si="7"/>
        <v>-492.48999999999955</v>
      </c>
      <c r="AV39" s="20">
        <f t="shared" si="7"/>
        <v>-172.23000000000013</v>
      </c>
      <c r="AW39" s="20">
        <f t="shared" si="7"/>
        <v>-180.04999999999995</v>
      </c>
      <c r="AX39" s="20">
        <f t="shared" si="7"/>
        <v>-438.5199999999993</v>
      </c>
      <c r="AY39" s="20">
        <f t="shared" si="7"/>
        <v>-273.64999999999975</v>
      </c>
      <c r="AZ39" s="20">
        <f t="shared" si="7"/>
        <v>-453.5999999999998</v>
      </c>
      <c r="BA39" s="17">
        <v>-11.86</v>
      </c>
      <c r="BB39" s="17">
        <v>-11.25</v>
      </c>
      <c r="BC39" s="17">
        <v>-4.92</v>
      </c>
      <c r="BD39" s="17">
        <v>-6.89</v>
      </c>
      <c r="BE39" s="17">
        <v>-7.59</v>
      </c>
      <c r="BF39" s="17">
        <v>-3.53</v>
      </c>
      <c r="BG39" s="17">
        <v>-8.0500000000000007</v>
      </c>
      <c r="BH39" s="17">
        <v>-2.82</v>
      </c>
      <c r="BI39" s="17">
        <v>-2.96</v>
      </c>
      <c r="BJ39" s="17">
        <v>-7.21</v>
      </c>
      <c r="BK39" s="17">
        <v>-4.51</v>
      </c>
      <c r="BL39" s="17">
        <v>-7.49</v>
      </c>
      <c r="BM39" s="20">
        <f t="shared" si="8"/>
        <v>-744.93000000000143</v>
      </c>
      <c r="BN39" s="20">
        <f t="shared" si="8"/>
        <v>-705.81000000000154</v>
      </c>
      <c r="BO39" s="20">
        <f t="shared" si="8"/>
        <v>-308.26000000000028</v>
      </c>
      <c r="BP39" s="20">
        <f t="shared" si="8"/>
        <v>-430.29000000000008</v>
      </c>
      <c r="BQ39" s="20">
        <f t="shared" si="8"/>
        <v>-473.41000000000048</v>
      </c>
      <c r="BR39" s="20">
        <f t="shared" si="8"/>
        <v>-219.57000000000036</v>
      </c>
      <c r="BS39" s="20">
        <f t="shared" si="8"/>
        <v>-500.53999999999957</v>
      </c>
      <c r="BT39" s="20">
        <f t="shared" si="8"/>
        <v>-175.05000000000013</v>
      </c>
      <c r="BU39" s="20">
        <f t="shared" si="8"/>
        <v>-183.00999999999996</v>
      </c>
      <c r="BV39" s="20">
        <f t="shared" si="8"/>
        <v>-445.72999999999928</v>
      </c>
      <c r="BW39" s="20">
        <f t="shared" si="8"/>
        <v>-278.15999999999974</v>
      </c>
      <c r="BX39" s="20">
        <f t="shared" si="8"/>
        <v>-461.0899999999998</v>
      </c>
      <c r="BY39" s="17">
        <f t="shared" si="3"/>
        <v>-3954.5100000000029</v>
      </c>
      <c r="BZ39" s="17">
        <f t="shared" si="4"/>
        <v>-197.73000000000002</v>
      </c>
      <c r="CA39" s="17">
        <f t="shared" si="5"/>
        <v>-773.61000000000013</v>
      </c>
      <c r="CB39" s="17">
        <f t="shared" si="6"/>
        <v>-4925.8500000000022</v>
      </c>
    </row>
    <row r="40" spans="1:80" x14ac:dyDescent="0.25">
      <c r="A40" t="str">
        <f t="shared" si="9"/>
        <v>CHD.CRE1</v>
      </c>
      <c r="B40" s="1" t="s">
        <v>229</v>
      </c>
      <c r="C40" s="1" t="s">
        <v>217</v>
      </c>
      <c r="D40" s="1" t="s">
        <v>217</v>
      </c>
      <c r="E40" s="17">
        <v>0</v>
      </c>
      <c r="F40" s="17">
        <v>0</v>
      </c>
      <c r="G40" s="17">
        <v>0</v>
      </c>
      <c r="H40" s="17">
        <v>0</v>
      </c>
      <c r="I40" s="17">
        <v>0</v>
      </c>
      <c r="J40" s="17">
        <v>0</v>
      </c>
      <c r="K40" s="17">
        <v>0</v>
      </c>
      <c r="L40" s="17">
        <v>0</v>
      </c>
      <c r="M40" s="17">
        <v>0</v>
      </c>
      <c r="N40" s="17">
        <v>0</v>
      </c>
      <c r="O40" s="17">
        <v>0</v>
      </c>
      <c r="P40" s="17">
        <v>0</v>
      </c>
      <c r="Q40" s="20">
        <v>0</v>
      </c>
      <c r="R40" s="20">
        <v>0</v>
      </c>
      <c r="S40" s="20">
        <v>0</v>
      </c>
      <c r="T40" s="20">
        <v>0</v>
      </c>
      <c r="U40" s="20">
        <v>0</v>
      </c>
      <c r="V40" s="20">
        <v>0</v>
      </c>
      <c r="W40" s="20">
        <v>0</v>
      </c>
      <c r="X40" s="20">
        <v>0</v>
      </c>
      <c r="Y40" s="20">
        <v>0</v>
      </c>
      <c r="Z40" s="20">
        <v>0</v>
      </c>
      <c r="AA40" s="20">
        <v>0</v>
      </c>
      <c r="AB40" s="20">
        <v>0</v>
      </c>
      <c r="AC40" s="17">
        <v>0</v>
      </c>
      <c r="AD40" s="17">
        <v>0</v>
      </c>
      <c r="AE40" s="17">
        <v>0</v>
      </c>
      <c r="AF40" s="17">
        <v>0</v>
      </c>
      <c r="AG40" s="17">
        <v>0</v>
      </c>
      <c r="AH40" s="17">
        <v>0</v>
      </c>
      <c r="AI40" s="17">
        <v>0</v>
      </c>
      <c r="AJ40" s="17">
        <v>0</v>
      </c>
      <c r="AK40" s="17">
        <v>0</v>
      </c>
      <c r="AL40" s="17">
        <v>0</v>
      </c>
      <c r="AM40" s="17">
        <v>0</v>
      </c>
      <c r="AN40" s="17">
        <v>0</v>
      </c>
      <c r="AO40" s="20">
        <f t="shared" si="7"/>
        <v>0</v>
      </c>
      <c r="AP40" s="20">
        <f t="shared" si="7"/>
        <v>0</v>
      </c>
      <c r="AQ40" s="20">
        <f t="shared" si="7"/>
        <v>0</v>
      </c>
      <c r="AR40" s="20">
        <f t="shared" si="7"/>
        <v>0</v>
      </c>
      <c r="AS40" s="20">
        <f t="shared" si="7"/>
        <v>0</v>
      </c>
      <c r="AT40" s="20">
        <f t="shared" si="7"/>
        <v>0</v>
      </c>
      <c r="AU40" s="20">
        <f t="shared" si="7"/>
        <v>0</v>
      </c>
      <c r="AV40" s="20">
        <f t="shared" si="7"/>
        <v>0</v>
      </c>
      <c r="AW40" s="20">
        <f t="shared" si="7"/>
        <v>0</v>
      </c>
      <c r="AX40" s="20">
        <f t="shared" si="7"/>
        <v>0</v>
      </c>
      <c r="AY40" s="20">
        <f t="shared" si="7"/>
        <v>0</v>
      </c>
      <c r="AZ40" s="20">
        <f t="shared" si="7"/>
        <v>0</v>
      </c>
      <c r="BA40" s="17">
        <v>0</v>
      </c>
      <c r="BB40" s="17">
        <v>0</v>
      </c>
      <c r="BC40" s="17">
        <v>0</v>
      </c>
      <c r="BD40" s="17">
        <v>0</v>
      </c>
      <c r="BE40" s="17">
        <v>0</v>
      </c>
      <c r="BF40" s="17">
        <v>0</v>
      </c>
      <c r="BG40" s="17">
        <v>0</v>
      </c>
      <c r="BH40" s="17">
        <v>0</v>
      </c>
      <c r="BI40" s="17">
        <v>0</v>
      </c>
      <c r="BJ40" s="17">
        <v>0</v>
      </c>
      <c r="BK40" s="17">
        <v>0</v>
      </c>
      <c r="BL40" s="17">
        <v>0</v>
      </c>
      <c r="BM40" s="20">
        <f t="shared" si="8"/>
        <v>0</v>
      </c>
      <c r="BN40" s="20">
        <f t="shared" si="8"/>
        <v>0</v>
      </c>
      <c r="BO40" s="20">
        <f t="shared" si="8"/>
        <v>0</v>
      </c>
      <c r="BP40" s="20">
        <f t="shared" si="8"/>
        <v>0</v>
      </c>
      <c r="BQ40" s="20">
        <f t="shared" si="8"/>
        <v>0</v>
      </c>
      <c r="BR40" s="20">
        <f t="shared" si="8"/>
        <v>0</v>
      </c>
      <c r="BS40" s="20">
        <f t="shared" si="8"/>
        <v>0</v>
      </c>
      <c r="BT40" s="20">
        <f t="shared" si="8"/>
        <v>0</v>
      </c>
      <c r="BU40" s="20">
        <f t="shared" si="8"/>
        <v>0</v>
      </c>
      <c r="BV40" s="20">
        <f t="shared" si="8"/>
        <v>0</v>
      </c>
      <c r="BW40" s="20">
        <f t="shared" si="8"/>
        <v>0</v>
      </c>
      <c r="BX40" s="20">
        <f t="shared" si="8"/>
        <v>0</v>
      </c>
      <c r="BY40" s="17">
        <f t="shared" si="3"/>
        <v>0</v>
      </c>
      <c r="BZ40" s="17">
        <f t="shared" si="4"/>
        <v>0</v>
      </c>
      <c r="CA40" s="17">
        <f t="shared" si="5"/>
        <v>0</v>
      </c>
      <c r="CB40" s="17">
        <f t="shared" si="6"/>
        <v>0</v>
      </c>
    </row>
    <row r="41" spans="1:80" x14ac:dyDescent="0.25">
      <c r="A41" t="str">
        <f t="shared" si="9"/>
        <v>CWPI.CRE1</v>
      </c>
      <c r="B41" s="1" t="s">
        <v>69</v>
      </c>
      <c r="C41" s="1" t="s">
        <v>217</v>
      </c>
      <c r="D41" s="1" t="s">
        <v>217</v>
      </c>
      <c r="E41" s="17">
        <v>0</v>
      </c>
      <c r="F41" s="17">
        <v>0</v>
      </c>
      <c r="G41" s="17">
        <v>0</v>
      </c>
      <c r="H41" s="17">
        <v>0</v>
      </c>
      <c r="I41" s="17">
        <v>0</v>
      </c>
      <c r="J41" s="17">
        <v>0</v>
      </c>
      <c r="K41" s="17">
        <v>0</v>
      </c>
      <c r="L41" s="17">
        <v>0</v>
      </c>
      <c r="M41" s="17">
        <v>0</v>
      </c>
      <c r="N41" s="17">
        <v>0</v>
      </c>
      <c r="O41" s="17">
        <v>0</v>
      </c>
      <c r="P41" s="17">
        <v>0</v>
      </c>
      <c r="Q41" s="20">
        <v>0</v>
      </c>
      <c r="R41" s="20">
        <v>0</v>
      </c>
      <c r="S41" s="20">
        <v>0</v>
      </c>
      <c r="T41" s="20">
        <v>0</v>
      </c>
      <c r="U41" s="20">
        <v>0</v>
      </c>
      <c r="V41" s="20">
        <v>0</v>
      </c>
      <c r="W41" s="20">
        <v>0</v>
      </c>
      <c r="X41" s="20">
        <v>0</v>
      </c>
      <c r="Y41" s="20">
        <v>0</v>
      </c>
      <c r="Z41" s="20">
        <v>0</v>
      </c>
      <c r="AA41" s="20">
        <v>0</v>
      </c>
      <c r="AB41" s="20">
        <v>0</v>
      </c>
      <c r="AC41" s="17">
        <v>0</v>
      </c>
      <c r="AD41" s="17">
        <v>0</v>
      </c>
      <c r="AE41" s="17">
        <v>0</v>
      </c>
      <c r="AF41" s="17">
        <v>0</v>
      </c>
      <c r="AG41" s="17">
        <v>0</v>
      </c>
      <c r="AH41" s="17">
        <v>0</v>
      </c>
      <c r="AI41" s="17">
        <v>0</v>
      </c>
      <c r="AJ41" s="17">
        <v>0</v>
      </c>
      <c r="AK41" s="17">
        <v>0</v>
      </c>
      <c r="AL41" s="17">
        <v>0</v>
      </c>
      <c r="AM41" s="17">
        <v>0</v>
      </c>
      <c r="AN41" s="17">
        <v>0</v>
      </c>
      <c r="AO41" s="20">
        <f t="shared" si="7"/>
        <v>0</v>
      </c>
      <c r="AP41" s="20">
        <f t="shared" si="7"/>
        <v>0</v>
      </c>
      <c r="AQ41" s="20">
        <f t="shared" si="7"/>
        <v>0</v>
      </c>
      <c r="AR41" s="20">
        <f t="shared" si="7"/>
        <v>0</v>
      </c>
      <c r="AS41" s="20">
        <f t="shared" si="7"/>
        <v>0</v>
      </c>
      <c r="AT41" s="20">
        <f t="shared" si="7"/>
        <v>0</v>
      </c>
      <c r="AU41" s="20">
        <f t="shared" si="7"/>
        <v>0</v>
      </c>
      <c r="AV41" s="20">
        <f t="shared" si="7"/>
        <v>0</v>
      </c>
      <c r="AW41" s="20">
        <f t="shared" si="7"/>
        <v>0</v>
      </c>
      <c r="AX41" s="20">
        <f t="shared" si="7"/>
        <v>0</v>
      </c>
      <c r="AY41" s="20">
        <f t="shared" si="7"/>
        <v>0</v>
      </c>
      <c r="AZ41" s="20">
        <f t="shared" si="7"/>
        <v>0</v>
      </c>
      <c r="BA41" s="17">
        <v>0</v>
      </c>
      <c r="BB41" s="17">
        <v>0</v>
      </c>
      <c r="BC41" s="17">
        <v>0</v>
      </c>
      <c r="BD41" s="17">
        <v>0</v>
      </c>
      <c r="BE41" s="17">
        <v>0</v>
      </c>
      <c r="BF41" s="17">
        <v>0</v>
      </c>
      <c r="BG41" s="17">
        <v>0</v>
      </c>
      <c r="BH41" s="17">
        <v>0</v>
      </c>
      <c r="BI41" s="17">
        <v>0</v>
      </c>
      <c r="BJ41" s="17">
        <v>0</v>
      </c>
      <c r="BK41" s="17">
        <v>0</v>
      </c>
      <c r="BL41" s="17">
        <v>0</v>
      </c>
      <c r="BM41" s="20">
        <f t="shared" si="8"/>
        <v>0</v>
      </c>
      <c r="BN41" s="20">
        <f t="shared" si="8"/>
        <v>0</v>
      </c>
      <c r="BO41" s="20">
        <f t="shared" si="8"/>
        <v>0</v>
      </c>
      <c r="BP41" s="20">
        <f t="shared" si="8"/>
        <v>0</v>
      </c>
      <c r="BQ41" s="20">
        <f t="shared" si="8"/>
        <v>0</v>
      </c>
      <c r="BR41" s="20">
        <f t="shared" si="8"/>
        <v>0</v>
      </c>
      <c r="BS41" s="20">
        <f t="shared" si="8"/>
        <v>0</v>
      </c>
      <c r="BT41" s="20">
        <f t="shared" si="8"/>
        <v>0</v>
      </c>
      <c r="BU41" s="20">
        <f t="shared" si="8"/>
        <v>0</v>
      </c>
      <c r="BV41" s="20">
        <f t="shared" si="8"/>
        <v>0</v>
      </c>
      <c r="BW41" s="20">
        <f t="shared" si="8"/>
        <v>0</v>
      </c>
      <c r="BX41" s="20">
        <f t="shared" si="8"/>
        <v>0</v>
      </c>
      <c r="BY41" s="17">
        <f t="shared" si="3"/>
        <v>0</v>
      </c>
      <c r="BZ41" s="17">
        <f t="shared" si="4"/>
        <v>0</v>
      </c>
      <c r="CA41" s="17">
        <f t="shared" si="5"/>
        <v>0</v>
      </c>
      <c r="CB41" s="17">
        <f t="shared" si="6"/>
        <v>0</v>
      </c>
    </row>
    <row r="42" spans="1:80" x14ac:dyDescent="0.25">
      <c r="A42" t="str">
        <f t="shared" si="9"/>
        <v>CWPI.CRE1/CRE2</v>
      </c>
      <c r="B42" s="1" t="s">
        <v>69</v>
      </c>
      <c r="C42" s="1" t="s">
        <v>870</v>
      </c>
      <c r="D42" s="1" t="s">
        <v>217</v>
      </c>
      <c r="E42" s="17">
        <v>0</v>
      </c>
      <c r="F42" s="17">
        <v>0</v>
      </c>
      <c r="G42" s="17">
        <v>0</v>
      </c>
      <c r="H42" s="17">
        <v>0</v>
      </c>
      <c r="I42" s="17">
        <v>0</v>
      </c>
      <c r="J42" s="17">
        <v>0</v>
      </c>
      <c r="K42" s="17">
        <v>0</v>
      </c>
      <c r="L42" s="17">
        <v>0</v>
      </c>
      <c r="M42" s="17">
        <v>0</v>
      </c>
      <c r="N42" s="17">
        <v>0</v>
      </c>
      <c r="O42" s="17">
        <v>0</v>
      </c>
      <c r="P42" s="17">
        <v>0</v>
      </c>
      <c r="Q42" s="20">
        <v>0</v>
      </c>
      <c r="R42" s="20">
        <v>0</v>
      </c>
      <c r="S42" s="20">
        <v>0</v>
      </c>
      <c r="T42" s="20">
        <v>0</v>
      </c>
      <c r="U42" s="20">
        <v>0</v>
      </c>
      <c r="V42" s="20">
        <v>0</v>
      </c>
      <c r="W42" s="20">
        <v>0</v>
      </c>
      <c r="X42" s="20">
        <v>0</v>
      </c>
      <c r="Y42" s="20">
        <v>0</v>
      </c>
      <c r="Z42" s="20">
        <v>0</v>
      </c>
      <c r="AA42" s="20">
        <v>0</v>
      </c>
      <c r="AB42" s="20">
        <v>0</v>
      </c>
      <c r="AC42" s="17">
        <v>0</v>
      </c>
      <c r="AD42" s="17">
        <v>0</v>
      </c>
      <c r="AE42" s="17">
        <v>0</v>
      </c>
      <c r="AF42" s="17">
        <v>0</v>
      </c>
      <c r="AG42" s="17">
        <v>0</v>
      </c>
      <c r="AH42" s="17">
        <v>0</v>
      </c>
      <c r="AI42" s="17">
        <v>0</v>
      </c>
      <c r="AJ42" s="17">
        <v>0</v>
      </c>
      <c r="AK42" s="17">
        <v>0</v>
      </c>
      <c r="AL42" s="17">
        <v>0</v>
      </c>
      <c r="AM42" s="17">
        <v>0</v>
      </c>
      <c r="AN42" s="17">
        <v>0</v>
      </c>
      <c r="AO42" s="20">
        <f t="shared" si="7"/>
        <v>0</v>
      </c>
      <c r="AP42" s="20">
        <f t="shared" si="7"/>
        <v>0</v>
      </c>
      <c r="AQ42" s="20">
        <f t="shared" si="7"/>
        <v>0</v>
      </c>
      <c r="AR42" s="20">
        <f t="shared" si="7"/>
        <v>0</v>
      </c>
      <c r="AS42" s="20">
        <f t="shared" si="7"/>
        <v>0</v>
      </c>
      <c r="AT42" s="20">
        <f t="shared" si="7"/>
        <v>0</v>
      </c>
      <c r="AU42" s="20">
        <f t="shared" si="7"/>
        <v>0</v>
      </c>
      <c r="AV42" s="20">
        <f t="shared" si="7"/>
        <v>0</v>
      </c>
      <c r="AW42" s="20">
        <f t="shared" si="7"/>
        <v>0</v>
      </c>
      <c r="AX42" s="20">
        <f t="shared" si="7"/>
        <v>0</v>
      </c>
      <c r="AY42" s="20">
        <f t="shared" si="7"/>
        <v>0</v>
      </c>
      <c r="AZ42" s="20">
        <f t="shared" si="7"/>
        <v>0</v>
      </c>
      <c r="BA42" s="17">
        <v>0</v>
      </c>
      <c r="BB42" s="17">
        <v>0</v>
      </c>
      <c r="BC42" s="17">
        <v>0</v>
      </c>
      <c r="BD42" s="17">
        <v>0</v>
      </c>
      <c r="BE42" s="17">
        <v>0</v>
      </c>
      <c r="BF42" s="17">
        <v>0</v>
      </c>
      <c r="BG42" s="17">
        <v>0</v>
      </c>
      <c r="BH42" s="17">
        <v>0</v>
      </c>
      <c r="BI42" s="17">
        <v>0</v>
      </c>
      <c r="BJ42" s="17">
        <v>0</v>
      </c>
      <c r="BK42" s="17">
        <v>0</v>
      </c>
      <c r="BL42" s="17">
        <v>0</v>
      </c>
      <c r="BM42" s="20">
        <f t="shared" si="8"/>
        <v>0</v>
      </c>
      <c r="BN42" s="20">
        <f t="shared" si="8"/>
        <v>0</v>
      </c>
      <c r="BO42" s="20">
        <f t="shared" si="8"/>
        <v>0</v>
      </c>
      <c r="BP42" s="20">
        <f t="shared" si="8"/>
        <v>0</v>
      </c>
      <c r="BQ42" s="20">
        <f t="shared" si="8"/>
        <v>0</v>
      </c>
      <c r="BR42" s="20">
        <f t="shared" si="8"/>
        <v>0</v>
      </c>
      <c r="BS42" s="20">
        <f t="shared" si="8"/>
        <v>0</v>
      </c>
      <c r="BT42" s="20">
        <f t="shared" si="8"/>
        <v>0</v>
      </c>
      <c r="BU42" s="20">
        <f t="shared" si="8"/>
        <v>0</v>
      </c>
      <c r="BV42" s="20">
        <f t="shared" si="8"/>
        <v>0</v>
      </c>
      <c r="BW42" s="20">
        <f t="shared" si="8"/>
        <v>0</v>
      </c>
      <c r="BX42" s="20">
        <f t="shared" si="8"/>
        <v>0</v>
      </c>
      <c r="BY42" s="17">
        <f t="shared" si="3"/>
        <v>0</v>
      </c>
      <c r="BZ42" s="17">
        <f t="shared" si="4"/>
        <v>0</v>
      </c>
      <c r="CA42" s="17">
        <f t="shared" si="5"/>
        <v>0</v>
      </c>
      <c r="CB42" s="17">
        <f t="shared" si="6"/>
        <v>0</v>
      </c>
    </row>
    <row r="43" spans="1:80" x14ac:dyDescent="0.25">
      <c r="A43" t="str">
        <f t="shared" si="9"/>
        <v>CHD.CRE2</v>
      </c>
      <c r="B43" s="1" t="s">
        <v>229</v>
      </c>
      <c r="C43" s="1" t="s">
        <v>218</v>
      </c>
      <c r="D43" s="1" t="s">
        <v>218</v>
      </c>
      <c r="E43" s="17">
        <v>0</v>
      </c>
      <c r="F43" s="17">
        <v>0</v>
      </c>
      <c r="G43" s="17">
        <v>0</v>
      </c>
      <c r="H43" s="17">
        <v>0</v>
      </c>
      <c r="I43" s="17">
        <v>0</v>
      </c>
      <c r="J43" s="17">
        <v>0</v>
      </c>
      <c r="K43" s="17">
        <v>0</v>
      </c>
      <c r="L43" s="17">
        <v>0</v>
      </c>
      <c r="M43" s="17">
        <v>0</v>
      </c>
      <c r="N43" s="17">
        <v>0</v>
      </c>
      <c r="O43" s="17">
        <v>0</v>
      </c>
      <c r="P43" s="17">
        <v>0</v>
      </c>
      <c r="Q43" s="20">
        <v>0</v>
      </c>
      <c r="R43" s="20">
        <v>0</v>
      </c>
      <c r="S43" s="20">
        <v>0</v>
      </c>
      <c r="T43" s="20">
        <v>0</v>
      </c>
      <c r="U43" s="20">
        <v>0</v>
      </c>
      <c r="V43" s="20">
        <v>0</v>
      </c>
      <c r="W43" s="20">
        <v>0</v>
      </c>
      <c r="X43" s="20">
        <v>0</v>
      </c>
      <c r="Y43" s="20">
        <v>0</v>
      </c>
      <c r="Z43" s="20">
        <v>0</v>
      </c>
      <c r="AA43" s="20">
        <v>0</v>
      </c>
      <c r="AB43" s="20">
        <v>0</v>
      </c>
      <c r="AC43" s="17">
        <v>0</v>
      </c>
      <c r="AD43" s="17">
        <v>0</v>
      </c>
      <c r="AE43" s="17">
        <v>0</v>
      </c>
      <c r="AF43" s="17">
        <v>0</v>
      </c>
      <c r="AG43" s="17">
        <v>0</v>
      </c>
      <c r="AH43" s="17">
        <v>0</v>
      </c>
      <c r="AI43" s="17">
        <v>0</v>
      </c>
      <c r="AJ43" s="17">
        <v>0</v>
      </c>
      <c r="AK43" s="17">
        <v>0</v>
      </c>
      <c r="AL43" s="17">
        <v>0</v>
      </c>
      <c r="AM43" s="17">
        <v>0</v>
      </c>
      <c r="AN43" s="17">
        <v>0</v>
      </c>
      <c r="AO43" s="20">
        <f t="shared" si="7"/>
        <v>0</v>
      </c>
      <c r="AP43" s="20">
        <f t="shared" si="7"/>
        <v>0</v>
      </c>
      <c r="AQ43" s="20">
        <f t="shared" si="7"/>
        <v>0</v>
      </c>
      <c r="AR43" s="20">
        <f t="shared" si="7"/>
        <v>0</v>
      </c>
      <c r="AS43" s="20">
        <f t="shared" si="7"/>
        <v>0</v>
      </c>
      <c r="AT43" s="20">
        <f t="shared" si="7"/>
        <v>0</v>
      </c>
      <c r="AU43" s="20">
        <f t="shared" si="7"/>
        <v>0</v>
      </c>
      <c r="AV43" s="20">
        <f t="shared" si="7"/>
        <v>0</v>
      </c>
      <c r="AW43" s="20">
        <f t="shared" si="7"/>
        <v>0</v>
      </c>
      <c r="AX43" s="20">
        <f t="shared" si="7"/>
        <v>0</v>
      </c>
      <c r="AY43" s="20">
        <f t="shared" si="7"/>
        <v>0</v>
      </c>
      <c r="AZ43" s="20">
        <f t="shared" si="7"/>
        <v>0</v>
      </c>
      <c r="BA43" s="17">
        <v>0</v>
      </c>
      <c r="BB43" s="17">
        <v>0</v>
      </c>
      <c r="BC43" s="17">
        <v>0</v>
      </c>
      <c r="BD43" s="17">
        <v>0</v>
      </c>
      <c r="BE43" s="17">
        <v>0</v>
      </c>
      <c r="BF43" s="17">
        <v>0</v>
      </c>
      <c r="BG43" s="17">
        <v>0</v>
      </c>
      <c r="BH43" s="17">
        <v>0</v>
      </c>
      <c r="BI43" s="17">
        <v>0</v>
      </c>
      <c r="BJ43" s="17">
        <v>0</v>
      </c>
      <c r="BK43" s="17">
        <v>0</v>
      </c>
      <c r="BL43" s="17">
        <v>0</v>
      </c>
      <c r="BM43" s="20">
        <f t="shared" si="8"/>
        <v>0</v>
      </c>
      <c r="BN43" s="20">
        <f t="shared" si="8"/>
        <v>0</v>
      </c>
      <c r="BO43" s="20">
        <f t="shared" si="8"/>
        <v>0</v>
      </c>
      <c r="BP43" s="20">
        <f t="shared" si="8"/>
        <v>0</v>
      </c>
      <c r="BQ43" s="20">
        <f t="shared" si="8"/>
        <v>0</v>
      </c>
      <c r="BR43" s="20">
        <f t="shared" si="8"/>
        <v>0</v>
      </c>
      <c r="BS43" s="20">
        <f t="shared" si="8"/>
        <v>0</v>
      </c>
      <c r="BT43" s="20">
        <f t="shared" si="8"/>
        <v>0</v>
      </c>
      <c r="BU43" s="20">
        <f t="shared" si="8"/>
        <v>0</v>
      </c>
      <c r="BV43" s="20">
        <f t="shared" si="8"/>
        <v>0</v>
      </c>
      <c r="BW43" s="20">
        <f t="shared" si="8"/>
        <v>0</v>
      </c>
      <c r="BX43" s="20">
        <f t="shared" si="8"/>
        <v>0</v>
      </c>
      <c r="BY43" s="17">
        <f t="shared" si="3"/>
        <v>0</v>
      </c>
      <c r="BZ43" s="17">
        <f t="shared" si="4"/>
        <v>0</v>
      </c>
      <c r="CA43" s="17">
        <f t="shared" si="5"/>
        <v>0</v>
      </c>
      <c r="CB43" s="17">
        <f t="shared" si="6"/>
        <v>0</v>
      </c>
    </row>
    <row r="44" spans="1:80" x14ac:dyDescent="0.25">
      <c r="A44" t="str">
        <f t="shared" si="9"/>
        <v>CWPI.CRE2</v>
      </c>
      <c r="B44" s="1" t="s">
        <v>69</v>
      </c>
      <c r="C44" s="1" t="s">
        <v>218</v>
      </c>
      <c r="D44" s="1" t="s">
        <v>218</v>
      </c>
      <c r="E44" s="17">
        <v>0</v>
      </c>
      <c r="F44" s="17">
        <v>0</v>
      </c>
      <c r="G44" s="17">
        <v>0</v>
      </c>
      <c r="H44" s="17">
        <v>28.259999999999962</v>
      </c>
      <c r="I44" s="17">
        <v>37.789999999999964</v>
      </c>
      <c r="J44" s="17">
        <v>17.050000000000011</v>
      </c>
      <c r="K44" s="17">
        <v>40.879999999999995</v>
      </c>
      <c r="L44" s="17">
        <v>14.350000000000001</v>
      </c>
      <c r="M44" s="17">
        <v>13.149999999999991</v>
      </c>
      <c r="N44" s="17">
        <v>34.360000000000014</v>
      </c>
      <c r="O44" s="17">
        <v>21.22</v>
      </c>
      <c r="P44" s="17">
        <v>0</v>
      </c>
      <c r="Q44" s="20">
        <v>0</v>
      </c>
      <c r="R44" s="20">
        <v>0</v>
      </c>
      <c r="S44" s="20">
        <v>0</v>
      </c>
      <c r="T44" s="20">
        <v>1.4099999999999993</v>
      </c>
      <c r="U44" s="20">
        <v>1.8900000000000006</v>
      </c>
      <c r="V44" s="20">
        <v>0.84999999999999964</v>
      </c>
      <c r="W44" s="20">
        <v>2.04</v>
      </c>
      <c r="X44" s="20">
        <v>0.71999999999999975</v>
      </c>
      <c r="Y44" s="20">
        <v>0.66000000000000014</v>
      </c>
      <c r="Z44" s="20">
        <v>1.7199999999999998</v>
      </c>
      <c r="AA44" s="20">
        <v>1.06</v>
      </c>
      <c r="AB44" s="20">
        <v>0</v>
      </c>
      <c r="AC44" s="17">
        <v>0</v>
      </c>
      <c r="AD44" s="17">
        <v>0</v>
      </c>
      <c r="AE44" s="17">
        <v>0</v>
      </c>
      <c r="AF44" s="17">
        <v>5.0800000000000018</v>
      </c>
      <c r="AG44" s="17">
        <v>6.6999999999999993</v>
      </c>
      <c r="AH44" s="17">
        <v>2.99</v>
      </c>
      <c r="AI44" s="17">
        <v>7.0699999999999967</v>
      </c>
      <c r="AJ44" s="17">
        <v>2.4499999999999993</v>
      </c>
      <c r="AK44" s="17">
        <v>2.2100000000000009</v>
      </c>
      <c r="AL44" s="17">
        <v>5.6999999999999993</v>
      </c>
      <c r="AM44" s="17">
        <v>3.4700000000000006</v>
      </c>
      <c r="AN44" s="17">
        <v>0</v>
      </c>
      <c r="AO44" s="20">
        <f t="shared" si="7"/>
        <v>0</v>
      </c>
      <c r="AP44" s="20">
        <f t="shared" si="7"/>
        <v>0</v>
      </c>
      <c r="AQ44" s="20">
        <f t="shared" si="7"/>
        <v>0</v>
      </c>
      <c r="AR44" s="20">
        <f t="shared" ref="AP44:AZ67" si="10">H44+T44+AF44</f>
        <v>34.749999999999964</v>
      </c>
      <c r="AS44" s="20">
        <f t="shared" si="10"/>
        <v>46.379999999999967</v>
      </c>
      <c r="AT44" s="20">
        <f t="shared" si="10"/>
        <v>20.890000000000015</v>
      </c>
      <c r="AU44" s="20">
        <f t="shared" si="10"/>
        <v>49.989999999999995</v>
      </c>
      <c r="AV44" s="20">
        <f t="shared" si="10"/>
        <v>17.52</v>
      </c>
      <c r="AW44" s="20">
        <f t="shared" si="10"/>
        <v>16.019999999999992</v>
      </c>
      <c r="AX44" s="20">
        <f t="shared" si="10"/>
        <v>41.780000000000015</v>
      </c>
      <c r="AY44" s="20">
        <f t="shared" si="10"/>
        <v>25.75</v>
      </c>
      <c r="AZ44" s="20">
        <f t="shared" si="10"/>
        <v>0</v>
      </c>
      <c r="BA44" s="17">
        <v>0</v>
      </c>
      <c r="BB44" s="17">
        <v>0</v>
      </c>
      <c r="BC44" s="17">
        <v>0</v>
      </c>
      <c r="BD44" s="17">
        <v>0.56999999999999995</v>
      </c>
      <c r="BE44" s="17">
        <v>0.76</v>
      </c>
      <c r="BF44" s="17">
        <v>0.34</v>
      </c>
      <c r="BG44" s="17">
        <v>0.82</v>
      </c>
      <c r="BH44" s="17">
        <v>0.28999999999999998</v>
      </c>
      <c r="BI44" s="17">
        <v>0.26</v>
      </c>
      <c r="BJ44" s="17">
        <v>0.69</v>
      </c>
      <c r="BK44" s="17">
        <v>0.42</v>
      </c>
      <c r="BL44" s="17">
        <v>0</v>
      </c>
      <c r="BM44" s="20">
        <f t="shared" si="8"/>
        <v>0</v>
      </c>
      <c r="BN44" s="20">
        <f t="shared" si="8"/>
        <v>0</v>
      </c>
      <c r="BO44" s="20">
        <f t="shared" si="8"/>
        <v>0</v>
      </c>
      <c r="BP44" s="20">
        <f t="shared" ref="BN44:BX67" si="11">AR44+BD44</f>
        <v>35.319999999999965</v>
      </c>
      <c r="BQ44" s="20">
        <f t="shared" si="11"/>
        <v>47.139999999999965</v>
      </c>
      <c r="BR44" s="20">
        <f t="shared" si="11"/>
        <v>21.230000000000015</v>
      </c>
      <c r="BS44" s="20">
        <f t="shared" si="11"/>
        <v>50.809999999999995</v>
      </c>
      <c r="BT44" s="20">
        <f t="shared" si="11"/>
        <v>17.809999999999999</v>
      </c>
      <c r="BU44" s="20">
        <f t="shared" si="11"/>
        <v>16.279999999999994</v>
      </c>
      <c r="BV44" s="20">
        <f t="shared" si="11"/>
        <v>42.470000000000013</v>
      </c>
      <c r="BW44" s="20">
        <f t="shared" si="11"/>
        <v>26.17</v>
      </c>
      <c r="BX44" s="20">
        <f t="shared" si="11"/>
        <v>0</v>
      </c>
      <c r="BY44" s="17">
        <f t="shared" si="3"/>
        <v>207.05999999999992</v>
      </c>
      <c r="BZ44" s="17">
        <f t="shared" si="4"/>
        <v>10.35</v>
      </c>
      <c r="CA44" s="17">
        <f t="shared" si="5"/>
        <v>39.819999999999993</v>
      </c>
      <c r="CB44" s="17">
        <f t="shared" si="6"/>
        <v>257.22999999999996</v>
      </c>
    </row>
    <row r="45" spans="1:80" x14ac:dyDescent="0.25">
      <c r="A45" t="str">
        <f t="shared" si="9"/>
        <v>VQW.CRE3</v>
      </c>
      <c r="B45" s="1" t="s">
        <v>29</v>
      </c>
      <c r="C45" s="1" t="s">
        <v>62</v>
      </c>
      <c r="D45" s="1" t="s">
        <v>62</v>
      </c>
      <c r="E45" s="17">
        <v>-173.52000000000044</v>
      </c>
      <c r="F45" s="17">
        <v>-192.22999999999956</v>
      </c>
      <c r="G45" s="17">
        <v>-76.170000000000073</v>
      </c>
      <c r="H45" s="17">
        <v>-109.91000000000076</v>
      </c>
      <c r="I45" s="17">
        <v>-135.67000000000007</v>
      </c>
      <c r="J45" s="17">
        <v>-58.460000000000036</v>
      </c>
      <c r="K45" s="17">
        <v>-168.81999999999971</v>
      </c>
      <c r="L45" s="17">
        <v>-55.769999999999868</v>
      </c>
      <c r="M45" s="17">
        <v>-55.360000000000127</v>
      </c>
      <c r="N45" s="17">
        <v>-125.11999999999989</v>
      </c>
      <c r="O45" s="17">
        <v>-123.19000000000051</v>
      </c>
      <c r="P45" s="17">
        <v>-122.23000000000047</v>
      </c>
      <c r="Q45" s="20">
        <v>-8.6799999999999784</v>
      </c>
      <c r="R45" s="20">
        <v>-9.6200000000000045</v>
      </c>
      <c r="S45" s="20">
        <v>-3.8100000000000023</v>
      </c>
      <c r="T45" s="20">
        <v>-5.4899999999999949</v>
      </c>
      <c r="U45" s="20">
        <v>-6.789999999999992</v>
      </c>
      <c r="V45" s="20">
        <v>-2.9199999999999946</v>
      </c>
      <c r="W45" s="20">
        <v>-8.4399999999999977</v>
      </c>
      <c r="X45" s="20">
        <v>-2.7899999999999991</v>
      </c>
      <c r="Y45" s="20">
        <v>-2.7700000000000031</v>
      </c>
      <c r="Z45" s="20">
        <v>-6.2600000000000051</v>
      </c>
      <c r="AA45" s="20">
        <v>-6.1600000000000108</v>
      </c>
      <c r="AB45" s="20">
        <v>-6.1099999999999994</v>
      </c>
      <c r="AC45" s="17">
        <v>-32.350000000000023</v>
      </c>
      <c r="AD45" s="17">
        <v>-35.379999999999995</v>
      </c>
      <c r="AE45" s="17">
        <v>-13.860000000000014</v>
      </c>
      <c r="AF45" s="17">
        <v>-19.740000000000009</v>
      </c>
      <c r="AG45" s="17">
        <v>-24.069999999999993</v>
      </c>
      <c r="AH45" s="17">
        <v>-10.22999999999999</v>
      </c>
      <c r="AI45" s="17">
        <v>-29.169999999999959</v>
      </c>
      <c r="AJ45" s="17">
        <v>-9.5</v>
      </c>
      <c r="AK45" s="17">
        <v>-9.2999999999999829</v>
      </c>
      <c r="AL45" s="17">
        <v>-20.75</v>
      </c>
      <c r="AM45" s="17">
        <v>-20.150000000000034</v>
      </c>
      <c r="AN45" s="17">
        <v>-19.70999999999998</v>
      </c>
      <c r="AO45" s="20">
        <f t="shared" ref="AO45:AO108" si="12">E45+Q45+AC45</f>
        <v>-214.55000000000044</v>
      </c>
      <c r="AP45" s="20">
        <f t="shared" si="10"/>
        <v>-237.22999999999956</v>
      </c>
      <c r="AQ45" s="20">
        <f t="shared" si="10"/>
        <v>-93.840000000000089</v>
      </c>
      <c r="AR45" s="20">
        <f t="shared" si="10"/>
        <v>-135.14000000000078</v>
      </c>
      <c r="AS45" s="20">
        <f t="shared" si="10"/>
        <v>-166.53000000000006</v>
      </c>
      <c r="AT45" s="20">
        <f t="shared" si="10"/>
        <v>-71.610000000000014</v>
      </c>
      <c r="AU45" s="20">
        <f t="shared" si="10"/>
        <v>-206.42999999999967</v>
      </c>
      <c r="AV45" s="20">
        <f t="shared" si="10"/>
        <v>-68.05999999999986</v>
      </c>
      <c r="AW45" s="20">
        <f t="shared" si="10"/>
        <v>-67.430000000000121</v>
      </c>
      <c r="AX45" s="20">
        <f t="shared" si="10"/>
        <v>-152.12999999999988</v>
      </c>
      <c r="AY45" s="20">
        <f t="shared" si="10"/>
        <v>-149.50000000000057</v>
      </c>
      <c r="AZ45" s="20">
        <f t="shared" si="10"/>
        <v>-148.05000000000047</v>
      </c>
      <c r="BA45" s="17">
        <v>-3.47</v>
      </c>
      <c r="BB45" s="17">
        <v>-3.84</v>
      </c>
      <c r="BC45" s="17">
        <v>-1.52</v>
      </c>
      <c r="BD45" s="17">
        <v>-2.2000000000000002</v>
      </c>
      <c r="BE45" s="17">
        <v>-2.71</v>
      </c>
      <c r="BF45" s="17">
        <v>-1.17</v>
      </c>
      <c r="BG45" s="17">
        <v>-3.38</v>
      </c>
      <c r="BH45" s="17">
        <v>-1.1200000000000001</v>
      </c>
      <c r="BI45" s="17">
        <v>-1.1100000000000001</v>
      </c>
      <c r="BJ45" s="17">
        <v>-2.5</v>
      </c>
      <c r="BK45" s="17">
        <v>-2.46</v>
      </c>
      <c r="BL45" s="17">
        <v>-2.44</v>
      </c>
      <c r="BM45" s="20">
        <f t="shared" ref="BM45:BM108" si="13">AO45+BA45</f>
        <v>-218.02000000000044</v>
      </c>
      <c r="BN45" s="20">
        <f t="shared" si="11"/>
        <v>-241.06999999999957</v>
      </c>
      <c r="BO45" s="20">
        <f t="shared" si="11"/>
        <v>-95.360000000000085</v>
      </c>
      <c r="BP45" s="20">
        <f t="shared" si="11"/>
        <v>-137.34000000000077</v>
      </c>
      <c r="BQ45" s="20">
        <f t="shared" si="11"/>
        <v>-169.24000000000007</v>
      </c>
      <c r="BR45" s="20">
        <f t="shared" si="11"/>
        <v>-72.780000000000015</v>
      </c>
      <c r="BS45" s="20">
        <f t="shared" si="11"/>
        <v>-209.80999999999966</v>
      </c>
      <c r="BT45" s="20">
        <f t="shared" si="11"/>
        <v>-69.179999999999865</v>
      </c>
      <c r="BU45" s="20">
        <f t="shared" si="11"/>
        <v>-68.54000000000012</v>
      </c>
      <c r="BV45" s="20">
        <f t="shared" si="11"/>
        <v>-154.62999999999988</v>
      </c>
      <c r="BW45" s="20">
        <f t="shared" si="11"/>
        <v>-151.96000000000058</v>
      </c>
      <c r="BX45" s="20">
        <f t="shared" si="11"/>
        <v>-150.49000000000046</v>
      </c>
      <c r="BY45" s="17">
        <f t="shared" si="3"/>
        <v>-1396.4500000000016</v>
      </c>
      <c r="BZ45" s="17">
        <f t="shared" si="4"/>
        <v>-69.839999999999975</v>
      </c>
      <c r="CA45" s="17">
        <f t="shared" si="5"/>
        <v>-272.13</v>
      </c>
      <c r="CB45" s="17">
        <f t="shared" si="6"/>
        <v>-1738.4200000000014</v>
      </c>
    </row>
    <row r="46" spans="1:80" x14ac:dyDescent="0.25">
      <c r="A46" t="str">
        <f t="shared" si="9"/>
        <v>CRR.CRR1</v>
      </c>
      <c r="B46" s="1" t="s">
        <v>63</v>
      </c>
      <c r="C46" s="1" t="s">
        <v>64</v>
      </c>
      <c r="D46" s="1" t="s">
        <v>64</v>
      </c>
      <c r="E46" s="17">
        <v>-1146.5999999999988</v>
      </c>
      <c r="F46" s="17">
        <v>-1247.2799999999986</v>
      </c>
      <c r="G46" s="17">
        <v>-531.90999999999985</v>
      </c>
      <c r="H46" s="17">
        <v>-703.25</v>
      </c>
      <c r="I46" s="17">
        <v>-789.46000000000265</v>
      </c>
      <c r="J46" s="17">
        <v>-366.25999999999931</v>
      </c>
      <c r="K46" s="17">
        <v>-871.25</v>
      </c>
      <c r="L46" s="17">
        <v>-334.64999999999964</v>
      </c>
      <c r="M46" s="17">
        <v>-272.23000000000059</v>
      </c>
      <c r="N46" s="17">
        <v>-817.37000000000262</v>
      </c>
      <c r="O46" s="17">
        <v>-709.75</v>
      </c>
      <c r="P46" s="17">
        <v>-874.85000000000218</v>
      </c>
      <c r="Q46" s="20">
        <v>-57.33</v>
      </c>
      <c r="R46" s="20">
        <v>-62.36</v>
      </c>
      <c r="S46" s="20">
        <v>-26.6</v>
      </c>
      <c r="T46" s="20">
        <v>-35.160000000000004</v>
      </c>
      <c r="U46" s="20">
        <v>-39.47</v>
      </c>
      <c r="V46" s="20">
        <v>-18.32</v>
      </c>
      <c r="W46" s="20">
        <v>-43.56</v>
      </c>
      <c r="X46" s="20">
        <v>-16.730000000000004</v>
      </c>
      <c r="Y46" s="20">
        <v>-13.610000000000007</v>
      </c>
      <c r="Z46" s="20">
        <v>-40.870000000000005</v>
      </c>
      <c r="AA46" s="20">
        <v>-35.489999999999952</v>
      </c>
      <c r="AB46" s="20">
        <v>-43.740000000000009</v>
      </c>
      <c r="AC46" s="17">
        <v>-213.74</v>
      </c>
      <c r="AD46" s="17">
        <v>-229.59999999999997</v>
      </c>
      <c r="AE46" s="17">
        <v>-96.789999999999992</v>
      </c>
      <c r="AF46" s="17">
        <v>-126.33</v>
      </c>
      <c r="AG46" s="17">
        <v>-140.03000000000003</v>
      </c>
      <c r="AH46" s="17">
        <v>-64.110000000000014</v>
      </c>
      <c r="AI46" s="17">
        <v>-150.54000000000002</v>
      </c>
      <c r="AJ46" s="17">
        <v>-57.039999999999992</v>
      </c>
      <c r="AK46" s="17">
        <v>-45.760000000000019</v>
      </c>
      <c r="AL46" s="17">
        <v>-135.56000000000006</v>
      </c>
      <c r="AM46" s="17">
        <v>-116.05000000000007</v>
      </c>
      <c r="AN46" s="17">
        <v>-141.06999999999994</v>
      </c>
      <c r="AO46" s="20">
        <f t="shared" si="12"/>
        <v>-1417.6699999999987</v>
      </c>
      <c r="AP46" s="20">
        <f t="shared" si="10"/>
        <v>-1539.2399999999984</v>
      </c>
      <c r="AQ46" s="20">
        <f t="shared" si="10"/>
        <v>-655.29999999999984</v>
      </c>
      <c r="AR46" s="20">
        <f t="shared" si="10"/>
        <v>-864.74</v>
      </c>
      <c r="AS46" s="20">
        <f t="shared" si="10"/>
        <v>-968.96000000000276</v>
      </c>
      <c r="AT46" s="20">
        <f t="shared" si="10"/>
        <v>-448.68999999999932</v>
      </c>
      <c r="AU46" s="20">
        <f t="shared" si="10"/>
        <v>-1065.3499999999999</v>
      </c>
      <c r="AV46" s="20">
        <f t="shared" si="10"/>
        <v>-408.41999999999962</v>
      </c>
      <c r="AW46" s="20">
        <f t="shared" si="10"/>
        <v>-331.60000000000059</v>
      </c>
      <c r="AX46" s="20">
        <f t="shared" si="10"/>
        <v>-993.80000000000268</v>
      </c>
      <c r="AY46" s="20">
        <f t="shared" si="10"/>
        <v>-861.29000000000008</v>
      </c>
      <c r="AZ46" s="20">
        <f t="shared" si="10"/>
        <v>-1059.6600000000021</v>
      </c>
      <c r="BA46" s="17">
        <v>-22.93</v>
      </c>
      <c r="BB46" s="17">
        <v>-24.94</v>
      </c>
      <c r="BC46" s="17">
        <v>-10.64</v>
      </c>
      <c r="BD46" s="17">
        <v>-14.06</v>
      </c>
      <c r="BE46" s="17">
        <v>-15.79</v>
      </c>
      <c r="BF46" s="17">
        <v>-7.32</v>
      </c>
      <c r="BG46" s="17">
        <v>-17.420000000000002</v>
      </c>
      <c r="BH46" s="17">
        <v>-6.69</v>
      </c>
      <c r="BI46" s="17">
        <v>-5.44</v>
      </c>
      <c r="BJ46" s="17">
        <v>-16.34</v>
      </c>
      <c r="BK46" s="17">
        <v>-14.19</v>
      </c>
      <c r="BL46" s="17">
        <v>-17.489999999999998</v>
      </c>
      <c r="BM46" s="20">
        <f t="shared" si="13"/>
        <v>-1440.5999999999988</v>
      </c>
      <c r="BN46" s="20">
        <f t="shared" si="11"/>
        <v>-1564.1799999999985</v>
      </c>
      <c r="BO46" s="20">
        <f t="shared" si="11"/>
        <v>-665.93999999999983</v>
      </c>
      <c r="BP46" s="20">
        <f t="shared" si="11"/>
        <v>-878.8</v>
      </c>
      <c r="BQ46" s="20">
        <f t="shared" si="11"/>
        <v>-984.75000000000273</v>
      </c>
      <c r="BR46" s="20">
        <f t="shared" si="11"/>
        <v>-456.00999999999931</v>
      </c>
      <c r="BS46" s="20">
        <f t="shared" si="11"/>
        <v>-1082.77</v>
      </c>
      <c r="BT46" s="20">
        <f t="shared" si="11"/>
        <v>-415.10999999999962</v>
      </c>
      <c r="BU46" s="20">
        <f t="shared" si="11"/>
        <v>-337.04000000000059</v>
      </c>
      <c r="BV46" s="20">
        <f t="shared" si="11"/>
        <v>-1010.1400000000027</v>
      </c>
      <c r="BW46" s="20">
        <f t="shared" si="11"/>
        <v>-875.48000000000013</v>
      </c>
      <c r="BX46" s="20">
        <f t="shared" si="11"/>
        <v>-1077.1500000000021</v>
      </c>
      <c r="BY46" s="17">
        <f t="shared" si="3"/>
        <v>-8664.8600000000042</v>
      </c>
      <c r="BZ46" s="17">
        <f t="shared" si="4"/>
        <v>-433.23999999999995</v>
      </c>
      <c r="CA46" s="17">
        <f t="shared" si="5"/>
        <v>-1689.8700000000003</v>
      </c>
      <c r="CB46" s="17">
        <f t="shared" si="6"/>
        <v>-10787.970000000003</v>
      </c>
    </row>
    <row r="47" spans="1:80" x14ac:dyDescent="0.25">
      <c r="A47" t="str">
        <f t="shared" si="9"/>
        <v>EGPI.CRS1</v>
      </c>
      <c r="B47" s="1" t="s">
        <v>65</v>
      </c>
      <c r="C47" s="1" t="s">
        <v>66</v>
      </c>
      <c r="D47" s="1" t="s">
        <v>66</v>
      </c>
      <c r="E47" s="17">
        <v>0</v>
      </c>
      <c r="F47" s="17">
        <v>0</v>
      </c>
      <c r="G47" s="17">
        <v>0</v>
      </c>
      <c r="H47" s="17">
        <v>0</v>
      </c>
      <c r="I47" s="17">
        <v>0</v>
      </c>
      <c r="J47" s="17">
        <v>0</v>
      </c>
      <c r="K47" s="17">
        <v>0</v>
      </c>
      <c r="L47" s="17">
        <v>0</v>
      </c>
      <c r="M47" s="17">
        <v>0</v>
      </c>
      <c r="N47" s="17">
        <v>0</v>
      </c>
      <c r="O47" s="17">
        <v>0</v>
      </c>
      <c r="P47" s="17">
        <v>0</v>
      </c>
      <c r="Q47" s="20">
        <v>0</v>
      </c>
      <c r="R47" s="20">
        <v>0</v>
      </c>
      <c r="S47" s="20">
        <v>0</v>
      </c>
      <c r="T47" s="20">
        <v>0</v>
      </c>
      <c r="U47" s="20">
        <v>0</v>
      </c>
      <c r="V47" s="20">
        <v>0</v>
      </c>
      <c r="W47" s="20">
        <v>0</v>
      </c>
      <c r="X47" s="20">
        <v>0</v>
      </c>
      <c r="Y47" s="20">
        <v>0</v>
      </c>
      <c r="Z47" s="20">
        <v>0</v>
      </c>
      <c r="AA47" s="20">
        <v>0</v>
      </c>
      <c r="AB47" s="20">
        <v>0</v>
      </c>
      <c r="AC47" s="17">
        <v>0</v>
      </c>
      <c r="AD47" s="17">
        <v>0</v>
      </c>
      <c r="AE47" s="17">
        <v>0</v>
      </c>
      <c r="AF47" s="17">
        <v>0</v>
      </c>
      <c r="AG47" s="17">
        <v>0</v>
      </c>
      <c r="AH47" s="17">
        <v>0</v>
      </c>
      <c r="AI47" s="17">
        <v>0</v>
      </c>
      <c r="AJ47" s="17">
        <v>0</v>
      </c>
      <c r="AK47" s="17">
        <v>0</v>
      </c>
      <c r="AL47" s="17">
        <v>0</v>
      </c>
      <c r="AM47" s="17">
        <v>0</v>
      </c>
      <c r="AN47" s="17">
        <v>0</v>
      </c>
      <c r="AO47" s="20">
        <f t="shared" si="12"/>
        <v>0</v>
      </c>
      <c r="AP47" s="20">
        <f t="shared" si="10"/>
        <v>0</v>
      </c>
      <c r="AQ47" s="20">
        <f t="shared" si="10"/>
        <v>0</v>
      </c>
      <c r="AR47" s="20">
        <f t="shared" si="10"/>
        <v>0</v>
      </c>
      <c r="AS47" s="20">
        <f t="shared" si="10"/>
        <v>0</v>
      </c>
      <c r="AT47" s="20">
        <f t="shared" si="10"/>
        <v>0</v>
      </c>
      <c r="AU47" s="20">
        <f t="shared" si="10"/>
        <v>0</v>
      </c>
      <c r="AV47" s="20">
        <f t="shared" si="10"/>
        <v>0</v>
      </c>
      <c r="AW47" s="20">
        <f t="shared" si="10"/>
        <v>0</v>
      </c>
      <c r="AX47" s="20">
        <f t="shared" si="10"/>
        <v>0</v>
      </c>
      <c r="AY47" s="20">
        <f t="shared" si="10"/>
        <v>0</v>
      </c>
      <c r="AZ47" s="20">
        <f t="shared" si="10"/>
        <v>0</v>
      </c>
      <c r="BA47" s="17">
        <v>0</v>
      </c>
      <c r="BB47" s="17">
        <v>0</v>
      </c>
      <c r="BC47" s="17">
        <v>0</v>
      </c>
      <c r="BD47" s="17">
        <v>0</v>
      </c>
      <c r="BE47" s="17">
        <v>0</v>
      </c>
      <c r="BF47" s="17">
        <v>0</v>
      </c>
      <c r="BG47" s="17">
        <v>0</v>
      </c>
      <c r="BH47" s="17">
        <v>0</v>
      </c>
      <c r="BI47" s="17">
        <v>0</v>
      </c>
      <c r="BJ47" s="17">
        <v>0</v>
      </c>
      <c r="BK47" s="17">
        <v>0</v>
      </c>
      <c r="BL47" s="17">
        <v>0</v>
      </c>
      <c r="BM47" s="20">
        <f t="shared" si="13"/>
        <v>0</v>
      </c>
      <c r="BN47" s="20">
        <f t="shared" si="11"/>
        <v>0</v>
      </c>
      <c r="BO47" s="20">
        <f t="shared" si="11"/>
        <v>0</v>
      </c>
      <c r="BP47" s="20">
        <f t="shared" si="11"/>
        <v>0</v>
      </c>
      <c r="BQ47" s="20">
        <f t="shared" si="11"/>
        <v>0</v>
      </c>
      <c r="BR47" s="20">
        <f t="shared" si="11"/>
        <v>0</v>
      </c>
      <c r="BS47" s="20">
        <f t="shared" si="11"/>
        <v>0</v>
      </c>
      <c r="BT47" s="20">
        <f t="shared" si="11"/>
        <v>0</v>
      </c>
      <c r="BU47" s="20">
        <f t="shared" si="11"/>
        <v>0</v>
      </c>
      <c r="BV47" s="20">
        <f t="shared" si="11"/>
        <v>0</v>
      </c>
      <c r="BW47" s="20">
        <f t="shared" si="11"/>
        <v>0</v>
      </c>
      <c r="BX47" s="20">
        <f t="shared" si="11"/>
        <v>0</v>
      </c>
      <c r="BY47" s="17">
        <f t="shared" si="3"/>
        <v>0</v>
      </c>
      <c r="BZ47" s="17">
        <f t="shared" si="4"/>
        <v>0</v>
      </c>
      <c r="CA47" s="17">
        <f t="shared" si="5"/>
        <v>0</v>
      </c>
      <c r="CB47" s="17">
        <f t="shared" si="6"/>
        <v>0</v>
      </c>
    </row>
    <row r="48" spans="1:80" x14ac:dyDescent="0.25">
      <c r="A48" t="str">
        <f t="shared" si="9"/>
        <v>EGPI.CRS2</v>
      </c>
      <c r="B48" s="1" t="s">
        <v>65</v>
      </c>
      <c r="C48" s="1" t="s">
        <v>67</v>
      </c>
      <c r="D48" s="1" t="s">
        <v>67</v>
      </c>
      <c r="E48" s="17">
        <v>-93.180000000000291</v>
      </c>
      <c r="F48" s="17">
        <v>-262.85000000000036</v>
      </c>
      <c r="G48" s="17">
        <v>-64.440000000000055</v>
      </c>
      <c r="H48" s="17">
        <v>-4.5300000000000296</v>
      </c>
      <c r="I48" s="17">
        <v>-92.880000000000109</v>
      </c>
      <c r="J48" s="17">
        <v>-84.200000000000728</v>
      </c>
      <c r="K48" s="17">
        <v>-511.93000000000029</v>
      </c>
      <c r="L48" s="17">
        <v>-116.98999999999978</v>
      </c>
      <c r="M48" s="17">
        <v>-6.5300000000000296</v>
      </c>
      <c r="N48" s="17">
        <v>-12.200000000000045</v>
      </c>
      <c r="O48" s="17">
        <v>-71.079999999999927</v>
      </c>
      <c r="P48" s="17">
        <v>-12.400000000000091</v>
      </c>
      <c r="Q48" s="20">
        <v>-4.6599999999999966</v>
      </c>
      <c r="R48" s="20">
        <v>-13.149999999999977</v>
      </c>
      <c r="S48" s="20">
        <v>-3.2199999999999989</v>
      </c>
      <c r="T48" s="20">
        <v>-0.22999999999999954</v>
      </c>
      <c r="U48" s="20">
        <v>-4.6499999999999915</v>
      </c>
      <c r="V48" s="20">
        <v>-4.2099999999999937</v>
      </c>
      <c r="W48" s="20">
        <v>-25.599999999999994</v>
      </c>
      <c r="X48" s="20">
        <v>-5.8499999999999979</v>
      </c>
      <c r="Y48" s="20">
        <v>-0.33000000000000007</v>
      </c>
      <c r="Z48" s="20">
        <v>-0.60999999999999943</v>
      </c>
      <c r="AA48" s="20">
        <v>-3.5599999999999881</v>
      </c>
      <c r="AB48" s="20">
        <v>-0.61999999999999922</v>
      </c>
      <c r="AC48" s="17">
        <v>-17.370000000000005</v>
      </c>
      <c r="AD48" s="17">
        <v>-48.389999999999986</v>
      </c>
      <c r="AE48" s="17">
        <v>-11.719999999999999</v>
      </c>
      <c r="AF48" s="17">
        <v>-0.82000000000000028</v>
      </c>
      <c r="AG48" s="17">
        <v>-16.46999999999997</v>
      </c>
      <c r="AH48" s="17">
        <v>-14.740000000000009</v>
      </c>
      <c r="AI48" s="17">
        <v>-88.449999999999989</v>
      </c>
      <c r="AJ48" s="17">
        <v>-19.940000000000005</v>
      </c>
      <c r="AK48" s="17">
        <v>-1.0999999999999996</v>
      </c>
      <c r="AL48" s="17">
        <v>-2.0200000000000031</v>
      </c>
      <c r="AM48" s="17">
        <v>-11.630000000000024</v>
      </c>
      <c r="AN48" s="17">
        <v>-2</v>
      </c>
      <c r="AO48" s="20">
        <f t="shared" si="12"/>
        <v>-115.21000000000029</v>
      </c>
      <c r="AP48" s="20">
        <f t="shared" si="10"/>
        <v>-324.39000000000033</v>
      </c>
      <c r="AQ48" s="20">
        <f t="shared" si="10"/>
        <v>-79.380000000000052</v>
      </c>
      <c r="AR48" s="20">
        <f t="shared" si="10"/>
        <v>-5.5800000000000294</v>
      </c>
      <c r="AS48" s="20">
        <f t="shared" si="10"/>
        <v>-114.00000000000007</v>
      </c>
      <c r="AT48" s="20">
        <f t="shared" si="10"/>
        <v>-103.15000000000073</v>
      </c>
      <c r="AU48" s="20">
        <f t="shared" si="10"/>
        <v>-625.98000000000025</v>
      </c>
      <c r="AV48" s="20">
        <f t="shared" si="10"/>
        <v>-142.77999999999977</v>
      </c>
      <c r="AW48" s="20">
        <f t="shared" si="10"/>
        <v>-7.9600000000000293</v>
      </c>
      <c r="AX48" s="20">
        <f t="shared" si="10"/>
        <v>-14.830000000000048</v>
      </c>
      <c r="AY48" s="20">
        <f t="shared" si="10"/>
        <v>-86.269999999999939</v>
      </c>
      <c r="AZ48" s="20">
        <f t="shared" si="10"/>
        <v>-15.02000000000009</v>
      </c>
      <c r="BA48" s="17">
        <v>-1.86</v>
      </c>
      <c r="BB48" s="17">
        <v>-5.26</v>
      </c>
      <c r="BC48" s="17">
        <v>-1.29</v>
      </c>
      <c r="BD48" s="17">
        <v>-0.09</v>
      </c>
      <c r="BE48" s="17">
        <v>-1.86</v>
      </c>
      <c r="BF48" s="17">
        <v>-1.68</v>
      </c>
      <c r="BG48" s="17">
        <v>-10.24</v>
      </c>
      <c r="BH48" s="17">
        <v>-2.34</v>
      </c>
      <c r="BI48" s="17">
        <v>-0.13</v>
      </c>
      <c r="BJ48" s="17">
        <v>-0.24</v>
      </c>
      <c r="BK48" s="17">
        <v>-1.42</v>
      </c>
      <c r="BL48" s="17">
        <v>-0.25</v>
      </c>
      <c r="BM48" s="20">
        <f t="shared" si="13"/>
        <v>-117.07000000000029</v>
      </c>
      <c r="BN48" s="20">
        <f t="shared" si="11"/>
        <v>-329.65000000000032</v>
      </c>
      <c r="BO48" s="20">
        <f t="shared" si="11"/>
        <v>-80.670000000000059</v>
      </c>
      <c r="BP48" s="20">
        <f t="shared" si="11"/>
        <v>-5.6700000000000292</v>
      </c>
      <c r="BQ48" s="20">
        <f t="shared" si="11"/>
        <v>-115.86000000000007</v>
      </c>
      <c r="BR48" s="20">
        <f t="shared" si="11"/>
        <v>-104.83000000000074</v>
      </c>
      <c r="BS48" s="20">
        <f t="shared" si="11"/>
        <v>-636.22000000000025</v>
      </c>
      <c r="BT48" s="20">
        <f t="shared" si="11"/>
        <v>-145.11999999999978</v>
      </c>
      <c r="BU48" s="20">
        <f t="shared" si="11"/>
        <v>-8.0900000000000301</v>
      </c>
      <c r="BV48" s="20">
        <f t="shared" si="11"/>
        <v>-15.070000000000048</v>
      </c>
      <c r="BW48" s="20">
        <f t="shared" si="11"/>
        <v>-87.689999999999941</v>
      </c>
      <c r="BX48" s="20">
        <f t="shared" si="11"/>
        <v>-15.27000000000009</v>
      </c>
      <c r="BY48" s="17">
        <f t="shared" si="3"/>
        <v>-1333.2100000000016</v>
      </c>
      <c r="BZ48" s="17">
        <f t="shared" si="4"/>
        <v>-66.689999999999941</v>
      </c>
      <c r="CA48" s="17">
        <f t="shared" si="5"/>
        <v>-261.31</v>
      </c>
      <c r="CB48" s="17">
        <f t="shared" si="6"/>
        <v>-1661.2100000000014</v>
      </c>
    </row>
    <row r="49" spans="1:80" x14ac:dyDescent="0.25">
      <c r="A49" t="str">
        <f t="shared" si="9"/>
        <v>EGPI.CRS3</v>
      </c>
      <c r="B49" s="1" t="s">
        <v>65</v>
      </c>
      <c r="C49" s="1" t="s">
        <v>68</v>
      </c>
      <c r="D49" s="1" t="s">
        <v>68</v>
      </c>
      <c r="E49" s="17">
        <v>-186.4400000000004</v>
      </c>
      <c r="F49" s="17">
        <v>-493</v>
      </c>
      <c r="G49" s="17">
        <v>-126.07999999999993</v>
      </c>
      <c r="H49" s="17">
        <v>-11.069999999999993</v>
      </c>
      <c r="I49" s="17">
        <v>-99.5</v>
      </c>
      <c r="J49" s="17">
        <v>-175.10999999999967</v>
      </c>
      <c r="K49" s="17">
        <v>-1104.4900000000016</v>
      </c>
      <c r="L49" s="17">
        <v>-253.71999999999935</v>
      </c>
      <c r="M49" s="17">
        <v>-19.139999999999986</v>
      </c>
      <c r="N49" s="17">
        <v>-37.710000000000036</v>
      </c>
      <c r="O49" s="17">
        <v>-163.69000000000051</v>
      </c>
      <c r="P49" s="17">
        <v>-26.709999999999923</v>
      </c>
      <c r="Q49" s="20">
        <v>-9.32</v>
      </c>
      <c r="R49" s="20">
        <v>-24.650000000000006</v>
      </c>
      <c r="S49" s="20">
        <v>-6.2999999999999972</v>
      </c>
      <c r="T49" s="20">
        <v>-0.54999999999999982</v>
      </c>
      <c r="U49" s="20">
        <v>-4.9800000000000004</v>
      </c>
      <c r="V49" s="20">
        <v>-8.759999999999998</v>
      </c>
      <c r="W49" s="20">
        <v>-55.22</v>
      </c>
      <c r="X49" s="20">
        <v>-12.69</v>
      </c>
      <c r="Y49" s="20">
        <v>-0.96</v>
      </c>
      <c r="Z49" s="20">
        <v>-1.879999999999999</v>
      </c>
      <c r="AA49" s="20">
        <v>-8.1799999999999926</v>
      </c>
      <c r="AB49" s="20">
        <v>-1.3300000000000018</v>
      </c>
      <c r="AC49" s="17">
        <v>-34.760000000000019</v>
      </c>
      <c r="AD49" s="17">
        <v>-90.750000000000057</v>
      </c>
      <c r="AE49" s="17">
        <v>-22.939999999999984</v>
      </c>
      <c r="AF49" s="17">
        <v>-1.9900000000000002</v>
      </c>
      <c r="AG49" s="17">
        <v>-17.650000000000006</v>
      </c>
      <c r="AH49" s="17">
        <v>-30.650000000000006</v>
      </c>
      <c r="AI49" s="17">
        <v>-190.82999999999998</v>
      </c>
      <c r="AJ49" s="17">
        <v>-43.25</v>
      </c>
      <c r="AK49" s="17">
        <v>-3.2199999999999998</v>
      </c>
      <c r="AL49" s="17">
        <v>-6.25</v>
      </c>
      <c r="AM49" s="17">
        <v>-26.770000000000039</v>
      </c>
      <c r="AN49" s="17">
        <v>-4.3100000000000023</v>
      </c>
      <c r="AO49" s="20">
        <f t="shared" si="12"/>
        <v>-230.52000000000041</v>
      </c>
      <c r="AP49" s="20">
        <f t="shared" si="10"/>
        <v>-608.40000000000009</v>
      </c>
      <c r="AQ49" s="20">
        <f t="shared" si="10"/>
        <v>-155.31999999999994</v>
      </c>
      <c r="AR49" s="20">
        <f t="shared" si="10"/>
        <v>-13.609999999999994</v>
      </c>
      <c r="AS49" s="20">
        <f t="shared" si="10"/>
        <v>-122.13000000000001</v>
      </c>
      <c r="AT49" s="20">
        <f t="shared" si="10"/>
        <v>-214.51999999999967</v>
      </c>
      <c r="AU49" s="20">
        <f t="shared" si="10"/>
        <v>-1350.5400000000016</v>
      </c>
      <c r="AV49" s="20">
        <f t="shared" si="10"/>
        <v>-309.65999999999934</v>
      </c>
      <c r="AW49" s="20">
        <f t="shared" si="10"/>
        <v>-23.319999999999986</v>
      </c>
      <c r="AX49" s="20">
        <f t="shared" si="10"/>
        <v>-45.840000000000032</v>
      </c>
      <c r="AY49" s="20">
        <f t="shared" si="10"/>
        <v>-198.64000000000055</v>
      </c>
      <c r="AZ49" s="20">
        <f t="shared" si="10"/>
        <v>-32.349999999999923</v>
      </c>
      <c r="BA49" s="17">
        <v>-3.73</v>
      </c>
      <c r="BB49" s="17">
        <v>-9.86</v>
      </c>
      <c r="BC49" s="17">
        <v>-2.52</v>
      </c>
      <c r="BD49" s="17">
        <v>-0.22</v>
      </c>
      <c r="BE49" s="17">
        <v>-1.99</v>
      </c>
      <c r="BF49" s="17">
        <v>-3.5</v>
      </c>
      <c r="BG49" s="17">
        <v>-22.08</v>
      </c>
      <c r="BH49" s="17">
        <v>-5.07</v>
      </c>
      <c r="BI49" s="17">
        <v>-0.38</v>
      </c>
      <c r="BJ49" s="17">
        <v>-0.75</v>
      </c>
      <c r="BK49" s="17">
        <v>-3.27</v>
      </c>
      <c r="BL49" s="17">
        <v>-0.53</v>
      </c>
      <c r="BM49" s="20">
        <f t="shared" si="13"/>
        <v>-234.2500000000004</v>
      </c>
      <c r="BN49" s="20">
        <f t="shared" si="11"/>
        <v>-618.2600000000001</v>
      </c>
      <c r="BO49" s="20">
        <f t="shared" si="11"/>
        <v>-157.83999999999995</v>
      </c>
      <c r="BP49" s="20">
        <f t="shared" si="11"/>
        <v>-13.829999999999995</v>
      </c>
      <c r="BQ49" s="20">
        <f t="shared" si="11"/>
        <v>-124.12</v>
      </c>
      <c r="BR49" s="20">
        <f t="shared" si="11"/>
        <v>-218.01999999999967</v>
      </c>
      <c r="BS49" s="20">
        <f t="shared" si="11"/>
        <v>-1372.6200000000015</v>
      </c>
      <c r="BT49" s="20">
        <f t="shared" si="11"/>
        <v>-314.72999999999934</v>
      </c>
      <c r="BU49" s="20">
        <f t="shared" si="11"/>
        <v>-23.699999999999985</v>
      </c>
      <c r="BV49" s="20">
        <f t="shared" si="11"/>
        <v>-46.590000000000032</v>
      </c>
      <c r="BW49" s="20">
        <f t="shared" si="11"/>
        <v>-201.91000000000057</v>
      </c>
      <c r="BX49" s="20">
        <f t="shared" si="11"/>
        <v>-32.879999999999924</v>
      </c>
      <c r="BY49" s="17">
        <f t="shared" si="3"/>
        <v>-2696.6600000000012</v>
      </c>
      <c r="BZ49" s="17">
        <f t="shared" si="4"/>
        <v>-134.82</v>
      </c>
      <c r="CA49" s="17">
        <f t="shared" si="5"/>
        <v>-527.27000000000021</v>
      </c>
      <c r="CB49" s="17">
        <f t="shared" si="6"/>
        <v>-3358.7500000000018</v>
      </c>
    </row>
    <row r="50" spans="1:80" x14ac:dyDescent="0.25">
      <c r="A50" t="str">
        <f t="shared" si="9"/>
        <v>CWPI.CRWD</v>
      </c>
      <c r="B50" s="1" t="s">
        <v>69</v>
      </c>
      <c r="C50" s="1" t="s">
        <v>70</v>
      </c>
      <c r="D50" s="1" t="s">
        <v>70</v>
      </c>
      <c r="E50" s="17">
        <v>-17.230000000000246</v>
      </c>
      <c r="F50" s="17">
        <v>-33.539999999999964</v>
      </c>
      <c r="G50" s="17">
        <v>-25.409999999999854</v>
      </c>
      <c r="H50" s="17">
        <v>-34.800000000000182</v>
      </c>
      <c r="I50" s="17">
        <v>-45.200000000000728</v>
      </c>
      <c r="J50" s="17">
        <v>-17.650000000000091</v>
      </c>
      <c r="K50" s="17">
        <v>-40.710000000000036</v>
      </c>
      <c r="L50" s="17">
        <v>-13.179999999999836</v>
      </c>
      <c r="M50" s="17">
        <v>-13.580000000000155</v>
      </c>
      <c r="N50" s="17">
        <v>-32.069999999999709</v>
      </c>
      <c r="O50" s="17">
        <v>-23.859999999999673</v>
      </c>
      <c r="P50" s="17">
        <v>-25.329999999999927</v>
      </c>
      <c r="Q50" s="20">
        <v>-0.85999999999999943</v>
      </c>
      <c r="R50" s="20">
        <v>-1.6700000000000017</v>
      </c>
      <c r="S50" s="20">
        <v>-1.269999999999996</v>
      </c>
      <c r="T50" s="20">
        <v>-1.7399999999999949</v>
      </c>
      <c r="U50" s="20">
        <v>-2.2599999999999909</v>
      </c>
      <c r="V50" s="20">
        <v>-0.89000000000000057</v>
      </c>
      <c r="W50" s="20">
        <v>-2.0300000000000011</v>
      </c>
      <c r="X50" s="20">
        <v>-0.65999999999999659</v>
      </c>
      <c r="Y50" s="20">
        <v>-0.67999999999999972</v>
      </c>
      <c r="Z50" s="20">
        <v>-1.5999999999999943</v>
      </c>
      <c r="AA50" s="20">
        <v>-1.1899999999999977</v>
      </c>
      <c r="AB50" s="20">
        <v>-1.269999999999996</v>
      </c>
      <c r="AC50" s="17">
        <v>-3.2199999999999989</v>
      </c>
      <c r="AD50" s="17">
        <v>-6.1700000000000159</v>
      </c>
      <c r="AE50" s="17">
        <v>-4.6200000000000045</v>
      </c>
      <c r="AF50" s="17">
        <v>-6.25</v>
      </c>
      <c r="AG50" s="17">
        <v>-8.0199999999999818</v>
      </c>
      <c r="AH50" s="17">
        <v>-3.089999999999975</v>
      </c>
      <c r="AI50" s="17">
        <v>-7.0400000000000205</v>
      </c>
      <c r="AJ50" s="17">
        <v>-2.25</v>
      </c>
      <c r="AK50" s="17">
        <v>-2.2800000000000011</v>
      </c>
      <c r="AL50" s="17">
        <v>-5.3199999999999932</v>
      </c>
      <c r="AM50" s="17">
        <v>-3.9000000000000057</v>
      </c>
      <c r="AN50" s="17">
        <v>-4.0900000000000034</v>
      </c>
      <c r="AO50" s="20">
        <f t="shared" si="12"/>
        <v>-21.310000000000244</v>
      </c>
      <c r="AP50" s="20">
        <f t="shared" si="10"/>
        <v>-41.379999999999981</v>
      </c>
      <c r="AQ50" s="20">
        <f t="shared" si="10"/>
        <v>-31.299999999999855</v>
      </c>
      <c r="AR50" s="20">
        <f t="shared" si="10"/>
        <v>-42.790000000000177</v>
      </c>
      <c r="AS50" s="20">
        <f t="shared" si="10"/>
        <v>-55.4800000000007</v>
      </c>
      <c r="AT50" s="20">
        <f t="shared" si="10"/>
        <v>-21.630000000000067</v>
      </c>
      <c r="AU50" s="20">
        <f t="shared" si="10"/>
        <v>-49.780000000000058</v>
      </c>
      <c r="AV50" s="20">
        <f t="shared" si="10"/>
        <v>-16.089999999999833</v>
      </c>
      <c r="AW50" s="20">
        <f t="shared" si="10"/>
        <v>-16.540000000000155</v>
      </c>
      <c r="AX50" s="20">
        <f t="shared" si="10"/>
        <v>-38.989999999999696</v>
      </c>
      <c r="AY50" s="20">
        <f t="shared" si="10"/>
        <v>-28.949999999999676</v>
      </c>
      <c r="AZ50" s="20">
        <f t="shared" si="10"/>
        <v>-30.689999999999927</v>
      </c>
      <c r="BA50" s="17">
        <v>-0.34</v>
      </c>
      <c r="BB50" s="17">
        <v>-0.67</v>
      </c>
      <c r="BC50" s="17">
        <v>-0.51</v>
      </c>
      <c r="BD50" s="17">
        <v>-0.7</v>
      </c>
      <c r="BE50" s="17">
        <v>-0.9</v>
      </c>
      <c r="BF50" s="17">
        <v>-0.35</v>
      </c>
      <c r="BG50" s="17">
        <v>-0.81</v>
      </c>
      <c r="BH50" s="17">
        <v>-0.26</v>
      </c>
      <c r="BI50" s="17">
        <v>-0.27</v>
      </c>
      <c r="BJ50" s="17">
        <v>-0.64</v>
      </c>
      <c r="BK50" s="17">
        <v>-0.48</v>
      </c>
      <c r="BL50" s="17">
        <v>-0.51</v>
      </c>
      <c r="BM50" s="20">
        <f t="shared" si="13"/>
        <v>-21.650000000000244</v>
      </c>
      <c r="BN50" s="20">
        <f t="shared" si="11"/>
        <v>-42.049999999999983</v>
      </c>
      <c r="BO50" s="20">
        <f t="shared" si="11"/>
        <v>-31.809999999999857</v>
      </c>
      <c r="BP50" s="20">
        <f t="shared" si="11"/>
        <v>-43.49000000000018</v>
      </c>
      <c r="BQ50" s="20">
        <f t="shared" si="11"/>
        <v>-56.380000000000699</v>
      </c>
      <c r="BR50" s="20">
        <f t="shared" si="11"/>
        <v>-21.980000000000068</v>
      </c>
      <c r="BS50" s="20">
        <f t="shared" si="11"/>
        <v>-50.59000000000006</v>
      </c>
      <c r="BT50" s="20">
        <f t="shared" si="11"/>
        <v>-16.349999999999834</v>
      </c>
      <c r="BU50" s="20">
        <f t="shared" si="11"/>
        <v>-16.810000000000155</v>
      </c>
      <c r="BV50" s="20">
        <f t="shared" si="11"/>
        <v>-39.629999999999697</v>
      </c>
      <c r="BW50" s="20">
        <f t="shared" si="11"/>
        <v>-29.429999999999676</v>
      </c>
      <c r="BX50" s="20">
        <f t="shared" si="11"/>
        <v>-31.199999999999928</v>
      </c>
      <c r="BY50" s="17">
        <f t="shared" si="3"/>
        <v>-322.5600000000004</v>
      </c>
      <c r="BZ50" s="17">
        <f t="shared" si="4"/>
        <v>-16.119999999999969</v>
      </c>
      <c r="CA50" s="17">
        <f t="shared" si="5"/>
        <v>-62.690000000000005</v>
      </c>
      <c r="CB50" s="17">
        <f t="shared" si="6"/>
        <v>-401.37000000000046</v>
      </c>
    </row>
    <row r="51" spans="1:80" x14ac:dyDescent="0.25">
      <c r="A51" t="str">
        <f t="shared" si="9"/>
        <v>DAIS.DAI1</v>
      </c>
      <c r="B51" s="1" t="s">
        <v>75</v>
      </c>
      <c r="C51" s="1" t="s">
        <v>76</v>
      </c>
      <c r="D51" s="1" t="s">
        <v>76</v>
      </c>
      <c r="E51" s="17">
        <v>-824.54000000000087</v>
      </c>
      <c r="F51" s="17">
        <v>-1479.3299999999945</v>
      </c>
      <c r="G51" s="17">
        <v>-638.4800000000032</v>
      </c>
      <c r="H51" s="17">
        <v>-401.38000000000102</v>
      </c>
      <c r="I51" s="17">
        <v>-1086.8400000000038</v>
      </c>
      <c r="J51" s="17">
        <v>-620.04000000000087</v>
      </c>
      <c r="K51" s="17">
        <v>-3091.4400000000023</v>
      </c>
      <c r="L51" s="17">
        <v>-905.09000000000015</v>
      </c>
      <c r="M51" s="17">
        <v>-332.78000000000065</v>
      </c>
      <c r="N51" s="17">
        <v>-359.64000000000124</v>
      </c>
      <c r="O51" s="17">
        <v>-608.93999999999869</v>
      </c>
      <c r="P51" s="17">
        <v>-380.57999999999993</v>
      </c>
      <c r="Q51" s="20">
        <v>-41.230000000000018</v>
      </c>
      <c r="R51" s="20">
        <v>-73.970000000000027</v>
      </c>
      <c r="S51" s="20">
        <v>-31.920000000000016</v>
      </c>
      <c r="T51" s="20">
        <v>-20.07000000000005</v>
      </c>
      <c r="U51" s="20">
        <v>-54.340000000000032</v>
      </c>
      <c r="V51" s="20">
        <v>-31</v>
      </c>
      <c r="W51" s="20">
        <v>-154.57000000000016</v>
      </c>
      <c r="X51" s="20">
        <v>-45.259999999999991</v>
      </c>
      <c r="Y51" s="20">
        <v>-16.639999999999986</v>
      </c>
      <c r="Z51" s="20">
        <v>-17.979999999999961</v>
      </c>
      <c r="AA51" s="20">
        <v>-30.450000000000045</v>
      </c>
      <c r="AB51" s="20">
        <v>-19.029999999999973</v>
      </c>
      <c r="AC51" s="17">
        <v>-153.71000000000004</v>
      </c>
      <c r="AD51" s="17">
        <v>-272.30999999999995</v>
      </c>
      <c r="AE51" s="17">
        <v>-116.17999999999984</v>
      </c>
      <c r="AF51" s="17">
        <v>-72.100000000000023</v>
      </c>
      <c r="AG51" s="17">
        <v>-192.77999999999975</v>
      </c>
      <c r="AH51" s="17">
        <v>-108.53999999999996</v>
      </c>
      <c r="AI51" s="17">
        <v>-534.1299999999992</v>
      </c>
      <c r="AJ51" s="17">
        <v>-154.25999999999976</v>
      </c>
      <c r="AK51" s="17">
        <v>-55.940000000000055</v>
      </c>
      <c r="AL51" s="17">
        <v>-59.650000000000091</v>
      </c>
      <c r="AM51" s="17">
        <v>-99.570000000000164</v>
      </c>
      <c r="AN51" s="17">
        <v>-61.370000000000118</v>
      </c>
      <c r="AO51" s="20">
        <f t="shared" si="12"/>
        <v>-1019.4800000000009</v>
      </c>
      <c r="AP51" s="20">
        <f t="shared" si="10"/>
        <v>-1825.6099999999944</v>
      </c>
      <c r="AQ51" s="20">
        <f t="shared" si="10"/>
        <v>-786.58000000000311</v>
      </c>
      <c r="AR51" s="20">
        <f t="shared" si="10"/>
        <v>-493.55000000000109</v>
      </c>
      <c r="AS51" s="20">
        <f t="shared" si="10"/>
        <v>-1333.9600000000037</v>
      </c>
      <c r="AT51" s="20">
        <f t="shared" si="10"/>
        <v>-759.58000000000084</v>
      </c>
      <c r="AU51" s="20">
        <f t="shared" si="10"/>
        <v>-3780.1400000000017</v>
      </c>
      <c r="AV51" s="20">
        <f t="shared" si="10"/>
        <v>-1104.6099999999999</v>
      </c>
      <c r="AW51" s="20">
        <f t="shared" si="10"/>
        <v>-405.3600000000007</v>
      </c>
      <c r="AX51" s="20">
        <f t="shared" si="10"/>
        <v>-437.27000000000129</v>
      </c>
      <c r="AY51" s="20">
        <f t="shared" si="10"/>
        <v>-738.9599999999989</v>
      </c>
      <c r="AZ51" s="20">
        <f t="shared" si="10"/>
        <v>-460.98</v>
      </c>
      <c r="BA51" s="17">
        <v>-16.489999999999998</v>
      </c>
      <c r="BB51" s="17">
        <v>-29.58</v>
      </c>
      <c r="BC51" s="17">
        <v>-12.77</v>
      </c>
      <c r="BD51" s="17">
        <v>-8.0299999999999994</v>
      </c>
      <c r="BE51" s="17">
        <v>-21.73</v>
      </c>
      <c r="BF51" s="17">
        <v>-12.4</v>
      </c>
      <c r="BG51" s="17">
        <v>-61.81</v>
      </c>
      <c r="BH51" s="17">
        <v>-18.100000000000001</v>
      </c>
      <c r="BI51" s="17">
        <v>-6.65</v>
      </c>
      <c r="BJ51" s="17">
        <v>-7.19</v>
      </c>
      <c r="BK51" s="17">
        <v>-12.18</v>
      </c>
      <c r="BL51" s="17">
        <v>-7.61</v>
      </c>
      <c r="BM51" s="20">
        <f t="shared" si="13"/>
        <v>-1035.9700000000009</v>
      </c>
      <c r="BN51" s="20">
        <f t="shared" si="11"/>
        <v>-1855.1899999999944</v>
      </c>
      <c r="BO51" s="20">
        <f t="shared" si="11"/>
        <v>-799.35000000000309</v>
      </c>
      <c r="BP51" s="20">
        <f t="shared" si="11"/>
        <v>-501.58000000000106</v>
      </c>
      <c r="BQ51" s="20">
        <f t="shared" si="11"/>
        <v>-1355.6900000000037</v>
      </c>
      <c r="BR51" s="20">
        <f t="shared" si="11"/>
        <v>-771.98000000000081</v>
      </c>
      <c r="BS51" s="20">
        <f t="shared" si="11"/>
        <v>-3841.9500000000016</v>
      </c>
      <c r="BT51" s="20">
        <f t="shared" si="11"/>
        <v>-1122.7099999999998</v>
      </c>
      <c r="BU51" s="20">
        <f t="shared" si="11"/>
        <v>-412.01000000000067</v>
      </c>
      <c r="BV51" s="20">
        <f t="shared" si="11"/>
        <v>-444.46000000000129</v>
      </c>
      <c r="BW51" s="20">
        <f t="shared" si="11"/>
        <v>-751.13999999999885</v>
      </c>
      <c r="BX51" s="20">
        <f t="shared" si="11"/>
        <v>-468.59000000000003</v>
      </c>
      <c r="BY51" s="17">
        <f t="shared" si="3"/>
        <v>-10729.080000000007</v>
      </c>
      <c r="BZ51" s="17">
        <f t="shared" si="4"/>
        <v>-536.46000000000026</v>
      </c>
      <c r="CA51" s="17">
        <f t="shared" si="5"/>
        <v>-2095.079999999999</v>
      </c>
      <c r="CB51" s="17">
        <f t="shared" si="6"/>
        <v>-13360.620000000004</v>
      </c>
    </row>
    <row r="52" spans="1:80" x14ac:dyDescent="0.25">
      <c r="A52" t="str">
        <f t="shared" si="9"/>
        <v>DOW.DOWGEN15M</v>
      </c>
      <c r="B52" s="1" t="s">
        <v>77</v>
      </c>
      <c r="C52" s="1" t="s">
        <v>78</v>
      </c>
      <c r="D52" s="1" t="s">
        <v>78</v>
      </c>
      <c r="E52" s="17">
        <v>2883.4599999999919</v>
      </c>
      <c r="F52" s="17">
        <v>5513</v>
      </c>
      <c r="G52" s="17">
        <v>2207.3999999999942</v>
      </c>
      <c r="H52" s="17">
        <v>1126.7900000000009</v>
      </c>
      <c r="I52" s="17">
        <v>2671.4499999999971</v>
      </c>
      <c r="J52" s="17">
        <v>1764.8099999999977</v>
      </c>
      <c r="K52" s="17">
        <v>6337.1999999999534</v>
      </c>
      <c r="L52" s="17">
        <v>1749.0200000000041</v>
      </c>
      <c r="M52" s="17">
        <v>463.65000000000146</v>
      </c>
      <c r="N52" s="17">
        <v>937.01000000000204</v>
      </c>
      <c r="O52" s="17">
        <v>1768</v>
      </c>
      <c r="P52" s="17">
        <v>1158.25</v>
      </c>
      <c r="Q52" s="20">
        <v>144.17000000000007</v>
      </c>
      <c r="R52" s="20">
        <v>275.64999999999964</v>
      </c>
      <c r="S52" s="20">
        <v>110.36999999999989</v>
      </c>
      <c r="T52" s="20">
        <v>56.340000000000146</v>
      </c>
      <c r="U52" s="20">
        <v>133.57999999999993</v>
      </c>
      <c r="V52" s="20">
        <v>88.240000000000236</v>
      </c>
      <c r="W52" s="20">
        <v>316.85999999999967</v>
      </c>
      <c r="X52" s="20">
        <v>87.450000000000045</v>
      </c>
      <c r="Y52" s="20">
        <v>23.189999999999998</v>
      </c>
      <c r="Z52" s="20">
        <v>46.850000000000023</v>
      </c>
      <c r="AA52" s="20">
        <v>88.400000000000091</v>
      </c>
      <c r="AB52" s="20">
        <v>57.909999999999968</v>
      </c>
      <c r="AC52" s="17">
        <v>537.52000000000044</v>
      </c>
      <c r="AD52" s="17">
        <v>1014.8199999999997</v>
      </c>
      <c r="AE52" s="17">
        <v>401.67999999999938</v>
      </c>
      <c r="AF52" s="17">
        <v>202.40999999999985</v>
      </c>
      <c r="AG52" s="17">
        <v>473.84000000000015</v>
      </c>
      <c r="AH52" s="17">
        <v>308.90999999999985</v>
      </c>
      <c r="AI52" s="17">
        <v>1094.9300000000003</v>
      </c>
      <c r="AJ52" s="17">
        <v>298.11000000000058</v>
      </c>
      <c r="AK52" s="17">
        <v>77.940000000000055</v>
      </c>
      <c r="AL52" s="17">
        <v>155.39999999999964</v>
      </c>
      <c r="AM52" s="17">
        <v>289.09000000000015</v>
      </c>
      <c r="AN52" s="17">
        <v>186.77000000000044</v>
      </c>
      <c r="AO52" s="20">
        <f t="shared" si="12"/>
        <v>3565.1499999999924</v>
      </c>
      <c r="AP52" s="20">
        <f t="shared" si="10"/>
        <v>6803.4699999999993</v>
      </c>
      <c r="AQ52" s="20">
        <f t="shared" si="10"/>
        <v>2719.4499999999935</v>
      </c>
      <c r="AR52" s="20">
        <f t="shared" si="10"/>
        <v>1385.5400000000009</v>
      </c>
      <c r="AS52" s="20">
        <f t="shared" si="10"/>
        <v>3278.8699999999972</v>
      </c>
      <c r="AT52" s="20">
        <f t="shared" si="10"/>
        <v>2161.9599999999978</v>
      </c>
      <c r="AU52" s="20">
        <f t="shared" si="10"/>
        <v>7748.9899999999534</v>
      </c>
      <c r="AV52" s="20">
        <f t="shared" si="10"/>
        <v>2134.5800000000045</v>
      </c>
      <c r="AW52" s="20">
        <f t="shared" si="10"/>
        <v>564.78000000000156</v>
      </c>
      <c r="AX52" s="20">
        <f t="shared" si="10"/>
        <v>1139.2600000000016</v>
      </c>
      <c r="AY52" s="20">
        <f t="shared" si="10"/>
        <v>2145.4900000000002</v>
      </c>
      <c r="AZ52" s="20">
        <f t="shared" si="10"/>
        <v>1402.9300000000003</v>
      </c>
      <c r="BA52" s="17">
        <v>57.66</v>
      </c>
      <c r="BB52" s="17">
        <v>110.23</v>
      </c>
      <c r="BC52" s="17">
        <v>44.14</v>
      </c>
      <c r="BD52" s="17">
        <v>22.53</v>
      </c>
      <c r="BE52" s="17">
        <v>53.42</v>
      </c>
      <c r="BF52" s="17">
        <v>35.29</v>
      </c>
      <c r="BG52" s="17">
        <v>126.71</v>
      </c>
      <c r="BH52" s="17">
        <v>34.97</v>
      </c>
      <c r="BI52" s="17">
        <v>9.27</v>
      </c>
      <c r="BJ52" s="17">
        <v>18.739999999999998</v>
      </c>
      <c r="BK52" s="17">
        <v>35.35</v>
      </c>
      <c r="BL52" s="17">
        <v>23.16</v>
      </c>
      <c r="BM52" s="20">
        <f t="shared" si="13"/>
        <v>3622.8099999999922</v>
      </c>
      <c r="BN52" s="20">
        <f t="shared" si="11"/>
        <v>6913.6999999999989</v>
      </c>
      <c r="BO52" s="20">
        <f t="shared" si="11"/>
        <v>2763.5899999999933</v>
      </c>
      <c r="BP52" s="20">
        <f t="shared" si="11"/>
        <v>1408.0700000000008</v>
      </c>
      <c r="BQ52" s="20">
        <f t="shared" si="11"/>
        <v>3332.2899999999972</v>
      </c>
      <c r="BR52" s="20">
        <f t="shared" si="11"/>
        <v>2197.2499999999977</v>
      </c>
      <c r="BS52" s="20">
        <f t="shared" si="11"/>
        <v>7875.6999999999534</v>
      </c>
      <c r="BT52" s="20">
        <f t="shared" si="11"/>
        <v>2169.5500000000043</v>
      </c>
      <c r="BU52" s="20">
        <f t="shared" si="11"/>
        <v>574.05000000000155</v>
      </c>
      <c r="BV52" s="20">
        <f t="shared" si="11"/>
        <v>1158.0000000000016</v>
      </c>
      <c r="BW52" s="20">
        <f t="shared" si="11"/>
        <v>2180.84</v>
      </c>
      <c r="BX52" s="20">
        <f t="shared" si="11"/>
        <v>1426.0900000000004</v>
      </c>
      <c r="BY52" s="17">
        <f t="shared" si="3"/>
        <v>28580.039999999943</v>
      </c>
      <c r="BZ52" s="17">
        <f t="shared" si="4"/>
        <v>1429.0099999999998</v>
      </c>
      <c r="CA52" s="17">
        <f t="shared" si="5"/>
        <v>5612.89</v>
      </c>
      <c r="CB52" s="17">
        <f t="shared" si="6"/>
        <v>35621.939999999944</v>
      </c>
    </row>
    <row r="53" spans="1:80" x14ac:dyDescent="0.25">
      <c r="A53" t="str">
        <f t="shared" si="9"/>
        <v>BOWA.DRW1</v>
      </c>
      <c r="B53" s="1" t="s">
        <v>79</v>
      </c>
      <c r="C53" s="1" t="s">
        <v>80</v>
      </c>
      <c r="D53" s="1" t="s">
        <v>80</v>
      </c>
      <c r="E53" s="17">
        <v>0.44000000000000028</v>
      </c>
      <c r="F53" s="17">
        <v>0</v>
      </c>
      <c r="G53" s="17">
        <v>0</v>
      </c>
      <c r="H53" s="17">
        <v>4.9999999999999975E-2</v>
      </c>
      <c r="I53" s="17">
        <v>0.41999999999999982</v>
      </c>
      <c r="J53" s="17">
        <v>0</v>
      </c>
      <c r="K53" s="17">
        <v>58.859999999999886</v>
      </c>
      <c r="L53" s="17">
        <v>0.01</v>
      </c>
      <c r="M53" s="17">
        <v>0</v>
      </c>
      <c r="N53" s="17">
        <v>1.5099999999999998</v>
      </c>
      <c r="O53" s="17">
        <v>11.530000000000001</v>
      </c>
      <c r="P53" s="17">
        <v>4.9999999999999933E-2</v>
      </c>
      <c r="Q53" s="20">
        <v>2.0000000000000004E-2</v>
      </c>
      <c r="R53" s="20">
        <v>0</v>
      </c>
      <c r="S53" s="20">
        <v>0</v>
      </c>
      <c r="T53" s="20">
        <v>0</v>
      </c>
      <c r="U53" s="20">
        <v>2.0000000000000004E-2</v>
      </c>
      <c r="V53" s="20">
        <v>0</v>
      </c>
      <c r="W53" s="20">
        <v>2.95</v>
      </c>
      <c r="X53" s="20">
        <v>0</v>
      </c>
      <c r="Y53" s="20">
        <v>0</v>
      </c>
      <c r="Z53" s="20">
        <v>7.0000000000000007E-2</v>
      </c>
      <c r="AA53" s="20">
        <v>0.58000000000000007</v>
      </c>
      <c r="AB53" s="20">
        <v>0</v>
      </c>
      <c r="AC53" s="17">
        <v>8.0000000000000016E-2</v>
      </c>
      <c r="AD53" s="17">
        <v>0</v>
      </c>
      <c r="AE53" s="17">
        <v>0</v>
      </c>
      <c r="AF53" s="17">
        <v>9.9999999999999985E-3</v>
      </c>
      <c r="AG53" s="17">
        <v>7.0000000000000007E-2</v>
      </c>
      <c r="AH53" s="17">
        <v>0</v>
      </c>
      <c r="AI53" s="17">
        <v>10.169999999999998</v>
      </c>
      <c r="AJ53" s="17">
        <v>0</v>
      </c>
      <c r="AK53" s="17">
        <v>0</v>
      </c>
      <c r="AL53" s="17">
        <v>0.25</v>
      </c>
      <c r="AM53" s="17">
        <v>1.89</v>
      </c>
      <c r="AN53" s="17">
        <v>0.01</v>
      </c>
      <c r="AO53" s="20">
        <f t="shared" si="12"/>
        <v>0.54000000000000026</v>
      </c>
      <c r="AP53" s="20">
        <f t="shared" si="10"/>
        <v>0</v>
      </c>
      <c r="AQ53" s="20">
        <f t="shared" si="10"/>
        <v>0</v>
      </c>
      <c r="AR53" s="20">
        <f t="shared" si="10"/>
        <v>5.999999999999997E-2</v>
      </c>
      <c r="AS53" s="20">
        <f t="shared" si="10"/>
        <v>0.50999999999999979</v>
      </c>
      <c r="AT53" s="20">
        <f t="shared" si="10"/>
        <v>0</v>
      </c>
      <c r="AU53" s="20">
        <f t="shared" si="10"/>
        <v>71.97999999999989</v>
      </c>
      <c r="AV53" s="20">
        <f t="shared" si="10"/>
        <v>0.01</v>
      </c>
      <c r="AW53" s="20">
        <f t="shared" si="10"/>
        <v>0</v>
      </c>
      <c r="AX53" s="20">
        <f t="shared" si="10"/>
        <v>1.8299999999999998</v>
      </c>
      <c r="AY53" s="20">
        <f t="shared" si="10"/>
        <v>14.000000000000002</v>
      </c>
      <c r="AZ53" s="20">
        <f t="shared" si="10"/>
        <v>5.9999999999999935E-2</v>
      </c>
      <c r="BA53" s="17">
        <v>0.01</v>
      </c>
      <c r="BB53" s="17">
        <v>0</v>
      </c>
      <c r="BC53" s="17">
        <v>0</v>
      </c>
      <c r="BD53" s="17">
        <v>0</v>
      </c>
      <c r="BE53" s="17">
        <v>0.01</v>
      </c>
      <c r="BF53" s="17">
        <v>0</v>
      </c>
      <c r="BG53" s="17">
        <v>1.18</v>
      </c>
      <c r="BH53" s="17">
        <v>0</v>
      </c>
      <c r="BI53" s="17">
        <v>0</v>
      </c>
      <c r="BJ53" s="17">
        <v>0.03</v>
      </c>
      <c r="BK53" s="17">
        <v>0.23</v>
      </c>
      <c r="BL53" s="17">
        <v>0</v>
      </c>
      <c r="BM53" s="20">
        <f t="shared" si="13"/>
        <v>0.55000000000000027</v>
      </c>
      <c r="BN53" s="20">
        <f t="shared" si="11"/>
        <v>0</v>
      </c>
      <c r="BO53" s="20">
        <f t="shared" si="11"/>
        <v>0</v>
      </c>
      <c r="BP53" s="20">
        <f t="shared" si="11"/>
        <v>5.999999999999997E-2</v>
      </c>
      <c r="BQ53" s="20">
        <f t="shared" si="11"/>
        <v>0.5199999999999998</v>
      </c>
      <c r="BR53" s="20">
        <f t="shared" si="11"/>
        <v>0</v>
      </c>
      <c r="BS53" s="20">
        <f t="shared" si="11"/>
        <v>73.159999999999897</v>
      </c>
      <c r="BT53" s="20">
        <f t="shared" si="11"/>
        <v>0.01</v>
      </c>
      <c r="BU53" s="20">
        <f t="shared" si="11"/>
        <v>0</v>
      </c>
      <c r="BV53" s="20">
        <f t="shared" si="11"/>
        <v>1.8599999999999999</v>
      </c>
      <c r="BW53" s="20">
        <f t="shared" si="11"/>
        <v>14.230000000000002</v>
      </c>
      <c r="BX53" s="20">
        <f t="shared" si="11"/>
        <v>5.9999999999999935E-2</v>
      </c>
      <c r="BY53" s="17">
        <f t="shared" si="3"/>
        <v>72.869999999999877</v>
      </c>
      <c r="BZ53" s="17">
        <f t="shared" si="4"/>
        <v>3.64</v>
      </c>
      <c r="CA53" s="17">
        <f t="shared" si="5"/>
        <v>13.939999999999998</v>
      </c>
      <c r="CB53" s="17">
        <f t="shared" si="6"/>
        <v>90.449999999999903</v>
      </c>
    </row>
    <row r="54" spans="1:80" x14ac:dyDescent="0.25">
      <c r="A54" t="str">
        <f t="shared" si="9"/>
        <v>ENCV.EC01</v>
      </c>
      <c r="B54" s="1" t="s">
        <v>83</v>
      </c>
      <c r="C54" s="1" t="s">
        <v>84</v>
      </c>
      <c r="D54" s="1" t="s">
        <v>84</v>
      </c>
      <c r="E54" s="17">
        <v>0</v>
      </c>
      <c r="F54" s="17">
        <v>0</v>
      </c>
      <c r="G54" s="17">
        <v>0</v>
      </c>
      <c r="H54" s="17">
        <v>0</v>
      </c>
      <c r="I54" s="17">
        <v>0</v>
      </c>
      <c r="J54" s="17">
        <v>0</v>
      </c>
      <c r="K54" s="17">
        <v>0</v>
      </c>
      <c r="L54" s="17">
        <v>0</v>
      </c>
      <c r="M54" s="17">
        <v>0</v>
      </c>
      <c r="N54" s="17">
        <v>206.30000000001746</v>
      </c>
      <c r="O54" s="17">
        <v>408.77999999999884</v>
      </c>
      <c r="P54" s="17">
        <v>162.86999999999534</v>
      </c>
      <c r="Q54" s="20">
        <v>0</v>
      </c>
      <c r="R54" s="20">
        <v>0</v>
      </c>
      <c r="S54" s="20">
        <v>0</v>
      </c>
      <c r="T54" s="20">
        <v>0</v>
      </c>
      <c r="U54" s="20">
        <v>0</v>
      </c>
      <c r="V54" s="20">
        <v>0</v>
      </c>
      <c r="W54" s="20">
        <v>0</v>
      </c>
      <c r="X54" s="20">
        <v>0</v>
      </c>
      <c r="Y54" s="20">
        <v>0</v>
      </c>
      <c r="Z54" s="20">
        <v>10.309999999999945</v>
      </c>
      <c r="AA54" s="20">
        <v>20.4399999999996</v>
      </c>
      <c r="AB54" s="20">
        <v>8.1499999999996362</v>
      </c>
      <c r="AC54" s="17">
        <v>0</v>
      </c>
      <c r="AD54" s="17">
        <v>0</v>
      </c>
      <c r="AE54" s="17">
        <v>0</v>
      </c>
      <c r="AF54" s="17">
        <v>0</v>
      </c>
      <c r="AG54" s="17">
        <v>0</v>
      </c>
      <c r="AH54" s="17">
        <v>0</v>
      </c>
      <c r="AI54" s="17">
        <v>0</v>
      </c>
      <c r="AJ54" s="17">
        <v>0</v>
      </c>
      <c r="AK54" s="17">
        <v>0</v>
      </c>
      <c r="AL54" s="17">
        <v>34.219999999999345</v>
      </c>
      <c r="AM54" s="17">
        <v>66.840000000000146</v>
      </c>
      <c r="AN54" s="17">
        <v>26.270000000000437</v>
      </c>
      <c r="AO54" s="20">
        <f t="shared" si="12"/>
        <v>0</v>
      </c>
      <c r="AP54" s="20">
        <f t="shared" si="10"/>
        <v>0</v>
      </c>
      <c r="AQ54" s="20">
        <f t="shared" si="10"/>
        <v>0</v>
      </c>
      <c r="AR54" s="20">
        <f t="shared" si="10"/>
        <v>0</v>
      </c>
      <c r="AS54" s="20">
        <f t="shared" si="10"/>
        <v>0</v>
      </c>
      <c r="AT54" s="20">
        <f t="shared" si="10"/>
        <v>0</v>
      </c>
      <c r="AU54" s="20">
        <f t="shared" si="10"/>
        <v>0</v>
      </c>
      <c r="AV54" s="20">
        <f t="shared" si="10"/>
        <v>0</v>
      </c>
      <c r="AW54" s="20">
        <f t="shared" si="10"/>
        <v>0</v>
      </c>
      <c r="AX54" s="20">
        <f t="shared" si="10"/>
        <v>250.83000000001675</v>
      </c>
      <c r="AY54" s="20">
        <f t="shared" si="10"/>
        <v>496.05999999999858</v>
      </c>
      <c r="AZ54" s="20">
        <f t="shared" si="10"/>
        <v>197.28999999999542</v>
      </c>
      <c r="BA54" s="17">
        <v>0</v>
      </c>
      <c r="BB54" s="17">
        <v>0</v>
      </c>
      <c r="BC54" s="17">
        <v>0</v>
      </c>
      <c r="BD54" s="17">
        <v>0</v>
      </c>
      <c r="BE54" s="17">
        <v>0</v>
      </c>
      <c r="BF54" s="17">
        <v>0</v>
      </c>
      <c r="BG54" s="17">
        <v>0</v>
      </c>
      <c r="BH54" s="17">
        <v>0</v>
      </c>
      <c r="BI54" s="17">
        <v>0</v>
      </c>
      <c r="BJ54" s="17">
        <v>4.13</v>
      </c>
      <c r="BK54" s="17">
        <v>8.17</v>
      </c>
      <c r="BL54" s="17">
        <v>3.26</v>
      </c>
      <c r="BM54" s="20">
        <f t="shared" si="13"/>
        <v>0</v>
      </c>
      <c r="BN54" s="20">
        <f t="shared" si="11"/>
        <v>0</v>
      </c>
      <c r="BO54" s="20">
        <f t="shared" si="11"/>
        <v>0</v>
      </c>
      <c r="BP54" s="20">
        <f t="shared" si="11"/>
        <v>0</v>
      </c>
      <c r="BQ54" s="20">
        <f t="shared" si="11"/>
        <v>0</v>
      </c>
      <c r="BR54" s="20">
        <f t="shared" si="11"/>
        <v>0</v>
      </c>
      <c r="BS54" s="20">
        <f t="shared" si="11"/>
        <v>0</v>
      </c>
      <c r="BT54" s="20">
        <f t="shared" si="11"/>
        <v>0</v>
      </c>
      <c r="BU54" s="20">
        <f t="shared" si="11"/>
        <v>0</v>
      </c>
      <c r="BV54" s="20">
        <f t="shared" si="11"/>
        <v>254.96000000001675</v>
      </c>
      <c r="BW54" s="20">
        <f t="shared" si="11"/>
        <v>504.2299999999986</v>
      </c>
      <c r="BX54" s="20">
        <f t="shared" si="11"/>
        <v>200.54999999999541</v>
      </c>
      <c r="BY54" s="17">
        <f t="shared" si="3"/>
        <v>777.95000000001164</v>
      </c>
      <c r="BZ54" s="17">
        <f t="shared" si="4"/>
        <v>38.899999999999181</v>
      </c>
      <c r="CA54" s="17">
        <f t="shared" si="5"/>
        <v>142.8899999999999</v>
      </c>
      <c r="CB54" s="17">
        <f t="shared" si="6"/>
        <v>959.7400000000107</v>
      </c>
    </row>
    <row r="55" spans="1:80" x14ac:dyDescent="0.25">
      <c r="A55" t="str">
        <f t="shared" si="9"/>
        <v>PCES.EC01</v>
      </c>
      <c r="B55" s="1" t="s">
        <v>230</v>
      </c>
      <c r="C55" s="1" t="s">
        <v>84</v>
      </c>
      <c r="D55" s="1" t="s">
        <v>84</v>
      </c>
      <c r="E55" s="17">
        <v>460.76999999998952</v>
      </c>
      <c r="F55" s="17">
        <v>1172.2900000000373</v>
      </c>
      <c r="G55" s="17">
        <v>401.24000000001979</v>
      </c>
      <c r="H55" s="17">
        <v>152.16000000000349</v>
      </c>
      <c r="I55" s="17">
        <v>494.27999999999884</v>
      </c>
      <c r="J55" s="17">
        <v>333.06999999999243</v>
      </c>
      <c r="K55" s="17">
        <v>1648.0100000000093</v>
      </c>
      <c r="L55" s="17">
        <v>479.91000000000349</v>
      </c>
      <c r="M55" s="17">
        <v>121.62999999999738</v>
      </c>
      <c r="N55" s="17">
        <v>0</v>
      </c>
      <c r="O55" s="17">
        <v>0</v>
      </c>
      <c r="P55" s="17">
        <v>0</v>
      </c>
      <c r="Q55" s="20">
        <v>23.039999999999964</v>
      </c>
      <c r="R55" s="20">
        <v>58.609999999996944</v>
      </c>
      <c r="S55" s="20">
        <v>20.0600000000004</v>
      </c>
      <c r="T55" s="20">
        <v>7.6100000000001273</v>
      </c>
      <c r="U55" s="20">
        <v>24.719999999999345</v>
      </c>
      <c r="V55" s="20">
        <v>16.650000000000546</v>
      </c>
      <c r="W55" s="20">
        <v>82.399999999997817</v>
      </c>
      <c r="X55" s="20">
        <v>23.989999999999782</v>
      </c>
      <c r="Y55" s="20">
        <v>6.0799999999999272</v>
      </c>
      <c r="Z55" s="20">
        <v>0</v>
      </c>
      <c r="AA55" s="20">
        <v>0</v>
      </c>
      <c r="AB55" s="20">
        <v>0</v>
      </c>
      <c r="AC55" s="17">
        <v>85.900000000001455</v>
      </c>
      <c r="AD55" s="17">
        <v>215.79000000000815</v>
      </c>
      <c r="AE55" s="17">
        <v>73.009999999998399</v>
      </c>
      <c r="AF55" s="17">
        <v>27.329999999999927</v>
      </c>
      <c r="AG55" s="17">
        <v>87.680000000000291</v>
      </c>
      <c r="AH55" s="17">
        <v>58.299999999999272</v>
      </c>
      <c r="AI55" s="17">
        <v>284.74000000000524</v>
      </c>
      <c r="AJ55" s="17">
        <v>81.789999999997235</v>
      </c>
      <c r="AK55" s="17">
        <v>20.4399999999996</v>
      </c>
      <c r="AL55" s="17">
        <v>0</v>
      </c>
      <c r="AM55" s="17">
        <v>0</v>
      </c>
      <c r="AN55" s="17">
        <v>0</v>
      </c>
      <c r="AO55" s="20">
        <f t="shared" si="12"/>
        <v>569.70999999999094</v>
      </c>
      <c r="AP55" s="20">
        <f t="shared" si="10"/>
        <v>1446.6900000000423</v>
      </c>
      <c r="AQ55" s="20">
        <f t="shared" si="10"/>
        <v>494.31000000001859</v>
      </c>
      <c r="AR55" s="20">
        <f t="shared" si="10"/>
        <v>187.10000000000355</v>
      </c>
      <c r="AS55" s="20">
        <f t="shared" si="10"/>
        <v>606.67999999999847</v>
      </c>
      <c r="AT55" s="20">
        <f t="shared" si="10"/>
        <v>408.01999999999225</v>
      </c>
      <c r="AU55" s="20">
        <f t="shared" si="10"/>
        <v>2015.1500000000124</v>
      </c>
      <c r="AV55" s="20">
        <f t="shared" si="10"/>
        <v>585.69000000000051</v>
      </c>
      <c r="AW55" s="20">
        <f t="shared" si="10"/>
        <v>148.14999999999691</v>
      </c>
      <c r="AX55" s="20">
        <f t="shared" si="10"/>
        <v>0</v>
      </c>
      <c r="AY55" s="20">
        <f t="shared" si="10"/>
        <v>0</v>
      </c>
      <c r="AZ55" s="20">
        <f t="shared" si="10"/>
        <v>0</v>
      </c>
      <c r="BA55" s="17">
        <v>9.2100000000000009</v>
      </c>
      <c r="BB55" s="17">
        <v>23.44</v>
      </c>
      <c r="BC55" s="17">
        <v>8.02</v>
      </c>
      <c r="BD55" s="17">
        <v>3.04</v>
      </c>
      <c r="BE55" s="17">
        <v>9.8800000000000008</v>
      </c>
      <c r="BF55" s="17">
        <v>6.66</v>
      </c>
      <c r="BG55" s="17">
        <v>32.950000000000003</v>
      </c>
      <c r="BH55" s="17">
        <v>9.6</v>
      </c>
      <c r="BI55" s="17">
        <v>2.4300000000000002</v>
      </c>
      <c r="BJ55" s="17">
        <v>0</v>
      </c>
      <c r="BK55" s="17">
        <v>0</v>
      </c>
      <c r="BL55" s="17">
        <v>0</v>
      </c>
      <c r="BM55" s="20">
        <f t="shared" si="13"/>
        <v>578.91999999999098</v>
      </c>
      <c r="BN55" s="20">
        <f t="shared" si="11"/>
        <v>1470.1300000000424</v>
      </c>
      <c r="BO55" s="20">
        <f t="shared" si="11"/>
        <v>502.33000000001857</v>
      </c>
      <c r="BP55" s="20">
        <f t="shared" si="11"/>
        <v>190.14000000000354</v>
      </c>
      <c r="BQ55" s="20">
        <f t="shared" si="11"/>
        <v>616.55999999999847</v>
      </c>
      <c r="BR55" s="20">
        <f t="shared" si="11"/>
        <v>414.67999999999228</v>
      </c>
      <c r="BS55" s="20">
        <f t="shared" si="11"/>
        <v>2048.1000000000122</v>
      </c>
      <c r="BT55" s="20">
        <f t="shared" si="11"/>
        <v>595.29000000000053</v>
      </c>
      <c r="BU55" s="20">
        <f t="shared" si="11"/>
        <v>150.57999999999691</v>
      </c>
      <c r="BV55" s="20">
        <f t="shared" si="11"/>
        <v>0</v>
      </c>
      <c r="BW55" s="20">
        <f t="shared" si="11"/>
        <v>0</v>
      </c>
      <c r="BX55" s="20">
        <f t="shared" si="11"/>
        <v>0</v>
      </c>
      <c r="BY55" s="17">
        <f t="shared" si="3"/>
        <v>5263.3600000000515</v>
      </c>
      <c r="BZ55" s="17">
        <f t="shared" si="4"/>
        <v>263.15999999999485</v>
      </c>
      <c r="CA55" s="17">
        <f t="shared" si="5"/>
        <v>1040.2100000000096</v>
      </c>
      <c r="CB55" s="17">
        <f t="shared" si="6"/>
        <v>6566.7300000000569</v>
      </c>
    </row>
    <row r="56" spans="1:80" x14ac:dyDescent="0.25">
      <c r="A56" t="str">
        <f t="shared" si="9"/>
        <v>ENC2.EC04</v>
      </c>
      <c r="B56" s="1" t="s">
        <v>55</v>
      </c>
      <c r="C56" s="1" t="s">
        <v>85</v>
      </c>
      <c r="D56" s="1" t="s">
        <v>85</v>
      </c>
      <c r="E56" s="17">
        <v>8507.2300000000032</v>
      </c>
      <c r="F56" s="17">
        <v>17083.759999999995</v>
      </c>
      <c r="G56" s="17">
        <v>7635.57</v>
      </c>
      <c r="H56" s="17">
        <v>4488.5999999999985</v>
      </c>
      <c r="I56" s="17">
        <v>6569.6500000000005</v>
      </c>
      <c r="J56" s="17">
        <v>3560.58</v>
      </c>
      <c r="K56" s="17">
        <v>479.78000000000014</v>
      </c>
      <c r="L56" s="17">
        <v>3191.9</v>
      </c>
      <c r="M56" s="17">
        <v>2638.8100000000018</v>
      </c>
      <c r="N56" s="17">
        <v>2789.24</v>
      </c>
      <c r="O56" s="17">
        <v>3248.1000000000004</v>
      </c>
      <c r="P56" s="17">
        <v>2987.91</v>
      </c>
      <c r="Q56" s="20">
        <v>425.35999999999996</v>
      </c>
      <c r="R56" s="20">
        <v>854.19</v>
      </c>
      <c r="S56" s="20">
        <v>381.78</v>
      </c>
      <c r="T56" s="20">
        <v>224.42999999999998</v>
      </c>
      <c r="U56" s="20">
        <v>328.48</v>
      </c>
      <c r="V56" s="20">
        <v>178.03</v>
      </c>
      <c r="W56" s="20">
        <v>23.990000000000002</v>
      </c>
      <c r="X56" s="20">
        <v>159.58999999999997</v>
      </c>
      <c r="Y56" s="20">
        <v>131.94</v>
      </c>
      <c r="Z56" s="20">
        <v>139.46</v>
      </c>
      <c r="AA56" s="20">
        <v>162.4</v>
      </c>
      <c r="AB56" s="20">
        <v>149.4</v>
      </c>
      <c r="AC56" s="17">
        <v>1585.87</v>
      </c>
      <c r="AD56" s="17">
        <v>3144.76</v>
      </c>
      <c r="AE56" s="17">
        <v>1389.4399999999998</v>
      </c>
      <c r="AF56" s="17">
        <v>806.30000000000018</v>
      </c>
      <c r="AG56" s="17">
        <v>1165.28</v>
      </c>
      <c r="AH56" s="17">
        <v>623.24000000000012</v>
      </c>
      <c r="AI56" s="17">
        <v>82.9</v>
      </c>
      <c r="AJ56" s="17">
        <v>544.04</v>
      </c>
      <c r="AK56" s="17">
        <v>443.60000000000008</v>
      </c>
      <c r="AL56" s="17">
        <v>462.58</v>
      </c>
      <c r="AM56" s="17">
        <v>531.1</v>
      </c>
      <c r="AN56" s="17">
        <v>481.79999999999995</v>
      </c>
      <c r="AO56" s="20">
        <f t="shared" si="12"/>
        <v>10518.460000000003</v>
      </c>
      <c r="AP56" s="20">
        <f t="shared" si="10"/>
        <v>21082.709999999992</v>
      </c>
      <c r="AQ56" s="20">
        <f t="shared" si="10"/>
        <v>9406.7899999999991</v>
      </c>
      <c r="AR56" s="20">
        <f t="shared" si="10"/>
        <v>5519.329999999999</v>
      </c>
      <c r="AS56" s="20">
        <f t="shared" si="10"/>
        <v>8063.4100000000008</v>
      </c>
      <c r="AT56" s="20">
        <f t="shared" si="10"/>
        <v>4361.8500000000004</v>
      </c>
      <c r="AU56" s="20">
        <f t="shared" si="10"/>
        <v>586.67000000000019</v>
      </c>
      <c r="AV56" s="20">
        <f t="shared" si="10"/>
        <v>3895.53</v>
      </c>
      <c r="AW56" s="20">
        <f t="shared" si="10"/>
        <v>3214.3500000000017</v>
      </c>
      <c r="AX56" s="20">
        <f t="shared" si="10"/>
        <v>3391.2799999999997</v>
      </c>
      <c r="AY56" s="20">
        <f t="shared" si="10"/>
        <v>3941.6000000000004</v>
      </c>
      <c r="AZ56" s="20">
        <f t="shared" si="10"/>
        <v>3619.1099999999997</v>
      </c>
      <c r="BA56" s="17">
        <v>170.11</v>
      </c>
      <c r="BB56" s="17">
        <v>341.6</v>
      </c>
      <c r="BC56" s="17">
        <v>152.68</v>
      </c>
      <c r="BD56" s="17">
        <v>89.75</v>
      </c>
      <c r="BE56" s="17">
        <v>131.36000000000001</v>
      </c>
      <c r="BF56" s="17">
        <v>71.2</v>
      </c>
      <c r="BG56" s="17">
        <v>9.59</v>
      </c>
      <c r="BH56" s="17">
        <v>63.82</v>
      </c>
      <c r="BI56" s="17">
        <v>52.76</v>
      </c>
      <c r="BJ56" s="17">
        <v>55.77</v>
      </c>
      <c r="BK56" s="17">
        <v>64.95</v>
      </c>
      <c r="BL56" s="17">
        <v>59.74</v>
      </c>
      <c r="BM56" s="20">
        <f t="shared" si="13"/>
        <v>10688.570000000003</v>
      </c>
      <c r="BN56" s="20">
        <f t="shared" si="11"/>
        <v>21424.30999999999</v>
      </c>
      <c r="BO56" s="20">
        <f t="shared" si="11"/>
        <v>9559.4699999999993</v>
      </c>
      <c r="BP56" s="20">
        <f t="shared" si="11"/>
        <v>5609.079999999999</v>
      </c>
      <c r="BQ56" s="20">
        <f t="shared" si="11"/>
        <v>8194.77</v>
      </c>
      <c r="BR56" s="20">
        <f t="shared" si="11"/>
        <v>4433.05</v>
      </c>
      <c r="BS56" s="20">
        <f t="shared" si="11"/>
        <v>596.26000000000022</v>
      </c>
      <c r="BT56" s="20">
        <f t="shared" si="11"/>
        <v>3959.3500000000004</v>
      </c>
      <c r="BU56" s="20">
        <f t="shared" si="11"/>
        <v>3267.1100000000019</v>
      </c>
      <c r="BV56" s="20">
        <f t="shared" si="11"/>
        <v>3447.0499999999997</v>
      </c>
      <c r="BW56" s="20">
        <f t="shared" si="11"/>
        <v>4006.55</v>
      </c>
      <c r="BX56" s="20">
        <f t="shared" si="11"/>
        <v>3678.8499999999995</v>
      </c>
      <c r="BY56" s="17">
        <f t="shared" si="3"/>
        <v>63181.130000000005</v>
      </c>
      <c r="BZ56" s="17">
        <f t="shared" si="4"/>
        <v>3159.05</v>
      </c>
      <c r="CA56" s="17">
        <f t="shared" si="5"/>
        <v>12524.240000000002</v>
      </c>
      <c r="CB56" s="17">
        <f t="shared" si="6"/>
        <v>78864.420000000013</v>
      </c>
    </row>
    <row r="57" spans="1:80" x14ac:dyDescent="0.25">
      <c r="A57" t="str">
        <f t="shared" si="9"/>
        <v>ENCR.BCHIMP</v>
      </c>
      <c r="B57" s="1" t="s">
        <v>86</v>
      </c>
      <c r="C57" s="1" t="s">
        <v>87</v>
      </c>
      <c r="D57" s="1" t="s">
        <v>21</v>
      </c>
      <c r="E57" s="17">
        <v>-1.3100000000000023</v>
      </c>
      <c r="F57" s="17">
        <v>-4.3299999999999272</v>
      </c>
      <c r="G57" s="17">
        <v>-64.639999999999418</v>
      </c>
      <c r="H57" s="17">
        <v>-45.940000000000509</v>
      </c>
      <c r="I57" s="17">
        <v>-1.4699999999999989</v>
      </c>
      <c r="J57" s="17">
        <v>-7.8299999999999272</v>
      </c>
      <c r="K57" s="17">
        <v>-66.040000000000873</v>
      </c>
      <c r="L57" s="17">
        <v>-5.9499999999999318</v>
      </c>
      <c r="M57" s="17">
        <v>-14.769999999999982</v>
      </c>
      <c r="N57" s="17">
        <v>-4.9800000000000182</v>
      </c>
      <c r="O57" s="17">
        <v>-12.039999999999964</v>
      </c>
      <c r="P57" s="17">
        <v>-8.5499999999999545</v>
      </c>
      <c r="Q57" s="20">
        <v>-6.0000000000000497E-2</v>
      </c>
      <c r="R57" s="20">
        <v>-0.21999999999999886</v>
      </c>
      <c r="S57" s="20">
        <v>-3.2299999999999613</v>
      </c>
      <c r="T57" s="20">
        <v>-2.3000000000000114</v>
      </c>
      <c r="U57" s="20">
        <v>-8.0000000000000071E-2</v>
      </c>
      <c r="V57" s="20">
        <v>-0.39999999999999858</v>
      </c>
      <c r="W57" s="20">
        <v>-3.3000000000000114</v>
      </c>
      <c r="X57" s="20">
        <v>-0.29999999999999716</v>
      </c>
      <c r="Y57" s="20">
        <v>-0.73999999999999488</v>
      </c>
      <c r="Z57" s="20">
        <v>-0.25</v>
      </c>
      <c r="AA57" s="20">
        <v>-0.60999999999999943</v>
      </c>
      <c r="AB57" s="20">
        <v>-0.43000000000000682</v>
      </c>
      <c r="AC57" s="17">
        <v>-0.23999999999999844</v>
      </c>
      <c r="AD57" s="17">
        <v>-0.79999999999999716</v>
      </c>
      <c r="AE57" s="17">
        <v>-11.759999999999991</v>
      </c>
      <c r="AF57" s="17">
        <v>-8.25</v>
      </c>
      <c r="AG57" s="17">
        <v>-0.26000000000000512</v>
      </c>
      <c r="AH57" s="17">
        <v>-1.3700000000000045</v>
      </c>
      <c r="AI57" s="17">
        <v>-11.409999999999854</v>
      </c>
      <c r="AJ57" s="17">
        <v>-1.0100000000000193</v>
      </c>
      <c r="AK57" s="17">
        <v>-2.4799999999999613</v>
      </c>
      <c r="AL57" s="17">
        <v>-0.81999999999999318</v>
      </c>
      <c r="AM57" s="17">
        <v>-1.9700000000000273</v>
      </c>
      <c r="AN57" s="17">
        <v>-1.3799999999999955</v>
      </c>
      <c r="AO57" s="20">
        <f t="shared" si="12"/>
        <v>-1.6100000000000012</v>
      </c>
      <c r="AP57" s="20">
        <f t="shared" si="10"/>
        <v>-5.3499999999999233</v>
      </c>
      <c r="AQ57" s="20">
        <f t="shared" si="10"/>
        <v>-79.62999999999937</v>
      </c>
      <c r="AR57" s="20">
        <f t="shared" si="10"/>
        <v>-56.490000000000521</v>
      </c>
      <c r="AS57" s="20">
        <f t="shared" si="10"/>
        <v>-1.8100000000000041</v>
      </c>
      <c r="AT57" s="20">
        <f t="shared" si="10"/>
        <v>-9.5999999999999304</v>
      </c>
      <c r="AU57" s="20">
        <f t="shared" si="10"/>
        <v>-80.750000000000739</v>
      </c>
      <c r="AV57" s="20">
        <f t="shared" si="10"/>
        <v>-7.2599999999999483</v>
      </c>
      <c r="AW57" s="20">
        <f t="shared" si="10"/>
        <v>-17.989999999999938</v>
      </c>
      <c r="AX57" s="20">
        <f t="shared" si="10"/>
        <v>-6.0500000000000114</v>
      </c>
      <c r="AY57" s="20">
        <f t="shared" si="10"/>
        <v>-14.61999999999999</v>
      </c>
      <c r="AZ57" s="20">
        <f t="shared" si="10"/>
        <v>-10.359999999999957</v>
      </c>
      <c r="BA57" s="17">
        <v>-0.03</v>
      </c>
      <c r="BB57" s="17">
        <v>-0.09</v>
      </c>
      <c r="BC57" s="17">
        <v>-1.29</v>
      </c>
      <c r="BD57" s="17">
        <v>-0.92</v>
      </c>
      <c r="BE57" s="17">
        <v>-0.03</v>
      </c>
      <c r="BF57" s="17">
        <v>-0.16</v>
      </c>
      <c r="BG57" s="17">
        <v>-1.32</v>
      </c>
      <c r="BH57" s="17">
        <v>-0.12</v>
      </c>
      <c r="BI57" s="17">
        <v>-0.3</v>
      </c>
      <c r="BJ57" s="17">
        <v>-0.1</v>
      </c>
      <c r="BK57" s="17">
        <v>-0.24</v>
      </c>
      <c r="BL57" s="17">
        <v>-0.17</v>
      </c>
      <c r="BM57" s="20">
        <f t="shared" si="13"/>
        <v>-1.6400000000000012</v>
      </c>
      <c r="BN57" s="20">
        <f t="shared" si="11"/>
        <v>-5.4399999999999231</v>
      </c>
      <c r="BO57" s="20">
        <f t="shared" si="11"/>
        <v>-80.919999999999376</v>
      </c>
      <c r="BP57" s="20">
        <f t="shared" si="11"/>
        <v>-57.410000000000522</v>
      </c>
      <c r="BQ57" s="20">
        <f t="shared" si="11"/>
        <v>-1.8400000000000041</v>
      </c>
      <c r="BR57" s="20">
        <f t="shared" si="11"/>
        <v>-9.7599999999999305</v>
      </c>
      <c r="BS57" s="20">
        <f t="shared" si="11"/>
        <v>-82.070000000000732</v>
      </c>
      <c r="BT57" s="20">
        <f t="shared" si="11"/>
        <v>-7.3799999999999484</v>
      </c>
      <c r="BU57" s="20">
        <f t="shared" si="11"/>
        <v>-18.289999999999939</v>
      </c>
      <c r="BV57" s="20">
        <f t="shared" si="11"/>
        <v>-6.150000000000011</v>
      </c>
      <c r="BW57" s="20">
        <f t="shared" si="11"/>
        <v>-14.859999999999991</v>
      </c>
      <c r="BX57" s="20">
        <f t="shared" si="11"/>
        <v>-10.529999999999957</v>
      </c>
      <c r="BY57" s="17">
        <f t="shared" si="3"/>
        <v>-237.85000000000051</v>
      </c>
      <c r="BZ57" s="17">
        <f t="shared" si="4"/>
        <v>-11.91999999999998</v>
      </c>
      <c r="CA57" s="17">
        <f t="shared" si="5"/>
        <v>-46.519999999999847</v>
      </c>
      <c r="CB57" s="17">
        <f t="shared" si="6"/>
        <v>-296.29000000000042</v>
      </c>
    </row>
    <row r="58" spans="1:80" x14ac:dyDescent="0.25">
      <c r="A58" t="str">
        <f t="shared" si="9"/>
        <v>EEMI.BCHIMP</v>
      </c>
      <c r="B58" s="1" t="s">
        <v>89</v>
      </c>
      <c r="C58" s="1" t="s">
        <v>90</v>
      </c>
      <c r="D58" s="1" t="s">
        <v>21</v>
      </c>
      <c r="E58" s="17">
        <v>-401.94000000000233</v>
      </c>
      <c r="F58" s="17">
        <v>-1031.2699999999895</v>
      </c>
      <c r="G58" s="17">
        <v>-429.9600000000064</v>
      </c>
      <c r="H58" s="17">
        <v>-188.43999999999869</v>
      </c>
      <c r="I58" s="17">
        <v>-262.27999999999884</v>
      </c>
      <c r="J58" s="17">
        <v>-377.55999999999767</v>
      </c>
      <c r="K58" s="17">
        <v>-1861.1300000000047</v>
      </c>
      <c r="L58" s="17">
        <v>-445.59999999999854</v>
      </c>
      <c r="M58" s="17">
        <v>-103.89999999999964</v>
      </c>
      <c r="N58" s="17">
        <v>-143.83000000000175</v>
      </c>
      <c r="O58" s="17">
        <v>-269.94000000000233</v>
      </c>
      <c r="P58" s="17">
        <v>-218.7799999999952</v>
      </c>
      <c r="Q58" s="20">
        <v>-20.090000000000146</v>
      </c>
      <c r="R58" s="20">
        <v>-51.570000000000618</v>
      </c>
      <c r="S58" s="20">
        <v>-21.490000000000236</v>
      </c>
      <c r="T58" s="20">
        <v>-9.4199999999998454</v>
      </c>
      <c r="U58" s="20">
        <v>-13.119999999999891</v>
      </c>
      <c r="V58" s="20">
        <v>-18.880000000000109</v>
      </c>
      <c r="W58" s="20">
        <v>-93.059999999999491</v>
      </c>
      <c r="X58" s="20">
        <v>-22.279999999999745</v>
      </c>
      <c r="Y58" s="20">
        <v>-5.1899999999999409</v>
      </c>
      <c r="Z58" s="20">
        <v>-7.1900000000000546</v>
      </c>
      <c r="AA58" s="20">
        <v>-13.5</v>
      </c>
      <c r="AB58" s="20">
        <v>-10.940000000000055</v>
      </c>
      <c r="AC58" s="17">
        <v>-74.930000000000291</v>
      </c>
      <c r="AD58" s="17">
        <v>-189.82999999999811</v>
      </c>
      <c r="AE58" s="17">
        <v>-78.239999999999782</v>
      </c>
      <c r="AF58" s="17">
        <v>-33.850000000000364</v>
      </c>
      <c r="AG58" s="17">
        <v>-46.520000000000437</v>
      </c>
      <c r="AH58" s="17">
        <v>-66.079999999999927</v>
      </c>
      <c r="AI58" s="17">
        <v>-321.55999999999767</v>
      </c>
      <c r="AJ58" s="17">
        <v>-75.949999999998909</v>
      </c>
      <c r="AK58" s="17">
        <v>-17.4699999999998</v>
      </c>
      <c r="AL58" s="17">
        <v>-23.860000000000127</v>
      </c>
      <c r="AM58" s="17">
        <v>-44.140000000000327</v>
      </c>
      <c r="AN58" s="17">
        <v>-35.270000000000437</v>
      </c>
      <c r="AO58" s="20">
        <f t="shared" si="12"/>
        <v>-496.96000000000276</v>
      </c>
      <c r="AP58" s="20">
        <f t="shared" si="10"/>
        <v>-1272.6699999999882</v>
      </c>
      <c r="AQ58" s="20">
        <f t="shared" si="10"/>
        <v>-529.69000000000642</v>
      </c>
      <c r="AR58" s="20">
        <f t="shared" si="10"/>
        <v>-231.7099999999989</v>
      </c>
      <c r="AS58" s="20">
        <f t="shared" si="10"/>
        <v>-321.91999999999916</v>
      </c>
      <c r="AT58" s="20">
        <f t="shared" si="10"/>
        <v>-462.51999999999771</v>
      </c>
      <c r="AU58" s="20">
        <f t="shared" si="10"/>
        <v>-2275.7500000000018</v>
      </c>
      <c r="AV58" s="20">
        <f t="shared" si="10"/>
        <v>-543.8299999999972</v>
      </c>
      <c r="AW58" s="20">
        <f t="shared" si="10"/>
        <v>-126.55999999999938</v>
      </c>
      <c r="AX58" s="20">
        <f t="shared" si="10"/>
        <v>-174.88000000000193</v>
      </c>
      <c r="AY58" s="20">
        <f t="shared" si="10"/>
        <v>-327.58000000000266</v>
      </c>
      <c r="AZ58" s="20">
        <f t="shared" si="10"/>
        <v>-264.98999999999569</v>
      </c>
      <c r="BA58" s="17">
        <v>-8.0399999999999991</v>
      </c>
      <c r="BB58" s="17">
        <v>-20.62</v>
      </c>
      <c r="BC58" s="17">
        <v>-8.6</v>
      </c>
      <c r="BD58" s="17">
        <v>-3.77</v>
      </c>
      <c r="BE58" s="17">
        <v>-5.24</v>
      </c>
      <c r="BF58" s="17">
        <v>-7.55</v>
      </c>
      <c r="BG58" s="17">
        <v>-37.21</v>
      </c>
      <c r="BH58" s="17">
        <v>-8.91</v>
      </c>
      <c r="BI58" s="17">
        <v>-2.08</v>
      </c>
      <c r="BJ58" s="17">
        <v>-2.88</v>
      </c>
      <c r="BK58" s="17">
        <v>-5.4</v>
      </c>
      <c r="BL58" s="17">
        <v>-4.37</v>
      </c>
      <c r="BM58" s="20">
        <f t="shared" si="13"/>
        <v>-505.00000000000279</v>
      </c>
      <c r="BN58" s="20">
        <f t="shared" si="11"/>
        <v>-1293.2899999999881</v>
      </c>
      <c r="BO58" s="20">
        <f t="shared" si="11"/>
        <v>-538.29000000000644</v>
      </c>
      <c r="BP58" s="20">
        <f t="shared" si="11"/>
        <v>-235.47999999999891</v>
      </c>
      <c r="BQ58" s="20">
        <f t="shared" si="11"/>
        <v>-327.15999999999917</v>
      </c>
      <c r="BR58" s="20">
        <f t="shared" si="11"/>
        <v>-470.06999999999772</v>
      </c>
      <c r="BS58" s="20">
        <f t="shared" si="11"/>
        <v>-2312.9600000000019</v>
      </c>
      <c r="BT58" s="20">
        <f t="shared" si="11"/>
        <v>-552.73999999999717</v>
      </c>
      <c r="BU58" s="20">
        <f t="shared" si="11"/>
        <v>-128.63999999999939</v>
      </c>
      <c r="BV58" s="20">
        <f t="shared" si="11"/>
        <v>-177.76000000000192</v>
      </c>
      <c r="BW58" s="20">
        <f t="shared" si="11"/>
        <v>-332.98000000000263</v>
      </c>
      <c r="BX58" s="20">
        <f t="shared" si="11"/>
        <v>-269.35999999999569</v>
      </c>
      <c r="BY58" s="17">
        <f t="shared" si="3"/>
        <v>-5734.6299999999956</v>
      </c>
      <c r="BZ58" s="17">
        <f t="shared" si="4"/>
        <v>-286.73000000000013</v>
      </c>
      <c r="CA58" s="17">
        <f t="shared" si="5"/>
        <v>-1122.369999999996</v>
      </c>
      <c r="CB58" s="17">
        <f t="shared" si="6"/>
        <v>-7143.7299999999923</v>
      </c>
    </row>
    <row r="59" spans="1:80" x14ac:dyDescent="0.25">
      <c r="A59" t="str">
        <f t="shared" si="9"/>
        <v>EEMI.BCHEXP</v>
      </c>
      <c r="B59" s="1" t="s">
        <v>89</v>
      </c>
      <c r="C59" s="1" t="s">
        <v>91</v>
      </c>
      <c r="D59" s="1" t="s">
        <v>28</v>
      </c>
      <c r="E59" s="17">
        <v>-2.6800000000000068</v>
      </c>
      <c r="F59" s="17">
        <v>0</v>
      </c>
      <c r="G59" s="17">
        <v>0</v>
      </c>
      <c r="H59" s="17">
        <v>0</v>
      </c>
      <c r="I59" s="17">
        <v>0</v>
      </c>
      <c r="J59" s="17">
        <v>0</v>
      </c>
      <c r="K59" s="17">
        <v>0</v>
      </c>
      <c r="L59" s="17">
        <v>0</v>
      </c>
      <c r="M59" s="17">
        <v>0</v>
      </c>
      <c r="N59" s="17">
        <v>0</v>
      </c>
      <c r="O59" s="17">
        <v>0</v>
      </c>
      <c r="P59" s="17">
        <v>0</v>
      </c>
      <c r="Q59" s="20">
        <v>-0.12999999999999989</v>
      </c>
      <c r="R59" s="20">
        <v>0</v>
      </c>
      <c r="S59" s="20">
        <v>0</v>
      </c>
      <c r="T59" s="20">
        <v>0</v>
      </c>
      <c r="U59" s="20">
        <v>0</v>
      </c>
      <c r="V59" s="20">
        <v>0</v>
      </c>
      <c r="W59" s="20">
        <v>0</v>
      </c>
      <c r="X59" s="20">
        <v>0</v>
      </c>
      <c r="Y59" s="20">
        <v>0</v>
      </c>
      <c r="Z59" s="20">
        <v>0</v>
      </c>
      <c r="AA59" s="20">
        <v>0</v>
      </c>
      <c r="AB59" s="20">
        <v>0</v>
      </c>
      <c r="AC59" s="17">
        <v>-0.5</v>
      </c>
      <c r="AD59" s="17">
        <v>0</v>
      </c>
      <c r="AE59" s="17">
        <v>0</v>
      </c>
      <c r="AF59" s="17">
        <v>0</v>
      </c>
      <c r="AG59" s="17">
        <v>0</v>
      </c>
      <c r="AH59" s="17">
        <v>0</v>
      </c>
      <c r="AI59" s="17">
        <v>0</v>
      </c>
      <c r="AJ59" s="17">
        <v>0</v>
      </c>
      <c r="AK59" s="17">
        <v>0</v>
      </c>
      <c r="AL59" s="17">
        <v>0</v>
      </c>
      <c r="AM59" s="17">
        <v>0</v>
      </c>
      <c r="AN59" s="17">
        <v>0</v>
      </c>
      <c r="AO59" s="20">
        <f t="shared" si="12"/>
        <v>-3.3100000000000067</v>
      </c>
      <c r="AP59" s="20">
        <f t="shared" si="10"/>
        <v>0</v>
      </c>
      <c r="AQ59" s="20">
        <f t="shared" si="10"/>
        <v>0</v>
      </c>
      <c r="AR59" s="20">
        <f t="shared" si="10"/>
        <v>0</v>
      </c>
      <c r="AS59" s="20">
        <f t="shared" si="10"/>
        <v>0</v>
      </c>
      <c r="AT59" s="20">
        <f t="shared" si="10"/>
        <v>0</v>
      </c>
      <c r="AU59" s="20">
        <f t="shared" si="10"/>
        <v>0</v>
      </c>
      <c r="AV59" s="20">
        <f t="shared" si="10"/>
        <v>0</v>
      </c>
      <c r="AW59" s="20">
        <f t="shared" si="10"/>
        <v>0</v>
      </c>
      <c r="AX59" s="20">
        <f t="shared" si="10"/>
        <v>0</v>
      </c>
      <c r="AY59" s="20">
        <f t="shared" si="10"/>
        <v>0</v>
      </c>
      <c r="AZ59" s="20">
        <f t="shared" si="10"/>
        <v>0</v>
      </c>
      <c r="BA59" s="17">
        <v>-0.05</v>
      </c>
      <c r="BB59" s="17">
        <v>0</v>
      </c>
      <c r="BC59" s="17">
        <v>0</v>
      </c>
      <c r="BD59" s="17">
        <v>0</v>
      </c>
      <c r="BE59" s="17">
        <v>0</v>
      </c>
      <c r="BF59" s="17">
        <v>0</v>
      </c>
      <c r="BG59" s="17">
        <v>0</v>
      </c>
      <c r="BH59" s="17">
        <v>0</v>
      </c>
      <c r="BI59" s="17">
        <v>0</v>
      </c>
      <c r="BJ59" s="17">
        <v>0</v>
      </c>
      <c r="BK59" s="17">
        <v>0</v>
      </c>
      <c r="BL59" s="17">
        <v>0</v>
      </c>
      <c r="BM59" s="20">
        <f t="shared" si="13"/>
        <v>-3.3600000000000065</v>
      </c>
      <c r="BN59" s="20">
        <f t="shared" si="11"/>
        <v>0</v>
      </c>
      <c r="BO59" s="20">
        <f t="shared" si="11"/>
        <v>0</v>
      </c>
      <c r="BP59" s="20">
        <f t="shared" si="11"/>
        <v>0</v>
      </c>
      <c r="BQ59" s="20">
        <f t="shared" si="11"/>
        <v>0</v>
      </c>
      <c r="BR59" s="20">
        <f t="shared" si="11"/>
        <v>0</v>
      </c>
      <c r="BS59" s="20">
        <f t="shared" si="11"/>
        <v>0</v>
      </c>
      <c r="BT59" s="20">
        <f t="shared" si="11"/>
        <v>0</v>
      </c>
      <c r="BU59" s="20">
        <f t="shared" si="11"/>
        <v>0</v>
      </c>
      <c r="BV59" s="20">
        <f t="shared" si="11"/>
        <v>0</v>
      </c>
      <c r="BW59" s="20">
        <f t="shared" si="11"/>
        <v>0</v>
      </c>
      <c r="BX59" s="20">
        <f t="shared" si="11"/>
        <v>0</v>
      </c>
      <c r="BY59" s="17">
        <f t="shared" si="3"/>
        <v>-2.6800000000000068</v>
      </c>
      <c r="BZ59" s="17">
        <f t="shared" si="4"/>
        <v>-0.12999999999999989</v>
      </c>
      <c r="CA59" s="17">
        <f t="shared" si="5"/>
        <v>-0.55000000000000004</v>
      </c>
      <c r="CB59" s="17">
        <f t="shared" si="6"/>
        <v>-3.3600000000000065</v>
      </c>
    </row>
    <row r="60" spans="1:80" x14ac:dyDescent="0.25">
      <c r="A60" t="str">
        <f t="shared" si="9"/>
        <v>EGCP.EGC1</v>
      </c>
      <c r="B60" s="1" t="s">
        <v>92</v>
      </c>
      <c r="C60" s="1" t="s">
        <v>93</v>
      </c>
      <c r="D60" s="1" t="s">
        <v>93</v>
      </c>
      <c r="E60" s="17">
        <v>0</v>
      </c>
      <c r="F60" s="17">
        <v>0</v>
      </c>
      <c r="G60" s="17">
        <v>0</v>
      </c>
      <c r="H60" s="17">
        <v>0</v>
      </c>
      <c r="I60" s="17">
        <v>0</v>
      </c>
      <c r="J60" s="17">
        <v>0</v>
      </c>
      <c r="K60" s="17">
        <v>0</v>
      </c>
      <c r="L60" s="17">
        <v>0</v>
      </c>
      <c r="M60" s="17">
        <v>-34.3799999999992</v>
      </c>
      <c r="N60" s="17">
        <v>-190.19000000000233</v>
      </c>
      <c r="O60" s="17">
        <v>0</v>
      </c>
      <c r="P60" s="17">
        <v>-52.489999999999782</v>
      </c>
      <c r="Q60" s="20">
        <v>0</v>
      </c>
      <c r="R60" s="20">
        <v>0</v>
      </c>
      <c r="S60" s="20">
        <v>0</v>
      </c>
      <c r="T60" s="20">
        <v>0</v>
      </c>
      <c r="U60" s="20">
        <v>0</v>
      </c>
      <c r="V60" s="20">
        <v>0</v>
      </c>
      <c r="W60" s="20">
        <v>0</v>
      </c>
      <c r="X60" s="20">
        <v>0</v>
      </c>
      <c r="Y60" s="20">
        <v>-1.7199999999999989</v>
      </c>
      <c r="Z60" s="20">
        <v>-9.5099999999999909</v>
      </c>
      <c r="AA60" s="20">
        <v>0</v>
      </c>
      <c r="AB60" s="20">
        <v>-2.6199999999999477</v>
      </c>
      <c r="AC60" s="17">
        <v>0</v>
      </c>
      <c r="AD60" s="17">
        <v>0</v>
      </c>
      <c r="AE60" s="17">
        <v>0</v>
      </c>
      <c r="AF60" s="17">
        <v>0</v>
      </c>
      <c r="AG60" s="17">
        <v>0</v>
      </c>
      <c r="AH60" s="17">
        <v>0</v>
      </c>
      <c r="AI60" s="17">
        <v>0</v>
      </c>
      <c r="AJ60" s="17">
        <v>0</v>
      </c>
      <c r="AK60" s="17">
        <v>-5.7799999999999727</v>
      </c>
      <c r="AL60" s="17">
        <v>-31.539999999999964</v>
      </c>
      <c r="AM60" s="17">
        <v>0</v>
      </c>
      <c r="AN60" s="17">
        <v>-8.4600000000000364</v>
      </c>
      <c r="AO60" s="20">
        <f t="shared" si="12"/>
        <v>0</v>
      </c>
      <c r="AP60" s="20">
        <f t="shared" si="10"/>
        <v>0</v>
      </c>
      <c r="AQ60" s="20">
        <f t="shared" si="10"/>
        <v>0</v>
      </c>
      <c r="AR60" s="20">
        <f t="shared" si="10"/>
        <v>0</v>
      </c>
      <c r="AS60" s="20">
        <f t="shared" si="10"/>
        <v>0</v>
      </c>
      <c r="AT60" s="20">
        <f t="shared" si="10"/>
        <v>0</v>
      </c>
      <c r="AU60" s="20">
        <f t="shared" si="10"/>
        <v>0</v>
      </c>
      <c r="AV60" s="20">
        <f t="shared" si="10"/>
        <v>0</v>
      </c>
      <c r="AW60" s="20">
        <f t="shared" si="10"/>
        <v>-41.879999999999171</v>
      </c>
      <c r="AX60" s="20">
        <f t="shared" si="10"/>
        <v>-231.24000000000228</v>
      </c>
      <c r="AY60" s="20">
        <f t="shared" si="10"/>
        <v>0</v>
      </c>
      <c r="AZ60" s="20">
        <f t="shared" si="10"/>
        <v>-63.569999999999766</v>
      </c>
      <c r="BA60" s="17">
        <v>0</v>
      </c>
      <c r="BB60" s="17">
        <v>0</v>
      </c>
      <c r="BC60" s="17">
        <v>0</v>
      </c>
      <c r="BD60" s="17">
        <v>0</v>
      </c>
      <c r="BE60" s="17">
        <v>0</v>
      </c>
      <c r="BF60" s="17">
        <v>0</v>
      </c>
      <c r="BG60" s="17">
        <v>0</v>
      </c>
      <c r="BH60" s="17">
        <v>0</v>
      </c>
      <c r="BI60" s="17">
        <v>-0.69</v>
      </c>
      <c r="BJ60" s="17">
        <v>-3.8</v>
      </c>
      <c r="BK60" s="17">
        <v>0</v>
      </c>
      <c r="BL60" s="17">
        <v>-1.05</v>
      </c>
      <c r="BM60" s="20">
        <f t="shared" si="13"/>
        <v>0</v>
      </c>
      <c r="BN60" s="20">
        <f t="shared" si="11"/>
        <v>0</v>
      </c>
      <c r="BO60" s="20">
        <f t="shared" si="11"/>
        <v>0</v>
      </c>
      <c r="BP60" s="20">
        <f t="shared" si="11"/>
        <v>0</v>
      </c>
      <c r="BQ60" s="20">
        <f t="shared" si="11"/>
        <v>0</v>
      </c>
      <c r="BR60" s="20">
        <f t="shared" si="11"/>
        <v>0</v>
      </c>
      <c r="BS60" s="20">
        <f t="shared" si="11"/>
        <v>0</v>
      </c>
      <c r="BT60" s="20">
        <f t="shared" si="11"/>
        <v>0</v>
      </c>
      <c r="BU60" s="20">
        <f t="shared" si="11"/>
        <v>-42.569999999999169</v>
      </c>
      <c r="BV60" s="20">
        <f t="shared" si="11"/>
        <v>-235.04000000000229</v>
      </c>
      <c r="BW60" s="20">
        <f t="shared" si="11"/>
        <v>0</v>
      </c>
      <c r="BX60" s="20">
        <f t="shared" si="11"/>
        <v>-64.619999999999763</v>
      </c>
      <c r="BY60" s="17">
        <f t="shared" si="3"/>
        <v>-277.06000000000131</v>
      </c>
      <c r="BZ60" s="17">
        <f t="shared" si="4"/>
        <v>-13.849999999999937</v>
      </c>
      <c r="CA60" s="17">
        <f t="shared" si="5"/>
        <v>-51.319999999999965</v>
      </c>
      <c r="CB60" s="17">
        <f t="shared" si="6"/>
        <v>-342.23000000000127</v>
      </c>
    </row>
    <row r="61" spans="1:80" x14ac:dyDescent="0.25">
      <c r="A61" t="str">
        <f t="shared" si="9"/>
        <v>ENCR.BCHEXP</v>
      </c>
      <c r="B61" s="1" t="s">
        <v>86</v>
      </c>
      <c r="C61" s="1" t="s">
        <v>94</v>
      </c>
      <c r="D61" s="1" t="s">
        <v>28</v>
      </c>
      <c r="E61" s="17">
        <v>-1.8700000000000045</v>
      </c>
      <c r="F61" s="17">
        <v>-0.2900000000000027</v>
      </c>
      <c r="G61" s="17">
        <v>0</v>
      </c>
      <c r="H61" s="17">
        <v>0</v>
      </c>
      <c r="I61" s="17">
        <v>-1.0099999999999909</v>
      </c>
      <c r="J61" s="17">
        <v>0</v>
      </c>
      <c r="K61" s="17">
        <v>-0.66000000000000369</v>
      </c>
      <c r="L61" s="17">
        <v>-0.58999999999999631</v>
      </c>
      <c r="M61" s="17">
        <v>-2.5900000000000034</v>
      </c>
      <c r="N61" s="17">
        <v>-2.2199999999999989</v>
      </c>
      <c r="O61" s="17">
        <v>-1.1700000000000017</v>
      </c>
      <c r="P61" s="17">
        <v>-1.1299999999999955</v>
      </c>
      <c r="Q61" s="20">
        <v>-0.10000000000000009</v>
      </c>
      <c r="R61" s="20">
        <v>-1.0000000000000009E-2</v>
      </c>
      <c r="S61" s="20">
        <v>0</v>
      </c>
      <c r="T61" s="20">
        <v>0</v>
      </c>
      <c r="U61" s="20">
        <v>-4.9999999999999822E-2</v>
      </c>
      <c r="V61" s="20">
        <v>0</v>
      </c>
      <c r="W61" s="20">
        <v>-4.0000000000000036E-2</v>
      </c>
      <c r="X61" s="20">
        <v>-2.9999999999999971E-2</v>
      </c>
      <c r="Y61" s="20">
        <v>-0.13000000000000012</v>
      </c>
      <c r="Z61" s="20">
        <v>-0.10999999999999943</v>
      </c>
      <c r="AA61" s="20">
        <v>-6.0000000000000053E-2</v>
      </c>
      <c r="AB61" s="20">
        <v>-6.0000000000000053E-2</v>
      </c>
      <c r="AC61" s="17">
        <v>-0.34999999999999964</v>
      </c>
      <c r="AD61" s="17">
        <v>-5.9999999999999831E-2</v>
      </c>
      <c r="AE61" s="17">
        <v>0</v>
      </c>
      <c r="AF61" s="17">
        <v>0</v>
      </c>
      <c r="AG61" s="17">
        <v>-0.17999999999999972</v>
      </c>
      <c r="AH61" s="17">
        <v>0</v>
      </c>
      <c r="AI61" s="17">
        <v>-0.10999999999999988</v>
      </c>
      <c r="AJ61" s="17">
        <v>-9.9999999999999978E-2</v>
      </c>
      <c r="AK61" s="17">
        <v>-0.43999999999999995</v>
      </c>
      <c r="AL61" s="17">
        <v>-0.36999999999999922</v>
      </c>
      <c r="AM61" s="17">
        <v>-0.1899999999999995</v>
      </c>
      <c r="AN61" s="17">
        <v>-0.19000000000000039</v>
      </c>
      <c r="AO61" s="20">
        <f t="shared" si="12"/>
        <v>-2.3200000000000043</v>
      </c>
      <c r="AP61" s="20">
        <f t="shared" si="10"/>
        <v>-0.36000000000000254</v>
      </c>
      <c r="AQ61" s="20">
        <f t="shared" si="10"/>
        <v>0</v>
      </c>
      <c r="AR61" s="20">
        <f t="shared" si="10"/>
        <v>0</v>
      </c>
      <c r="AS61" s="20">
        <f t="shared" si="10"/>
        <v>-1.2399999999999904</v>
      </c>
      <c r="AT61" s="20">
        <f t="shared" si="10"/>
        <v>0</v>
      </c>
      <c r="AU61" s="20">
        <f t="shared" si="10"/>
        <v>-0.81000000000000361</v>
      </c>
      <c r="AV61" s="20">
        <f t="shared" si="10"/>
        <v>-0.71999999999999631</v>
      </c>
      <c r="AW61" s="20">
        <f t="shared" si="10"/>
        <v>-3.1600000000000033</v>
      </c>
      <c r="AX61" s="20">
        <f t="shared" si="10"/>
        <v>-2.6999999999999975</v>
      </c>
      <c r="AY61" s="20">
        <f t="shared" si="10"/>
        <v>-1.4200000000000013</v>
      </c>
      <c r="AZ61" s="20">
        <f t="shared" si="10"/>
        <v>-1.3799999999999959</v>
      </c>
      <c r="BA61" s="17">
        <v>-0.04</v>
      </c>
      <c r="BB61" s="17">
        <v>-0.01</v>
      </c>
      <c r="BC61" s="17">
        <v>0</v>
      </c>
      <c r="BD61" s="17">
        <v>0</v>
      </c>
      <c r="BE61" s="17">
        <v>-0.02</v>
      </c>
      <c r="BF61" s="17">
        <v>0</v>
      </c>
      <c r="BG61" s="17">
        <v>-0.01</v>
      </c>
      <c r="BH61" s="17">
        <v>-0.01</v>
      </c>
      <c r="BI61" s="17">
        <v>-0.05</v>
      </c>
      <c r="BJ61" s="17">
        <v>-0.04</v>
      </c>
      <c r="BK61" s="17">
        <v>-0.02</v>
      </c>
      <c r="BL61" s="17">
        <v>-0.02</v>
      </c>
      <c r="BM61" s="20">
        <f t="shared" si="13"/>
        <v>-2.3600000000000043</v>
      </c>
      <c r="BN61" s="20">
        <f t="shared" si="11"/>
        <v>-0.37000000000000255</v>
      </c>
      <c r="BO61" s="20">
        <f t="shared" si="11"/>
        <v>0</v>
      </c>
      <c r="BP61" s="20">
        <f t="shared" si="11"/>
        <v>0</v>
      </c>
      <c r="BQ61" s="20">
        <f t="shared" si="11"/>
        <v>-1.2599999999999905</v>
      </c>
      <c r="BR61" s="20">
        <f t="shared" si="11"/>
        <v>0</v>
      </c>
      <c r="BS61" s="20">
        <f t="shared" si="11"/>
        <v>-0.82000000000000361</v>
      </c>
      <c r="BT61" s="20">
        <f t="shared" si="11"/>
        <v>-0.72999999999999632</v>
      </c>
      <c r="BU61" s="20">
        <f t="shared" si="11"/>
        <v>-3.2100000000000031</v>
      </c>
      <c r="BV61" s="20">
        <f t="shared" si="11"/>
        <v>-2.7399999999999975</v>
      </c>
      <c r="BW61" s="20">
        <f t="shared" si="11"/>
        <v>-1.4400000000000013</v>
      </c>
      <c r="BX61" s="20">
        <f t="shared" si="11"/>
        <v>-1.3999999999999959</v>
      </c>
      <c r="BY61" s="17">
        <f t="shared" si="3"/>
        <v>-11.529999999999998</v>
      </c>
      <c r="BZ61" s="17">
        <f t="shared" si="4"/>
        <v>-0.58999999999999964</v>
      </c>
      <c r="CA61" s="17">
        <f t="shared" si="5"/>
        <v>-2.2099999999999973</v>
      </c>
      <c r="CB61" s="17">
        <f t="shared" si="6"/>
        <v>-14.329999999999995</v>
      </c>
    </row>
    <row r="62" spans="1:80" x14ac:dyDescent="0.25">
      <c r="A62" t="str">
        <f t="shared" si="9"/>
        <v>EPDA.ENC1</v>
      </c>
      <c r="B62" s="1" t="s">
        <v>219</v>
      </c>
      <c r="C62" s="1" t="s">
        <v>96</v>
      </c>
      <c r="D62" s="1" t="s">
        <v>96</v>
      </c>
      <c r="E62" s="17">
        <v>162.86000000000058</v>
      </c>
      <c r="F62" s="17">
        <v>491.45000000001528</v>
      </c>
      <c r="G62" s="17">
        <v>132.10999999999694</v>
      </c>
      <c r="H62" s="17">
        <v>21.480000000000018</v>
      </c>
      <c r="I62" s="17">
        <v>52.280000000000655</v>
      </c>
      <c r="J62" s="17">
        <v>113.09999999999854</v>
      </c>
      <c r="K62" s="17">
        <v>747.63999999999942</v>
      </c>
      <c r="L62" s="17">
        <v>136.92000000000189</v>
      </c>
      <c r="M62" s="17">
        <v>28.380000000000109</v>
      </c>
      <c r="N62" s="17">
        <v>34.760000000000218</v>
      </c>
      <c r="O62" s="17">
        <v>98.920000000000073</v>
      </c>
      <c r="P62" s="17">
        <v>27.359999999999673</v>
      </c>
      <c r="Q62" s="20">
        <v>8.1499999999999773</v>
      </c>
      <c r="R62" s="20">
        <v>24.569999999999936</v>
      </c>
      <c r="S62" s="20">
        <v>6.6099999999999568</v>
      </c>
      <c r="T62" s="20">
        <v>1.0699999999999932</v>
      </c>
      <c r="U62" s="20">
        <v>2.6099999999999852</v>
      </c>
      <c r="V62" s="20">
        <v>5.6499999999999773</v>
      </c>
      <c r="W62" s="20">
        <v>37.380000000000109</v>
      </c>
      <c r="X62" s="20">
        <v>6.839999999999975</v>
      </c>
      <c r="Y62" s="20">
        <v>1.4200000000000017</v>
      </c>
      <c r="Z62" s="20">
        <v>1.7399999999999949</v>
      </c>
      <c r="AA62" s="20">
        <v>4.9399999999999977</v>
      </c>
      <c r="AB62" s="20">
        <v>1.3699999999999974</v>
      </c>
      <c r="AC62" s="17">
        <v>30.360000000000127</v>
      </c>
      <c r="AD62" s="17">
        <v>90.460000000000036</v>
      </c>
      <c r="AE62" s="17">
        <v>24.039999999999964</v>
      </c>
      <c r="AF62" s="17">
        <v>3.8500000000000227</v>
      </c>
      <c r="AG62" s="17">
        <v>9.2799999999999727</v>
      </c>
      <c r="AH62" s="17">
        <v>19.800000000000182</v>
      </c>
      <c r="AI62" s="17">
        <v>129.17000000000007</v>
      </c>
      <c r="AJ62" s="17">
        <v>23.340000000000146</v>
      </c>
      <c r="AK62" s="17">
        <v>4.7699999999999818</v>
      </c>
      <c r="AL62" s="17">
        <v>5.7699999999999818</v>
      </c>
      <c r="AM62" s="17">
        <v>16.169999999999959</v>
      </c>
      <c r="AN62" s="17">
        <v>4.410000000000025</v>
      </c>
      <c r="AO62" s="20">
        <f t="shared" si="12"/>
        <v>201.37000000000069</v>
      </c>
      <c r="AP62" s="20">
        <f t="shared" si="10"/>
        <v>606.48000000001525</v>
      </c>
      <c r="AQ62" s="20">
        <f t="shared" si="10"/>
        <v>162.75999999999686</v>
      </c>
      <c r="AR62" s="20">
        <f t="shared" si="10"/>
        <v>26.400000000000034</v>
      </c>
      <c r="AS62" s="20">
        <f t="shared" si="10"/>
        <v>64.170000000000613</v>
      </c>
      <c r="AT62" s="20">
        <f t="shared" si="10"/>
        <v>138.5499999999987</v>
      </c>
      <c r="AU62" s="20">
        <f t="shared" si="10"/>
        <v>914.1899999999996</v>
      </c>
      <c r="AV62" s="20">
        <f t="shared" si="10"/>
        <v>167.10000000000201</v>
      </c>
      <c r="AW62" s="20">
        <f t="shared" si="10"/>
        <v>34.570000000000093</v>
      </c>
      <c r="AX62" s="20">
        <f t="shared" si="10"/>
        <v>42.270000000000195</v>
      </c>
      <c r="AY62" s="20">
        <f t="shared" si="10"/>
        <v>120.03000000000003</v>
      </c>
      <c r="AZ62" s="20">
        <f t="shared" si="10"/>
        <v>33.139999999999695</v>
      </c>
      <c r="BA62" s="17">
        <v>3.26</v>
      </c>
      <c r="BB62" s="17">
        <v>9.83</v>
      </c>
      <c r="BC62" s="17">
        <v>2.64</v>
      </c>
      <c r="BD62" s="17">
        <v>0.43</v>
      </c>
      <c r="BE62" s="17">
        <v>1.05</v>
      </c>
      <c r="BF62" s="17">
        <v>2.2599999999999998</v>
      </c>
      <c r="BG62" s="17">
        <v>14.95</v>
      </c>
      <c r="BH62" s="17">
        <v>2.74</v>
      </c>
      <c r="BI62" s="17">
        <v>0.56999999999999995</v>
      </c>
      <c r="BJ62" s="17">
        <v>0.7</v>
      </c>
      <c r="BK62" s="17">
        <v>1.98</v>
      </c>
      <c r="BL62" s="17">
        <v>0.55000000000000004</v>
      </c>
      <c r="BM62" s="20">
        <f t="shared" si="13"/>
        <v>204.63000000000068</v>
      </c>
      <c r="BN62" s="20">
        <f t="shared" si="11"/>
        <v>616.31000000001529</v>
      </c>
      <c r="BO62" s="20">
        <f t="shared" si="11"/>
        <v>165.39999999999685</v>
      </c>
      <c r="BP62" s="20">
        <f t="shared" si="11"/>
        <v>26.830000000000034</v>
      </c>
      <c r="BQ62" s="20">
        <f t="shared" si="11"/>
        <v>65.22000000000061</v>
      </c>
      <c r="BR62" s="20">
        <f t="shared" si="11"/>
        <v>140.80999999999869</v>
      </c>
      <c r="BS62" s="20">
        <f t="shared" si="11"/>
        <v>929.13999999999965</v>
      </c>
      <c r="BT62" s="20">
        <f t="shared" si="11"/>
        <v>169.84000000000202</v>
      </c>
      <c r="BU62" s="20">
        <f t="shared" si="11"/>
        <v>35.140000000000093</v>
      </c>
      <c r="BV62" s="20">
        <f t="shared" si="11"/>
        <v>42.970000000000198</v>
      </c>
      <c r="BW62" s="20">
        <f t="shared" si="11"/>
        <v>122.01000000000003</v>
      </c>
      <c r="BX62" s="20">
        <f t="shared" si="11"/>
        <v>33.689999999999692</v>
      </c>
      <c r="BY62" s="17">
        <f t="shared" si="3"/>
        <v>2047.2600000000134</v>
      </c>
      <c r="BZ62" s="17">
        <f t="shared" si="4"/>
        <v>102.34999999999991</v>
      </c>
      <c r="CA62" s="17">
        <f t="shared" si="5"/>
        <v>402.38000000000045</v>
      </c>
      <c r="CB62" s="17">
        <f t="shared" si="6"/>
        <v>2551.9900000000139</v>
      </c>
    </row>
    <row r="63" spans="1:80" x14ac:dyDescent="0.25">
      <c r="A63" t="str">
        <f t="shared" si="9"/>
        <v>EPDA.ENC2</v>
      </c>
      <c r="B63" s="1" t="s">
        <v>219</v>
      </c>
      <c r="C63" s="1" t="s">
        <v>55</v>
      </c>
      <c r="D63" s="1" t="s">
        <v>55</v>
      </c>
      <c r="E63" s="17">
        <v>297.34000000001106</v>
      </c>
      <c r="F63" s="17">
        <v>684.47000000000116</v>
      </c>
      <c r="G63" s="17">
        <v>170.5</v>
      </c>
      <c r="H63" s="17">
        <v>112.22000000000116</v>
      </c>
      <c r="I63" s="17">
        <v>420.08000000000175</v>
      </c>
      <c r="J63" s="17">
        <v>272.32999999999447</v>
      </c>
      <c r="K63" s="17">
        <v>1150.0899999999965</v>
      </c>
      <c r="L63" s="17">
        <v>254.37999999999738</v>
      </c>
      <c r="M63" s="17">
        <v>39.850000000000364</v>
      </c>
      <c r="N63" s="17">
        <v>53.649999999999636</v>
      </c>
      <c r="O63" s="17">
        <v>145.15000000000146</v>
      </c>
      <c r="P63" s="17">
        <v>36.670000000000073</v>
      </c>
      <c r="Q63" s="20">
        <v>14.870000000000118</v>
      </c>
      <c r="R63" s="20">
        <v>34.220000000000255</v>
      </c>
      <c r="S63" s="20">
        <v>8.5199999999999818</v>
      </c>
      <c r="T63" s="20">
        <v>5.6100000000000136</v>
      </c>
      <c r="U63" s="20">
        <v>21</v>
      </c>
      <c r="V63" s="20">
        <v>13.619999999999891</v>
      </c>
      <c r="W63" s="20">
        <v>57.510000000000218</v>
      </c>
      <c r="X63" s="20">
        <v>12.720000000000027</v>
      </c>
      <c r="Y63" s="20">
        <v>1.9900000000000091</v>
      </c>
      <c r="Z63" s="20">
        <v>2.6800000000000068</v>
      </c>
      <c r="AA63" s="20">
        <v>7.2599999999999909</v>
      </c>
      <c r="AB63" s="20">
        <v>1.8300000000000125</v>
      </c>
      <c r="AC63" s="17">
        <v>55.430000000000291</v>
      </c>
      <c r="AD63" s="17">
        <v>126</v>
      </c>
      <c r="AE63" s="17">
        <v>31.019999999999982</v>
      </c>
      <c r="AF63" s="17">
        <v>20.150000000000091</v>
      </c>
      <c r="AG63" s="17">
        <v>74.510000000000218</v>
      </c>
      <c r="AH63" s="17">
        <v>47.670000000000073</v>
      </c>
      <c r="AI63" s="17">
        <v>198.71000000000095</v>
      </c>
      <c r="AJ63" s="17">
        <v>43.360000000000127</v>
      </c>
      <c r="AK63" s="17">
        <v>6.6999999999999886</v>
      </c>
      <c r="AL63" s="17">
        <v>8.9000000000000341</v>
      </c>
      <c r="AM63" s="17">
        <v>23.730000000000018</v>
      </c>
      <c r="AN63" s="17">
        <v>5.910000000000025</v>
      </c>
      <c r="AO63" s="20">
        <f t="shared" si="12"/>
        <v>367.64000000001147</v>
      </c>
      <c r="AP63" s="20">
        <f t="shared" si="10"/>
        <v>844.69000000000142</v>
      </c>
      <c r="AQ63" s="20">
        <f t="shared" si="10"/>
        <v>210.03999999999996</v>
      </c>
      <c r="AR63" s="20">
        <f t="shared" si="10"/>
        <v>137.98000000000127</v>
      </c>
      <c r="AS63" s="20">
        <f t="shared" si="10"/>
        <v>515.59000000000196</v>
      </c>
      <c r="AT63" s="20">
        <f t="shared" si="10"/>
        <v>333.61999999999443</v>
      </c>
      <c r="AU63" s="20">
        <f t="shared" si="10"/>
        <v>1406.3099999999977</v>
      </c>
      <c r="AV63" s="20">
        <f t="shared" si="10"/>
        <v>310.45999999999754</v>
      </c>
      <c r="AW63" s="20">
        <f t="shared" si="10"/>
        <v>48.540000000000362</v>
      </c>
      <c r="AX63" s="20">
        <f t="shared" si="10"/>
        <v>65.229999999999677</v>
      </c>
      <c r="AY63" s="20">
        <f t="shared" si="10"/>
        <v>176.14000000000146</v>
      </c>
      <c r="AZ63" s="20">
        <f t="shared" si="10"/>
        <v>44.41000000000011</v>
      </c>
      <c r="BA63" s="17">
        <v>5.95</v>
      </c>
      <c r="BB63" s="17">
        <v>13.69</v>
      </c>
      <c r="BC63" s="17">
        <v>3.41</v>
      </c>
      <c r="BD63" s="17">
        <v>2.2400000000000002</v>
      </c>
      <c r="BE63" s="17">
        <v>8.4</v>
      </c>
      <c r="BF63" s="17">
        <v>5.45</v>
      </c>
      <c r="BG63" s="17">
        <v>23</v>
      </c>
      <c r="BH63" s="17">
        <v>5.09</v>
      </c>
      <c r="BI63" s="17">
        <v>0.8</v>
      </c>
      <c r="BJ63" s="17">
        <v>1.07</v>
      </c>
      <c r="BK63" s="17">
        <v>2.9</v>
      </c>
      <c r="BL63" s="17">
        <v>0.73</v>
      </c>
      <c r="BM63" s="20">
        <f t="shared" si="13"/>
        <v>373.59000000001146</v>
      </c>
      <c r="BN63" s="20">
        <f t="shared" si="11"/>
        <v>858.38000000000147</v>
      </c>
      <c r="BO63" s="20">
        <f t="shared" si="11"/>
        <v>213.44999999999996</v>
      </c>
      <c r="BP63" s="20">
        <f t="shared" si="11"/>
        <v>140.22000000000128</v>
      </c>
      <c r="BQ63" s="20">
        <f t="shared" si="11"/>
        <v>523.99000000000194</v>
      </c>
      <c r="BR63" s="20">
        <f t="shared" si="11"/>
        <v>339.06999999999442</v>
      </c>
      <c r="BS63" s="20">
        <f t="shared" si="11"/>
        <v>1429.3099999999977</v>
      </c>
      <c r="BT63" s="20">
        <f t="shared" si="11"/>
        <v>315.54999999999751</v>
      </c>
      <c r="BU63" s="20">
        <f t="shared" si="11"/>
        <v>49.340000000000359</v>
      </c>
      <c r="BV63" s="20">
        <f t="shared" si="11"/>
        <v>66.29999999999967</v>
      </c>
      <c r="BW63" s="20">
        <f t="shared" si="11"/>
        <v>179.04000000000147</v>
      </c>
      <c r="BX63" s="20">
        <f t="shared" si="11"/>
        <v>45.140000000000107</v>
      </c>
      <c r="BY63" s="17">
        <f t="shared" si="3"/>
        <v>3636.730000000005</v>
      </c>
      <c r="BZ63" s="17">
        <f t="shared" si="4"/>
        <v>181.83000000000052</v>
      </c>
      <c r="CA63" s="17">
        <f t="shared" si="5"/>
        <v>714.8200000000021</v>
      </c>
      <c r="CB63" s="17">
        <f t="shared" si="6"/>
        <v>4533.3800000000074</v>
      </c>
    </row>
    <row r="64" spans="1:80" x14ac:dyDescent="0.25">
      <c r="A64" t="str">
        <f t="shared" si="9"/>
        <v>EPDA.ENC3</v>
      </c>
      <c r="B64" s="1" t="s">
        <v>219</v>
      </c>
      <c r="C64" s="1" t="s">
        <v>97</v>
      </c>
      <c r="D64" s="1" t="s">
        <v>97</v>
      </c>
      <c r="E64" s="17">
        <v>273.67000000000553</v>
      </c>
      <c r="F64" s="17">
        <v>510.50999999999476</v>
      </c>
      <c r="G64" s="17">
        <v>146.20000000000437</v>
      </c>
      <c r="H64" s="17">
        <v>88.19999999999709</v>
      </c>
      <c r="I64" s="17">
        <v>407.3799999999901</v>
      </c>
      <c r="J64" s="17">
        <v>233.54999999999563</v>
      </c>
      <c r="K64" s="17">
        <v>1256.9799999999814</v>
      </c>
      <c r="L64" s="17">
        <v>247.95999999999913</v>
      </c>
      <c r="M64" s="17">
        <v>21.470000000000255</v>
      </c>
      <c r="N64" s="17">
        <v>53.68999999999869</v>
      </c>
      <c r="O64" s="17">
        <v>26.139999999999418</v>
      </c>
      <c r="P64" s="17">
        <v>67.210000000000946</v>
      </c>
      <c r="Q64" s="20">
        <v>13.680000000000064</v>
      </c>
      <c r="R64" s="20">
        <v>25.529999999999745</v>
      </c>
      <c r="S64" s="20">
        <v>7.3100000000000591</v>
      </c>
      <c r="T64" s="20">
        <v>4.4099999999999682</v>
      </c>
      <c r="U64" s="20">
        <v>20.369999999999891</v>
      </c>
      <c r="V64" s="20">
        <v>11.680000000000064</v>
      </c>
      <c r="W64" s="20">
        <v>62.850000000000364</v>
      </c>
      <c r="X64" s="20">
        <v>12.399999999999977</v>
      </c>
      <c r="Y64" s="20">
        <v>1.0700000000000074</v>
      </c>
      <c r="Z64" s="20">
        <v>2.6800000000000068</v>
      </c>
      <c r="AA64" s="20">
        <v>1.3099999999999881</v>
      </c>
      <c r="AB64" s="20">
        <v>3.3599999999999852</v>
      </c>
      <c r="AC64" s="17">
        <v>51.010000000000218</v>
      </c>
      <c r="AD64" s="17">
        <v>93.969999999999345</v>
      </c>
      <c r="AE64" s="17">
        <v>26.610000000000127</v>
      </c>
      <c r="AF64" s="17">
        <v>15.839999999999918</v>
      </c>
      <c r="AG64" s="17">
        <v>72.260000000000218</v>
      </c>
      <c r="AH64" s="17">
        <v>40.880000000000109</v>
      </c>
      <c r="AI64" s="17">
        <v>217.17000000000189</v>
      </c>
      <c r="AJ64" s="17">
        <v>42.260000000000218</v>
      </c>
      <c r="AK64" s="17">
        <v>3.6100000000000136</v>
      </c>
      <c r="AL64" s="17">
        <v>8.8999999999999773</v>
      </c>
      <c r="AM64" s="17">
        <v>4.2800000000000011</v>
      </c>
      <c r="AN64" s="17">
        <v>10.840000000000032</v>
      </c>
      <c r="AO64" s="20">
        <f t="shared" si="12"/>
        <v>338.36000000000581</v>
      </c>
      <c r="AP64" s="20">
        <f t="shared" si="10"/>
        <v>630.00999999999385</v>
      </c>
      <c r="AQ64" s="20">
        <f t="shared" si="10"/>
        <v>180.12000000000455</v>
      </c>
      <c r="AR64" s="20">
        <f t="shared" si="10"/>
        <v>108.44999999999698</v>
      </c>
      <c r="AS64" s="20">
        <f t="shared" si="10"/>
        <v>500.00999999999021</v>
      </c>
      <c r="AT64" s="20">
        <f t="shared" si="10"/>
        <v>286.10999999999581</v>
      </c>
      <c r="AU64" s="20">
        <f t="shared" si="10"/>
        <v>1536.9999999999836</v>
      </c>
      <c r="AV64" s="20">
        <f t="shared" si="10"/>
        <v>302.61999999999932</v>
      </c>
      <c r="AW64" s="20">
        <f t="shared" si="10"/>
        <v>26.150000000000276</v>
      </c>
      <c r="AX64" s="20">
        <f t="shared" si="10"/>
        <v>65.269999999998674</v>
      </c>
      <c r="AY64" s="20">
        <f t="shared" si="10"/>
        <v>31.729999999999407</v>
      </c>
      <c r="AZ64" s="20">
        <f t="shared" si="10"/>
        <v>81.410000000000963</v>
      </c>
      <c r="BA64" s="17">
        <v>5.47</v>
      </c>
      <c r="BB64" s="17">
        <v>10.210000000000001</v>
      </c>
      <c r="BC64" s="17">
        <v>2.92</v>
      </c>
      <c r="BD64" s="17">
        <v>1.76</v>
      </c>
      <c r="BE64" s="17">
        <v>8.15</v>
      </c>
      <c r="BF64" s="17">
        <v>4.67</v>
      </c>
      <c r="BG64" s="17">
        <v>25.13</v>
      </c>
      <c r="BH64" s="17">
        <v>4.96</v>
      </c>
      <c r="BI64" s="17">
        <v>0.43</v>
      </c>
      <c r="BJ64" s="17">
        <v>1.07</v>
      </c>
      <c r="BK64" s="17">
        <v>0.52</v>
      </c>
      <c r="BL64" s="17">
        <v>1.34</v>
      </c>
      <c r="BM64" s="20">
        <f t="shared" si="13"/>
        <v>343.83000000000584</v>
      </c>
      <c r="BN64" s="20">
        <f t="shared" si="11"/>
        <v>640.21999999999389</v>
      </c>
      <c r="BO64" s="20">
        <f t="shared" si="11"/>
        <v>183.04000000000454</v>
      </c>
      <c r="BP64" s="20">
        <f t="shared" si="11"/>
        <v>110.20999999999698</v>
      </c>
      <c r="BQ64" s="20">
        <f t="shared" si="11"/>
        <v>508.15999999999019</v>
      </c>
      <c r="BR64" s="20">
        <f t="shared" si="11"/>
        <v>290.77999999999582</v>
      </c>
      <c r="BS64" s="20">
        <f t="shared" si="11"/>
        <v>1562.1299999999837</v>
      </c>
      <c r="BT64" s="20">
        <f t="shared" si="11"/>
        <v>307.5799999999993</v>
      </c>
      <c r="BU64" s="20">
        <f t="shared" si="11"/>
        <v>26.580000000000275</v>
      </c>
      <c r="BV64" s="20">
        <f t="shared" si="11"/>
        <v>66.339999999998668</v>
      </c>
      <c r="BW64" s="20">
        <f t="shared" si="11"/>
        <v>32.24999999999941</v>
      </c>
      <c r="BX64" s="20">
        <f t="shared" si="11"/>
        <v>82.750000000000966</v>
      </c>
      <c r="BY64" s="17">
        <f t="shared" si="3"/>
        <v>3332.9599999999673</v>
      </c>
      <c r="BZ64" s="17">
        <f t="shared" si="4"/>
        <v>166.65000000000012</v>
      </c>
      <c r="CA64" s="17">
        <f t="shared" si="5"/>
        <v>654.26000000000204</v>
      </c>
      <c r="CB64" s="17">
        <f t="shared" si="6"/>
        <v>4153.8699999999699</v>
      </c>
    </row>
    <row r="65" spans="1:80" x14ac:dyDescent="0.25">
      <c r="A65" t="str">
        <f t="shared" si="9"/>
        <v>PPLE.120SIMP</v>
      </c>
      <c r="B65" s="1" t="s">
        <v>220</v>
      </c>
      <c r="C65" s="1" t="s">
        <v>871</v>
      </c>
      <c r="D65" s="1" t="s">
        <v>72</v>
      </c>
      <c r="E65" s="17">
        <v>0</v>
      </c>
      <c r="F65" s="17">
        <v>0</v>
      </c>
      <c r="G65" s="17">
        <v>0</v>
      </c>
      <c r="H65" s="17">
        <v>0</v>
      </c>
      <c r="I65" s="17">
        <v>0</v>
      </c>
      <c r="J65" s="17">
        <v>0</v>
      </c>
      <c r="K65" s="17">
        <v>0</v>
      </c>
      <c r="L65" s="17">
        <v>0</v>
      </c>
      <c r="M65" s="17">
        <v>0</v>
      </c>
      <c r="N65" s="17">
        <v>0</v>
      </c>
      <c r="O65" s="17">
        <v>0.46999999999999886</v>
      </c>
      <c r="P65" s="17">
        <v>3.1000000000000227</v>
      </c>
      <c r="Q65" s="20">
        <v>0</v>
      </c>
      <c r="R65" s="20">
        <v>0</v>
      </c>
      <c r="S65" s="20">
        <v>0</v>
      </c>
      <c r="T65" s="20">
        <v>0</v>
      </c>
      <c r="U65" s="20">
        <v>0</v>
      </c>
      <c r="V65" s="20">
        <v>0</v>
      </c>
      <c r="W65" s="20">
        <v>0</v>
      </c>
      <c r="X65" s="20">
        <v>0</v>
      </c>
      <c r="Y65" s="20">
        <v>0</v>
      </c>
      <c r="Z65" s="20">
        <v>0</v>
      </c>
      <c r="AA65" s="20">
        <v>3.0000000000000027E-2</v>
      </c>
      <c r="AB65" s="20">
        <v>0.15999999999999837</v>
      </c>
      <c r="AC65" s="17">
        <v>0</v>
      </c>
      <c r="AD65" s="17">
        <v>0</v>
      </c>
      <c r="AE65" s="17">
        <v>0</v>
      </c>
      <c r="AF65" s="17">
        <v>0</v>
      </c>
      <c r="AG65" s="17">
        <v>0</v>
      </c>
      <c r="AH65" s="17">
        <v>0</v>
      </c>
      <c r="AI65" s="17">
        <v>0</v>
      </c>
      <c r="AJ65" s="17">
        <v>0</v>
      </c>
      <c r="AK65" s="17">
        <v>0</v>
      </c>
      <c r="AL65" s="17">
        <v>0</v>
      </c>
      <c r="AM65" s="17">
        <v>8.0000000000000071E-2</v>
      </c>
      <c r="AN65" s="17">
        <v>0.5</v>
      </c>
      <c r="AO65" s="20">
        <f t="shared" si="12"/>
        <v>0</v>
      </c>
      <c r="AP65" s="20">
        <f t="shared" si="10"/>
        <v>0</v>
      </c>
      <c r="AQ65" s="20">
        <f t="shared" si="10"/>
        <v>0</v>
      </c>
      <c r="AR65" s="20">
        <f t="shared" si="10"/>
        <v>0</v>
      </c>
      <c r="AS65" s="20">
        <f t="shared" si="10"/>
        <v>0</v>
      </c>
      <c r="AT65" s="20">
        <f t="shared" si="10"/>
        <v>0</v>
      </c>
      <c r="AU65" s="20">
        <f t="shared" si="10"/>
        <v>0</v>
      </c>
      <c r="AV65" s="20">
        <f t="shared" si="10"/>
        <v>0</v>
      </c>
      <c r="AW65" s="20">
        <f t="shared" si="10"/>
        <v>0</v>
      </c>
      <c r="AX65" s="20">
        <f t="shared" si="10"/>
        <v>0</v>
      </c>
      <c r="AY65" s="20">
        <f t="shared" si="10"/>
        <v>0.57999999999999896</v>
      </c>
      <c r="AZ65" s="20">
        <f t="shared" si="10"/>
        <v>3.7600000000000211</v>
      </c>
      <c r="BA65" s="17">
        <v>0</v>
      </c>
      <c r="BB65" s="17">
        <v>0</v>
      </c>
      <c r="BC65" s="17">
        <v>0</v>
      </c>
      <c r="BD65" s="17">
        <v>0</v>
      </c>
      <c r="BE65" s="17">
        <v>0</v>
      </c>
      <c r="BF65" s="17">
        <v>0</v>
      </c>
      <c r="BG65" s="17">
        <v>0</v>
      </c>
      <c r="BH65" s="17">
        <v>0</v>
      </c>
      <c r="BI65" s="17">
        <v>0</v>
      </c>
      <c r="BJ65" s="17">
        <v>0</v>
      </c>
      <c r="BK65" s="17">
        <v>0.01</v>
      </c>
      <c r="BL65" s="17">
        <v>0.06</v>
      </c>
      <c r="BM65" s="20">
        <f t="shared" si="13"/>
        <v>0</v>
      </c>
      <c r="BN65" s="20">
        <f t="shared" si="11"/>
        <v>0</v>
      </c>
      <c r="BO65" s="20">
        <f t="shared" si="11"/>
        <v>0</v>
      </c>
      <c r="BP65" s="20">
        <f t="shared" si="11"/>
        <v>0</v>
      </c>
      <c r="BQ65" s="20">
        <f t="shared" si="11"/>
        <v>0</v>
      </c>
      <c r="BR65" s="20">
        <f t="shared" si="11"/>
        <v>0</v>
      </c>
      <c r="BS65" s="20">
        <f t="shared" si="11"/>
        <v>0</v>
      </c>
      <c r="BT65" s="20">
        <f t="shared" si="11"/>
        <v>0</v>
      </c>
      <c r="BU65" s="20">
        <f t="shared" si="11"/>
        <v>0</v>
      </c>
      <c r="BV65" s="20">
        <f t="shared" si="11"/>
        <v>0</v>
      </c>
      <c r="BW65" s="20">
        <f t="shared" si="11"/>
        <v>0.58999999999999897</v>
      </c>
      <c r="BX65" s="20">
        <f t="shared" si="11"/>
        <v>3.8200000000000212</v>
      </c>
      <c r="BY65" s="17">
        <f t="shared" si="3"/>
        <v>3.5700000000000216</v>
      </c>
      <c r="BZ65" s="17">
        <f t="shared" si="4"/>
        <v>0.18999999999999839</v>
      </c>
      <c r="CA65" s="17">
        <f t="shared" si="5"/>
        <v>0.65000000000000013</v>
      </c>
      <c r="CB65" s="17">
        <f t="shared" si="6"/>
        <v>4.4100000000000197</v>
      </c>
    </row>
    <row r="66" spans="1:80" x14ac:dyDescent="0.25">
      <c r="A66" t="str">
        <f t="shared" si="9"/>
        <v>TCES.BCHIMP</v>
      </c>
      <c r="B66" s="1" t="s">
        <v>98</v>
      </c>
      <c r="C66" s="1" t="s">
        <v>836</v>
      </c>
      <c r="D66" s="1" t="s">
        <v>21</v>
      </c>
      <c r="E66" s="17">
        <v>-240.29999999999927</v>
      </c>
      <c r="F66" s="17">
        <v>-888.30000000001746</v>
      </c>
      <c r="G66" s="17">
        <v>-298.58999999999651</v>
      </c>
      <c r="H66" s="17">
        <v>-61.309999999999491</v>
      </c>
      <c r="I66" s="17">
        <v>-148.31999999999971</v>
      </c>
      <c r="J66" s="17">
        <v>-184.80000000000291</v>
      </c>
      <c r="K66" s="17">
        <v>-1705.7999999999884</v>
      </c>
      <c r="L66" s="17">
        <v>-273.97000000000116</v>
      </c>
      <c r="M66" s="17">
        <v>-4.9300000000000637</v>
      </c>
      <c r="N66" s="17">
        <v>-5.4599999999999227</v>
      </c>
      <c r="O66" s="17">
        <v>-98.719999999999345</v>
      </c>
      <c r="P66" s="17">
        <v>-4.9500000000000455</v>
      </c>
      <c r="Q66" s="20">
        <v>-12.019999999999982</v>
      </c>
      <c r="R66" s="20">
        <v>-44.409999999999854</v>
      </c>
      <c r="S66" s="20">
        <v>-14.930000000000064</v>
      </c>
      <c r="T66" s="20">
        <v>-3.0600000000000023</v>
      </c>
      <c r="U66" s="20">
        <v>-7.4199999999999591</v>
      </c>
      <c r="V66" s="20">
        <v>-9.2400000000000091</v>
      </c>
      <c r="W66" s="20">
        <v>-85.290000000000873</v>
      </c>
      <c r="X66" s="20">
        <v>-13.700000000000045</v>
      </c>
      <c r="Y66" s="20">
        <v>-0.25</v>
      </c>
      <c r="Z66" s="20">
        <v>-0.27000000000000313</v>
      </c>
      <c r="AA66" s="20">
        <v>-4.9300000000000637</v>
      </c>
      <c r="AB66" s="20">
        <v>-0.23999999999999488</v>
      </c>
      <c r="AC66" s="17">
        <v>-44.789999999999964</v>
      </c>
      <c r="AD66" s="17">
        <v>-163.52000000000044</v>
      </c>
      <c r="AE66" s="17">
        <v>-54.340000000000146</v>
      </c>
      <c r="AF66" s="17">
        <v>-11.019999999999982</v>
      </c>
      <c r="AG66" s="17">
        <v>-26.309999999999945</v>
      </c>
      <c r="AH66" s="17">
        <v>-32.349999999999909</v>
      </c>
      <c r="AI66" s="17">
        <v>-294.71999999999389</v>
      </c>
      <c r="AJ66" s="17">
        <v>-46.6899999999996</v>
      </c>
      <c r="AK66" s="17">
        <v>-0.83000000000001251</v>
      </c>
      <c r="AL66" s="17">
        <v>-0.91000000000002501</v>
      </c>
      <c r="AM66" s="17">
        <v>-16.139999999999873</v>
      </c>
      <c r="AN66" s="17">
        <v>-0.79999999999999716</v>
      </c>
      <c r="AO66" s="20">
        <f t="shared" si="12"/>
        <v>-297.10999999999922</v>
      </c>
      <c r="AP66" s="20">
        <f t="shared" si="10"/>
        <v>-1096.2300000000178</v>
      </c>
      <c r="AQ66" s="20">
        <f t="shared" si="10"/>
        <v>-367.85999999999672</v>
      </c>
      <c r="AR66" s="20">
        <f t="shared" si="10"/>
        <v>-75.389999999999475</v>
      </c>
      <c r="AS66" s="20">
        <f t="shared" si="10"/>
        <v>-182.04999999999961</v>
      </c>
      <c r="AT66" s="20">
        <f t="shared" si="10"/>
        <v>-226.39000000000283</v>
      </c>
      <c r="AU66" s="20">
        <f t="shared" si="10"/>
        <v>-2085.8099999999831</v>
      </c>
      <c r="AV66" s="20">
        <f t="shared" si="10"/>
        <v>-334.36000000000081</v>
      </c>
      <c r="AW66" s="20">
        <f t="shared" si="10"/>
        <v>-6.0100000000000762</v>
      </c>
      <c r="AX66" s="20">
        <f t="shared" si="10"/>
        <v>-6.6399999999999508</v>
      </c>
      <c r="AY66" s="20">
        <f t="shared" si="10"/>
        <v>-119.78999999999928</v>
      </c>
      <c r="AZ66" s="20">
        <f t="shared" si="10"/>
        <v>-5.9900000000000375</v>
      </c>
      <c r="BA66" s="17">
        <v>-4.8</v>
      </c>
      <c r="BB66" s="17">
        <v>-17.760000000000002</v>
      </c>
      <c r="BC66" s="17">
        <v>-5.97</v>
      </c>
      <c r="BD66" s="17">
        <v>-1.23</v>
      </c>
      <c r="BE66" s="17">
        <v>-2.97</v>
      </c>
      <c r="BF66" s="17">
        <v>-3.7</v>
      </c>
      <c r="BG66" s="17">
        <v>-34.11</v>
      </c>
      <c r="BH66" s="17">
        <v>-5.48</v>
      </c>
      <c r="BI66" s="17">
        <v>-0.1</v>
      </c>
      <c r="BJ66" s="17">
        <v>-0.11</v>
      </c>
      <c r="BK66" s="17">
        <v>-1.97</v>
      </c>
      <c r="BL66" s="17">
        <v>-0.1</v>
      </c>
      <c r="BM66" s="20">
        <f t="shared" si="13"/>
        <v>-301.90999999999923</v>
      </c>
      <c r="BN66" s="20">
        <f t="shared" si="11"/>
        <v>-1113.9900000000177</v>
      </c>
      <c r="BO66" s="20">
        <f t="shared" si="11"/>
        <v>-373.82999999999674</v>
      </c>
      <c r="BP66" s="20">
        <f t="shared" si="11"/>
        <v>-76.619999999999479</v>
      </c>
      <c r="BQ66" s="20">
        <f t="shared" si="11"/>
        <v>-185.01999999999961</v>
      </c>
      <c r="BR66" s="20">
        <f t="shared" si="11"/>
        <v>-230.09000000000282</v>
      </c>
      <c r="BS66" s="20">
        <f t="shared" si="11"/>
        <v>-2119.9199999999832</v>
      </c>
      <c r="BT66" s="20">
        <f t="shared" si="11"/>
        <v>-339.84000000000083</v>
      </c>
      <c r="BU66" s="20">
        <f t="shared" si="11"/>
        <v>-6.1100000000000758</v>
      </c>
      <c r="BV66" s="20">
        <f t="shared" si="11"/>
        <v>-6.7499999999999512</v>
      </c>
      <c r="BW66" s="20">
        <f t="shared" si="11"/>
        <v>-121.75999999999928</v>
      </c>
      <c r="BX66" s="20">
        <f t="shared" si="11"/>
        <v>-6.0900000000000372</v>
      </c>
      <c r="BY66" s="17">
        <f t="shared" si="3"/>
        <v>-3915.4500000000044</v>
      </c>
      <c r="BZ66" s="17">
        <f t="shared" si="4"/>
        <v>-195.76000000000084</v>
      </c>
      <c r="CA66" s="17">
        <f t="shared" si="5"/>
        <v>-770.71999999999389</v>
      </c>
      <c r="CB66" s="17">
        <f t="shared" si="6"/>
        <v>-4881.9299999999994</v>
      </c>
    </row>
    <row r="67" spans="1:80" x14ac:dyDescent="0.25">
      <c r="A67" t="str">
        <f t="shared" si="9"/>
        <v>TCES.BCHEXP</v>
      </c>
      <c r="B67" s="1" t="s">
        <v>98</v>
      </c>
      <c r="C67" s="1" t="s">
        <v>837</v>
      </c>
      <c r="D67" s="1" t="s">
        <v>28</v>
      </c>
      <c r="E67" s="17">
        <v>-9.7300000000000182</v>
      </c>
      <c r="F67" s="17">
        <v>-3.5600000000000023</v>
      </c>
      <c r="G67" s="17">
        <v>-0.67999999999999972</v>
      </c>
      <c r="H67" s="17">
        <v>-0.25</v>
      </c>
      <c r="I67" s="17">
        <v>-5.3799999999999955</v>
      </c>
      <c r="J67" s="17">
        <v>0</v>
      </c>
      <c r="K67" s="17">
        <v>-1.4799999999999613</v>
      </c>
      <c r="L67" s="17">
        <v>-1.6899999999999977</v>
      </c>
      <c r="M67" s="17">
        <v>-0.12999999999999901</v>
      </c>
      <c r="N67" s="17">
        <v>-5.0000000000000266E-2</v>
      </c>
      <c r="O67" s="17">
        <v>-7.1800000000000637</v>
      </c>
      <c r="P67" s="17">
        <v>-9.6000000000000227</v>
      </c>
      <c r="Q67" s="20">
        <v>-0.48999999999999844</v>
      </c>
      <c r="R67" s="20">
        <v>-0.17999999999999972</v>
      </c>
      <c r="S67" s="20">
        <v>-3.0000000000000027E-2</v>
      </c>
      <c r="T67" s="20">
        <v>-1.0000000000000009E-2</v>
      </c>
      <c r="U67" s="20">
        <v>-0.26999999999999957</v>
      </c>
      <c r="V67" s="20">
        <v>0</v>
      </c>
      <c r="W67" s="20">
        <v>-6.9999999999999951E-2</v>
      </c>
      <c r="X67" s="20">
        <v>-7.999999999999996E-2</v>
      </c>
      <c r="Y67" s="20">
        <v>0</v>
      </c>
      <c r="Z67" s="20">
        <v>0</v>
      </c>
      <c r="AA67" s="20">
        <v>-0.35999999999999943</v>
      </c>
      <c r="AB67" s="20">
        <v>-0.47999999999999687</v>
      </c>
      <c r="AC67" s="17">
        <v>-1.8199999999999932</v>
      </c>
      <c r="AD67" s="17">
        <v>-0.64999999999999858</v>
      </c>
      <c r="AE67" s="17">
        <v>-0.12000000000000011</v>
      </c>
      <c r="AF67" s="17">
        <v>-5.0000000000000044E-2</v>
      </c>
      <c r="AG67" s="17">
        <v>-0.94999999999999574</v>
      </c>
      <c r="AH67" s="17">
        <v>0</v>
      </c>
      <c r="AI67" s="17">
        <v>-0.25</v>
      </c>
      <c r="AJ67" s="17">
        <v>-0.28000000000000025</v>
      </c>
      <c r="AK67" s="17">
        <v>-1.999999999999999E-2</v>
      </c>
      <c r="AL67" s="17">
        <v>-1.0000000000000009E-2</v>
      </c>
      <c r="AM67" s="17">
        <v>-1.1799999999999997</v>
      </c>
      <c r="AN67" s="17">
        <v>-1.5499999999999972</v>
      </c>
      <c r="AO67" s="20">
        <f t="shared" si="12"/>
        <v>-12.04000000000001</v>
      </c>
      <c r="AP67" s="20">
        <f t="shared" si="10"/>
        <v>-4.3900000000000006</v>
      </c>
      <c r="AQ67" s="20">
        <f t="shared" si="10"/>
        <v>-0.82999999999999985</v>
      </c>
      <c r="AR67" s="20">
        <f t="shared" si="10"/>
        <v>-0.31000000000000005</v>
      </c>
      <c r="AS67" s="20">
        <f t="shared" si="10"/>
        <v>-6.5999999999999908</v>
      </c>
      <c r="AT67" s="20">
        <f t="shared" ref="AP67:AZ90" si="14">J67+V67+AH67</f>
        <v>0</v>
      </c>
      <c r="AU67" s="20">
        <f t="shared" si="14"/>
        <v>-1.7999999999999612</v>
      </c>
      <c r="AV67" s="20">
        <f t="shared" si="14"/>
        <v>-2.049999999999998</v>
      </c>
      <c r="AW67" s="20">
        <f t="shared" si="14"/>
        <v>-0.149999999999999</v>
      </c>
      <c r="AX67" s="20">
        <f t="shared" si="14"/>
        <v>-6.0000000000000275E-2</v>
      </c>
      <c r="AY67" s="20">
        <f t="shared" si="14"/>
        <v>-8.7200000000000628</v>
      </c>
      <c r="AZ67" s="20">
        <f t="shared" si="14"/>
        <v>-11.630000000000017</v>
      </c>
      <c r="BA67" s="17">
        <v>-0.19</v>
      </c>
      <c r="BB67" s="17">
        <v>-7.0000000000000007E-2</v>
      </c>
      <c r="BC67" s="17">
        <v>-0.01</v>
      </c>
      <c r="BD67" s="17">
        <v>0</v>
      </c>
      <c r="BE67" s="17">
        <v>-0.11</v>
      </c>
      <c r="BF67" s="17">
        <v>0</v>
      </c>
      <c r="BG67" s="17">
        <v>-0.03</v>
      </c>
      <c r="BH67" s="17">
        <v>-0.03</v>
      </c>
      <c r="BI67" s="17">
        <v>0</v>
      </c>
      <c r="BJ67" s="17">
        <v>0</v>
      </c>
      <c r="BK67" s="17">
        <v>-0.14000000000000001</v>
      </c>
      <c r="BL67" s="17">
        <v>-0.19</v>
      </c>
      <c r="BM67" s="20">
        <f t="shared" si="13"/>
        <v>-12.230000000000009</v>
      </c>
      <c r="BN67" s="20">
        <f t="shared" si="11"/>
        <v>-4.4600000000000009</v>
      </c>
      <c r="BO67" s="20">
        <f t="shared" si="11"/>
        <v>-0.83999999999999986</v>
      </c>
      <c r="BP67" s="20">
        <f t="shared" si="11"/>
        <v>-0.31000000000000005</v>
      </c>
      <c r="BQ67" s="20">
        <f t="shared" si="11"/>
        <v>-6.7099999999999911</v>
      </c>
      <c r="BR67" s="20">
        <f t="shared" ref="BN67:BX90" si="15">AT67+BF67</f>
        <v>0</v>
      </c>
      <c r="BS67" s="20">
        <f t="shared" si="15"/>
        <v>-1.8299999999999612</v>
      </c>
      <c r="BT67" s="20">
        <f t="shared" si="15"/>
        <v>-2.0799999999999979</v>
      </c>
      <c r="BU67" s="20">
        <f t="shared" si="15"/>
        <v>-0.149999999999999</v>
      </c>
      <c r="BV67" s="20">
        <f t="shared" si="15"/>
        <v>-6.0000000000000275E-2</v>
      </c>
      <c r="BW67" s="20">
        <f t="shared" si="15"/>
        <v>-8.8600000000000634</v>
      </c>
      <c r="BX67" s="20">
        <f t="shared" si="15"/>
        <v>-11.820000000000016</v>
      </c>
      <c r="BY67" s="17">
        <f t="shared" si="3"/>
        <v>-39.730000000000061</v>
      </c>
      <c r="BZ67" s="17">
        <f t="shared" si="4"/>
        <v>-1.969999999999994</v>
      </c>
      <c r="CA67" s="17">
        <f t="shared" si="5"/>
        <v>-7.6499999999999853</v>
      </c>
      <c r="CB67" s="17">
        <f t="shared" si="6"/>
        <v>-49.350000000000037</v>
      </c>
    </row>
    <row r="68" spans="1:80" x14ac:dyDescent="0.25">
      <c r="A68" t="str">
        <f t="shared" si="9"/>
        <v>PWX.FNG1</v>
      </c>
      <c r="B68" s="1" t="s">
        <v>99</v>
      </c>
      <c r="C68" s="1" t="s">
        <v>100</v>
      </c>
      <c r="D68" s="1" t="s">
        <v>100</v>
      </c>
      <c r="E68" s="17">
        <v>-1248.4899999999998</v>
      </c>
      <c r="F68" s="17">
        <v>-4009.4099999999962</v>
      </c>
      <c r="G68" s="17">
        <v>-629.39000000000033</v>
      </c>
      <c r="H68" s="17">
        <v>-175.78000000000009</v>
      </c>
      <c r="I68" s="17">
        <v>-1883.9300000000003</v>
      </c>
      <c r="J68" s="17">
        <v>-1080.1000000000004</v>
      </c>
      <c r="K68" s="17">
        <v>-5584.1800000000148</v>
      </c>
      <c r="L68" s="17">
        <v>-1203.6200000000008</v>
      </c>
      <c r="M68" s="17">
        <v>-100.46000000000004</v>
      </c>
      <c r="N68" s="17">
        <v>-155.54999999999995</v>
      </c>
      <c r="O68" s="17">
        <v>-659.55000000000018</v>
      </c>
      <c r="P68" s="17">
        <v>-6.0000000000000053E-2</v>
      </c>
      <c r="Q68" s="20">
        <v>-62.42999999999995</v>
      </c>
      <c r="R68" s="20">
        <v>-200.47000000000014</v>
      </c>
      <c r="S68" s="20">
        <v>-31.460000000000008</v>
      </c>
      <c r="T68" s="20">
        <v>-8.7899999999999991</v>
      </c>
      <c r="U68" s="20">
        <v>-94.200000000000045</v>
      </c>
      <c r="V68" s="20">
        <v>-54</v>
      </c>
      <c r="W68" s="20">
        <v>-279.21000000000004</v>
      </c>
      <c r="X68" s="20">
        <v>-60.179999999999978</v>
      </c>
      <c r="Y68" s="20">
        <v>-5.0199999999999996</v>
      </c>
      <c r="Z68" s="20">
        <v>-7.7800000000000011</v>
      </c>
      <c r="AA68" s="20">
        <v>-32.980000000000004</v>
      </c>
      <c r="AB68" s="20">
        <v>0</v>
      </c>
      <c r="AC68" s="17">
        <v>-232.74</v>
      </c>
      <c r="AD68" s="17">
        <v>-738.04999999999973</v>
      </c>
      <c r="AE68" s="17">
        <v>-114.53000000000009</v>
      </c>
      <c r="AF68" s="17">
        <v>-31.579999999999984</v>
      </c>
      <c r="AG68" s="17">
        <v>-334.15999999999985</v>
      </c>
      <c r="AH68" s="17">
        <v>-189.05999999999995</v>
      </c>
      <c r="AI68" s="17">
        <v>-964.81999999999971</v>
      </c>
      <c r="AJ68" s="17">
        <v>-205.14</v>
      </c>
      <c r="AK68" s="17">
        <v>-16.89</v>
      </c>
      <c r="AL68" s="17">
        <v>-25.790000000000006</v>
      </c>
      <c r="AM68" s="17">
        <v>-107.85000000000002</v>
      </c>
      <c r="AN68" s="17">
        <v>-9.9999999999999985E-3</v>
      </c>
      <c r="AO68" s="20">
        <f t="shared" si="12"/>
        <v>-1543.6599999999996</v>
      </c>
      <c r="AP68" s="20">
        <f t="shared" si="14"/>
        <v>-4947.9299999999967</v>
      </c>
      <c r="AQ68" s="20">
        <f t="shared" si="14"/>
        <v>-775.38000000000045</v>
      </c>
      <c r="AR68" s="20">
        <f t="shared" si="14"/>
        <v>-216.15000000000006</v>
      </c>
      <c r="AS68" s="20">
        <f t="shared" si="14"/>
        <v>-2312.29</v>
      </c>
      <c r="AT68" s="20">
        <f t="shared" si="14"/>
        <v>-1323.1600000000003</v>
      </c>
      <c r="AU68" s="20">
        <f t="shared" si="14"/>
        <v>-6828.2100000000146</v>
      </c>
      <c r="AV68" s="20">
        <f t="shared" si="14"/>
        <v>-1468.940000000001</v>
      </c>
      <c r="AW68" s="20">
        <f t="shared" si="14"/>
        <v>-122.37000000000003</v>
      </c>
      <c r="AX68" s="20">
        <f t="shared" si="14"/>
        <v>-189.11999999999995</v>
      </c>
      <c r="AY68" s="20">
        <f t="shared" si="14"/>
        <v>-800.38000000000022</v>
      </c>
      <c r="AZ68" s="20">
        <f t="shared" si="14"/>
        <v>-7.0000000000000048E-2</v>
      </c>
      <c r="BA68" s="17">
        <v>-24.96</v>
      </c>
      <c r="BB68" s="17">
        <v>-80.17</v>
      </c>
      <c r="BC68" s="17">
        <v>-12.58</v>
      </c>
      <c r="BD68" s="17">
        <v>-3.51</v>
      </c>
      <c r="BE68" s="17">
        <v>-37.67</v>
      </c>
      <c r="BF68" s="17">
        <v>-21.6</v>
      </c>
      <c r="BG68" s="17">
        <v>-111.66</v>
      </c>
      <c r="BH68" s="17">
        <v>-24.07</v>
      </c>
      <c r="BI68" s="17">
        <v>-2.0099999999999998</v>
      </c>
      <c r="BJ68" s="17">
        <v>-3.11</v>
      </c>
      <c r="BK68" s="17">
        <v>-13.19</v>
      </c>
      <c r="BL68" s="17">
        <v>0</v>
      </c>
      <c r="BM68" s="20">
        <f t="shared" si="13"/>
        <v>-1568.6199999999997</v>
      </c>
      <c r="BN68" s="20">
        <f t="shared" si="15"/>
        <v>-5028.0999999999967</v>
      </c>
      <c r="BO68" s="20">
        <f t="shared" si="15"/>
        <v>-787.96000000000049</v>
      </c>
      <c r="BP68" s="20">
        <f t="shared" si="15"/>
        <v>-219.66000000000005</v>
      </c>
      <c r="BQ68" s="20">
        <f t="shared" si="15"/>
        <v>-2349.96</v>
      </c>
      <c r="BR68" s="20">
        <f t="shared" si="15"/>
        <v>-1344.7600000000002</v>
      </c>
      <c r="BS68" s="20">
        <f t="shared" si="15"/>
        <v>-6939.8700000000144</v>
      </c>
      <c r="BT68" s="20">
        <f t="shared" si="15"/>
        <v>-1493.0100000000009</v>
      </c>
      <c r="BU68" s="20">
        <f t="shared" si="15"/>
        <v>-124.38000000000004</v>
      </c>
      <c r="BV68" s="20">
        <f t="shared" si="15"/>
        <v>-192.22999999999996</v>
      </c>
      <c r="BW68" s="20">
        <f t="shared" si="15"/>
        <v>-813.57000000000028</v>
      </c>
      <c r="BX68" s="20">
        <f t="shared" si="15"/>
        <v>-7.0000000000000048E-2</v>
      </c>
      <c r="BY68" s="17">
        <f t="shared" si="3"/>
        <v>-16730.520000000011</v>
      </c>
      <c r="BZ68" s="17">
        <f t="shared" si="4"/>
        <v>-836.5200000000001</v>
      </c>
      <c r="CA68" s="17">
        <f t="shared" si="5"/>
        <v>-3295.1499999999996</v>
      </c>
      <c r="CB68" s="17">
        <f t="shared" si="6"/>
        <v>-20862.190000000013</v>
      </c>
    </row>
    <row r="69" spans="1:80" x14ac:dyDescent="0.25">
      <c r="A69" t="str">
        <f t="shared" si="9"/>
        <v>TAU.GHO</v>
      </c>
      <c r="B69" s="1" t="s">
        <v>31</v>
      </c>
      <c r="C69" s="1" t="s">
        <v>101</v>
      </c>
      <c r="D69" s="1" t="s">
        <v>101</v>
      </c>
      <c r="E69" s="17">
        <v>301.09999999999854</v>
      </c>
      <c r="F69" s="17">
        <v>461.31999999999971</v>
      </c>
      <c r="G69" s="17">
        <v>205.15000000000146</v>
      </c>
      <c r="H69" s="17">
        <v>166.42000000000007</v>
      </c>
      <c r="I69" s="17">
        <v>625</v>
      </c>
      <c r="J69" s="17">
        <v>664.64999999999418</v>
      </c>
      <c r="K69" s="17">
        <v>1803.3099999999977</v>
      </c>
      <c r="L69" s="17">
        <v>518.5199999999968</v>
      </c>
      <c r="M69" s="17">
        <v>196.60000000000218</v>
      </c>
      <c r="N69" s="17">
        <v>179.13999999999942</v>
      </c>
      <c r="O69" s="17">
        <v>248.46999999999753</v>
      </c>
      <c r="P69" s="17">
        <v>147.53000000000065</v>
      </c>
      <c r="Q69" s="20">
        <v>15.050000000000182</v>
      </c>
      <c r="R69" s="20">
        <v>23.070000000000164</v>
      </c>
      <c r="S69" s="20">
        <v>10.25</v>
      </c>
      <c r="T69" s="20">
        <v>8.3199999999999363</v>
      </c>
      <c r="U69" s="20">
        <v>31.25</v>
      </c>
      <c r="V69" s="20">
        <v>33.230000000000018</v>
      </c>
      <c r="W69" s="20">
        <v>90.170000000000073</v>
      </c>
      <c r="X69" s="20">
        <v>25.929999999999836</v>
      </c>
      <c r="Y69" s="20">
        <v>9.8299999999999272</v>
      </c>
      <c r="Z69" s="20">
        <v>8.9500000000000455</v>
      </c>
      <c r="AA69" s="20">
        <v>12.420000000000073</v>
      </c>
      <c r="AB69" s="20">
        <v>7.3799999999999955</v>
      </c>
      <c r="AC69" s="17">
        <v>56.130000000000109</v>
      </c>
      <c r="AD69" s="17">
        <v>84.920000000000073</v>
      </c>
      <c r="AE69" s="17">
        <v>37.329999999999927</v>
      </c>
      <c r="AF69" s="17">
        <v>29.889999999999873</v>
      </c>
      <c r="AG69" s="17">
        <v>110.86000000000058</v>
      </c>
      <c r="AH69" s="17">
        <v>116.34000000000015</v>
      </c>
      <c r="AI69" s="17">
        <v>311.56999999999971</v>
      </c>
      <c r="AJ69" s="17">
        <v>88.3700000000008</v>
      </c>
      <c r="AK69" s="17">
        <v>33.050000000000182</v>
      </c>
      <c r="AL69" s="17">
        <v>29.710000000000036</v>
      </c>
      <c r="AM69" s="17">
        <v>40.619999999999891</v>
      </c>
      <c r="AN69" s="17">
        <v>23.789999999999964</v>
      </c>
      <c r="AO69" s="20">
        <f t="shared" si="12"/>
        <v>372.27999999999884</v>
      </c>
      <c r="AP69" s="20">
        <f t="shared" si="14"/>
        <v>569.30999999999995</v>
      </c>
      <c r="AQ69" s="20">
        <f t="shared" si="14"/>
        <v>252.73000000000138</v>
      </c>
      <c r="AR69" s="20">
        <f t="shared" si="14"/>
        <v>204.62999999999988</v>
      </c>
      <c r="AS69" s="20">
        <f t="shared" si="14"/>
        <v>767.11000000000058</v>
      </c>
      <c r="AT69" s="20">
        <f t="shared" si="14"/>
        <v>814.21999999999434</v>
      </c>
      <c r="AU69" s="20">
        <f t="shared" si="14"/>
        <v>2205.0499999999975</v>
      </c>
      <c r="AV69" s="20">
        <f t="shared" si="14"/>
        <v>632.81999999999744</v>
      </c>
      <c r="AW69" s="20">
        <f t="shared" si="14"/>
        <v>239.48000000000229</v>
      </c>
      <c r="AX69" s="20">
        <f t="shared" si="14"/>
        <v>217.7999999999995</v>
      </c>
      <c r="AY69" s="20">
        <f t="shared" si="14"/>
        <v>301.50999999999749</v>
      </c>
      <c r="AZ69" s="20">
        <f t="shared" si="14"/>
        <v>178.70000000000061</v>
      </c>
      <c r="BA69" s="17">
        <v>6.02</v>
      </c>
      <c r="BB69" s="17">
        <v>9.2200000000000006</v>
      </c>
      <c r="BC69" s="17">
        <v>4.0999999999999996</v>
      </c>
      <c r="BD69" s="17">
        <v>3.33</v>
      </c>
      <c r="BE69" s="17">
        <v>12.5</v>
      </c>
      <c r="BF69" s="17">
        <v>13.29</v>
      </c>
      <c r="BG69" s="17">
        <v>36.06</v>
      </c>
      <c r="BH69" s="17">
        <v>10.37</v>
      </c>
      <c r="BI69" s="17">
        <v>3.93</v>
      </c>
      <c r="BJ69" s="17">
        <v>3.58</v>
      </c>
      <c r="BK69" s="17">
        <v>4.97</v>
      </c>
      <c r="BL69" s="17">
        <v>2.95</v>
      </c>
      <c r="BM69" s="20">
        <f t="shared" si="13"/>
        <v>378.29999999999882</v>
      </c>
      <c r="BN69" s="20">
        <f t="shared" si="15"/>
        <v>578.53</v>
      </c>
      <c r="BO69" s="20">
        <f t="shared" si="15"/>
        <v>256.83000000000141</v>
      </c>
      <c r="BP69" s="20">
        <f t="shared" si="15"/>
        <v>207.95999999999989</v>
      </c>
      <c r="BQ69" s="20">
        <f t="shared" si="15"/>
        <v>779.61000000000058</v>
      </c>
      <c r="BR69" s="20">
        <f t="shared" si="15"/>
        <v>827.50999999999431</v>
      </c>
      <c r="BS69" s="20">
        <f t="shared" si="15"/>
        <v>2241.1099999999974</v>
      </c>
      <c r="BT69" s="20">
        <f t="shared" si="15"/>
        <v>643.18999999999744</v>
      </c>
      <c r="BU69" s="20">
        <f t="shared" si="15"/>
        <v>243.4100000000023</v>
      </c>
      <c r="BV69" s="20">
        <f t="shared" si="15"/>
        <v>221.37999999999951</v>
      </c>
      <c r="BW69" s="20">
        <f t="shared" si="15"/>
        <v>306.47999999999752</v>
      </c>
      <c r="BX69" s="20">
        <f t="shared" si="15"/>
        <v>181.6500000000006</v>
      </c>
      <c r="BY69" s="17">
        <f t="shared" ref="BY69:BY155" si="16">SUM(E69:P69)</f>
        <v>5517.2099999999882</v>
      </c>
      <c r="BZ69" s="17">
        <f t="shared" ref="BZ69:BZ155" si="17">SUM(Q69:AB69)</f>
        <v>275.85000000000025</v>
      </c>
      <c r="CA69" s="17">
        <f t="shared" si="5"/>
        <v>1072.9000000000012</v>
      </c>
      <c r="CB69" s="17">
        <f t="shared" si="6"/>
        <v>6865.95999999999</v>
      </c>
    </row>
    <row r="70" spans="1:80" x14ac:dyDescent="0.25">
      <c r="A70" t="str">
        <f t="shared" si="9"/>
        <v>CPW.GN1</v>
      </c>
      <c r="B70" s="1" t="s">
        <v>102</v>
      </c>
      <c r="C70" s="1" t="s">
        <v>103</v>
      </c>
      <c r="D70" s="1" t="s">
        <v>103</v>
      </c>
      <c r="E70" s="17">
        <v>-1103.4100000000326</v>
      </c>
      <c r="F70" s="17">
        <v>-1843.3800000001211</v>
      </c>
      <c r="G70" s="17">
        <v>-1118.4799999999814</v>
      </c>
      <c r="H70" s="17">
        <v>-839.47999999998137</v>
      </c>
      <c r="I70" s="17">
        <v>-934.28000000002794</v>
      </c>
      <c r="J70" s="17">
        <v>-1108.8100000000559</v>
      </c>
      <c r="K70" s="17">
        <v>-3624.2599999997765</v>
      </c>
      <c r="L70" s="17">
        <v>-1319.2100000000792</v>
      </c>
      <c r="M70" s="17">
        <v>-660.53000000002794</v>
      </c>
      <c r="N70" s="17">
        <v>-768.39000000001397</v>
      </c>
      <c r="O70" s="17">
        <v>-1060.1900000000605</v>
      </c>
      <c r="P70" s="17">
        <v>-785.44000000000233</v>
      </c>
      <c r="Q70" s="20">
        <v>-55.170000000000073</v>
      </c>
      <c r="R70" s="20">
        <v>-92.170000000000073</v>
      </c>
      <c r="S70" s="20">
        <v>-55.929999999998472</v>
      </c>
      <c r="T70" s="20">
        <v>-41.970000000000255</v>
      </c>
      <c r="U70" s="20">
        <v>-46.720000000000255</v>
      </c>
      <c r="V70" s="20">
        <v>-55.440000000000509</v>
      </c>
      <c r="W70" s="20">
        <v>-181.21000000000276</v>
      </c>
      <c r="X70" s="20">
        <v>-65.960000000000946</v>
      </c>
      <c r="Y70" s="20">
        <v>-33.029999999999745</v>
      </c>
      <c r="Z70" s="20">
        <v>-38.420000000000073</v>
      </c>
      <c r="AA70" s="20">
        <v>-53.010000000000218</v>
      </c>
      <c r="AB70" s="20">
        <v>-39.269999999999982</v>
      </c>
      <c r="AC70" s="17">
        <v>-205.68999999999869</v>
      </c>
      <c r="AD70" s="17">
        <v>-339.33000000000175</v>
      </c>
      <c r="AE70" s="17">
        <v>-203.53000000000247</v>
      </c>
      <c r="AF70" s="17">
        <v>-150.79999999999927</v>
      </c>
      <c r="AG70" s="17">
        <v>-165.70999999999913</v>
      </c>
      <c r="AH70" s="17">
        <v>-194.09000000000015</v>
      </c>
      <c r="AI70" s="17">
        <v>-626.18999999998778</v>
      </c>
      <c r="AJ70" s="17">
        <v>-224.85000000000218</v>
      </c>
      <c r="AK70" s="17">
        <v>-111.03999999999905</v>
      </c>
      <c r="AL70" s="17">
        <v>-127.43000000000029</v>
      </c>
      <c r="AM70" s="17">
        <v>-173.36000000000058</v>
      </c>
      <c r="AN70" s="17">
        <v>-126.64999999999964</v>
      </c>
      <c r="AO70" s="20">
        <f t="shared" si="12"/>
        <v>-1364.2700000000314</v>
      </c>
      <c r="AP70" s="20">
        <f t="shared" si="14"/>
        <v>-2274.8800000001229</v>
      </c>
      <c r="AQ70" s="20">
        <f t="shared" si="14"/>
        <v>-1377.9399999999823</v>
      </c>
      <c r="AR70" s="20">
        <f t="shared" si="14"/>
        <v>-1032.2499999999809</v>
      </c>
      <c r="AS70" s="20">
        <f t="shared" si="14"/>
        <v>-1146.7100000000273</v>
      </c>
      <c r="AT70" s="20">
        <f t="shared" si="14"/>
        <v>-1358.3400000000565</v>
      </c>
      <c r="AU70" s="20">
        <f t="shared" si="14"/>
        <v>-4431.659999999767</v>
      </c>
      <c r="AV70" s="20">
        <f t="shared" si="14"/>
        <v>-1610.0200000000823</v>
      </c>
      <c r="AW70" s="20">
        <f t="shared" si="14"/>
        <v>-804.60000000002674</v>
      </c>
      <c r="AX70" s="20">
        <f t="shared" si="14"/>
        <v>-934.24000000001433</v>
      </c>
      <c r="AY70" s="20">
        <f t="shared" si="14"/>
        <v>-1286.5600000000613</v>
      </c>
      <c r="AZ70" s="20">
        <f t="shared" si="14"/>
        <v>-951.36000000000195</v>
      </c>
      <c r="BA70" s="17">
        <v>-22.06</v>
      </c>
      <c r="BB70" s="17">
        <v>-36.86</v>
      </c>
      <c r="BC70" s="17">
        <v>-22.36</v>
      </c>
      <c r="BD70" s="17">
        <v>-16.79</v>
      </c>
      <c r="BE70" s="17">
        <v>-18.68</v>
      </c>
      <c r="BF70" s="17">
        <v>-22.17</v>
      </c>
      <c r="BG70" s="17">
        <v>-72.47</v>
      </c>
      <c r="BH70" s="17">
        <v>-26.38</v>
      </c>
      <c r="BI70" s="17">
        <v>-13.21</v>
      </c>
      <c r="BJ70" s="17">
        <v>-15.36</v>
      </c>
      <c r="BK70" s="17">
        <v>-21.2</v>
      </c>
      <c r="BL70" s="17">
        <v>-15.71</v>
      </c>
      <c r="BM70" s="20">
        <f t="shared" si="13"/>
        <v>-1386.3300000000313</v>
      </c>
      <c r="BN70" s="20">
        <f t="shared" si="15"/>
        <v>-2311.740000000123</v>
      </c>
      <c r="BO70" s="20">
        <f t="shared" si="15"/>
        <v>-1400.2999999999822</v>
      </c>
      <c r="BP70" s="20">
        <f t="shared" si="15"/>
        <v>-1049.0399999999809</v>
      </c>
      <c r="BQ70" s="20">
        <f t="shared" si="15"/>
        <v>-1165.3900000000274</v>
      </c>
      <c r="BR70" s="20">
        <f t="shared" si="15"/>
        <v>-1380.5100000000566</v>
      </c>
      <c r="BS70" s="20">
        <f t="shared" si="15"/>
        <v>-4504.1299999997673</v>
      </c>
      <c r="BT70" s="20">
        <f t="shared" si="15"/>
        <v>-1636.4000000000824</v>
      </c>
      <c r="BU70" s="20">
        <f t="shared" si="15"/>
        <v>-817.81000000002678</v>
      </c>
      <c r="BV70" s="20">
        <f t="shared" si="15"/>
        <v>-949.60000000001435</v>
      </c>
      <c r="BW70" s="20">
        <f t="shared" si="15"/>
        <v>-1307.7600000000614</v>
      </c>
      <c r="BX70" s="20">
        <f t="shared" si="15"/>
        <v>-967.07000000000198</v>
      </c>
      <c r="BY70" s="17">
        <f t="shared" si="16"/>
        <v>-15165.860000000161</v>
      </c>
      <c r="BZ70" s="17">
        <f t="shared" si="17"/>
        <v>-758.30000000000337</v>
      </c>
      <c r="CA70" s="17">
        <f t="shared" ref="CA70:CA155" si="18">SUM(AC70:AN70,BA70:BL70)</f>
        <v>-2951.919999999991</v>
      </c>
      <c r="CB70" s="17">
        <f t="shared" ref="CB70:CB155" si="19">SUM(BM70:BX70)</f>
        <v>-18876.080000000155</v>
      </c>
    </row>
    <row r="71" spans="1:80" x14ac:dyDescent="0.25">
      <c r="A71" t="str">
        <f t="shared" si="9"/>
        <v>CPW.GN2</v>
      </c>
      <c r="B71" s="1" t="s">
        <v>102</v>
      </c>
      <c r="C71" s="1" t="s">
        <v>104</v>
      </c>
      <c r="D71" s="1" t="s">
        <v>104</v>
      </c>
      <c r="E71" s="17">
        <v>0</v>
      </c>
      <c r="F71" s="17">
        <v>0</v>
      </c>
      <c r="G71" s="17">
        <v>0</v>
      </c>
      <c r="H71" s="17">
        <v>0</v>
      </c>
      <c r="I71" s="17">
        <v>0</v>
      </c>
      <c r="J71" s="17">
        <v>0</v>
      </c>
      <c r="K71" s="17">
        <v>0</v>
      </c>
      <c r="L71" s="17">
        <v>0</v>
      </c>
      <c r="M71" s="17">
        <v>0</v>
      </c>
      <c r="N71" s="17">
        <v>0</v>
      </c>
      <c r="O71" s="17">
        <v>0</v>
      </c>
      <c r="P71" s="17">
        <v>0</v>
      </c>
      <c r="Q71" s="20">
        <v>0</v>
      </c>
      <c r="R71" s="20">
        <v>0</v>
      </c>
      <c r="S71" s="20">
        <v>0</v>
      </c>
      <c r="T71" s="20">
        <v>0</v>
      </c>
      <c r="U71" s="20">
        <v>0</v>
      </c>
      <c r="V71" s="20">
        <v>0</v>
      </c>
      <c r="W71" s="20">
        <v>0</v>
      </c>
      <c r="X71" s="20">
        <v>0</v>
      </c>
      <c r="Y71" s="20">
        <v>0</v>
      </c>
      <c r="Z71" s="20">
        <v>0</v>
      </c>
      <c r="AA71" s="20">
        <v>0</v>
      </c>
      <c r="AB71" s="20">
        <v>0</v>
      </c>
      <c r="AC71" s="17">
        <v>0</v>
      </c>
      <c r="AD71" s="17">
        <v>0</v>
      </c>
      <c r="AE71" s="17">
        <v>0</v>
      </c>
      <c r="AF71" s="17">
        <v>0</v>
      </c>
      <c r="AG71" s="17">
        <v>0</v>
      </c>
      <c r="AH71" s="17">
        <v>0</v>
      </c>
      <c r="AI71" s="17">
        <v>0</v>
      </c>
      <c r="AJ71" s="17">
        <v>0</v>
      </c>
      <c r="AK71" s="17">
        <v>0</v>
      </c>
      <c r="AL71" s="17">
        <v>0</v>
      </c>
      <c r="AM71" s="17">
        <v>0</v>
      </c>
      <c r="AN71" s="17">
        <v>0</v>
      </c>
      <c r="AO71" s="20">
        <f t="shared" si="12"/>
        <v>0</v>
      </c>
      <c r="AP71" s="20">
        <f t="shared" si="14"/>
        <v>0</v>
      </c>
      <c r="AQ71" s="20">
        <f t="shared" si="14"/>
        <v>0</v>
      </c>
      <c r="AR71" s="20">
        <f t="shared" si="14"/>
        <v>0</v>
      </c>
      <c r="AS71" s="20">
        <f t="shared" si="14"/>
        <v>0</v>
      </c>
      <c r="AT71" s="20">
        <f t="shared" si="14"/>
        <v>0</v>
      </c>
      <c r="AU71" s="20">
        <f t="shared" si="14"/>
        <v>0</v>
      </c>
      <c r="AV71" s="20">
        <f t="shared" si="14"/>
        <v>0</v>
      </c>
      <c r="AW71" s="20">
        <f t="shared" si="14"/>
        <v>0</v>
      </c>
      <c r="AX71" s="20">
        <f t="shared" si="14"/>
        <v>0</v>
      </c>
      <c r="AY71" s="20">
        <f t="shared" si="14"/>
        <v>0</v>
      </c>
      <c r="AZ71" s="20">
        <f t="shared" si="14"/>
        <v>0</v>
      </c>
      <c r="BA71" s="17">
        <v>0</v>
      </c>
      <c r="BB71" s="17">
        <v>0</v>
      </c>
      <c r="BC71" s="17">
        <v>0</v>
      </c>
      <c r="BD71" s="17">
        <v>0</v>
      </c>
      <c r="BE71" s="17">
        <v>0</v>
      </c>
      <c r="BF71" s="17">
        <v>0</v>
      </c>
      <c r="BG71" s="17">
        <v>0</v>
      </c>
      <c r="BH71" s="17">
        <v>0</v>
      </c>
      <c r="BI71" s="17">
        <v>0</v>
      </c>
      <c r="BJ71" s="17">
        <v>0</v>
      </c>
      <c r="BK71" s="17">
        <v>0</v>
      </c>
      <c r="BL71" s="17">
        <v>0</v>
      </c>
      <c r="BM71" s="20">
        <f t="shared" si="13"/>
        <v>0</v>
      </c>
      <c r="BN71" s="20">
        <f t="shared" si="15"/>
        <v>0</v>
      </c>
      <c r="BO71" s="20">
        <f t="shared" si="15"/>
        <v>0</v>
      </c>
      <c r="BP71" s="20">
        <f t="shared" si="15"/>
        <v>0</v>
      </c>
      <c r="BQ71" s="20">
        <f t="shared" si="15"/>
        <v>0</v>
      </c>
      <c r="BR71" s="20">
        <f t="shared" si="15"/>
        <v>0</v>
      </c>
      <c r="BS71" s="20">
        <f t="shared" si="15"/>
        <v>0</v>
      </c>
      <c r="BT71" s="20">
        <f t="shared" si="15"/>
        <v>0</v>
      </c>
      <c r="BU71" s="20">
        <f t="shared" si="15"/>
        <v>0</v>
      </c>
      <c r="BV71" s="20">
        <f t="shared" si="15"/>
        <v>0</v>
      </c>
      <c r="BW71" s="20">
        <f t="shared" si="15"/>
        <v>0</v>
      </c>
      <c r="BX71" s="20">
        <f t="shared" si="15"/>
        <v>0</v>
      </c>
      <c r="BY71" s="17">
        <f t="shared" si="16"/>
        <v>0</v>
      </c>
      <c r="BZ71" s="17">
        <f t="shared" si="17"/>
        <v>0</v>
      </c>
      <c r="CA71" s="17">
        <f t="shared" si="18"/>
        <v>0</v>
      </c>
      <c r="CB71" s="17">
        <f t="shared" si="19"/>
        <v>0</v>
      </c>
    </row>
    <row r="72" spans="1:80" x14ac:dyDescent="0.25">
      <c r="A72" t="str">
        <f t="shared" si="9"/>
        <v>EPDG.GN3</v>
      </c>
      <c r="B72" s="1" t="s">
        <v>105</v>
      </c>
      <c r="C72" s="1" t="s">
        <v>106</v>
      </c>
      <c r="D72" s="1" t="s">
        <v>106</v>
      </c>
      <c r="E72" s="17">
        <v>-1450.6899999999441</v>
      </c>
      <c r="F72" s="17">
        <v>-2945.8400000000838</v>
      </c>
      <c r="G72" s="17">
        <v>-1255.3199999999488</v>
      </c>
      <c r="H72" s="17">
        <v>-987.81999999994878</v>
      </c>
      <c r="I72" s="17">
        <v>-1266.2800000000279</v>
      </c>
      <c r="J72" s="17">
        <v>-1341.390000000014</v>
      </c>
      <c r="K72" s="17">
        <v>-4051.2000000001863</v>
      </c>
      <c r="L72" s="17">
        <v>-1516.0200000000186</v>
      </c>
      <c r="M72" s="17">
        <v>-655.54000000003725</v>
      </c>
      <c r="N72" s="17">
        <v>-155.67000000001281</v>
      </c>
      <c r="O72" s="17">
        <v>-1241.8699999999953</v>
      </c>
      <c r="P72" s="17">
        <v>-915.73999999998341</v>
      </c>
      <c r="Q72" s="20">
        <v>-72.529999999998836</v>
      </c>
      <c r="R72" s="20">
        <v>-147.29999999999927</v>
      </c>
      <c r="S72" s="20">
        <v>-62.770000000000437</v>
      </c>
      <c r="T72" s="20">
        <v>-49.390000000000327</v>
      </c>
      <c r="U72" s="20">
        <v>-63.31000000000131</v>
      </c>
      <c r="V72" s="20">
        <v>-67.069999999999709</v>
      </c>
      <c r="W72" s="20">
        <v>-202.56000000000131</v>
      </c>
      <c r="X72" s="20">
        <v>-75.799999999999272</v>
      </c>
      <c r="Y72" s="20">
        <v>-32.769999999999982</v>
      </c>
      <c r="Z72" s="20">
        <v>-7.7799999999999727</v>
      </c>
      <c r="AA72" s="20">
        <v>-62.090000000000146</v>
      </c>
      <c r="AB72" s="20">
        <v>-45.789999999999964</v>
      </c>
      <c r="AC72" s="17">
        <v>-270.43000000000029</v>
      </c>
      <c r="AD72" s="17">
        <v>-542.27000000000407</v>
      </c>
      <c r="AE72" s="17">
        <v>-228.43000000000029</v>
      </c>
      <c r="AF72" s="17">
        <v>-177.45000000000073</v>
      </c>
      <c r="AG72" s="17">
        <v>-224.61000000000058</v>
      </c>
      <c r="AH72" s="17">
        <v>-234.80000000000291</v>
      </c>
      <c r="AI72" s="17">
        <v>-699.95999999999185</v>
      </c>
      <c r="AJ72" s="17">
        <v>-258.38999999999942</v>
      </c>
      <c r="AK72" s="17">
        <v>-110.19999999999891</v>
      </c>
      <c r="AL72" s="17">
        <v>-25.820000000000164</v>
      </c>
      <c r="AM72" s="17">
        <v>-203.06000000000131</v>
      </c>
      <c r="AN72" s="17">
        <v>-147.65999999999985</v>
      </c>
      <c r="AO72" s="20">
        <f t="shared" si="12"/>
        <v>-1793.6499999999432</v>
      </c>
      <c r="AP72" s="20">
        <f t="shared" si="14"/>
        <v>-3635.4100000000872</v>
      </c>
      <c r="AQ72" s="20">
        <f t="shared" si="14"/>
        <v>-1546.5199999999495</v>
      </c>
      <c r="AR72" s="20">
        <f t="shared" si="14"/>
        <v>-1214.6599999999498</v>
      </c>
      <c r="AS72" s="20">
        <f t="shared" si="14"/>
        <v>-1554.2000000000298</v>
      </c>
      <c r="AT72" s="20">
        <f t="shared" si="14"/>
        <v>-1643.2600000000166</v>
      </c>
      <c r="AU72" s="20">
        <f t="shared" si="14"/>
        <v>-4953.7200000001794</v>
      </c>
      <c r="AV72" s="20">
        <f t="shared" si="14"/>
        <v>-1850.2100000000173</v>
      </c>
      <c r="AW72" s="20">
        <f t="shared" si="14"/>
        <v>-798.51000000003614</v>
      </c>
      <c r="AX72" s="20">
        <f t="shared" si="14"/>
        <v>-189.27000000001294</v>
      </c>
      <c r="AY72" s="20">
        <f t="shared" si="14"/>
        <v>-1507.0199999999968</v>
      </c>
      <c r="AZ72" s="20">
        <f t="shared" si="14"/>
        <v>-1109.1899999999832</v>
      </c>
      <c r="BA72" s="17">
        <v>-29.01</v>
      </c>
      <c r="BB72" s="17">
        <v>-58.9</v>
      </c>
      <c r="BC72" s="17">
        <v>-25.1</v>
      </c>
      <c r="BD72" s="17">
        <v>-19.75</v>
      </c>
      <c r="BE72" s="17">
        <v>-25.32</v>
      </c>
      <c r="BF72" s="17">
        <v>-26.82</v>
      </c>
      <c r="BG72" s="17">
        <v>-81.010000000000005</v>
      </c>
      <c r="BH72" s="17">
        <v>-30.31</v>
      </c>
      <c r="BI72" s="17">
        <v>-13.11</v>
      </c>
      <c r="BJ72" s="17">
        <v>-3.11</v>
      </c>
      <c r="BK72" s="17">
        <v>-24.83</v>
      </c>
      <c r="BL72" s="17">
        <v>-18.309999999999999</v>
      </c>
      <c r="BM72" s="20">
        <f t="shared" si="13"/>
        <v>-1822.6599999999432</v>
      </c>
      <c r="BN72" s="20">
        <f t="shared" si="15"/>
        <v>-3694.3100000000873</v>
      </c>
      <c r="BO72" s="20">
        <f t="shared" si="15"/>
        <v>-1571.6199999999494</v>
      </c>
      <c r="BP72" s="20">
        <f t="shared" si="15"/>
        <v>-1234.4099999999498</v>
      </c>
      <c r="BQ72" s="20">
        <f t="shared" si="15"/>
        <v>-1579.5200000000298</v>
      </c>
      <c r="BR72" s="20">
        <f t="shared" si="15"/>
        <v>-1670.0800000000165</v>
      </c>
      <c r="BS72" s="20">
        <f t="shared" si="15"/>
        <v>-5034.7300000001796</v>
      </c>
      <c r="BT72" s="20">
        <f t="shared" si="15"/>
        <v>-1880.5200000000173</v>
      </c>
      <c r="BU72" s="20">
        <f t="shared" si="15"/>
        <v>-811.62000000003616</v>
      </c>
      <c r="BV72" s="20">
        <f t="shared" si="15"/>
        <v>-192.38000000001296</v>
      </c>
      <c r="BW72" s="20">
        <f t="shared" si="15"/>
        <v>-1531.8499999999967</v>
      </c>
      <c r="BX72" s="20">
        <f t="shared" si="15"/>
        <v>-1127.4999999999832</v>
      </c>
      <c r="BY72" s="17">
        <f t="shared" si="16"/>
        <v>-17783.380000000201</v>
      </c>
      <c r="BZ72" s="17">
        <f t="shared" si="17"/>
        <v>-889.16000000000054</v>
      </c>
      <c r="CA72" s="17">
        <f t="shared" si="18"/>
        <v>-3478.6600000000012</v>
      </c>
      <c r="CB72" s="17">
        <f t="shared" si="19"/>
        <v>-22151.200000000197</v>
      </c>
    </row>
    <row r="73" spans="1:80" x14ac:dyDescent="0.25">
      <c r="A73" t="str">
        <f t="shared" si="9"/>
        <v>CFPL.GPEC</v>
      </c>
      <c r="B73" s="1" t="s">
        <v>107</v>
      </c>
      <c r="C73" s="1" t="s">
        <v>108</v>
      </c>
      <c r="D73" s="1" t="s">
        <v>108</v>
      </c>
      <c r="E73" s="17">
        <v>0</v>
      </c>
      <c r="F73" s="17">
        <v>0</v>
      </c>
      <c r="G73" s="17">
        <v>0</v>
      </c>
      <c r="H73" s="17">
        <v>0</v>
      </c>
      <c r="I73" s="17">
        <v>0</v>
      </c>
      <c r="J73" s="17">
        <v>0</v>
      </c>
      <c r="K73" s="17">
        <v>0</v>
      </c>
      <c r="L73" s="17">
        <v>0</v>
      </c>
      <c r="M73" s="17">
        <v>0</v>
      </c>
      <c r="N73" s="17">
        <v>0</v>
      </c>
      <c r="O73" s="17">
        <v>0</v>
      </c>
      <c r="P73" s="17">
        <v>0</v>
      </c>
      <c r="Q73" s="20">
        <v>0</v>
      </c>
      <c r="R73" s="20">
        <v>0</v>
      </c>
      <c r="S73" s="20">
        <v>0</v>
      </c>
      <c r="T73" s="20">
        <v>0</v>
      </c>
      <c r="U73" s="20">
        <v>0</v>
      </c>
      <c r="V73" s="20">
        <v>0</v>
      </c>
      <c r="W73" s="20">
        <v>0</v>
      </c>
      <c r="X73" s="20">
        <v>0</v>
      </c>
      <c r="Y73" s="20">
        <v>0</v>
      </c>
      <c r="Z73" s="20">
        <v>0</v>
      </c>
      <c r="AA73" s="20">
        <v>0</v>
      </c>
      <c r="AB73" s="20">
        <v>0</v>
      </c>
      <c r="AC73" s="17">
        <v>0</v>
      </c>
      <c r="AD73" s="17">
        <v>0</v>
      </c>
      <c r="AE73" s="17">
        <v>0</v>
      </c>
      <c r="AF73" s="17">
        <v>0</v>
      </c>
      <c r="AG73" s="17">
        <v>0</v>
      </c>
      <c r="AH73" s="17">
        <v>0</v>
      </c>
      <c r="AI73" s="17">
        <v>0</v>
      </c>
      <c r="AJ73" s="17">
        <v>0</v>
      </c>
      <c r="AK73" s="17">
        <v>0</v>
      </c>
      <c r="AL73" s="17">
        <v>0</v>
      </c>
      <c r="AM73" s="17">
        <v>0</v>
      </c>
      <c r="AN73" s="17">
        <v>0</v>
      </c>
      <c r="AO73" s="20">
        <f t="shared" si="12"/>
        <v>0</v>
      </c>
      <c r="AP73" s="20">
        <f t="shared" si="14"/>
        <v>0</v>
      </c>
      <c r="AQ73" s="20">
        <f t="shared" si="14"/>
        <v>0</v>
      </c>
      <c r="AR73" s="20">
        <f t="shared" si="14"/>
        <v>0</v>
      </c>
      <c r="AS73" s="20">
        <f t="shared" si="14"/>
        <v>0</v>
      </c>
      <c r="AT73" s="20">
        <f t="shared" si="14"/>
        <v>0</v>
      </c>
      <c r="AU73" s="20">
        <f t="shared" si="14"/>
        <v>0</v>
      </c>
      <c r="AV73" s="20">
        <f t="shared" si="14"/>
        <v>0</v>
      </c>
      <c r="AW73" s="20">
        <f t="shared" si="14"/>
        <v>0</v>
      </c>
      <c r="AX73" s="20">
        <f t="shared" si="14"/>
        <v>0</v>
      </c>
      <c r="AY73" s="20">
        <f t="shared" si="14"/>
        <v>0</v>
      </c>
      <c r="AZ73" s="20">
        <f t="shared" si="14"/>
        <v>0</v>
      </c>
      <c r="BA73" s="17">
        <v>0</v>
      </c>
      <c r="BB73" s="17">
        <v>0</v>
      </c>
      <c r="BC73" s="17">
        <v>0</v>
      </c>
      <c r="BD73" s="17">
        <v>0</v>
      </c>
      <c r="BE73" s="17">
        <v>0</v>
      </c>
      <c r="BF73" s="17">
        <v>0</v>
      </c>
      <c r="BG73" s="17">
        <v>0</v>
      </c>
      <c r="BH73" s="17">
        <v>0</v>
      </c>
      <c r="BI73" s="17">
        <v>0</v>
      </c>
      <c r="BJ73" s="17">
        <v>0</v>
      </c>
      <c r="BK73" s="17">
        <v>0</v>
      </c>
      <c r="BL73" s="17">
        <v>0</v>
      </c>
      <c r="BM73" s="20">
        <f t="shared" si="13"/>
        <v>0</v>
      </c>
      <c r="BN73" s="20">
        <f t="shared" si="15"/>
        <v>0</v>
      </c>
      <c r="BO73" s="20">
        <f t="shared" si="15"/>
        <v>0</v>
      </c>
      <c r="BP73" s="20">
        <f t="shared" si="15"/>
        <v>0</v>
      </c>
      <c r="BQ73" s="20">
        <f t="shared" si="15"/>
        <v>0</v>
      </c>
      <c r="BR73" s="20">
        <f t="shared" si="15"/>
        <v>0</v>
      </c>
      <c r="BS73" s="20">
        <f t="shared" si="15"/>
        <v>0</v>
      </c>
      <c r="BT73" s="20">
        <f t="shared" si="15"/>
        <v>0</v>
      </c>
      <c r="BU73" s="20">
        <f t="shared" si="15"/>
        <v>0</v>
      </c>
      <c r="BV73" s="20">
        <f t="shared" si="15"/>
        <v>0</v>
      </c>
      <c r="BW73" s="20">
        <f t="shared" si="15"/>
        <v>0</v>
      </c>
      <c r="BX73" s="20">
        <f t="shared" si="15"/>
        <v>0</v>
      </c>
      <c r="BY73" s="17">
        <f t="shared" si="16"/>
        <v>0</v>
      </c>
      <c r="BZ73" s="17">
        <f t="shared" si="17"/>
        <v>0</v>
      </c>
      <c r="CA73" s="17">
        <f t="shared" si="18"/>
        <v>0</v>
      </c>
      <c r="CB73" s="17">
        <f t="shared" si="19"/>
        <v>0</v>
      </c>
    </row>
    <row r="74" spans="1:80" x14ac:dyDescent="0.25">
      <c r="A74" t="str">
        <f t="shared" si="9"/>
        <v>NXI.GWW1</v>
      </c>
      <c r="B74" s="1" t="s">
        <v>150</v>
      </c>
      <c r="C74" s="1" t="s">
        <v>110</v>
      </c>
      <c r="D74" s="1" t="s">
        <v>110</v>
      </c>
      <c r="E74" s="17">
        <v>-391.04999999999927</v>
      </c>
      <c r="F74" s="17">
        <v>-433.38999999999942</v>
      </c>
      <c r="G74" s="17">
        <v>-192.3700000000008</v>
      </c>
      <c r="H74" s="17">
        <v>-307.43000000000029</v>
      </c>
      <c r="I74" s="17">
        <v>-303.77999999999884</v>
      </c>
      <c r="J74" s="17">
        <v>-173.85000000000036</v>
      </c>
      <c r="K74" s="17">
        <v>-353.03000000000247</v>
      </c>
      <c r="L74" s="17">
        <v>-161.27999999999884</v>
      </c>
      <c r="M74" s="17">
        <v>-147.51000000000022</v>
      </c>
      <c r="N74" s="17">
        <v>-277.36999999999853</v>
      </c>
      <c r="O74" s="17">
        <v>-202.14999999999964</v>
      </c>
      <c r="P74" s="17">
        <v>-279.52999999999884</v>
      </c>
      <c r="Q74" s="20">
        <v>-19.549999999999997</v>
      </c>
      <c r="R74" s="20">
        <v>-21.669999999999998</v>
      </c>
      <c r="S74" s="20">
        <v>-9.6199999999999974</v>
      </c>
      <c r="T74" s="20">
        <v>-15.379999999999999</v>
      </c>
      <c r="U74" s="20">
        <v>-15.190000000000001</v>
      </c>
      <c r="V74" s="20">
        <v>-8.6900000000000013</v>
      </c>
      <c r="W74" s="20">
        <v>-17.649999999999999</v>
      </c>
      <c r="X74" s="20">
        <v>-8.0599999999999952</v>
      </c>
      <c r="Y74" s="20">
        <v>-7.3700000000000045</v>
      </c>
      <c r="Z74" s="20">
        <v>-13.870000000000005</v>
      </c>
      <c r="AA74" s="20">
        <v>-10.110000000000014</v>
      </c>
      <c r="AB74" s="20">
        <v>-13.969999999999999</v>
      </c>
      <c r="AC74" s="17">
        <v>-72.900000000000006</v>
      </c>
      <c r="AD74" s="17">
        <v>-79.78</v>
      </c>
      <c r="AE74" s="17">
        <v>-35</v>
      </c>
      <c r="AF74" s="17">
        <v>-55.220000000000013</v>
      </c>
      <c r="AG74" s="17">
        <v>-53.89</v>
      </c>
      <c r="AH74" s="17">
        <v>-30.430000000000007</v>
      </c>
      <c r="AI74" s="17">
        <v>-60.990000000000009</v>
      </c>
      <c r="AJ74" s="17">
        <v>-27.490000000000009</v>
      </c>
      <c r="AK74" s="17">
        <v>-24.799999999999997</v>
      </c>
      <c r="AL74" s="17">
        <v>-46</v>
      </c>
      <c r="AM74" s="17">
        <v>-33.050000000000011</v>
      </c>
      <c r="AN74" s="17">
        <v>-45.080000000000041</v>
      </c>
      <c r="AO74" s="20">
        <f t="shared" si="12"/>
        <v>-483.49999999999932</v>
      </c>
      <c r="AP74" s="20">
        <f t="shared" si="14"/>
        <v>-534.83999999999946</v>
      </c>
      <c r="AQ74" s="20">
        <f t="shared" si="14"/>
        <v>-236.9900000000008</v>
      </c>
      <c r="AR74" s="20">
        <f t="shared" si="14"/>
        <v>-378.03000000000031</v>
      </c>
      <c r="AS74" s="20">
        <f t="shared" si="14"/>
        <v>-372.85999999999882</v>
      </c>
      <c r="AT74" s="20">
        <f t="shared" si="14"/>
        <v>-212.97000000000037</v>
      </c>
      <c r="AU74" s="20">
        <f t="shared" si="14"/>
        <v>-431.67000000000246</v>
      </c>
      <c r="AV74" s="20">
        <f t="shared" si="14"/>
        <v>-196.82999999999885</v>
      </c>
      <c r="AW74" s="20">
        <f t="shared" si="14"/>
        <v>-179.68000000000023</v>
      </c>
      <c r="AX74" s="20">
        <f t="shared" si="14"/>
        <v>-337.23999999999853</v>
      </c>
      <c r="AY74" s="20">
        <f t="shared" si="14"/>
        <v>-245.30999999999966</v>
      </c>
      <c r="AZ74" s="20">
        <f t="shared" si="14"/>
        <v>-338.5799999999989</v>
      </c>
      <c r="BA74" s="17">
        <v>-7.82</v>
      </c>
      <c r="BB74" s="17">
        <v>-8.67</v>
      </c>
      <c r="BC74" s="17">
        <v>-3.85</v>
      </c>
      <c r="BD74" s="17">
        <v>-6.15</v>
      </c>
      <c r="BE74" s="17">
        <v>-6.07</v>
      </c>
      <c r="BF74" s="17">
        <v>-3.48</v>
      </c>
      <c r="BG74" s="17">
        <v>-7.06</v>
      </c>
      <c r="BH74" s="17">
        <v>-3.22</v>
      </c>
      <c r="BI74" s="17">
        <v>-2.95</v>
      </c>
      <c r="BJ74" s="17">
        <v>-5.55</v>
      </c>
      <c r="BK74" s="17">
        <v>-4.04</v>
      </c>
      <c r="BL74" s="17">
        <v>-5.59</v>
      </c>
      <c r="BM74" s="20">
        <f t="shared" si="13"/>
        <v>-491.31999999999931</v>
      </c>
      <c r="BN74" s="20">
        <f t="shared" si="15"/>
        <v>-543.50999999999942</v>
      </c>
      <c r="BO74" s="20">
        <f t="shared" si="15"/>
        <v>-240.8400000000008</v>
      </c>
      <c r="BP74" s="20">
        <f t="shared" si="15"/>
        <v>-384.18000000000029</v>
      </c>
      <c r="BQ74" s="20">
        <f t="shared" si="15"/>
        <v>-378.92999999999881</v>
      </c>
      <c r="BR74" s="20">
        <f t="shared" si="15"/>
        <v>-216.45000000000036</v>
      </c>
      <c r="BS74" s="20">
        <f t="shared" si="15"/>
        <v>-438.73000000000246</v>
      </c>
      <c r="BT74" s="20">
        <f t="shared" si="15"/>
        <v>-200.04999999999885</v>
      </c>
      <c r="BU74" s="20">
        <f t="shared" si="15"/>
        <v>-182.63000000000022</v>
      </c>
      <c r="BV74" s="20">
        <f t="shared" si="15"/>
        <v>-342.78999999999854</v>
      </c>
      <c r="BW74" s="20">
        <f t="shared" si="15"/>
        <v>-249.34999999999965</v>
      </c>
      <c r="BX74" s="20">
        <f t="shared" si="15"/>
        <v>-344.16999999999888</v>
      </c>
      <c r="BY74" s="17">
        <f t="shared" si="16"/>
        <v>-3222.7399999999975</v>
      </c>
      <c r="BZ74" s="17">
        <f t="shared" si="17"/>
        <v>-161.13000000000002</v>
      </c>
      <c r="CA74" s="17">
        <f t="shared" si="18"/>
        <v>-629.08000000000015</v>
      </c>
      <c r="CB74" s="17">
        <f t="shared" si="19"/>
        <v>-4012.9499999999971</v>
      </c>
    </row>
    <row r="75" spans="1:80" x14ac:dyDescent="0.25">
      <c r="A75" t="str">
        <f t="shared" si="9"/>
        <v>HWP.HAL1</v>
      </c>
      <c r="B75" s="1" t="s">
        <v>111</v>
      </c>
      <c r="C75" s="1" t="s">
        <v>112</v>
      </c>
      <c r="D75" s="1" t="s">
        <v>112</v>
      </c>
      <c r="E75" s="17">
        <v>-3573.5899999999674</v>
      </c>
      <c r="F75" s="17">
        <v>-3701.4799999999814</v>
      </c>
      <c r="G75" s="17">
        <v>-1529.3100000000049</v>
      </c>
      <c r="H75" s="17">
        <v>-1281.8099999999977</v>
      </c>
      <c r="I75" s="17">
        <v>-897.22999999999593</v>
      </c>
      <c r="J75" s="17">
        <v>-1241.4599999999991</v>
      </c>
      <c r="K75" s="17">
        <v>-2417.8800000000047</v>
      </c>
      <c r="L75" s="17">
        <v>-574.52000000000044</v>
      </c>
      <c r="M75" s="17">
        <v>-1026.7800000000061</v>
      </c>
      <c r="N75" s="17">
        <v>-1898.7600000000093</v>
      </c>
      <c r="O75" s="17">
        <v>-1522.9099999999962</v>
      </c>
      <c r="P75" s="17">
        <v>-1636.7900000000009</v>
      </c>
      <c r="Q75" s="20">
        <v>-178.66999999999996</v>
      </c>
      <c r="R75" s="20">
        <v>-185.07999999999993</v>
      </c>
      <c r="S75" s="20">
        <v>-76.470000000000027</v>
      </c>
      <c r="T75" s="20">
        <v>-64.089999999999975</v>
      </c>
      <c r="U75" s="20">
        <v>-44.860000000000014</v>
      </c>
      <c r="V75" s="20">
        <v>-62.080000000000041</v>
      </c>
      <c r="W75" s="20">
        <v>-120.89999999999998</v>
      </c>
      <c r="X75" s="20">
        <v>-28.72</v>
      </c>
      <c r="Y75" s="20">
        <v>-51.339999999999975</v>
      </c>
      <c r="Z75" s="20">
        <v>-94.940000000000055</v>
      </c>
      <c r="AA75" s="20">
        <v>-76.149999999999977</v>
      </c>
      <c r="AB75" s="20">
        <v>-81.840000000000032</v>
      </c>
      <c r="AC75" s="17">
        <v>-666.17000000000007</v>
      </c>
      <c r="AD75" s="17">
        <v>-681.35999999999967</v>
      </c>
      <c r="AE75" s="17">
        <v>-278.27999999999997</v>
      </c>
      <c r="AF75" s="17">
        <v>-230.26</v>
      </c>
      <c r="AG75" s="17">
        <v>-159.14999999999998</v>
      </c>
      <c r="AH75" s="17">
        <v>-217.29999999999995</v>
      </c>
      <c r="AI75" s="17">
        <v>-417.75</v>
      </c>
      <c r="AJ75" s="17">
        <v>-97.919999999999959</v>
      </c>
      <c r="AK75" s="17">
        <v>-172.6099999999999</v>
      </c>
      <c r="AL75" s="17">
        <v>-314.90000000000009</v>
      </c>
      <c r="AM75" s="17">
        <v>-249.01000000000022</v>
      </c>
      <c r="AN75" s="17">
        <v>-263.94000000000005</v>
      </c>
      <c r="AO75" s="20">
        <f t="shared" si="12"/>
        <v>-4418.4299999999675</v>
      </c>
      <c r="AP75" s="20">
        <f t="shared" si="14"/>
        <v>-4567.919999999981</v>
      </c>
      <c r="AQ75" s="20">
        <f t="shared" si="14"/>
        <v>-1884.0600000000049</v>
      </c>
      <c r="AR75" s="20">
        <f t="shared" si="14"/>
        <v>-1576.1599999999976</v>
      </c>
      <c r="AS75" s="20">
        <f t="shared" si="14"/>
        <v>-1101.2399999999959</v>
      </c>
      <c r="AT75" s="20">
        <f t="shared" si="14"/>
        <v>-1520.839999999999</v>
      </c>
      <c r="AU75" s="20">
        <f t="shared" si="14"/>
        <v>-2956.5300000000047</v>
      </c>
      <c r="AV75" s="20">
        <f t="shared" si="14"/>
        <v>-701.16000000000042</v>
      </c>
      <c r="AW75" s="20">
        <f t="shared" si="14"/>
        <v>-1250.7300000000059</v>
      </c>
      <c r="AX75" s="20">
        <f t="shared" si="14"/>
        <v>-2308.6000000000095</v>
      </c>
      <c r="AY75" s="20">
        <f t="shared" si="14"/>
        <v>-1848.0699999999965</v>
      </c>
      <c r="AZ75" s="20">
        <f t="shared" si="14"/>
        <v>-1982.5700000000011</v>
      </c>
      <c r="BA75" s="17">
        <v>-71.459999999999994</v>
      </c>
      <c r="BB75" s="17">
        <v>-74.010000000000005</v>
      </c>
      <c r="BC75" s="17">
        <v>-30.58</v>
      </c>
      <c r="BD75" s="17">
        <v>-25.63</v>
      </c>
      <c r="BE75" s="17">
        <v>-17.940000000000001</v>
      </c>
      <c r="BF75" s="17">
        <v>-24.82</v>
      </c>
      <c r="BG75" s="17">
        <v>-48.35</v>
      </c>
      <c r="BH75" s="17">
        <v>-11.49</v>
      </c>
      <c r="BI75" s="17">
        <v>-20.53</v>
      </c>
      <c r="BJ75" s="17">
        <v>-37.97</v>
      </c>
      <c r="BK75" s="17">
        <v>-30.45</v>
      </c>
      <c r="BL75" s="17">
        <v>-32.729999999999997</v>
      </c>
      <c r="BM75" s="20">
        <f t="shared" si="13"/>
        <v>-4489.8899999999676</v>
      </c>
      <c r="BN75" s="20">
        <f t="shared" si="15"/>
        <v>-4641.9299999999812</v>
      </c>
      <c r="BO75" s="20">
        <f t="shared" si="15"/>
        <v>-1914.6400000000049</v>
      </c>
      <c r="BP75" s="20">
        <f t="shared" si="15"/>
        <v>-1601.7899999999977</v>
      </c>
      <c r="BQ75" s="20">
        <f t="shared" si="15"/>
        <v>-1119.179999999996</v>
      </c>
      <c r="BR75" s="20">
        <f t="shared" si="15"/>
        <v>-1545.6599999999989</v>
      </c>
      <c r="BS75" s="20">
        <f t="shared" si="15"/>
        <v>-3004.8800000000047</v>
      </c>
      <c r="BT75" s="20">
        <f t="shared" si="15"/>
        <v>-712.65000000000043</v>
      </c>
      <c r="BU75" s="20">
        <f t="shared" si="15"/>
        <v>-1271.2600000000059</v>
      </c>
      <c r="BV75" s="20">
        <f t="shared" si="15"/>
        <v>-2346.5700000000093</v>
      </c>
      <c r="BW75" s="20">
        <f t="shared" si="15"/>
        <v>-1878.5199999999966</v>
      </c>
      <c r="BX75" s="20">
        <f t="shared" si="15"/>
        <v>-2015.3000000000011</v>
      </c>
      <c r="BY75" s="17">
        <f t="shared" si="16"/>
        <v>-21302.519999999964</v>
      </c>
      <c r="BZ75" s="17">
        <f t="shared" si="17"/>
        <v>-1065.1399999999999</v>
      </c>
      <c r="CA75" s="17">
        <f t="shared" si="18"/>
        <v>-4174.6099999999997</v>
      </c>
      <c r="CB75" s="17">
        <f t="shared" si="19"/>
        <v>-26542.269999999968</v>
      </c>
    </row>
    <row r="76" spans="1:80" x14ac:dyDescent="0.25">
      <c r="A76" t="str">
        <f t="shared" si="9"/>
        <v>MPLP.HRM</v>
      </c>
      <c r="B76" s="1" t="s">
        <v>113</v>
      </c>
      <c r="C76" s="1" t="s">
        <v>114</v>
      </c>
      <c r="D76" s="1" t="s">
        <v>114</v>
      </c>
      <c r="E76" s="17">
        <v>-2493.8099999999977</v>
      </c>
      <c r="F76" s="17">
        <v>-7655.6799999999348</v>
      </c>
      <c r="G76" s="17">
        <v>-2581.3099999999977</v>
      </c>
      <c r="H76" s="17">
        <v>-1671.3199999999779</v>
      </c>
      <c r="I76" s="17">
        <v>-3945.2999999999884</v>
      </c>
      <c r="J76" s="17">
        <v>-2730.5899999999674</v>
      </c>
      <c r="K76" s="17">
        <v>-9300.6999999999534</v>
      </c>
      <c r="L76" s="17">
        <v>-1031.7200000000012</v>
      </c>
      <c r="M76" s="17">
        <v>-738.83999999999651</v>
      </c>
      <c r="N76" s="17">
        <v>-1323.3800000000047</v>
      </c>
      <c r="O76" s="17">
        <v>-2362.2600000000093</v>
      </c>
      <c r="P76" s="17">
        <v>-1180.7799999999988</v>
      </c>
      <c r="Q76" s="20">
        <v>-124.69000000000051</v>
      </c>
      <c r="R76" s="20">
        <v>-382.79000000000087</v>
      </c>
      <c r="S76" s="20">
        <v>-129.06999999999971</v>
      </c>
      <c r="T76" s="20">
        <v>-83.569999999999709</v>
      </c>
      <c r="U76" s="20">
        <v>-197.27000000000044</v>
      </c>
      <c r="V76" s="20">
        <v>-136.52999999999884</v>
      </c>
      <c r="W76" s="20">
        <v>-465.02999999999884</v>
      </c>
      <c r="X76" s="20">
        <v>-51.590000000000146</v>
      </c>
      <c r="Y76" s="20">
        <v>-36.940000000000055</v>
      </c>
      <c r="Z76" s="20">
        <v>-66.169999999999163</v>
      </c>
      <c r="AA76" s="20">
        <v>-118.11000000000058</v>
      </c>
      <c r="AB76" s="20">
        <v>-59.039999999999964</v>
      </c>
      <c r="AC76" s="17">
        <v>-464.88000000000466</v>
      </c>
      <c r="AD76" s="17">
        <v>-1409.25</v>
      </c>
      <c r="AE76" s="17">
        <v>-469.72000000000116</v>
      </c>
      <c r="AF76" s="17">
        <v>-300.22000000000116</v>
      </c>
      <c r="AG76" s="17">
        <v>-699.79000000000087</v>
      </c>
      <c r="AH76" s="17">
        <v>-477.95999999999913</v>
      </c>
      <c r="AI76" s="17">
        <v>-1606.9500000000116</v>
      </c>
      <c r="AJ76" s="17">
        <v>-175.84999999999854</v>
      </c>
      <c r="AK76" s="17">
        <v>-124.20999999999913</v>
      </c>
      <c r="AL76" s="17">
        <v>-219.47999999999956</v>
      </c>
      <c r="AM76" s="17">
        <v>-386.25</v>
      </c>
      <c r="AN76" s="17">
        <v>-190.39999999999782</v>
      </c>
      <c r="AO76" s="20">
        <f t="shared" si="12"/>
        <v>-3083.3800000000028</v>
      </c>
      <c r="AP76" s="20">
        <f t="shared" si="14"/>
        <v>-9447.7199999999357</v>
      </c>
      <c r="AQ76" s="20">
        <f t="shared" si="14"/>
        <v>-3180.0999999999985</v>
      </c>
      <c r="AR76" s="20">
        <f t="shared" si="14"/>
        <v>-2055.1099999999788</v>
      </c>
      <c r="AS76" s="20">
        <f t="shared" si="14"/>
        <v>-4842.3599999999897</v>
      </c>
      <c r="AT76" s="20">
        <f t="shared" si="14"/>
        <v>-3345.0799999999654</v>
      </c>
      <c r="AU76" s="20">
        <f t="shared" si="14"/>
        <v>-11372.679999999964</v>
      </c>
      <c r="AV76" s="20">
        <f t="shared" si="14"/>
        <v>-1259.1599999999999</v>
      </c>
      <c r="AW76" s="20">
        <f t="shared" si="14"/>
        <v>-899.98999999999569</v>
      </c>
      <c r="AX76" s="20">
        <f t="shared" si="14"/>
        <v>-1609.0300000000034</v>
      </c>
      <c r="AY76" s="20">
        <f t="shared" si="14"/>
        <v>-2866.6200000000099</v>
      </c>
      <c r="AZ76" s="20">
        <f t="shared" si="14"/>
        <v>-1430.2199999999966</v>
      </c>
      <c r="BA76" s="17">
        <v>-49.86</v>
      </c>
      <c r="BB76" s="17">
        <v>-153.08000000000001</v>
      </c>
      <c r="BC76" s="17">
        <v>-51.61</v>
      </c>
      <c r="BD76" s="17">
        <v>-33.42</v>
      </c>
      <c r="BE76" s="17">
        <v>-78.89</v>
      </c>
      <c r="BF76" s="17">
        <v>-54.6</v>
      </c>
      <c r="BG76" s="17">
        <v>-185.97</v>
      </c>
      <c r="BH76" s="17">
        <v>-20.63</v>
      </c>
      <c r="BI76" s="17">
        <v>-14.77</v>
      </c>
      <c r="BJ76" s="17">
        <v>-26.46</v>
      </c>
      <c r="BK76" s="17">
        <v>-47.23</v>
      </c>
      <c r="BL76" s="17">
        <v>-23.61</v>
      </c>
      <c r="BM76" s="20">
        <f t="shared" si="13"/>
        <v>-3133.240000000003</v>
      </c>
      <c r="BN76" s="20">
        <f t="shared" si="15"/>
        <v>-9600.7999999999356</v>
      </c>
      <c r="BO76" s="20">
        <f t="shared" si="15"/>
        <v>-3231.7099999999987</v>
      </c>
      <c r="BP76" s="20">
        <f t="shared" si="15"/>
        <v>-2088.5299999999788</v>
      </c>
      <c r="BQ76" s="20">
        <f t="shared" si="15"/>
        <v>-4921.24999999999</v>
      </c>
      <c r="BR76" s="20">
        <f t="shared" si="15"/>
        <v>-3399.6799999999653</v>
      </c>
      <c r="BS76" s="20">
        <f t="shared" si="15"/>
        <v>-11558.649999999963</v>
      </c>
      <c r="BT76" s="20">
        <f t="shared" si="15"/>
        <v>-1279.79</v>
      </c>
      <c r="BU76" s="20">
        <f t="shared" si="15"/>
        <v>-914.75999999999567</v>
      </c>
      <c r="BV76" s="20">
        <f t="shared" si="15"/>
        <v>-1635.4900000000034</v>
      </c>
      <c r="BW76" s="20">
        <f t="shared" si="15"/>
        <v>-2913.8500000000099</v>
      </c>
      <c r="BX76" s="20">
        <f t="shared" si="15"/>
        <v>-1453.8299999999965</v>
      </c>
      <c r="BY76" s="17">
        <f t="shared" si="16"/>
        <v>-37015.689999999828</v>
      </c>
      <c r="BZ76" s="17">
        <f t="shared" si="17"/>
        <v>-1850.7999999999988</v>
      </c>
      <c r="CA76" s="17">
        <f t="shared" si="18"/>
        <v>-7265.0900000000138</v>
      </c>
      <c r="CB76" s="17">
        <f t="shared" si="19"/>
        <v>-46131.579999999842</v>
      </c>
    </row>
    <row r="77" spans="1:80" x14ac:dyDescent="0.25">
      <c r="A77" t="str">
        <f t="shared" si="9"/>
        <v>TAU.HSH</v>
      </c>
      <c r="B77" s="1" t="s">
        <v>31</v>
      </c>
      <c r="C77" s="1" t="s">
        <v>115</v>
      </c>
      <c r="D77" s="1" t="s">
        <v>115</v>
      </c>
      <c r="E77" s="17">
        <v>0</v>
      </c>
      <c r="F77" s="17">
        <v>0</v>
      </c>
      <c r="G77" s="17">
        <v>0</v>
      </c>
      <c r="H77" s="17">
        <v>0</v>
      </c>
      <c r="I77" s="17">
        <v>0</v>
      </c>
      <c r="J77" s="17">
        <v>0</v>
      </c>
      <c r="K77" s="17">
        <v>0</v>
      </c>
      <c r="L77" s="17">
        <v>0</v>
      </c>
      <c r="M77" s="17">
        <v>0</v>
      </c>
      <c r="N77" s="17">
        <v>0</v>
      </c>
      <c r="O77" s="17">
        <v>0</v>
      </c>
      <c r="P77" s="17">
        <v>0</v>
      </c>
      <c r="Q77" s="20">
        <v>0</v>
      </c>
      <c r="R77" s="20">
        <v>0</v>
      </c>
      <c r="S77" s="20">
        <v>0</v>
      </c>
      <c r="T77" s="20">
        <v>0</v>
      </c>
      <c r="U77" s="20">
        <v>0</v>
      </c>
      <c r="V77" s="20">
        <v>0</v>
      </c>
      <c r="W77" s="20">
        <v>0</v>
      </c>
      <c r="X77" s="20">
        <v>0</v>
      </c>
      <c r="Y77" s="20">
        <v>0</v>
      </c>
      <c r="Z77" s="20">
        <v>0</v>
      </c>
      <c r="AA77" s="20">
        <v>0</v>
      </c>
      <c r="AB77" s="20">
        <v>0</v>
      </c>
      <c r="AC77" s="17">
        <v>0</v>
      </c>
      <c r="AD77" s="17">
        <v>0</v>
      </c>
      <c r="AE77" s="17">
        <v>0</v>
      </c>
      <c r="AF77" s="17">
        <v>0</v>
      </c>
      <c r="AG77" s="17">
        <v>0</v>
      </c>
      <c r="AH77" s="17">
        <v>0</v>
      </c>
      <c r="AI77" s="17">
        <v>0</v>
      </c>
      <c r="AJ77" s="17">
        <v>0</v>
      </c>
      <c r="AK77" s="17">
        <v>0</v>
      </c>
      <c r="AL77" s="17">
        <v>0</v>
      </c>
      <c r="AM77" s="17">
        <v>0</v>
      </c>
      <c r="AN77" s="17">
        <v>0</v>
      </c>
      <c r="AO77" s="20">
        <f t="shared" si="12"/>
        <v>0</v>
      </c>
      <c r="AP77" s="20">
        <f t="shared" si="14"/>
        <v>0</v>
      </c>
      <c r="AQ77" s="20">
        <f t="shared" si="14"/>
        <v>0</v>
      </c>
      <c r="AR77" s="20">
        <f t="shared" si="14"/>
        <v>0</v>
      </c>
      <c r="AS77" s="20">
        <f t="shared" si="14"/>
        <v>0</v>
      </c>
      <c r="AT77" s="20">
        <f t="shared" si="14"/>
        <v>0</v>
      </c>
      <c r="AU77" s="20">
        <f t="shared" si="14"/>
        <v>0</v>
      </c>
      <c r="AV77" s="20">
        <f t="shared" si="14"/>
        <v>0</v>
      </c>
      <c r="AW77" s="20">
        <f t="shared" si="14"/>
        <v>0</v>
      </c>
      <c r="AX77" s="20">
        <f t="shared" si="14"/>
        <v>0</v>
      </c>
      <c r="AY77" s="20">
        <f t="shared" si="14"/>
        <v>0</v>
      </c>
      <c r="AZ77" s="20">
        <f t="shared" si="14"/>
        <v>0</v>
      </c>
      <c r="BA77" s="17">
        <v>0</v>
      </c>
      <c r="BB77" s="17">
        <v>0</v>
      </c>
      <c r="BC77" s="17">
        <v>0</v>
      </c>
      <c r="BD77" s="17">
        <v>0</v>
      </c>
      <c r="BE77" s="17">
        <v>0</v>
      </c>
      <c r="BF77" s="17">
        <v>0</v>
      </c>
      <c r="BG77" s="17">
        <v>0</v>
      </c>
      <c r="BH77" s="17">
        <v>0</v>
      </c>
      <c r="BI77" s="17">
        <v>0</v>
      </c>
      <c r="BJ77" s="17">
        <v>0</v>
      </c>
      <c r="BK77" s="17">
        <v>0</v>
      </c>
      <c r="BL77" s="17">
        <v>0</v>
      </c>
      <c r="BM77" s="20">
        <f t="shared" si="13"/>
        <v>0</v>
      </c>
      <c r="BN77" s="20">
        <f t="shared" si="15"/>
        <v>0</v>
      </c>
      <c r="BO77" s="20">
        <f t="shared" si="15"/>
        <v>0</v>
      </c>
      <c r="BP77" s="20">
        <f t="shared" si="15"/>
        <v>0</v>
      </c>
      <c r="BQ77" s="20">
        <f t="shared" si="15"/>
        <v>0</v>
      </c>
      <c r="BR77" s="20">
        <f t="shared" si="15"/>
        <v>0</v>
      </c>
      <c r="BS77" s="20">
        <f t="shared" si="15"/>
        <v>0</v>
      </c>
      <c r="BT77" s="20">
        <f t="shared" si="15"/>
        <v>0</v>
      </c>
      <c r="BU77" s="20">
        <f t="shared" si="15"/>
        <v>0</v>
      </c>
      <c r="BV77" s="20">
        <f t="shared" si="15"/>
        <v>0</v>
      </c>
      <c r="BW77" s="20">
        <f t="shared" si="15"/>
        <v>0</v>
      </c>
      <c r="BX77" s="20">
        <f t="shared" si="15"/>
        <v>0</v>
      </c>
      <c r="BY77" s="17">
        <f t="shared" si="16"/>
        <v>0</v>
      </c>
      <c r="BZ77" s="17">
        <f t="shared" si="17"/>
        <v>0</v>
      </c>
      <c r="CA77" s="17">
        <f t="shared" si="18"/>
        <v>0</v>
      </c>
      <c r="CB77" s="17">
        <f t="shared" si="19"/>
        <v>0</v>
      </c>
    </row>
    <row r="78" spans="1:80" x14ac:dyDescent="0.25">
      <c r="A78" t="str">
        <f t="shared" si="9"/>
        <v>VQW.IEW1</v>
      </c>
      <c r="B78" s="1" t="s">
        <v>29</v>
      </c>
      <c r="C78" s="1" t="s">
        <v>116</v>
      </c>
      <c r="D78" s="1" t="s">
        <v>116</v>
      </c>
      <c r="E78" s="17">
        <v>-916.29000000000087</v>
      </c>
      <c r="F78" s="17">
        <v>-975.92000000000189</v>
      </c>
      <c r="G78" s="17">
        <v>-494.1200000000008</v>
      </c>
      <c r="H78" s="17">
        <v>-710.27000000000044</v>
      </c>
      <c r="I78" s="17">
        <v>-231.01999999999953</v>
      </c>
      <c r="J78" s="17">
        <v>-377.25</v>
      </c>
      <c r="K78" s="17">
        <v>-791.47999999999956</v>
      </c>
      <c r="L78" s="17">
        <v>-351.04999999999927</v>
      </c>
      <c r="M78" s="17">
        <v>-337.22999999999956</v>
      </c>
      <c r="N78" s="17">
        <v>-778.81000000000131</v>
      </c>
      <c r="O78" s="17">
        <v>-663.5099999999984</v>
      </c>
      <c r="P78" s="17">
        <v>-902.65999999999985</v>
      </c>
      <c r="Q78" s="20">
        <v>-45.81</v>
      </c>
      <c r="R78" s="20">
        <v>-48.800000000000011</v>
      </c>
      <c r="S78" s="20">
        <v>-24.710000000000008</v>
      </c>
      <c r="T78" s="20">
        <v>-35.509999999999991</v>
      </c>
      <c r="U78" s="20">
        <v>-11.549999999999997</v>
      </c>
      <c r="V78" s="20">
        <v>-18.86</v>
      </c>
      <c r="W78" s="20">
        <v>-39.569999999999993</v>
      </c>
      <c r="X78" s="20">
        <v>-17.560000000000002</v>
      </c>
      <c r="Y78" s="20">
        <v>-16.86</v>
      </c>
      <c r="Z78" s="20">
        <v>-38.94</v>
      </c>
      <c r="AA78" s="20">
        <v>-33.179999999999993</v>
      </c>
      <c r="AB78" s="20">
        <v>-45.13</v>
      </c>
      <c r="AC78" s="17">
        <v>-170.81000000000017</v>
      </c>
      <c r="AD78" s="17">
        <v>-179.63999999999987</v>
      </c>
      <c r="AE78" s="17">
        <v>-89.909999999999968</v>
      </c>
      <c r="AF78" s="17">
        <v>-127.59000000000003</v>
      </c>
      <c r="AG78" s="17">
        <v>-40.970000000000027</v>
      </c>
      <c r="AH78" s="17">
        <v>-66.029999999999973</v>
      </c>
      <c r="AI78" s="17">
        <v>-136.75</v>
      </c>
      <c r="AJ78" s="17">
        <v>-59.829999999999984</v>
      </c>
      <c r="AK78" s="17">
        <v>-56.69</v>
      </c>
      <c r="AL78" s="17">
        <v>-129.16000000000003</v>
      </c>
      <c r="AM78" s="17">
        <v>-108.49</v>
      </c>
      <c r="AN78" s="17">
        <v>-145.55000000000001</v>
      </c>
      <c r="AO78" s="20">
        <f t="shared" si="12"/>
        <v>-1132.910000000001</v>
      </c>
      <c r="AP78" s="20">
        <f t="shared" si="14"/>
        <v>-1204.3600000000017</v>
      </c>
      <c r="AQ78" s="20">
        <f t="shared" si="14"/>
        <v>-608.7400000000008</v>
      </c>
      <c r="AR78" s="20">
        <f t="shared" si="14"/>
        <v>-873.37000000000046</v>
      </c>
      <c r="AS78" s="20">
        <f t="shared" si="14"/>
        <v>-283.53999999999957</v>
      </c>
      <c r="AT78" s="20">
        <f t="shared" si="14"/>
        <v>-462.14</v>
      </c>
      <c r="AU78" s="20">
        <f t="shared" si="14"/>
        <v>-967.7999999999995</v>
      </c>
      <c r="AV78" s="20">
        <f t="shared" si="14"/>
        <v>-428.43999999999926</v>
      </c>
      <c r="AW78" s="20">
        <f t="shared" si="14"/>
        <v>-410.77999999999957</v>
      </c>
      <c r="AX78" s="20">
        <f t="shared" si="14"/>
        <v>-946.91000000000145</v>
      </c>
      <c r="AY78" s="20">
        <f t="shared" si="14"/>
        <v>-805.17999999999836</v>
      </c>
      <c r="AZ78" s="20">
        <f t="shared" si="14"/>
        <v>-1093.3399999999999</v>
      </c>
      <c r="BA78" s="17">
        <v>-18.32</v>
      </c>
      <c r="BB78" s="17">
        <v>-19.510000000000002</v>
      </c>
      <c r="BC78" s="17">
        <v>-9.8800000000000008</v>
      </c>
      <c r="BD78" s="17">
        <v>-14.2</v>
      </c>
      <c r="BE78" s="17">
        <v>-4.62</v>
      </c>
      <c r="BF78" s="17">
        <v>-7.54</v>
      </c>
      <c r="BG78" s="17">
        <v>-15.83</v>
      </c>
      <c r="BH78" s="17">
        <v>-7.02</v>
      </c>
      <c r="BI78" s="17">
        <v>-6.74</v>
      </c>
      <c r="BJ78" s="17">
        <v>-15.57</v>
      </c>
      <c r="BK78" s="17">
        <v>-13.27</v>
      </c>
      <c r="BL78" s="17">
        <v>-18.05</v>
      </c>
      <c r="BM78" s="20">
        <f t="shared" si="13"/>
        <v>-1151.2300000000009</v>
      </c>
      <c r="BN78" s="20">
        <f t="shared" si="15"/>
        <v>-1223.8700000000017</v>
      </c>
      <c r="BO78" s="20">
        <f t="shared" si="15"/>
        <v>-618.6200000000008</v>
      </c>
      <c r="BP78" s="20">
        <f t="shared" si="15"/>
        <v>-887.5700000000005</v>
      </c>
      <c r="BQ78" s="20">
        <f t="shared" si="15"/>
        <v>-288.15999999999957</v>
      </c>
      <c r="BR78" s="20">
        <f t="shared" si="15"/>
        <v>-469.68</v>
      </c>
      <c r="BS78" s="20">
        <f t="shared" si="15"/>
        <v>-983.62999999999954</v>
      </c>
      <c r="BT78" s="20">
        <f t="shared" si="15"/>
        <v>-435.45999999999924</v>
      </c>
      <c r="BU78" s="20">
        <f t="shared" si="15"/>
        <v>-417.51999999999958</v>
      </c>
      <c r="BV78" s="20">
        <f t="shared" si="15"/>
        <v>-962.4800000000015</v>
      </c>
      <c r="BW78" s="20">
        <f t="shared" si="15"/>
        <v>-818.44999999999834</v>
      </c>
      <c r="BX78" s="20">
        <f t="shared" si="15"/>
        <v>-1111.3899999999999</v>
      </c>
      <c r="BY78" s="17">
        <f t="shared" si="16"/>
        <v>-7529.6100000000015</v>
      </c>
      <c r="BZ78" s="17">
        <f t="shared" si="17"/>
        <v>-376.48</v>
      </c>
      <c r="CA78" s="17">
        <f t="shared" si="18"/>
        <v>-1461.9699999999998</v>
      </c>
      <c r="CB78" s="17">
        <f t="shared" si="19"/>
        <v>-9368.0600000000013</v>
      </c>
    </row>
    <row r="79" spans="1:80" x14ac:dyDescent="0.25">
      <c r="A79" t="str">
        <f t="shared" si="9"/>
        <v>VQW.IEW2</v>
      </c>
      <c r="B79" s="1" t="s">
        <v>29</v>
      </c>
      <c r="C79" s="1" t="s">
        <v>117</v>
      </c>
      <c r="D79" s="1" t="s">
        <v>117</v>
      </c>
      <c r="E79" s="17">
        <v>-718.51000000000204</v>
      </c>
      <c r="F79" s="17">
        <v>-685.71999999999753</v>
      </c>
      <c r="G79" s="17">
        <v>-377.53000000000065</v>
      </c>
      <c r="H79" s="17">
        <v>-491.62999999999738</v>
      </c>
      <c r="I79" s="17">
        <v>-201.77000000000044</v>
      </c>
      <c r="J79" s="17">
        <v>-276.34999999999854</v>
      </c>
      <c r="K79" s="17">
        <v>-554.11999999999898</v>
      </c>
      <c r="L79" s="17">
        <v>-223.59000000000015</v>
      </c>
      <c r="M79" s="17">
        <v>-225.6299999999992</v>
      </c>
      <c r="N79" s="17">
        <v>-521.77999999999884</v>
      </c>
      <c r="O79" s="17">
        <v>-480.5</v>
      </c>
      <c r="P79" s="17">
        <v>-568.16999999999825</v>
      </c>
      <c r="Q79" s="20">
        <v>-35.930000000000007</v>
      </c>
      <c r="R79" s="20">
        <v>-34.28000000000003</v>
      </c>
      <c r="S79" s="20">
        <v>-18.879999999999995</v>
      </c>
      <c r="T79" s="20">
        <v>-24.580000000000041</v>
      </c>
      <c r="U79" s="20">
        <v>-10.089999999999989</v>
      </c>
      <c r="V79" s="20">
        <v>-13.820000000000007</v>
      </c>
      <c r="W79" s="20">
        <v>-27.710000000000008</v>
      </c>
      <c r="X79" s="20">
        <v>-11.179999999999993</v>
      </c>
      <c r="Y79" s="20">
        <v>-11.279999999999994</v>
      </c>
      <c r="Z79" s="20">
        <v>-26.090000000000003</v>
      </c>
      <c r="AA79" s="20">
        <v>-24.03</v>
      </c>
      <c r="AB79" s="20">
        <v>-28.410000000000004</v>
      </c>
      <c r="AC79" s="17">
        <v>-133.94000000000005</v>
      </c>
      <c r="AD79" s="17">
        <v>-126.22000000000003</v>
      </c>
      <c r="AE79" s="17">
        <v>-68.699999999999932</v>
      </c>
      <c r="AF79" s="17">
        <v>-88.309999999999945</v>
      </c>
      <c r="AG79" s="17">
        <v>-35.79000000000002</v>
      </c>
      <c r="AH79" s="17">
        <v>-48.370000000000005</v>
      </c>
      <c r="AI79" s="17">
        <v>-95.740000000000009</v>
      </c>
      <c r="AJ79" s="17">
        <v>-38.109999999999985</v>
      </c>
      <c r="AK79" s="17">
        <v>-37.929999999999978</v>
      </c>
      <c r="AL79" s="17">
        <v>-86.529999999999987</v>
      </c>
      <c r="AM79" s="17">
        <v>-78.560000000000016</v>
      </c>
      <c r="AN79" s="17">
        <v>-91.61999999999999</v>
      </c>
      <c r="AO79" s="20">
        <f t="shared" si="12"/>
        <v>-888.38000000000216</v>
      </c>
      <c r="AP79" s="20">
        <f t="shared" si="14"/>
        <v>-846.21999999999753</v>
      </c>
      <c r="AQ79" s="20">
        <f t="shared" si="14"/>
        <v>-465.11000000000058</v>
      </c>
      <c r="AR79" s="20">
        <f t="shared" si="14"/>
        <v>-604.51999999999737</v>
      </c>
      <c r="AS79" s="20">
        <f t="shared" si="14"/>
        <v>-247.65000000000043</v>
      </c>
      <c r="AT79" s="20">
        <f t="shared" si="14"/>
        <v>-338.53999999999854</v>
      </c>
      <c r="AU79" s="20">
        <f t="shared" si="14"/>
        <v>-677.56999999999903</v>
      </c>
      <c r="AV79" s="20">
        <f t="shared" si="14"/>
        <v>-272.88000000000011</v>
      </c>
      <c r="AW79" s="20">
        <f t="shared" si="14"/>
        <v>-274.83999999999918</v>
      </c>
      <c r="AX79" s="20">
        <f t="shared" si="14"/>
        <v>-634.39999999999884</v>
      </c>
      <c r="AY79" s="20">
        <f t="shared" si="14"/>
        <v>-583.09</v>
      </c>
      <c r="AZ79" s="20">
        <f t="shared" si="14"/>
        <v>-688.19999999999823</v>
      </c>
      <c r="BA79" s="17">
        <v>-14.37</v>
      </c>
      <c r="BB79" s="17">
        <v>-13.71</v>
      </c>
      <c r="BC79" s="17">
        <v>-7.55</v>
      </c>
      <c r="BD79" s="17">
        <v>-9.83</v>
      </c>
      <c r="BE79" s="17">
        <v>-4.03</v>
      </c>
      <c r="BF79" s="17">
        <v>-5.53</v>
      </c>
      <c r="BG79" s="17">
        <v>-11.08</v>
      </c>
      <c r="BH79" s="17">
        <v>-4.47</v>
      </c>
      <c r="BI79" s="17">
        <v>-4.51</v>
      </c>
      <c r="BJ79" s="17">
        <v>-10.43</v>
      </c>
      <c r="BK79" s="17">
        <v>-9.61</v>
      </c>
      <c r="BL79" s="17">
        <v>-11.36</v>
      </c>
      <c r="BM79" s="20">
        <f t="shared" si="13"/>
        <v>-902.75000000000216</v>
      </c>
      <c r="BN79" s="20">
        <f t="shared" si="15"/>
        <v>-859.92999999999756</v>
      </c>
      <c r="BO79" s="20">
        <f t="shared" si="15"/>
        <v>-472.66000000000059</v>
      </c>
      <c r="BP79" s="20">
        <f t="shared" si="15"/>
        <v>-614.34999999999741</v>
      </c>
      <c r="BQ79" s="20">
        <f t="shared" si="15"/>
        <v>-251.68000000000043</v>
      </c>
      <c r="BR79" s="20">
        <f t="shared" si="15"/>
        <v>-344.06999999999852</v>
      </c>
      <c r="BS79" s="20">
        <f t="shared" si="15"/>
        <v>-688.64999999999907</v>
      </c>
      <c r="BT79" s="20">
        <f t="shared" si="15"/>
        <v>-277.35000000000014</v>
      </c>
      <c r="BU79" s="20">
        <f t="shared" si="15"/>
        <v>-279.34999999999917</v>
      </c>
      <c r="BV79" s="20">
        <f t="shared" si="15"/>
        <v>-644.82999999999879</v>
      </c>
      <c r="BW79" s="20">
        <f t="shared" si="15"/>
        <v>-592.70000000000005</v>
      </c>
      <c r="BX79" s="20">
        <f t="shared" si="15"/>
        <v>-699.55999999999824</v>
      </c>
      <c r="BY79" s="17">
        <f t="shared" si="16"/>
        <v>-5325.299999999992</v>
      </c>
      <c r="BZ79" s="17">
        <f t="shared" si="17"/>
        <v>-266.28000000000009</v>
      </c>
      <c r="CA79" s="17">
        <f t="shared" si="18"/>
        <v>-1036.2999999999997</v>
      </c>
      <c r="CB79" s="17">
        <f t="shared" si="19"/>
        <v>-6627.8799999999928</v>
      </c>
    </row>
    <row r="80" spans="1:80" x14ac:dyDescent="0.25">
      <c r="A80" t="str">
        <f t="shared" si="9"/>
        <v>TAU.INT</v>
      </c>
      <c r="B80" s="1" t="s">
        <v>31</v>
      </c>
      <c r="C80" s="1" t="s">
        <v>118</v>
      </c>
      <c r="D80" s="1" t="s">
        <v>118</v>
      </c>
      <c r="E80" s="17">
        <v>-6.2800000000000864</v>
      </c>
      <c r="F80" s="17">
        <v>-8.7799999999999727</v>
      </c>
      <c r="G80" s="17">
        <v>-3.6900000000000546</v>
      </c>
      <c r="H80" s="17">
        <v>-2.2700000000000387</v>
      </c>
      <c r="I80" s="17">
        <v>-4.7099999999999227</v>
      </c>
      <c r="J80" s="17">
        <v>-2.339999999999975</v>
      </c>
      <c r="K80" s="17">
        <v>-22.369999999999891</v>
      </c>
      <c r="L80" s="17">
        <v>-6.4300000000000637</v>
      </c>
      <c r="M80" s="17">
        <v>-2.2200000000000273</v>
      </c>
      <c r="N80" s="17">
        <v>-1.7300000000000182</v>
      </c>
      <c r="O80" s="17">
        <v>-3.8199999999999363</v>
      </c>
      <c r="P80" s="17">
        <v>-1.9199999999999591</v>
      </c>
      <c r="Q80" s="20">
        <v>-0.32000000000000028</v>
      </c>
      <c r="R80" s="20">
        <v>-0.44000000000000483</v>
      </c>
      <c r="S80" s="20">
        <v>-0.17999999999999972</v>
      </c>
      <c r="T80" s="20">
        <v>-0.10999999999999943</v>
      </c>
      <c r="U80" s="20">
        <v>-0.24000000000000199</v>
      </c>
      <c r="V80" s="20">
        <v>-0.12000000000000099</v>
      </c>
      <c r="W80" s="20">
        <v>-1.1200000000000045</v>
      </c>
      <c r="X80" s="20">
        <v>-0.32000000000000028</v>
      </c>
      <c r="Y80" s="20">
        <v>-0.10999999999999943</v>
      </c>
      <c r="Z80" s="20">
        <v>-8.0000000000001847E-2</v>
      </c>
      <c r="AA80" s="20">
        <v>-0.18999999999999773</v>
      </c>
      <c r="AB80" s="20">
        <v>-0.10000000000000142</v>
      </c>
      <c r="AC80" s="17">
        <v>-1.1700000000000159</v>
      </c>
      <c r="AD80" s="17">
        <v>-1.6199999999999761</v>
      </c>
      <c r="AE80" s="17">
        <v>-0.68000000000000682</v>
      </c>
      <c r="AF80" s="17">
        <v>-0.39999999999999858</v>
      </c>
      <c r="AG80" s="17">
        <v>-0.84000000000000341</v>
      </c>
      <c r="AH80" s="17">
        <v>-0.40999999999999659</v>
      </c>
      <c r="AI80" s="17">
        <v>-3.8600000000000136</v>
      </c>
      <c r="AJ80" s="17">
        <v>-1.0999999999999943</v>
      </c>
      <c r="AK80" s="17">
        <v>-0.37000000000000455</v>
      </c>
      <c r="AL80" s="17">
        <v>-0.28999999999999915</v>
      </c>
      <c r="AM80" s="17">
        <v>-0.62000000000000455</v>
      </c>
      <c r="AN80" s="17">
        <v>-0.30999999999999517</v>
      </c>
      <c r="AO80" s="20">
        <f t="shared" si="12"/>
        <v>-7.7700000000001026</v>
      </c>
      <c r="AP80" s="20">
        <f t="shared" si="14"/>
        <v>-10.839999999999954</v>
      </c>
      <c r="AQ80" s="20">
        <f t="shared" si="14"/>
        <v>-4.5500000000000611</v>
      </c>
      <c r="AR80" s="20">
        <f t="shared" si="14"/>
        <v>-2.7800000000000367</v>
      </c>
      <c r="AS80" s="20">
        <f t="shared" si="14"/>
        <v>-5.7899999999999281</v>
      </c>
      <c r="AT80" s="20">
        <f t="shared" si="14"/>
        <v>-2.8699999999999726</v>
      </c>
      <c r="AU80" s="20">
        <f t="shared" si="14"/>
        <v>-27.349999999999909</v>
      </c>
      <c r="AV80" s="20">
        <f t="shared" si="14"/>
        <v>-7.8500000000000583</v>
      </c>
      <c r="AW80" s="20">
        <f t="shared" si="14"/>
        <v>-2.7000000000000313</v>
      </c>
      <c r="AX80" s="20">
        <f t="shared" si="14"/>
        <v>-2.1000000000000192</v>
      </c>
      <c r="AY80" s="20">
        <f t="shared" si="14"/>
        <v>-4.6299999999999386</v>
      </c>
      <c r="AZ80" s="20">
        <f t="shared" si="14"/>
        <v>-2.3299999999999557</v>
      </c>
      <c r="BA80" s="17">
        <v>-0.13</v>
      </c>
      <c r="BB80" s="17">
        <v>-0.18</v>
      </c>
      <c r="BC80" s="17">
        <v>-7.0000000000000007E-2</v>
      </c>
      <c r="BD80" s="17">
        <v>-0.05</v>
      </c>
      <c r="BE80" s="17">
        <v>-0.09</v>
      </c>
      <c r="BF80" s="17">
        <v>-0.05</v>
      </c>
      <c r="BG80" s="17">
        <v>-0.45</v>
      </c>
      <c r="BH80" s="17">
        <v>-0.13</v>
      </c>
      <c r="BI80" s="17">
        <v>-0.04</v>
      </c>
      <c r="BJ80" s="17">
        <v>-0.03</v>
      </c>
      <c r="BK80" s="17">
        <v>-0.08</v>
      </c>
      <c r="BL80" s="17">
        <v>-0.04</v>
      </c>
      <c r="BM80" s="20">
        <f t="shared" si="13"/>
        <v>-7.9000000000001025</v>
      </c>
      <c r="BN80" s="20">
        <f t="shared" si="15"/>
        <v>-11.019999999999953</v>
      </c>
      <c r="BO80" s="20">
        <f t="shared" si="15"/>
        <v>-4.6200000000000614</v>
      </c>
      <c r="BP80" s="20">
        <f t="shared" si="15"/>
        <v>-2.8300000000000365</v>
      </c>
      <c r="BQ80" s="20">
        <f t="shared" si="15"/>
        <v>-5.879999999999928</v>
      </c>
      <c r="BR80" s="20">
        <f t="shared" si="15"/>
        <v>-2.9199999999999724</v>
      </c>
      <c r="BS80" s="20">
        <f t="shared" si="15"/>
        <v>-27.799999999999908</v>
      </c>
      <c r="BT80" s="20">
        <f t="shared" si="15"/>
        <v>-7.9800000000000582</v>
      </c>
      <c r="BU80" s="20">
        <f t="shared" si="15"/>
        <v>-2.7400000000000313</v>
      </c>
      <c r="BV80" s="20">
        <f t="shared" si="15"/>
        <v>-2.130000000000019</v>
      </c>
      <c r="BW80" s="20">
        <f t="shared" si="15"/>
        <v>-4.7099999999999387</v>
      </c>
      <c r="BX80" s="20">
        <f t="shared" si="15"/>
        <v>-2.3699999999999557</v>
      </c>
      <c r="BY80" s="17">
        <f t="shared" si="16"/>
        <v>-66.559999999999945</v>
      </c>
      <c r="BZ80" s="17">
        <f t="shared" si="17"/>
        <v>-3.3300000000000125</v>
      </c>
      <c r="CA80" s="17">
        <f t="shared" si="18"/>
        <v>-13.010000000000009</v>
      </c>
      <c r="CB80" s="17">
        <f t="shared" si="19"/>
        <v>-82.899999999999991</v>
      </c>
    </row>
    <row r="81" spans="1:80" x14ac:dyDescent="0.25">
      <c r="A81" t="str">
        <f t="shared" si="9"/>
        <v>ESSO.IOR1</v>
      </c>
      <c r="B81" s="1" t="s">
        <v>119</v>
      </c>
      <c r="C81" s="1" t="s">
        <v>120</v>
      </c>
      <c r="D81" s="1" t="s">
        <v>120</v>
      </c>
      <c r="E81" s="17">
        <v>9217.64</v>
      </c>
      <c r="F81" s="17">
        <v>19364.389999999992</v>
      </c>
      <c r="G81" s="17">
        <v>8817.3999999999978</v>
      </c>
      <c r="H81" s="17">
        <v>2079.7200000000003</v>
      </c>
      <c r="I81" s="17">
        <v>12170.400000000001</v>
      </c>
      <c r="J81" s="17">
        <v>12472.96</v>
      </c>
      <c r="K81" s="17">
        <v>16774.269999999997</v>
      </c>
      <c r="L81" s="17">
        <v>6389.52</v>
      </c>
      <c r="M81" s="17">
        <v>4832.1100000000006</v>
      </c>
      <c r="N81" s="17">
        <v>4948.2299999999996</v>
      </c>
      <c r="O81" s="17">
        <v>6654.9800000000032</v>
      </c>
      <c r="P81" s="17">
        <v>3938.7400000000016</v>
      </c>
      <c r="Q81" s="20">
        <v>460.87999999999988</v>
      </c>
      <c r="R81" s="20">
        <v>968.2199999999998</v>
      </c>
      <c r="S81" s="20">
        <v>440.87</v>
      </c>
      <c r="T81" s="20">
        <v>103.98999999999998</v>
      </c>
      <c r="U81" s="20">
        <v>608.52</v>
      </c>
      <c r="V81" s="20">
        <v>623.63999999999987</v>
      </c>
      <c r="W81" s="20">
        <v>838.71</v>
      </c>
      <c r="X81" s="20">
        <v>319.47000000000003</v>
      </c>
      <c r="Y81" s="20">
        <v>241.59999999999997</v>
      </c>
      <c r="Z81" s="20">
        <v>247.41999999999996</v>
      </c>
      <c r="AA81" s="20">
        <v>332.74999999999989</v>
      </c>
      <c r="AB81" s="20">
        <v>196.93000000000006</v>
      </c>
      <c r="AC81" s="17">
        <v>1718.2999999999997</v>
      </c>
      <c r="AD81" s="17">
        <v>3564.58</v>
      </c>
      <c r="AE81" s="17">
        <v>1604.5000000000005</v>
      </c>
      <c r="AF81" s="17">
        <v>373.59000000000003</v>
      </c>
      <c r="AG81" s="17">
        <v>2158.6999999999998</v>
      </c>
      <c r="AH81" s="17">
        <v>2183.2399999999998</v>
      </c>
      <c r="AI81" s="17">
        <v>2898.21</v>
      </c>
      <c r="AJ81" s="17">
        <v>1089.04</v>
      </c>
      <c r="AK81" s="17">
        <v>812.31</v>
      </c>
      <c r="AL81" s="17">
        <v>820.65000000000009</v>
      </c>
      <c r="AM81" s="17">
        <v>1088.1599999999999</v>
      </c>
      <c r="AN81" s="17">
        <v>635.12000000000012</v>
      </c>
      <c r="AO81" s="20">
        <f t="shared" si="12"/>
        <v>11396.819999999998</v>
      </c>
      <c r="AP81" s="20">
        <f t="shared" si="14"/>
        <v>23897.189999999995</v>
      </c>
      <c r="AQ81" s="20">
        <f t="shared" si="14"/>
        <v>10862.769999999999</v>
      </c>
      <c r="AR81" s="20">
        <f t="shared" si="14"/>
        <v>2557.3000000000002</v>
      </c>
      <c r="AS81" s="20">
        <f t="shared" si="14"/>
        <v>14937.620000000003</v>
      </c>
      <c r="AT81" s="20">
        <f t="shared" si="14"/>
        <v>15279.839999999998</v>
      </c>
      <c r="AU81" s="20">
        <f t="shared" si="14"/>
        <v>20511.189999999995</v>
      </c>
      <c r="AV81" s="20">
        <f t="shared" si="14"/>
        <v>7798.0300000000007</v>
      </c>
      <c r="AW81" s="20">
        <f t="shared" si="14"/>
        <v>5886.02</v>
      </c>
      <c r="AX81" s="20">
        <f t="shared" si="14"/>
        <v>6016.2999999999993</v>
      </c>
      <c r="AY81" s="20">
        <f t="shared" si="14"/>
        <v>8075.8900000000031</v>
      </c>
      <c r="AZ81" s="20">
        <f t="shared" si="14"/>
        <v>4770.7900000000018</v>
      </c>
      <c r="BA81" s="17">
        <v>184.31</v>
      </c>
      <c r="BB81" s="17">
        <v>387.2</v>
      </c>
      <c r="BC81" s="17">
        <v>176.31</v>
      </c>
      <c r="BD81" s="17">
        <v>41.58</v>
      </c>
      <c r="BE81" s="17">
        <v>243.35</v>
      </c>
      <c r="BF81" s="17">
        <v>249.4</v>
      </c>
      <c r="BG81" s="17">
        <v>335.41</v>
      </c>
      <c r="BH81" s="17">
        <v>127.76</v>
      </c>
      <c r="BI81" s="17">
        <v>96.62</v>
      </c>
      <c r="BJ81" s="17">
        <v>98.94</v>
      </c>
      <c r="BK81" s="17">
        <v>133.07</v>
      </c>
      <c r="BL81" s="17">
        <v>78.760000000000005</v>
      </c>
      <c r="BM81" s="20">
        <f t="shared" si="13"/>
        <v>11581.129999999997</v>
      </c>
      <c r="BN81" s="20">
        <f t="shared" si="15"/>
        <v>24284.389999999996</v>
      </c>
      <c r="BO81" s="20">
        <f t="shared" si="15"/>
        <v>11039.079999999998</v>
      </c>
      <c r="BP81" s="20">
        <f t="shared" si="15"/>
        <v>2598.88</v>
      </c>
      <c r="BQ81" s="20">
        <f t="shared" si="15"/>
        <v>15180.970000000003</v>
      </c>
      <c r="BR81" s="20">
        <f t="shared" si="15"/>
        <v>15529.239999999998</v>
      </c>
      <c r="BS81" s="20">
        <f t="shared" si="15"/>
        <v>20846.599999999995</v>
      </c>
      <c r="BT81" s="20">
        <f t="shared" si="15"/>
        <v>7925.7900000000009</v>
      </c>
      <c r="BU81" s="20">
        <f t="shared" si="15"/>
        <v>5982.64</v>
      </c>
      <c r="BV81" s="20">
        <f t="shared" si="15"/>
        <v>6115.2399999999989</v>
      </c>
      <c r="BW81" s="20">
        <f t="shared" si="15"/>
        <v>8208.9600000000028</v>
      </c>
      <c r="BX81" s="20">
        <f t="shared" si="15"/>
        <v>4849.550000000002</v>
      </c>
      <c r="BY81" s="17">
        <f t="shared" si="16"/>
        <v>107660.36</v>
      </c>
      <c r="BZ81" s="17">
        <f t="shared" si="17"/>
        <v>5383</v>
      </c>
      <c r="CA81" s="17">
        <f t="shared" si="18"/>
        <v>21099.11</v>
      </c>
      <c r="CB81" s="17">
        <f t="shared" si="19"/>
        <v>134142.47</v>
      </c>
    </row>
    <row r="82" spans="1:80" x14ac:dyDescent="0.25">
      <c r="A82" t="str">
        <f t="shared" si="9"/>
        <v>IORV.IOR3</v>
      </c>
      <c r="B82" s="1" t="s">
        <v>122</v>
      </c>
      <c r="C82" s="1" t="s">
        <v>121</v>
      </c>
      <c r="D82" s="1" t="s">
        <v>121</v>
      </c>
      <c r="E82" s="17">
        <v>0</v>
      </c>
      <c r="F82" s="17">
        <v>0</v>
      </c>
      <c r="G82" s="17">
        <v>0</v>
      </c>
      <c r="H82" s="17">
        <v>0</v>
      </c>
      <c r="I82" s="17">
        <v>0</v>
      </c>
      <c r="J82" s="17">
        <v>0</v>
      </c>
      <c r="K82" s="17">
        <v>0</v>
      </c>
      <c r="L82" s="17">
        <v>0</v>
      </c>
      <c r="M82" s="17">
        <v>0</v>
      </c>
      <c r="N82" s="17">
        <v>0</v>
      </c>
      <c r="O82" s="17">
        <v>0</v>
      </c>
      <c r="P82" s="17">
        <v>0</v>
      </c>
      <c r="Q82" s="20">
        <v>0</v>
      </c>
      <c r="R82" s="20">
        <v>0</v>
      </c>
      <c r="S82" s="20">
        <v>0</v>
      </c>
      <c r="T82" s="20">
        <v>0</v>
      </c>
      <c r="U82" s="20">
        <v>0</v>
      </c>
      <c r="V82" s="20">
        <v>0</v>
      </c>
      <c r="W82" s="20">
        <v>0</v>
      </c>
      <c r="X82" s="20">
        <v>0</v>
      </c>
      <c r="Y82" s="20">
        <v>0</v>
      </c>
      <c r="Z82" s="20">
        <v>0</v>
      </c>
      <c r="AA82" s="20">
        <v>0</v>
      </c>
      <c r="AB82" s="20">
        <v>0</v>
      </c>
      <c r="AC82" s="17">
        <v>0</v>
      </c>
      <c r="AD82" s="17">
        <v>0</v>
      </c>
      <c r="AE82" s="17">
        <v>0</v>
      </c>
      <c r="AF82" s="17">
        <v>0</v>
      </c>
      <c r="AG82" s="17">
        <v>0</v>
      </c>
      <c r="AH82" s="17">
        <v>0</v>
      </c>
      <c r="AI82" s="17">
        <v>0</v>
      </c>
      <c r="AJ82" s="17">
        <v>0</v>
      </c>
      <c r="AK82" s="17">
        <v>0</v>
      </c>
      <c r="AL82" s="17">
        <v>0</v>
      </c>
      <c r="AM82" s="17">
        <v>0</v>
      </c>
      <c r="AN82" s="17">
        <v>0</v>
      </c>
      <c r="AO82" s="20">
        <f t="shared" si="12"/>
        <v>0</v>
      </c>
      <c r="AP82" s="20">
        <f t="shared" si="14"/>
        <v>0</v>
      </c>
      <c r="AQ82" s="20">
        <f t="shared" si="14"/>
        <v>0</v>
      </c>
      <c r="AR82" s="20">
        <f t="shared" si="14"/>
        <v>0</v>
      </c>
      <c r="AS82" s="20">
        <f t="shared" si="14"/>
        <v>0</v>
      </c>
      <c r="AT82" s="20">
        <f t="shared" si="14"/>
        <v>0</v>
      </c>
      <c r="AU82" s="20">
        <f t="shared" si="14"/>
        <v>0</v>
      </c>
      <c r="AV82" s="20">
        <f t="shared" si="14"/>
        <v>0</v>
      </c>
      <c r="AW82" s="20">
        <f t="shared" si="14"/>
        <v>0</v>
      </c>
      <c r="AX82" s="20">
        <f t="shared" si="14"/>
        <v>0</v>
      </c>
      <c r="AY82" s="20">
        <f t="shared" si="14"/>
        <v>0</v>
      </c>
      <c r="AZ82" s="20">
        <f t="shared" si="14"/>
        <v>0</v>
      </c>
      <c r="BA82" s="17">
        <v>0</v>
      </c>
      <c r="BB82" s="17">
        <v>0</v>
      </c>
      <c r="BC82" s="17">
        <v>0</v>
      </c>
      <c r="BD82" s="17">
        <v>0</v>
      </c>
      <c r="BE82" s="17">
        <v>0</v>
      </c>
      <c r="BF82" s="17">
        <v>0</v>
      </c>
      <c r="BG82" s="17">
        <v>0</v>
      </c>
      <c r="BH82" s="17">
        <v>0</v>
      </c>
      <c r="BI82" s="17">
        <v>0</v>
      </c>
      <c r="BJ82" s="17">
        <v>0</v>
      </c>
      <c r="BK82" s="17">
        <v>0</v>
      </c>
      <c r="BL82" s="17">
        <v>0</v>
      </c>
      <c r="BM82" s="20">
        <f t="shared" si="13"/>
        <v>0</v>
      </c>
      <c r="BN82" s="20">
        <f t="shared" si="15"/>
        <v>0</v>
      </c>
      <c r="BO82" s="20">
        <f t="shared" si="15"/>
        <v>0</v>
      </c>
      <c r="BP82" s="20">
        <f t="shared" si="15"/>
        <v>0</v>
      </c>
      <c r="BQ82" s="20">
        <f t="shared" si="15"/>
        <v>0</v>
      </c>
      <c r="BR82" s="20">
        <f t="shared" si="15"/>
        <v>0</v>
      </c>
      <c r="BS82" s="20">
        <f t="shared" si="15"/>
        <v>0</v>
      </c>
      <c r="BT82" s="20">
        <f t="shared" si="15"/>
        <v>0</v>
      </c>
      <c r="BU82" s="20">
        <f t="shared" si="15"/>
        <v>0</v>
      </c>
      <c r="BV82" s="20">
        <f t="shared" si="15"/>
        <v>0</v>
      </c>
      <c r="BW82" s="20">
        <f t="shared" si="15"/>
        <v>0</v>
      </c>
      <c r="BX82" s="20">
        <f t="shared" si="15"/>
        <v>0</v>
      </c>
      <c r="BY82" s="17">
        <f t="shared" si="16"/>
        <v>0</v>
      </c>
      <c r="BZ82" s="17">
        <f t="shared" si="17"/>
        <v>0</v>
      </c>
      <c r="CA82" s="17">
        <f t="shared" si="18"/>
        <v>0</v>
      </c>
      <c r="CB82" s="17">
        <f t="shared" si="19"/>
        <v>0</v>
      </c>
    </row>
    <row r="83" spans="1:80" x14ac:dyDescent="0.25">
      <c r="A83" t="str">
        <f t="shared" si="9"/>
        <v>TAU.KAN</v>
      </c>
      <c r="B83" s="1" t="s">
        <v>31</v>
      </c>
      <c r="C83" s="1" t="s">
        <v>123</v>
      </c>
      <c r="D83" s="1" t="s">
        <v>123</v>
      </c>
      <c r="E83" s="17">
        <v>58.269999999998618</v>
      </c>
      <c r="F83" s="17">
        <v>102.31000000000131</v>
      </c>
      <c r="G83" s="17">
        <v>44.470000000001164</v>
      </c>
      <c r="H83" s="17">
        <v>34.610000000000582</v>
      </c>
      <c r="I83" s="17">
        <v>108.81000000000131</v>
      </c>
      <c r="J83" s="17">
        <v>107.46999999999753</v>
      </c>
      <c r="K83" s="17">
        <v>316.20000000001164</v>
      </c>
      <c r="L83" s="17">
        <v>101.7699999999968</v>
      </c>
      <c r="M83" s="17">
        <v>39.029999999998836</v>
      </c>
      <c r="N83" s="17">
        <v>37.300000000001091</v>
      </c>
      <c r="O83" s="17">
        <v>41.430000000000291</v>
      </c>
      <c r="P83" s="17">
        <v>27.690000000000509</v>
      </c>
      <c r="Q83" s="20">
        <v>2.9199999999999591</v>
      </c>
      <c r="R83" s="20">
        <v>5.1200000000001182</v>
      </c>
      <c r="S83" s="20">
        <v>2.2300000000000182</v>
      </c>
      <c r="T83" s="20">
        <v>1.7299999999999613</v>
      </c>
      <c r="U83" s="20">
        <v>5.4400000000000546</v>
      </c>
      <c r="V83" s="20">
        <v>5.3700000000001182</v>
      </c>
      <c r="W83" s="20">
        <v>15.809999999999945</v>
      </c>
      <c r="X83" s="20">
        <v>5.0899999999999181</v>
      </c>
      <c r="Y83" s="20">
        <v>1.9499999999999886</v>
      </c>
      <c r="Z83" s="20">
        <v>1.8700000000000045</v>
      </c>
      <c r="AA83" s="20">
        <v>2.07000000000005</v>
      </c>
      <c r="AB83" s="20">
        <v>1.3799999999999955</v>
      </c>
      <c r="AC83" s="17">
        <v>10.860000000000127</v>
      </c>
      <c r="AD83" s="17">
        <v>18.839999999999691</v>
      </c>
      <c r="AE83" s="17">
        <v>8.0899999999999181</v>
      </c>
      <c r="AF83" s="17">
        <v>6.2200000000000273</v>
      </c>
      <c r="AG83" s="17">
        <v>19.299999999999272</v>
      </c>
      <c r="AH83" s="17">
        <v>18.809999999999945</v>
      </c>
      <c r="AI83" s="17">
        <v>54.639999999999418</v>
      </c>
      <c r="AJ83" s="17">
        <v>17.349999999999909</v>
      </c>
      <c r="AK83" s="17">
        <v>6.5600000000001728</v>
      </c>
      <c r="AL83" s="17">
        <v>6.1800000000000637</v>
      </c>
      <c r="AM83" s="17">
        <v>6.7699999999999818</v>
      </c>
      <c r="AN83" s="17">
        <v>4.4600000000000364</v>
      </c>
      <c r="AO83" s="20">
        <f t="shared" si="12"/>
        <v>72.049999999998704</v>
      </c>
      <c r="AP83" s="20">
        <f t="shared" si="14"/>
        <v>126.27000000000112</v>
      </c>
      <c r="AQ83" s="20">
        <f t="shared" si="14"/>
        <v>54.7900000000011</v>
      </c>
      <c r="AR83" s="20">
        <f t="shared" si="14"/>
        <v>42.560000000000571</v>
      </c>
      <c r="AS83" s="20">
        <f t="shared" si="14"/>
        <v>133.55000000000064</v>
      </c>
      <c r="AT83" s="20">
        <f t="shared" si="14"/>
        <v>131.64999999999759</v>
      </c>
      <c r="AU83" s="20">
        <f t="shared" si="14"/>
        <v>386.650000000011</v>
      </c>
      <c r="AV83" s="20">
        <f t="shared" si="14"/>
        <v>124.20999999999663</v>
      </c>
      <c r="AW83" s="20">
        <f t="shared" si="14"/>
        <v>47.539999999998997</v>
      </c>
      <c r="AX83" s="20">
        <f t="shared" si="14"/>
        <v>45.35000000000116</v>
      </c>
      <c r="AY83" s="20">
        <f t="shared" si="14"/>
        <v>50.270000000000323</v>
      </c>
      <c r="AZ83" s="20">
        <f t="shared" si="14"/>
        <v>33.530000000000541</v>
      </c>
      <c r="BA83" s="17">
        <v>1.17</v>
      </c>
      <c r="BB83" s="17">
        <v>2.0499999999999998</v>
      </c>
      <c r="BC83" s="17">
        <v>0.89</v>
      </c>
      <c r="BD83" s="17">
        <v>0.69</v>
      </c>
      <c r="BE83" s="17">
        <v>2.1800000000000002</v>
      </c>
      <c r="BF83" s="17">
        <v>2.15</v>
      </c>
      <c r="BG83" s="17">
        <v>6.32</v>
      </c>
      <c r="BH83" s="17">
        <v>2.0299999999999998</v>
      </c>
      <c r="BI83" s="17">
        <v>0.78</v>
      </c>
      <c r="BJ83" s="17">
        <v>0.75</v>
      </c>
      <c r="BK83" s="17">
        <v>0.83</v>
      </c>
      <c r="BL83" s="17">
        <v>0.55000000000000004</v>
      </c>
      <c r="BM83" s="20">
        <f t="shared" si="13"/>
        <v>73.219999999998706</v>
      </c>
      <c r="BN83" s="20">
        <f t="shared" si="15"/>
        <v>128.32000000000113</v>
      </c>
      <c r="BO83" s="20">
        <f t="shared" si="15"/>
        <v>55.680000000001101</v>
      </c>
      <c r="BP83" s="20">
        <f t="shared" si="15"/>
        <v>43.250000000000568</v>
      </c>
      <c r="BQ83" s="20">
        <f t="shared" si="15"/>
        <v>135.73000000000064</v>
      </c>
      <c r="BR83" s="20">
        <f t="shared" si="15"/>
        <v>133.7999999999976</v>
      </c>
      <c r="BS83" s="20">
        <f t="shared" si="15"/>
        <v>392.970000000011</v>
      </c>
      <c r="BT83" s="20">
        <f t="shared" si="15"/>
        <v>126.23999999999663</v>
      </c>
      <c r="BU83" s="20">
        <f t="shared" si="15"/>
        <v>48.319999999998998</v>
      </c>
      <c r="BV83" s="20">
        <f t="shared" si="15"/>
        <v>46.10000000000116</v>
      </c>
      <c r="BW83" s="20">
        <f t="shared" si="15"/>
        <v>51.100000000000321</v>
      </c>
      <c r="BX83" s="20">
        <f t="shared" si="15"/>
        <v>34.080000000000538</v>
      </c>
      <c r="BY83" s="17">
        <f t="shared" si="16"/>
        <v>1019.3600000000097</v>
      </c>
      <c r="BZ83" s="17">
        <f t="shared" si="17"/>
        <v>50.980000000000132</v>
      </c>
      <c r="CA83" s="17">
        <f t="shared" si="18"/>
        <v>198.46999999999858</v>
      </c>
      <c r="CB83" s="17">
        <f t="shared" si="19"/>
        <v>1268.8100000000084</v>
      </c>
    </row>
    <row r="84" spans="1:80" x14ac:dyDescent="0.25">
      <c r="A84" t="str">
        <f t="shared" si="9"/>
        <v>EEC.KH1</v>
      </c>
      <c r="B84" s="1" t="s">
        <v>24</v>
      </c>
      <c r="C84" s="1" t="s">
        <v>124</v>
      </c>
      <c r="D84" s="1" t="s">
        <v>124</v>
      </c>
      <c r="E84" s="17">
        <v>2555.140000000014</v>
      </c>
      <c r="F84" s="17">
        <v>4875.089999999851</v>
      </c>
      <c r="G84" s="17">
        <v>2366.2100000000792</v>
      </c>
      <c r="H84" s="17">
        <v>1496.2700000000186</v>
      </c>
      <c r="I84" s="17">
        <v>2750.5499999999302</v>
      </c>
      <c r="J84" s="17">
        <v>2240.8199999999488</v>
      </c>
      <c r="K84" s="17">
        <v>6062.3700000001118</v>
      </c>
      <c r="L84" s="17">
        <v>2177</v>
      </c>
      <c r="M84" s="17">
        <v>1247.7199999999721</v>
      </c>
      <c r="N84" s="17">
        <v>1345.8399999999674</v>
      </c>
      <c r="O84" s="17">
        <v>1877.4699999999721</v>
      </c>
      <c r="P84" s="17">
        <v>1404.3400000000256</v>
      </c>
      <c r="Q84" s="20">
        <v>127.76000000000022</v>
      </c>
      <c r="R84" s="20">
        <v>243.7599999999984</v>
      </c>
      <c r="S84" s="20">
        <v>118.31000000000131</v>
      </c>
      <c r="T84" s="20">
        <v>74.819999999999709</v>
      </c>
      <c r="U84" s="20">
        <v>137.52000000000044</v>
      </c>
      <c r="V84" s="20">
        <v>112.03999999999905</v>
      </c>
      <c r="W84" s="20">
        <v>303.11999999999898</v>
      </c>
      <c r="X84" s="20">
        <v>108.85000000000036</v>
      </c>
      <c r="Y84" s="20">
        <v>62.380000000000109</v>
      </c>
      <c r="Z84" s="20">
        <v>67.300000000000182</v>
      </c>
      <c r="AA84" s="20">
        <v>93.869999999999891</v>
      </c>
      <c r="AB84" s="20">
        <v>70.210000000000036</v>
      </c>
      <c r="AC84" s="17">
        <v>476.32000000000698</v>
      </c>
      <c r="AD84" s="17">
        <v>897.40000000000873</v>
      </c>
      <c r="AE84" s="17">
        <v>430.58000000000175</v>
      </c>
      <c r="AF84" s="17">
        <v>268.77999999999884</v>
      </c>
      <c r="AG84" s="17">
        <v>487.88000000000466</v>
      </c>
      <c r="AH84" s="17">
        <v>392.22999999999593</v>
      </c>
      <c r="AI84" s="17">
        <v>1047.4400000000023</v>
      </c>
      <c r="AJ84" s="17">
        <v>371.04999999999927</v>
      </c>
      <c r="AK84" s="17">
        <v>209.75</v>
      </c>
      <c r="AL84" s="17">
        <v>223.20000000000073</v>
      </c>
      <c r="AM84" s="17">
        <v>306.98999999999978</v>
      </c>
      <c r="AN84" s="17">
        <v>226.45000000000073</v>
      </c>
      <c r="AO84" s="20">
        <f t="shared" si="12"/>
        <v>3159.2200000000212</v>
      </c>
      <c r="AP84" s="20">
        <f t="shared" si="14"/>
        <v>6016.2499999998581</v>
      </c>
      <c r="AQ84" s="20">
        <f t="shared" si="14"/>
        <v>2915.1000000000822</v>
      </c>
      <c r="AR84" s="20">
        <f t="shared" si="14"/>
        <v>1839.8700000000172</v>
      </c>
      <c r="AS84" s="20">
        <f t="shared" si="14"/>
        <v>3375.9499999999352</v>
      </c>
      <c r="AT84" s="20">
        <f t="shared" si="14"/>
        <v>2745.0899999999438</v>
      </c>
      <c r="AU84" s="20">
        <f t="shared" si="14"/>
        <v>7412.9300000001131</v>
      </c>
      <c r="AV84" s="20">
        <f t="shared" si="14"/>
        <v>2656.8999999999996</v>
      </c>
      <c r="AW84" s="20">
        <f t="shared" si="14"/>
        <v>1519.8499999999722</v>
      </c>
      <c r="AX84" s="20">
        <f t="shared" si="14"/>
        <v>1636.3399999999683</v>
      </c>
      <c r="AY84" s="20">
        <f t="shared" si="14"/>
        <v>2278.3299999999717</v>
      </c>
      <c r="AZ84" s="20">
        <f t="shared" si="14"/>
        <v>1701.0000000000264</v>
      </c>
      <c r="BA84" s="17">
        <v>51.09</v>
      </c>
      <c r="BB84" s="17">
        <v>97.48</v>
      </c>
      <c r="BC84" s="17">
        <v>47.31</v>
      </c>
      <c r="BD84" s="17">
        <v>29.92</v>
      </c>
      <c r="BE84" s="17">
        <v>55</v>
      </c>
      <c r="BF84" s="17">
        <v>44.81</v>
      </c>
      <c r="BG84" s="17">
        <v>121.22</v>
      </c>
      <c r="BH84" s="17">
        <v>43.53</v>
      </c>
      <c r="BI84" s="17">
        <v>24.95</v>
      </c>
      <c r="BJ84" s="17">
        <v>26.91</v>
      </c>
      <c r="BK84" s="17">
        <v>37.54</v>
      </c>
      <c r="BL84" s="17">
        <v>28.08</v>
      </c>
      <c r="BM84" s="20">
        <f t="shared" si="13"/>
        <v>3210.3100000000213</v>
      </c>
      <c r="BN84" s="20">
        <f t="shared" si="15"/>
        <v>6113.7299999998577</v>
      </c>
      <c r="BO84" s="20">
        <f t="shared" si="15"/>
        <v>2962.4100000000822</v>
      </c>
      <c r="BP84" s="20">
        <f t="shared" si="15"/>
        <v>1869.7900000000172</v>
      </c>
      <c r="BQ84" s="20">
        <f t="shared" si="15"/>
        <v>3430.9499999999352</v>
      </c>
      <c r="BR84" s="20">
        <f t="shared" si="15"/>
        <v>2789.8999999999437</v>
      </c>
      <c r="BS84" s="20">
        <f t="shared" si="15"/>
        <v>7534.1500000001133</v>
      </c>
      <c r="BT84" s="20">
        <f t="shared" si="15"/>
        <v>2700.43</v>
      </c>
      <c r="BU84" s="20">
        <f t="shared" si="15"/>
        <v>1544.7999999999722</v>
      </c>
      <c r="BV84" s="20">
        <f t="shared" si="15"/>
        <v>1663.2499999999684</v>
      </c>
      <c r="BW84" s="20">
        <f t="shared" si="15"/>
        <v>2315.8699999999717</v>
      </c>
      <c r="BX84" s="20">
        <f t="shared" si="15"/>
        <v>1729.0800000000263</v>
      </c>
      <c r="BY84" s="17">
        <f t="shared" si="16"/>
        <v>30398.819999999891</v>
      </c>
      <c r="BZ84" s="17">
        <f t="shared" si="17"/>
        <v>1519.9399999999987</v>
      </c>
      <c r="CA84" s="17">
        <f t="shared" si="18"/>
        <v>5945.9100000000199</v>
      </c>
      <c r="CB84" s="17">
        <f t="shared" si="19"/>
        <v>37864.669999999911</v>
      </c>
    </row>
    <row r="85" spans="1:80" x14ac:dyDescent="0.25">
      <c r="A85" t="str">
        <f t="shared" si="9"/>
        <v>EEC.KH2</v>
      </c>
      <c r="B85" s="1" t="s">
        <v>24</v>
      </c>
      <c r="C85" s="1" t="s">
        <v>125</v>
      </c>
      <c r="D85" s="1" t="s">
        <v>125</v>
      </c>
      <c r="E85" s="17">
        <v>1240.5499999999302</v>
      </c>
      <c r="F85" s="17">
        <v>0</v>
      </c>
      <c r="G85" s="17">
        <v>434.34000000002561</v>
      </c>
      <c r="H85" s="17">
        <v>792.70999999996275</v>
      </c>
      <c r="I85" s="17">
        <v>1417.4900000001071</v>
      </c>
      <c r="J85" s="17">
        <v>1169.7899999999208</v>
      </c>
      <c r="K85" s="17">
        <v>3046.6099999999278</v>
      </c>
      <c r="L85" s="17">
        <v>800.15000000002328</v>
      </c>
      <c r="M85" s="17">
        <v>661.72999999998137</v>
      </c>
      <c r="N85" s="17">
        <v>719.71000000002095</v>
      </c>
      <c r="O85" s="17">
        <v>988.48000000009779</v>
      </c>
      <c r="P85" s="17">
        <v>727.27000000001863</v>
      </c>
      <c r="Q85" s="20">
        <v>62.029999999998836</v>
      </c>
      <c r="R85" s="20">
        <v>0</v>
      </c>
      <c r="S85" s="20">
        <v>21.710000000000036</v>
      </c>
      <c r="T85" s="20">
        <v>39.639999999999418</v>
      </c>
      <c r="U85" s="20">
        <v>70.870000000002619</v>
      </c>
      <c r="V85" s="20">
        <v>58.489999999999782</v>
      </c>
      <c r="W85" s="20">
        <v>152.33000000000175</v>
      </c>
      <c r="X85" s="20">
        <v>40.010000000000218</v>
      </c>
      <c r="Y85" s="20">
        <v>33.090000000000146</v>
      </c>
      <c r="Z85" s="20">
        <v>35.979999999999563</v>
      </c>
      <c r="AA85" s="20">
        <v>49.420000000000073</v>
      </c>
      <c r="AB85" s="20">
        <v>36.359999999999673</v>
      </c>
      <c r="AC85" s="17">
        <v>231.26000000000204</v>
      </c>
      <c r="AD85" s="17">
        <v>0</v>
      </c>
      <c r="AE85" s="17">
        <v>79.040000000000873</v>
      </c>
      <c r="AF85" s="17">
        <v>142.38999999999942</v>
      </c>
      <c r="AG85" s="17">
        <v>251.42000000000553</v>
      </c>
      <c r="AH85" s="17">
        <v>204.75999999999476</v>
      </c>
      <c r="AI85" s="17">
        <v>526.3799999999901</v>
      </c>
      <c r="AJ85" s="17">
        <v>136.36999999999898</v>
      </c>
      <c r="AK85" s="17">
        <v>111.2400000000016</v>
      </c>
      <c r="AL85" s="17">
        <v>119.35999999999876</v>
      </c>
      <c r="AM85" s="17">
        <v>161.63000000000102</v>
      </c>
      <c r="AN85" s="17">
        <v>117.26999999999862</v>
      </c>
      <c r="AO85" s="20">
        <f t="shared" si="12"/>
        <v>1533.839999999931</v>
      </c>
      <c r="AP85" s="20">
        <f t="shared" si="14"/>
        <v>0</v>
      </c>
      <c r="AQ85" s="20">
        <f t="shared" si="14"/>
        <v>535.09000000002652</v>
      </c>
      <c r="AR85" s="20">
        <f t="shared" si="14"/>
        <v>974.73999999996158</v>
      </c>
      <c r="AS85" s="20">
        <f t="shared" si="14"/>
        <v>1739.7800000001153</v>
      </c>
      <c r="AT85" s="20">
        <f t="shared" si="14"/>
        <v>1433.0399999999154</v>
      </c>
      <c r="AU85" s="20">
        <f t="shared" si="14"/>
        <v>3725.3199999999197</v>
      </c>
      <c r="AV85" s="20">
        <f t="shared" si="14"/>
        <v>976.53000000002248</v>
      </c>
      <c r="AW85" s="20">
        <f t="shared" si="14"/>
        <v>806.05999999998312</v>
      </c>
      <c r="AX85" s="20">
        <f t="shared" si="14"/>
        <v>875.05000000001928</v>
      </c>
      <c r="AY85" s="20">
        <f t="shared" si="14"/>
        <v>1199.5300000000989</v>
      </c>
      <c r="AZ85" s="20">
        <f t="shared" si="14"/>
        <v>880.90000000001692</v>
      </c>
      <c r="BA85" s="17">
        <v>24.81</v>
      </c>
      <c r="BB85" s="17">
        <v>0</v>
      </c>
      <c r="BC85" s="17">
        <v>8.68</v>
      </c>
      <c r="BD85" s="17">
        <v>15.85</v>
      </c>
      <c r="BE85" s="17">
        <v>28.34</v>
      </c>
      <c r="BF85" s="17">
        <v>23.39</v>
      </c>
      <c r="BG85" s="17">
        <v>60.92</v>
      </c>
      <c r="BH85" s="17">
        <v>16</v>
      </c>
      <c r="BI85" s="17">
        <v>13.23</v>
      </c>
      <c r="BJ85" s="17">
        <v>14.39</v>
      </c>
      <c r="BK85" s="17">
        <v>19.77</v>
      </c>
      <c r="BL85" s="17">
        <v>14.54</v>
      </c>
      <c r="BM85" s="20">
        <f t="shared" si="13"/>
        <v>1558.649999999931</v>
      </c>
      <c r="BN85" s="20">
        <f t="shared" si="15"/>
        <v>0</v>
      </c>
      <c r="BO85" s="20">
        <f t="shared" si="15"/>
        <v>543.77000000002647</v>
      </c>
      <c r="BP85" s="20">
        <f t="shared" si="15"/>
        <v>990.58999999996161</v>
      </c>
      <c r="BQ85" s="20">
        <f t="shared" si="15"/>
        <v>1768.1200000001152</v>
      </c>
      <c r="BR85" s="20">
        <f t="shared" si="15"/>
        <v>1456.4299999999155</v>
      </c>
      <c r="BS85" s="20">
        <f t="shared" si="15"/>
        <v>3786.2399999999197</v>
      </c>
      <c r="BT85" s="20">
        <f t="shared" si="15"/>
        <v>992.53000000002248</v>
      </c>
      <c r="BU85" s="20">
        <f t="shared" si="15"/>
        <v>819.28999999998314</v>
      </c>
      <c r="BV85" s="20">
        <f t="shared" si="15"/>
        <v>889.44000000001927</v>
      </c>
      <c r="BW85" s="20">
        <f t="shared" si="15"/>
        <v>1219.3000000000989</v>
      </c>
      <c r="BX85" s="20">
        <f t="shared" si="15"/>
        <v>895.44000000001688</v>
      </c>
      <c r="BY85" s="17">
        <f t="shared" si="16"/>
        <v>11998.830000000016</v>
      </c>
      <c r="BZ85" s="17">
        <f t="shared" si="17"/>
        <v>599.93000000000211</v>
      </c>
      <c r="CA85" s="17">
        <f t="shared" si="18"/>
        <v>2321.0399999999913</v>
      </c>
      <c r="CB85" s="17">
        <f t="shared" si="19"/>
        <v>14919.800000000008</v>
      </c>
    </row>
    <row r="86" spans="1:80" x14ac:dyDescent="0.25">
      <c r="A86" t="str">
        <f t="shared" si="9"/>
        <v>TAKH.KH3</v>
      </c>
      <c r="B86" s="1" t="s">
        <v>126</v>
      </c>
      <c r="C86" s="1" t="s">
        <v>127</v>
      </c>
      <c r="D86" s="1" t="s">
        <v>127</v>
      </c>
      <c r="E86" s="17">
        <v>-1259.1600000000326</v>
      </c>
      <c r="F86" s="17">
        <v>-2522.0600000000559</v>
      </c>
      <c r="G86" s="17">
        <v>-1033.2700000000186</v>
      </c>
      <c r="H86" s="17">
        <v>-743.10000000003492</v>
      </c>
      <c r="I86" s="17">
        <v>-1396.3200000000652</v>
      </c>
      <c r="J86" s="17">
        <v>-1064.109999999986</v>
      </c>
      <c r="K86" s="17">
        <v>-3249.2600000000093</v>
      </c>
      <c r="L86" s="17">
        <v>-1455.7000000000698</v>
      </c>
      <c r="M86" s="17">
        <v>-750.89000000001397</v>
      </c>
      <c r="N86" s="17">
        <v>-861.4199999999837</v>
      </c>
      <c r="O86" s="17">
        <v>-914.70999999996275</v>
      </c>
      <c r="P86" s="17">
        <v>-660.65999999997439</v>
      </c>
      <c r="Q86" s="20">
        <v>-62.950000000000728</v>
      </c>
      <c r="R86" s="20">
        <v>-126.09999999999854</v>
      </c>
      <c r="S86" s="20">
        <v>-51.670000000000073</v>
      </c>
      <c r="T86" s="20">
        <v>-37.149999999999636</v>
      </c>
      <c r="U86" s="20">
        <v>-69.809999999999491</v>
      </c>
      <c r="V86" s="20">
        <v>-53.210000000000946</v>
      </c>
      <c r="W86" s="20">
        <v>-162.47000000000116</v>
      </c>
      <c r="X86" s="20">
        <v>-72.779999999998836</v>
      </c>
      <c r="Y86" s="20">
        <v>-37.550000000000182</v>
      </c>
      <c r="Z86" s="20">
        <v>-43.070000000000164</v>
      </c>
      <c r="AA86" s="20">
        <v>-45.730000000000018</v>
      </c>
      <c r="AB86" s="20">
        <v>-33.0300000000002</v>
      </c>
      <c r="AC86" s="17">
        <v>-234.72999999999593</v>
      </c>
      <c r="AD86" s="17">
        <v>-464.25</v>
      </c>
      <c r="AE86" s="17">
        <v>-188.02999999999884</v>
      </c>
      <c r="AF86" s="17">
        <v>-133.47999999999956</v>
      </c>
      <c r="AG86" s="17">
        <v>-247.66999999999825</v>
      </c>
      <c r="AH86" s="17">
        <v>-186.26000000000204</v>
      </c>
      <c r="AI86" s="17">
        <v>-561.39999999999418</v>
      </c>
      <c r="AJ86" s="17">
        <v>-248.11999999999898</v>
      </c>
      <c r="AK86" s="17">
        <v>-126.23000000000138</v>
      </c>
      <c r="AL86" s="17">
        <v>-142.86000000000058</v>
      </c>
      <c r="AM86" s="17">
        <v>-149.56999999999971</v>
      </c>
      <c r="AN86" s="17">
        <v>-106.52999999999975</v>
      </c>
      <c r="AO86" s="20">
        <f t="shared" si="12"/>
        <v>-1556.8400000000292</v>
      </c>
      <c r="AP86" s="20">
        <f t="shared" si="14"/>
        <v>-3112.4100000000544</v>
      </c>
      <c r="AQ86" s="20">
        <f t="shared" si="14"/>
        <v>-1272.9700000000175</v>
      </c>
      <c r="AR86" s="20">
        <f t="shared" si="14"/>
        <v>-913.73000000003412</v>
      </c>
      <c r="AS86" s="20">
        <f t="shared" si="14"/>
        <v>-1713.8000000000629</v>
      </c>
      <c r="AT86" s="20">
        <f t="shared" si="14"/>
        <v>-1303.579999999989</v>
      </c>
      <c r="AU86" s="20">
        <f t="shared" si="14"/>
        <v>-3973.1300000000047</v>
      </c>
      <c r="AV86" s="20">
        <f t="shared" si="14"/>
        <v>-1776.6000000000677</v>
      </c>
      <c r="AW86" s="20">
        <f t="shared" si="14"/>
        <v>-914.67000000001553</v>
      </c>
      <c r="AX86" s="20">
        <f t="shared" si="14"/>
        <v>-1047.3499999999844</v>
      </c>
      <c r="AY86" s="20">
        <f t="shared" si="14"/>
        <v>-1110.0099999999625</v>
      </c>
      <c r="AZ86" s="20">
        <f t="shared" si="14"/>
        <v>-800.21999999997433</v>
      </c>
      <c r="BA86" s="17">
        <v>-25.18</v>
      </c>
      <c r="BB86" s="17">
        <v>-50.43</v>
      </c>
      <c r="BC86" s="17">
        <v>-20.66</v>
      </c>
      <c r="BD86" s="17">
        <v>-14.86</v>
      </c>
      <c r="BE86" s="17">
        <v>-27.92</v>
      </c>
      <c r="BF86" s="17">
        <v>-21.28</v>
      </c>
      <c r="BG86" s="17">
        <v>-64.97</v>
      </c>
      <c r="BH86" s="17">
        <v>-29.11</v>
      </c>
      <c r="BI86" s="17">
        <v>-15.01</v>
      </c>
      <c r="BJ86" s="17">
        <v>-17.22</v>
      </c>
      <c r="BK86" s="17">
        <v>-18.29</v>
      </c>
      <c r="BL86" s="17">
        <v>-13.21</v>
      </c>
      <c r="BM86" s="20">
        <f t="shared" si="13"/>
        <v>-1582.0200000000293</v>
      </c>
      <c r="BN86" s="20">
        <f t="shared" si="15"/>
        <v>-3162.8400000000543</v>
      </c>
      <c r="BO86" s="20">
        <f t="shared" si="15"/>
        <v>-1293.6300000000176</v>
      </c>
      <c r="BP86" s="20">
        <f t="shared" si="15"/>
        <v>-928.59000000003414</v>
      </c>
      <c r="BQ86" s="20">
        <f t="shared" si="15"/>
        <v>-1741.720000000063</v>
      </c>
      <c r="BR86" s="20">
        <f t="shared" si="15"/>
        <v>-1324.859999999989</v>
      </c>
      <c r="BS86" s="20">
        <f t="shared" si="15"/>
        <v>-4038.1000000000045</v>
      </c>
      <c r="BT86" s="20">
        <f t="shared" si="15"/>
        <v>-1805.7100000000676</v>
      </c>
      <c r="BU86" s="20">
        <f t="shared" si="15"/>
        <v>-929.68000000001553</v>
      </c>
      <c r="BV86" s="20">
        <f t="shared" si="15"/>
        <v>-1064.5699999999845</v>
      </c>
      <c r="BW86" s="20">
        <f t="shared" si="15"/>
        <v>-1128.2999999999624</v>
      </c>
      <c r="BX86" s="20">
        <f t="shared" si="15"/>
        <v>-813.42999999997437</v>
      </c>
      <c r="BY86" s="17">
        <f t="shared" si="16"/>
        <v>-15910.660000000207</v>
      </c>
      <c r="BZ86" s="17">
        <f t="shared" si="17"/>
        <v>-795.52</v>
      </c>
      <c r="CA86" s="17">
        <f t="shared" si="18"/>
        <v>-3107.2699999999891</v>
      </c>
      <c r="CB86" s="17">
        <f t="shared" si="19"/>
        <v>-19813.450000000197</v>
      </c>
    </row>
    <row r="87" spans="1:80" x14ac:dyDescent="0.25">
      <c r="A87" t="str">
        <f t="shared" si="9"/>
        <v>KHW.KHW1</v>
      </c>
      <c r="B87" s="1" t="s">
        <v>128</v>
      </c>
      <c r="C87" s="1" t="s">
        <v>129</v>
      </c>
      <c r="D87" s="1" t="s">
        <v>129</v>
      </c>
      <c r="E87" s="17">
        <v>-717.68000000000052</v>
      </c>
      <c r="F87" s="17">
        <v>-702.92000000000189</v>
      </c>
      <c r="G87" s="17">
        <v>-338.17999999999847</v>
      </c>
      <c r="H87" s="17">
        <v>-491.67000000000007</v>
      </c>
      <c r="I87" s="17">
        <v>-540.51000000000022</v>
      </c>
      <c r="J87" s="17">
        <v>-243.38000000000017</v>
      </c>
      <c r="K87" s="17">
        <v>-551.64000000000124</v>
      </c>
      <c r="L87" s="17">
        <v>-247.98999999999978</v>
      </c>
      <c r="M87" s="17">
        <v>-248.72999999999956</v>
      </c>
      <c r="N87" s="17">
        <v>-547.92000000000007</v>
      </c>
      <c r="O87" s="17">
        <v>-438.51000000000022</v>
      </c>
      <c r="P87" s="17">
        <v>-526.19999999999891</v>
      </c>
      <c r="Q87" s="20">
        <v>-35.88000000000001</v>
      </c>
      <c r="R87" s="20">
        <v>-35.150000000000006</v>
      </c>
      <c r="S87" s="20">
        <v>-16.909999999999997</v>
      </c>
      <c r="T87" s="20">
        <v>-24.589999999999996</v>
      </c>
      <c r="U87" s="20">
        <v>-27.03</v>
      </c>
      <c r="V87" s="20">
        <v>-12.169999999999998</v>
      </c>
      <c r="W87" s="20">
        <v>-27.580000000000013</v>
      </c>
      <c r="X87" s="20">
        <v>-12.399999999999999</v>
      </c>
      <c r="Y87" s="20">
        <v>-12.43</v>
      </c>
      <c r="Z87" s="20">
        <v>-27.399999999999977</v>
      </c>
      <c r="AA87" s="20">
        <v>-21.929999999999978</v>
      </c>
      <c r="AB87" s="20">
        <v>-26.310000000000002</v>
      </c>
      <c r="AC87" s="17">
        <v>-133.79000000000002</v>
      </c>
      <c r="AD87" s="17">
        <v>-129.38999999999999</v>
      </c>
      <c r="AE87" s="17">
        <v>-61.53</v>
      </c>
      <c r="AF87" s="17">
        <v>-88.320000000000022</v>
      </c>
      <c r="AG87" s="17">
        <v>-95.879999999999967</v>
      </c>
      <c r="AH87" s="17">
        <v>-42.599999999999994</v>
      </c>
      <c r="AI87" s="17">
        <v>-95.31</v>
      </c>
      <c r="AJ87" s="17">
        <v>-42.269999999999982</v>
      </c>
      <c r="AK87" s="17">
        <v>-41.819999999999993</v>
      </c>
      <c r="AL87" s="17">
        <v>-90.869999999999891</v>
      </c>
      <c r="AM87" s="17">
        <v>-71.700000000000045</v>
      </c>
      <c r="AN87" s="17">
        <v>-84.849999999999909</v>
      </c>
      <c r="AO87" s="20">
        <f t="shared" si="12"/>
        <v>-887.35000000000059</v>
      </c>
      <c r="AP87" s="20">
        <f t="shared" si="14"/>
        <v>-867.46000000000186</v>
      </c>
      <c r="AQ87" s="20">
        <f t="shared" si="14"/>
        <v>-416.61999999999841</v>
      </c>
      <c r="AR87" s="20">
        <f t="shared" si="14"/>
        <v>-604.58000000000015</v>
      </c>
      <c r="AS87" s="20">
        <f t="shared" si="14"/>
        <v>-663.42000000000019</v>
      </c>
      <c r="AT87" s="20">
        <f t="shared" si="14"/>
        <v>-298.15000000000015</v>
      </c>
      <c r="AU87" s="20">
        <f t="shared" si="14"/>
        <v>-674.53000000000134</v>
      </c>
      <c r="AV87" s="20">
        <f t="shared" si="14"/>
        <v>-302.65999999999974</v>
      </c>
      <c r="AW87" s="20">
        <f t="shared" si="14"/>
        <v>-302.97999999999956</v>
      </c>
      <c r="AX87" s="20">
        <f t="shared" si="14"/>
        <v>-666.18999999999994</v>
      </c>
      <c r="AY87" s="20">
        <f t="shared" si="14"/>
        <v>-532.14000000000021</v>
      </c>
      <c r="AZ87" s="20">
        <f t="shared" si="14"/>
        <v>-637.35999999999876</v>
      </c>
      <c r="BA87" s="17">
        <v>-14.35</v>
      </c>
      <c r="BB87" s="17">
        <v>-14.06</v>
      </c>
      <c r="BC87" s="17">
        <v>-6.76</v>
      </c>
      <c r="BD87" s="17">
        <v>-9.83</v>
      </c>
      <c r="BE87" s="17">
        <v>-10.81</v>
      </c>
      <c r="BF87" s="17">
        <v>-4.87</v>
      </c>
      <c r="BG87" s="17">
        <v>-11.03</v>
      </c>
      <c r="BH87" s="17">
        <v>-4.96</v>
      </c>
      <c r="BI87" s="17">
        <v>-4.97</v>
      </c>
      <c r="BJ87" s="17">
        <v>-10.96</v>
      </c>
      <c r="BK87" s="17">
        <v>-8.77</v>
      </c>
      <c r="BL87" s="17">
        <v>-10.52</v>
      </c>
      <c r="BM87" s="20">
        <f t="shared" si="13"/>
        <v>-901.70000000000061</v>
      </c>
      <c r="BN87" s="20">
        <f t="shared" si="15"/>
        <v>-881.5200000000018</v>
      </c>
      <c r="BO87" s="20">
        <f t="shared" si="15"/>
        <v>-423.3799999999984</v>
      </c>
      <c r="BP87" s="20">
        <f t="shared" si="15"/>
        <v>-614.4100000000002</v>
      </c>
      <c r="BQ87" s="20">
        <f t="shared" si="15"/>
        <v>-674.23000000000013</v>
      </c>
      <c r="BR87" s="20">
        <f t="shared" si="15"/>
        <v>-303.02000000000015</v>
      </c>
      <c r="BS87" s="20">
        <f t="shared" si="15"/>
        <v>-685.56000000000131</v>
      </c>
      <c r="BT87" s="20">
        <f t="shared" si="15"/>
        <v>-307.61999999999972</v>
      </c>
      <c r="BU87" s="20">
        <f t="shared" si="15"/>
        <v>-307.94999999999959</v>
      </c>
      <c r="BV87" s="20">
        <f t="shared" si="15"/>
        <v>-677.15</v>
      </c>
      <c r="BW87" s="20">
        <f t="shared" si="15"/>
        <v>-540.9100000000002</v>
      </c>
      <c r="BX87" s="20">
        <f t="shared" si="15"/>
        <v>-647.87999999999874</v>
      </c>
      <c r="BY87" s="17">
        <f t="shared" si="16"/>
        <v>-5595.3300000000008</v>
      </c>
      <c r="BZ87" s="17">
        <f t="shared" si="17"/>
        <v>-279.77999999999997</v>
      </c>
      <c r="CA87" s="17">
        <f t="shared" si="18"/>
        <v>-1090.2199999999998</v>
      </c>
      <c r="CB87" s="17">
        <f t="shared" si="19"/>
        <v>-6965.33</v>
      </c>
    </row>
    <row r="88" spans="1:80" x14ac:dyDescent="0.25">
      <c r="A88" t="str">
        <f t="shared" si="9"/>
        <v>MANH.SPCIMP</v>
      </c>
      <c r="B88" s="1" t="s">
        <v>130</v>
      </c>
      <c r="C88" s="1" t="s">
        <v>131</v>
      </c>
      <c r="D88" s="1" t="s">
        <v>73</v>
      </c>
      <c r="E88" s="17">
        <v>-19.289999999999964</v>
      </c>
      <c r="F88" s="17">
        <v>-23.909999999999854</v>
      </c>
      <c r="G88" s="17">
        <v>-9.0900000000001455</v>
      </c>
      <c r="H88" s="17">
        <v>-24.630000000000109</v>
      </c>
      <c r="I88" s="17">
        <v>-94.450000000000728</v>
      </c>
      <c r="J88" s="17">
        <v>0</v>
      </c>
      <c r="K88" s="17">
        <v>0</v>
      </c>
      <c r="L88" s="17">
        <v>0</v>
      </c>
      <c r="M88" s="17">
        <v>0</v>
      </c>
      <c r="N88" s="17">
        <v>0</v>
      </c>
      <c r="O88" s="17">
        <v>0</v>
      </c>
      <c r="P88" s="17">
        <v>0</v>
      </c>
      <c r="Q88" s="20">
        <v>-0.96999999999999886</v>
      </c>
      <c r="R88" s="20">
        <v>-1.2000000000000028</v>
      </c>
      <c r="S88" s="20">
        <v>-0.46000000000000085</v>
      </c>
      <c r="T88" s="20">
        <v>-1.2399999999999949</v>
      </c>
      <c r="U88" s="20">
        <v>-4.7199999999999704</v>
      </c>
      <c r="V88" s="20">
        <v>0</v>
      </c>
      <c r="W88" s="20">
        <v>0</v>
      </c>
      <c r="X88" s="20">
        <v>0</v>
      </c>
      <c r="Y88" s="20">
        <v>0</v>
      </c>
      <c r="Z88" s="20">
        <v>0</v>
      </c>
      <c r="AA88" s="20">
        <v>0</v>
      </c>
      <c r="AB88" s="20">
        <v>0</v>
      </c>
      <c r="AC88" s="17">
        <v>-3.6000000000000227</v>
      </c>
      <c r="AD88" s="17">
        <v>-4.3999999999999773</v>
      </c>
      <c r="AE88" s="17">
        <v>-1.6499999999999915</v>
      </c>
      <c r="AF88" s="17">
        <v>-4.42999999999995</v>
      </c>
      <c r="AG88" s="17">
        <v>-16.759999999999991</v>
      </c>
      <c r="AH88" s="17">
        <v>0</v>
      </c>
      <c r="AI88" s="17">
        <v>0</v>
      </c>
      <c r="AJ88" s="17">
        <v>0</v>
      </c>
      <c r="AK88" s="17">
        <v>0</v>
      </c>
      <c r="AL88" s="17">
        <v>0</v>
      </c>
      <c r="AM88" s="17">
        <v>0</v>
      </c>
      <c r="AN88" s="17">
        <v>0</v>
      </c>
      <c r="AO88" s="20">
        <f t="shared" si="12"/>
        <v>-23.859999999999985</v>
      </c>
      <c r="AP88" s="20">
        <f t="shared" si="14"/>
        <v>-29.509999999999835</v>
      </c>
      <c r="AQ88" s="20">
        <f t="shared" si="14"/>
        <v>-11.200000000000138</v>
      </c>
      <c r="AR88" s="20">
        <f t="shared" si="14"/>
        <v>-30.300000000000054</v>
      </c>
      <c r="AS88" s="20">
        <f t="shared" si="14"/>
        <v>-115.93000000000069</v>
      </c>
      <c r="AT88" s="20">
        <f t="shared" si="14"/>
        <v>0</v>
      </c>
      <c r="AU88" s="20">
        <f t="shared" si="14"/>
        <v>0</v>
      </c>
      <c r="AV88" s="20">
        <f t="shared" si="14"/>
        <v>0</v>
      </c>
      <c r="AW88" s="20">
        <f t="shared" si="14"/>
        <v>0</v>
      </c>
      <c r="AX88" s="20">
        <f t="shared" si="14"/>
        <v>0</v>
      </c>
      <c r="AY88" s="20">
        <f t="shared" si="14"/>
        <v>0</v>
      </c>
      <c r="AZ88" s="20">
        <f t="shared" si="14"/>
        <v>0</v>
      </c>
      <c r="BA88" s="17">
        <v>-0.39</v>
      </c>
      <c r="BB88" s="17">
        <v>-0.48</v>
      </c>
      <c r="BC88" s="17">
        <v>-0.18</v>
      </c>
      <c r="BD88" s="17">
        <v>-0.49</v>
      </c>
      <c r="BE88" s="17">
        <v>-1.89</v>
      </c>
      <c r="BF88" s="17">
        <v>0</v>
      </c>
      <c r="BG88" s="17">
        <v>0</v>
      </c>
      <c r="BH88" s="17">
        <v>0</v>
      </c>
      <c r="BI88" s="17">
        <v>0</v>
      </c>
      <c r="BJ88" s="17">
        <v>0</v>
      </c>
      <c r="BK88" s="17">
        <v>0</v>
      </c>
      <c r="BL88" s="17">
        <v>0</v>
      </c>
      <c r="BM88" s="20">
        <f t="shared" si="13"/>
        <v>-24.249999999999986</v>
      </c>
      <c r="BN88" s="20">
        <f t="shared" si="15"/>
        <v>-29.989999999999835</v>
      </c>
      <c r="BO88" s="20">
        <f t="shared" si="15"/>
        <v>-11.380000000000138</v>
      </c>
      <c r="BP88" s="20">
        <f t="shared" si="15"/>
        <v>-30.790000000000052</v>
      </c>
      <c r="BQ88" s="20">
        <f t="shared" si="15"/>
        <v>-117.82000000000069</v>
      </c>
      <c r="BR88" s="20">
        <f t="shared" si="15"/>
        <v>0</v>
      </c>
      <c r="BS88" s="20">
        <f t="shared" si="15"/>
        <v>0</v>
      </c>
      <c r="BT88" s="20">
        <f t="shared" si="15"/>
        <v>0</v>
      </c>
      <c r="BU88" s="20">
        <f t="shared" si="15"/>
        <v>0</v>
      </c>
      <c r="BV88" s="20">
        <f t="shared" si="15"/>
        <v>0</v>
      </c>
      <c r="BW88" s="20">
        <f t="shared" si="15"/>
        <v>0</v>
      </c>
      <c r="BX88" s="20">
        <f t="shared" si="15"/>
        <v>0</v>
      </c>
      <c r="BY88" s="17">
        <f t="shared" si="16"/>
        <v>-171.3700000000008</v>
      </c>
      <c r="BZ88" s="17">
        <f t="shared" si="17"/>
        <v>-8.5899999999999679</v>
      </c>
      <c r="CA88" s="17">
        <f t="shared" si="18"/>
        <v>-34.269999999999932</v>
      </c>
      <c r="CB88" s="17">
        <f t="shared" si="19"/>
        <v>-214.2300000000007</v>
      </c>
    </row>
    <row r="89" spans="1:80" x14ac:dyDescent="0.25">
      <c r="A89" t="str">
        <f t="shared" si="9"/>
        <v>MEGE.MEG1</v>
      </c>
      <c r="B89" s="1" t="s">
        <v>132</v>
      </c>
      <c r="C89" s="1" t="s">
        <v>133</v>
      </c>
      <c r="D89" s="1" t="s">
        <v>133</v>
      </c>
      <c r="E89" s="17">
        <v>8210.2999999999884</v>
      </c>
      <c r="F89" s="17">
        <v>15977.210000000021</v>
      </c>
      <c r="G89" s="17">
        <v>7641.2399999999907</v>
      </c>
      <c r="H89" s="17">
        <v>4546.9300000000076</v>
      </c>
      <c r="I89" s="17">
        <v>7940.3600000000151</v>
      </c>
      <c r="J89" s="17">
        <v>3547.9300000000076</v>
      </c>
      <c r="K89" s="17">
        <v>16595.660000000033</v>
      </c>
      <c r="L89" s="17">
        <v>5988.4900000000198</v>
      </c>
      <c r="M89" s="17">
        <v>3502.5099999999948</v>
      </c>
      <c r="N89" s="17">
        <v>4255.2900000000081</v>
      </c>
      <c r="O89" s="17">
        <v>6002.2399999999907</v>
      </c>
      <c r="P89" s="17">
        <v>4429.2299999999959</v>
      </c>
      <c r="Q89" s="20">
        <v>410.51000000000022</v>
      </c>
      <c r="R89" s="20">
        <v>798.85999999999876</v>
      </c>
      <c r="S89" s="20">
        <v>382.0600000000004</v>
      </c>
      <c r="T89" s="20">
        <v>227.34999999999991</v>
      </c>
      <c r="U89" s="20">
        <v>397.02</v>
      </c>
      <c r="V89" s="20">
        <v>177.40000000000009</v>
      </c>
      <c r="W89" s="20">
        <v>829.78000000000065</v>
      </c>
      <c r="X89" s="20">
        <v>299.42000000000007</v>
      </c>
      <c r="Y89" s="20">
        <v>175.12999999999965</v>
      </c>
      <c r="Z89" s="20">
        <v>212.76999999999998</v>
      </c>
      <c r="AA89" s="20">
        <v>300.11000000000013</v>
      </c>
      <c r="AB89" s="20">
        <v>221.46000000000026</v>
      </c>
      <c r="AC89" s="17">
        <v>1530.5200000000004</v>
      </c>
      <c r="AD89" s="17">
        <v>2941.0700000000033</v>
      </c>
      <c r="AE89" s="17">
        <v>1390.4700000000012</v>
      </c>
      <c r="AF89" s="17">
        <v>816.77999999999884</v>
      </c>
      <c r="AG89" s="17">
        <v>1408.4099999999999</v>
      </c>
      <c r="AH89" s="17">
        <v>621.02000000000044</v>
      </c>
      <c r="AI89" s="17">
        <v>2867.3599999999933</v>
      </c>
      <c r="AJ89" s="17">
        <v>1020.6900000000005</v>
      </c>
      <c r="AK89" s="17">
        <v>588.79999999999927</v>
      </c>
      <c r="AL89" s="17">
        <v>705.73000000000047</v>
      </c>
      <c r="AM89" s="17">
        <v>981.43000000000029</v>
      </c>
      <c r="AN89" s="17">
        <v>714.21</v>
      </c>
      <c r="AO89" s="20">
        <f t="shared" si="12"/>
        <v>10151.329999999989</v>
      </c>
      <c r="AP89" s="20">
        <f t="shared" si="14"/>
        <v>19717.140000000025</v>
      </c>
      <c r="AQ89" s="20">
        <f t="shared" si="14"/>
        <v>9413.7699999999932</v>
      </c>
      <c r="AR89" s="20">
        <f t="shared" si="14"/>
        <v>5591.0600000000068</v>
      </c>
      <c r="AS89" s="20">
        <f t="shared" si="14"/>
        <v>9745.7900000000154</v>
      </c>
      <c r="AT89" s="20">
        <f t="shared" si="14"/>
        <v>4346.3500000000076</v>
      </c>
      <c r="AU89" s="20">
        <f t="shared" si="14"/>
        <v>20292.800000000025</v>
      </c>
      <c r="AV89" s="20">
        <f t="shared" si="14"/>
        <v>7308.6000000000204</v>
      </c>
      <c r="AW89" s="20">
        <f t="shared" si="14"/>
        <v>4266.4399999999932</v>
      </c>
      <c r="AX89" s="20">
        <f t="shared" si="14"/>
        <v>5173.7900000000091</v>
      </c>
      <c r="AY89" s="20">
        <f t="shared" si="14"/>
        <v>7283.7799999999916</v>
      </c>
      <c r="AZ89" s="20">
        <f t="shared" si="14"/>
        <v>5364.899999999996</v>
      </c>
      <c r="BA89" s="17">
        <v>164.17</v>
      </c>
      <c r="BB89" s="17">
        <v>319.47000000000003</v>
      </c>
      <c r="BC89" s="17">
        <v>152.79</v>
      </c>
      <c r="BD89" s="17">
        <v>90.92</v>
      </c>
      <c r="BE89" s="17">
        <v>158.77000000000001</v>
      </c>
      <c r="BF89" s="17">
        <v>70.94</v>
      </c>
      <c r="BG89" s="17">
        <v>331.84</v>
      </c>
      <c r="BH89" s="17">
        <v>119.74</v>
      </c>
      <c r="BI89" s="17">
        <v>70.03</v>
      </c>
      <c r="BJ89" s="17">
        <v>85.09</v>
      </c>
      <c r="BK89" s="17">
        <v>120.02</v>
      </c>
      <c r="BL89" s="17">
        <v>88.56</v>
      </c>
      <c r="BM89" s="20">
        <f t="shared" si="13"/>
        <v>10315.499999999989</v>
      </c>
      <c r="BN89" s="20">
        <f t="shared" si="15"/>
        <v>20036.610000000026</v>
      </c>
      <c r="BO89" s="20">
        <f t="shared" si="15"/>
        <v>9566.559999999994</v>
      </c>
      <c r="BP89" s="20">
        <f t="shared" si="15"/>
        <v>5681.9800000000068</v>
      </c>
      <c r="BQ89" s="20">
        <f t="shared" si="15"/>
        <v>9904.5600000000159</v>
      </c>
      <c r="BR89" s="20">
        <f t="shared" si="15"/>
        <v>4417.2900000000072</v>
      </c>
      <c r="BS89" s="20">
        <f t="shared" si="15"/>
        <v>20624.640000000025</v>
      </c>
      <c r="BT89" s="20">
        <f t="shared" si="15"/>
        <v>7428.3400000000202</v>
      </c>
      <c r="BU89" s="20">
        <f t="shared" si="15"/>
        <v>4336.469999999993</v>
      </c>
      <c r="BV89" s="20">
        <f t="shared" si="15"/>
        <v>5258.8800000000092</v>
      </c>
      <c r="BW89" s="20">
        <f t="shared" si="15"/>
        <v>7403.799999999992</v>
      </c>
      <c r="BX89" s="20">
        <f t="shared" si="15"/>
        <v>5453.4599999999964</v>
      </c>
      <c r="BY89" s="17">
        <f t="shared" si="16"/>
        <v>88637.390000000072</v>
      </c>
      <c r="BZ89" s="17">
        <f t="shared" si="17"/>
        <v>4431.87</v>
      </c>
      <c r="CA89" s="17">
        <f t="shared" si="18"/>
        <v>17358.829999999998</v>
      </c>
      <c r="CB89" s="17">
        <f t="shared" si="19"/>
        <v>110428.09000000007</v>
      </c>
    </row>
    <row r="90" spans="1:80" x14ac:dyDescent="0.25">
      <c r="A90" t="str">
        <f t="shared" si="9"/>
        <v>SCE.MKR1</v>
      </c>
      <c r="B90" s="1" t="s">
        <v>135</v>
      </c>
      <c r="C90" s="1" t="s">
        <v>136</v>
      </c>
      <c r="D90" s="1" t="s">
        <v>136</v>
      </c>
      <c r="E90" s="17">
        <v>2000.3300000000017</v>
      </c>
      <c r="F90" s="17">
        <v>4979.5200000000186</v>
      </c>
      <c r="G90" s="17">
        <v>2412.7699999999895</v>
      </c>
      <c r="H90" s="17">
        <v>866.43000000000029</v>
      </c>
      <c r="I90" s="17">
        <v>2211.3500000000058</v>
      </c>
      <c r="J90" s="17">
        <v>974.57000000000698</v>
      </c>
      <c r="K90" s="17">
        <v>1164.5799999999945</v>
      </c>
      <c r="L90" s="17">
        <v>994.5</v>
      </c>
      <c r="M90" s="17">
        <v>441.90999999999985</v>
      </c>
      <c r="N90" s="17">
        <v>749.06999999999971</v>
      </c>
      <c r="O90" s="17">
        <v>1717.0999999999913</v>
      </c>
      <c r="P90" s="17">
        <v>726.18000000000029</v>
      </c>
      <c r="Q90" s="20">
        <v>100.01999999999998</v>
      </c>
      <c r="R90" s="20">
        <v>248.97999999999956</v>
      </c>
      <c r="S90" s="20">
        <v>120.64000000000033</v>
      </c>
      <c r="T90" s="20">
        <v>43.319999999999936</v>
      </c>
      <c r="U90" s="20">
        <v>110.56999999999971</v>
      </c>
      <c r="V90" s="20">
        <v>48.730000000000018</v>
      </c>
      <c r="W90" s="20">
        <v>58.229999999999791</v>
      </c>
      <c r="X90" s="20">
        <v>49.720000000000027</v>
      </c>
      <c r="Y90" s="20">
        <v>22.100000000000023</v>
      </c>
      <c r="Z90" s="20">
        <v>37.450000000000045</v>
      </c>
      <c r="AA90" s="20">
        <v>85.849999999999909</v>
      </c>
      <c r="AB90" s="20">
        <v>36.309999999999945</v>
      </c>
      <c r="AC90" s="17">
        <v>372.89000000000124</v>
      </c>
      <c r="AD90" s="17">
        <v>916.62999999999738</v>
      </c>
      <c r="AE90" s="17">
        <v>439.04999999999927</v>
      </c>
      <c r="AF90" s="17">
        <v>155.63999999999942</v>
      </c>
      <c r="AG90" s="17">
        <v>392.23000000000138</v>
      </c>
      <c r="AH90" s="17">
        <v>170.57999999999993</v>
      </c>
      <c r="AI90" s="17">
        <v>201.21000000000004</v>
      </c>
      <c r="AJ90" s="17">
        <v>169.50999999999931</v>
      </c>
      <c r="AK90" s="17">
        <v>74.289999999999964</v>
      </c>
      <c r="AL90" s="17">
        <v>124.23000000000002</v>
      </c>
      <c r="AM90" s="17">
        <v>280.76000000000022</v>
      </c>
      <c r="AN90" s="17">
        <v>117.09999999999991</v>
      </c>
      <c r="AO90" s="20">
        <f t="shared" si="12"/>
        <v>2473.240000000003</v>
      </c>
      <c r="AP90" s="20">
        <f t="shared" si="14"/>
        <v>6145.1300000000156</v>
      </c>
      <c r="AQ90" s="20">
        <f t="shared" si="14"/>
        <v>2972.4599999999891</v>
      </c>
      <c r="AR90" s="20">
        <f t="shared" si="14"/>
        <v>1065.3899999999996</v>
      </c>
      <c r="AS90" s="20">
        <f t="shared" si="14"/>
        <v>2714.1500000000069</v>
      </c>
      <c r="AT90" s="20">
        <f t="shared" si="14"/>
        <v>1193.8800000000069</v>
      </c>
      <c r="AU90" s="20">
        <f t="shared" si="14"/>
        <v>1424.0199999999943</v>
      </c>
      <c r="AV90" s="20">
        <f t="shared" ref="AP90:AZ113" si="20">L90+X90+AJ90</f>
        <v>1213.7299999999993</v>
      </c>
      <c r="AW90" s="20">
        <f t="shared" si="20"/>
        <v>538.29999999999984</v>
      </c>
      <c r="AX90" s="20">
        <f t="shared" si="20"/>
        <v>910.74999999999977</v>
      </c>
      <c r="AY90" s="20">
        <f t="shared" si="20"/>
        <v>2083.7099999999914</v>
      </c>
      <c r="AZ90" s="20">
        <f t="shared" si="20"/>
        <v>879.59000000000015</v>
      </c>
      <c r="BA90" s="17">
        <v>40</v>
      </c>
      <c r="BB90" s="17">
        <v>99.57</v>
      </c>
      <c r="BC90" s="17">
        <v>48.24</v>
      </c>
      <c r="BD90" s="17">
        <v>17.32</v>
      </c>
      <c r="BE90" s="17">
        <v>44.22</v>
      </c>
      <c r="BF90" s="17">
        <v>19.489999999999998</v>
      </c>
      <c r="BG90" s="17">
        <v>23.29</v>
      </c>
      <c r="BH90" s="17">
        <v>19.89</v>
      </c>
      <c r="BI90" s="17">
        <v>8.84</v>
      </c>
      <c r="BJ90" s="17">
        <v>14.98</v>
      </c>
      <c r="BK90" s="17">
        <v>34.33</v>
      </c>
      <c r="BL90" s="17">
        <v>14.52</v>
      </c>
      <c r="BM90" s="20">
        <f t="shared" si="13"/>
        <v>2513.240000000003</v>
      </c>
      <c r="BN90" s="20">
        <f t="shared" si="15"/>
        <v>6244.7000000000153</v>
      </c>
      <c r="BO90" s="20">
        <f t="shared" si="15"/>
        <v>3020.6999999999889</v>
      </c>
      <c r="BP90" s="20">
        <f t="shared" si="15"/>
        <v>1082.7099999999996</v>
      </c>
      <c r="BQ90" s="20">
        <f t="shared" si="15"/>
        <v>2758.3700000000067</v>
      </c>
      <c r="BR90" s="20">
        <f t="shared" si="15"/>
        <v>1213.3700000000069</v>
      </c>
      <c r="BS90" s="20">
        <f t="shared" si="15"/>
        <v>1447.3099999999943</v>
      </c>
      <c r="BT90" s="20">
        <f t="shared" ref="BN90:BX113" si="21">AV90+BH90</f>
        <v>1233.6199999999994</v>
      </c>
      <c r="BU90" s="20">
        <f t="shared" si="21"/>
        <v>547.13999999999987</v>
      </c>
      <c r="BV90" s="20">
        <f t="shared" si="21"/>
        <v>925.72999999999979</v>
      </c>
      <c r="BW90" s="20">
        <f t="shared" si="21"/>
        <v>2118.0399999999913</v>
      </c>
      <c r="BX90" s="20">
        <f t="shared" si="21"/>
        <v>894.11000000000013</v>
      </c>
      <c r="BY90" s="17">
        <f t="shared" si="16"/>
        <v>19238.310000000009</v>
      </c>
      <c r="BZ90" s="17">
        <f t="shared" si="17"/>
        <v>961.91999999999928</v>
      </c>
      <c r="CA90" s="17">
        <f t="shared" si="18"/>
        <v>3798.8099999999977</v>
      </c>
      <c r="CB90" s="17">
        <f t="shared" si="19"/>
        <v>23999.040000000001</v>
      </c>
    </row>
    <row r="91" spans="1:80" x14ac:dyDescent="0.25">
      <c r="A91" t="str">
        <f t="shared" si="9"/>
        <v>TCN.MKRC</v>
      </c>
      <c r="B91" s="1" t="s">
        <v>33</v>
      </c>
      <c r="C91" s="1" t="s">
        <v>137</v>
      </c>
      <c r="D91" s="1" t="s">
        <v>137</v>
      </c>
      <c r="E91" s="17">
        <v>5308.1199999999953</v>
      </c>
      <c r="F91" s="17">
        <v>2464.7300000000105</v>
      </c>
      <c r="G91" s="17">
        <v>5864.9400000000023</v>
      </c>
      <c r="H91" s="17">
        <v>3783.4199999999837</v>
      </c>
      <c r="I91" s="17">
        <v>6231.9500000000116</v>
      </c>
      <c r="J91" s="17">
        <v>3388.2600000000093</v>
      </c>
      <c r="K91" s="17">
        <v>13534.370000000112</v>
      </c>
      <c r="L91" s="17">
        <v>4654.730000000025</v>
      </c>
      <c r="M91" s="17">
        <v>2678.75</v>
      </c>
      <c r="N91" s="17">
        <v>2596.5899999999965</v>
      </c>
      <c r="O91" s="17">
        <v>4850.4799999999814</v>
      </c>
      <c r="P91" s="17">
        <v>3572.820000000007</v>
      </c>
      <c r="Q91" s="20">
        <v>265.40999999999985</v>
      </c>
      <c r="R91" s="20">
        <v>123.23999999999978</v>
      </c>
      <c r="S91" s="20">
        <v>293.25</v>
      </c>
      <c r="T91" s="20">
        <v>189.17999999999938</v>
      </c>
      <c r="U91" s="20">
        <v>311.59999999999945</v>
      </c>
      <c r="V91" s="20">
        <v>169.40999999999985</v>
      </c>
      <c r="W91" s="20">
        <v>676.72000000000116</v>
      </c>
      <c r="X91" s="20">
        <v>232.73999999999978</v>
      </c>
      <c r="Y91" s="20">
        <v>133.93000000000029</v>
      </c>
      <c r="Z91" s="20">
        <v>129.82999999999993</v>
      </c>
      <c r="AA91" s="20">
        <v>242.52000000000044</v>
      </c>
      <c r="AB91" s="20">
        <v>178.63999999999987</v>
      </c>
      <c r="AC91" s="17">
        <v>989.51000000000204</v>
      </c>
      <c r="AD91" s="17">
        <v>453.69999999999891</v>
      </c>
      <c r="AE91" s="17">
        <v>1067.239999999998</v>
      </c>
      <c r="AF91" s="17">
        <v>679.63000000000102</v>
      </c>
      <c r="AG91" s="17">
        <v>1105.380000000001</v>
      </c>
      <c r="AH91" s="17">
        <v>593.06999999999971</v>
      </c>
      <c r="AI91" s="17">
        <v>2338.4399999999951</v>
      </c>
      <c r="AJ91" s="17">
        <v>793.36000000000058</v>
      </c>
      <c r="AK91" s="17">
        <v>450.30999999999949</v>
      </c>
      <c r="AL91" s="17">
        <v>430.63000000000102</v>
      </c>
      <c r="AM91" s="17">
        <v>793.09999999999854</v>
      </c>
      <c r="AN91" s="17">
        <v>576.11999999999898</v>
      </c>
      <c r="AO91" s="20">
        <f t="shared" si="12"/>
        <v>6563.0399999999972</v>
      </c>
      <c r="AP91" s="20">
        <f t="shared" si="20"/>
        <v>3041.6700000000092</v>
      </c>
      <c r="AQ91" s="20">
        <f t="shared" si="20"/>
        <v>7225.43</v>
      </c>
      <c r="AR91" s="20">
        <f t="shared" si="20"/>
        <v>4652.2299999999841</v>
      </c>
      <c r="AS91" s="20">
        <f t="shared" si="20"/>
        <v>7648.9300000000121</v>
      </c>
      <c r="AT91" s="20">
        <f t="shared" si="20"/>
        <v>4150.7400000000089</v>
      </c>
      <c r="AU91" s="20">
        <f t="shared" si="20"/>
        <v>16549.530000000108</v>
      </c>
      <c r="AV91" s="20">
        <f t="shared" si="20"/>
        <v>5680.8300000000254</v>
      </c>
      <c r="AW91" s="20">
        <f t="shared" si="20"/>
        <v>3262.99</v>
      </c>
      <c r="AX91" s="20">
        <f t="shared" si="20"/>
        <v>3157.0499999999975</v>
      </c>
      <c r="AY91" s="20">
        <f t="shared" si="20"/>
        <v>5886.0999999999804</v>
      </c>
      <c r="AZ91" s="20">
        <f t="shared" si="20"/>
        <v>4327.5800000000054</v>
      </c>
      <c r="BA91" s="17">
        <v>106.14</v>
      </c>
      <c r="BB91" s="17">
        <v>49.28</v>
      </c>
      <c r="BC91" s="17">
        <v>117.27</v>
      </c>
      <c r="BD91" s="17">
        <v>75.650000000000006</v>
      </c>
      <c r="BE91" s="17">
        <v>124.61</v>
      </c>
      <c r="BF91" s="17">
        <v>67.75</v>
      </c>
      <c r="BG91" s="17">
        <v>270.62</v>
      </c>
      <c r="BH91" s="17">
        <v>93.07</v>
      </c>
      <c r="BI91" s="17">
        <v>53.56</v>
      </c>
      <c r="BJ91" s="17">
        <v>51.92</v>
      </c>
      <c r="BK91" s="17">
        <v>96.99</v>
      </c>
      <c r="BL91" s="17">
        <v>71.44</v>
      </c>
      <c r="BM91" s="20">
        <f t="shared" si="13"/>
        <v>6669.1799999999976</v>
      </c>
      <c r="BN91" s="20">
        <f t="shared" si="21"/>
        <v>3090.9500000000094</v>
      </c>
      <c r="BO91" s="20">
        <f t="shared" si="21"/>
        <v>7342.7000000000007</v>
      </c>
      <c r="BP91" s="20">
        <f t="shared" si="21"/>
        <v>4727.8799999999837</v>
      </c>
      <c r="BQ91" s="20">
        <f t="shared" si="21"/>
        <v>7773.5400000000118</v>
      </c>
      <c r="BR91" s="20">
        <f t="shared" si="21"/>
        <v>4218.4900000000089</v>
      </c>
      <c r="BS91" s="20">
        <f t="shared" si="21"/>
        <v>16820.150000000107</v>
      </c>
      <c r="BT91" s="20">
        <f t="shared" si="21"/>
        <v>5773.9000000000251</v>
      </c>
      <c r="BU91" s="20">
        <f t="shared" si="21"/>
        <v>3316.5499999999997</v>
      </c>
      <c r="BV91" s="20">
        <f t="shared" si="21"/>
        <v>3208.9699999999975</v>
      </c>
      <c r="BW91" s="20">
        <f t="shared" si="21"/>
        <v>5983.0899999999801</v>
      </c>
      <c r="BX91" s="20">
        <f t="shared" si="21"/>
        <v>4399.020000000005</v>
      </c>
      <c r="BY91" s="17">
        <f t="shared" si="16"/>
        <v>58929.160000000134</v>
      </c>
      <c r="BZ91" s="17">
        <f t="shared" si="17"/>
        <v>2946.47</v>
      </c>
      <c r="CA91" s="17">
        <f t="shared" si="18"/>
        <v>11448.789999999995</v>
      </c>
      <c r="CB91" s="17">
        <f t="shared" si="19"/>
        <v>73324.420000000129</v>
      </c>
    </row>
    <row r="92" spans="1:80" x14ac:dyDescent="0.25">
      <c r="A92" t="str">
        <f t="shared" si="9"/>
        <v>MSCG.120SIMP</v>
      </c>
      <c r="B92" s="1" t="s">
        <v>138</v>
      </c>
      <c r="C92" s="1" t="s">
        <v>860</v>
      </c>
      <c r="D92" s="1" t="s">
        <v>72</v>
      </c>
      <c r="E92" s="17">
        <v>1482.6499999999942</v>
      </c>
      <c r="F92" s="17">
        <v>4377.6500000000233</v>
      </c>
      <c r="G92" s="17">
        <v>2413.9500000000116</v>
      </c>
      <c r="H92" s="17">
        <v>1278.9300000000003</v>
      </c>
      <c r="I92" s="17">
        <v>1490.6399999999849</v>
      </c>
      <c r="J92" s="17">
        <v>1354.6899999999951</v>
      </c>
      <c r="K92" s="17">
        <v>6259.2399999999907</v>
      </c>
      <c r="L92" s="17">
        <v>1179.7300000000032</v>
      </c>
      <c r="M92" s="17">
        <v>138.5</v>
      </c>
      <c r="N92" s="17">
        <v>425.72000000000116</v>
      </c>
      <c r="O92" s="17">
        <v>920.92000000000553</v>
      </c>
      <c r="P92" s="17">
        <v>398.42000000000189</v>
      </c>
      <c r="Q92" s="20">
        <v>74.129999999999654</v>
      </c>
      <c r="R92" s="20">
        <v>218.8799999999992</v>
      </c>
      <c r="S92" s="20">
        <v>120.69999999999982</v>
      </c>
      <c r="T92" s="20">
        <v>63.949999999999818</v>
      </c>
      <c r="U92" s="20">
        <v>74.529999999999745</v>
      </c>
      <c r="V92" s="20">
        <v>67.730000000000018</v>
      </c>
      <c r="W92" s="20">
        <v>312.95999999999913</v>
      </c>
      <c r="X92" s="20">
        <v>58.990000000000236</v>
      </c>
      <c r="Y92" s="20">
        <v>6.9300000000000068</v>
      </c>
      <c r="Z92" s="20">
        <v>21.289999999999964</v>
      </c>
      <c r="AA92" s="20">
        <v>46.050000000000182</v>
      </c>
      <c r="AB92" s="20">
        <v>19.930000000000064</v>
      </c>
      <c r="AC92" s="17">
        <v>276.38999999999942</v>
      </c>
      <c r="AD92" s="17">
        <v>805.82999999999447</v>
      </c>
      <c r="AE92" s="17">
        <v>439.26000000000204</v>
      </c>
      <c r="AF92" s="17">
        <v>229.73999999999978</v>
      </c>
      <c r="AG92" s="17">
        <v>264.39999999999964</v>
      </c>
      <c r="AH92" s="17">
        <v>237.1299999999992</v>
      </c>
      <c r="AI92" s="17">
        <v>1081.4599999999991</v>
      </c>
      <c r="AJ92" s="17">
        <v>201.07999999999993</v>
      </c>
      <c r="AK92" s="17">
        <v>23.279999999999973</v>
      </c>
      <c r="AL92" s="17">
        <v>70.610000000000582</v>
      </c>
      <c r="AM92" s="17">
        <v>150.57999999999993</v>
      </c>
      <c r="AN92" s="17">
        <v>64.239999999999782</v>
      </c>
      <c r="AO92" s="20">
        <f t="shared" si="12"/>
        <v>1833.1699999999933</v>
      </c>
      <c r="AP92" s="20">
        <f t="shared" si="20"/>
        <v>5402.360000000017</v>
      </c>
      <c r="AQ92" s="20">
        <f t="shared" si="20"/>
        <v>2973.9100000000135</v>
      </c>
      <c r="AR92" s="20">
        <f t="shared" si="20"/>
        <v>1572.62</v>
      </c>
      <c r="AS92" s="20">
        <f t="shared" si="20"/>
        <v>1829.5699999999842</v>
      </c>
      <c r="AT92" s="20">
        <f t="shared" si="20"/>
        <v>1659.5499999999943</v>
      </c>
      <c r="AU92" s="20">
        <f t="shared" si="20"/>
        <v>7653.6599999999889</v>
      </c>
      <c r="AV92" s="20">
        <f t="shared" si="20"/>
        <v>1439.8000000000034</v>
      </c>
      <c r="AW92" s="20">
        <f t="shared" si="20"/>
        <v>168.70999999999998</v>
      </c>
      <c r="AX92" s="20">
        <f t="shared" si="20"/>
        <v>517.62000000000171</v>
      </c>
      <c r="AY92" s="20">
        <f t="shared" si="20"/>
        <v>1117.5500000000056</v>
      </c>
      <c r="AZ92" s="20">
        <f t="shared" si="20"/>
        <v>482.59000000000174</v>
      </c>
      <c r="BA92" s="17">
        <v>29.65</v>
      </c>
      <c r="BB92" s="17">
        <v>87.53</v>
      </c>
      <c r="BC92" s="17">
        <v>48.27</v>
      </c>
      <c r="BD92" s="17">
        <v>25.57</v>
      </c>
      <c r="BE92" s="17">
        <v>29.81</v>
      </c>
      <c r="BF92" s="17">
        <v>27.09</v>
      </c>
      <c r="BG92" s="17">
        <v>125.16</v>
      </c>
      <c r="BH92" s="17">
        <v>23.59</v>
      </c>
      <c r="BI92" s="17">
        <v>2.77</v>
      </c>
      <c r="BJ92" s="17">
        <v>8.51</v>
      </c>
      <c r="BK92" s="17">
        <v>18.41</v>
      </c>
      <c r="BL92" s="17">
        <v>7.97</v>
      </c>
      <c r="BM92" s="20">
        <f t="shared" si="13"/>
        <v>1862.8199999999933</v>
      </c>
      <c r="BN92" s="20">
        <f t="shared" si="21"/>
        <v>5489.8900000000167</v>
      </c>
      <c r="BO92" s="20">
        <f t="shared" si="21"/>
        <v>3022.1800000000135</v>
      </c>
      <c r="BP92" s="20">
        <f t="shared" si="21"/>
        <v>1598.1899999999998</v>
      </c>
      <c r="BQ92" s="20">
        <f t="shared" si="21"/>
        <v>1859.3799999999842</v>
      </c>
      <c r="BR92" s="20">
        <f t="shared" si="21"/>
        <v>1686.6399999999942</v>
      </c>
      <c r="BS92" s="20">
        <f t="shared" si="21"/>
        <v>7778.8199999999888</v>
      </c>
      <c r="BT92" s="20">
        <f t="shared" si="21"/>
        <v>1463.3900000000033</v>
      </c>
      <c r="BU92" s="20">
        <f t="shared" si="21"/>
        <v>171.48</v>
      </c>
      <c r="BV92" s="20">
        <f t="shared" si="21"/>
        <v>526.1300000000017</v>
      </c>
      <c r="BW92" s="20">
        <f t="shared" si="21"/>
        <v>1135.9600000000057</v>
      </c>
      <c r="BX92" s="20">
        <f t="shared" si="21"/>
        <v>490.56000000000176</v>
      </c>
      <c r="BY92" s="17">
        <f t="shared" si="16"/>
        <v>21721.040000000012</v>
      </c>
      <c r="BZ92" s="17">
        <f t="shared" si="17"/>
        <v>1086.0699999999979</v>
      </c>
      <c r="CA92" s="17">
        <f t="shared" si="18"/>
        <v>4278.3299999999954</v>
      </c>
      <c r="CB92" s="17">
        <f t="shared" si="19"/>
        <v>27085.440000000002</v>
      </c>
    </row>
    <row r="93" spans="1:80" x14ac:dyDescent="0.25">
      <c r="A93" t="str">
        <f t="shared" si="9"/>
        <v>MSCG.BCHEXP</v>
      </c>
      <c r="B93" s="1" t="s">
        <v>138</v>
      </c>
      <c r="C93" s="1" t="s">
        <v>822</v>
      </c>
      <c r="D93" s="1" t="s">
        <v>28</v>
      </c>
      <c r="E93" s="17">
        <v>0</v>
      </c>
      <c r="F93" s="17">
        <v>-0.64999999999999147</v>
      </c>
      <c r="G93" s="17">
        <v>0</v>
      </c>
      <c r="H93" s="17">
        <v>0</v>
      </c>
      <c r="I93" s="17">
        <v>0</v>
      </c>
      <c r="J93" s="17">
        <v>0</v>
      </c>
      <c r="K93" s="17">
        <v>0</v>
      </c>
      <c r="L93" s="17">
        <v>-0.53999999999999915</v>
      </c>
      <c r="M93" s="17">
        <v>-0.12999999999999901</v>
      </c>
      <c r="N93" s="17">
        <v>-0.26999999999999957</v>
      </c>
      <c r="O93" s="17">
        <v>0</v>
      </c>
      <c r="P93" s="17">
        <v>0</v>
      </c>
      <c r="Q93" s="20">
        <v>0</v>
      </c>
      <c r="R93" s="20">
        <v>-3.0000000000000027E-2</v>
      </c>
      <c r="S93" s="20">
        <v>0</v>
      </c>
      <c r="T93" s="20">
        <v>0</v>
      </c>
      <c r="U93" s="20">
        <v>0</v>
      </c>
      <c r="V93" s="20">
        <v>0</v>
      </c>
      <c r="W93" s="20">
        <v>0</v>
      </c>
      <c r="X93" s="20">
        <v>-2.0000000000000018E-2</v>
      </c>
      <c r="Y93" s="20">
        <v>0</v>
      </c>
      <c r="Z93" s="20">
        <v>-1.9999999999999907E-2</v>
      </c>
      <c r="AA93" s="20">
        <v>0</v>
      </c>
      <c r="AB93" s="20">
        <v>0</v>
      </c>
      <c r="AC93" s="17">
        <v>0</v>
      </c>
      <c r="AD93" s="17">
        <v>-0.12000000000000011</v>
      </c>
      <c r="AE93" s="17">
        <v>0</v>
      </c>
      <c r="AF93" s="17">
        <v>0</v>
      </c>
      <c r="AG93" s="17">
        <v>0</v>
      </c>
      <c r="AH93" s="17">
        <v>0</v>
      </c>
      <c r="AI93" s="17">
        <v>0</v>
      </c>
      <c r="AJ93" s="17">
        <v>-9.000000000000008E-2</v>
      </c>
      <c r="AK93" s="17">
        <v>-1.999999999999999E-2</v>
      </c>
      <c r="AL93" s="17">
        <v>-3.9999999999999813E-2</v>
      </c>
      <c r="AM93" s="17">
        <v>0</v>
      </c>
      <c r="AN93" s="17">
        <v>0</v>
      </c>
      <c r="AO93" s="20">
        <f t="shared" si="12"/>
        <v>0</v>
      </c>
      <c r="AP93" s="20">
        <f t="shared" si="20"/>
        <v>-0.79999999999999161</v>
      </c>
      <c r="AQ93" s="20">
        <f t="shared" si="20"/>
        <v>0</v>
      </c>
      <c r="AR93" s="20">
        <f t="shared" si="20"/>
        <v>0</v>
      </c>
      <c r="AS93" s="20">
        <f t="shared" si="20"/>
        <v>0</v>
      </c>
      <c r="AT93" s="20">
        <f t="shared" si="20"/>
        <v>0</v>
      </c>
      <c r="AU93" s="20">
        <f t="shared" si="20"/>
        <v>0</v>
      </c>
      <c r="AV93" s="20">
        <f t="shared" si="20"/>
        <v>-0.64999999999999925</v>
      </c>
      <c r="AW93" s="20">
        <f t="shared" si="20"/>
        <v>-0.149999999999999</v>
      </c>
      <c r="AX93" s="20">
        <f t="shared" si="20"/>
        <v>-0.32999999999999929</v>
      </c>
      <c r="AY93" s="20">
        <f t="shared" si="20"/>
        <v>0</v>
      </c>
      <c r="AZ93" s="20">
        <f t="shared" si="20"/>
        <v>0</v>
      </c>
      <c r="BA93" s="17">
        <v>0</v>
      </c>
      <c r="BB93" s="17">
        <v>-0.01</v>
      </c>
      <c r="BC93" s="17">
        <v>0</v>
      </c>
      <c r="BD93" s="17">
        <v>0</v>
      </c>
      <c r="BE93" s="17">
        <v>0</v>
      </c>
      <c r="BF93" s="17">
        <v>0</v>
      </c>
      <c r="BG93" s="17">
        <v>0</v>
      </c>
      <c r="BH93" s="17">
        <v>-0.01</v>
      </c>
      <c r="BI93" s="17">
        <v>0</v>
      </c>
      <c r="BJ93" s="17">
        <v>-0.01</v>
      </c>
      <c r="BK93" s="17">
        <v>0</v>
      </c>
      <c r="BL93" s="17">
        <v>0</v>
      </c>
      <c r="BM93" s="20">
        <f t="shared" si="13"/>
        <v>0</v>
      </c>
      <c r="BN93" s="20">
        <f t="shared" si="21"/>
        <v>-0.80999999999999162</v>
      </c>
      <c r="BO93" s="20">
        <f t="shared" si="21"/>
        <v>0</v>
      </c>
      <c r="BP93" s="20">
        <f t="shared" si="21"/>
        <v>0</v>
      </c>
      <c r="BQ93" s="20">
        <f t="shared" si="21"/>
        <v>0</v>
      </c>
      <c r="BR93" s="20">
        <f t="shared" si="21"/>
        <v>0</v>
      </c>
      <c r="BS93" s="20">
        <f t="shared" si="21"/>
        <v>0</v>
      </c>
      <c r="BT93" s="20">
        <f t="shared" si="21"/>
        <v>-0.65999999999999925</v>
      </c>
      <c r="BU93" s="20">
        <f t="shared" si="21"/>
        <v>-0.149999999999999</v>
      </c>
      <c r="BV93" s="20">
        <f t="shared" si="21"/>
        <v>-0.3399999999999993</v>
      </c>
      <c r="BW93" s="20">
        <f t="shared" si="21"/>
        <v>0</v>
      </c>
      <c r="BX93" s="20">
        <f t="shared" si="21"/>
        <v>0</v>
      </c>
      <c r="BY93" s="17">
        <f t="shared" si="16"/>
        <v>-1.5899999999999892</v>
      </c>
      <c r="BZ93" s="17">
        <f t="shared" si="17"/>
        <v>-6.9999999999999951E-2</v>
      </c>
      <c r="CA93" s="17">
        <f t="shared" si="18"/>
        <v>-0.30000000000000004</v>
      </c>
      <c r="CB93" s="17">
        <f t="shared" si="19"/>
        <v>-1.9599999999999893</v>
      </c>
    </row>
    <row r="94" spans="1:80" x14ac:dyDescent="0.25">
      <c r="A94" t="str">
        <f t="shared" si="9"/>
        <v>GPWF.NEP1</v>
      </c>
      <c r="B94" s="1" t="s">
        <v>140</v>
      </c>
      <c r="C94" s="1" t="s">
        <v>141</v>
      </c>
      <c r="D94" s="1" t="s">
        <v>141</v>
      </c>
      <c r="E94" s="17">
        <v>-208.2699999999968</v>
      </c>
      <c r="F94" s="17">
        <v>-236.83000000000175</v>
      </c>
      <c r="G94" s="17">
        <v>-103.11000000000058</v>
      </c>
      <c r="H94" s="17">
        <v>-73.43999999999869</v>
      </c>
      <c r="I94" s="17">
        <v>-76.829999999999927</v>
      </c>
      <c r="J94" s="17">
        <v>-93.909999999999854</v>
      </c>
      <c r="K94" s="17">
        <v>-135.09000000000015</v>
      </c>
      <c r="L94" s="17">
        <v>-61.979999999999563</v>
      </c>
      <c r="M94" s="17">
        <v>-62.440000000000509</v>
      </c>
      <c r="N94" s="17">
        <v>-101.96999999999753</v>
      </c>
      <c r="O94" s="17">
        <v>-103.5099999999984</v>
      </c>
      <c r="P94" s="17">
        <v>-97.669999999998254</v>
      </c>
      <c r="Q94" s="20">
        <v>-10.409999999999997</v>
      </c>
      <c r="R94" s="20">
        <v>-11.840000000000003</v>
      </c>
      <c r="S94" s="20">
        <v>-5.1599999999999966</v>
      </c>
      <c r="T94" s="20">
        <v>-3.6700000000000017</v>
      </c>
      <c r="U94" s="20">
        <v>-3.8399999999999963</v>
      </c>
      <c r="V94" s="20">
        <v>-4.7000000000000028</v>
      </c>
      <c r="W94" s="20">
        <v>-6.7599999999999909</v>
      </c>
      <c r="X94" s="20">
        <v>-3.0999999999999943</v>
      </c>
      <c r="Y94" s="20">
        <v>-3.1200000000000045</v>
      </c>
      <c r="Z94" s="20">
        <v>-5.1000000000000227</v>
      </c>
      <c r="AA94" s="20">
        <v>-5.1700000000000159</v>
      </c>
      <c r="AB94" s="20">
        <v>-4.8799999999999955</v>
      </c>
      <c r="AC94" s="17">
        <v>-38.829999999999927</v>
      </c>
      <c r="AD94" s="17">
        <v>-43.600000000000023</v>
      </c>
      <c r="AE94" s="17">
        <v>-18.769999999999982</v>
      </c>
      <c r="AF94" s="17">
        <v>-13.189999999999998</v>
      </c>
      <c r="AG94" s="17">
        <v>-13.629999999999995</v>
      </c>
      <c r="AH94" s="17">
        <v>-16.439999999999998</v>
      </c>
      <c r="AI94" s="17">
        <v>-23.340000000000032</v>
      </c>
      <c r="AJ94" s="17">
        <v>-10.560000000000002</v>
      </c>
      <c r="AK94" s="17">
        <v>-10.490000000000009</v>
      </c>
      <c r="AL94" s="17">
        <v>-16.910000000000082</v>
      </c>
      <c r="AM94" s="17">
        <v>-16.92999999999995</v>
      </c>
      <c r="AN94" s="17">
        <v>-15.75</v>
      </c>
      <c r="AO94" s="20">
        <f t="shared" si="12"/>
        <v>-257.50999999999669</v>
      </c>
      <c r="AP94" s="20">
        <f t="shared" si="20"/>
        <v>-292.2700000000018</v>
      </c>
      <c r="AQ94" s="20">
        <f t="shared" si="20"/>
        <v>-127.04000000000056</v>
      </c>
      <c r="AR94" s="20">
        <f t="shared" si="20"/>
        <v>-90.29999999999869</v>
      </c>
      <c r="AS94" s="20">
        <f t="shared" si="20"/>
        <v>-94.299999999999926</v>
      </c>
      <c r="AT94" s="20">
        <f t="shared" si="20"/>
        <v>-115.04999999999986</v>
      </c>
      <c r="AU94" s="20">
        <f t="shared" si="20"/>
        <v>-165.19000000000017</v>
      </c>
      <c r="AV94" s="20">
        <f t="shared" si="20"/>
        <v>-75.63999999999956</v>
      </c>
      <c r="AW94" s="20">
        <f t="shared" si="20"/>
        <v>-76.050000000000523</v>
      </c>
      <c r="AX94" s="20">
        <f t="shared" si="20"/>
        <v>-123.97999999999763</v>
      </c>
      <c r="AY94" s="20">
        <f t="shared" si="20"/>
        <v>-125.60999999999837</v>
      </c>
      <c r="AZ94" s="20">
        <f t="shared" si="20"/>
        <v>-118.29999999999825</v>
      </c>
      <c r="BA94" s="17">
        <v>-4.16</v>
      </c>
      <c r="BB94" s="17">
        <v>-4.74</v>
      </c>
      <c r="BC94" s="17">
        <v>-2.06</v>
      </c>
      <c r="BD94" s="17">
        <v>-1.47</v>
      </c>
      <c r="BE94" s="17">
        <v>-1.54</v>
      </c>
      <c r="BF94" s="17">
        <v>-1.88</v>
      </c>
      <c r="BG94" s="17">
        <v>-2.7</v>
      </c>
      <c r="BH94" s="17">
        <v>-1.24</v>
      </c>
      <c r="BI94" s="17">
        <v>-1.25</v>
      </c>
      <c r="BJ94" s="17">
        <v>-2.04</v>
      </c>
      <c r="BK94" s="17">
        <v>-2.0699999999999998</v>
      </c>
      <c r="BL94" s="17">
        <v>-1.95</v>
      </c>
      <c r="BM94" s="20">
        <f t="shared" si="13"/>
        <v>-261.66999999999672</v>
      </c>
      <c r="BN94" s="20">
        <f t="shared" si="21"/>
        <v>-297.01000000000181</v>
      </c>
      <c r="BO94" s="20">
        <f t="shared" si="21"/>
        <v>-129.10000000000056</v>
      </c>
      <c r="BP94" s="20">
        <f t="shared" si="21"/>
        <v>-91.769999999998689</v>
      </c>
      <c r="BQ94" s="20">
        <f t="shared" si="21"/>
        <v>-95.839999999999932</v>
      </c>
      <c r="BR94" s="20">
        <f t="shared" si="21"/>
        <v>-116.92999999999985</v>
      </c>
      <c r="BS94" s="20">
        <f t="shared" si="21"/>
        <v>-167.89000000000016</v>
      </c>
      <c r="BT94" s="20">
        <f t="shared" si="21"/>
        <v>-76.879999999999555</v>
      </c>
      <c r="BU94" s="20">
        <f t="shared" si="21"/>
        <v>-77.300000000000523</v>
      </c>
      <c r="BV94" s="20">
        <f t="shared" si="21"/>
        <v>-126.01999999999764</v>
      </c>
      <c r="BW94" s="20">
        <f t="shared" si="21"/>
        <v>-127.67999999999836</v>
      </c>
      <c r="BX94" s="20">
        <f t="shared" si="21"/>
        <v>-120.24999999999825</v>
      </c>
      <c r="BY94" s="17">
        <f t="shared" si="16"/>
        <v>-1355.049999999992</v>
      </c>
      <c r="BZ94" s="17">
        <f t="shared" si="17"/>
        <v>-67.750000000000028</v>
      </c>
      <c r="CA94" s="17">
        <f t="shared" si="18"/>
        <v>-265.54000000000002</v>
      </c>
      <c r="CB94" s="17">
        <f t="shared" si="19"/>
        <v>-1688.3399999999924</v>
      </c>
    </row>
    <row r="95" spans="1:80" x14ac:dyDescent="0.25">
      <c r="A95" t="str">
        <f t="shared" si="9"/>
        <v>APNC.NOVAGEN15M</v>
      </c>
      <c r="B95" s="1" t="s">
        <v>142</v>
      </c>
      <c r="C95" s="1" t="s">
        <v>143</v>
      </c>
      <c r="D95" s="1" t="s">
        <v>143</v>
      </c>
      <c r="E95" s="17">
        <v>-510.58000000000175</v>
      </c>
      <c r="F95" s="17">
        <v>-1159.1299999999756</v>
      </c>
      <c r="G95" s="17">
        <v>-494.75</v>
      </c>
      <c r="H95" s="17">
        <v>-152.82999999999993</v>
      </c>
      <c r="I95" s="17">
        <v>-485.11999999999534</v>
      </c>
      <c r="J95" s="17">
        <v>-340.65999999999985</v>
      </c>
      <c r="K95" s="17">
        <v>-1487.3199999999779</v>
      </c>
      <c r="L95" s="17">
        <v>-424.84000000001106</v>
      </c>
      <c r="M95" s="17">
        <v>-104.51000000000022</v>
      </c>
      <c r="N95" s="17">
        <v>-54.270000000000437</v>
      </c>
      <c r="O95" s="17">
        <v>-270.95999999999185</v>
      </c>
      <c r="P95" s="17">
        <v>-236.35000000000582</v>
      </c>
      <c r="Q95" s="20">
        <v>-25.519999999999982</v>
      </c>
      <c r="R95" s="20">
        <v>-57.960000000000036</v>
      </c>
      <c r="S95" s="20">
        <v>-24.740000000000009</v>
      </c>
      <c r="T95" s="20">
        <v>-7.6399999999999864</v>
      </c>
      <c r="U95" s="20">
        <v>-24.25</v>
      </c>
      <c r="V95" s="20">
        <v>-17.029999999999973</v>
      </c>
      <c r="W95" s="20">
        <v>-74.369999999999891</v>
      </c>
      <c r="X95" s="20">
        <v>-21.240000000000236</v>
      </c>
      <c r="Y95" s="20">
        <v>-5.2200000000000273</v>
      </c>
      <c r="Z95" s="20">
        <v>-2.7099999999999795</v>
      </c>
      <c r="AA95" s="20">
        <v>-13.550000000000182</v>
      </c>
      <c r="AB95" s="20">
        <v>-11.809999999999945</v>
      </c>
      <c r="AC95" s="17">
        <v>-95.180000000000291</v>
      </c>
      <c r="AD95" s="17">
        <v>-213.36999999999898</v>
      </c>
      <c r="AE95" s="17">
        <v>-90.029999999999745</v>
      </c>
      <c r="AF95" s="17">
        <v>-27.450000000000045</v>
      </c>
      <c r="AG95" s="17">
        <v>-86.050000000000182</v>
      </c>
      <c r="AH95" s="17">
        <v>-59.630000000000109</v>
      </c>
      <c r="AI95" s="17">
        <v>-256.97000000000116</v>
      </c>
      <c r="AJ95" s="17">
        <v>-72.409999999999854</v>
      </c>
      <c r="AK95" s="17">
        <v>-17.570000000000164</v>
      </c>
      <c r="AL95" s="17">
        <v>-9</v>
      </c>
      <c r="AM95" s="17">
        <v>-44.3100000000004</v>
      </c>
      <c r="AN95" s="17">
        <v>-38.110000000000582</v>
      </c>
      <c r="AO95" s="20">
        <f t="shared" si="12"/>
        <v>-631.28000000000202</v>
      </c>
      <c r="AP95" s="20">
        <f t="shared" si="20"/>
        <v>-1430.4599999999746</v>
      </c>
      <c r="AQ95" s="20">
        <f t="shared" si="20"/>
        <v>-609.51999999999975</v>
      </c>
      <c r="AR95" s="20">
        <f t="shared" si="20"/>
        <v>-187.91999999999996</v>
      </c>
      <c r="AS95" s="20">
        <f t="shared" si="20"/>
        <v>-595.41999999999553</v>
      </c>
      <c r="AT95" s="20">
        <f t="shared" si="20"/>
        <v>-417.31999999999994</v>
      </c>
      <c r="AU95" s="20">
        <f t="shared" si="20"/>
        <v>-1818.6599999999789</v>
      </c>
      <c r="AV95" s="20">
        <f t="shared" si="20"/>
        <v>-518.49000000001115</v>
      </c>
      <c r="AW95" s="20">
        <f t="shared" si="20"/>
        <v>-127.30000000000041</v>
      </c>
      <c r="AX95" s="20">
        <f t="shared" si="20"/>
        <v>-65.980000000000416</v>
      </c>
      <c r="AY95" s="20">
        <f t="shared" si="20"/>
        <v>-328.81999999999243</v>
      </c>
      <c r="AZ95" s="20">
        <f t="shared" si="20"/>
        <v>-286.27000000000635</v>
      </c>
      <c r="BA95" s="17">
        <v>-10.210000000000001</v>
      </c>
      <c r="BB95" s="17">
        <v>-23.18</v>
      </c>
      <c r="BC95" s="17">
        <v>-9.89</v>
      </c>
      <c r="BD95" s="17">
        <v>-3.06</v>
      </c>
      <c r="BE95" s="17">
        <v>-9.6999999999999993</v>
      </c>
      <c r="BF95" s="17">
        <v>-6.81</v>
      </c>
      <c r="BG95" s="17">
        <v>-29.74</v>
      </c>
      <c r="BH95" s="17">
        <v>-8.49</v>
      </c>
      <c r="BI95" s="17">
        <v>-2.09</v>
      </c>
      <c r="BJ95" s="17">
        <v>-1.0900000000000001</v>
      </c>
      <c r="BK95" s="17">
        <v>-5.42</v>
      </c>
      <c r="BL95" s="17">
        <v>-4.7300000000000004</v>
      </c>
      <c r="BM95" s="20">
        <f t="shared" si="13"/>
        <v>-641.49000000000206</v>
      </c>
      <c r="BN95" s="20">
        <f t="shared" si="21"/>
        <v>-1453.6399999999746</v>
      </c>
      <c r="BO95" s="20">
        <f t="shared" si="21"/>
        <v>-619.40999999999974</v>
      </c>
      <c r="BP95" s="20">
        <f t="shared" si="21"/>
        <v>-190.97999999999996</v>
      </c>
      <c r="BQ95" s="20">
        <f t="shared" si="21"/>
        <v>-605.11999999999557</v>
      </c>
      <c r="BR95" s="20">
        <f t="shared" si="21"/>
        <v>-424.12999999999994</v>
      </c>
      <c r="BS95" s="20">
        <f t="shared" si="21"/>
        <v>-1848.3999999999789</v>
      </c>
      <c r="BT95" s="20">
        <f t="shared" si="21"/>
        <v>-526.98000000001116</v>
      </c>
      <c r="BU95" s="20">
        <f t="shared" si="21"/>
        <v>-129.39000000000041</v>
      </c>
      <c r="BV95" s="20">
        <f t="shared" si="21"/>
        <v>-67.07000000000042</v>
      </c>
      <c r="BW95" s="20">
        <f t="shared" si="21"/>
        <v>-334.23999999999245</v>
      </c>
      <c r="BX95" s="20">
        <f t="shared" si="21"/>
        <v>-291.00000000000637</v>
      </c>
      <c r="BY95" s="17">
        <f t="shared" si="16"/>
        <v>-5721.3199999999597</v>
      </c>
      <c r="BZ95" s="17">
        <f t="shared" si="17"/>
        <v>-286.04000000000025</v>
      </c>
      <c r="CA95" s="17">
        <f t="shared" si="18"/>
        <v>-1124.4900000000016</v>
      </c>
      <c r="CB95" s="17">
        <f t="shared" si="19"/>
        <v>-7131.8499999999622</v>
      </c>
    </row>
    <row r="96" spans="1:80" x14ac:dyDescent="0.25">
      <c r="A96" t="str">
        <f t="shared" si="9"/>
        <v>NPC.NPC1</v>
      </c>
      <c r="B96" s="1" t="s">
        <v>144</v>
      </c>
      <c r="C96" s="1" t="s">
        <v>145</v>
      </c>
      <c r="D96" s="1" t="s">
        <v>145</v>
      </c>
      <c r="E96" s="17">
        <v>0</v>
      </c>
      <c r="F96" s="17">
        <v>0</v>
      </c>
      <c r="G96" s="17">
        <v>0</v>
      </c>
      <c r="H96" s="17">
        <v>0</v>
      </c>
      <c r="I96" s="17">
        <v>0</v>
      </c>
      <c r="J96" s="17">
        <v>0</v>
      </c>
      <c r="K96" s="17">
        <v>0</v>
      </c>
      <c r="L96" s="17">
        <v>0</v>
      </c>
      <c r="M96" s="17">
        <v>0</v>
      </c>
      <c r="N96" s="17">
        <v>0</v>
      </c>
      <c r="O96" s="17">
        <v>0</v>
      </c>
      <c r="P96" s="17">
        <v>0</v>
      </c>
      <c r="Q96" s="20">
        <v>0</v>
      </c>
      <c r="R96" s="20">
        <v>0</v>
      </c>
      <c r="S96" s="20">
        <v>0</v>
      </c>
      <c r="T96" s="20">
        <v>0</v>
      </c>
      <c r="U96" s="20">
        <v>0</v>
      </c>
      <c r="V96" s="20">
        <v>0</v>
      </c>
      <c r="W96" s="20">
        <v>0</v>
      </c>
      <c r="X96" s="20">
        <v>0</v>
      </c>
      <c r="Y96" s="20">
        <v>0</v>
      </c>
      <c r="Z96" s="20">
        <v>0</v>
      </c>
      <c r="AA96" s="20">
        <v>0</v>
      </c>
      <c r="AB96" s="20">
        <v>0</v>
      </c>
      <c r="AC96" s="17">
        <v>0</v>
      </c>
      <c r="AD96" s="17">
        <v>0</v>
      </c>
      <c r="AE96" s="17">
        <v>0</v>
      </c>
      <c r="AF96" s="17">
        <v>0</v>
      </c>
      <c r="AG96" s="17">
        <v>0</v>
      </c>
      <c r="AH96" s="17">
        <v>0</v>
      </c>
      <c r="AI96" s="17">
        <v>0</v>
      </c>
      <c r="AJ96" s="17">
        <v>0</v>
      </c>
      <c r="AK96" s="17">
        <v>0</v>
      </c>
      <c r="AL96" s="17">
        <v>0</v>
      </c>
      <c r="AM96" s="17">
        <v>0</v>
      </c>
      <c r="AN96" s="17">
        <v>0</v>
      </c>
      <c r="AO96" s="20">
        <f t="shared" si="12"/>
        <v>0</v>
      </c>
      <c r="AP96" s="20">
        <f t="shared" si="20"/>
        <v>0</v>
      </c>
      <c r="AQ96" s="20">
        <f t="shared" si="20"/>
        <v>0</v>
      </c>
      <c r="AR96" s="20">
        <f t="shared" si="20"/>
        <v>0</v>
      </c>
      <c r="AS96" s="20">
        <f t="shared" si="20"/>
        <v>0</v>
      </c>
      <c r="AT96" s="20">
        <f t="shared" si="20"/>
        <v>0</v>
      </c>
      <c r="AU96" s="20">
        <f t="shared" si="20"/>
        <v>0</v>
      </c>
      <c r="AV96" s="20">
        <f t="shared" si="20"/>
        <v>0</v>
      </c>
      <c r="AW96" s="20">
        <f t="shared" si="20"/>
        <v>0</v>
      </c>
      <c r="AX96" s="20">
        <f t="shared" si="20"/>
        <v>0</v>
      </c>
      <c r="AY96" s="20">
        <f t="shared" si="20"/>
        <v>0</v>
      </c>
      <c r="AZ96" s="20">
        <f t="shared" si="20"/>
        <v>0</v>
      </c>
      <c r="BA96" s="17">
        <v>0</v>
      </c>
      <c r="BB96" s="17">
        <v>0</v>
      </c>
      <c r="BC96" s="17">
        <v>0</v>
      </c>
      <c r="BD96" s="17">
        <v>0</v>
      </c>
      <c r="BE96" s="17">
        <v>0</v>
      </c>
      <c r="BF96" s="17">
        <v>0</v>
      </c>
      <c r="BG96" s="17">
        <v>0</v>
      </c>
      <c r="BH96" s="17">
        <v>0</v>
      </c>
      <c r="BI96" s="17">
        <v>0</v>
      </c>
      <c r="BJ96" s="17">
        <v>0</v>
      </c>
      <c r="BK96" s="17">
        <v>0</v>
      </c>
      <c r="BL96" s="17">
        <v>0</v>
      </c>
      <c r="BM96" s="20">
        <f t="shared" si="13"/>
        <v>0</v>
      </c>
      <c r="BN96" s="20">
        <f t="shared" si="21"/>
        <v>0</v>
      </c>
      <c r="BO96" s="20">
        <f t="shared" si="21"/>
        <v>0</v>
      </c>
      <c r="BP96" s="20">
        <f t="shared" si="21"/>
        <v>0</v>
      </c>
      <c r="BQ96" s="20">
        <f t="shared" si="21"/>
        <v>0</v>
      </c>
      <c r="BR96" s="20">
        <f t="shared" si="21"/>
        <v>0</v>
      </c>
      <c r="BS96" s="20">
        <f t="shared" si="21"/>
        <v>0</v>
      </c>
      <c r="BT96" s="20">
        <f t="shared" si="21"/>
        <v>0</v>
      </c>
      <c r="BU96" s="20">
        <f t="shared" si="21"/>
        <v>0</v>
      </c>
      <c r="BV96" s="20">
        <f t="shared" si="21"/>
        <v>0</v>
      </c>
      <c r="BW96" s="20">
        <f t="shared" si="21"/>
        <v>0</v>
      </c>
      <c r="BX96" s="20">
        <f t="shared" si="21"/>
        <v>0</v>
      </c>
      <c r="BY96" s="17">
        <f t="shared" si="16"/>
        <v>0</v>
      </c>
      <c r="BZ96" s="17">
        <f t="shared" si="17"/>
        <v>0</v>
      </c>
      <c r="CA96" s="17">
        <f t="shared" si="18"/>
        <v>0</v>
      </c>
      <c r="CB96" s="17">
        <f t="shared" si="19"/>
        <v>0</v>
      </c>
    </row>
    <row r="97" spans="1:80" x14ac:dyDescent="0.25">
      <c r="A97" t="str">
        <f t="shared" si="9"/>
        <v>GPI.NPP1</v>
      </c>
      <c r="B97" s="1" t="s">
        <v>146</v>
      </c>
      <c r="C97" s="1" t="s">
        <v>147</v>
      </c>
      <c r="D97" s="1" t="s">
        <v>147</v>
      </c>
      <c r="E97" s="17">
        <v>0</v>
      </c>
      <c r="F97" s="17">
        <v>0</v>
      </c>
      <c r="G97" s="17">
        <v>0</v>
      </c>
      <c r="H97" s="17">
        <v>0</v>
      </c>
      <c r="I97" s="17">
        <v>0</v>
      </c>
      <c r="J97" s="17">
        <v>0</v>
      </c>
      <c r="K97" s="17">
        <v>0</v>
      </c>
      <c r="L97" s="17">
        <v>0</v>
      </c>
      <c r="M97" s="17">
        <v>0</v>
      </c>
      <c r="N97" s="17">
        <v>0</v>
      </c>
      <c r="O97" s="17">
        <v>0</v>
      </c>
      <c r="P97" s="17">
        <v>0</v>
      </c>
      <c r="Q97" s="20">
        <v>0</v>
      </c>
      <c r="R97" s="20">
        <v>0</v>
      </c>
      <c r="S97" s="20">
        <v>0</v>
      </c>
      <c r="T97" s="20">
        <v>0</v>
      </c>
      <c r="U97" s="20">
        <v>0</v>
      </c>
      <c r="V97" s="20">
        <v>0</v>
      </c>
      <c r="W97" s="20">
        <v>0</v>
      </c>
      <c r="X97" s="20">
        <v>0</v>
      </c>
      <c r="Y97" s="20">
        <v>0</v>
      </c>
      <c r="Z97" s="20">
        <v>0</v>
      </c>
      <c r="AA97" s="20">
        <v>0</v>
      </c>
      <c r="AB97" s="20">
        <v>0</v>
      </c>
      <c r="AC97" s="17">
        <v>0</v>
      </c>
      <c r="AD97" s="17">
        <v>0</v>
      </c>
      <c r="AE97" s="17">
        <v>0</v>
      </c>
      <c r="AF97" s="17">
        <v>0</v>
      </c>
      <c r="AG97" s="17">
        <v>0</v>
      </c>
      <c r="AH97" s="17">
        <v>0</v>
      </c>
      <c r="AI97" s="17">
        <v>0</v>
      </c>
      <c r="AJ97" s="17">
        <v>0</v>
      </c>
      <c r="AK97" s="17">
        <v>0</v>
      </c>
      <c r="AL97" s="17">
        <v>0</v>
      </c>
      <c r="AM97" s="17">
        <v>0</v>
      </c>
      <c r="AN97" s="17">
        <v>0</v>
      </c>
      <c r="AO97" s="20">
        <f t="shared" si="12"/>
        <v>0</v>
      </c>
      <c r="AP97" s="20">
        <f t="shared" si="20"/>
        <v>0</v>
      </c>
      <c r="AQ97" s="20">
        <f t="shared" si="20"/>
        <v>0</v>
      </c>
      <c r="AR97" s="20">
        <f t="shared" si="20"/>
        <v>0</v>
      </c>
      <c r="AS97" s="20">
        <f t="shared" si="20"/>
        <v>0</v>
      </c>
      <c r="AT97" s="20">
        <f t="shared" si="20"/>
        <v>0</v>
      </c>
      <c r="AU97" s="20">
        <f t="shared" si="20"/>
        <v>0</v>
      </c>
      <c r="AV97" s="20">
        <f t="shared" si="20"/>
        <v>0</v>
      </c>
      <c r="AW97" s="20">
        <f t="shared" si="20"/>
        <v>0</v>
      </c>
      <c r="AX97" s="20">
        <f t="shared" si="20"/>
        <v>0</v>
      </c>
      <c r="AY97" s="20">
        <f t="shared" si="20"/>
        <v>0</v>
      </c>
      <c r="AZ97" s="20">
        <f t="shared" si="20"/>
        <v>0</v>
      </c>
      <c r="BA97" s="17">
        <v>0</v>
      </c>
      <c r="BB97" s="17">
        <v>0</v>
      </c>
      <c r="BC97" s="17">
        <v>0</v>
      </c>
      <c r="BD97" s="17">
        <v>0</v>
      </c>
      <c r="BE97" s="17">
        <v>0</v>
      </c>
      <c r="BF97" s="17">
        <v>0</v>
      </c>
      <c r="BG97" s="17">
        <v>0</v>
      </c>
      <c r="BH97" s="17">
        <v>0</v>
      </c>
      <c r="BI97" s="17">
        <v>0</v>
      </c>
      <c r="BJ97" s="17">
        <v>0</v>
      </c>
      <c r="BK97" s="17">
        <v>0</v>
      </c>
      <c r="BL97" s="17">
        <v>0</v>
      </c>
      <c r="BM97" s="20">
        <f t="shared" si="13"/>
        <v>0</v>
      </c>
      <c r="BN97" s="20">
        <f t="shared" si="21"/>
        <v>0</v>
      </c>
      <c r="BO97" s="20">
        <f t="shared" si="21"/>
        <v>0</v>
      </c>
      <c r="BP97" s="20">
        <f t="shared" si="21"/>
        <v>0</v>
      </c>
      <c r="BQ97" s="20">
        <f t="shared" si="21"/>
        <v>0</v>
      </c>
      <c r="BR97" s="20">
        <f t="shared" si="21"/>
        <v>0</v>
      </c>
      <c r="BS97" s="20">
        <f t="shared" si="21"/>
        <v>0</v>
      </c>
      <c r="BT97" s="20">
        <f t="shared" si="21"/>
        <v>0</v>
      </c>
      <c r="BU97" s="20">
        <f t="shared" si="21"/>
        <v>0</v>
      </c>
      <c r="BV97" s="20">
        <f t="shared" si="21"/>
        <v>0</v>
      </c>
      <c r="BW97" s="20">
        <f t="shared" si="21"/>
        <v>0</v>
      </c>
      <c r="BX97" s="20">
        <f t="shared" si="21"/>
        <v>0</v>
      </c>
      <c r="BY97" s="17">
        <f t="shared" si="16"/>
        <v>0</v>
      </c>
      <c r="BZ97" s="17">
        <f t="shared" si="17"/>
        <v>0</v>
      </c>
      <c r="CA97" s="17">
        <f t="shared" si="18"/>
        <v>0</v>
      </c>
      <c r="CB97" s="17">
        <f t="shared" si="19"/>
        <v>0</v>
      </c>
    </row>
    <row r="98" spans="1:80" x14ac:dyDescent="0.25">
      <c r="A98" t="str">
        <f t="shared" si="9"/>
        <v>NRG.NRG3</v>
      </c>
      <c r="B98" s="1" t="s">
        <v>148</v>
      </c>
      <c r="C98" s="1" t="s">
        <v>149</v>
      </c>
      <c r="D98" s="1" t="s">
        <v>149</v>
      </c>
      <c r="E98" s="17">
        <v>0</v>
      </c>
      <c r="F98" s="17">
        <v>9.9999999999999985E-3</v>
      </c>
      <c r="G98" s="17">
        <v>0</v>
      </c>
      <c r="H98" s="17">
        <v>0</v>
      </c>
      <c r="I98" s="17">
        <v>0</v>
      </c>
      <c r="J98" s="17">
        <v>6.0200000000000102</v>
      </c>
      <c r="K98" s="17">
        <v>0</v>
      </c>
      <c r="L98" s="17">
        <v>0</v>
      </c>
      <c r="M98" s="17">
        <v>2.8199999999999861</v>
      </c>
      <c r="N98" s="17">
        <v>21.57000000000005</v>
      </c>
      <c r="O98" s="17">
        <v>32.819999999999936</v>
      </c>
      <c r="P98" s="17">
        <v>66.059999999999945</v>
      </c>
      <c r="Q98" s="20">
        <v>0</v>
      </c>
      <c r="R98" s="20">
        <v>0</v>
      </c>
      <c r="S98" s="20">
        <v>0</v>
      </c>
      <c r="T98" s="20">
        <v>0</v>
      </c>
      <c r="U98" s="20">
        <v>0</v>
      </c>
      <c r="V98" s="20">
        <v>0.30999999999999872</v>
      </c>
      <c r="W98" s="20">
        <v>0</v>
      </c>
      <c r="X98" s="20">
        <v>0</v>
      </c>
      <c r="Y98" s="20">
        <v>0.13999999999999968</v>
      </c>
      <c r="Z98" s="20">
        <v>1.08</v>
      </c>
      <c r="AA98" s="20">
        <v>1.639999999999997</v>
      </c>
      <c r="AB98" s="20">
        <v>3.3100000000000023</v>
      </c>
      <c r="AC98" s="17">
        <v>0</v>
      </c>
      <c r="AD98" s="17">
        <v>0.01</v>
      </c>
      <c r="AE98" s="17">
        <v>0</v>
      </c>
      <c r="AF98" s="17">
        <v>0</v>
      </c>
      <c r="AG98" s="17">
        <v>0</v>
      </c>
      <c r="AH98" s="17">
        <v>1.0500000000000007</v>
      </c>
      <c r="AI98" s="17">
        <v>0</v>
      </c>
      <c r="AJ98" s="17">
        <v>0</v>
      </c>
      <c r="AK98" s="17">
        <v>0.47000000000000064</v>
      </c>
      <c r="AL98" s="17">
        <v>3.5700000000000003</v>
      </c>
      <c r="AM98" s="17">
        <v>5.3700000000000045</v>
      </c>
      <c r="AN98" s="17">
        <v>10.650000000000006</v>
      </c>
      <c r="AO98" s="20">
        <f t="shared" si="12"/>
        <v>0</v>
      </c>
      <c r="AP98" s="20">
        <f t="shared" si="20"/>
        <v>1.9999999999999997E-2</v>
      </c>
      <c r="AQ98" s="20">
        <f t="shared" si="20"/>
        <v>0</v>
      </c>
      <c r="AR98" s="20">
        <f t="shared" si="20"/>
        <v>0</v>
      </c>
      <c r="AS98" s="20">
        <f t="shared" si="20"/>
        <v>0</v>
      </c>
      <c r="AT98" s="20">
        <f t="shared" si="20"/>
        <v>7.3800000000000097</v>
      </c>
      <c r="AU98" s="20">
        <f t="shared" si="20"/>
        <v>0</v>
      </c>
      <c r="AV98" s="20">
        <f t="shared" si="20"/>
        <v>0</v>
      </c>
      <c r="AW98" s="20">
        <f t="shared" si="20"/>
        <v>3.4299999999999864</v>
      </c>
      <c r="AX98" s="20">
        <f t="shared" si="20"/>
        <v>26.220000000000049</v>
      </c>
      <c r="AY98" s="20">
        <f t="shared" si="20"/>
        <v>39.829999999999941</v>
      </c>
      <c r="AZ98" s="20">
        <f t="shared" si="20"/>
        <v>80.019999999999953</v>
      </c>
      <c r="BA98" s="17">
        <v>0</v>
      </c>
      <c r="BB98" s="17">
        <v>0</v>
      </c>
      <c r="BC98" s="17">
        <v>0</v>
      </c>
      <c r="BD98" s="17">
        <v>0</v>
      </c>
      <c r="BE98" s="17">
        <v>0</v>
      </c>
      <c r="BF98" s="17">
        <v>0.12</v>
      </c>
      <c r="BG98" s="17">
        <v>0</v>
      </c>
      <c r="BH98" s="17">
        <v>0</v>
      </c>
      <c r="BI98" s="17">
        <v>0.06</v>
      </c>
      <c r="BJ98" s="17">
        <v>0.43</v>
      </c>
      <c r="BK98" s="17">
        <v>0.66</v>
      </c>
      <c r="BL98" s="17">
        <v>1.32</v>
      </c>
      <c r="BM98" s="20">
        <f t="shared" si="13"/>
        <v>0</v>
      </c>
      <c r="BN98" s="20">
        <f t="shared" si="21"/>
        <v>1.9999999999999997E-2</v>
      </c>
      <c r="BO98" s="20">
        <f t="shared" si="21"/>
        <v>0</v>
      </c>
      <c r="BP98" s="20">
        <f t="shared" si="21"/>
        <v>0</v>
      </c>
      <c r="BQ98" s="20">
        <f t="shared" si="21"/>
        <v>0</v>
      </c>
      <c r="BR98" s="20">
        <f t="shared" si="21"/>
        <v>7.5000000000000098</v>
      </c>
      <c r="BS98" s="20">
        <f t="shared" si="21"/>
        <v>0</v>
      </c>
      <c r="BT98" s="20">
        <f t="shared" si="21"/>
        <v>0</v>
      </c>
      <c r="BU98" s="20">
        <f t="shared" si="21"/>
        <v>3.4899999999999864</v>
      </c>
      <c r="BV98" s="20">
        <f t="shared" si="21"/>
        <v>26.650000000000048</v>
      </c>
      <c r="BW98" s="20">
        <f t="shared" si="21"/>
        <v>40.489999999999938</v>
      </c>
      <c r="BX98" s="20">
        <f t="shared" si="21"/>
        <v>81.339999999999947</v>
      </c>
      <c r="BY98" s="17">
        <f t="shared" si="16"/>
        <v>129.29999999999993</v>
      </c>
      <c r="BZ98" s="17">
        <f t="shared" si="17"/>
        <v>6.4799999999999978</v>
      </c>
      <c r="CA98" s="17">
        <f t="shared" si="18"/>
        <v>23.710000000000012</v>
      </c>
      <c r="CB98" s="17">
        <f t="shared" si="19"/>
        <v>159.48999999999992</v>
      </c>
    </row>
    <row r="99" spans="1:80" x14ac:dyDescent="0.25">
      <c r="A99" t="str">
        <f t="shared" si="9"/>
        <v>NXI.NX01</v>
      </c>
      <c r="B99" s="1" t="s">
        <v>150</v>
      </c>
      <c r="C99" s="1" t="s">
        <v>151</v>
      </c>
      <c r="D99" s="1" t="s">
        <v>151</v>
      </c>
      <c r="E99" s="17">
        <v>-645.8799999999901</v>
      </c>
      <c r="F99" s="17">
        <v>-1927.5100000000093</v>
      </c>
      <c r="G99" s="17">
        <v>-498.54000000000087</v>
      </c>
      <c r="H99" s="17">
        <v>-168.13000000000102</v>
      </c>
      <c r="I99" s="17">
        <v>-802.4600000000064</v>
      </c>
      <c r="J99" s="17">
        <v>-500.63999999999942</v>
      </c>
      <c r="K99" s="17">
        <v>-2318.7700000000186</v>
      </c>
      <c r="L99" s="17">
        <v>-634.72000000000116</v>
      </c>
      <c r="M99" s="17">
        <v>-47.300000000000182</v>
      </c>
      <c r="N99" s="17">
        <v>-145.79000000000087</v>
      </c>
      <c r="O99" s="17">
        <v>-490.43000000000029</v>
      </c>
      <c r="P99" s="17">
        <v>-199.55000000000291</v>
      </c>
      <c r="Q99" s="20">
        <v>-32.289999999999964</v>
      </c>
      <c r="R99" s="20">
        <v>-96.3700000000008</v>
      </c>
      <c r="S99" s="20">
        <v>-24.929999999999836</v>
      </c>
      <c r="T99" s="20">
        <v>-8.4099999999999682</v>
      </c>
      <c r="U99" s="20">
        <v>-40.130000000000109</v>
      </c>
      <c r="V99" s="20">
        <v>-25.039999999999964</v>
      </c>
      <c r="W99" s="20">
        <v>-115.93999999999869</v>
      </c>
      <c r="X99" s="20">
        <v>-31.730000000000018</v>
      </c>
      <c r="Y99" s="20">
        <v>-2.3700000000000045</v>
      </c>
      <c r="Z99" s="20">
        <v>-7.2799999999999727</v>
      </c>
      <c r="AA99" s="20">
        <v>-24.519999999999982</v>
      </c>
      <c r="AB99" s="20">
        <v>-9.9699999999997999</v>
      </c>
      <c r="AC99" s="17">
        <v>-120.39999999999964</v>
      </c>
      <c r="AD99" s="17">
        <v>-354.81999999999971</v>
      </c>
      <c r="AE99" s="17">
        <v>-90.719999999999345</v>
      </c>
      <c r="AF99" s="17">
        <v>-30.200000000000273</v>
      </c>
      <c r="AG99" s="17">
        <v>-142.32999999999993</v>
      </c>
      <c r="AH99" s="17">
        <v>-87.6299999999992</v>
      </c>
      <c r="AI99" s="17">
        <v>-400.63000000000466</v>
      </c>
      <c r="AJ99" s="17">
        <v>-108.18000000000029</v>
      </c>
      <c r="AK99" s="17">
        <v>-7.9500000000000455</v>
      </c>
      <c r="AL99" s="17">
        <v>-24.179999999999836</v>
      </c>
      <c r="AM99" s="17">
        <v>-80.190000000000509</v>
      </c>
      <c r="AN99" s="17">
        <v>-32.170000000000073</v>
      </c>
      <c r="AO99" s="20">
        <f t="shared" si="12"/>
        <v>-798.5699999999897</v>
      </c>
      <c r="AP99" s="20">
        <f t="shared" si="20"/>
        <v>-2378.7000000000098</v>
      </c>
      <c r="AQ99" s="20">
        <f t="shared" si="20"/>
        <v>-614.19000000000005</v>
      </c>
      <c r="AR99" s="20">
        <f t="shared" si="20"/>
        <v>-206.74000000000126</v>
      </c>
      <c r="AS99" s="20">
        <f t="shared" si="20"/>
        <v>-984.92000000000644</v>
      </c>
      <c r="AT99" s="20">
        <f t="shared" si="20"/>
        <v>-613.30999999999858</v>
      </c>
      <c r="AU99" s="20">
        <f t="shared" si="20"/>
        <v>-2835.340000000022</v>
      </c>
      <c r="AV99" s="20">
        <f t="shared" si="20"/>
        <v>-774.63000000000147</v>
      </c>
      <c r="AW99" s="20">
        <f t="shared" si="20"/>
        <v>-57.620000000000232</v>
      </c>
      <c r="AX99" s="20">
        <f t="shared" si="20"/>
        <v>-177.25000000000068</v>
      </c>
      <c r="AY99" s="20">
        <f t="shared" si="20"/>
        <v>-595.14000000000078</v>
      </c>
      <c r="AZ99" s="20">
        <f t="shared" si="20"/>
        <v>-241.69000000000278</v>
      </c>
      <c r="BA99" s="17">
        <v>-12.91</v>
      </c>
      <c r="BB99" s="17">
        <v>-38.54</v>
      </c>
      <c r="BC99" s="17">
        <v>-9.9700000000000006</v>
      </c>
      <c r="BD99" s="17">
        <v>-3.36</v>
      </c>
      <c r="BE99" s="17">
        <v>-16.05</v>
      </c>
      <c r="BF99" s="17">
        <v>-10.01</v>
      </c>
      <c r="BG99" s="17">
        <v>-46.36</v>
      </c>
      <c r="BH99" s="17">
        <v>-12.69</v>
      </c>
      <c r="BI99" s="17">
        <v>-0.95</v>
      </c>
      <c r="BJ99" s="17">
        <v>-2.92</v>
      </c>
      <c r="BK99" s="17">
        <v>-9.81</v>
      </c>
      <c r="BL99" s="17">
        <v>-3.99</v>
      </c>
      <c r="BM99" s="20">
        <f t="shared" si="13"/>
        <v>-811.47999999998967</v>
      </c>
      <c r="BN99" s="20">
        <f t="shared" si="21"/>
        <v>-2417.2400000000098</v>
      </c>
      <c r="BO99" s="20">
        <f t="shared" si="21"/>
        <v>-624.16000000000008</v>
      </c>
      <c r="BP99" s="20">
        <f t="shared" si="21"/>
        <v>-210.10000000000127</v>
      </c>
      <c r="BQ99" s="20">
        <f t="shared" si="21"/>
        <v>-1000.9700000000064</v>
      </c>
      <c r="BR99" s="20">
        <f t="shared" si="21"/>
        <v>-623.31999999999857</v>
      </c>
      <c r="BS99" s="20">
        <f t="shared" si="21"/>
        <v>-2881.7000000000221</v>
      </c>
      <c r="BT99" s="20">
        <f t="shared" si="21"/>
        <v>-787.32000000000153</v>
      </c>
      <c r="BU99" s="20">
        <f t="shared" si="21"/>
        <v>-58.570000000000235</v>
      </c>
      <c r="BV99" s="20">
        <f t="shared" si="21"/>
        <v>-180.17000000000067</v>
      </c>
      <c r="BW99" s="20">
        <f t="shared" si="21"/>
        <v>-604.95000000000073</v>
      </c>
      <c r="BX99" s="20">
        <f t="shared" si="21"/>
        <v>-245.68000000000279</v>
      </c>
      <c r="BY99" s="17">
        <f t="shared" si="16"/>
        <v>-8379.7200000000303</v>
      </c>
      <c r="BZ99" s="17">
        <f t="shared" si="17"/>
        <v>-418.97999999999911</v>
      </c>
      <c r="CA99" s="17">
        <f t="shared" si="18"/>
        <v>-1646.9600000000034</v>
      </c>
      <c r="CB99" s="17">
        <f t="shared" si="19"/>
        <v>-10445.660000000033</v>
      </c>
    </row>
    <row r="100" spans="1:80" x14ac:dyDescent="0.25">
      <c r="A100" t="str">
        <f t="shared" si="9"/>
        <v>NXI.NX02</v>
      </c>
      <c r="B100" s="1" t="s">
        <v>150</v>
      </c>
      <c r="C100" s="1" t="s">
        <v>152</v>
      </c>
      <c r="D100" s="1" t="s">
        <v>152</v>
      </c>
      <c r="E100" s="17">
        <v>3284.0999999999767</v>
      </c>
      <c r="F100" s="17">
        <v>6028.4100000000035</v>
      </c>
      <c r="G100" s="17">
        <v>1715.4199999999983</v>
      </c>
      <c r="H100" s="17">
        <v>1289.5299999999988</v>
      </c>
      <c r="I100" s="17">
        <v>1437.3099999999977</v>
      </c>
      <c r="J100" s="17">
        <v>1150.8400000000038</v>
      </c>
      <c r="K100" s="17">
        <v>2735.6000000000131</v>
      </c>
      <c r="L100" s="17">
        <v>665.58000000000175</v>
      </c>
      <c r="M100" s="17">
        <v>782.21999999999753</v>
      </c>
      <c r="N100" s="17">
        <v>728.61999999999898</v>
      </c>
      <c r="O100" s="17">
        <v>1211.1299999999974</v>
      </c>
      <c r="P100" s="17">
        <v>1336.7799999999988</v>
      </c>
      <c r="Q100" s="20">
        <v>164.21000000000004</v>
      </c>
      <c r="R100" s="20">
        <v>301.42000000000007</v>
      </c>
      <c r="S100" s="20">
        <v>85.7800000000002</v>
      </c>
      <c r="T100" s="20">
        <v>64.480000000000018</v>
      </c>
      <c r="U100" s="20">
        <v>71.860000000000127</v>
      </c>
      <c r="V100" s="20">
        <v>57.549999999999955</v>
      </c>
      <c r="W100" s="20">
        <v>136.7800000000002</v>
      </c>
      <c r="X100" s="20">
        <v>33.279999999999973</v>
      </c>
      <c r="Y100" s="20">
        <v>39.110000000000014</v>
      </c>
      <c r="Z100" s="20">
        <v>36.42999999999995</v>
      </c>
      <c r="AA100" s="20">
        <v>60.560000000000173</v>
      </c>
      <c r="AB100" s="20">
        <v>66.839999999999918</v>
      </c>
      <c r="AC100" s="17">
        <v>612.20000000000073</v>
      </c>
      <c r="AD100" s="17">
        <v>1109.7099999999991</v>
      </c>
      <c r="AE100" s="17">
        <v>312.15999999999985</v>
      </c>
      <c r="AF100" s="17">
        <v>231.63999999999942</v>
      </c>
      <c r="AG100" s="17">
        <v>254.9399999999996</v>
      </c>
      <c r="AH100" s="17">
        <v>201.44000000000051</v>
      </c>
      <c r="AI100" s="17">
        <v>472.64999999999964</v>
      </c>
      <c r="AJ100" s="17">
        <v>113.44999999999982</v>
      </c>
      <c r="AK100" s="17">
        <v>131.49000000000024</v>
      </c>
      <c r="AL100" s="17">
        <v>120.84000000000015</v>
      </c>
      <c r="AM100" s="17">
        <v>198.02999999999975</v>
      </c>
      <c r="AN100" s="17">
        <v>215.5600000000004</v>
      </c>
      <c r="AO100" s="20">
        <f t="shared" si="12"/>
        <v>4060.5099999999775</v>
      </c>
      <c r="AP100" s="20">
        <f t="shared" si="20"/>
        <v>7439.5400000000027</v>
      </c>
      <c r="AQ100" s="20">
        <f t="shared" si="20"/>
        <v>2113.3599999999983</v>
      </c>
      <c r="AR100" s="20">
        <f t="shared" si="20"/>
        <v>1585.6499999999983</v>
      </c>
      <c r="AS100" s="20">
        <f t="shared" si="20"/>
        <v>1764.1099999999974</v>
      </c>
      <c r="AT100" s="20">
        <f t="shared" si="20"/>
        <v>1409.8300000000042</v>
      </c>
      <c r="AU100" s="20">
        <f t="shared" si="20"/>
        <v>3345.0300000000129</v>
      </c>
      <c r="AV100" s="20">
        <f t="shared" si="20"/>
        <v>812.31000000000154</v>
      </c>
      <c r="AW100" s="20">
        <f t="shared" si="20"/>
        <v>952.81999999999778</v>
      </c>
      <c r="AX100" s="20">
        <f t="shared" si="20"/>
        <v>885.88999999999908</v>
      </c>
      <c r="AY100" s="20">
        <f t="shared" si="20"/>
        <v>1469.7199999999973</v>
      </c>
      <c r="AZ100" s="20">
        <f t="shared" si="20"/>
        <v>1619.1799999999992</v>
      </c>
      <c r="BA100" s="17">
        <v>65.67</v>
      </c>
      <c r="BB100" s="17">
        <v>120.54</v>
      </c>
      <c r="BC100" s="17">
        <v>34.299999999999997</v>
      </c>
      <c r="BD100" s="17">
        <v>25.78</v>
      </c>
      <c r="BE100" s="17">
        <v>28.74</v>
      </c>
      <c r="BF100" s="17">
        <v>23.01</v>
      </c>
      <c r="BG100" s="17">
        <v>54.7</v>
      </c>
      <c r="BH100" s="17">
        <v>13.31</v>
      </c>
      <c r="BI100" s="17">
        <v>15.64</v>
      </c>
      <c r="BJ100" s="17">
        <v>14.57</v>
      </c>
      <c r="BK100" s="17">
        <v>24.22</v>
      </c>
      <c r="BL100" s="17">
        <v>26.73</v>
      </c>
      <c r="BM100" s="20">
        <f t="shared" si="13"/>
        <v>4126.1799999999776</v>
      </c>
      <c r="BN100" s="20">
        <f t="shared" si="21"/>
        <v>7560.0800000000027</v>
      </c>
      <c r="BO100" s="20">
        <f t="shared" si="21"/>
        <v>2147.6599999999985</v>
      </c>
      <c r="BP100" s="20">
        <f t="shared" si="21"/>
        <v>1611.4299999999982</v>
      </c>
      <c r="BQ100" s="20">
        <f t="shared" si="21"/>
        <v>1792.8499999999974</v>
      </c>
      <c r="BR100" s="20">
        <f t="shared" si="21"/>
        <v>1432.8400000000042</v>
      </c>
      <c r="BS100" s="20">
        <f t="shared" si="21"/>
        <v>3399.7300000000128</v>
      </c>
      <c r="BT100" s="20">
        <f t="shared" si="21"/>
        <v>825.62000000000148</v>
      </c>
      <c r="BU100" s="20">
        <f t="shared" si="21"/>
        <v>968.45999999999776</v>
      </c>
      <c r="BV100" s="20">
        <f t="shared" si="21"/>
        <v>900.45999999999913</v>
      </c>
      <c r="BW100" s="20">
        <f t="shared" si="21"/>
        <v>1493.9399999999973</v>
      </c>
      <c r="BX100" s="20">
        <f t="shared" si="21"/>
        <v>1645.9099999999992</v>
      </c>
      <c r="BY100" s="17">
        <f t="shared" si="16"/>
        <v>22365.539999999986</v>
      </c>
      <c r="BZ100" s="17">
        <f t="shared" si="17"/>
        <v>1118.3000000000006</v>
      </c>
      <c r="CA100" s="17">
        <f t="shared" si="18"/>
        <v>4421.32</v>
      </c>
      <c r="CB100" s="17">
        <f t="shared" si="19"/>
        <v>27905.159999999993</v>
      </c>
    </row>
    <row r="101" spans="1:80" x14ac:dyDescent="0.25">
      <c r="A101" t="str">
        <f t="shared" si="9"/>
        <v>CUPC.OMRH</v>
      </c>
      <c r="B101" s="1" t="s">
        <v>153</v>
      </c>
      <c r="C101" s="1" t="s">
        <v>154</v>
      </c>
      <c r="D101" s="1" t="s">
        <v>154</v>
      </c>
      <c r="E101" s="17">
        <v>49.349999999999454</v>
      </c>
      <c r="F101" s="17">
        <v>66.409999999999854</v>
      </c>
      <c r="G101" s="17">
        <v>50.899999999999636</v>
      </c>
      <c r="H101" s="17">
        <v>138.43999999999869</v>
      </c>
      <c r="I101" s="17">
        <v>325.36000000000058</v>
      </c>
      <c r="J101" s="17">
        <v>260.06000000000131</v>
      </c>
      <c r="K101" s="17">
        <v>775.19999999999709</v>
      </c>
      <c r="L101" s="17">
        <v>222.90000000000146</v>
      </c>
      <c r="M101" s="17">
        <v>115.46999999999935</v>
      </c>
      <c r="N101" s="17">
        <v>79.039999999999054</v>
      </c>
      <c r="O101" s="17">
        <v>94.570000000001528</v>
      </c>
      <c r="P101" s="17">
        <v>80.660000000001673</v>
      </c>
      <c r="Q101" s="20">
        <v>2.4699999999999704</v>
      </c>
      <c r="R101" s="20">
        <v>3.3199999999999932</v>
      </c>
      <c r="S101" s="20">
        <v>2.5400000000000205</v>
      </c>
      <c r="T101" s="20">
        <v>6.9300000000000637</v>
      </c>
      <c r="U101" s="20">
        <v>16.269999999999982</v>
      </c>
      <c r="V101" s="20">
        <v>13.009999999999991</v>
      </c>
      <c r="W101" s="20">
        <v>38.760000000000218</v>
      </c>
      <c r="X101" s="20">
        <v>11.149999999999864</v>
      </c>
      <c r="Y101" s="20">
        <v>5.7799999999999727</v>
      </c>
      <c r="Z101" s="20">
        <v>3.9499999999999318</v>
      </c>
      <c r="AA101" s="20">
        <v>4.7300000000000182</v>
      </c>
      <c r="AB101" s="20">
        <v>4.0399999999999636</v>
      </c>
      <c r="AC101" s="17">
        <v>9.2000000000000455</v>
      </c>
      <c r="AD101" s="17">
        <v>12.230000000000018</v>
      </c>
      <c r="AE101" s="17">
        <v>9.2599999999999909</v>
      </c>
      <c r="AF101" s="17">
        <v>24.869999999999891</v>
      </c>
      <c r="AG101" s="17">
        <v>57.710000000000036</v>
      </c>
      <c r="AH101" s="17">
        <v>45.520000000000437</v>
      </c>
      <c r="AI101" s="17">
        <v>133.94000000000233</v>
      </c>
      <c r="AJ101" s="17">
        <v>37.990000000000691</v>
      </c>
      <c r="AK101" s="17">
        <v>19.409999999999854</v>
      </c>
      <c r="AL101" s="17">
        <v>13.1099999999999</v>
      </c>
      <c r="AM101" s="17">
        <v>15.460000000000036</v>
      </c>
      <c r="AN101" s="17">
        <v>13.009999999999991</v>
      </c>
      <c r="AO101" s="20">
        <f t="shared" si="12"/>
        <v>61.01999999999947</v>
      </c>
      <c r="AP101" s="20">
        <f t="shared" si="20"/>
        <v>81.959999999999866</v>
      </c>
      <c r="AQ101" s="20">
        <f t="shared" si="20"/>
        <v>62.699999999999648</v>
      </c>
      <c r="AR101" s="20">
        <f t="shared" si="20"/>
        <v>170.23999999999864</v>
      </c>
      <c r="AS101" s="20">
        <f t="shared" si="20"/>
        <v>399.3400000000006</v>
      </c>
      <c r="AT101" s="20">
        <f t="shared" si="20"/>
        <v>318.59000000000174</v>
      </c>
      <c r="AU101" s="20">
        <f t="shared" si="20"/>
        <v>947.89999999999964</v>
      </c>
      <c r="AV101" s="20">
        <f t="shared" si="20"/>
        <v>272.04000000000201</v>
      </c>
      <c r="AW101" s="20">
        <f t="shared" si="20"/>
        <v>140.65999999999917</v>
      </c>
      <c r="AX101" s="20">
        <f t="shared" si="20"/>
        <v>96.099999999998886</v>
      </c>
      <c r="AY101" s="20">
        <f t="shared" si="20"/>
        <v>114.76000000000158</v>
      </c>
      <c r="AZ101" s="20">
        <f t="shared" si="20"/>
        <v>97.710000000001628</v>
      </c>
      <c r="BA101" s="17">
        <v>0.99</v>
      </c>
      <c r="BB101" s="17">
        <v>1.33</v>
      </c>
      <c r="BC101" s="17">
        <v>1.02</v>
      </c>
      <c r="BD101" s="17">
        <v>2.77</v>
      </c>
      <c r="BE101" s="17">
        <v>6.51</v>
      </c>
      <c r="BF101" s="17">
        <v>5.2</v>
      </c>
      <c r="BG101" s="17">
        <v>15.5</v>
      </c>
      <c r="BH101" s="17">
        <v>4.46</v>
      </c>
      <c r="BI101" s="17">
        <v>2.31</v>
      </c>
      <c r="BJ101" s="17">
        <v>1.58</v>
      </c>
      <c r="BK101" s="17">
        <v>1.89</v>
      </c>
      <c r="BL101" s="17">
        <v>1.61</v>
      </c>
      <c r="BM101" s="20">
        <f t="shared" si="13"/>
        <v>62.009999999999472</v>
      </c>
      <c r="BN101" s="20">
        <f t="shared" si="21"/>
        <v>83.289999999999864</v>
      </c>
      <c r="BO101" s="20">
        <f t="shared" si="21"/>
        <v>63.719999999999651</v>
      </c>
      <c r="BP101" s="20">
        <f t="shared" si="21"/>
        <v>173.00999999999866</v>
      </c>
      <c r="BQ101" s="20">
        <f t="shared" si="21"/>
        <v>405.85000000000059</v>
      </c>
      <c r="BR101" s="20">
        <f t="shared" si="21"/>
        <v>323.79000000000173</v>
      </c>
      <c r="BS101" s="20">
        <f t="shared" si="21"/>
        <v>963.39999999999964</v>
      </c>
      <c r="BT101" s="20">
        <f t="shared" si="21"/>
        <v>276.50000000000199</v>
      </c>
      <c r="BU101" s="20">
        <f t="shared" si="21"/>
        <v>142.96999999999917</v>
      </c>
      <c r="BV101" s="20">
        <f t="shared" si="21"/>
        <v>97.679999999998884</v>
      </c>
      <c r="BW101" s="20">
        <f t="shared" si="21"/>
        <v>116.65000000000158</v>
      </c>
      <c r="BX101" s="20">
        <f t="shared" si="21"/>
        <v>99.320000000001627</v>
      </c>
      <c r="BY101" s="17">
        <f t="shared" si="16"/>
        <v>2258.3599999999997</v>
      </c>
      <c r="BZ101" s="17">
        <f t="shared" si="17"/>
        <v>112.94999999999999</v>
      </c>
      <c r="CA101" s="17">
        <f t="shared" si="18"/>
        <v>436.88000000000312</v>
      </c>
      <c r="CB101" s="17">
        <f t="shared" si="19"/>
        <v>2808.1900000000028</v>
      </c>
    </row>
    <row r="102" spans="1:80" x14ac:dyDescent="0.25">
      <c r="A102" t="str">
        <f t="shared" si="9"/>
        <v>OWFL.OWF1</v>
      </c>
      <c r="B102" s="1" t="s">
        <v>155</v>
      </c>
      <c r="C102" s="1" t="s">
        <v>156</v>
      </c>
      <c r="D102" s="1" t="s">
        <v>156</v>
      </c>
      <c r="E102" s="17">
        <v>0</v>
      </c>
      <c r="F102" s="17">
        <v>0</v>
      </c>
      <c r="G102" s="17">
        <v>0</v>
      </c>
      <c r="H102" s="17">
        <v>0</v>
      </c>
      <c r="I102" s="17">
        <v>0</v>
      </c>
      <c r="J102" s="17">
        <v>0</v>
      </c>
      <c r="K102" s="17">
        <v>-8.839999999999975</v>
      </c>
      <c r="L102" s="17">
        <v>-183.90999999999985</v>
      </c>
      <c r="M102" s="17">
        <v>-366.3799999999992</v>
      </c>
      <c r="N102" s="17">
        <v>-812.45999999999913</v>
      </c>
      <c r="O102" s="17">
        <v>-610.78000000000065</v>
      </c>
      <c r="P102" s="17">
        <v>-837.63000000000102</v>
      </c>
      <c r="Q102" s="20">
        <v>0</v>
      </c>
      <c r="R102" s="20">
        <v>0</v>
      </c>
      <c r="S102" s="20">
        <v>0</v>
      </c>
      <c r="T102" s="20">
        <v>0</v>
      </c>
      <c r="U102" s="20">
        <v>0</v>
      </c>
      <c r="V102" s="20">
        <v>0</v>
      </c>
      <c r="W102" s="20">
        <v>-0.43999999999999995</v>
      </c>
      <c r="X102" s="20">
        <v>-9.1899999999999977</v>
      </c>
      <c r="Y102" s="20">
        <v>-18.319999999999993</v>
      </c>
      <c r="Z102" s="20">
        <v>-40.620000000000005</v>
      </c>
      <c r="AA102" s="20">
        <v>-30.54000000000002</v>
      </c>
      <c r="AB102" s="20">
        <v>-41.879999999999995</v>
      </c>
      <c r="AC102" s="17">
        <v>0</v>
      </c>
      <c r="AD102" s="17">
        <v>0</v>
      </c>
      <c r="AE102" s="17">
        <v>0</v>
      </c>
      <c r="AF102" s="17">
        <v>0</v>
      </c>
      <c r="AG102" s="17">
        <v>0</v>
      </c>
      <c r="AH102" s="17">
        <v>0</v>
      </c>
      <c r="AI102" s="17">
        <v>-1.5199999999999996</v>
      </c>
      <c r="AJ102" s="17">
        <v>-31.340000000000003</v>
      </c>
      <c r="AK102" s="17">
        <v>-61.589999999999975</v>
      </c>
      <c r="AL102" s="17">
        <v>-134.74</v>
      </c>
      <c r="AM102" s="17">
        <v>-99.87</v>
      </c>
      <c r="AN102" s="17">
        <v>-135.07000000000005</v>
      </c>
      <c r="AO102" s="20">
        <f t="shared" si="12"/>
        <v>0</v>
      </c>
      <c r="AP102" s="20">
        <f t="shared" si="20"/>
        <v>0</v>
      </c>
      <c r="AQ102" s="20">
        <f t="shared" si="20"/>
        <v>0</v>
      </c>
      <c r="AR102" s="20">
        <f t="shared" si="20"/>
        <v>0</v>
      </c>
      <c r="AS102" s="20">
        <f t="shared" si="20"/>
        <v>0</v>
      </c>
      <c r="AT102" s="20">
        <f t="shared" si="20"/>
        <v>0</v>
      </c>
      <c r="AU102" s="20">
        <f t="shared" si="20"/>
        <v>-10.799999999999974</v>
      </c>
      <c r="AV102" s="20">
        <f t="shared" si="20"/>
        <v>-224.43999999999986</v>
      </c>
      <c r="AW102" s="20">
        <f t="shared" si="20"/>
        <v>-446.28999999999917</v>
      </c>
      <c r="AX102" s="20">
        <f t="shared" si="20"/>
        <v>-987.81999999999914</v>
      </c>
      <c r="AY102" s="20">
        <f t="shared" si="20"/>
        <v>-741.19000000000062</v>
      </c>
      <c r="AZ102" s="20">
        <f t="shared" si="20"/>
        <v>-1014.5800000000011</v>
      </c>
      <c r="BA102" s="17">
        <v>0</v>
      </c>
      <c r="BB102" s="17">
        <v>0</v>
      </c>
      <c r="BC102" s="17">
        <v>0</v>
      </c>
      <c r="BD102" s="17">
        <v>0</v>
      </c>
      <c r="BE102" s="17">
        <v>0</v>
      </c>
      <c r="BF102" s="17">
        <v>0</v>
      </c>
      <c r="BG102" s="17">
        <v>-0.18</v>
      </c>
      <c r="BH102" s="17">
        <v>-3.68</v>
      </c>
      <c r="BI102" s="17">
        <v>-7.33</v>
      </c>
      <c r="BJ102" s="17">
        <v>-16.25</v>
      </c>
      <c r="BK102" s="17">
        <v>-12.21</v>
      </c>
      <c r="BL102" s="17">
        <v>-16.75</v>
      </c>
      <c r="BM102" s="20">
        <f t="shared" si="13"/>
        <v>0</v>
      </c>
      <c r="BN102" s="20">
        <f t="shared" si="21"/>
        <v>0</v>
      </c>
      <c r="BO102" s="20">
        <f t="shared" si="21"/>
        <v>0</v>
      </c>
      <c r="BP102" s="20">
        <f t="shared" si="21"/>
        <v>0</v>
      </c>
      <c r="BQ102" s="20">
        <f t="shared" si="21"/>
        <v>0</v>
      </c>
      <c r="BR102" s="20">
        <f t="shared" si="21"/>
        <v>0</v>
      </c>
      <c r="BS102" s="20">
        <f t="shared" si="21"/>
        <v>-10.979999999999974</v>
      </c>
      <c r="BT102" s="20">
        <f t="shared" si="21"/>
        <v>-228.11999999999986</v>
      </c>
      <c r="BU102" s="20">
        <f t="shared" si="21"/>
        <v>-453.61999999999915</v>
      </c>
      <c r="BV102" s="20">
        <f t="shared" si="21"/>
        <v>-1004.0699999999991</v>
      </c>
      <c r="BW102" s="20">
        <f t="shared" si="21"/>
        <v>-753.40000000000066</v>
      </c>
      <c r="BX102" s="20">
        <f t="shared" si="21"/>
        <v>-1031.3300000000011</v>
      </c>
      <c r="BY102" s="17">
        <f t="shared" si="16"/>
        <v>-2820</v>
      </c>
      <c r="BZ102" s="17">
        <f t="shared" si="17"/>
        <v>-140.99</v>
      </c>
      <c r="CA102" s="17">
        <f t="shared" si="18"/>
        <v>-520.53</v>
      </c>
      <c r="CB102" s="17">
        <f t="shared" si="19"/>
        <v>-3481.5199999999995</v>
      </c>
    </row>
    <row r="103" spans="1:80" x14ac:dyDescent="0.25">
      <c r="A103" t="str">
        <f t="shared" ref="A103:A155" si="22">B103&amp;"."&amp;IF(D103="CES1/CES2",C103,IF(C103="CRE1/CRE2",C103,D103))</f>
        <v>CUPC.PH1</v>
      </c>
      <c r="B103" s="1" t="s">
        <v>153</v>
      </c>
      <c r="C103" s="1" t="s">
        <v>157</v>
      </c>
      <c r="D103" s="1" t="s">
        <v>157</v>
      </c>
      <c r="E103" s="17">
        <v>0</v>
      </c>
      <c r="F103" s="17">
        <v>0</v>
      </c>
      <c r="G103" s="17">
        <v>0</v>
      </c>
      <c r="H103" s="17">
        <v>0</v>
      </c>
      <c r="I103" s="17">
        <v>0</v>
      </c>
      <c r="J103" s="17">
        <v>0</v>
      </c>
      <c r="K103" s="17">
        <v>0</v>
      </c>
      <c r="L103" s="17">
        <v>0</v>
      </c>
      <c r="M103" s="17">
        <v>0</v>
      </c>
      <c r="N103" s="17">
        <v>0</v>
      </c>
      <c r="O103" s="17">
        <v>0</v>
      </c>
      <c r="P103" s="17">
        <v>0</v>
      </c>
      <c r="Q103" s="20">
        <v>0</v>
      </c>
      <c r="R103" s="20">
        <v>0</v>
      </c>
      <c r="S103" s="20">
        <v>0</v>
      </c>
      <c r="T103" s="20">
        <v>0</v>
      </c>
      <c r="U103" s="20">
        <v>0</v>
      </c>
      <c r="V103" s="20">
        <v>0</v>
      </c>
      <c r="W103" s="20">
        <v>0</v>
      </c>
      <c r="X103" s="20">
        <v>0</v>
      </c>
      <c r="Y103" s="20">
        <v>0</v>
      </c>
      <c r="Z103" s="20">
        <v>0</v>
      </c>
      <c r="AA103" s="20">
        <v>0</v>
      </c>
      <c r="AB103" s="20">
        <v>0</v>
      </c>
      <c r="AC103" s="17">
        <v>0</v>
      </c>
      <c r="AD103" s="17">
        <v>0</v>
      </c>
      <c r="AE103" s="17">
        <v>0</v>
      </c>
      <c r="AF103" s="17">
        <v>0</v>
      </c>
      <c r="AG103" s="17">
        <v>0</v>
      </c>
      <c r="AH103" s="17">
        <v>0</v>
      </c>
      <c r="AI103" s="17">
        <v>0</v>
      </c>
      <c r="AJ103" s="17">
        <v>0</v>
      </c>
      <c r="AK103" s="17">
        <v>0</v>
      </c>
      <c r="AL103" s="17">
        <v>0</v>
      </c>
      <c r="AM103" s="17">
        <v>0</v>
      </c>
      <c r="AN103" s="17">
        <v>0</v>
      </c>
      <c r="AO103" s="20">
        <f t="shared" si="12"/>
        <v>0</v>
      </c>
      <c r="AP103" s="20">
        <f t="shared" si="20"/>
        <v>0</v>
      </c>
      <c r="AQ103" s="20">
        <f t="shared" si="20"/>
        <v>0</v>
      </c>
      <c r="AR103" s="20">
        <f t="shared" si="20"/>
        <v>0</v>
      </c>
      <c r="AS103" s="20">
        <f t="shared" si="20"/>
        <v>0</v>
      </c>
      <c r="AT103" s="20">
        <f t="shared" si="20"/>
        <v>0</v>
      </c>
      <c r="AU103" s="20">
        <f t="shared" si="20"/>
        <v>0</v>
      </c>
      <c r="AV103" s="20">
        <f t="shared" si="20"/>
        <v>0</v>
      </c>
      <c r="AW103" s="20">
        <f t="shared" si="20"/>
        <v>0</v>
      </c>
      <c r="AX103" s="20">
        <f t="shared" si="20"/>
        <v>0</v>
      </c>
      <c r="AY103" s="20">
        <f t="shared" si="20"/>
        <v>0</v>
      </c>
      <c r="AZ103" s="20">
        <f t="shared" si="20"/>
        <v>0</v>
      </c>
      <c r="BA103" s="17">
        <v>0</v>
      </c>
      <c r="BB103" s="17">
        <v>0</v>
      </c>
      <c r="BC103" s="17">
        <v>0</v>
      </c>
      <c r="BD103" s="17">
        <v>0</v>
      </c>
      <c r="BE103" s="17">
        <v>0</v>
      </c>
      <c r="BF103" s="17">
        <v>0</v>
      </c>
      <c r="BG103" s="17">
        <v>0</v>
      </c>
      <c r="BH103" s="17">
        <v>0</v>
      </c>
      <c r="BI103" s="17">
        <v>0</v>
      </c>
      <c r="BJ103" s="17">
        <v>0</v>
      </c>
      <c r="BK103" s="17">
        <v>0</v>
      </c>
      <c r="BL103" s="17">
        <v>0</v>
      </c>
      <c r="BM103" s="20">
        <f t="shared" si="13"/>
        <v>0</v>
      </c>
      <c r="BN103" s="20">
        <f t="shared" si="21"/>
        <v>0</v>
      </c>
      <c r="BO103" s="20">
        <f t="shared" si="21"/>
        <v>0</v>
      </c>
      <c r="BP103" s="20">
        <f t="shared" si="21"/>
        <v>0</v>
      </c>
      <c r="BQ103" s="20">
        <f t="shared" si="21"/>
        <v>0</v>
      </c>
      <c r="BR103" s="20">
        <f t="shared" si="21"/>
        <v>0</v>
      </c>
      <c r="BS103" s="20">
        <f t="shared" si="21"/>
        <v>0</v>
      </c>
      <c r="BT103" s="20">
        <f t="shared" si="21"/>
        <v>0</v>
      </c>
      <c r="BU103" s="20">
        <f t="shared" si="21"/>
        <v>0</v>
      </c>
      <c r="BV103" s="20">
        <f t="shared" si="21"/>
        <v>0</v>
      </c>
      <c r="BW103" s="20">
        <f t="shared" si="21"/>
        <v>0</v>
      </c>
      <c r="BX103" s="20">
        <f t="shared" si="21"/>
        <v>0</v>
      </c>
      <c r="BY103" s="17">
        <f t="shared" si="16"/>
        <v>0</v>
      </c>
      <c r="BZ103" s="17">
        <f t="shared" si="17"/>
        <v>0</v>
      </c>
      <c r="CA103" s="17">
        <f t="shared" si="18"/>
        <v>0</v>
      </c>
      <c r="CB103" s="17">
        <f t="shared" si="19"/>
        <v>0</v>
      </c>
    </row>
    <row r="104" spans="1:80" x14ac:dyDescent="0.25">
      <c r="A104" t="str">
        <f t="shared" si="22"/>
        <v>CWPI.PKNE</v>
      </c>
      <c r="B104" s="1" t="s">
        <v>69</v>
      </c>
      <c r="C104" s="1" t="s">
        <v>158</v>
      </c>
      <c r="D104" s="1" t="s">
        <v>158</v>
      </c>
      <c r="E104" s="17">
        <v>5.7100000000000364</v>
      </c>
      <c r="F104" s="17">
        <v>15.620000000000346</v>
      </c>
      <c r="G104" s="17">
        <v>13.880000000000109</v>
      </c>
      <c r="H104" s="17">
        <v>20.770000000000437</v>
      </c>
      <c r="I104" s="17">
        <v>26.079999999999927</v>
      </c>
      <c r="J104" s="17">
        <v>10.960000000000036</v>
      </c>
      <c r="K104" s="17">
        <v>20.920000000000073</v>
      </c>
      <c r="L104" s="17">
        <v>6.75</v>
      </c>
      <c r="M104" s="17">
        <v>5.6199999999998909</v>
      </c>
      <c r="N104" s="17">
        <v>12.510000000000218</v>
      </c>
      <c r="O104" s="17">
        <v>12.949999999999818</v>
      </c>
      <c r="P104" s="17">
        <v>8.7000000000000455</v>
      </c>
      <c r="Q104" s="20">
        <v>0.28999999999999915</v>
      </c>
      <c r="R104" s="20">
        <v>0.78000000000000114</v>
      </c>
      <c r="S104" s="20">
        <v>0.69000000000001194</v>
      </c>
      <c r="T104" s="20">
        <v>1.0300000000000011</v>
      </c>
      <c r="U104" s="20">
        <v>1.3100000000000023</v>
      </c>
      <c r="V104" s="20">
        <v>0.54999999999999716</v>
      </c>
      <c r="W104" s="20">
        <v>1.0499999999999972</v>
      </c>
      <c r="X104" s="20">
        <v>0.33999999999999631</v>
      </c>
      <c r="Y104" s="20">
        <v>0.28000000000000114</v>
      </c>
      <c r="Z104" s="20">
        <v>0.62999999999999545</v>
      </c>
      <c r="AA104" s="20">
        <v>0.64999999999999147</v>
      </c>
      <c r="AB104" s="20">
        <v>0.44000000000000483</v>
      </c>
      <c r="AC104" s="17">
        <v>1.0600000000000023</v>
      </c>
      <c r="AD104" s="17">
        <v>2.8799999999999955</v>
      </c>
      <c r="AE104" s="17">
        <v>2.5299999999999727</v>
      </c>
      <c r="AF104" s="17">
        <v>3.7299999999999613</v>
      </c>
      <c r="AG104" s="17">
        <v>4.6299999999999955</v>
      </c>
      <c r="AH104" s="17">
        <v>1.9200000000000159</v>
      </c>
      <c r="AI104" s="17">
        <v>3.6200000000000045</v>
      </c>
      <c r="AJ104" s="17">
        <v>1.1500000000000057</v>
      </c>
      <c r="AK104" s="17">
        <v>0.95000000000000284</v>
      </c>
      <c r="AL104" s="17">
        <v>2.0699999999999932</v>
      </c>
      <c r="AM104" s="17">
        <v>2.1199999999999761</v>
      </c>
      <c r="AN104" s="17">
        <v>1.4099999999999966</v>
      </c>
      <c r="AO104" s="20">
        <f t="shared" si="12"/>
        <v>7.0600000000000378</v>
      </c>
      <c r="AP104" s="20">
        <f t="shared" si="20"/>
        <v>19.280000000000342</v>
      </c>
      <c r="AQ104" s="20">
        <f t="shared" si="20"/>
        <v>17.100000000000094</v>
      </c>
      <c r="AR104" s="20">
        <f t="shared" si="20"/>
        <v>25.530000000000399</v>
      </c>
      <c r="AS104" s="20">
        <f t="shared" si="20"/>
        <v>32.019999999999925</v>
      </c>
      <c r="AT104" s="20">
        <f t="shared" si="20"/>
        <v>13.430000000000049</v>
      </c>
      <c r="AU104" s="20">
        <f t="shared" si="20"/>
        <v>25.590000000000074</v>
      </c>
      <c r="AV104" s="20">
        <f t="shared" si="20"/>
        <v>8.240000000000002</v>
      </c>
      <c r="AW104" s="20">
        <f t="shared" si="20"/>
        <v>6.8499999999998948</v>
      </c>
      <c r="AX104" s="20">
        <f t="shared" si="20"/>
        <v>15.210000000000207</v>
      </c>
      <c r="AY104" s="20">
        <f t="shared" si="20"/>
        <v>15.719999999999786</v>
      </c>
      <c r="AZ104" s="20">
        <f t="shared" si="20"/>
        <v>10.550000000000047</v>
      </c>
      <c r="BA104" s="17">
        <v>0.11</v>
      </c>
      <c r="BB104" s="17">
        <v>0.31</v>
      </c>
      <c r="BC104" s="17">
        <v>0.28000000000000003</v>
      </c>
      <c r="BD104" s="17">
        <v>0.42</v>
      </c>
      <c r="BE104" s="17">
        <v>0.52</v>
      </c>
      <c r="BF104" s="17">
        <v>0.22</v>
      </c>
      <c r="BG104" s="17">
        <v>0.42</v>
      </c>
      <c r="BH104" s="17">
        <v>0.13</v>
      </c>
      <c r="BI104" s="17">
        <v>0.11</v>
      </c>
      <c r="BJ104" s="17">
        <v>0.25</v>
      </c>
      <c r="BK104" s="17">
        <v>0.26</v>
      </c>
      <c r="BL104" s="17">
        <v>0.17</v>
      </c>
      <c r="BM104" s="20">
        <f t="shared" si="13"/>
        <v>7.1700000000000381</v>
      </c>
      <c r="BN104" s="20">
        <f t="shared" si="21"/>
        <v>19.590000000000341</v>
      </c>
      <c r="BO104" s="20">
        <f t="shared" si="21"/>
        <v>17.380000000000095</v>
      </c>
      <c r="BP104" s="20">
        <f t="shared" si="21"/>
        <v>25.950000000000401</v>
      </c>
      <c r="BQ104" s="20">
        <f t="shared" si="21"/>
        <v>32.539999999999928</v>
      </c>
      <c r="BR104" s="20">
        <f t="shared" si="21"/>
        <v>13.65000000000005</v>
      </c>
      <c r="BS104" s="20">
        <f t="shared" si="21"/>
        <v>26.010000000000076</v>
      </c>
      <c r="BT104" s="20">
        <f t="shared" si="21"/>
        <v>8.3700000000000028</v>
      </c>
      <c r="BU104" s="20">
        <f t="shared" si="21"/>
        <v>6.9599999999998952</v>
      </c>
      <c r="BV104" s="20">
        <f t="shared" si="21"/>
        <v>15.460000000000207</v>
      </c>
      <c r="BW104" s="20">
        <f t="shared" si="21"/>
        <v>15.979999999999785</v>
      </c>
      <c r="BX104" s="20">
        <f t="shared" si="21"/>
        <v>10.720000000000047</v>
      </c>
      <c r="BY104" s="17">
        <f t="shared" si="16"/>
        <v>160.47000000000094</v>
      </c>
      <c r="BZ104" s="17">
        <f t="shared" si="17"/>
        <v>8.0399999999999991</v>
      </c>
      <c r="CA104" s="17">
        <f t="shared" si="18"/>
        <v>31.269999999999925</v>
      </c>
      <c r="CB104" s="17">
        <f t="shared" si="19"/>
        <v>199.78000000000088</v>
      </c>
    </row>
    <row r="105" spans="1:80" x14ac:dyDescent="0.25">
      <c r="A105" t="str">
        <f t="shared" si="22"/>
        <v>TAU.POC</v>
      </c>
      <c r="B105" s="1" t="s">
        <v>31</v>
      </c>
      <c r="C105" s="1" t="s">
        <v>159</v>
      </c>
      <c r="D105" s="1" t="s">
        <v>159</v>
      </c>
      <c r="E105" s="17">
        <v>10.490000000000236</v>
      </c>
      <c r="F105" s="17">
        <v>18.770000000000437</v>
      </c>
      <c r="G105" s="17">
        <v>12.649999999999636</v>
      </c>
      <c r="H105" s="17">
        <v>13.869999999998981</v>
      </c>
      <c r="I105" s="17">
        <v>25.329999999999927</v>
      </c>
      <c r="J105" s="17">
        <v>12.020000000000437</v>
      </c>
      <c r="K105" s="17">
        <v>41.81000000000131</v>
      </c>
      <c r="L105" s="17">
        <v>16.920000000000073</v>
      </c>
      <c r="M105" s="17">
        <v>5.7400000000002365</v>
      </c>
      <c r="N105" s="17">
        <v>4.8299999999999272</v>
      </c>
      <c r="O105" s="17">
        <v>9.6899999999995998</v>
      </c>
      <c r="P105" s="17">
        <v>2.0599999999999454</v>
      </c>
      <c r="Q105" s="20">
        <v>0.52000000000001023</v>
      </c>
      <c r="R105" s="20">
        <v>0.93999999999999773</v>
      </c>
      <c r="S105" s="20">
        <v>0.62999999999999545</v>
      </c>
      <c r="T105" s="20">
        <v>0.69999999999998863</v>
      </c>
      <c r="U105" s="20">
        <v>1.2700000000000387</v>
      </c>
      <c r="V105" s="20">
        <v>0.59999999999999432</v>
      </c>
      <c r="W105" s="20">
        <v>2.0900000000000318</v>
      </c>
      <c r="X105" s="20">
        <v>0.84999999999996589</v>
      </c>
      <c r="Y105" s="20">
        <v>0.28000000000000114</v>
      </c>
      <c r="Z105" s="20">
        <v>0.23999999999999488</v>
      </c>
      <c r="AA105" s="20">
        <v>0.48000000000001819</v>
      </c>
      <c r="AB105" s="20">
        <v>0.10000000000000142</v>
      </c>
      <c r="AC105" s="17">
        <v>1.9600000000000364</v>
      </c>
      <c r="AD105" s="17">
        <v>3.4600000000000364</v>
      </c>
      <c r="AE105" s="17">
        <v>2.3099999999999454</v>
      </c>
      <c r="AF105" s="17">
        <v>2.4900000000000091</v>
      </c>
      <c r="AG105" s="17">
        <v>4.5</v>
      </c>
      <c r="AH105" s="17">
        <v>2.1100000000000136</v>
      </c>
      <c r="AI105" s="17">
        <v>7.2200000000002547</v>
      </c>
      <c r="AJ105" s="17">
        <v>2.8899999999999864</v>
      </c>
      <c r="AK105" s="17">
        <v>0.96000000000003638</v>
      </c>
      <c r="AL105" s="17">
        <v>0.80000000000001137</v>
      </c>
      <c r="AM105" s="17">
        <v>1.5900000000000318</v>
      </c>
      <c r="AN105" s="17">
        <v>0.33000000000001251</v>
      </c>
      <c r="AO105" s="20">
        <f t="shared" si="12"/>
        <v>12.970000000000283</v>
      </c>
      <c r="AP105" s="20">
        <f t="shared" si="20"/>
        <v>23.170000000000471</v>
      </c>
      <c r="AQ105" s="20">
        <f t="shared" si="20"/>
        <v>15.589999999999577</v>
      </c>
      <c r="AR105" s="20">
        <f t="shared" si="20"/>
        <v>17.059999999998979</v>
      </c>
      <c r="AS105" s="20">
        <f t="shared" si="20"/>
        <v>31.099999999999966</v>
      </c>
      <c r="AT105" s="20">
        <f t="shared" si="20"/>
        <v>14.730000000000445</v>
      </c>
      <c r="AU105" s="20">
        <f t="shared" si="20"/>
        <v>51.120000000001596</v>
      </c>
      <c r="AV105" s="20">
        <f t="shared" si="20"/>
        <v>20.660000000000025</v>
      </c>
      <c r="AW105" s="20">
        <f t="shared" si="20"/>
        <v>6.980000000000274</v>
      </c>
      <c r="AX105" s="20">
        <f t="shared" si="20"/>
        <v>5.8699999999999335</v>
      </c>
      <c r="AY105" s="20">
        <f t="shared" si="20"/>
        <v>11.75999999999965</v>
      </c>
      <c r="AZ105" s="20">
        <f t="shared" si="20"/>
        <v>2.4899999999999594</v>
      </c>
      <c r="BA105" s="17">
        <v>0.21</v>
      </c>
      <c r="BB105" s="17">
        <v>0.38</v>
      </c>
      <c r="BC105" s="17">
        <v>0.25</v>
      </c>
      <c r="BD105" s="17">
        <v>0.28000000000000003</v>
      </c>
      <c r="BE105" s="17">
        <v>0.51</v>
      </c>
      <c r="BF105" s="17">
        <v>0.24</v>
      </c>
      <c r="BG105" s="17">
        <v>0.84</v>
      </c>
      <c r="BH105" s="17">
        <v>0.34</v>
      </c>
      <c r="BI105" s="17">
        <v>0.11</v>
      </c>
      <c r="BJ105" s="17">
        <v>0.1</v>
      </c>
      <c r="BK105" s="17">
        <v>0.19</v>
      </c>
      <c r="BL105" s="17">
        <v>0.04</v>
      </c>
      <c r="BM105" s="20">
        <f t="shared" si="13"/>
        <v>13.180000000000284</v>
      </c>
      <c r="BN105" s="20">
        <f t="shared" si="21"/>
        <v>23.55000000000047</v>
      </c>
      <c r="BO105" s="20">
        <f t="shared" si="21"/>
        <v>15.839999999999577</v>
      </c>
      <c r="BP105" s="20">
        <f t="shared" si="21"/>
        <v>17.33999999999898</v>
      </c>
      <c r="BQ105" s="20">
        <f t="shared" si="21"/>
        <v>31.609999999999967</v>
      </c>
      <c r="BR105" s="20">
        <f t="shared" si="21"/>
        <v>14.970000000000445</v>
      </c>
      <c r="BS105" s="20">
        <f t="shared" si="21"/>
        <v>51.9600000000016</v>
      </c>
      <c r="BT105" s="20">
        <f t="shared" si="21"/>
        <v>21.000000000000025</v>
      </c>
      <c r="BU105" s="20">
        <f t="shared" si="21"/>
        <v>7.0900000000002743</v>
      </c>
      <c r="BV105" s="20">
        <f t="shared" si="21"/>
        <v>5.9699999999999331</v>
      </c>
      <c r="BW105" s="20">
        <f t="shared" si="21"/>
        <v>11.949999999999649</v>
      </c>
      <c r="BX105" s="20">
        <f t="shared" si="21"/>
        <v>2.5299999999999594</v>
      </c>
      <c r="BY105" s="17">
        <f t="shared" si="16"/>
        <v>174.18000000000075</v>
      </c>
      <c r="BZ105" s="17">
        <f t="shared" si="17"/>
        <v>8.7000000000000384</v>
      </c>
      <c r="CA105" s="17">
        <f t="shared" si="18"/>
        <v>34.110000000000383</v>
      </c>
      <c r="CB105" s="17">
        <f t="shared" si="19"/>
        <v>216.9900000000012</v>
      </c>
    </row>
    <row r="106" spans="1:80" x14ac:dyDescent="0.25">
      <c r="A106" t="str">
        <f t="shared" si="22"/>
        <v>ACRL.PR1</v>
      </c>
      <c r="B106" s="1" t="s">
        <v>160</v>
      </c>
      <c r="C106" s="1" t="s">
        <v>161</v>
      </c>
      <c r="D106" s="1" t="s">
        <v>161</v>
      </c>
      <c r="E106" s="17">
        <v>1512.8199999999993</v>
      </c>
      <c r="F106" s="17">
        <v>2951.9699999999993</v>
      </c>
      <c r="G106" s="17">
        <v>2445.41</v>
      </c>
      <c r="H106" s="17">
        <v>1520.3900000000003</v>
      </c>
      <c r="I106" s="17">
        <v>4173.8699999999953</v>
      </c>
      <c r="J106" s="17">
        <v>1063.8599999999997</v>
      </c>
      <c r="K106" s="17">
        <v>11696.200000000004</v>
      </c>
      <c r="L106" s="17">
        <v>3408.9300000000012</v>
      </c>
      <c r="M106" s="17">
        <v>801.39000000000033</v>
      </c>
      <c r="N106" s="17">
        <v>120.16999999999996</v>
      </c>
      <c r="O106" s="17">
        <v>29</v>
      </c>
      <c r="P106" s="17">
        <v>0</v>
      </c>
      <c r="Q106" s="20">
        <v>75.639999999999986</v>
      </c>
      <c r="R106" s="20">
        <v>147.60000000000002</v>
      </c>
      <c r="S106" s="20">
        <v>122.27000000000001</v>
      </c>
      <c r="T106" s="20">
        <v>76.019999999999982</v>
      </c>
      <c r="U106" s="20">
        <v>208.7</v>
      </c>
      <c r="V106" s="20">
        <v>53.19</v>
      </c>
      <c r="W106" s="20">
        <v>584.80999999999995</v>
      </c>
      <c r="X106" s="20">
        <v>170.44</v>
      </c>
      <c r="Y106" s="20">
        <v>40.070000000000007</v>
      </c>
      <c r="Z106" s="20">
        <v>6.01</v>
      </c>
      <c r="AA106" s="20">
        <v>1.4499999999999997</v>
      </c>
      <c r="AB106" s="20">
        <v>0</v>
      </c>
      <c r="AC106" s="17">
        <v>282.01</v>
      </c>
      <c r="AD106" s="17">
        <v>543.3900000000001</v>
      </c>
      <c r="AE106" s="17">
        <v>444.99</v>
      </c>
      <c r="AF106" s="17">
        <v>273.12</v>
      </c>
      <c r="AG106" s="17">
        <v>740.32999999999993</v>
      </c>
      <c r="AH106" s="17">
        <v>186.21000000000004</v>
      </c>
      <c r="AI106" s="17">
        <v>2020.8400000000001</v>
      </c>
      <c r="AJ106" s="17">
        <v>581.02</v>
      </c>
      <c r="AK106" s="17">
        <v>134.71999999999997</v>
      </c>
      <c r="AL106" s="17">
        <v>19.93</v>
      </c>
      <c r="AM106" s="17">
        <v>4.7499999999999991</v>
      </c>
      <c r="AN106" s="17">
        <v>0</v>
      </c>
      <c r="AO106" s="20">
        <f t="shared" si="12"/>
        <v>1870.4699999999991</v>
      </c>
      <c r="AP106" s="20">
        <f t="shared" si="20"/>
        <v>3642.9599999999991</v>
      </c>
      <c r="AQ106" s="20">
        <f t="shared" si="20"/>
        <v>3012.67</v>
      </c>
      <c r="AR106" s="20">
        <f t="shared" si="20"/>
        <v>1869.5300000000002</v>
      </c>
      <c r="AS106" s="20">
        <f t="shared" si="20"/>
        <v>5122.8999999999951</v>
      </c>
      <c r="AT106" s="20">
        <f t="shared" si="20"/>
        <v>1303.2599999999998</v>
      </c>
      <c r="AU106" s="20">
        <f t="shared" si="20"/>
        <v>14301.850000000004</v>
      </c>
      <c r="AV106" s="20">
        <f t="shared" si="20"/>
        <v>4160.3900000000012</v>
      </c>
      <c r="AW106" s="20">
        <f t="shared" si="20"/>
        <v>976.18000000000029</v>
      </c>
      <c r="AX106" s="20">
        <f t="shared" si="20"/>
        <v>146.10999999999996</v>
      </c>
      <c r="AY106" s="20">
        <f t="shared" si="20"/>
        <v>35.199999999999996</v>
      </c>
      <c r="AZ106" s="20">
        <f t="shared" si="20"/>
        <v>0</v>
      </c>
      <c r="BA106" s="17">
        <v>30.25</v>
      </c>
      <c r="BB106" s="17">
        <v>59.03</v>
      </c>
      <c r="BC106" s="17">
        <v>48.9</v>
      </c>
      <c r="BD106" s="17">
        <v>30.4</v>
      </c>
      <c r="BE106" s="17">
        <v>83.46</v>
      </c>
      <c r="BF106" s="17">
        <v>21.27</v>
      </c>
      <c r="BG106" s="17">
        <v>233.87</v>
      </c>
      <c r="BH106" s="17">
        <v>68.16</v>
      </c>
      <c r="BI106" s="17">
        <v>16.02</v>
      </c>
      <c r="BJ106" s="17">
        <v>2.4</v>
      </c>
      <c r="BK106" s="17">
        <v>0.57999999999999996</v>
      </c>
      <c r="BL106" s="17">
        <v>0</v>
      </c>
      <c r="BM106" s="20">
        <f t="shared" si="13"/>
        <v>1900.7199999999991</v>
      </c>
      <c r="BN106" s="20">
        <f t="shared" si="21"/>
        <v>3701.9899999999993</v>
      </c>
      <c r="BO106" s="20">
        <f t="shared" si="21"/>
        <v>3061.57</v>
      </c>
      <c r="BP106" s="20">
        <f t="shared" si="21"/>
        <v>1899.9300000000003</v>
      </c>
      <c r="BQ106" s="20">
        <f t="shared" si="21"/>
        <v>5206.3599999999951</v>
      </c>
      <c r="BR106" s="20">
        <f t="shared" si="21"/>
        <v>1324.5299999999997</v>
      </c>
      <c r="BS106" s="20">
        <f t="shared" si="21"/>
        <v>14535.720000000005</v>
      </c>
      <c r="BT106" s="20">
        <f t="shared" si="21"/>
        <v>4228.5500000000011</v>
      </c>
      <c r="BU106" s="20">
        <f t="shared" si="21"/>
        <v>992.20000000000027</v>
      </c>
      <c r="BV106" s="20">
        <f t="shared" si="21"/>
        <v>148.50999999999996</v>
      </c>
      <c r="BW106" s="20">
        <f t="shared" si="21"/>
        <v>35.779999999999994</v>
      </c>
      <c r="BX106" s="20">
        <f t="shared" si="21"/>
        <v>0</v>
      </c>
      <c r="BY106" s="17">
        <f t="shared" si="16"/>
        <v>29724.01</v>
      </c>
      <c r="BZ106" s="17">
        <f t="shared" si="17"/>
        <v>1486.2</v>
      </c>
      <c r="CA106" s="17">
        <f t="shared" si="18"/>
        <v>5825.65</v>
      </c>
      <c r="CB106" s="17">
        <f t="shared" si="19"/>
        <v>37035.86</v>
      </c>
    </row>
    <row r="107" spans="1:80" x14ac:dyDescent="0.25">
      <c r="A107" t="str">
        <f t="shared" si="22"/>
        <v>PWX.BCHEXP</v>
      </c>
      <c r="B107" s="1" t="s">
        <v>99</v>
      </c>
      <c r="C107" s="1" t="s">
        <v>162</v>
      </c>
      <c r="D107" s="1" t="s">
        <v>28</v>
      </c>
      <c r="E107" s="17">
        <v>-122.73999999999978</v>
      </c>
      <c r="F107" s="17">
        <v>-94.639999999999418</v>
      </c>
      <c r="G107" s="17">
        <v>-0.64999999999999858</v>
      </c>
      <c r="H107" s="17">
        <v>-5.3500000000000227</v>
      </c>
      <c r="I107" s="17">
        <v>0</v>
      </c>
      <c r="J107" s="17">
        <v>-1.5999999999999943</v>
      </c>
      <c r="K107" s="17">
        <v>-10.539999999999964</v>
      </c>
      <c r="L107" s="17">
        <v>-97.460000000000946</v>
      </c>
      <c r="M107" s="17">
        <v>-81.010000000000218</v>
      </c>
      <c r="N107" s="17">
        <v>-132.96000000000095</v>
      </c>
      <c r="O107" s="17">
        <v>-100.75</v>
      </c>
      <c r="P107" s="17">
        <v>-88.340000000000146</v>
      </c>
      <c r="Q107" s="20">
        <v>-6.1299999999999955</v>
      </c>
      <c r="R107" s="20">
        <v>-4.7299999999999898</v>
      </c>
      <c r="S107" s="20">
        <v>-3.0000000000000027E-2</v>
      </c>
      <c r="T107" s="20">
        <v>-0.26999999999999957</v>
      </c>
      <c r="U107" s="20">
        <v>0</v>
      </c>
      <c r="V107" s="20">
        <v>-8.0000000000000071E-2</v>
      </c>
      <c r="W107" s="20">
        <v>-0.52999999999999936</v>
      </c>
      <c r="X107" s="20">
        <v>-4.8699999999999974</v>
      </c>
      <c r="Y107" s="20">
        <v>-4.0499999999999972</v>
      </c>
      <c r="Z107" s="20">
        <v>-6.6500000000000341</v>
      </c>
      <c r="AA107" s="20">
        <v>-5.0400000000000205</v>
      </c>
      <c r="AB107" s="20">
        <v>-4.4199999999999875</v>
      </c>
      <c r="AC107" s="17">
        <v>-22.879999999999995</v>
      </c>
      <c r="AD107" s="17">
        <v>-17.419999999999959</v>
      </c>
      <c r="AE107" s="17">
        <v>-0.11000000000000032</v>
      </c>
      <c r="AF107" s="17">
        <v>-0.96000000000000085</v>
      </c>
      <c r="AG107" s="17">
        <v>0</v>
      </c>
      <c r="AH107" s="17">
        <v>-0.28000000000000114</v>
      </c>
      <c r="AI107" s="17">
        <v>-1.8200000000000003</v>
      </c>
      <c r="AJ107" s="17">
        <v>-16.620000000000005</v>
      </c>
      <c r="AK107" s="17">
        <v>-13.620000000000005</v>
      </c>
      <c r="AL107" s="17">
        <v>-22.049999999999955</v>
      </c>
      <c r="AM107" s="17">
        <v>-16.470000000000027</v>
      </c>
      <c r="AN107" s="17">
        <v>-14.240000000000009</v>
      </c>
      <c r="AO107" s="20">
        <f t="shared" si="12"/>
        <v>-151.74999999999977</v>
      </c>
      <c r="AP107" s="20">
        <f t="shared" si="20"/>
        <v>-116.78999999999937</v>
      </c>
      <c r="AQ107" s="20">
        <f t="shared" si="20"/>
        <v>-0.78999999999999893</v>
      </c>
      <c r="AR107" s="20">
        <f t="shared" si="20"/>
        <v>-6.5800000000000232</v>
      </c>
      <c r="AS107" s="20">
        <f t="shared" si="20"/>
        <v>0</v>
      </c>
      <c r="AT107" s="20">
        <f t="shared" si="20"/>
        <v>-1.9599999999999955</v>
      </c>
      <c r="AU107" s="20">
        <f t="shared" si="20"/>
        <v>-12.889999999999963</v>
      </c>
      <c r="AV107" s="20">
        <f t="shared" si="20"/>
        <v>-118.95000000000095</v>
      </c>
      <c r="AW107" s="20">
        <f t="shared" si="20"/>
        <v>-98.68000000000022</v>
      </c>
      <c r="AX107" s="20">
        <f t="shared" si="20"/>
        <v>-161.66000000000093</v>
      </c>
      <c r="AY107" s="20">
        <f t="shared" si="20"/>
        <v>-122.26000000000005</v>
      </c>
      <c r="AZ107" s="20">
        <f t="shared" si="20"/>
        <v>-107.00000000000014</v>
      </c>
      <c r="BA107" s="17">
        <v>-2.4500000000000002</v>
      </c>
      <c r="BB107" s="17">
        <v>-1.89</v>
      </c>
      <c r="BC107" s="17">
        <v>-0.01</v>
      </c>
      <c r="BD107" s="17">
        <v>-0.11</v>
      </c>
      <c r="BE107" s="17">
        <v>0</v>
      </c>
      <c r="BF107" s="17">
        <v>-0.03</v>
      </c>
      <c r="BG107" s="17">
        <v>-0.21</v>
      </c>
      <c r="BH107" s="17">
        <v>-1.95</v>
      </c>
      <c r="BI107" s="17">
        <v>-1.62</v>
      </c>
      <c r="BJ107" s="17">
        <v>-2.66</v>
      </c>
      <c r="BK107" s="17">
        <v>-2.0099999999999998</v>
      </c>
      <c r="BL107" s="17">
        <v>-1.77</v>
      </c>
      <c r="BM107" s="20">
        <f t="shared" si="13"/>
        <v>-154.19999999999976</v>
      </c>
      <c r="BN107" s="20">
        <f t="shared" si="21"/>
        <v>-118.67999999999937</v>
      </c>
      <c r="BO107" s="20">
        <f t="shared" si="21"/>
        <v>-0.79999999999999893</v>
      </c>
      <c r="BP107" s="20">
        <f t="shared" si="21"/>
        <v>-6.6900000000000235</v>
      </c>
      <c r="BQ107" s="20">
        <f t="shared" si="21"/>
        <v>0</v>
      </c>
      <c r="BR107" s="20">
        <f t="shared" si="21"/>
        <v>-1.9899999999999956</v>
      </c>
      <c r="BS107" s="20">
        <f t="shared" si="21"/>
        <v>-13.099999999999964</v>
      </c>
      <c r="BT107" s="20">
        <f t="shared" si="21"/>
        <v>-120.90000000000096</v>
      </c>
      <c r="BU107" s="20">
        <f t="shared" si="21"/>
        <v>-100.30000000000022</v>
      </c>
      <c r="BV107" s="20">
        <f t="shared" si="21"/>
        <v>-164.32000000000093</v>
      </c>
      <c r="BW107" s="20">
        <f t="shared" si="21"/>
        <v>-124.27000000000005</v>
      </c>
      <c r="BX107" s="20">
        <f t="shared" si="21"/>
        <v>-108.77000000000014</v>
      </c>
      <c r="BY107" s="17">
        <f t="shared" si="16"/>
        <v>-736.04000000000144</v>
      </c>
      <c r="BZ107" s="17">
        <f t="shared" si="17"/>
        <v>-36.800000000000018</v>
      </c>
      <c r="CA107" s="17">
        <f t="shared" si="18"/>
        <v>-141.17999999999995</v>
      </c>
      <c r="CB107" s="17">
        <f t="shared" si="19"/>
        <v>-914.02000000000146</v>
      </c>
    </row>
    <row r="108" spans="1:80" x14ac:dyDescent="0.25">
      <c r="A108" t="str">
        <f t="shared" si="22"/>
        <v>PWX.SPCEXP</v>
      </c>
      <c r="B108" s="1" t="s">
        <v>99</v>
      </c>
      <c r="C108" s="1" t="s">
        <v>221</v>
      </c>
      <c r="D108" s="1" t="s">
        <v>74</v>
      </c>
      <c r="E108" s="17">
        <v>-2.3500000000000227</v>
      </c>
      <c r="F108" s="17">
        <v>0</v>
      </c>
      <c r="G108" s="17">
        <v>0</v>
      </c>
      <c r="H108" s="17">
        <v>0</v>
      </c>
      <c r="I108" s="17">
        <v>0</v>
      </c>
      <c r="J108" s="17">
        <v>0</v>
      </c>
      <c r="K108" s="17">
        <v>0</v>
      </c>
      <c r="L108" s="17">
        <v>0</v>
      </c>
      <c r="M108" s="17">
        <v>0</v>
      </c>
      <c r="N108" s="17">
        <v>0</v>
      </c>
      <c r="O108" s="17">
        <v>0</v>
      </c>
      <c r="P108" s="17">
        <v>0</v>
      </c>
      <c r="Q108" s="20">
        <v>-0.11999999999999988</v>
      </c>
      <c r="R108" s="20">
        <v>0</v>
      </c>
      <c r="S108" s="20">
        <v>0</v>
      </c>
      <c r="T108" s="20">
        <v>0</v>
      </c>
      <c r="U108" s="20">
        <v>0</v>
      </c>
      <c r="V108" s="20">
        <v>0</v>
      </c>
      <c r="W108" s="20">
        <v>0</v>
      </c>
      <c r="X108" s="20">
        <v>0</v>
      </c>
      <c r="Y108" s="20">
        <v>0</v>
      </c>
      <c r="Z108" s="20">
        <v>0</v>
      </c>
      <c r="AA108" s="20">
        <v>0</v>
      </c>
      <c r="AB108" s="20">
        <v>0</v>
      </c>
      <c r="AC108" s="17">
        <v>-0.4399999999999995</v>
      </c>
      <c r="AD108" s="17">
        <v>0</v>
      </c>
      <c r="AE108" s="17">
        <v>0</v>
      </c>
      <c r="AF108" s="17">
        <v>0</v>
      </c>
      <c r="AG108" s="17">
        <v>0</v>
      </c>
      <c r="AH108" s="17">
        <v>0</v>
      </c>
      <c r="AI108" s="17">
        <v>0</v>
      </c>
      <c r="AJ108" s="17">
        <v>0</v>
      </c>
      <c r="AK108" s="17">
        <v>0</v>
      </c>
      <c r="AL108" s="17">
        <v>0</v>
      </c>
      <c r="AM108" s="17">
        <v>0</v>
      </c>
      <c r="AN108" s="17">
        <v>0</v>
      </c>
      <c r="AO108" s="20">
        <f t="shared" si="12"/>
        <v>-2.9100000000000223</v>
      </c>
      <c r="AP108" s="20">
        <f t="shared" si="20"/>
        <v>0</v>
      </c>
      <c r="AQ108" s="20">
        <f t="shared" si="20"/>
        <v>0</v>
      </c>
      <c r="AR108" s="20">
        <f t="shared" si="20"/>
        <v>0</v>
      </c>
      <c r="AS108" s="20">
        <f t="shared" si="20"/>
        <v>0</v>
      </c>
      <c r="AT108" s="20">
        <f t="shared" si="20"/>
        <v>0</v>
      </c>
      <c r="AU108" s="20">
        <f t="shared" si="20"/>
        <v>0</v>
      </c>
      <c r="AV108" s="20">
        <f t="shared" si="20"/>
        <v>0</v>
      </c>
      <c r="AW108" s="20">
        <f t="shared" si="20"/>
        <v>0</v>
      </c>
      <c r="AX108" s="20">
        <f t="shared" si="20"/>
        <v>0</v>
      </c>
      <c r="AY108" s="20">
        <f t="shared" si="20"/>
        <v>0</v>
      </c>
      <c r="AZ108" s="20">
        <f t="shared" si="20"/>
        <v>0</v>
      </c>
      <c r="BA108" s="17">
        <v>-0.05</v>
      </c>
      <c r="BB108" s="17">
        <v>0</v>
      </c>
      <c r="BC108" s="17">
        <v>0</v>
      </c>
      <c r="BD108" s="17">
        <v>0</v>
      </c>
      <c r="BE108" s="17">
        <v>0</v>
      </c>
      <c r="BF108" s="17">
        <v>0</v>
      </c>
      <c r="BG108" s="17">
        <v>0</v>
      </c>
      <c r="BH108" s="17">
        <v>0</v>
      </c>
      <c r="BI108" s="17">
        <v>0</v>
      </c>
      <c r="BJ108" s="17">
        <v>0</v>
      </c>
      <c r="BK108" s="17">
        <v>0</v>
      </c>
      <c r="BL108" s="17">
        <v>0</v>
      </c>
      <c r="BM108" s="20">
        <f t="shared" si="13"/>
        <v>-2.9600000000000222</v>
      </c>
      <c r="BN108" s="20">
        <f t="shared" si="21"/>
        <v>0</v>
      </c>
      <c r="BO108" s="20">
        <f t="shared" si="21"/>
        <v>0</v>
      </c>
      <c r="BP108" s="20">
        <f t="shared" si="21"/>
        <v>0</v>
      </c>
      <c r="BQ108" s="20">
        <f t="shared" si="21"/>
        <v>0</v>
      </c>
      <c r="BR108" s="20">
        <f t="shared" si="21"/>
        <v>0</v>
      </c>
      <c r="BS108" s="20">
        <f t="shared" si="21"/>
        <v>0</v>
      </c>
      <c r="BT108" s="20">
        <f t="shared" si="21"/>
        <v>0</v>
      </c>
      <c r="BU108" s="20">
        <f t="shared" si="21"/>
        <v>0</v>
      </c>
      <c r="BV108" s="20">
        <f t="shared" si="21"/>
        <v>0</v>
      </c>
      <c r="BW108" s="20">
        <f t="shared" si="21"/>
        <v>0</v>
      </c>
      <c r="BX108" s="20">
        <f t="shared" si="21"/>
        <v>0</v>
      </c>
      <c r="BY108" s="17">
        <f t="shared" si="16"/>
        <v>-2.3500000000000227</v>
      </c>
      <c r="BZ108" s="17">
        <f t="shared" si="17"/>
        <v>-0.11999999999999988</v>
      </c>
      <c r="CA108" s="17">
        <f t="shared" si="18"/>
        <v>-0.48999999999999949</v>
      </c>
      <c r="CB108" s="17">
        <f t="shared" si="19"/>
        <v>-2.9600000000000222</v>
      </c>
    </row>
    <row r="109" spans="1:80" x14ac:dyDescent="0.25">
      <c r="A109" t="str">
        <f t="shared" si="22"/>
        <v>PWX.BCHIMP</v>
      </c>
      <c r="B109" s="1" t="s">
        <v>99</v>
      </c>
      <c r="C109" s="1" t="s">
        <v>163</v>
      </c>
      <c r="D109" s="1" t="s">
        <v>21</v>
      </c>
      <c r="E109" s="17">
        <v>-1350.4400000000023</v>
      </c>
      <c r="F109" s="17">
        <v>-3048.5699999999488</v>
      </c>
      <c r="G109" s="17">
        <v>-1627.6699999999837</v>
      </c>
      <c r="H109" s="17">
        <v>-834.97000000000116</v>
      </c>
      <c r="I109" s="17">
        <v>-966.36000000000058</v>
      </c>
      <c r="J109" s="17">
        <v>-1416.7200000000012</v>
      </c>
      <c r="K109" s="17">
        <v>-5322.6699999999255</v>
      </c>
      <c r="L109" s="17">
        <v>-1318.679999999993</v>
      </c>
      <c r="M109" s="17">
        <v>-87.859999999998763</v>
      </c>
      <c r="N109" s="17">
        <v>-171.03999999999724</v>
      </c>
      <c r="O109" s="17">
        <v>-539.94000000000233</v>
      </c>
      <c r="P109" s="17">
        <v>-286.68000000000757</v>
      </c>
      <c r="Q109" s="20">
        <v>-67.529999999998836</v>
      </c>
      <c r="R109" s="20">
        <v>-152.43000000000029</v>
      </c>
      <c r="S109" s="20">
        <v>-81.380000000001019</v>
      </c>
      <c r="T109" s="20">
        <v>-41.75</v>
      </c>
      <c r="U109" s="20">
        <v>-48.319999999999709</v>
      </c>
      <c r="V109" s="20">
        <v>-70.829999999999927</v>
      </c>
      <c r="W109" s="20">
        <v>-266.12999999999738</v>
      </c>
      <c r="X109" s="20">
        <v>-65.940000000000509</v>
      </c>
      <c r="Y109" s="20">
        <v>-4.3899999999999864</v>
      </c>
      <c r="Z109" s="20">
        <v>-8.5499999999999545</v>
      </c>
      <c r="AA109" s="20">
        <v>-27</v>
      </c>
      <c r="AB109" s="20">
        <v>-14.340000000000146</v>
      </c>
      <c r="AC109" s="17">
        <v>-251.73999999999796</v>
      </c>
      <c r="AD109" s="17">
        <v>-561.18000000000757</v>
      </c>
      <c r="AE109" s="17">
        <v>-296.19000000000233</v>
      </c>
      <c r="AF109" s="17">
        <v>-149.97999999999956</v>
      </c>
      <c r="AG109" s="17">
        <v>-171.40999999999985</v>
      </c>
      <c r="AH109" s="17">
        <v>-247.97999999999956</v>
      </c>
      <c r="AI109" s="17">
        <v>-919.63000000000466</v>
      </c>
      <c r="AJ109" s="17">
        <v>-224.7599999999984</v>
      </c>
      <c r="AK109" s="17">
        <v>-14.769999999999982</v>
      </c>
      <c r="AL109" s="17">
        <v>-28.369999999999891</v>
      </c>
      <c r="AM109" s="17">
        <v>-88.280000000000655</v>
      </c>
      <c r="AN109" s="17">
        <v>-46.229999999999563</v>
      </c>
      <c r="AO109" s="20">
        <f t="shared" ref="AO109:AZ155" si="23">E109+Q109+AC109</f>
        <v>-1669.7099999999991</v>
      </c>
      <c r="AP109" s="20">
        <f t="shared" si="20"/>
        <v>-3762.1799999999566</v>
      </c>
      <c r="AQ109" s="20">
        <f t="shared" si="20"/>
        <v>-2005.239999999987</v>
      </c>
      <c r="AR109" s="20">
        <f t="shared" si="20"/>
        <v>-1026.7000000000007</v>
      </c>
      <c r="AS109" s="20">
        <f t="shared" si="20"/>
        <v>-1186.0900000000001</v>
      </c>
      <c r="AT109" s="20">
        <f t="shared" si="20"/>
        <v>-1735.5300000000007</v>
      </c>
      <c r="AU109" s="20">
        <f t="shared" si="20"/>
        <v>-6508.4299999999275</v>
      </c>
      <c r="AV109" s="20">
        <f t="shared" si="20"/>
        <v>-1609.3799999999919</v>
      </c>
      <c r="AW109" s="20">
        <f t="shared" si="20"/>
        <v>-107.01999999999873</v>
      </c>
      <c r="AX109" s="20">
        <f t="shared" si="20"/>
        <v>-207.95999999999708</v>
      </c>
      <c r="AY109" s="20">
        <f t="shared" si="20"/>
        <v>-655.22000000000298</v>
      </c>
      <c r="AZ109" s="20">
        <f t="shared" si="20"/>
        <v>-347.25000000000728</v>
      </c>
      <c r="BA109" s="17">
        <v>-27</v>
      </c>
      <c r="BB109" s="17">
        <v>-60.96</v>
      </c>
      <c r="BC109" s="17">
        <v>-32.549999999999997</v>
      </c>
      <c r="BD109" s="17">
        <v>-16.7</v>
      </c>
      <c r="BE109" s="17">
        <v>-19.32</v>
      </c>
      <c r="BF109" s="17">
        <v>-28.33</v>
      </c>
      <c r="BG109" s="17">
        <v>-106.43</v>
      </c>
      <c r="BH109" s="17">
        <v>-26.37</v>
      </c>
      <c r="BI109" s="17">
        <v>-1.76</v>
      </c>
      <c r="BJ109" s="17">
        <v>-3.42</v>
      </c>
      <c r="BK109" s="17">
        <v>-10.8</v>
      </c>
      <c r="BL109" s="17">
        <v>-5.73</v>
      </c>
      <c r="BM109" s="20">
        <f t="shared" ref="BM109:BX155" si="24">AO109+BA109</f>
        <v>-1696.7099999999991</v>
      </c>
      <c r="BN109" s="20">
        <f t="shared" si="21"/>
        <v>-3823.1399999999567</v>
      </c>
      <c r="BO109" s="20">
        <f t="shared" si="21"/>
        <v>-2037.789999999987</v>
      </c>
      <c r="BP109" s="20">
        <f t="shared" si="21"/>
        <v>-1043.4000000000008</v>
      </c>
      <c r="BQ109" s="20">
        <f t="shared" si="21"/>
        <v>-1205.4100000000001</v>
      </c>
      <c r="BR109" s="20">
        <f t="shared" si="21"/>
        <v>-1763.8600000000006</v>
      </c>
      <c r="BS109" s="20">
        <f t="shared" si="21"/>
        <v>-6614.8599999999278</v>
      </c>
      <c r="BT109" s="20">
        <f t="shared" si="21"/>
        <v>-1635.7499999999918</v>
      </c>
      <c r="BU109" s="20">
        <f t="shared" si="21"/>
        <v>-108.77999999999874</v>
      </c>
      <c r="BV109" s="20">
        <f t="shared" si="21"/>
        <v>-211.37999999999707</v>
      </c>
      <c r="BW109" s="20">
        <f t="shared" si="21"/>
        <v>-666.02000000000294</v>
      </c>
      <c r="BX109" s="20">
        <f t="shared" si="21"/>
        <v>-352.98000000000729</v>
      </c>
      <c r="BY109" s="17">
        <f t="shared" si="16"/>
        <v>-16971.59999999986</v>
      </c>
      <c r="BZ109" s="17">
        <f t="shared" si="17"/>
        <v>-848.58999999999776</v>
      </c>
      <c r="CA109" s="17">
        <f t="shared" si="18"/>
        <v>-3339.8900000000103</v>
      </c>
      <c r="CB109" s="17">
        <f t="shared" si="19"/>
        <v>-21160.079999999874</v>
      </c>
    </row>
    <row r="110" spans="1:80" x14ac:dyDescent="0.25">
      <c r="A110" t="str">
        <f t="shared" si="22"/>
        <v>PWX.120SIMP</v>
      </c>
      <c r="B110" s="1" t="s">
        <v>99</v>
      </c>
      <c r="C110" s="1" t="s">
        <v>872</v>
      </c>
      <c r="D110" s="1" t="s">
        <v>72</v>
      </c>
      <c r="E110" s="17">
        <v>0.22000000000000064</v>
      </c>
      <c r="F110" s="17">
        <v>0</v>
      </c>
      <c r="G110" s="17">
        <v>4.5099999999999909</v>
      </c>
      <c r="H110" s="17">
        <v>0</v>
      </c>
      <c r="I110" s="17">
        <v>0</v>
      </c>
      <c r="J110" s="17">
        <v>0</v>
      </c>
      <c r="K110" s="17">
        <v>2.9699999999999989</v>
      </c>
      <c r="L110" s="17">
        <v>2</v>
      </c>
      <c r="M110" s="17">
        <v>0</v>
      </c>
      <c r="N110" s="17">
        <v>2.7600000000000193</v>
      </c>
      <c r="O110" s="17">
        <v>0</v>
      </c>
      <c r="P110" s="17">
        <v>0</v>
      </c>
      <c r="Q110" s="20">
        <v>1.0000000000000009E-2</v>
      </c>
      <c r="R110" s="20">
        <v>0</v>
      </c>
      <c r="S110" s="20">
        <v>0.21999999999999886</v>
      </c>
      <c r="T110" s="20">
        <v>0</v>
      </c>
      <c r="U110" s="20">
        <v>0</v>
      </c>
      <c r="V110" s="20">
        <v>0</v>
      </c>
      <c r="W110" s="20">
        <v>0.15000000000000036</v>
      </c>
      <c r="X110" s="20">
        <v>9.9999999999999645E-2</v>
      </c>
      <c r="Y110" s="20">
        <v>0</v>
      </c>
      <c r="Z110" s="20">
        <v>0.13999999999999879</v>
      </c>
      <c r="AA110" s="20">
        <v>0</v>
      </c>
      <c r="AB110" s="20">
        <v>0</v>
      </c>
      <c r="AC110" s="17">
        <v>4.0000000000000036E-2</v>
      </c>
      <c r="AD110" s="17">
        <v>0</v>
      </c>
      <c r="AE110" s="17">
        <v>0.82000000000000028</v>
      </c>
      <c r="AF110" s="17">
        <v>0</v>
      </c>
      <c r="AG110" s="17">
        <v>0</v>
      </c>
      <c r="AH110" s="17">
        <v>0</v>
      </c>
      <c r="AI110" s="17">
        <v>0.50999999999999801</v>
      </c>
      <c r="AJ110" s="17">
        <v>0.33999999999999986</v>
      </c>
      <c r="AK110" s="17">
        <v>0</v>
      </c>
      <c r="AL110" s="17">
        <v>0.46000000000000085</v>
      </c>
      <c r="AM110" s="17">
        <v>0</v>
      </c>
      <c r="AN110" s="17">
        <v>0</v>
      </c>
      <c r="AO110" s="20">
        <f t="shared" si="23"/>
        <v>0.27000000000000068</v>
      </c>
      <c r="AP110" s="20">
        <f t="shared" si="20"/>
        <v>0</v>
      </c>
      <c r="AQ110" s="20">
        <f t="shared" si="20"/>
        <v>5.5499999999999901</v>
      </c>
      <c r="AR110" s="20">
        <f t="shared" si="20"/>
        <v>0</v>
      </c>
      <c r="AS110" s="20">
        <f t="shared" si="20"/>
        <v>0</v>
      </c>
      <c r="AT110" s="20">
        <f t="shared" si="20"/>
        <v>0</v>
      </c>
      <c r="AU110" s="20">
        <f t="shared" si="20"/>
        <v>3.6299999999999972</v>
      </c>
      <c r="AV110" s="20">
        <f t="shared" si="20"/>
        <v>2.4399999999999995</v>
      </c>
      <c r="AW110" s="20">
        <f t="shared" si="20"/>
        <v>0</v>
      </c>
      <c r="AX110" s="20">
        <f t="shared" si="20"/>
        <v>3.360000000000019</v>
      </c>
      <c r="AY110" s="20">
        <f t="shared" si="20"/>
        <v>0</v>
      </c>
      <c r="AZ110" s="20">
        <f t="shared" si="20"/>
        <v>0</v>
      </c>
      <c r="BA110" s="17">
        <v>0</v>
      </c>
      <c r="BB110" s="17">
        <v>0</v>
      </c>
      <c r="BC110" s="17">
        <v>0.09</v>
      </c>
      <c r="BD110" s="17">
        <v>0</v>
      </c>
      <c r="BE110" s="17">
        <v>0</v>
      </c>
      <c r="BF110" s="17">
        <v>0</v>
      </c>
      <c r="BG110" s="17">
        <v>0.06</v>
      </c>
      <c r="BH110" s="17">
        <v>0.04</v>
      </c>
      <c r="BI110" s="17">
        <v>0</v>
      </c>
      <c r="BJ110" s="17">
        <v>0.06</v>
      </c>
      <c r="BK110" s="17">
        <v>0</v>
      </c>
      <c r="BL110" s="17">
        <v>0</v>
      </c>
      <c r="BM110" s="20">
        <f t="shared" si="24"/>
        <v>0.27000000000000068</v>
      </c>
      <c r="BN110" s="20">
        <f t="shared" si="21"/>
        <v>0</v>
      </c>
      <c r="BO110" s="20">
        <f t="shared" si="21"/>
        <v>5.6399999999999899</v>
      </c>
      <c r="BP110" s="20">
        <f t="shared" si="21"/>
        <v>0</v>
      </c>
      <c r="BQ110" s="20">
        <f t="shared" si="21"/>
        <v>0</v>
      </c>
      <c r="BR110" s="20">
        <f t="shared" si="21"/>
        <v>0</v>
      </c>
      <c r="BS110" s="20">
        <f t="shared" si="21"/>
        <v>3.6899999999999973</v>
      </c>
      <c r="BT110" s="20">
        <f t="shared" si="21"/>
        <v>2.4799999999999995</v>
      </c>
      <c r="BU110" s="20">
        <f t="shared" si="21"/>
        <v>0</v>
      </c>
      <c r="BV110" s="20">
        <f t="shared" si="21"/>
        <v>3.420000000000019</v>
      </c>
      <c r="BW110" s="20">
        <f t="shared" si="21"/>
        <v>0</v>
      </c>
      <c r="BX110" s="20">
        <f t="shared" si="21"/>
        <v>0</v>
      </c>
      <c r="BY110" s="17">
        <f t="shared" si="16"/>
        <v>12.46000000000001</v>
      </c>
      <c r="BZ110" s="17">
        <f t="shared" si="17"/>
        <v>0.61999999999999766</v>
      </c>
      <c r="CA110" s="17">
        <f t="shared" si="18"/>
        <v>2.419999999999999</v>
      </c>
      <c r="CB110" s="17">
        <f t="shared" si="19"/>
        <v>15.500000000000007</v>
      </c>
    </row>
    <row r="111" spans="1:80" x14ac:dyDescent="0.25">
      <c r="A111" t="str">
        <f t="shared" si="22"/>
        <v>CUPC.RB1</v>
      </c>
      <c r="B111" s="1" t="s">
        <v>153</v>
      </c>
      <c r="C111" s="1" t="s">
        <v>223</v>
      </c>
      <c r="D111" s="1" t="s">
        <v>223</v>
      </c>
      <c r="E111" s="17">
        <v>0</v>
      </c>
      <c r="F111" s="17">
        <v>0</v>
      </c>
      <c r="G111" s="17">
        <v>0</v>
      </c>
      <c r="H111" s="17">
        <v>0</v>
      </c>
      <c r="I111" s="17">
        <v>0</v>
      </c>
      <c r="J111" s="17">
        <v>0</v>
      </c>
      <c r="K111" s="17">
        <v>0</v>
      </c>
      <c r="L111" s="17">
        <v>0</v>
      </c>
      <c r="M111" s="17">
        <v>0</v>
      </c>
      <c r="N111" s="17">
        <v>0</v>
      </c>
      <c r="O111" s="17">
        <v>0</v>
      </c>
      <c r="P111" s="17">
        <v>0</v>
      </c>
      <c r="Q111" s="20">
        <v>0</v>
      </c>
      <c r="R111" s="20">
        <v>0</v>
      </c>
      <c r="S111" s="20">
        <v>0</v>
      </c>
      <c r="T111" s="20">
        <v>0</v>
      </c>
      <c r="U111" s="20">
        <v>0</v>
      </c>
      <c r="V111" s="20">
        <v>0</v>
      </c>
      <c r="W111" s="20">
        <v>0</v>
      </c>
      <c r="X111" s="20">
        <v>0</v>
      </c>
      <c r="Y111" s="20">
        <v>0</v>
      </c>
      <c r="Z111" s="20">
        <v>0</v>
      </c>
      <c r="AA111" s="20">
        <v>0</v>
      </c>
      <c r="AB111" s="20">
        <v>0</v>
      </c>
      <c r="AC111" s="17">
        <v>0</v>
      </c>
      <c r="AD111" s="17">
        <v>0</v>
      </c>
      <c r="AE111" s="17">
        <v>0</v>
      </c>
      <c r="AF111" s="17">
        <v>0</v>
      </c>
      <c r="AG111" s="17">
        <v>0</v>
      </c>
      <c r="AH111" s="17">
        <v>0</v>
      </c>
      <c r="AI111" s="17">
        <v>0</v>
      </c>
      <c r="AJ111" s="17">
        <v>0</v>
      </c>
      <c r="AK111" s="17">
        <v>0</v>
      </c>
      <c r="AL111" s="17">
        <v>0</v>
      </c>
      <c r="AM111" s="17">
        <v>0</v>
      </c>
      <c r="AN111" s="17">
        <v>0</v>
      </c>
      <c r="AO111" s="20">
        <f t="shared" si="23"/>
        <v>0</v>
      </c>
      <c r="AP111" s="20">
        <f t="shared" si="20"/>
        <v>0</v>
      </c>
      <c r="AQ111" s="20">
        <f t="shared" si="20"/>
        <v>0</v>
      </c>
      <c r="AR111" s="20">
        <f t="shared" si="20"/>
        <v>0</v>
      </c>
      <c r="AS111" s="20">
        <f t="shared" si="20"/>
        <v>0</v>
      </c>
      <c r="AT111" s="20">
        <f t="shared" si="20"/>
        <v>0</v>
      </c>
      <c r="AU111" s="20">
        <f t="shared" si="20"/>
        <v>0</v>
      </c>
      <c r="AV111" s="20">
        <f t="shared" si="20"/>
        <v>0</v>
      </c>
      <c r="AW111" s="20">
        <f t="shared" si="20"/>
        <v>0</v>
      </c>
      <c r="AX111" s="20">
        <f t="shared" si="20"/>
        <v>0</v>
      </c>
      <c r="AY111" s="20">
        <f t="shared" si="20"/>
        <v>0</v>
      </c>
      <c r="AZ111" s="20">
        <f t="shared" si="20"/>
        <v>0</v>
      </c>
      <c r="BA111" s="17">
        <v>0</v>
      </c>
      <c r="BB111" s="17">
        <v>0</v>
      </c>
      <c r="BC111" s="17">
        <v>0</v>
      </c>
      <c r="BD111" s="17">
        <v>0</v>
      </c>
      <c r="BE111" s="17">
        <v>0</v>
      </c>
      <c r="BF111" s="17">
        <v>0</v>
      </c>
      <c r="BG111" s="17">
        <v>0</v>
      </c>
      <c r="BH111" s="17">
        <v>0</v>
      </c>
      <c r="BI111" s="17">
        <v>0</v>
      </c>
      <c r="BJ111" s="17">
        <v>0</v>
      </c>
      <c r="BK111" s="17">
        <v>0</v>
      </c>
      <c r="BL111" s="17">
        <v>0</v>
      </c>
      <c r="BM111" s="20">
        <f t="shared" si="24"/>
        <v>0</v>
      </c>
      <c r="BN111" s="20">
        <f t="shared" si="21"/>
        <v>0</v>
      </c>
      <c r="BO111" s="20">
        <f t="shared" si="21"/>
        <v>0</v>
      </c>
      <c r="BP111" s="20">
        <f t="shared" si="21"/>
        <v>0</v>
      </c>
      <c r="BQ111" s="20">
        <f t="shared" si="21"/>
        <v>0</v>
      </c>
      <c r="BR111" s="20">
        <f t="shared" si="21"/>
        <v>0</v>
      </c>
      <c r="BS111" s="20">
        <f t="shared" si="21"/>
        <v>0</v>
      </c>
      <c r="BT111" s="20">
        <f t="shared" si="21"/>
        <v>0</v>
      </c>
      <c r="BU111" s="20">
        <f t="shared" si="21"/>
        <v>0</v>
      </c>
      <c r="BV111" s="20">
        <f t="shared" si="21"/>
        <v>0</v>
      </c>
      <c r="BW111" s="20">
        <f t="shared" si="21"/>
        <v>0</v>
      </c>
      <c r="BX111" s="20">
        <f t="shared" si="21"/>
        <v>0</v>
      </c>
      <c r="BY111" s="17">
        <f t="shared" si="16"/>
        <v>0</v>
      </c>
      <c r="BZ111" s="17">
        <f t="shared" si="17"/>
        <v>0</v>
      </c>
      <c r="CA111" s="17">
        <f t="shared" si="18"/>
        <v>0</v>
      </c>
      <c r="CB111" s="17">
        <f t="shared" si="19"/>
        <v>0</v>
      </c>
    </row>
    <row r="112" spans="1:80" x14ac:dyDescent="0.25">
      <c r="A112" t="str">
        <f t="shared" si="22"/>
        <v>CUPC.RB2</v>
      </c>
      <c r="B112" s="1" t="s">
        <v>153</v>
      </c>
      <c r="C112" s="1" t="s">
        <v>224</v>
      </c>
      <c r="D112" s="1" t="s">
        <v>224</v>
      </c>
      <c r="E112" s="17">
        <v>0</v>
      </c>
      <c r="F112" s="17">
        <v>0</v>
      </c>
      <c r="G112" s="17">
        <v>0</v>
      </c>
      <c r="H112" s="17">
        <v>0</v>
      </c>
      <c r="I112" s="17">
        <v>0</v>
      </c>
      <c r="J112" s="17">
        <v>0</v>
      </c>
      <c r="K112" s="17">
        <v>0</v>
      </c>
      <c r="L112" s="17">
        <v>0</v>
      </c>
      <c r="M112" s="17">
        <v>0</v>
      </c>
      <c r="N112" s="17">
        <v>0</v>
      </c>
      <c r="O112" s="17">
        <v>0</v>
      </c>
      <c r="P112" s="17">
        <v>0</v>
      </c>
      <c r="Q112" s="20">
        <v>0</v>
      </c>
      <c r="R112" s="20">
        <v>0</v>
      </c>
      <c r="S112" s="20">
        <v>0</v>
      </c>
      <c r="T112" s="20">
        <v>0</v>
      </c>
      <c r="U112" s="20">
        <v>0</v>
      </c>
      <c r="V112" s="20">
        <v>0</v>
      </c>
      <c r="W112" s="20">
        <v>0</v>
      </c>
      <c r="X112" s="20">
        <v>0</v>
      </c>
      <c r="Y112" s="20">
        <v>0</v>
      </c>
      <c r="Z112" s="20">
        <v>0</v>
      </c>
      <c r="AA112" s="20">
        <v>0</v>
      </c>
      <c r="AB112" s="20">
        <v>0</v>
      </c>
      <c r="AC112" s="17">
        <v>0</v>
      </c>
      <c r="AD112" s="17">
        <v>0</v>
      </c>
      <c r="AE112" s="17">
        <v>0</v>
      </c>
      <c r="AF112" s="17">
        <v>0</v>
      </c>
      <c r="AG112" s="17">
        <v>0</v>
      </c>
      <c r="AH112" s="17">
        <v>0</v>
      </c>
      <c r="AI112" s="17">
        <v>0</v>
      </c>
      <c r="AJ112" s="17">
        <v>0</v>
      </c>
      <c r="AK112" s="17">
        <v>0</v>
      </c>
      <c r="AL112" s="17">
        <v>0</v>
      </c>
      <c r="AM112" s="17">
        <v>0</v>
      </c>
      <c r="AN112" s="17">
        <v>0</v>
      </c>
      <c r="AO112" s="20">
        <f t="shared" si="23"/>
        <v>0</v>
      </c>
      <c r="AP112" s="20">
        <f t="shared" si="20"/>
        <v>0</v>
      </c>
      <c r="AQ112" s="20">
        <f t="shared" si="20"/>
        <v>0</v>
      </c>
      <c r="AR112" s="20">
        <f t="shared" si="20"/>
        <v>0</v>
      </c>
      <c r="AS112" s="20">
        <f t="shared" si="20"/>
        <v>0</v>
      </c>
      <c r="AT112" s="20">
        <f t="shared" si="20"/>
        <v>0</v>
      </c>
      <c r="AU112" s="20">
        <f t="shared" si="20"/>
        <v>0</v>
      </c>
      <c r="AV112" s="20">
        <f t="shared" si="20"/>
        <v>0</v>
      </c>
      <c r="AW112" s="20">
        <f t="shared" si="20"/>
        <v>0</v>
      </c>
      <c r="AX112" s="20">
        <f t="shared" si="20"/>
        <v>0</v>
      </c>
      <c r="AY112" s="20">
        <f t="shared" si="20"/>
        <v>0</v>
      </c>
      <c r="AZ112" s="20">
        <f t="shared" si="20"/>
        <v>0</v>
      </c>
      <c r="BA112" s="17">
        <v>0</v>
      </c>
      <c r="BB112" s="17">
        <v>0</v>
      </c>
      <c r="BC112" s="17">
        <v>0</v>
      </c>
      <c r="BD112" s="17">
        <v>0</v>
      </c>
      <c r="BE112" s="17">
        <v>0</v>
      </c>
      <c r="BF112" s="17">
        <v>0</v>
      </c>
      <c r="BG112" s="17">
        <v>0</v>
      </c>
      <c r="BH112" s="17">
        <v>0</v>
      </c>
      <c r="BI112" s="17">
        <v>0</v>
      </c>
      <c r="BJ112" s="17">
        <v>0</v>
      </c>
      <c r="BK112" s="17">
        <v>0</v>
      </c>
      <c r="BL112" s="17">
        <v>0</v>
      </c>
      <c r="BM112" s="20">
        <f t="shared" si="24"/>
        <v>0</v>
      </c>
      <c r="BN112" s="20">
        <f t="shared" si="21"/>
        <v>0</v>
      </c>
      <c r="BO112" s="20">
        <f t="shared" si="21"/>
        <v>0</v>
      </c>
      <c r="BP112" s="20">
        <f t="shared" si="21"/>
        <v>0</v>
      </c>
      <c r="BQ112" s="20">
        <f t="shared" si="21"/>
        <v>0</v>
      </c>
      <c r="BR112" s="20">
        <f t="shared" si="21"/>
        <v>0</v>
      </c>
      <c r="BS112" s="20">
        <f t="shared" si="21"/>
        <v>0</v>
      </c>
      <c r="BT112" s="20">
        <f t="shared" si="21"/>
        <v>0</v>
      </c>
      <c r="BU112" s="20">
        <f t="shared" si="21"/>
        <v>0</v>
      </c>
      <c r="BV112" s="20">
        <f t="shared" si="21"/>
        <v>0</v>
      </c>
      <c r="BW112" s="20">
        <f t="shared" si="21"/>
        <v>0</v>
      </c>
      <c r="BX112" s="20">
        <f t="shared" si="21"/>
        <v>0</v>
      </c>
      <c r="BY112" s="17">
        <f t="shared" si="16"/>
        <v>0</v>
      </c>
      <c r="BZ112" s="17">
        <f t="shared" si="17"/>
        <v>0</v>
      </c>
      <c r="CA112" s="17">
        <f t="shared" si="18"/>
        <v>0</v>
      </c>
      <c r="CB112" s="17">
        <f t="shared" si="19"/>
        <v>0</v>
      </c>
    </row>
    <row r="113" spans="1:80" x14ac:dyDescent="0.25">
      <c r="A113" t="str">
        <f t="shared" si="22"/>
        <v>CUPC.RB3</v>
      </c>
      <c r="B113" s="1" t="s">
        <v>153</v>
      </c>
      <c r="C113" s="1" t="s">
        <v>225</v>
      </c>
      <c r="D113" s="1" t="s">
        <v>225</v>
      </c>
      <c r="E113" s="17">
        <v>0</v>
      </c>
      <c r="F113" s="17">
        <v>0</v>
      </c>
      <c r="G113" s="17">
        <v>0</v>
      </c>
      <c r="H113" s="17">
        <v>0</v>
      </c>
      <c r="I113" s="17">
        <v>0</v>
      </c>
      <c r="J113" s="17">
        <v>0</v>
      </c>
      <c r="K113" s="17">
        <v>0</v>
      </c>
      <c r="L113" s="17">
        <v>0</v>
      </c>
      <c r="M113" s="17">
        <v>0</v>
      </c>
      <c r="N113" s="17">
        <v>0</v>
      </c>
      <c r="O113" s="17">
        <v>0</v>
      </c>
      <c r="P113" s="17">
        <v>0</v>
      </c>
      <c r="Q113" s="20">
        <v>0</v>
      </c>
      <c r="R113" s="20">
        <v>0</v>
      </c>
      <c r="S113" s="20">
        <v>0</v>
      </c>
      <c r="T113" s="20">
        <v>0</v>
      </c>
      <c r="U113" s="20">
        <v>0</v>
      </c>
      <c r="V113" s="20">
        <v>0</v>
      </c>
      <c r="W113" s="20">
        <v>0</v>
      </c>
      <c r="X113" s="20">
        <v>0</v>
      </c>
      <c r="Y113" s="20">
        <v>0</v>
      </c>
      <c r="Z113" s="20">
        <v>0</v>
      </c>
      <c r="AA113" s="20">
        <v>0</v>
      </c>
      <c r="AB113" s="20">
        <v>0</v>
      </c>
      <c r="AC113" s="17">
        <v>0</v>
      </c>
      <c r="AD113" s="17">
        <v>0</v>
      </c>
      <c r="AE113" s="17">
        <v>0</v>
      </c>
      <c r="AF113" s="17">
        <v>0</v>
      </c>
      <c r="AG113" s="17">
        <v>0</v>
      </c>
      <c r="AH113" s="17">
        <v>0</v>
      </c>
      <c r="AI113" s="17">
        <v>0</v>
      </c>
      <c r="AJ113" s="17">
        <v>0</v>
      </c>
      <c r="AK113" s="17">
        <v>0</v>
      </c>
      <c r="AL113" s="17">
        <v>0</v>
      </c>
      <c r="AM113" s="17">
        <v>0</v>
      </c>
      <c r="AN113" s="17">
        <v>0</v>
      </c>
      <c r="AO113" s="20">
        <f t="shared" si="23"/>
        <v>0</v>
      </c>
      <c r="AP113" s="20">
        <f t="shared" si="20"/>
        <v>0</v>
      </c>
      <c r="AQ113" s="20">
        <f t="shared" si="20"/>
        <v>0</v>
      </c>
      <c r="AR113" s="20">
        <f t="shared" si="20"/>
        <v>0</v>
      </c>
      <c r="AS113" s="20">
        <f t="shared" si="20"/>
        <v>0</v>
      </c>
      <c r="AT113" s="20">
        <f t="shared" si="20"/>
        <v>0</v>
      </c>
      <c r="AU113" s="20">
        <f t="shared" si="20"/>
        <v>0</v>
      </c>
      <c r="AV113" s="20">
        <f t="shared" si="20"/>
        <v>0</v>
      </c>
      <c r="AW113" s="20">
        <f t="shared" si="20"/>
        <v>0</v>
      </c>
      <c r="AX113" s="20">
        <f t="shared" ref="AP113:AZ150" si="25">N113+Z113+AL113</f>
        <v>0</v>
      </c>
      <c r="AY113" s="20">
        <f t="shared" si="25"/>
        <v>0</v>
      </c>
      <c r="AZ113" s="20">
        <f t="shared" si="25"/>
        <v>0</v>
      </c>
      <c r="BA113" s="17">
        <v>0</v>
      </c>
      <c r="BB113" s="17">
        <v>0</v>
      </c>
      <c r="BC113" s="17">
        <v>0</v>
      </c>
      <c r="BD113" s="17">
        <v>0</v>
      </c>
      <c r="BE113" s="17">
        <v>0</v>
      </c>
      <c r="BF113" s="17">
        <v>0</v>
      </c>
      <c r="BG113" s="17">
        <v>0</v>
      </c>
      <c r="BH113" s="17">
        <v>0</v>
      </c>
      <c r="BI113" s="17">
        <v>0</v>
      </c>
      <c r="BJ113" s="17">
        <v>0</v>
      </c>
      <c r="BK113" s="17">
        <v>0</v>
      </c>
      <c r="BL113" s="17">
        <v>0</v>
      </c>
      <c r="BM113" s="20">
        <f t="shared" si="24"/>
        <v>0</v>
      </c>
      <c r="BN113" s="20">
        <f t="shared" si="21"/>
        <v>0</v>
      </c>
      <c r="BO113" s="20">
        <f t="shared" si="21"/>
        <v>0</v>
      </c>
      <c r="BP113" s="20">
        <f t="shared" si="21"/>
        <v>0</v>
      </c>
      <c r="BQ113" s="20">
        <f t="shared" si="21"/>
        <v>0</v>
      </c>
      <c r="BR113" s="20">
        <f t="shared" si="21"/>
        <v>0</v>
      </c>
      <c r="BS113" s="20">
        <f t="shared" si="21"/>
        <v>0</v>
      </c>
      <c r="BT113" s="20">
        <f t="shared" si="21"/>
        <v>0</v>
      </c>
      <c r="BU113" s="20">
        <f t="shared" si="21"/>
        <v>0</v>
      </c>
      <c r="BV113" s="20">
        <f t="shared" ref="BN113:BX150" si="26">AX113+BJ113</f>
        <v>0</v>
      </c>
      <c r="BW113" s="20">
        <f t="shared" si="26"/>
        <v>0</v>
      </c>
      <c r="BX113" s="20">
        <f t="shared" si="26"/>
        <v>0</v>
      </c>
      <c r="BY113" s="17">
        <f t="shared" si="16"/>
        <v>0</v>
      </c>
      <c r="BZ113" s="17">
        <f t="shared" si="17"/>
        <v>0</v>
      </c>
      <c r="CA113" s="17">
        <f t="shared" si="18"/>
        <v>0</v>
      </c>
      <c r="CB113" s="17">
        <f t="shared" si="19"/>
        <v>0</v>
      </c>
    </row>
    <row r="114" spans="1:80" x14ac:dyDescent="0.25">
      <c r="A114" t="str">
        <f t="shared" si="22"/>
        <v>CUPC.RB5</v>
      </c>
      <c r="B114" s="1" t="s">
        <v>153</v>
      </c>
      <c r="C114" s="1" t="s">
        <v>164</v>
      </c>
      <c r="D114" s="1" t="s">
        <v>164</v>
      </c>
      <c r="E114" s="17">
        <v>-918.0199999999968</v>
      </c>
      <c r="F114" s="17">
        <v>-1729.260000000002</v>
      </c>
      <c r="G114" s="17">
        <v>-589.97999999999956</v>
      </c>
      <c r="H114" s="17">
        <v>-196.86999999999989</v>
      </c>
      <c r="I114" s="17">
        <v>-168.92000000000007</v>
      </c>
      <c r="J114" s="17">
        <v>-304.77999999999975</v>
      </c>
      <c r="K114" s="17">
        <v>-1838.2999999999956</v>
      </c>
      <c r="L114" s="17">
        <v>-705.26000000000022</v>
      </c>
      <c r="M114" s="17">
        <v>-109.65000000000009</v>
      </c>
      <c r="N114" s="17">
        <v>-213.20000000000073</v>
      </c>
      <c r="O114" s="17">
        <v>-657.96999999999753</v>
      </c>
      <c r="P114" s="17">
        <v>-213.78000000000065</v>
      </c>
      <c r="Q114" s="20">
        <v>-45.899999999999977</v>
      </c>
      <c r="R114" s="20">
        <v>-86.460000000000036</v>
      </c>
      <c r="S114" s="20">
        <v>-29.5</v>
      </c>
      <c r="T114" s="20">
        <v>-9.8400000000000034</v>
      </c>
      <c r="U114" s="20">
        <v>-8.4399999999999977</v>
      </c>
      <c r="V114" s="20">
        <v>-15.239999999999952</v>
      </c>
      <c r="W114" s="20">
        <v>-91.920000000000073</v>
      </c>
      <c r="X114" s="20">
        <v>-35.259999999999991</v>
      </c>
      <c r="Y114" s="20">
        <v>-5.480000000000004</v>
      </c>
      <c r="Z114" s="20">
        <v>-10.660000000000025</v>
      </c>
      <c r="AA114" s="20">
        <v>-32.900000000000034</v>
      </c>
      <c r="AB114" s="20">
        <v>-10.689999999999998</v>
      </c>
      <c r="AC114" s="17">
        <v>-171.13000000000011</v>
      </c>
      <c r="AD114" s="17">
        <v>-318.31999999999971</v>
      </c>
      <c r="AE114" s="17">
        <v>-107.36000000000013</v>
      </c>
      <c r="AF114" s="17">
        <v>-35.360000000000014</v>
      </c>
      <c r="AG114" s="17">
        <v>-29.959999999999923</v>
      </c>
      <c r="AH114" s="17">
        <v>-53.349999999999909</v>
      </c>
      <c r="AI114" s="17">
        <v>-317.61999999999989</v>
      </c>
      <c r="AJ114" s="17">
        <v>-120.21000000000004</v>
      </c>
      <c r="AK114" s="17">
        <v>-18.439999999999998</v>
      </c>
      <c r="AL114" s="17">
        <v>-35.360000000000014</v>
      </c>
      <c r="AM114" s="17">
        <v>-107.57999999999993</v>
      </c>
      <c r="AN114" s="17">
        <v>-34.469999999999914</v>
      </c>
      <c r="AO114" s="20">
        <f t="shared" si="23"/>
        <v>-1135.049999999997</v>
      </c>
      <c r="AP114" s="20">
        <f t="shared" si="25"/>
        <v>-2134.0400000000018</v>
      </c>
      <c r="AQ114" s="20">
        <f t="shared" si="25"/>
        <v>-726.83999999999969</v>
      </c>
      <c r="AR114" s="20">
        <f t="shared" si="25"/>
        <v>-242.06999999999991</v>
      </c>
      <c r="AS114" s="20">
        <f t="shared" si="25"/>
        <v>-207.32</v>
      </c>
      <c r="AT114" s="20">
        <f t="shared" si="25"/>
        <v>-373.36999999999961</v>
      </c>
      <c r="AU114" s="20">
        <f t="shared" si="25"/>
        <v>-2247.8399999999956</v>
      </c>
      <c r="AV114" s="20">
        <f t="shared" si="25"/>
        <v>-860.73000000000025</v>
      </c>
      <c r="AW114" s="20">
        <f t="shared" si="25"/>
        <v>-133.57000000000011</v>
      </c>
      <c r="AX114" s="20">
        <f t="shared" si="25"/>
        <v>-259.22000000000077</v>
      </c>
      <c r="AY114" s="20">
        <f t="shared" si="25"/>
        <v>-798.44999999999754</v>
      </c>
      <c r="AZ114" s="20">
        <f t="shared" si="25"/>
        <v>-258.94000000000057</v>
      </c>
      <c r="BA114" s="17">
        <v>-18.36</v>
      </c>
      <c r="BB114" s="17">
        <v>-34.58</v>
      </c>
      <c r="BC114" s="17">
        <v>-11.8</v>
      </c>
      <c r="BD114" s="17">
        <v>-3.94</v>
      </c>
      <c r="BE114" s="17">
        <v>-3.38</v>
      </c>
      <c r="BF114" s="17">
        <v>-6.09</v>
      </c>
      <c r="BG114" s="17">
        <v>-36.76</v>
      </c>
      <c r="BH114" s="17">
        <v>-14.1</v>
      </c>
      <c r="BI114" s="17">
        <v>-2.19</v>
      </c>
      <c r="BJ114" s="17">
        <v>-4.26</v>
      </c>
      <c r="BK114" s="17">
        <v>-13.16</v>
      </c>
      <c r="BL114" s="17">
        <v>-4.2699999999999996</v>
      </c>
      <c r="BM114" s="20">
        <f t="shared" si="24"/>
        <v>-1153.4099999999969</v>
      </c>
      <c r="BN114" s="20">
        <f t="shared" si="26"/>
        <v>-2168.6200000000017</v>
      </c>
      <c r="BO114" s="20">
        <f t="shared" si="26"/>
        <v>-738.63999999999965</v>
      </c>
      <c r="BP114" s="20">
        <f t="shared" si="26"/>
        <v>-246.00999999999991</v>
      </c>
      <c r="BQ114" s="20">
        <f t="shared" si="26"/>
        <v>-210.7</v>
      </c>
      <c r="BR114" s="20">
        <f t="shared" si="26"/>
        <v>-379.45999999999958</v>
      </c>
      <c r="BS114" s="20">
        <f t="shared" si="26"/>
        <v>-2284.5999999999958</v>
      </c>
      <c r="BT114" s="20">
        <f t="shared" si="26"/>
        <v>-874.83000000000027</v>
      </c>
      <c r="BU114" s="20">
        <f t="shared" si="26"/>
        <v>-135.7600000000001</v>
      </c>
      <c r="BV114" s="20">
        <f t="shared" si="26"/>
        <v>-263.48000000000076</v>
      </c>
      <c r="BW114" s="20">
        <f t="shared" si="26"/>
        <v>-811.60999999999751</v>
      </c>
      <c r="BX114" s="20">
        <f t="shared" si="26"/>
        <v>-263.21000000000055</v>
      </c>
      <c r="BY114" s="17">
        <f t="shared" si="16"/>
        <v>-7645.9899999999925</v>
      </c>
      <c r="BZ114" s="17">
        <f t="shared" si="17"/>
        <v>-382.29000000000013</v>
      </c>
      <c r="CA114" s="17">
        <f t="shared" si="18"/>
        <v>-1502.0499999999993</v>
      </c>
      <c r="CB114" s="17">
        <f t="shared" si="19"/>
        <v>-9530.3299999999927</v>
      </c>
    </row>
    <row r="115" spans="1:80" x14ac:dyDescent="0.25">
      <c r="A115" t="str">
        <f t="shared" si="22"/>
        <v>REMC.BCHIMP</v>
      </c>
      <c r="B115" s="1" t="s">
        <v>165</v>
      </c>
      <c r="C115" s="1" t="s">
        <v>843</v>
      </c>
      <c r="D115" s="1" t="s">
        <v>21</v>
      </c>
      <c r="E115" s="17">
        <v>-25.649999999999636</v>
      </c>
      <c r="F115" s="17">
        <v>-9.0199999999999818</v>
      </c>
      <c r="G115" s="17">
        <v>-3.160000000000025</v>
      </c>
      <c r="H115" s="17">
        <v>-0.84000000000000341</v>
      </c>
      <c r="I115" s="17">
        <v>-3.8799999999999955</v>
      </c>
      <c r="J115" s="17">
        <v>0</v>
      </c>
      <c r="K115" s="17">
        <v>-7.2200000000000273</v>
      </c>
      <c r="L115" s="17">
        <v>0</v>
      </c>
      <c r="M115" s="17">
        <v>0</v>
      </c>
      <c r="N115" s="17">
        <v>-0.82999999999999829</v>
      </c>
      <c r="O115" s="17">
        <v>-3.0300000000000296</v>
      </c>
      <c r="P115" s="17">
        <v>-1.660000000000025</v>
      </c>
      <c r="Q115" s="20">
        <v>-1.2800000000000011</v>
      </c>
      <c r="R115" s="20">
        <v>-0.45000000000000284</v>
      </c>
      <c r="S115" s="20">
        <v>-0.15000000000000213</v>
      </c>
      <c r="T115" s="20">
        <v>-4.9999999999999822E-2</v>
      </c>
      <c r="U115" s="20">
        <v>-0.18999999999999773</v>
      </c>
      <c r="V115" s="20">
        <v>0</v>
      </c>
      <c r="W115" s="20">
        <v>-0.35999999999999943</v>
      </c>
      <c r="X115" s="20">
        <v>0</v>
      </c>
      <c r="Y115" s="20">
        <v>0</v>
      </c>
      <c r="Z115" s="20">
        <v>-4.0000000000000036E-2</v>
      </c>
      <c r="AA115" s="20">
        <v>-0.14999999999999858</v>
      </c>
      <c r="AB115" s="20">
        <v>-8.0000000000000071E-2</v>
      </c>
      <c r="AC115" s="17">
        <v>-4.7799999999999727</v>
      </c>
      <c r="AD115" s="17">
        <v>-1.6599999999999966</v>
      </c>
      <c r="AE115" s="17">
        <v>-0.56999999999999318</v>
      </c>
      <c r="AF115" s="17">
        <v>-0.14999999999999858</v>
      </c>
      <c r="AG115" s="17">
        <v>-0.68000000000000682</v>
      </c>
      <c r="AH115" s="17">
        <v>0</v>
      </c>
      <c r="AI115" s="17">
        <v>-1.25</v>
      </c>
      <c r="AJ115" s="17">
        <v>0</v>
      </c>
      <c r="AK115" s="17">
        <v>0</v>
      </c>
      <c r="AL115" s="17">
        <v>-0.14000000000000057</v>
      </c>
      <c r="AM115" s="17">
        <v>-0.5</v>
      </c>
      <c r="AN115" s="17">
        <v>-0.27000000000000313</v>
      </c>
      <c r="AO115" s="20">
        <f t="shared" si="23"/>
        <v>-31.70999999999961</v>
      </c>
      <c r="AP115" s="20">
        <f t="shared" si="25"/>
        <v>-11.129999999999981</v>
      </c>
      <c r="AQ115" s="20">
        <f t="shared" si="25"/>
        <v>-3.8800000000000203</v>
      </c>
      <c r="AR115" s="20">
        <f t="shared" si="25"/>
        <v>-1.0400000000000018</v>
      </c>
      <c r="AS115" s="20">
        <f t="shared" si="25"/>
        <v>-4.75</v>
      </c>
      <c r="AT115" s="20">
        <f t="shared" si="25"/>
        <v>0</v>
      </c>
      <c r="AU115" s="20">
        <f t="shared" si="25"/>
        <v>-8.8300000000000267</v>
      </c>
      <c r="AV115" s="20">
        <f t="shared" si="25"/>
        <v>0</v>
      </c>
      <c r="AW115" s="20">
        <f t="shared" si="25"/>
        <v>0</v>
      </c>
      <c r="AX115" s="20">
        <f t="shared" si="25"/>
        <v>-1.0099999999999989</v>
      </c>
      <c r="AY115" s="20">
        <f t="shared" si="25"/>
        <v>-3.6800000000000281</v>
      </c>
      <c r="AZ115" s="20">
        <f t="shared" si="25"/>
        <v>-2.0100000000000282</v>
      </c>
      <c r="BA115" s="17">
        <v>-0.51</v>
      </c>
      <c r="BB115" s="17">
        <v>-0.18</v>
      </c>
      <c r="BC115" s="17">
        <v>-0.06</v>
      </c>
      <c r="BD115" s="17">
        <v>-0.02</v>
      </c>
      <c r="BE115" s="17">
        <v>-0.08</v>
      </c>
      <c r="BF115" s="17">
        <v>0</v>
      </c>
      <c r="BG115" s="17">
        <v>-0.14000000000000001</v>
      </c>
      <c r="BH115" s="17">
        <v>0</v>
      </c>
      <c r="BI115" s="17">
        <v>0</v>
      </c>
      <c r="BJ115" s="17">
        <v>-0.02</v>
      </c>
      <c r="BK115" s="17">
        <v>-0.06</v>
      </c>
      <c r="BL115" s="17">
        <v>-0.03</v>
      </c>
      <c r="BM115" s="20">
        <f t="shared" si="24"/>
        <v>-32.219999999999608</v>
      </c>
      <c r="BN115" s="20">
        <f t="shared" si="26"/>
        <v>-11.309999999999981</v>
      </c>
      <c r="BO115" s="20">
        <f t="shared" si="26"/>
        <v>-3.9400000000000204</v>
      </c>
      <c r="BP115" s="20">
        <f t="shared" si="26"/>
        <v>-1.0600000000000018</v>
      </c>
      <c r="BQ115" s="20">
        <f t="shared" si="26"/>
        <v>-4.83</v>
      </c>
      <c r="BR115" s="20">
        <f t="shared" si="26"/>
        <v>0</v>
      </c>
      <c r="BS115" s="20">
        <f t="shared" si="26"/>
        <v>-8.9700000000000273</v>
      </c>
      <c r="BT115" s="20">
        <f t="shared" si="26"/>
        <v>0</v>
      </c>
      <c r="BU115" s="20">
        <f t="shared" si="26"/>
        <v>0</v>
      </c>
      <c r="BV115" s="20">
        <f t="shared" si="26"/>
        <v>-1.0299999999999989</v>
      </c>
      <c r="BW115" s="20">
        <f t="shared" si="26"/>
        <v>-3.7400000000000282</v>
      </c>
      <c r="BX115" s="20">
        <f t="shared" si="26"/>
        <v>-2.040000000000028</v>
      </c>
      <c r="BY115" s="17">
        <f t="shared" si="16"/>
        <v>-55.289999999999722</v>
      </c>
      <c r="BZ115" s="17">
        <f t="shared" si="17"/>
        <v>-2.7500000000000018</v>
      </c>
      <c r="CA115" s="17">
        <f t="shared" si="18"/>
        <v>-11.099999999999971</v>
      </c>
      <c r="CB115" s="17">
        <f t="shared" si="19"/>
        <v>-69.139999999999702</v>
      </c>
    </row>
    <row r="116" spans="1:80" x14ac:dyDescent="0.25">
      <c r="A116" t="str">
        <f t="shared" si="22"/>
        <v>REMC.120SIMP</v>
      </c>
      <c r="B116" s="1" t="s">
        <v>165</v>
      </c>
      <c r="C116" s="1" t="s">
        <v>861</v>
      </c>
      <c r="D116" s="1" t="s">
        <v>72</v>
      </c>
      <c r="E116" s="17">
        <v>0</v>
      </c>
      <c r="F116" s="17">
        <v>0</v>
      </c>
      <c r="G116" s="17">
        <v>0</v>
      </c>
      <c r="H116" s="17">
        <v>2.0000000000000018E-2</v>
      </c>
      <c r="I116" s="17">
        <v>0</v>
      </c>
      <c r="J116" s="17">
        <v>2.3599999999999994</v>
      </c>
      <c r="K116" s="17">
        <v>42.0799999999997</v>
      </c>
      <c r="L116" s="17">
        <v>0.56000000000000227</v>
      </c>
      <c r="M116" s="17">
        <v>17.639999999999873</v>
      </c>
      <c r="N116" s="17">
        <v>0</v>
      </c>
      <c r="O116" s="17">
        <v>4.8600000000000136</v>
      </c>
      <c r="P116" s="17">
        <v>0</v>
      </c>
      <c r="Q116" s="20">
        <v>0</v>
      </c>
      <c r="R116" s="20">
        <v>0</v>
      </c>
      <c r="S116" s="20">
        <v>0</v>
      </c>
      <c r="T116" s="20">
        <v>0</v>
      </c>
      <c r="U116" s="20">
        <v>0</v>
      </c>
      <c r="V116" s="20">
        <v>0.12000000000000011</v>
      </c>
      <c r="W116" s="20">
        <v>2.0999999999999943</v>
      </c>
      <c r="X116" s="20">
        <v>2.9999999999999805E-2</v>
      </c>
      <c r="Y116" s="20">
        <v>0.87999999999999545</v>
      </c>
      <c r="Z116" s="20">
        <v>0</v>
      </c>
      <c r="AA116" s="20">
        <v>0.24000000000000021</v>
      </c>
      <c r="AB116" s="20">
        <v>0</v>
      </c>
      <c r="AC116" s="17">
        <v>0</v>
      </c>
      <c r="AD116" s="17">
        <v>0</v>
      </c>
      <c r="AE116" s="17">
        <v>0</v>
      </c>
      <c r="AF116" s="17">
        <v>0</v>
      </c>
      <c r="AG116" s="17">
        <v>0</v>
      </c>
      <c r="AH116" s="17">
        <v>0.41000000000000014</v>
      </c>
      <c r="AI116" s="17">
        <v>7.2699999999999818</v>
      </c>
      <c r="AJ116" s="17">
        <v>0.10000000000000053</v>
      </c>
      <c r="AK116" s="17">
        <v>2.960000000000008</v>
      </c>
      <c r="AL116" s="17">
        <v>0</v>
      </c>
      <c r="AM116" s="17">
        <v>0.78999999999999915</v>
      </c>
      <c r="AN116" s="17">
        <v>0</v>
      </c>
      <c r="AO116" s="20">
        <f t="shared" si="23"/>
        <v>0</v>
      </c>
      <c r="AP116" s="20">
        <f t="shared" si="25"/>
        <v>0</v>
      </c>
      <c r="AQ116" s="20">
        <f t="shared" si="25"/>
        <v>0</v>
      </c>
      <c r="AR116" s="20">
        <f t="shared" si="25"/>
        <v>2.0000000000000018E-2</v>
      </c>
      <c r="AS116" s="20">
        <f t="shared" si="25"/>
        <v>0</v>
      </c>
      <c r="AT116" s="20">
        <f t="shared" si="25"/>
        <v>2.8899999999999997</v>
      </c>
      <c r="AU116" s="20">
        <f t="shared" si="25"/>
        <v>51.449999999999676</v>
      </c>
      <c r="AV116" s="20">
        <f t="shared" si="25"/>
        <v>0.69000000000000261</v>
      </c>
      <c r="AW116" s="20">
        <f t="shared" si="25"/>
        <v>21.479999999999876</v>
      </c>
      <c r="AX116" s="20">
        <f t="shared" si="25"/>
        <v>0</v>
      </c>
      <c r="AY116" s="20">
        <f t="shared" si="25"/>
        <v>5.890000000000013</v>
      </c>
      <c r="AZ116" s="20">
        <f t="shared" si="25"/>
        <v>0</v>
      </c>
      <c r="BA116" s="17">
        <v>0</v>
      </c>
      <c r="BB116" s="17">
        <v>0</v>
      </c>
      <c r="BC116" s="17">
        <v>0</v>
      </c>
      <c r="BD116" s="17">
        <v>0</v>
      </c>
      <c r="BE116" s="17">
        <v>0</v>
      </c>
      <c r="BF116" s="17">
        <v>0.05</v>
      </c>
      <c r="BG116" s="17">
        <v>0.84</v>
      </c>
      <c r="BH116" s="17">
        <v>0.01</v>
      </c>
      <c r="BI116" s="17">
        <v>0.35</v>
      </c>
      <c r="BJ116" s="17">
        <v>0</v>
      </c>
      <c r="BK116" s="17">
        <v>0.1</v>
      </c>
      <c r="BL116" s="17">
        <v>0</v>
      </c>
      <c r="BM116" s="20">
        <f t="shared" si="24"/>
        <v>0</v>
      </c>
      <c r="BN116" s="20">
        <f t="shared" si="26"/>
        <v>0</v>
      </c>
      <c r="BO116" s="20">
        <f t="shared" si="26"/>
        <v>0</v>
      </c>
      <c r="BP116" s="20">
        <f t="shared" si="26"/>
        <v>2.0000000000000018E-2</v>
      </c>
      <c r="BQ116" s="20">
        <f t="shared" si="26"/>
        <v>0</v>
      </c>
      <c r="BR116" s="20">
        <f t="shared" si="26"/>
        <v>2.9399999999999995</v>
      </c>
      <c r="BS116" s="20">
        <f t="shared" si="26"/>
        <v>52.289999999999679</v>
      </c>
      <c r="BT116" s="20">
        <f t="shared" si="26"/>
        <v>0.70000000000000262</v>
      </c>
      <c r="BU116" s="20">
        <f t="shared" si="26"/>
        <v>21.829999999999878</v>
      </c>
      <c r="BV116" s="20">
        <f t="shared" si="26"/>
        <v>0</v>
      </c>
      <c r="BW116" s="20">
        <f t="shared" si="26"/>
        <v>5.9900000000000126</v>
      </c>
      <c r="BX116" s="20">
        <f t="shared" si="26"/>
        <v>0</v>
      </c>
      <c r="BY116" s="17">
        <f t="shared" si="16"/>
        <v>67.519999999999584</v>
      </c>
      <c r="BZ116" s="17">
        <f t="shared" si="17"/>
        <v>3.3699999999999899</v>
      </c>
      <c r="CA116" s="17">
        <f t="shared" si="18"/>
        <v>12.87999999999999</v>
      </c>
      <c r="CB116" s="17">
        <f t="shared" si="19"/>
        <v>83.76999999999957</v>
      </c>
    </row>
    <row r="117" spans="1:80" x14ac:dyDescent="0.25">
      <c r="A117" t="str">
        <f t="shared" si="22"/>
        <v>REMC.SPCIMP</v>
      </c>
      <c r="B117" s="1" t="s">
        <v>165</v>
      </c>
      <c r="C117" s="1" t="s">
        <v>844</v>
      </c>
      <c r="D117" s="1" t="s">
        <v>73</v>
      </c>
      <c r="E117" s="17">
        <v>-40.459999999999127</v>
      </c>
      <c r="F117" s="17">
        <v>0</v>
      </c>
      <c r="G117" s="17">
        <v>-21.329999999999927</v>
      </c>
      <c r="H117" s="17">
        <v>-6.17999999999995</v>
      </c>
      <c r="I117" s="17">
        <v>-19.730000000000018</v>
      </c>
      <c r="J117" s="17">
        <v>0</v>
      </c>
      <c r="K117" s="17">
        <v>0</v>
      </c>
      <c r="L117" s="17">
        <v>0</v>
      </c>
      <c r="M117" s="17">
        <v>0</v>
      </c>
      <c r="N117" s="17">
        <v>0</v>
      </c>
      <c r="O117" s="17">
        <v>0</v>
      </c>
      <c r="P117" s="17">
        <v>0</v>
      </c>
      <c r="Q117" s="20">
        <v>-2.0200000000000102</v>
      </c>
      <c r="R117" s="20">
        <v>0</v>
      </c>
      <c r="S117" s="20">
        <v>-1.0699999999999932</v>
      </c>
      <c r="T117" s="20">
        <v>-0.30999999999999872</v>
      </c>
      <c r="U117" s="20">
        <v>-0.97999999999999687</v>
      </c>
      <c r="V117" s="20">
        <v>0</v>
      </c>
      <c r="W117" s="20">
        <v>0</v>
      </c>
      <c r="X117" s="20">
        <v>0</v>
      </c>
      <c r="Y117" s="20">
        <v>0</v>
      </c>
      <c r="Z117" s="20">
        <v>0</v>
      </c>
      <c r="AA117" s="20">
        <v>0</v>
      </c>
      <c r="AB117" s="20">
        <v>0</v>
      </c>
      <c r="AC117" s="17">
        <v>-7.5400000000000205</v>
      </c>
      <c r="AD117" s="17">
        <v>0</v>
      </c>
      <c r="AE117" s="17">
        <v>-3.8799999999999955</v>
      </c>
      <c r="AF117" s="17">
        <v>-1.1099999999999994</v>
      </c>
      <c r="AG117" s="17">
        <v>-3.5</v>
      </c>
      <c r="AH117" s="17">
        <v>0</v>
      </c>
      <c r="AI117" s="17">
        <v>0</v>
      </c>
      <c r="AJ117" s="17">
        <v>0</v>
      </c>
      <c r="AK117" s="17">
        <v>0</v>
      </c>
      <c r="AL117" s="17">
        <v>0</v>
      </c>
      <c r="AM117" s="17">
        <v>0</v>
      </c>
      <c r="AN117" s="17">
        <v>0</v>
      </c>
      <c r="AO117" s="20">
        <f t="shared" si="23"/>
        <v>-50.019999999999158</v>
      </c>
      <c r="AP117" s="20">
        <f t="shared" si="25"/>
        <v>0</v>
      </c>
      <c r="AQ117" s="20">
        <f t="shared" si="25"/>
        <v>-26.279999999999916</v>
      </c>
      <c r="AR117" s="20">
        <f t="shared" si="25"/>
        <v>-7.5999999999999481</v>
      </c>
      <c r="AS117" s="20">
        <f t="shared" si="25"/>
        <v>-24.210000000000015</v>
      </c>
      <c r="AT117" s="20">
        <f t="shared" si="25"/>
        <v>0</v>
      </c>
      <c r="AU117" s="20">
        <f t="shared" si="25"/>
        <v>0</v>
      </c>
      <c r="AV117" s="20">
        <f t="shared" si="25"/>
        <v>0</v>
      </c>
      <c r="AW117" s="20">
        <f t="shared" si="25"/>
        <v>0</v>
      </c>
      <c r="AX117" s="20">
        <f t="shared" si="25"/>
        <v>0</v>
      </c>
      <c r="AY117" s="20">
        <f t="shared" si="25"/>
        <v>0</v>
      </c>
      <c r="AZ117" s="20">
        <f t="shared" si="25"/>
        <v>0</v>
      </c>
      <c r="BA117" s="17">
        <v>-0.81</v>
      </c>
      <c r="BB117" s="17">
        <v>0</v>
      </c>
      <c r="BC117" s="17">
        <v>-0.43</v>
      </c>
      <c r="BD117" s="17">
        <v>-0.12</v>
      </c>
      <c r="BE117" s="17">
        <v>-0.39</v>
      </c>
      <c r="BF117" s="17">
        <v>0</v>
      </c>
      <c r="BG117" s="17">
        <v>0</v>
      </c>
      <c r="BH117" s="17">
        <v>0</v>
      </c>
      <c r="BI117" s="17">
        <v>0</v>
      </c>
      <c r="BJ117" s="17">
        <v>0</v>
      </c>
      <c r="BK117" s="17">
        <v>0</v>
      </c>
      <c r="BL117" s="17">
        <v>0</v>
      </c>
      <c r="BM117" s="20">
        <f t="shared" si="24"/>
        <v>-50.82999999999916</v>
      </c>
      <c r="BN117" s="20">
        <f t="shared" si="26"/>
        <v>0</v>
      </c>
      <c r="BO117" s="20">
        <f t="shared" si="26"/>
        <v>-26.709999999999916</v>
      </c>
      <c r="BP117" s="20">
        <f t="shared" si="26"/>
        <v>-7.7199999999999482</v>
      </c>
      <c r="BQ117" s="20">
        <f t="shared" si="26"/>
        <v>-24.600000000000016</v>
      </c>
      <c r="BR117" s="20">
        <f t="shared" si="26"/>
        <v>0</v>
      </c>
      <c r="BS117" s="20">
        <f t="shared" si="26"/>
        <v>0</v>
      </c>
      <c r="BT117" s="20">
        <f t="shared" si="26"/>
        <v>0</v>
      </c>
      <c r="BU117" s="20">
        <f t="shared" si="26"/>
        <v>0</v>
      </c>
      <c r="BV117" s="20">
        <f t="shared" si="26"/>
        <v>0</v>
      </c>
      <c r="BW117" s="20">
        <f t="shared" si="26"/>
        <v>0</v>
      </c>
      <c r="BX117" s="20">
        <f t="shared" si="26"/>
        <v>0</v>
      </c>
      <c r="BY117" s="17">
        <f t="shared" si="16"/>
        <v>-87.699999999999022</v>
      </c>
      <c r="BZ117" s="17">
        <f t="shared" si="17"/>
        <v>-4.379999999999999</v>
      </c>
      <c r="CA117" s="17">
        <f t="shared" si="18"/>
        <v>-17.780000000000015</v>
      </c>
      <c r="CB117" s="17">
        <f t="shared" si="19"/>
        <v>-109.85999999999905</v>
      </c>
    </row>
    <row r="118" spans="1:80" x14ac:dyDescent="0.25">
      <c r="A118" t="str">
        <f t="shared" si="22"/>
        <v>REMC.BCHEXP</v>
      </c>
      <c r="B118" s="1" t="s">
        <v>165</v>
      </c>
      <c r="C118" s="1" t="s">
        <v>862</v>
      </c>
      <c r="D118" s="1" t="s">
        <v>28</v>
      </c>
      <c r="E118" s="17">
        <v>-0.34999999999999787</v>
      </c>
      <c r="F118" s="17">
        <v>0</v>
      </c>
      <c r="G118" s="17">
        <v>0</v>
      </c>
      <c r="H118" s="17">
        <v>0</v>
      </c>
      <c r="I118" s="17">
        <v>0</v>
      </c>
      <c r="J118" s="17">
        <v>0</v>
      </c>
      <c r="K118" s="17">
        <v>0</v>
      </c>
      <c r="L118" s="17">
        <v>0</v>
      </c>
      <c r="M118" s="17">
        <v>0</v>
      </c>
      <c r="N118" s="17">
        <v>0</v>
      </c>
      <c r="O118" s="17">
        <v>0</v>
      </c>
      <c r="P118" s="17">
        <v>0</v>
      </c>
      <c r="Q118" s="20">
        <v>-1.0000000000000009E-2</v>
      </c>
      <c r="R118" s="20">
        <v>0</v>
      </c>
      <c r="S118" s="20">
        <v>0</v>
      </c>
      <c r="T118" s="20">
        <v>0</v>
      </c>
      <c r="U118" s="20">
        <v>0</v>
      </c>
      <c r="V118" s="20">
        <v>0</v>
      </c>
      <c r="W118" s="20">
        <v>0</v>
      </c>
      <c r="X118" s="20">
        <v>0</v>
      </c>
      <c r="Y118" s="20">
        <v>0</v>
      </c>
      <c r="Z118" s="20">
        <v>0</v>
      </c>
      <c r="AA118" s="20">
        <v>0</v>
      </c>
      <c r="AB118" s="20">
        <v>0</v>
      </c>
      <c r="AC118" s="17">
        <v>-6.0000000000000053E-2</v>
      </c>
      <c r="AD118" s="17">
        <v>0</v>
      </c>
      <c r="AE118" s="17">
        <v>0</v>
      </c>
      <c r="AF118" s="17">
        <v>0</v>
      </c>
      <c r="AG118" s="17">
        <v>0</v>
      </c>
      <c r="AH118" s="17">
        <v>0</v>
      </c>
      <c r="AI118" s="17">
        <v>0</v>
      </c>
      <c r="AJ118" s="17">
        <v>0</v>
      </c>
      <c r="AK118" s="17">
        <v>0</v>
      </c>
      <c r="AL118" s="17">
        <v>0</v>
      </c>
      <c r="AM118" s="17">
        <v>0</v>
      </c>
      <c r="AN118" s="17">
        <v>0</v>
      </c>
      <c r="AO118" s="20">
        <f t="shared" si="23"/>
        <v>-0.41999999999999793</v>
      </c>
      <c r="AP118" s="20">
        <f t="shared" si="25"/>
        <v>0</v>
      </c>
      <c r="AQ118" s="20">
        <f t="shared" si="25"/>
        <v>0</v>
      </c>
      <c r="AR118" s="20">
        <f t="shared" si="25"/>
        <v>0</v>
      </c>
      <c r="AS118" s="20">
        <f t="shared" si="25"/>
        <v>0</v>
      </c>
      <c r="AT118" s="20">
        <f t="shared" si="25"/>
        <v>0</v>
      </c>
      <c r="AU118" s="20">
        <f t="shared" si="25"/>
        <v>0</v>
      </c>
      <c r="AV118" s="20">
        <f t="shared" si="25"/>
        <v>0</v>
      </c>
      <c r="AW118" s="20">
        <f t="shared" si="25"/>
        <v>0</v>
      </c>
      <c r="AX118" s="20">
        <f t="shared" si="25"/>
        <v>0</v>
      </c>
      <c r="AY118" s="20">
        <f t="shared" si="25"/>
        <v>0</v>
      </c>
      <c r="AZ118" s="20">
        <f t="shared" si="25"/>
        <v>0</v>
      </c>
      <c r="BA118" s="17">
        <v>-0.01</v>
      </c>
      <c r="BB118" s="17">
        <v>0</v>
      </c>
      <c r="BC118" s="17">
        <v>0</v>
      </c>
      <c r="BD118" s="17">
        <v>0</v>
      </c>
      <c r="BE118" s="17">
        <v>0</v>
      </c>
      <c r="BF118" s="17">
        <v>0</v>
      </c>
      <c r="BG118" s="17">
        <v>0</v>
      </c>
      <c r="BH118" s="17">
        <v>0</v>
      </c>
      <c r="BI118" s="17">
        <v>0</v>
      </c>
      <c r="BJ118" s="17">
        <v>0</v>
      </c>
      <c r="BK118" s="17">
        <v>0</v>
      </c>
      <c r="BL118" s="17">
        <v>0</v>
      </c>
      <c r="BM118" s="20">
        <f t="shared" si="24"/>
        <v>-0.42999999999999794</v>
      </c>
      <c r="BN118" s="20">
        <f t="shared" si="26"/>
        <v>0</v>
      </c>
      <c r="BO118" s="20">
        <f t="shared" si="26"/>
        <v>0</v>
      </c>
      <c r="BP118" s="20">
        <f t="shared" si="26"/>
        <v>0</v>
      </c>
      <c r="BQ118" s="20">
        <f t="shared" si="26"/>
        <v>0</v>
      </c>
      <c r="BR118" s="20">
        <f t="shared" si="26"/>
        <v>0</v>
      </c>
      <c r="BS118" s="20">
        <f t="shared" si="26"/>
        <v>0</v>
      </c>
      <c r="BT118" s="20">
        <f t="shared" si="26"/>
        <v>0</v>
      </c>
      <c r="BU118" s="20">
        <f t="shared" si="26"/>
        <v>0</v>
      </c>
      <c r="BV118" s="20">
        <f t="shared" si="26"/>
        <v>0</v>
      </c>
      <c r="BW118" s="20">
        <f t="shared" si="26"/>
        <v>0</v>
      </c>
      <c r="BX118" s="20">
        <f t="shared" si="26"/>
        <v>0</v>
      </c>
      <c r="BY118" s="17">
        <f t="shared" si="16"/>
        <v>-0.34999999999999787</v>
      </c>
      <c r="BZ118" s="17">
        <f t="shared" si="17"/>
        <v>-1.0000000000000009E-2</v>
      </c>
      <c r="CA118" s="17">
        <f t="shared" si="18"/>
        <v>-7.0000000000000048E-2</v>
      </c>
      <c r="CB118" s="17">
        <f t="shared" si="19"/>
        <v>-0.42999999999999794</v>
      </c>
    </row>
    <row r="119" spans="1:80" x14ac:dyDescent="0.25">
      <c r="A119" t="str">
        <f t="shared" si="22"/>
        <v>REMC.SPCEXP</v>
      </c>
      <c r="B119" s="1" t="s">
        <v>165</v>
      </c>
      <c r="C119" s="1" t="s">
        <v>855</v>
      </c>
      <c r="D119" s="1" t="s">
        <v>74</v>
      </c>
      <c r="E119" s="17">
        <v>-15.610000000000127</v>
      </c>
      <c r="F119" s="17">
        <v>0</v>
      </c>
      <c r="G119" s="17">
        <v>0</v>
      </c>
      <c r="H119" s="17">
        <v>0</v>
      </c>
      <c r="I119" s="17">
        <v>0</v>
      </c>
      <c r="J119" s="17">
        <v>0</v>
      </c>
      <c r="K119" s="17">
        <v>0</v>
      </c>
      <c r="L119" s="17">
        <v>0</v>
      </c>
      <c r="M119" s="17">
        <v>0</v>
      </c>
      <c r="N119" s="17">
        <v>0</v>
      </c>
      <c r="O119" s="17">
        <v>0</v>
      </c>
      <c r="P119" s="17">
        <v>0</v>
      </c>
      <c r="Q119" s="20">
        <v>-0.77999999999999936</v>
      </c>
      <c r="R119" s="20">
        <v>0</v>
      </c>
      <c r="S119" s="20">
        <v>0</v>
      </c>
      <c r="T119" s="20">
        <v>0</v>
      </c>
      <c r="U119" s="20">
        <v>0</v>
      </c>
      <c r="V119" s="20">
        <v>0</v>
      </c>
      <c r="W119" s="20">
        <v>0</v>
      </c>
      <c r="X119" s="20">
        <v>0</v>
      </c>
      <c r="Y119" s="20">
        <v>0</v>
      </c>
      <c r="Z119" s="20">
        <v>0</v>
      </c>
      <c r="AA119" s="20">
        <v>0</v>
      </c>
      <c r="AB119" s="20">
        <v>0</v>
      </c>
      <c r="AC119" s="17">
        <v>-2.9099999999999966</v>
      </c>
      <c r="AD119" s="17">
        <v>0</v>
      </c>
      <c r="AE119" s="17">
        <v>0</v>
      </c>
      <c r="AF119" s="17">
        <v>0</v>
      </c>
      <c r="AG119" s="17">
        <v>0</v>
      </c>
      <c r="AH119" s="17">
        <v>0</v>
      </c>
      <c r="AI119" s="17">
        <v>0</v>
      </c>
      <c r="AJ119" s="17">
        <v>0</v>
      </c>
      <c r="AK119" s="17">
        <v>0</v>
      </c>
      <c r="AL119" s="17">
        <v>0</v>
      </c>
      <c r="AM119" s="17">
        <v>0</v>
      </c>
      <c r="AN119" s="17">
        <v>0</v>
      </c>
      <c r="AO119" s="20">
        <f t="shared" si="23"/>
        <v>-19.300000000000125</v>
      </c>
      <c r="AP119" s="20">
        <f t="shared" si="25"/>
        <v>0</v>
      </c>
      <c r="AQ119" s="20">
        <f t="shared" si="25"/>
        <v>0</v>
      </c>
      <c r="AR119" s="20">
        <f t="shared" si="25"/>
        <v>0</v>
      </c>
      <c r="AS119" s="20">
        <f t="shared" si="25"/>
        <v>0</v>
      </c>
      <c r="AT119" s="20">
        <f t="shared" si="25"/>
        <v>0</v>
      </c>
      <c r="AU119" s="20">
        <f t="shared" si="25"/>
        <v>0</v>
      </c>
      <c r="AV119" s="20">
        <f t="shared" si="25"/>
        <v>0</v>
      </c>
      <c r="AW119" s="20">
        <f t="shared" si="25"/>
        <v>0</v>
      </c>
      <c r="AX119" s="20">
        <f t="shared" si="25"/>
        <v>0</v>
      </c>
      <c r="AY119" s="20">
        <f t="shared" si="25"/>
        <v>0</v>
      </c>
      <c r="AZ119" s="20">
        <f t="shared" si="25"/>
        <v>0</v>
      </c>
      <c r="BA119" s="17">
        <v>-0.31</v>
      </c>
      <c r="BB119" s="17">
        <v>0</v>
      </c>
      <c r="BC119" s="17">
        <v>0</v>
      </c>
      <c r="BD119" s="17">
        <v>0</v>
      </c>
      <c r="BE119" s="17">
        <v>0</v>
      </c>
      <c r="BF119" s="17">
        <v>0</v>
      </c>
      <c r="BG119" s="17">
        <v>0</v>
      </c>
      <c r="BH119" s="17">
        <v>0</v>
      </c>
      <c r="BI119" s="17">
        <v>0</v>
      </c>
      <c r="BJ119" s="17">
        <v>0</v>
      </c>
      <c r="BK119" s="17">
        <v>0</v>
      </c>
      <c r="BL119" s="17">
        <v>0</v>
      </c>
      <c r="BM119" s="20">
        <f t="shared" si="24"/>
        <v>-19.610000000000124</v>
      </c>
      <c r="BN119" s="20">
        <f t="shared" si="26"/>
        <v>0</v>
      </c>
      <c r="BO119" s="20">
        <f t="shared" si="26"/>
        <v>0</v>
      </c>
      <c r="BP119" s="20">
        <f t="shared" si="26"/>
        <v>0</v>
      </c>
      <c r="BQ119" s="20">
        <f t="shared" si="26"/>
        <v>0</v>
      </c>
      <c r="BR119" s="20">
        <f t="shared" si="26"/>
        <v>0</v>
      </c>
      <c r="BS119" s="20">
        <f t="shared" si="26"/>
        <v>0</v>
      </c>
      <c r="BT119" s="20">
        <f t="shared" si="26"/>
        <v>0</v>
      </c>
      <c r="BU119" s="20">
        <f t="shared" si="26"/>
        <v>0</v>
      </c>
      <c r="BV119" s="20">
        <f t="shared" si="26"/>
        <v>0</v>
      </c>
      <c r="BW119" s="20">
        <f t="shared" si="26"/>
        <v>0</v>
      </c>
      <c r="BX119" s="20">
        <f t="shared" si="26"/>
        <v>0</v>
      </c>
      <c r="BY119" s="17">
        <f t="shared" si="16"/>
        <v>-15.610000000000127</v>
      </c>
      <c r="BZ119" s="17">
        <f t="shared" si="17"/>
        <v>-0.77999999999999936</v>
      </c>
      <c r="CA119" s="17">
        <f t="shared" si="18"/>
        <v>-3.2199999999999966</v>
      </c>
      <c r="CB119" s="17">
        <f t="shared" si="19"/>
        <v>-19.610000000000124</v>
      </c>
    </row>
    <row r="120" spans="1:80" x14ac:dyDescent="0.25">
      <c r="A120" t="str">
        <f t="shared" si="22"/>
        <v>CUPC.RL1</v>
      </c>
      <c r="B120" s="1" t="s">
        <v>153</v>
      </c>
      <c r="C120" s="1" t="s">
        <v>166</v>
      </c>
      <c r="D120" s="1" t="s">
        <v>166</v>
      </c>
      <c r="E120" s="17">
        <v>0</v>
      </c>
      <c r="F120" s="17">
        <v>0</v>
      </c>
      <c r="G120" s="17">
        <v>0</v>
      </c>
      <c r="H120" s="17">
        <v>0</v>
      </c>
      <c r="I120" s="17">
        <v>0</v>
      </c>
      <c r="J120" s="17">
        <v>0</v>
      </c>
      <c r="K120" s="17">
        <v>0</v>
      </c>
      <c r="L120" s="17">
        <v>0</v>
      </c>
      <c r="M120" s="17">
        <v>0</v>
      </c>
      <c r="N120" s="17">
        <v>0</v>
      </c>
      <c r="O120" s="17">
        <v>0</v>
      </c>
      <c r="P120" s="17">
        <v>0</v>
      </c>
      <c r="Q120" s="20">
        <v>0</v>
      </c>
      <c r="R120" s="20">
        <v>0</v>
      </c>
      <c r="S120" s="20">
        <v>0</v>
      </c>
      <c r="T120" s="20">
        <v>0</v>
      </c>
      <c r="U120" s="20">
        <v>0</v>
      </c>
      <c r="V120" s="20">
        <v>0</v>
      </c>
      <c r="W120" s="20">
        <v>0</v>
      </c>
      <c r="X120" s="20">
        <v>0</v>
      </c>
      <c r="Y120" s="20">
        <v>0</v>
      </c>
      <c r="Z120" s="20">
        <v>0</v>
      </c>
      <c r="AA120" s="20">
        <v>0</v>
      </c>
      <c r="AB120" s="20">
        <v>0</v>
      </c>
      <c r="AC120" s="17">
        <v>0</v>
      </c>
      <c r="AD120" s="17">
        <v>0</v>
      </c>
      <c r="AE120" s="17">
        <v>0</v>
      </c>
      <c r="AF120" s="17">
        <v>0</v>
      </c>
      <c r="AG120" s="17">
        <v>0</v>
      </c>
      <c r="AH120" s="17">
        <v>0</v>
      </c>
      <c r="AI120" s="17">
        <v>0</v>
      </c>
      <c r="AJ120" s="17">
        <v>0</v>
      </c>
      <c r="AK120" s="17">
        <v>0</v>
      </c>
      <c r="AL120" s="17">
        <v>0</v>
      </c>
      <c r="AM120" s="17">
        <v>0</v>
      </c>
      <c r="AN120" s="17">
        <v>0</v>
      </c>
      <c r="AO120" s="20">
        <f t="shared" si="23"/>
        <v>0</v>
      </c>
      <c r="AP120" s="20">
        <f t="shared" si="25"/>
        <v>0</v>
      </c>
      <c r="AQ120" s="20">
        <f t="shared" si="25"/>
        <v>0</v>
      </c>
      <c r="AR120" s="20">
        <f t="shared" si="25"/>
        <v>0</v>
      </c>
      <c r="AS120" s="20">
        <f t="shared" si="25"/>
        <v>0</v>
      </c>
      <c r="AT120" s="20">
        <f t="shared" si="25"/>
        <v>0</v>
      </c>
      <c r="AU120" s="20">
        <f t="shared" si="25"/>
        <v>0</v>
      </c>
      <c r="AV120" s="20">
        <f t="shared" si="25"/>
        <v>0</v>
      </c>
      <c r="AW120" s="20">
        <f t="shared" si="25"/>
        <v>0</v>
      </c>
      <c r="AX120" s="20">
        <f t="shared" si="25"/>
        <v>0</v>
      </c>
      <c r="AY120" s="20">
        <f t="shared" si="25"/>
        <v>0</v>
      </c>
      <c r="AZ120" s="20">
        <f t="shared" si="25"/>
        <v>0</v>
      </c>
      <c r="BA120" s="17">
        <v>0</v>
      </c>
      <c r="BB120" s="17">
        <v>0</v>
      </c>
      <c r="BC120" s="17">
        <v>0</v>
      </c>
      <c r="BD120" s="17">
        <v>0</v>
      </c>
      <c r="BE120" s="17">
        <v>0</v>
      </c>
      <c r="BF120" s="17">
        <v>0</v>
      </c>
      <c r="BG120" s="17">
        <v>0</v>
      </c>
      <c r="BH120" s="17">
        <v>0</v>
      </c>
      <c r="BI120" s="17">
        <v>0</v>
      </c>
      <c r="BJ120" s="17">
        <v>0</v>
      </c>
      <c r="BK120" s="17">
        <v>0</v>
      </c>
      <c r="BL120" s="17">
        <v>0</v>
      </c>
      <c r="BM120" s="20">
        <f t="shared" si="24"/>
        <v>0</v>
      </c>
      <c r="BN120" s="20">
        <f t="shared" si="26"/>
        <v>0</v>
      </c>
      <c r="BO120" s="20">
        <f t="shared" si="26"/>
        <v>0</v>
      </c>
      <c r="BP120" s="20">
        <f t="shared" si="26"/>
        <v>0</v>
      </c>
      <c r="BQ120" s="20">
        <f t="shared" si="26"/>
        <v>0</v>
      </c>
      <c r="BR120" s="20">
        <f t="shared" si="26"/>
        <v>0</v>
      </c>
      <c r="BS120" s="20">
        <f t="shared" si="26"/>
        <v>0</v>
      </c>
      <c r="BT120" s="20">
        <f t="shared" si="26"/>
        <v>0</v>
      </c>
      <c r="BU120" s="20">
        <f t="shared" si="26"/>
        <v>0</v>
      </c>
      <c r="BV120" s="20">
        <f t="shared" si="26"/>
        <v>0</v>
      </c>
      <c r="BW120" s="20">
        <f t="shared" si="26"/>
        <v>0</v>
      </c>
      <c r="BX120" s="20">
        <f t="shared" si="26"/>
        <v>0</v>
      </c>
      <c r="BY120" s="17">
        <f t="shared" si="16"/>
        <v>0</v>
      </c>
      <c r="BZ120" s="17">
        <f t="shared" si="17"/>
        <v>0</v>
      </c>
      <c r="CA120" s="17">
        <f t="shared" si="18"/>
        <v>0</v>
      </c>
      <c r="CB120" s="17">
        <f t="shared" si="19"/>
        <v>0</v>
      </c>
    </row>
    <row r="121" spans="1:80" x14ac:dyDescent="0.25">
      <c r="A121" t="str">
        <f t="shared" si="22"/>
        <v>TAU.RUN</v>
      </c>
      <c r="B121" s="1" t="s">
        <v>31</v>
      </c>
      <c r="C121" s="1" t="s">
        <v>167</v>
      </c>
      <c r="D121" s="1" t="s">
        <v>167</v>
      </c>
      <c r="E121" s="17">
        <v>-164.11999999999898</v>
      </c>
      <c r="F121" s="17">
        <v>-364.05000000000291</v>
      </c>
      <c r="G121" s="17">
        <v>-110.32999999999993</v>
      </c>
      <c r="H121" s="17">
        <v>-79.180000000000291</v>
      </c>
      <c r="I121" s="17">
        <v>-82.410000000001673</v>
      </c>
      <c r="J121" s="17">
        <v>-128.19000000000051</v>
      </c>
      <c r="K121" s="17">
        <v>-569.80999999999767</v>
      </c>
      <c r="L121" s="17">
        <v>-116.88999999999942</v>
      </c>
      <c r="M121" s="17">
        <v>-30.949999999999818</v>
      </c>
      <c r="N121" s="17">
        <v>-42.210000000000036</v>
      </c>
      <c r="O121" s="17">
        <v>-42.230000000000473</v>
      </c>
      <c r="P121" s="17">
        <v>-82.799999999999272</v>
      </c>
      <c r="Q121" s="20">
        <v>-8.2100000000000364</v>
      </c>
      <c r="R121" s="20">
        <v>-18.200000000000273</v>
      </c>
      <c r="S121" s="20">
        <v>-5.5200000000000955</v>
      </c>
      <c r="T121" s="20">
        <v>-3.9599999999999795</v>
      </c>
      <c r="U121" s="20">
        <v>-4.1200000000000045</v>
      </c>
      <c r="V121" s="20">
        <v>-6.4099999999999682</v>
      </c>
      <c r="W121" s="20">
        <v>-28.489999999999782</v>
      </c>
      <c r="X121" s="20">
        <v>-5.8399999999999181</v>
      </c>
      <c r="Y121" s="20">
        <v>-1.5500000000000114</v>
      </c>
      <c r="Z121" s="20">
        <v>-2.1100000000000136</v>
      </c>
      <c r="AA121" s="20">
        <v>-2.1100000000000136</v>
      </c>
      <c r="AB121" s="20">
        <v>-4.1399999999999864</v>
      </c>
      <c r="AC121" s="17">
        <v>-30.600000000000364</v>
      </c>
      <c r="AD121" s="17">
        <v>-67.010000000000218</v>
      </c>
      <c r="AE121" s="17">
        <v>-20.080000000000382</v>
      </c>
      <c r="AF121" s="17">
        <v>-14.230000000000018</v>
      </c>
      <c r="AG121" s="17">
        <v>-14.610000000000127</v>
      </c>
      <c r="AH121" s="17">
        <v>-22.440000000000055</v>
      </c>
      <c r="AI121" s="17">
        <v>-98.449999999998909</v>
      </c>
      <c r="AJ121" s="17">
        <v>-19.929999999999836</v>
      </c>
      <c r="AK121" s="17">
        <v>-5.1999999999999318</v>
      </c>
      <c r="AL121" s="17">
        <v>-7</v>
      </c>
      <c r="AM121" s="17">
        <v>-6.9099999999999682</v>
      </c>
      <c r="AN121" s="17">
        <v>-13.349999999999909</v>
      </c>
      <c r="AO121" s="20">
        <f t="shared" si="23"/>
        <v>-202.92999999999938</v>
      </c>
      <c r="AP121" s="20">
        <f t="shared" si="25"/>
        <v>-449.2600000000034</v>
      </c>
      <c r="AQ121" s="20">
        <f t="shared" si="25"/>
        <v>-135.9300000000004</v>
      </c>
      <c r="AR121" s="20">
        <f t="shared" si="25"/>
        <v>-97.370000000000289</v>
      </c>
      <c r="AS121" s="20">
        <f t="shared" si="25"/>
        <v>-101.14000000000181</v>
      </c>
      <c r="AT121" s="20">
        <f t="shared" si="25"/>
        <v>-157.04000000000053</v>
      </c>
      <c r="AU121" s="20">
        <f t="shared" si="25"/>
        <v>-696.74999999999636</v>
      </c>
      <c r="AV121" s="20">
        <f t="shared" si="25"/>
        <v>-142.65999999999917</v>
      </c>
      <c r="AW121" s="20">
        <f t="shared" si="25"/>
        <v>-37.699999999999761</v>
      </c>
      <c r="AX121" s="20">
        <f t="shared" si="25"/>
        <v>-51.32000000000005</v>
      </c>
      <c r="AY121" s="20">
        <f t="shared" si="25"/>
        <v>-51.250000000000455</v>
      </c>
      <c r="AZ121" s="20">
        <f t="shared" si="25"/>
        <v>-100.28999999999917</v>
      </c>
      <c r="BA121" s="17">
        <v>-3.28</v>
      </c>
      <c r="BB121" s="17">
        <v>-7.28</v>
      </c>
      <c r="BC121" s="17">
        <v>-2.21</v>
      </c>
      <c r="BD121" s="17">
        <v>-1.58</v>
      </c>
      <c r="BE121" s="17">
        <v>-1.65</v>
      </c>
      <c r="BF121" s="17">
        <v>-2.56</v>
      </c>
      <c r="BG121" s="17">
        <v>-11.39</v>
      </c>
      <c r="BH121" s="17">
        <v>-2.34</v>
      </c>
      <c r="BI121" s="17">
        <v>-0.62</v>
      </c>
      <c r="BJ121" s="17">
        <v>-0.84</v>
      </c>
      <c r="BK121" s="17">
        <v>-0.84</v>
      </c>
      <c r="BL121" s="17">
        <v>-1.66</v>
      </c>
      <c r="BM121" s="20">
        <f t="shared" si="24"/>
        <v>-206.20999999999938</v>
      </c>
      <c r="BN121" s="20">
        <f t="shared" si="26"/>
        <v>-456.54000000000337</v>
      </c>
      <c r="BO121" s="20">
        <f t="shared" si="26"/>
        <v>-138.14000000000041</v>
      </c>
      <c r="BP121" s="20">
        <f t="shared" si="26"/>
        <v>-98.950000000000287</v>
      </c>
      <c r="BQ121" s="20">
        <f t="shared" si="26"/>
        <v>-102.79000000000181</v>
      </c>
      <c r="BR121" s="20">
        <f t="shared" si="26"/>
        <v>-159.60000000000053</v>
      </c>
      <c r="BS121" s="20">
        <f t="shared" si="26"/>
        <v>-708.13999999999635</v>
      </c>
      <c r="BT121" s="20">
        <f t="shared" si="26"/>
        <v>-144.99999999999918</v>
      </c>
      <c r="BU121" s="20">
        <f t="shared" si="26"/>
        <v>-38.319999999999759</v>
      </c>
      <c r="BV121" s="20">
        <f t="shared" si="26"/>
        <v>-52.160000000000053</v>
      </c>
      <c r="BW121" s="20">
        <f t="shared" si="26"/>
        <v>-52.090000000000458</v>
      </c>
      <c r="BX121" s="20">
        <f t="shared" si="26"/>
        <v>-101.94999999999916</v>
      </c>
      <c r="BY121" s="17">
        <f t="shared" si="16"/>
        <v>-1813.170000000001</v>
      </c>
      <c r="BZ121" s="17">
        <f t="shared" si="17"/>
        <v>-90.660000000000082</v>
      </c>
      <c r="CA121" s="17">
        <f t="shared" si="18"/>
        <v>-356.05999999999955</v>
      </c>
      <c r="CB121" s="17">
        <f t="shared" si="19"/>
        <v>-2259.8900000000008</v>
      </c>
    </row>
    <row r="122" spans="1:80" x14ac:dyDescent="0.25">
      <c r="A122" t="str">
        <f t="shared" si="22"/>
        <v>ICPL.RYMD</v>
      </c>
      <c r="B122" s="1" t="s">
        <v>53</v>
      </c>
      <c r="C122" s="1" t="s">
        <v>168</v>
      </c>
      <c r="D122" s="1" t="s">
        <v>168</v>
      </c>
      <c r="E122" s="17">
        <v>0</v>
      </c>
      <c r="F122" s="17">
        <v>0</v>
      </c>
      <c r="G122" s="17">
        <v>0</v>
      </c>
      <c r="H122" s="17">
        <v>0</v>
      </c>
      <c r="I122" s="17">
        <v>277.68999999999869</v>
      </c>
      <c r="J122" s="17">
        <v>312.23999999999978</v>
      </c>
      <c r="K122" s="17">
        <v>1117.3999999999942</v>
      </c>
      <c r="L122" s="17">
        <v>459.0099999999984</v>
      </c>
      <c r="M122" s="17">
        <v>197.42000000000007</v>
      </c>
      <c r="N122" s="17">
        <v>35.75</v>
      </c>
      <c r="O122" s="17">
        <v>0</v>
      </c>
      <c r="P122" s="17">
        <v>0</v>
      </c>
      <c r="Q122" s="20">
        <v>0</v>
      </c>
      <c r="R122" s="20">
        <v>0</v>
      </c>
      <c r="S122" s="20">
        <v>0</v>
      </c>
      <c r="T122" s="20">
        <v>0</v>
      </c>
      <c r="U122" s="20">
        <v>13.889999999999986</v>
      </c>
      <c r="V122" s="20">
        <v>15.620000000000005</v>
      </c>
      <c r="W122" s="20">
        <v>55.869999999999891</v>
      </c>
      <c r="X122" s="20">
        <v>22.950000000000045</v>
      </c>
      <c r="Y122" s="20">
        <v>9.8700000000000045</v>
      </c>
      <c r="Z122" s="20">
        <v>1.7900000000000063</v>
      </c>
      <c r="AA122" s="20">
        <v>0</v>
      </c>
      <c r="AB122" s="20">
        <v>0</v>
      </c>
      <c r="AC122" s="17">
        <v>0</v>
      </c>
      <c r="AD122" s="17">
        <v>0</v>
      </c>
      <c r="AE122" s="17">
        <v>0</v>
      </c>
      <c r="AF122" s="17">
        <v>0</v>
      </c>
      <c r="AG122" s="17">
        <v>49.259999999999764</v>
      </c>
      <c r="AH122" s="17">
        <v>54.650000000000091</v>
      </c>
      <c r="AI122" s="17">
        <v>193.06999999999971</v>
      </c>
      <c r="AJ122" s="17">
        <v>78.240000000000236</v>
      </c>
      <c r="AK122" s="17">
        <v>33.180000000000064</v>
      </c>
      <c r="AL122" s="17">
        <v>5.92999999999995</v>
      </c>
      <c r="AM122" s="17">
        <v>0</v>
      </c>
      <c r="AN122" s="17">
        <v>0</v>
      </c>
      <c r="AO122" s="20">
        <f t="shared" si="23"/>
        <v>0</v>
      </c>
      <c r="AP122" s="20">
        <f t="shared" si="25"/>
        <v>0</v>
      </c>
      <c r="AQ122" s="20">
        <f t="shared" si="25"/>
        <v>0</v>
      </c>
      <c r="AR122" s="20">
        <f t="shared" si="25"/>
        <v>0</v>
      </c>
      <c r="AS122" s="20">
        <f t="shared" si="25"/>
        <v>340.83999999999844</v>
      </c>
      <c r="AT122" s="20">
        <f t="shared" si="25"/>
        <v>382.50999999999988</v>
      </c>
      <c r="AU122" s="20">
        <f t="shared" si="25"/>
        <v>1366.3399999999938</v>
      </c>
      <c r="AV122" s="20">
        <f t="shared" si="25"/>
        <v>560.19999999999868</v>
      </c>
      <c r="AW122" s="20">
        <f t="shared" si="25"/>
        <v>240.47000000000014</v>
      </c>
      <c r="AX122" s="20">
        <f t="shared" si="25"/>
        <v>43.469999999999956</v>
      </c>
      <c r="AY122" s="20">
        <f t="shared" si="25"/>
        <v>0</v>
      </c>
      <c r="AZ122" s="20">
        <f t="shared" si="25"/>
        <v>0</v>
      </c>
      <c r="BA122" s="17">
        <v>0</v>
      </c>
      <c r="BB122" s="17">
        <v>0</v>
      </c>
      <c r="BC122" s="17">
        <v>0</v>
      </c>
      <c r="BD122" s="17">
        <v>0</v>
      </c>
      <c r="BE122" s="17">
        <v>5.55</v>
      </c>
      <c r="BF122" s="17">
        <v>6.24</v>
      </c>
      <c r="BG122" s="17">
        <v>22.34</v>
      </c>
      <c r="BH122" s="17">
        <v>9.18</v>
      </c>
      <c r="BI122" s="17">
        <v>3.95</v>
      </c>
      <c r="BJ122" s="17">
        <v>0.71</v>
      </c>
      <c r="BK122" s="17">
        <v>0</v>
      </c>
      <c r="BL122" s="17">
        <v>0</v>
      </c>
      <c r="BM122" s="20">
        <f t="shared" si="24"/>
        <v>0</v>
      </c>
      <c r="BN122" s="20">
        <f t="shared" si="26"/>
        <v>0</v>
      </c>
      <c r="BO122" s="20">
        <f t="shared" si="26"/>
        <v>0</v>
      </c>
      <c r="BP122" s="20">
        <f t="shared" si="26"/>
        <v>0</v>
      </c>
      <c r="BQ122" s="20">
        <f t="shared" si="26"/>
        <v>346.38999999999845</v>
      </c>
      <c r="BR122" s="20">
        <f t="shared" si="26"/>
        <v>388.74999999999989</v>
      </c>
      <c r="BS122" s="20">
        <f t="shared" si="26"/>
        <v>1388.6799999999937</v>
      </c>
      <c r="BT122" s="20">
        <f t="shared" si="26"/>
        <v>569.37999999999863</v>
      </c>
      <c r="BU122" s="20">
        <f t="shared" si="26"/>
        <v>244.42000000000013</v>
      </c>
      <c r="BV122" s="20">
        <f t="shared" si="26"/>
        <v>44.179999999999957</v>
      </c>
      <c r="BW122" s="20">
        <f t="shared" si="26"/>
        <v>0</v>
      </c>
      <c r="BX122" s="20">
        <f t="shared" si="26"/>
        <v>0</v>
      </c>
      <c r="BY122" s="17">
        <f t="shared" si="16"/>
        <v>2399.5099999999911</v>
      </c>
      <c r="BZ122" s="17">
        <f t="shared" si="17"/>
        <v>119.98999999999994</v>
      </c>
      <c r="CA122" s="17">
        <f t="shared" si="18"/>
        <v>462.29999999999978</v>
      </c>
      <c r="CB122" s="17">
        <f t="shared" si="19"/>
        <v>2981.7999999999906</v>
      </c>
    </row>
    <row r="123" spans="1:80" x14ac:dyDescent="0.25">
      <c r="A123" t="str">
        <f t="shared" si="22"/>
        <v>SCL.SCL1</v>
      </c>
      <c r="B123" s="1" t="s">
        <v>169</v>
      </c>
      <c r="C123" s="1" t="s">
        <v>170</v>
      </c>
      <c r="D123" s="1" t="s">
        <v>170</v>
      </c>
      <c r="E123" s="17">
        <v>1355.1199999999953</v>
      </c>
      <c r="F123" s="17">
        <v>2492.9300000000221</v>
      </c>
      <c r="G123" s="17">
        <v>2795.4200000000128</v>
      </c>
      <c r="H123" s="17">
        <v>987.74000000000524</v>
      </c>
      <c r="I123" s="17">
        <v>1989.1399999999994</v>
      </c>
      <c r="J123" s="17">
        <v>2387.1900000000023</v>
      </c>
      <c r="K123" s="17">
        <v>4091.570000000007</v>
      </c>
      <c r="L123" s="17">
        <v>1051.1600000000035</v>
      </c>
      <c r="M123" s="17">
        <v>478.63999999999942</v>
      </c>
      <c r="N123" s="17">
        <v>486.55000000000291</v>
      </c>
      <c r="O123" s="17">
        <v>550.29000000000087</v>
      </c>
      <c r="P123" s="17">
        <v>428.63999999999942</v>
      </c>
      <c r="Q123" s="20">
        <v>67.75</v>
      </c>
      <c r="R123" s="20">
        <v>124.64999999999964</v>
      </c>
      <c r="S123" s="20">
        <v>139.76999999999953</v>
      </c>
      <c r="T123" s="20">
        <v>49.389999999999873</v>
      </c>
      <c r="U123" s="20">
        <v>99.449999999999818</v>
      </c>
      <c r="V123" s="20">
        <v>119.36000000000058</v>
      </c>
      <c r="W123" s="20">
        <v>204.58000000000084</v>
      </c>
      <c r="X123" s="20">
        <v>52.559999999999945</v>
      </c>
      <c r="Y123" s="20">
        <v>23.940000000000055</v>
      </c>
      <c r="Z123" s="20">
        <v>24.330000000000041</v>
      </c>
      <c r="AA123" s="20">
        <v>27.509999999999991</v>
      </c>
      <c r="AB123" s="20">
        <v>21.42999999999995</v>
      </c>
      <c r="AC123" s="17">
        <v>252.6200000000008</v>
      </c>
      <c r="AD123" s="17">
        <v>458.89999999999782</v>
      </c>
      <c r="AE123" s="17">
        <v>508.67999999999665</v>
      </c>
      <c r="AF123" s="17">
        <v>177.43000000000029</v>
      </c>
      <c r="AG123" s="17">
        <v>352.82000000000153</v>
      </c>
      <c r="AH123" s="17">
        <v>417.85000000000218</v>
      </c>
      <c r="AI123" s="17">
        <v>706.93999999999869</v>
      </c>
      <c r="AJ123" s="17">
        <v>179.15999999999985</v>
      </c>
      <c r="AK123" s="17">
        <v>80.470000000000255</v>
      </c>
      <c r="AL123" s="17">
        <v>80.690000000000055</v>
      </c>
      <c r="AM123" s="17">
        <v>89.980000000000018</v>
      </c>
      <c r="AN123" s="17">
        <v>69.119999999999891</v>
      </c>
      <c r="AO123" s="20">
        <f t="shared" si="23"/>
        <v>1675.4899999999961</v>
      </c>
      <c r="AP123" s="20">
        <f t="shared" si="25"/>
        <v>3076.4800000000196</v>
      </c>
      <c r="AQ123" s="20">
        <f t="shared" si="25"/>
        <v>3443.870000000009</v>
      </c>
      <c r="AR123" s="20">
        <f t="shared" si="25"/>
        <v>1214.5600000000054</v>
      </c>
      <c r="AS123" s="20">
        <f t="shared" si="25"/>
        <v>2441.4100000000008</v>
      </c>
      <c r="AT123" s="20">
        <f t="shared" si="25"/>
        <v>2924.4000000000051</v>
      </c>
      <c r="AU123" s="20">
        <f t="shared" si="25"/>
        <v>5003.0900000000065</v>
      </c>
      <c r="AV123" s="20">
        <f t="shared" si="25"/>
        <v>1282.8800000000033</v>
      </c>
      <c r="AW123" s="20">
        <f t="shared" si="25"/>
        <v>583.04999999999973</v>
      </c>
      <c r="AX123" s="20">
        <f t="shared" si="25"/>
        <v>591.57000000000301</v>
      </c>
      <c r="AY123" s="20">
        <f t="shared" si="25"/>
        <v>667.78000000000088</v>
      </c>
      <c r="AZ123" s="20">
        <f t="shared" si="25"/>
        <v>519.18999999999926</v>
      </c>
      <c r="BA123" s="17">
        <v>27.1</v>
      </c>
      <c r="BB123" s="17">
        <v>49.85</v>
      </c>
      <c r="BC123" s="17">
        <v>55.9</v>
      </c>
      <c r="BD123" s="17">
        <v>19.75</v>
      </c>
      <c r="BE123" s="17">
        <v>39.770000000000003</v>
      </c>
      <c r="BF123" s="17">
        <v>47.73</v>
      </c>
      <c r="BG123" s="17">
        <v>81.81</v>
      </c>
      <c r="BH123" s="17">
        <v>21.02</v>
      </c>
      <c r="BI123" s="17">
        <v>9.57</v>
      </c>
      <c r="BJ123" s="17">
        <v>9.73</v>
      </c>
      <c r="BK123" s="17">
        <v>11</v>
      </c>
      <c r="BL123" s="17">
        <v>8.57</v>
      </c>
      <c r="BM123" s="20">
        <f t="shared" si="24"/>
        <v>1702.5899999999961</v>
      </c>
      <c r="BN123" s="20">
        <f t="shared" si="26"/>
        <v>3126.3300000000195</v>
      </c>
      <c r="BO123" s="20">
        <f t="shared" si="26"/>
        <v>3499.7700000000091</v>
      </c>
      <c r="BP123" s="20">
        <f t="shared" si="26"/>
        <v>1234.3100000000054</v>
      </c>
      <c r="BQ123" s="20">
        <f t="shared" si="26"/>
        <v>2481.1800000000007</v>
      </c>
      <c r="BR123" s="20">
        <f t="shared" si="26"/>
        <v>2972.1300000000051</v>
      </c>
      <c r="BS123" s="20">
        <f t="shared" si="26"/>
        <v>5084.9000000000069</v>
      </c>
      <c r="BT123" s="20">
        <f t="shared" si="26"/>
        <v>1303.9000000000033</v>
      </c>
      <c r="BU123" s="20">
        <f t="shared" si="26"/>
        <v>592.61999999999978</v>
      </c>
      <c r="BV123" s="20">
        <f t="shared" si="26"/>
        <v>601.30000000000302</v>
      </c>
      <c r="BW123" s="20">
        <f t="shared" si="26"/>
        <v>678.78000000000088</v>
      </c>
      <c r="BX123" s="20">
        <f t="shared" si="26"/>
        <v>527.75999999999931</v>
      </c>
      <c r="BY123" s="17">
        <f t="shared" si="16"/>
        <v>19094.39000000005</v>
      </c>
      <c r="BZ123" s="17">
        <f t="shared" si="17"/>
        <v>954.72000000000025</v>
      </c>
      <c r="CA123" s="17">
        <f t="shared" si="18"/>
        <v>3756.4599999999982</v>
      </c>
      <c r="CB123" s="17">
        <f t="shared" si="19"/>
        <v>23805.570000000047</v>
      </c>
    </row>
    <row r="124" spans="1:80" x14ac:dyDescent="0.25">
      <c r="A124" t="str">
        <f t="shared" ref="A124:A138" si="27">B124&amp;"."&amp;IF(D124="CES1/CES2",C124,IF(C124="CRE1/CRE2",C124,D124))</f>
        <v>SCR.SCR1</v>
      </c>
      <c r="B124" s="1" t="s">
        <v>171</v>
      </c>
      <c r="C124" s="1" t="s">
        <v>172</v>
      </c>
      <c r="D124" s="1" t="s">
        <v>172</v>
      </c>
      <c r="E124" s="17">
        <v>10843.960000000025</v>
      </c>
      <c r="F124" s="17">
        <v>24838.550000000047</v>
      </c>
      <c r="G124" s="17">
        <v>13484.270000000015</v>
      </c>
      <c r="H124" s="17">
        <v>7638.0999999999785</v>
      </c>
      <c r="I124" s="17">
        <v>11263.869999999995</v>
      </c>
      <c r="J124" s="17">
        <v>9352.2300000000396</v>
      </c>
      <c r="K124" s="17">
        <v>26942.089999999967</v>
      </c>
      <c r="L124" s="17">
        <v>6370.2900000000081</v>
      </c>
      <c r="M124" s="17">
        <v>4427.7299999999814</v>
      </c>
      <c r="N124" s="17">
        <v>7438.3800000000338</v>
      </c>
      <c r="O124" s="17">
        <v>7289.8999999999942</v>
      </c>
      <c r="P124" s="17">
        <v>7192.7799999999988</v>
      </c>
      <c r="Q124" s="20">
        <v>542.19999999999982</v>
      </c>
      <c r="R124" s="20">
        <v>1241.9300000000003</v>
      </c>
      <c r="S124" s="20">
        <v>674.21</v>
      </c>
      <c r="T124" s="20">
        <v>381.9</v>
      </c>
      <c r="U124" s="20">
        <v>563.19000000000005</v>
      </c>
      <c r="V124" s="20">
        <v>467.62000000000012</v>
      </c>
      <c r="W124" s="20">
        <v>1347.1</v>
      </c>
      <c r="X124" s="20">
        <v>318.51</v>
      </c>
      <c r="Y124" s="20">
        <v>221.38</v>
      </c>
      <c r="Z124" s="20">
        <v>371.92000000000007</v>
      </c>
      <c r="AA124" s="20">
        <v>364.49999999999977</v>
      </c>
      <c r="AB124" s="20">
        <v>359.62999999999988</v>
      </c>
      <c r="AC124" s="17">
        <v>2021.4699999999993</v>
      </c>
      <c r="AD124" s="17">
        <v>4572.25</v>
      </c>
      <c r="AE124" s="17">
        <v>2453.7200000000003</v>
      </c>
      <c r="AF124" s="17">
        <v>1372.06</v>
      </c>
      <c r="AG124" s="17">
        <v>1997.9099999999999</v>
      </c>
      <c r="AH124" s="17">
        <v>1636.9900000000007</v>
      </c>
      <c r="AI124" s="17">
        <v>4654.99</v>
      </c>
      <c r="AJ124" s="17">
        <v>1085.76</v>
      </c>
      <c r="AK124" s="17">
        <v>744.33</v>
      </c>
      <c r="AL124" s="17">
        <v>1233.6199999999999</v>
      </c>
      <c r="AM124" s="17">
        <v>1191.9699999999993</v>
      </c>
      <c r="AN124" s="17">
        <v>1159.83</v>
      </c>
      <c r="AO124" s="20">
        <f t="shared" ref="AO124:AZ138" si="28">E124+Q124+AC124</f>
        <v>13407.630000000025</v>
      </c>
      <c r="AP124" s="20">
        <f t="shared" si="28"/>
        <v>30652.730000000047</v>
      </c>
      <c r="AQ124" s="20">
        <f t="shared" si="28"/>
        <v>16612.200000000015</v>
      </c>
      <c r="AR124" s="20">
        <f t="shared" si="28"/>
        <v>9392.0599999999777</v>
      </c>
      <c r="AS124" s="20">
        <f t="shared" si="28"/>
        <v>13824.969999999996</v>
      </c>
      <c r="AT124" s="20">
        <f t="shared" si="28"/>
        <v>11456.84000000004</v>
      </c>
      <c r="AU124" s="20">
        <f t="shared" si="28"/>
        <v>32944.179999999964</v>
      </c>
      <c r="AV124" s="20">
        <f t="shared" si="28"/>
        <v>7774.5600000000086</v>
      </c>
      <c r="AW124" s="20">
        <f t="shared" si="28"/>
        <v>5393.4399999999814</v>
      </c>
      <c r="AX124" s="20">
        <f t="shared" si="28"/>
        <v>9043.9200000000346</v>
      </c>
      <c r="AY124" s="20">
        <f t="shared" si="28"/>
        <v>8846.3699999999935</v>
      </c>
      <c r="AZ124" s="20">
        <f t="shared" si="28"/>
        <v>8712.239999999998</v>
      </c>
      <c r="BA124" s="17">
        <v>216.83</v>
      </c>
      <c r="BB124" s="17">
        <v>496.66</v>
      </c>
      <c r="BC124" s="17">
        <v>269.62</v>
      </c>
      <c r="BD124" s="17">
        <v>152.72999999999999</v>
      </c>
      <c r="BE124" s="17">
        <v>225.23</v>
      </c>
      <c r="BF124" s="17">
        <v>187</v>
      </c>
      <c r="BG124" s="17">
        <v>538.72</v>
      </c>
      <c r="BH124" s="17">
        <v>127.38</v>
      </c>
      <c r="BI124" s="17">
        <v>88.53</v>
      </c>
      <c r="BJ124" s="17">
        <v>148.72999999999999</v>
      </c>
      <c r="BK124" s="17">
        <v>145.76</v>
      </c>
      <c r="BL124" s="17">
        <v>143.82</v>
      </c>
      <c r="BM124" s="20">
        <f t="shared" ref="BM124:BX138" si="29">AO124+BA124</f>
        <v>13624.460000000025</v>
      </c>
      <c r="BN124" s="20">
        <f t="shared" si="29"/>
        <v>31149.390000000047</v>
      </c>
      <c r="BO124" s="20">
        <f t="shared" si="29"/>
        <v>16881.820000000014</v>
      </c>
      <c r="BP124" s="20">
        <f t="shared" si="29"/>
        <v>9544.7899999999772</v>
      </c>
      <c r="BQ124" s="20">
        <f t="shared" si="29"/>
        <v>14050.199999999995</v>
      </c>
      <c r="BR124" s="20">
        <f t="shared" si="29"/>
        <v>11643.84000000004</v>
      </c>
      <c r="BS124" s="20">
        <f t="shared" si="29"/>
        <v>33482.899999999965</v>
      </c>
      <c r="BT124" s="20">
        <f t="shared" si="29"/>
        <v>7901.9400000000087</v>
      </c>
      <c r="BU124" s="20">
        <f t="shared" si="29"/>
        <v>5481.9699999999812</v>
      </c>
      <c r="BV124" s="20">
        <f t="shared" si="29"/>
        <v>9192.6500000000342</v>
      </c>
      <c r="BW124" s="20">
        <f t="shared" si="29"/>
        <v>8992.1299999999937</v>
      </c>
      <c r="BX124" s="20">
        <f t="shared" si="29"/>
        <v>8856.0599999999977</v>
      </c>
      <c r="BY124" s="17">
        <f t="shared" ref="BY124:BY138" si="30">SUM(E124:P124)</f>
        <v>137082.15000000008</v>
      </c>
      <c r="BZ124" s="17">
        <f t="shared" ref="BZ124:BZ138" si="31">SUM(Q124:AB124)</f>
        <v>6854.09</v>
      </c>
      <c r="CA124" s="17">
        <f t="shared" ref="CA124:CA138" si="32">SUM(AC124:AN124,BA124:BL124)</f>
        <v>26865.91</v>
      </c>
      <c r="CB124" s="17">
        <f t="shared" ref="CB124:CB138" si="33">SUM(BM124:BX124)</f>
        <v>170802.15000000008</v>
      </c>
    </row>
    <row r="125" spans="1:80" x14ac:dyDescent="0.25">
      <c r="A125" t="str">
        <f t="shared" si="27"/>
        <v>SEPI.SCR2</v>
      </c>
      <c r="B125" s="1" t="s">
        <v>173</v>
      </c>
      <c r="C125" s="1" t="s">
        <v>174</v>
      </c>
      <c r="D125" s="1" t="s">
        <v>174</v>
      </c>
      <c r="E125" s="17">
        <v>-461.64999999999941</v>
      </c>
      <c r="F125" s="17">
        <v>-420.09999999999945</v>
      </c>
      <c r="G125" s="17">
        <v>-250.87999999999977</v>
      </c>
      <c r="H125" s="17">
        <v>-331.46000000000004</v>
      </c>
      <c r="I125" s="17">
        <v>-281.27999999999986</v>
      </c>
      <c r="J125" s="17">
        <v>-205.43000000000029</v>
      </c>
      <c r="K125" s="17">
        <v>-384.71999999999935</v>
      </c>
      <c r="L125" s="17">
        <v>-192.94000000000005</v>
      </c>
      <c r="M125" s="17">
        <v>-189.12000000000035</v>
      </c>
      <c r="N125" s="17">
        <v>-273</v>
      </c>
      <c r="O125" s="17">
        <v>-289.06999999999971</v>
      </c>
      <c r="P125" s="17">
        <v>-366.5600000000004</v>
      </c>
      <c r="Q125" s="20">
        <v>-23.090000000000003</v>
      </c>
      <c r="R125" s="20">
        <v>-21</v>
      </c>
      <c r="S125" s="20">
        <v>-12.549999999999997</v>
      </c>
      <c r="T125" s="20">
        <v>-16.570000000000007</v>
      </c>
      <c r="U125" s="20">
        <v>-14.060000000000009</v>
      </c>
      <c r="V125" s="20">
        <v>-10.270000000000003</v>
      </c>
      <c r="W125" s="20">
        <v>-19.239999999999995</v>
      </c>
      <c r="X125" s="20">
        <v>-9.6399999999999935</v>
      </c>
      <c r="Y125" s="20">
        <v>-9.4600000000000009</v>
      </c>
      <c r="Z125" s="20">
        <v>-13.650000000000006</v>
      </c>
      <c r="AA125" s="20">
        <v>-14.449999999999989</v>
      </c>
      <c r="AB125" s="20">
        <v>-18.329999999999984</v>
      </c>
      <c r="AC125" s="17">
        <v>-86.06</v>
      </c>
      <c r="AD125" s="17">
        <v>-77.330000000000041</v>
      </c>
      <c r="AE125" s="17">
        <v>-45.650000000000006</v>
      </c>
      <c r="AF125" s="17">
        <v>-59.539999999999992</v>
      </c>
      <c r="AG125" s="17">
        <v>-49.890000000000015</v>
      </c>
      <c r="AH125" s="17">
        <v>-35.95999999999998</v>
      </c>
      <c r="AI125" s="17">
        <v>-66.470000000000027</v>
      </c>
      <c r="AJ125" s="17">
        <v>-32.880000000000024</v>
      </c>
      <c r="AK125" s="17">
        <v>-31.789999999999992</v>
      </c>
      <c r="AL125" s="17">
        <v>-45.269999999999982</v>
      </c>
      <c r="AM125" s="17">
        <v>-47.269999999999982</v>
      </c>
      <c r="AN125" s="17">
        <v>-59.100000000000023</v>
      </c>
      <c r="AO125" s="20">
        <f t="shared" si="28"/>
        <v>-570.7999999999995</v>
      </c>
      <c r="AP125" s="20">
        <f t="shared" si="28"/>
        <v>-518.4299999999995</v>
      </c>
      <c r="AQ125" s="20">
        <f t="shared" si="28"/>
        <v>-309.07999999999981</v>
      </c>
      <c r="AR125" s="20">
        <f t="shared" si="28"/>
        <v>-407.57000000000005</v>
      </c>
      <c r="AS125" s="20">
        <f t="shared" si="28"/>
        <v>-345.2299999999999</v>
      </c>
      <c r="AT125" s="20">
        <f t="shared" si="28"/>
        <v>-251.66000000000028</v>
      </c>
      <c r="AU125" s="20">
        <f t="shared" si="28"/>
        <v>-470.42999999999938</v>
      </c>
      <c r="AV125" s="20">
        <f t="shared" si="28"/>
        <v>-235.46000000000006</v>
      </c>
      <c r="AW125" s="20">
        <f t="shared" si="28"/>
        <v>-230.37000000000035</v>
      </c>
      <c r="AX125" s="20">
        <f t="shared" si="28"/>
        <v>-331.91999999999996</v>
      </c>
      <c r="AY125" s="20">
        <f t="shared" si="28"/>
        <v>-350.78999999999968</v>
      </c>
      <c r="AZ125" s="20">
        <f t="shared" si="28"/>
        <v>-443.99000000000041</v>
      </c>
      <c r="BA125" s="17">
        <v>-9.23</v>
      </c>
      <c r="BB125" s="17">
        <v>-8.4</v>
      </c>
      <c r="BC125" s="17">
        <v>-5.0199999999999996</v>
      </c>
      <c r="BD125" s="17">
        <v>-6.63</v>
      </c>
      <c r="BE125" s="17">
        <v>-5.62</v>
      </c>
      <c r="BF125" s="17">
        <v>-4.1100000000000003</v>
      </c>
      <c r="BG125" s="17">
        <v>-7.69</v>
      </c>
      <c r="BH125" s="17">
        <v>-3.86</v>
      </c>
      <c r="BI125" s="17">
        <v>-3.78</v>
      </c>
      <c r="BJ125" s="17">
        <v>-5.46</v>
      </c>
      <c r="BK125" s="17">
        <v>-5.78</v>
      </c>
      <c r="BL125" s="17">
        <v>-7.33</v>
      </c>
      <c r="BM125" s="20">
        <f t="shared" si="29"/>
        <v>-580.02999999999952</v>
      </c>
      <c r="BN125" s="20">
        <f t="shared" si="29"/>
        <v>-526.82999999999947</v>
      </c>
      <c r="BO125" s="20">
        <f t="shared" si="29"/>
        <v>-314.0999999999998</v>
      </c>
      <c r="BP125" s="20">
        <f t="shared" si="29"/>
        <v>-414.20000000000005</v>
      </c>
      <c r="BQ125" s="20">
        <f t="shared" si="29"/>
        <v>-350.84999999999991</v>
      </c>
      <c r="BR125" s="20">
        <f t="shared" si="29"/>
        <v>-255.77000000000029</v>
      </c>
      <c r="BS125" s="20">
        <f t="shared" si="29"/>
        <v>-478.11999999999938</v>
      </c>
      <c r="BT125" s="20">
        <f t="shared" si="29"/>
        <v>-239.32000000000008</v>
      </c>
      <c r="BU125" s="20">
        <f t="shared" si="29"/>
        <v>-234.15000000000035</v>
      </c>
      <c r="BV125" s="20">
        <f t="shared" si="29"/>
        <v>-337.37999999999994</v>
      </c>
      <c r="BW125" s="20">
        <f t="shared" si="29"/>
        <v>-356.56999999999965</v>
      </c>
      <c r="BX125" s="20">
        <f t="shared" si="29"/>
        <v>-451.32000000000039</v>
      </c>
      <c r="BY125" s="17">
        <f t="shared" si="30"/>
        <v>-3646.2099999999987</v>
      </c>
      <c r="BZ125" s="17">
        <f t="shared" si="31"/>
        <v>-182.31</v>
      </c>
      <c r="CA125" s="17">
        <f t="shared" si="32"/>
        <v>-710.12000000000012</v>
      </c>
      <c r="CB125" s="17">
        <f t="shared" si="33"/>
        <v>-4538.6399999999994</v>
      </c>
    </row>
    <row r="126" spans="1:80" x14ac:dyDescent="0.25">
      <c r="A126" t="str">
        <f t="shared" si="27"/>
        <v>SEPI.SCR3</v>
      </c>
      <c r="B126" s="1" t="s">
        <v>173</v>
      </c>
      <c r="C126" s="1" t="s">
        <v>175</v>
      </c>
      <c r="D126" s="1" t="s">
        <v>175</v>
      </c>
      <c r="E126" s="17">
        <v>-238.16000000000076</v>
      </c>
      <c r="F126" s="17">
        <v>-273.94999999999982</v>
      </c>
      <c r="G126" s="17">
        <v>-122.30999999999995</v>
      </c>
      <c r="H126" s="17">
        <v>-163.73000000000047</v>
      </c>
      <c r="I126" s="17">
        <v>-116.13999999999987</v>
      </c>
      <c r="J126" s="17">
        <v>-93.610000000000127</v>
      </c>
      <c r="K126" s="17">
        <v>-135.7800000000002</v>
      </c>
      <c r="L126" s="17">
        <v>-93.089999999999691</v>
      </c>
      <c r="M126" s="17">
        <v>-94.4699999999998</v>
      </c>
      <c r="N126" s="17">
        <v>-159.97000000000025</v>
      </c>
      <c r="O126" s="17">
        <v>-149.65999999999985</v>
      </c>
      <c r="P126" s="17">
        <v>-198.44000000000051</v>
      </c>
      <c r="Q126" s="20">
        <v>-11.910000000000025</v>
      </c>
      <c r="R126" s="20">
        <v>-13.689999999999998</v>
      </c>
      <c r="S126" s="20">
        <v>-6.1200000000000045</v>
      </c>
      <c r="T126" s="20">
        <v>-8.1800000000000068</v>
      </c>
      <c r="U126" s="20">
        <v>-5.8000000000000114</v>
      </c>
      <c r="V126" s="20">
        <v>-4.6800000000000068</v>
      </c>
      <c r="W126" s="20">
        <v>-6.789999999999992</v>
      </c>
      <c r="X126" s="20">
        <v>-4.6599999999999966</v>
      </c>
      <c r="Y126" s="20">
        <v>-4.7199999999999989</v>
      </c>
      <c r="Z126" s="20">
        <v>-8</v>
      </c>
      <c r="AA126" s="20">
        <v>-7.4900000000000091</v>
      </c>
      <c r="AB126" s="20">
        <v>-9.9200000000000159</v>
      </c>
      <c r="AC126" s="17">
        <v>-44.400000000000091</v>
      </c>
      <c r="AD126" s="17">
        <v>-50.429999999999836</v>
      </c>
      <c r="AE126" s="17">
        <v>-22.259999999999991</v>
      </c>
      <c r="AF126" s="17">
        <v>-29.409999999999968</v>
      </c>
      <c r="AG126" s="17">
        <v>-20.599999999999966</v>
      </c>
      <c r="AH126" s="17">
        <v>-16.379999999999995</v>
      </c>
      <c r="AI126" s="17">
        <v>-23.459999999999923</v>
      </c>
      <c r="AJ126" s="17">
        <v>-15.860000000000014</v>
      </c>
      <c r="AK126" s="17">
        <v>-15.879999999999995</v>
      </c>
      <c r="AL126" s="17">
        <v>-26.529999999999973</v>
      </c>
      <c r="AM126" s="17">
        <v>-24.470000000000027</v>
      </c>
      <c r="AN126" s="17">
        <v>-32</v>
      </c>
      <c r="AO126" s="20">
        <f t="shared" si="28"/>
        <v>-294.47000000000088</v>
      </c>
      <c r="AP126" s="20">
        <f t="shared" si="28"/>
        <v>-338.06999999999965</v>
      </c>
      <c r="AQ126" s="20">
        <f t="shared" si="28"/>
        <v>-150.68999999999994</v>
      </c>
      <c r="AR126" s="20">
        <f t="shared" si="28"/>
        <v>-201.32000000000045</v>
      </c>
      <c r="AS126" s="20">
        <f t="shared" si="28"/>
        <v>-142.53999999999985</v>
      </c>
      <c r="AT126" s="20">
        <f t="shared" si="28"/>
        <v>-114.67000000000013</v>
      </c>
      <c r="AU126" s="20">
        <f t="shared" si="28"/>
        <v>-166.03000000000011</v>
      </c>
      <c r="AV126" s="20">
        <f t="shared" si="28"/>
        <v>-113.6099999999997</v>
      </c>
      <c r="AW126" s="20">
        <f t="shared" si="28"/>
        <v>-115.06999999999979</v>
      </c>
      <c r="AX126" s="20">
        <f t="shared" si="28"/>
        <v>-194.50000000000023</v>
      </c>
      <c r="AY126" s="20">
        <f t="shared" si="28"/>
        <v>-181.61999999999989</v>
      </c>
      <c r="AZ126" s="20">
        <f t="shared" si="28"/>
        <v>-240.36000000000053</v>
      </c>
      <c r="BA126" s="17">
        <v>-4.76</v>
      </c>
      <c r="BB126" s="17">
        <v>-5.48</v>
      </c>
      <c r="BC126" s="17">
        <v>-2.4500000000000002</v>
      </c>
      <c r="BD126" s="17">
        <v>-3.27</v>
      </c>
      <c r="BE126" s="17">
        <v>-2.3199999999999998</v>
      </c>
      <c r="BF126" s="17">
        <v>-1.87</v>
      </c>
      <c r="BG126" s="17">
        <v>-2.71</v>
      </c>
      <c r="BH126" s="17">
        <v>-1.86</v>
      </c>
      <c r="BI126" s="17">
        <v>-1.89</v>
      </c>
      <c r="BJ126" s="17">
        <v>-3.2</v>
      </c>
      <c r="BK126" s="17">
        <v>-2.99</v>
      </c>
      <c r="BL126" s="17">
        <v>-3.97</v>
      </c>
      <c r="BM126" s="20">
        <f t="shared" si="29"/>
        <v>-299.23000000000087</v>
      </c>
      <c r="BN126" s="20">
        <f t="shared" si="29"/>
        <v>-343.54999999999967</v>
      </c>
      <c r="BO126" s="20">
        <f t="shared" si="29"/>
        <v>-153.13999999999993</v>
      </c>
      <c r="BP126" s="20">
        <f t="shared" si="29"/>
        <v>-204.59000000000046</v>
      </c>
      <c r="BQ126" s="20">
        <f t="shared" si="29"/>
        <v>-144.85999999999984</v>
      </c>
      <c r="BR126" s="20">
        <f t="shared" si="29"/>
        <v>-116.54000000000013</v>
      </c>
      <c r="BS126" s="20">
        <f t="shared" si="29"/>
        <v>-168.74000000000012</v>
      </c>
      <c r="BT126" s="20">
        <f t="shared" si="29"/>
        <v>-115.4699999999997</v>
      </c>
      <c r="BU126" s="20">
        <f t="shared" si="29"/>
        <v>-116.95999999999979</v>
      </c>
      <c r="BV126" s="20">
        <f t="shared" si="29"/>
        <v>-197.70000000000022</v>
      </c>
      <c r="BW126" s="20">
        <f t="shared" si="29"/>
        <v>-184.6099999999999</v>
      </c>
      <c r="BX126" s="20">
        <f t="shared" si="29"/>
        <v>-244.33000000000052</v>
      </c>
      <c r="BY126" s="17">
        <f t="shared" si="30"/>
        <v>-1839.3100000000013</v>
      </c>
      <c r="BZ126" s="17">
        <f t="shared" si="31"/>
        <v>-91.960000000000065</v>
      </c>
      <c r="CA126" s="17">
        <f t="shared" si="32"/>
        <v>-358.44999999999976</v>
      </c>
      <c r="CB126" s="17">
        <f t="shared" si="33"/>
        <v>-2289.7200000000012</v>
      </c>
    </row>
    <row r="127" spans="1:80" x14ac:dyDescent="0.25">
      <c r="A127" t="str">
        <f t="shared" si="27"/>
        <v>SEPI.SCR4</v>
      </c>
      <c r="B127" s="1" t="s">
        <v>173</v>
      </c>
      <c r="C127" s="1" t="s">
        <v>177</v>
      </c>
      <c r="D127" s="1" t="s">
        <v>177</v>
      </c>
      <c r="E127" s="17">
        <v>1169.1100000000006</v>
      </c>
      <c r="F127" s="17">
        <v>1488.4499999999971</v>
      </c>
      <c r="G127" s="17">
        <v>585.27000000000044</v>
      </c>
      <c r="H127" s="17">
        <v>422.41999999999825</v>
      </c>
      <c r="I127" s="17">
        <v>485.63999999999942</v>
      </c>
      <c r="J127" s="17">
        <v>535.0099999999984</v>
      </c>
      <c r="K127" s="17">
        <v>916.19000000000233</v>
      </c>
      <c r="L127" s="17">
        <v>329.91999999999825</v>
      </c>
      <c r="M127" s="17">
        <v>389.03999999999724</v>
      </c>
      <c r="N127" s="17">
        <v>609.12000000000262</v>
      </c>
      <c r="O127" s="17">
        <v>635.34000000000378</v>
      </c>
      <c r="P127" s="17">
        <v>589.66999999999825</v>
      </c>
      <c r="Q127" s="20">
        <v>58.450000000000045</v>
      </c>
      <c r="R127" s="20">
        <v>74.42999999999995</v>
      </c>
      <c r="S127" s="20">
        <v>29.259999999999991</v>
      </c>
      <c r="T127" s="20">
        <v>21.120000000000005</v>
      </c>
      <c r="U127" s="20">
        <v>24.289999999999992</v>
      </c>
      <c r="V127" s="20">
        <v>26.750000000000028</v>
      </c>
      <c r="W127" s="20">
        <v>45.809999999999945</v>
      </c>
      <c r="X127" s="20">
        <v>16.489999999999981</v>
      </c>
      <c r="Y127" s="20">
        <v>19.44999999999996</v>
      </c>
      <c r="Z127" s="20">
        <v>30.459999999999923</v>
      </c>
      <c r="AA127" s="20">
        <v>31.769999999999982</v>
      </c>
      <c r="AB127" s="20">
        <v>29.490000000000009</v>
      </c>
      <c r="AC127" s="17">
        <v>217.94000000000005</v>
      </c>
      <c r="AD127" s="17">
        <v>274</v>
      </c>
      <c r="AE127" s="17">
        <v>106.5</v>
      </c>
      <c r="AF127" s="17">
        <v>75.88</v>
      </c>
      <c r="AG127" s="17">
        <v>86.139999999999986</v>
      </c>
      <c r="AH127" s="17">
        <v>93.639999999999986</v>
      </c>
      <c r="AI127" s="17">
        <v>158.30000000000018</v>
      </c>
      <c r="AJ127" s="17">
        <v>56.239999999999895</v>
      </c>
      <c r="AK127" s="17">
        <v>65.400000000000091</v>
      </c>
      <c r="AL127" s="17">
        <v>101.01999999999998</v>
      </c>
      <c r="AM127" s="17">
        <v>103.87999999999988</v>
      </c>
      <c r="AN127" s="17">
        <v>95.079999999999927</v>
      </c>
      <c r="AO127" s="20">
        <f t="shared" si="28"/>
        <v>1445.5000000000007</v>
      </c>
      <c r="AP127" s="20">
        <f t="shared" si="28"/>
        <v>1836.8799999999969</v>
      </c>
      <c r="AQ127" s="20">
        <f t="shared" si="28"/>
        <v>721.03000000000043</v>
      </c>
      <c r="AR127" s="20">
        <f t="shared" si="28"/>
        <v>519.41999999999825</v>
      </c>
      <c r="AS127" s="20">
        <f t="shared" si="28"/>
        <v>596.06999999999937</v>
      </c>
      <c r="AT127" s="20">
        <f t="shared" si="28"/>
        <v>655.39999999999839</v>
      </c>
      <c r="AU127" s="20">
        <f t="shared" si="28"/>
        <v>1120.3000000000025</v>
      </c>
      <c r="AV127" s="20">
        <f t="shared" si="28"/>
        <v>402.64999999999816</v>
      </c>
      <c r="AW127" s="20">
        <f t="shared" si="28"/>
        <v>473.88999999999726</v>
      </c>
      <c r="AX127" s="20">
        <f t="shared" si="28"/>
        <v>740.60000000000252</v>
      </c>
      <c r="AY127" s="20">
        <f t="shared" si="28"/>
        <v>770.99000000000365</v>
      </c>
      <c r="AZ127" s="20">
        <f t="shared" si="28"/>
        <v>714.23999999999819</v>
      </c>
      <c r="BA127" s="17">
        <v>23.38</v>
      </c>
      <c r="BB127" s="17">
        <v>29.76</v>
      </c>
      <c r="BC127" s="17">
        <v>11.7</v>
      </c>
      <c r="BD127" s="17">
        <v>8.4499999999999993</v>
      </c>
      <c r="BE127" s="17">
        <v>9.7100000000000009</v>
      </c>
      <c r="BF127" s="17">
        <v>10.7</v>
      </c>
      <c r="BG127" s="17">
        <v>18.32</v>
      </c>
      <c r="BH127" s="17">
        <v>6.6</v>
      </c>
      <c r="BI127" s="17">
        <v>7.78</v>
      </c>
      <c r="BJ127" s="17">
        <v>12.18</v>
      </c>
      <c r="BK127" s="17">
        <v>12.7</v>
      </c>
      <c r="BL127" s="17">
        <v>11.79</v>
      </c>
      <c r="BM127" s="20">
        <f t="shared" si="29"/>
        <v>1468.8800000000008</v>
      </c>
      <c r="BN127" s="20">
        <f t="shared" si="29"/>
        <v>1866.6399999999969</v>
      </c>
      <c r="BO127" s="20">
        <f t="shared" si="29"/>
        <v>732.73000000000047</v>
      </c>
      <c r="BP127" s="20">
        <f t="shared" si="29"/>
        <v>527.8699999999983</v>
      </c>
      <c r="BQ127" s="20">
        <f t="shared" si="29"/>
        <v>605.7799999999994</v>
      </c>
      <c r="BR127" s="20">
        <f t="shared" si="29"/>
        <v>666.09999999999843</v>
      </c>
      <c r="BS127" s="20">
        <f t="shared" si="29"/>
        <v>1138.6200000000024</v>
      </c>
      <c r="BT127" s="20">
        <f t="shared" si="29"/>
        <v>409.24999999999818</v>
      </c>
      <c r="BU127" s="20">
        <f t="shared" si="29"/>
        <v>481.66999999999723</v>
      </c>
      <c r="BV127" s="20">
        <f t="shared" si="29"/>
        <v>752.78000000000247</v>
      </c>
      <c r="BW127" s="20">
        <f t="shared" si="29"/>
        <v>783.69000000000369</v>
      </c>
      <c r="BX127" s="20">
        <f t="shared" si="29"/>
        <v>726.02999999999815</v>
      </c>
      <c r="BY127" s="17">
        <f t="shared" si="30"/>
        <v>8155.1799999999967</v>
      </c>
      <c r="BZ127" s="17">
        <f t="shared" si="31"/>
        <v>407.76999999999975</v>
      </c>
      <c r="CA127" s="17">
        <f t="shared" si="32"/>
        <v>1597.0900000000001</v>
      </c>
      <c r="CB127" s="17">
        <f t="shared" si="33"/>
        <v>10160.039999999999</v>
      </c>
    </row>
    <row r="128" spans="1:80" x14ac:dyDescent="0.25">
      <c r="A128" t="str">
        <f t="shared" si="27"/>
        <v>SHEL.SCTG</v>
      </c>
      <c r="B128" s="1" t="s">
        <v>178</v>
      </c>
      <c r="C128" s="1" t="s">
        <v>179</v>
      </c>
      <c r="D128" s="1" t="s">
        <v>179</v>
      </c>
      <c r="E128" s="17">
        <v>0.24000000000000199</v>
      </c>
      <c r="F128" s="17">
        <v>16.210000000000036</v>
      </c>
      <c r="G128" s="17">
        <v>5.0200000000000387</v>
      </c>
      <c r="H128" s="17">
        <v>0</v>
      </c>
      <c r="I128" s="17">
        <v>1.0099999999999909</v>
      </c>
      <c r="J128" s="17">
        <v>8.9999999999999858E-2</v>
      </c>
      <c r="K128" s="17">
        <v>15.059999999999945</v>
      </c>
      <c r="L128" s="17">
        <v>122.63999999999942</v>
      </c>
      <c r="M128" s="17">
        <v>0</v>
      </c>
      <c r="N128" s="17">
        <v>1.2000000000000028</v>
      </c>
      <c r="O128" s="17">
        <v>20.039999999999964</v>
      </c>
      <c r="P128" s="17">
        <v>0.11000000000000032</v>
      </c>
      <c r="Q128" s="20">
        <v>1.0000000000000009E-2</v>
      </c>
      <c r="R128" s="20">
        <v>0.82000000000000028</v>
      </c>
      <c r="S128" s="20">
        <v>0.25</v>
      </c>
      <c r="T128" s="20">
        <v>0</v>
      </c>
      <c r="U128" s="20">
        <v>5.0000000000000044E-2</v>
      </c>
      <c r="V128" s="20">
        <v>0</v>
      </c>
      <c r="W128" s="20">
        <v>0.76000000000000156</v>
      </c>
      <c r="X128" s="20">
        <v>6.1299999999999955</v>
      </c>
      <c r="Y128" s="20">
        <v>0</v>
      </c>
      <c r="Z128" s="20">
        <v>6.0000000000000053E-2</v>
      </c>
      <c r="AA128" s="20">
        <v>1</v>
      </c>
      <c r="AB128" s="20">
        <v>1.0000000000000009E-2</v>
      </c>
      <c r="AC128" s="17">
        <v>4.9999999999999822E-2</v>
      </c>
      <c r="AD128" s="17">
        <v>2.980000000000004</v>
      </c>
      <c r="AE128" s="17">
        <v>0.92000000000000171</v>
      </c>
      <c r="AF128" s="17">
        <v>0</v>
      </c>
      <c r="AG128" s="17">
        <v>0.17999999999999972</v>
      </c>
      <c r="AH128" s="17">
        <v>2.0000000000000018E-2</v>
      </c>
      <c r="AI128" s="17">
        <v>2.5999999999999943</v>
      </c>
      <c r="AJ128" s="17">
        <v>20.899999999999977</v>
      </c>
      <c r="AK128" s="17">
        <v>0</v>
      </c>
      <c r="AL128" s="17">
        <v>0.20000000000000018</v>
      </c>
      <c r="AM128" s="17">
        <v>3.2800000000000011</v>
      </c>
      <c r="AN128" s="17">
        <v>2.0000000000000018E-2</v>
      </c>
      <c r="AO128" s="20">
        <f t="shared" si="28"/>
        <v>0.30000000000000182</v>
      </c>
      <c r="AP128" s="20">
        <f t="shared" si="28"/>
        <v>20.010000000000041</v>
      </c>
      <c r="AQ128" s="20">
        <f t="shared" si="28"/>
        <v>6.1900000000000404</v>
      </c>
      <c r="AR128" s="20">
        <f t="shared" si="28"/>
        <v>0</v>
      </c>
      <c r="AS128" s="20">
        <f t="shared" si="28"/>
        <v>1.2399999999999907</v>
      </c>
      <c r="AT128" s="20">
        <f t="shared" si="28"/>
        <v>0.10999999999999988</v>
      </c>
      <c r="AU128" s="20">
        <f t="shared" si="28"/>
        <v>18.419999999999941</v>
      </c>
      <c r="AV128" s="20">
        <f t="shared" si="28"/>
        <v>149.66999999999939</v>
      </c>
      <c r="AW128" s="20">
        <f t="shared" si="28"/>
        <v>0</v>
      </c>
      <c r="AX128" s="20">
        <f t="shared" si="28"/>
        <v>1.4600000000000031</v>
      </c>
      <c r="AY128" s="20">
        <f t="shared" si="28"/>
        <v>24.319999999999965</v>
      </c>
      <c r="AZ128" s="20">
        <f t="shared" si="28"/>
        <v>0.14000000000000035</v>
      </c>
      <c r="BA128" s="17">
        <v>0</v>
      </c>
      <c r="BB128" s="17">
        <v>0.32</v>
      </c>
      <c r="BC128" s="17">
        <v>0.1</v>
      </c>
      <c r="BD128" s="17">
        <v>0</v>
      </c>
      <c r="BE128" s="17">
        <v>0.02</v>
      </c>
      <c r="BF128" s="17">
        <v>0</v>
      </c>
      <c r="BG128" s="17">
        <v>0.3</v>
      </c>
      <c r="BH128" s="17">
        <v>2.4500000000000002</v>
      </c>
      <c r="BI128" s="17">
        <v>0</v>
      </c>
      <c r="BJ128" s="17">
        <v>0.02</v>
      </c>
      <c r="BK128" s="17">
        <v>0.4</v>
      </c>
      <c r="BL128" s="17">
        <v>0</v>
      </c>
      <c r="BM128" s="20">
        <f t="shared" si="29"/>
        <v>0.30000000000000182</v>
      </c>
      <c r="BN128" s="20">
        <f t="shared" si="29"/>
        <v>20.330000000000041</v>
      </c>
      <c r="BO128" s="20">
        <f t="shared" si="29"/>
        <v>6.29000000000004</v>
      </c>
      <c r="BP128" s="20">
        <f t="shared" si="29"/>
        <v>0</v>
      </c>
      <c r="BQ128" s="20">
        <f t="shared" si="29"/>
        <v>1.2599999999999907</v>
      </c>
      <c r="BR128" s="20">
        <f t="shared" si="29"/>
        <v>0.10999999999999988</v>
      </c>
      <c r="BS128" s="20">
        <f t="shared" si="29"/>
        <v>18.719999999999942</v>
      </c>
      <c r="BT128" s="20">
        <f t="shared" si="29"/>
        <v>152.11999999999938</v>
      </c>
      <c r="BU128" s="20">
        <f t="shared" si="29"/>
        <v>0</v>
      </c>
      <c r="BV128" s="20">
        <f t="shared" si="29"/>
        <v>1.4800000000000031</v>
      </c>
      <c r="BW128" s="20">
        <f t="shared" si="29"/>
        <v>24.719999999999963</v>
      </c>
      <c r="BX128" s="20">
        <f t="shared" si="29"/>
        <v>0.14000000000000035</v>
      </c>
      <c r="BY128" s="17">
        <f t="shared" si="30"/>
        <v>181.61999999999938</v>
      </c>
      <c r="BZ128" s="17">
        <f t="shared" si="31"/>
        <v>9.0899999999999981</v>
      </c>
      <c r="CA128" s="17">
        <f t="shared" si="32"/>
        <v>34.759999999999984</v>
      </c>
      <c r="CB128" s="17">
        <f t="shared" si="33"/>
        <v>225.46999999999935</v>
      </c>
    </row>
    <row r="129" spans="1:80" x14ac:dyDescent="0.25">
      <c r="A129" t="str">
        <f t="shared" si="27"/>
        <v>TCN.SD1</v>
      </c>
      <c r="B129" s="1" t="s">
        <v>33</v>
      </c>
      <c r="C129" s="1" t="s">
        <v>180</v>
      </c>
      <c r="D129" s="1" t="s">
        <v>180</v>
      </c>
      <c r="E129" s="17">
        <v>-1528.9199999999255</v>
      </c>
      <c r="F129" s="17">
        <v>-2650.5799999999581</v>
      </c>
      <c r="G129" s="17">
        <v>-1538.5500000000466</v>
      </c>
      <c r="H129" s="17">
        <v>-1056.7700000000186</v>
      </c>
      <c r="I129" s="17">
        <v>-744.77999999999884</v>
      </c>
      <c r="J129" s="17">
        <v>-1292.9099999999744</v>
      </c>
      <c r="K129" s="17">
        <v>-3503.1899999999441</v>
      </c>
      <c r="L129" s="17">
        <v>-1438.8099999999977</v>
      </c>
      <c r="M129" s="17">
        <v>-745.15000000002328</v>
      </c>
      <c r="N129" s="17">
        <v>-1036.3800000000047</v>
      </c>
      <c r="O129" s="17">
        <v>-1366.4000000000233</v>
      </c>
      <c r="P129" s="17">
        <v>-1052.140000000014</v>
      </c>
      <c r="Q129" s="20">
        <v>-76.450000000000728</v>
      </c>
      <c r="R129" s="20">
        <v>-132.53000000000247</v>
      </c>
      <c r="S129" s="20">
        <v>-76.930000000000291</v>
      </c>
      <c r="T129" s="20">
        <v>-52.839999999998327</v>
      </c>
      <c r="U129" s="20">
        <v>-37.239999999999782</v>
      </c>
      <c r="V129" s="20">
        <v>-64.649999999999636</v>
      </c>
      <c r="W129" s="20">
        <v>-175.15999999999985</v>
      </c>
      <c r="X129" s="20">
        <v>-71.940000000000509</v>
      </c>
      <c r="Y129" s="20">
        <v>-37.25</v>
      </c>
      <c r="Z129" s="20">
        <v>-51.819999999999709</v>
      </c>
      <c r="AA129" s="20">
        <v>-68.319999999999709</v>
      </c>
      <c r="AB129" s="20">
        <v>-52.609999999999673</v>
      </c>
      <c r="AC129" s="17">
        <v>-285.01000000000204</v>
      </c>
      <c r="AD129" s="17">
        <v>-487.91000000000349</v>
      </c>
      <c r="AE129" s="17">
        <v>-279.97000000000116</v>
      </c>
      <c r="AF129" s="17">
        <v>-189.83000000000175</v>
      </c>
      <c r="AG129" s="17">
        <v>-132.11000000000058</v>
      </c>
      <c r="AH129" s="17">
        <v>-226.31000000000495</v>
      </c>
      <c r="AI129" s="17">
        <v>-605.27000000000407</v>
      </c>
      <c r="AJ129" s="17">
        <v>-245.23999999999796</v>
      </c>
      <c r="AK129" s="17">
        <v>-125.2599999999984</v>
      </c>
      <c r="AL129" s="17">
        <v>-171.88000000000102</v>
      </c>
      <c r="AM129" s="17">
        <v>-223.42000000000189</v>
      </c>
      <c r="AN129" s="17">
        <v>-169.65999999999985</v>
      </c>
      <c r="AO129" s="20">
        <f t="shared" si="28"/>
        <v>-1890.3799999999283</v>
      </c>
      <c r="AP129" s="20">
        <f t="shared" si="28"/>
        <v>-3271.0199999999641</v>
      </c>
      <c r="AQ129" s="20">
        <f t="shared" si="28"/>
        <v>-1895.450000000048</v>
      </c>
      <c r="AR129" s="20">
        <f t="shared" si="28"/>
        <v>-1299.4400000000187</v>
      </c>
      <c r="AS129" s="20">
        <f t="shared" si="28"/>
        <v>-914.1299999999992</v>
      </c>
      <c r="AT129" s="20">
        <f t="shared" si="28"/>
        <v>-1583.869999999979</v>
      </c>
      <c r="AU129" s="20">
        <f t="shared" si="28"/>
        <v>-4283.619999999948</v>
      </c>
      <c r="AV129" s="20">
        <f t="shared" si="28"/>
        <v>-1755.9899999999961</v>
      </c>
      <c r="AW129" s="20">
        <f t="shared" si="28"/>
        <v>-907.66000000002168</v>
      </c>
      <c r="AX129" s="20">
        <f t="shared" si="28"/>
        <v>-1260.0800000000054</v>
      </c>
      <c r="AY129" s="20">
        <f t="shared" si="28"/>
        <v>-1658.1400000000249</v>
      </c>
      <c r="AZ129" s="20">
        <f t="shared" si="28"/>
        <v>-1274.4100000000135</v>
      </c>
      <c r="BA129" s="17">
        <v>-30.57</v>
      </c>
      <c r="BB129" s="17">
        <v>-53</v>
      </c>
      <c r="BC129" s="17">
        <v>-30.76</v>
      </c>
      <c r="BD129" s="17">
        <v>-21.13</v>
      </c>
      <c r="BE129" s="17">
        <v>-14.89</v>
      </c>
      <c r="BF129" s="17">
        <v>-25.85</v>
      </c>
      <c r="BG129" s="17">
        <v>-70.05</v>
      </c>
      <c r="BH129" s="17">
        <v>-28.77</v>
      </c>
      <c r="BI129" s="17">
        <v>-14.9</v>
      </c>
      <c r="BJ129" s="17">
        <v>-20.72</v>
      </c>
      <c r="BK129" s="17">
        <v>-27.32</v>
      </c>
      <c r="BL129" s="17">
        <v>-21.04</v>
      </c>
      <c r="BM129" s="20">
        <f t="shared" si="29"/>
        <v>-1920.9499999999282</v>
      </c>
      <c r="BN129" s="20">
        <f t="shared" si="29"/>
        <v>-3324.0199999999641</v>
      </c>
      <c r="BO129" s="20">
        <f t="shared" si="29"/>
        <v>-1926.210000000048</v>
      </c>
      <c r="BP129" s="20">
        <f t="shared" si="29"/>
        <v>-1320.5700000000188</v>
      </c>
      <c r="BQ129" s="20">
        <f t="shared" si="29"/>
        <v>-929.01999999999919</v>
      </c>
      <c r="BR129" s="20">
        <f t="shared" si="29"/>
        <v>-1609.7199999999789</v>
      </c>
      <c r="BS129" s="20">
        <f t="shared" si="29"/>
        <v>-4353.6699999999482</v>
      </c>
      <c r="BT129" s="20">
        <f t="shared" si="29"/>
        <v>-1784.7599999999961</v>
      </c>
      <c r="BU129" s="20">
        <f t="shared" si="29"/>
        <v>-922.56000000002166</v>
      </c>
      <c r="BV129" s="20">
        <f t="shared" si="29"/>
        <v>-1280.8000000000054</v>
      </c>
      <c r="BW129" s="20">
        <f t="shared" si="29"/>
        <v>-1685.4600000000248</v>
      </c>
      <c r="BX129" s="20">
        <f t="shared" si="29"/>
        <v>-1295.4500000000135</v>
      </c>
      <c r="BY129" s="17">
        <f t="shared" si="30"/>
        <v>-17954.579999999929</v>
      </c>
      <c r="BZ129" s="17">
        <f t="shared" si="31"/>
        <v>-897.74000000000069</v>
      </c>
      <c r="CA129" s="17">
        <f t="shared" si="32"/>
        <v>-3500.8700000000176</v>
      </c>
      <c r="CB129" s="17">
        <f t="shared" si="33"/>
        <v>-22353.189999999951</v>
      </c>
    </row>
    <row r="130" spans="1:80" x14ac:dyDescent="0.25">
      <c r="A130" t="str">
        <f t="shared" si="27"/>
        <v>TCN.SD2</v>
      </c>
      <c r="B130" s="1" t="s">
        <v>33</v>
      </c>
      <c r="C130" s="1" t="s">
        <v>181</v>
      </c>
      <c r="D130" s="1" t="s">
        <v>181</v>
      </c>
      <c r="E130" s="17">
        <v>-1282.6600000000326</v>
      </c>
      <c r="F130" s="17">
        <v>-2776.6200000001118</v>
      </c>
      <c r="G130" s="17">
        <v>-1370.5099999999511</v>
      </c>
      <c r="H130" s="17">
        <v>-967.36000000004424</v>
      </c>
      <c r="I130" s="17">
        <v>-1731.7399999999907</v>
      </c>
      <c r="J130" s="17">
        <v>-1286</v>
      </c>
      <c r="K130" s="17">
        <v>-3519.9800000002142</v>
      </c>
      <c r="L130" s="17">
        <v>-1492.039999999979</v>
      </c>
      <c r="M130" s="17">
        <v>-818.90999999997439</v>
      </c>
      <c r="N130" s="17">
        <v>-876.40999999997439</v>
      </c>
      <c r="O130" s="17">
        <v>-1362.7800000000279</v>
      </c>
      <c r="P130" s="17">
        <v>-1017.9000000000233</v>
      </c>
      <c r="Q130" s="20">
        <v>-64.130000000001019</v>
      </c>
      <c r="R130" s="20">
        <v>-138.83000000000175</v>
      </c>
      <c r="S130" s="20">
        <v>-68.530000000000655</v>
      </c>
      <c r="T130" s="20">
        <v>-48.369999999999891</v>
      </c>
      <c r="U130" s="20">
        <v>-86.579999999999927</v>
      </c>
      <c r="V130" s="20">
        <v>-64.299999999999272</v>
      </c>
      <c r="W130" s="20">
        <v>-176</v>
      </c>
      <c r="X130" s="20">
        <v>-74.599999999998545</v>
      </c>
      <c r="Y130" s="20">
        <v>-40.9399999999996</v>
      </c>
      <c r="Z130" s="20">
        <v>-43.819999999999709</v>
      </c>
      <c r="AA130" s="20">
        <v>-68.140000000000327</v>
      </c>
      <c r="AB130" s="20">
        <v>-50.890000000000327</v>
      </c>
      <c r="AC130" s="17">
        <v>-239.09999999999854</v>
      </c>
      <c r="AD130" s="17">
        <v>-511.11999999999534</v>
      </c>
      <c r="AE130" s="17">
        <v>-249.38999999999942</v>
      </c>
      <c r="AF130" s="17">
        <v>-173.77000000000044</v>
      </c>
      <c r="AG130" s="17">
        <v>-307.15999999999622</v>
      </c>
      <c r="AH130" s="17">
        <v>-225.09999999999854</v>
      </c>
      <c r="AI130" s="17">
        <v>-608.17999999999302</v>
      </c>
      <c r="AJ130" s="17">
        <v>-254.30000000000291</v>
      </c>
      <c r="AK130" s="17">
        <v>-137.67000000000189</v>
      </c>
      <c r="AL130" s="17">
        <v>-145.35000000000036</v>
      </c>
      <c r="AM130" s="17">
        <v>-222.82999999999811</v>
      </c>
      <c r="AN130" s="17">
        <v>-164.13000000000102</v>
      </c>
      <c r="AO130" s="20">
        <f t="shared" si="28"/>
        <v>-1585.8900000000322</v>
      </c>
      <c r="AP130" s="20">
        <f t="shared" si="28"/>
        <v>-3426.5700000001088</v>
      </c>
      <c r="AQ130" s="20">
        <f t="shared" si="28"/>
        <v>-1688.4299999999512</v>
      </c>
      <c r="AR130" s="20">
        <f t="shared" si="28"/>
        <v>-1189.5000000000446</v>
      </c>
      <c r="AS130" s="20">
        <f t="shared" si="28"/>
        <v>-2125.4799999999868</v>
      </c>
      <c r="AT130" s="20">
        <f t="shared" si="28"/>
        <v>-1575.3999999999978</v>
      </c>
      <c r="AU130" s="20">
        <f t="shared" si="28"/>
        <v>-4304.1600000002072</v>
      </c>
      <c r="AV130" s="20">
        <f t="shared" si="28"/>
        <v>-1820.9399999999805</v>
      </c>
      <c r="AW130" s="20">
        <f t="shared" si="28"/>
        <v>-997.51999999997588</v>
      </c>
      <c r="AX130" s="20">
        <f t="shared" si="28"/>
        <v>-1065.5799999999745</v>
      </c>
      <c r="AY130" s="20">
        <f t="shared" si="28"/>
        <v>-1653.7500000000264</v>
      </c>
      <c r="AZ130" s="20">
        <f t="shared" si="28"/>
        <v>-1232.9200000000246</v>
      </c>
      <c r="BA130" s="17">
        <v>-25.65</v>
      </c>
      <c r="BB130" s="17">
        <v>-55.52</v>
      </c>
      <c r="BC130" s="17">
        <v>-27.4</v>
      </c>
      <c r="BD130" s="17">
        <v>-19.34</v>
      </c>
      <c r="BE130" s="17">
        <v>-34.630000000000003</v>
      </c>
      <c r="BF130" s="17">
        <v>-25.71</v>
      </c>
      <c r="BG130" s="17">
        <v>-70.38</v>
      </c>
      <c r="BH130" s="17">
        <v>-29.83</v>
      </c>
      <c r="BI130" s="17">
        <v>-16.37</v>
      </c>
      <c r="BJ130" s="17">
        <v>-17.52</v>
      </c>
      <c r="BK130" s="17">
        <v>-27.25</v>
      </c>
      <c r="BL130" s="17">
        <v>-20.350000000000001</v>
      </c>
      <c r="BM130" s="20">
        <f t="shared" si="29"/>
        <v>-1611.5400000000323</v>
      </c>
      <c r="BN130" s="20">
        <f t="shared" si="29"/>
        <v>-3482.0900000001088</v>
      </c>
      <c r="BO130" s="20">
        <f t="shared" si="29"/>
        <v>-1715.8299999999513</v>
      </c>
      <c r="BP130" s="20">
        <f t="shared" si="29"/>
        <v>-1208.8400000000445</v>
      </c>
      <c r="BQ130" s="20">
        <f t="shared" si="29"/>
        <v>-2160.1099999999869</v>
      </c>
      <c r="BR130" s="20">
        <f t="shared" si="29"/>
        <v>-1601.1099999999979</v>
      </c>
      <c r="BS130" s="20">
        <f t="shared" si="29"/>
        <v>-4374.5400000002073</v>
      </c>
      <c r="BT130" s="20">
        <f t="shared" si="29"/>
        <v>-1850.7699999999804</v>
      </c>
      <c r="BU130" s="20">
        <f t="shared" si="29"/>
        <v>-1013.8899999999759</v>
      </c>
      <c r="BV130" s="20">
        <f t="shared" si="29"/>
        <v>-1083.0999999999744</v>
      </c>
      <c r="BW130" s="20">
        <f t="shared" si="29"/>
        <v>-1681.0000000000264</v>
      </c>
      <c r="BX130" s="20">
        <f t="shared" si="29"/>
        <v>-1253.2700000000245</v>
      </c>
      <c r="BY130" s="17">
        <f t="shared" si="30"/>
        <v>-18502.910000000324</v>
      </c>
      <c r="BZ130" s="17">
        <f t="shared" si="31"/>
        <v>-925.13000000000102</v>
      </c>
      <c r="CA130" s="17">
        <f t="shared" si="32"/>
        <v>-3608.0499999999861</v>
      </c>
      <c r="CB130" s="17">
        <f t="shared" si="33"/>
        <v>-23036.090000000309</v>
      </c>
    </row>
    <row r="131" spans="1:80" x14ac:dyDescent="0.25">
      <c r="A131" t="str">
        <f t="shared" si="27"/>
        <v>ASTC.SD3</v>
      </c>
      <c r="B131" s="1" t="s">
        <v>182</v>
      </c>
      <c r="C131" s="1" t="s">
        <v>183</v>
      </c>
      <c r="D131" s="1" t="s">
        <v>183</v>
      </c>
      <c r="E131" s="17">
        <v>-1528.4200000000419</v>
      </c>
      <c r="F131" s="17">
        <v>-3288.8200000000652</v>
      </c>
      <c r="G131" s="17">
        <v>-1807.5500000000466</v>
      </c>
      <c r="H131" s="17">
        <v>-1186.570000000007</v>
      </c>
      <c r="I131" s="17">
        <v>-2195.7200000000885</v>
      </c>
      <c r="J131" s="17">
        <v>-1012.8300000000163</v>
      </c>
      <c r="K131" s="17">
        <v>-3961.5500000000466</v>
      </c>
      <c r="L131" s="17">
        <v>-1853.359999999986</v>
      </c>
      <c r="M131" s="17">
        <v>-618.81999999997788</v>
      </c>
      <c r="N131" s="17">
        <v>-1222.6300000000047</v>
      </c>
      <c r="O131" s="17">
        <v>-1275.8099999999977</v>
      </c>
      <c r="P131" s="17">
        <v>-1214.4099999999744</v>
      </c>
      <c r="Q131" s="20">
        <v>-76.420000000000073</v>
      </c>
      <c r="R131" s="20">
        <v>-164.43999999999869</v>
      </c>
      <c r="S131" s="20">
        <v>-90.3799999999992</v>
      </c>
      <c r="T131" s="20">
        <v>-59.329999999999927</v>
      </c>
      <c r="U131" s="20">
        <v>-109.77999999999884</v>
      </c>
      <c r="V131" s="20">
        <v>-50.650000000000546</v>
      </c>
      <c r="W131" s="20">
        <v>-198.07999999999811</v>
      </c>
      <c r="X131" s="20">
        <v>-92.670000000000073</v>
      </c>
      <c r="Y131" s="20">
        <v>-30.9399999999996</v>
      </c>
      <c r="Z131" s="20">
        <v>-61.130000000000109</v>
      </c>
      <c r="AA131" s="20">
        <v>-63.789999999999964</v>
      </c>
      <c r="AB131" s="20">
        <v>-60.720000000000255</v>
      </c>
      <c r="AC131" s="17">
        <v>-284.91999999999825</v>
      </c>
      <c r="AD131" s="17">
        <v>-605.40000000000873</v>
      </c>
      <c r="AE131" s="17">
        <v>-328.91999999999825</v>
      </c>
      <c r="AF131" s="17">
        <v>-213.15000000000146</v>
      </c>
      <c r="AG131" s="17">
        <v>-389.45999999999913</v>
      </c>
      <c r="AH131" s="17">
        <v>-177.28999999999724</v>
      </c>
      <c r="AI131" s="17">
        <v>-684.47000000000116</v>
      </c>
      <c r="AJ131" s="17">
        <v>-315.88999999999942</v>
      </c>
      <c r="AK131" s="17">
        <v>-104.02000000000044</v>
      </c>
      <c r="AL131" s="17">
        <v>-202.77000000000044</v>
      </c>
      <c r="AM131" s="17">
        <v>-208.60999999999694</v>
      </c>
      <c r="AN131" s="17">
        <v>-195.83000000000175</v>
      </c>
      <c r="AO131" s="20">
        <f t="shared" si="28"/>
        <v>-1889.7600000000402</v>
      </c>
      <c r="AP131" s="20">
        <f t="shared" si="28"/>
        <v>-4058.6600000000726</v>
      </c>
      <c r="AQ131" s="20">
        <f t="shared" si="28"/>
        <v>-2226.850000000044</v>
      </c>
      <c r="AR131" s="20">
        <f t="shared" si="28"/>
        <v>-1459.0500000000084</v>
      </c>
      <c r="AS131" s="20">
        <f t="shared" si="28"/>
        <v>-2694.9600000000864</v>
      </c>
      <c r="AT131" s="20">
        <f t="shared" si="28"/>
        <v>-1240.7700000000141</v>
      </c>
      <c r="AU131" s="20">
        <f t="shared" si="28"/>
        <v>-4844.1000000000458</v>
      </c>
      <c r="AV131" s="20">
        <f t="shared" si="28"/>
        <v>-2261.9199999999855</v>
      </c>
      <c r="AW131" s="20">
        <f t="shared" si="28"/>
        <v>-753.77999999997792</v>
      </c>
      <c r="AX131" s="20">
        <f t="shared" si="28"/>
        <v>-1486.5300000000052</v>
      </c>
      <c r="AY131" s="20">
        <f t="shared" si="28"/>
        <v>-1548.2099999999946</v>
      </c>
      <c r="AZ131" s="20">
        <f t="shared" si="28"/>
        <v>-1470.9599999999764</v>
      </c>
      <c r="BA131" s="17">
        <v>-30.56</v>
      </c>
      <c r="BB131" s="17">
        <v>-65.760000000000005</v>
      </c>
      <c r="BC131" s="17">
        <v>-36.14</v>
      </c>
      <c r="BD131" s="17">
        <v>-23.73</v>
      </c>
      <c r="BE131" s="17">
        <v>-43.9</v>
      </c>
      <c r="BF131" s="17">
        <v>-20.25</v>
      </c>
      <c r="BG131" s="17">
        <v>-79.209999999999994</v>
      </c>
      <c r="BH131" s="17">
        <v>-37.06</v>
      </c>
      <c r="BI131" s="17">
        <v>-12.37</v>
      </c>
      <c r="BJ131" s="17">
        <v>-24.45</v>
      </c>
      <c r="BK131" s="17">
        <v>-25.51</v>
      </c>
      <c r="BL131" s="17">
        <v>-24.28</v>
      </c>
      <c r="BM131" s="20">
        <f t="shared" si="29"/>
        <v>-1920.3200000000402</v>
      </c>
      <c r="BN131" s="20">
        <f t="shared" si="29"/>
        <v>-4124.4200000000728</v>
      </c>
      <c r="BO131" s="20">
        <f t="shared" si="29"/>
        <v>-2262.9900000000439</v>
      </c>
      <c r="BP131" s="20">
        <f t="shared" si="29"/>
        <v>-1482.7800000000084</v>
      </c>
      <c r="BQ131" s="20">
        <f t="shared" si="29"/>
        <v>-2738.8600000000865</v>
      </c>
      <c r="BR131" s="20">
        <f t="shared" si="29"/>
        <v>-1261.0200000000141</v>
      </c>
      <c r="BS131" s="20">
        <f t="shared" si="29"/>
        <v>-4923.3100000000459</v>
      </c>
      <c r="BT131" s="20">
        <f t="shared" si="29"/>
        <v>-2298.9799999999855</v>
      </c>
      <c r="BU131" s="20">
        <f t="shared" si="29"/>
        <v>-766.14999999997792</v>
      </c>
      <c r="BV131" s="20">
        <f t="shared" si="29"/>
        <v>-1510.9800000000052</v>
      </c>
      <c r="BW131" s="20">
        <f t="shared" si="29"/>
        <v>-1573.7199999999946</v>
      </c>
      <c r="BX131" s="20">
        <f t="shared" si="29"/>
        <v>-1495.2399999999764</v>
      </c>
      <c r="BY131" s="17">
        <f t="shared" si="30"/>
        <v>-21166.490000000253</v>
      </c>
      <c r="BZ131" s="17">
        <f t="shared" si="31"/>
        <v>-1058.3299999999954</v>
      </c>
      <c r="CA131" s="17">
        <f t="shared" si="32"/>
        <v>-4133.9500000000025</v>
      </c>
      <c r="CB131" s="17">
        <f t="shared" si="33"/>
        <v>-26358.770000000251</v>
      </c>
    </row>
    <row r="132" spans="1:80" x14ac:dyDescent="0.25">
      <c r="A132" t="str">
        <f t="shared" si="27"/>
        <v>ASTC.SD4</v>
      </c>
      <c r="B132" s="1" t="s">
        <v>182</v>
      </c>
      <c r="C132" s="1" t="s">
        <v>184</v>
      </c>
      <c r="D132" s="1" t="s">
        <v>184</v>
      </c>
      <c r="E132" s="17">
        <v>-2067.4899999999907</v>
      </c>
      <c r="F132" s="17">
        <v>-3459.8699999998789</v>
      </c>
      <c r="G132" s="17">
        <v>-1948.8999999999069</v>
      </c>
      <c r="H132" s="17">
        <v>-1271.9899999999907</v>
      </c>
      <c r="I132" s="17">
        <v>-2278.8400000000838</v>
      </c>
      <c r="J132" s="17">
        <v>-1385.9799999999814</v>
      </c>
      <c r="K132" s="17">
        <v>-4391.3200000000652</v>
      </c>
      <c r="L132" s="17">
        <v>-2154.640000000014</v>
      </c>
      <c r="M132" s="17">
        <v>-1053.2800000000279</v>
      </c>
      <c r="N132" s="17">
        <v>-1350.960000000021</v>
      </c>
      <c r="O132" s="17">
        <v>-1813.359999999986</v>
      </c>
      <c r="P132" s="17">
        <v>-1191.4799999999814</v>
      </c>
      <c r="Q132" s="20">
        <v>-103.38000000000102</v>
      </c>
      <c r="R132" s="20">
        <v>-172.98999999999796</v>
      </c>
      <c r="S132" s="20">
        <v>-97.440000000000509</v>
      </c>
      <c r="T132" s="20">
        <v>-63.600000000000364</v>
      </c>
      <c r="U132" s="20">
        <v>-113.95000000000073</v>
      </c>
      <c r="V132" s="20">
        <v>-69.299999999999272</v>
      </c>
      <c r="W132" s="20">
        <v>-219.56999999999971</v>
      </c>
      <c r="X132" s="20">
        <v>-107.73000000000138</v>
      </c>
      <c r="Y132" s="20">
        <v>-52.659999999999854</v>
      </c>
      <c r="Z132" s="20">
        <v>-67.550000000000182</v>
      </c>
      <c r="AA132" s="20">
        <v>-90.670000000000073</v>
      </c>
      <c r="AB132" s="20">
        <v>-59.579999999999927</v>
      </c>
      <c r="AC132" s="17">
        <v>-385.41000000000349</v>
      </c>
      <c r="AD132" s="17">
        <v>-636.88999999999942</v>
      </c>
      <c r="AE132" s="17">
        <v>-354.63999999999942</v>
      </c>
      <c r="AF132" s="17">
        <v>-228.48999999999796</v>
      </c>
      <c r="AG132" s="17">
        <v>-404.19999999999709</v>
      </c>
      <c r="AH132" s="17">
        <v>-242.59999999999854</v>
      </c>
      <c r="AI132" s="17">
        <v>-758.72000000000116</v>
      </c>
      <c r="AJ132" s="17">
        <v>-367.23999999999796</v>
      </c>
      <c r="AK132" s="17">
        <v>-177.06000000000131</v>
      </c>
      <c r="AL132" s="17">
        <v>-224.04999999999927</v>
      </c>
      <c r="AM132" s="17">
        <v>-296.5</v>
      </c>
      <c r="AN132" s="17">
        <v>-192.11999999999898</v>
      </c>
      <c r="AO132" s="20">
        <f t="shared" si="28"/>
        <v>-2556.2799999999952</v>
      </c>
      <c r="AP132" s="20">
        <f t="shared" si="28"/>
        <v>-4269.7499999998763</v>
      </c>
      <c r="AQ132" s="20">
        <f t="shared" si="28"/>
        <v>-2400.9799999999068</v>
      </c>
      <c r="AR132" s="20">
        <f t="shared" si="28"/>
        <v>-1564.079999999989</v>
      </c>
      <c r="AS132" s="20">
        <f t="shared" si="28"/>
        <v>-2796.9900000000816</v>
      </c>
      <c r="AT132" s="20">
        <f t="shared" si="28"/>
        <v>-1697.8799999999792</v>
      </c>
      <c r="AU132" s="20">
        <f t="shared" si="28"/>
        <v>-5369.6100000000661</v>
      </c>
      <c r="AV132" s="20">
        <f t="shared" si="28"/>
        <v>-2629.6100000000133</v>
      </c>
      <c r="AW132" s="20">
        <f t="shared" si="28"/>
        <v>-1283.0000000000291</v>
      </c>
      <c r="AX132" s="20">
        <f t="shared" si="28"/>
        <v>-1642.5600000000204</v>
      </c>
      <c r="AY132" s="20">
        <f t="shared" si="28"/>
        <v>-2200.5299999999861</v>
      </c>
      <c r="AZ132" s="20">
        <f t="shared" si="28"/>
        <v>-1443.1799999999803</v>
      </c>
      <c r="BA132" s="17">
        <v>-41.34</v>
      </c>
      <c r="BB132" s="17">
        <v>-69.180000000000007</v>
      </c>
      <c r="BC132" s="17">
        <v>-38.97</v>
      </c>
      <c r="BD132" s="17">
        <v>-25.43</v>
      </c>
      <c r="BE132" s="17">
        <v>-45.57</v>
      </c>
      <c r="BF132" s="17">
        <v>-27.71</v>
      </c>
      <c r="BG132" s="17">
        <v>-87.81</v>
      </c>
      <c r="BH132" s="17">
        <v>-43.08</v>
      </c>
      <c r="BI132" s="17">
        <v>-21.06</v>
      </c>
      <c r="BJ132" s="17">
        <v>-27.01</v>
      </c>
      <c r="BK132" s="17">
        <v>-36.26</v>
      </c>
      <c r="BL132" s="17">
        <v>-23.82</v>
      </c>
      <c r="BM132" s="20">
        <f t="shared" si="29"/>
        <v>-2597.6199999999953</v>
      </c>
      <c r="BN132" s="20">
        <f t="shared" si="29"/>
        <v>-4338.9299999998766</v>
      </c>
      <c r="BO132" s="20">
        <f t="shared" si="29"/>
        <v>-2439.9499999999066</v>
      </c>
      <c r="BP132" s="20">
        <f t="shared" si="29"/>
        <v>-1589.5099999999891</v>
      </c>
      <c r="BQ132" s="20">
        <f t="shared" si="29"/>
        <v>-2842.5600000000818</v>
      </c>
      <c r="BR132" s="20">
        <f t="shared" si="29"/>
        <v>-1725.5899999999792</v>
      </c>
      <c r="BS132" s="20">
        <f t="shared" si="29"/>
        <v>-5457.4200000000665</v>
      </c>
      <c r="BT132" s="20">
        <f t="shared" si="29"/>
        <v>-2672.6900000000132</v>
      </c>
      <c r="BU132" s="20">
        <f t="shared" si="29"/>
        <v>-1304.060000000029</v>
      </c>
      <c r="BV132" s="20">
        <f t="shared" si="29"/>
        <v>-1669.5700000000204</v>
      </c>
      <c r="BW132" s="20">
        <f t="shared" si="29"/>
        <v>-2236.7899999999863</v>
      </c>
      <c r="BX132" s="20">
        <f t="shared" si="29"/>
        <v>-1466.9999999999802</v>
      </c>
      <c r="BY132" s="17">
        <f t="shared" si="30"/>
        <v>-24368.109999999928</v>
      </c>
      <c r="BZ132" s="17">
        <f t="shared" si="31"/>
        <v>-1218.420000000001</v>
      </c>
      <c r="CA132" s="17">
        <f t="shared" si="32"/>
        <v>-4755.1599999999962</v>
      </c>
      <c r="CB132" s="17">
        <f t="shared" si="33"/>
        <v>-30341.68999999993</v>
      </c>
    </row>
    <row r="133" spans="1:80" x14ac:dyDescent="0.25">
      <c r="A133" t="str">
        <f t="shared" si="27"/>
        <v>EPPA.SD5</v>
      </c>
      <c r="B133" s="1" t="s">
        <v>186</v>
      </c>
      <c r="C133" s="1" t="s">
        <v>185</v>
      </c>
      <c r="D133" s="1" t="s">
        <v>185</v>
      </c>
      <c r="E133" s="17">
        <v>-831.90000000002328</v>
      </c>
      <c r="F133" s="17">
        <v>-1587.2399999999907</v>
      </c>
      <c r="G133" s="17">
        <v>-1257.2999999999302</v>
      </c>
      <c r="H133" s="17">
        <v>-661.57000000000698</v>
      </c>
      <c r="I133" s="17">
        <v>-973.51000000000931</v>
      </c>
      <c r="J133" s="17">
        <v>-728.52000000001863</v>
      </c>
      <c r="K133" s="17">
        <v>-1652.25</v>
      </c>
      <c r="L133" s="17">
        <v>-1147.1700000000419</v>
      </c>
      <c r="M133" s="17">
        <v>-576.52000000001863</v>
      </c>
      <c r="N133" s="17">
        <v>-737.8300000000163</v>
      </c>
      <c r="O133" s="17">
        <v>-1026.7900000000373</v>
      </c>
      <c r="P133" s="17">
        <v>-727.51000000000931</v>
      </c>
      <c r="Q133" s="20">
        <v>-41.599999999998545</v>
      </c>
      <c r="R133" s="20">
        <v>-79.360000000000582</v>
      </c>
      <c r="S133" s="20">
        <v>-62.860000000000582</v>
      </c>
      <c r="T133" s="20">
        <v>-33.079999999999927</v>
      </c>
      <c r="U133" s="20">
        <v>-48.680000000000291</v>
      </c>
      <c r="V133" s="20">
        <v>-36.430000000000291</v>
      </c>
      <c r="W133" s="20">
        <v>-82.610000000000582</v>
      </c>
      <c r="X133" s="20">
        <v>-57.359999999998763</v>
      </c>
      <c r="Y133" s="20">
        <v>-28.830000000000837</v>
      </c>
      <c r="Z133" s="20">
        <v>-36.890000000000327</v>
      </c>
      <c r="AA133" s="20">
        <v>-51.329999999999927</v>
      </c>
      <c r="AB133" s="20">
        <v>-36.380000000000109</v>
      </c>
      <c r="AC133" s="17">
        <v>-155.08000000000175</v>
      </c>
      <c r="AD133" s="17">
        <v>-292.18000000000757</v>
      </c>
      <c r="AE133" s="17">
        <v>-228.79000000000087</v>
      </c>
      <c r="AF133" s="17">
        <v>-118.83999999999651</v>
      </c>
      <c r="AG133" s="17">
        <v>-172.66999999999825</v>
      </c>
      <c r="AH133" s="17">
        <v>-127.52000000000407</v>
      </c>
      <c r="AI133" s="17">
        <v>-285.47999999999593</v>
      </c>
      <c r="AJ133" s="17">
        <v>-195.52999999999884</v>
      </c>
      <c r="AK133" s="17">
        <v>-96.909999999999854</v>
      </c>
      <c r="AL133" s="17">
        <v>-122.37000000000262</v>
      </c>
      <c r="AM133" s="17">
        <v>-167.89000000000669</v>
      </c>
      <c r="AN133" s="17">
        <v>-117.31000000000131</v>
      </c>
      <c r="AO133" s="20">
        <f t="shared" si="28"/>
        <v>-1028.5800000000236</v>
      </c>
      <c r="AP133" s="20">
        <f t="shared" si="28"/>
        <v>-1958.7799999999988</v>
      </c>
      <c r="AQ133" s="20">
        <f t="shared" si="28"/>
        <v>-1548.9499999999316</v>
      </c>
      <c r="AR133" s="20">
        <f t="shared" si="28"/>
        <v>-813.49000000000342</v>
      </c>
      <c r="AS133" s="20">
        <f t="shared" si="28"/>
        <v>-1194.8600000000079</v>
      </c>
      <c r="AT133" s="20">
        <f t="shared" si="28"/>
        <v>-892.47000000002299</v>
      </c>
      <c r="AU133" s="20">
        <f t="shared" si="28"/>
        <v>-2020.3399999999965</v>
      </c>
      <c r="AV133" s="20">
        <f t="shared" si="28"/>
        <v>-1400.0600000000395</v>
      </c>
      <c r="AW133" s="20">
        <f t="shared" si="28"/>
        <v>-702.26000000001932</v>
      </c>
      <c r="AX133" s="20">
        <f t="shared" si="28"/>
        <v>-897.09000000001924</v>
      </c>
      <c r="AY133" s="20">
        <f t="shared" si="28"/>
        <v>-1246.0100000000439</v>
      </c>
      <c r="AZ133" s="20">
        <f t="shared" si="28"/>
        <v>-881.20000000001073</v>
      </c>
      <c r="BA133" s="17">
        <v>-16.63</v>
      </c>
      <c r="BB133" s="17">
        <v>-31.74</v>
      </c>
      <c r="BC133" s="17">
        <v>-25.14</v>
      </c>
      <c r="BD133" s="17">
        <v>-13.23</v>
      </c>
      <c r="BE133" s="17">
        <v>-19.47</v>
      </c>
      <c r="BF133" s="17">
        <v>-14.57</v>
      </c>
      <c r="BG133" s="17">
        <v>-33.04</v>
      </c>
      <c r="BH133" s="17">
        <v>-22.94</v>
      </c>
      <c r="BI133" s="17">
        <v>-11.53</v>
      </c>
      <c r="BJ133" s="17">
        <v>-14.75</v>
      </c>
      <c r="BK133" s="17">
        <v>-20.53</v>
      </c>
      <c r="BL133" s="17">
        <v>-14.55</v>
      </c>
      <c r="BM133" s="20">
        <f t="shared" si="29"/>
        <v>-1045.2100000000237</v>
      </c>
      <c r="BN133" s="20">
        <f t="shared" si="29"/>
        <v>-1990.5199999999988</v>
      </c>
      <c r="BO133" s="20">
        <f t="shared" si="29"/>
        <v>-1574.0899999999317</v>
      </c>
      <c r="BP133" s="20">
        <f t="shared" si="29"/>
        <v>-826.72000000000344</v>
      </c>
      <c r="BQ133" s="20">
        <f t="shared" si="29"/>
        <v>-1214.3300000000079</v>
      </c>
      <c r="BR133" s="20">
        <f t="shared" si="29"/>
        <v>-907.04000000002304</v>
      </c>
      <c r="BS133" s="20">
        <f t="shared" si="29"/>
        <v>-2053.3799999999965</v>
      </c>
      <c r="BT133" s="20">
        <f t="shared" si="29"/>
        <v>-1423.0000000000396</v>
      </c>
      <c r="BU133" s="20">
        <f t="shared" si="29"/>
        <v>-713.79000000001929</v>
      </c>
      <c r="BV133" s="20">
        <f t="shared" si="29"/>
        <v>-911.84000000001924</v>
      </c>
      <c r="BW133" s="20">
        <f t="shared" si="29"/>
        <v>-1266.5400000000438</v>
      </c>
      <c r="BX133" s="20">
        <f t="shared" si="29"/>
        <v>-895.75000000001069</v>
      </c>
      <c r="BY133" s="17">
        <f t="shared" si="30"/>
        <v>-11908.110000000102</v>
      </c>
      <c r="BZ133" s="17">
        <f t="shared" si="31"/>
        <v>-595.41000000000076</v>
      </c>
      <c r="CA133" s="17">
        <f t="shared" si="32"/>
        <v>-2318.6900000000146</v>
      </c>
      <c r="CB133" s="17">
        <f t="shared" si="33"/>
        <v>-14822.210000000119</v>
      </c>
    </row>
    <row r="134" spans="1:80" x14ac:dyDescent="0.25">
      <c r="A134" t="str">
        <f t="shared" si="27"/>
        <v>EPPA.SD6</v>
      </c>
      <c r="B134" s="1" t="s">
        <v>186</v>
      </c>
      <c r="C134" s="1" t="s">
        <v>187</v>
      </c>
      <c r="D134" s="1" t="s">
        <v>187</v>
      </c>
      <c r="E134" s="17">
        <v>1212.3499999999767</v>
      </c>
      <c r="F134" s="17">
        <v>2198.1000000000931</v>
      </c>
      <c r="G134" s="17">
        <v>1005.9599999999627</v>
      </c>
      <c r="H134" s="17">
        <v>650.69000000000233</v>
      </c>
      <c r="I134" s="17">
        <v>341.79999999998836</v>
      </c>
      <c r="J134" s="17">
        <v>0</v>
      </c>
      <c r="K134" s="17">
        <v>1504.3999999999069</v>
      </c>
      <c r="L134" s="17">
        <v>677.64999999996508</v>
      </c>
      <c r="M134" s="17">
        <v>637.64000000001397</v>
      </c>
      <c r="N134" s="17">
        <v>694.59000000002561</v>
      </c>
      <c r="O134" s="17">
        <v>790.71999999997206</v>
      </c>
      <c r="P134" s="17">
        <v>752.86999999999534</v>
      </c>
      <c r="Q134" s="20">
        <v>60.619999999998981</v>
      </c>
      <c r="R134" s="20">
        <v>109.91000000000349</v>
      </c>
      <c r="S134" s="20">
        <v>50.300000000001091</v>
      </c>
      <c r="T134" s="20">
        <v>32.530000000000655</v>
      </c>
      <c r="U134" s="20">
        <v>17.090000000000146</v>
      </c>
      <c r="V134" s="20">
        <v>0</v>
      </c>
      <c r="W134" s="20">
        <v>75.220000000001164</v>
      </c>
      <c r="X134" s="20">
        <v>33.889999999999418</v>
      </c>
      <c r="Y134" s="20">
        <v>31.8799999999992</v>
      </c>
      <c r="Z134" s="20">
        <v>34.729999999999563</v>
      </c>
      <c r="AA134" s="20">
        <v>39.539999999999054</v>
      </c>
      <c r="AB134" s="20">
        <v>37.649999999999636</v>
      </c>
      <c r="AC134" s="17">
        <v>226</v>
      </c>
      <c r="AD134" s="17">
        <v>404.61999999999534</v>
      </c>
      <c r="AE134" s="17">
        <v>183.04999999999563</v>
      </c>
      <c r="AF134" s="17">
        <v>116.87999999999738</v>
      </c>
      <c r="AG134" s="17">
        <v>60.620000000002619</v>
      </c>
      <c r="AH134" s="17">
        <v>0</v>
      </c>
      <c r="AI134" s="17">
        <v>259.91999999999825</v>
      </c>
      <c r="AJ134" s="17">
        <v>115.5</v>
      </c>
      <c r="AK134" s="17">
        <v>107.19000000000233</v>
      </c>
      <c r="AL134" s="17">
        <v>115.18999999999869</v>
      </c>
      <c r="AM134" s="17">
        <v>129.28999999999724</v>
      </c>
      <c r="AN134" s="17">
        <v>121.40000000000146</v>
      </c>
      <c r="AO134" s="20">
        <f t="shared" si="28"/>
        <v>1498.9699999999757</v>
      </c>
      <c r="AP134" s="20">
        <f t="shared" si="28"/>
        <v>2712.630000000092</v>
      </c>
      <c r="AQ134" s="20">
        <f t="shared" si="28"/>
        <v>1239.3099999999595</v>
      </c>
      <c r="AR134" s="20">
        <f t="shared" si="28"/>
        <v>800.10000000000036</v>
      </c>
      <c r="AS134" s="20">
        <f t="shared" si="28"/>
        <v>419.50999999999112</v>
      </c>
      <c r="AT134" s="20">
        <f t="shared" si="28"/>
        <v>0</v>
      </c>
      <c r="AU134" s="20">
        <f t="shared" si="28"/>
        <v>1839.5399999999063</v>
      </c>
      <c r="AV134" s="20">
        <f t="shared" si="28"/>
        <v>827.03999999996449</v>
      </c>
      <c r="AW134" s="20">
        <f t="shared" si="28"/>
        <v>776.7100000000155</v>
      </c>
      <c r="AX134" s="20">
        <f t="shared" si="28"/>
        <v>844.51000000002387</v>
      </c>
      <c r="AY134" s="20">
        <f t="shared" si="28"/>
        <v>959.54999999996835</v>
      </c>
      <c r="AZ134" s="20">
        <f t="shared" si="28"/>
        <v>911.91999999999643</v>
      </c>
      <c r="BA134" s="17">
        <v>24.24</v>
      </c>
      <c r="BB134" s="17">
        <v>43.95</v>
      </c>
      <c r="BC134" s="17">
        <v>20.11</v>
      </c>
      <c r="BD134" s="17">
        <v>13.01</v>
      </c>
      <c r="BE134" s="17">
        <v>6.83</v>
      </c>
      <c r="BF134" s="17">
        <v>0</v>
      </c>
      <c r="BG134" s="17">
        <v>30.08</v>
      </c>
      <c r="BH134" s="17">
        <v>13.55</v>
      </c>
      <c r="BI134" s="17">
        <v>12.75</v>
      </c>
      <c r="BJ134" s="17">
        <v>13.89</v>
      </c>
      <c r="BK134" s="17">
        <v>15.81</v>
      </c>
      <c r="BL134" s="17">
        <v>15.05</v>
      </c>
      <c r="BM134" s="20">
        <f t="shared" si="29"/>
        <v>1523.2099999999757</v>
      </c>
      <c r="BN134" s="20">
        <f t="shared" si="29"/>
        <v>2756.5800000000918</v>
      </c>
      <c r="BO134" s="20">
        <f t="shared" si="29"/>
        <v>1259.4199999999594</v>
      </c>
      <c r="BP134" s="20">
        <f t="shared" si="29"/>
        <v>813.11000000000035</v>
      </c>
      <c r="BQ134" s="20">
        <f t="shared" si="29"/>
        <v>426.33999999999111</v>
      </c>
      <c r="BR134" s="20">
        <f t="shared" si="29"/>
        <v>0</v>
      </c>
      <c r="BS134" s="20">
        <f t="shared" si="29"/>
        <v>1869.6199999999062</v>
      </c>
      <c r="BT134" s="20">
        <f t="shared" si="29"/>
        <v>840.58999999996445</v>
      </c>
      <c r="BU134" s="20">
        <f t="shared" si="29"/>
        <v>789.4600000000155</v>
      </c>
      <c r="BV134" s="20">
        <f t="shared" si="29"/>
        <v>858.40000000002385</v>
      </c>
      <c r="BW134" s="20">
        <f t="shared" si="29"/>
        <v>975.3599999999683</v>
      </c>
      <c r="BX134" s="20">
        <f t="shared" si="29"/>
        <v>926.96999999999639</v>
      </c>
      <c r="BY134" s="17">
        <f t="shared" si="30"/>
        <v>10466.769999999902</v>
      </c>
      <c r="BZ134" s="17">
        <f t="shared" si="31"/>
        <v>523.3600000000024</v>
      </c>
      <c r="CA134" s="17">
        <f t="shared" si="32"/>
        <v>2048.9299999999889</v>
      </c>
      <c r="CB134" s="17">
        <f t="shared" si="33"/>
        <v>13039.05999999989</v>
      </c>
    </row>
    <row r="135" spans="1:80" x14ac:dyDescent="0.25">
      <c r="A135" t="str">
        <f t="shared" si="27"/>
        <v>TCN.SH1</v>
      </c>
      <c r="B135" s="1" t="s">
        <v>33</v>
      </c>
      <c r="C135" s="1" t="s">
        <v>188</v>
      </c>
      <c r="D135" s="1" t="s">
        <v>188</v>
      </c>
      <c r="E135" s="17">
        <v>4113.3099999999977</v>
      </c>
      <c r="F135" s="17">
        <v>10949.469999999972</v>
      </c>
      <c r="G135" s="17">
        <v>5131.4400000000023</v>
      </c>
      <c r="H135" s="17">
        <v>3143.640000000014</v>
      </c>
      <c r="I135" s="17">
        <v>6521.7699999999604</v>
      </c>
      <c r="J135" s="17">
        <v>4028.1700000000128</v>
      </c>
      <c r="K135" s="17">
        <v>12194.480000000098</v>
      </c>
      <c r="L135" s="17">
        <v>5795.6800000000512</v>
      </c>
      <c r="M135" s="17">
        <v>2873.7999999999884</v>
      </c>
      <c r="N135" s="17">
        <v>3363.7799999999988</v>
      </c>
      <c r="O135" s="17">
        <v>4504.2200000000303</v>
      </c>
      <c r="P135" s="17">
        <v>3148.3300000000163</v>
      </c>
      <c r="Q135" s="20">
        <v>205.67000000000007</v>
      </c>
      <c r="R135" s="20">
        <v>547.46999999999753</v>
      </c>
      <c r="S135" s="20">
        <v>256.57000000000153</v>
      </c>
      <c r="T135" s="20">
        <v>157.18000000000029</v>
      </c>
      <c r="U135" s="20">
        <v>326.07999999999811</v>
      </c>
      <c r="V135" s="20">
        <v>201.40999999999985</v>
      </c>
      <c r="W135" s="20">
        <v>609.72000000000116</v>
      </c>
      <c r="X135" s="20">
        <v>289.77999999999884</v>
      </c>
      <c r="Y135" s="20">
        <v>143.69000000000051</v>
      </c>
      <c r="Z135" s="20">
        <v>168.18999999999869</v>
      </c>
      <c r="AA135" s="20">
        <v>225.20999999999913</v>
      </c>
      <c r="AB135" s="20">
        <v>157.42000000000007</v>
      </c>
      <c r="AC135" s="17">
        <v>766.77999999999884</v>
      </c>
      <c r="AD135" s="17">
        <v>2015.570000000007</v>
      </c>
      <c r="AE135" s="17">
        <v>933.7699999999968</v>
      </c>
      <c r="AF135" s="17">
        <v>564.70999999999913</v>
      </c>
      <c r="AG135" s="17">
        <v>1156.7900000000009</v>
      </c>
      <c r="AH135" s="17">
        <v>705.08000000000175</v>
      </c>
      <c r="AI135" s="17">
        <v>2106.929999999993</v>
      </c>
      <c r="AJ135" s="17">
        <v>987.83000000000175</v>
      </c>
      <c r="AK135" s="17">
        <v>483.10000000000218</v>
      </c>
      <c r="AL135" s="17">
        <v>557.86999999999534</v>
      </c>
      <c r="AM135" s="17">
        <v>736.4800000000032</v>
      </c>
      <c r="AN135" s="17">
        <v>507.66999999999825</v>
      </c>
      <c r="AO135" s="20">
        <f t="shared" si="28"/>
        <v>5085.7599999999966</v>
      </c>
      <c r="AP135" s="20">
        <f t="shared" si="28"/>
        <v>13512.509999999977</v>
      </c>
      <c r="AQ135" s="20">
        <f t="shared" si="28"/>
        <v>6321.7800000000007</v>
      </c>
      <c r="AR135" s="20">
        <f t="shared" si="28"/>
        <v>3865.5300000000134</v>
      </c>
      <c r="AS135" s="20">
        <f t="shared" si="28"/>
        <v>8004.6399999999594</v>
      </c>
      <c r="AT135" s="20">
        <f t="shared" si="28"/>
        <v>4934.6600000000144</v>
      </c>
      <c r="AU135" s="20">
        <f t="shared" si="28"/>
        <v>14911.130000000092</v>
      </c>
      <c r="AV135" s="20">
        <f t="shared" si="28"/>
        <v>7073.2900000000518</v>
      </c>
      <c r="AW135" s="20">
        <f t="shared" si="28"/>
        <v>3500.5899999999911</v>
      </c>
      <c r="AX135" s="20">
        <f t="shared" si="28"/>
        <v>4089.8399999999929</v>
      </c>
      <c r="AY135" s="20">
        <f t="shared" si="28"/>
        <v>5465.9100000000326</v>
      </c>
      <c r="AZ135" s="20">
        <f t="shared" si="28"/>
        <v>3813.4200000000146</v>
      </c>
      <c r="BA135" s="17">
        <v>82.25</v>
      </c>
      <c r="BB135" s="17">
        <v>218.94</v>
      </c>
      <c r="BC135" s="17">
        <v>102.6</v>
      </c>
      <c r="BD135" s="17">
        <v>62.86</v>
      </c>
      <c r="BE135" s="17">
        <v>130.41</v>
      </c>
      <c r="BF135" s="17">
        <v>80.540000000000006</v>
      </c>
      <c r="BG135" s="17">
        <v>243.83</v>
      </c>
      <c r="BH135" s="17">
        <v>115.89</v>
      </c>
      <c r="BI135" s="17">
        <v>57.46</v>
      </c>
      <c r="BJ135" s="17">
        <v>67.260000000000005</v>
      </c>
      <c r="BK135" s="17">
        <v>90.06</v>
      </c>
      <c r="BL135" s="17">
        <v>62.95</v>
      </c>
      <c r="BM135" s="20">
        <f t="shared" si="29"/>
        <v>5168.0099999999966</v>
      </c>
      <c r="BN135" s="20">
        <f t="shared" si="29"/>
        <v>13731.449999999977</v>
      </c>
      <c r="BO135" s="20">
        <f t="shared" si="29"/>
        <v>6424.380000000001</v>
      </c>
      <c r="BP135" s="20">
        <f t="shared" si="29"/>
        <v>3928.3900000000135</v>
      </c>
      <c r="BQ135" s="20">
        <f t="shared" si="29"/>
        <v>8135.0499999999593</v>
      </c>
      <c r="BR135" s="20">
        <f t="shared" si="29"/>
        <v>5015.2000000000144</v>
      </c>
      <c r="BS135" s="20">
        <f t="shared" si="29"/>
        <v>15154.960000000092</v>
      </c>
      <c r="BT135" s="20">
        <f t="shared" si="29"/>
        <v>7189.1800000000521</v>
      </c>
      <c r="BU135" s="20">
        <f t="shared" si="29"/>
        <v>3558.0499999999911</v>
      </c>
      <c r="BV135" s="20">
        <f t="shared" si="29"/>
        <v>4157.0999999999931</v>
      </c>
      <c r="BW135" s="20">
        <f t="shared" si="29"/>
        <v>5555.970000000033</v>
      </c>
      <c r="BX135" s="20">
        <f t="shared" si="29"/>
        <v>3876.3700000000144</v>
      </c>
      <c r="BY135" s="17">
        <f t="shared" si="30"/>
        <v>65768.090000000142</v>
      </c>
      <c r="BZ135" s="17">
        <f t="shared" si="31"/>
        <v>3288.3899999999958</v>
      </c>
      <c r="CA135" s="17">
        <f t="shared" si="32"/>
        <v>12837.63</v>
      </c>
      <c r="CB135" s="17">
        <f t="shared" si="33"/>
        <v>81894.110000000132</v>
      </c>
    </row>
    <row r="136" spans="1:80" x14ac:dyDescent="0.25">
      <c r="A136" t="str">
        <f t="shared" si="27"/>
        <v>TCN.SH2</v>
      </c>
      <c r="B136" s="1" t="s">
        <v>33</v>
      </c>
      <c r="C136" s="1" t="s">
        <v>189</v>
      </c>
      <c r="D136" s="1" t="s">
        <v>189</v>
      </c>
      <c r="E136" s="17">
        <v>2420.7400000000198</v>
      </c>
      <c r="F136" s="17">
        <v>6489.7199999999721</v>
      </c>
      <c r="G136" s="17">
        <v>2922.8299999999581</v>
      </c>
      <c r="H136" s="17">
        <v>2053.5599999999977</v>
      </c>
      <c r="I136" s="17">
        <v>3949.890000000014</v>
      </c>
      <c r="J136" s="17">
        <v>2498.5799999999581</v>
      </c>
      <c r="K136" s="17">
        <v>7123.0100000000093</v>
      </c>
      <c r="L136" s="17">
        <v>3446.25</v>
      </c>
      <c r="M136" s="17">
        <v>1764.1599999999744</v>
      </c>
      <c r="N136" s="17">
        <v>1700.75</v>
      </c>
      <c r="O136" s="17">
        <v>2747.7399999999907</v>
      </c>
      <c r="P136" s="17">
        <v>2072.9099999999744</v>
      </c>
      <c r="Q136" s="20">
        <v>121.04000000000087</v>
      </c>
      <c r="R136" s="20">
        <v>324.48999999999796</v>
      </c>
      <c r="S136" s="20">
        <v>146.13999999999942</v>
      </c>
      <c r="T136" s="20">
        <v>102.66999999999825</v>
      </c>
      <c r="U136" s="20">
        <v>197.5</v>
      </c>
      <c r="V136" s="20">
        <v>124.93000000000029</v>
      </c>
      <c r="W136" s="20">
        <v>356.15000000000146</v>
      </c>
      <c r="X136" s="20">
        <v>172.31999999999971</v>
      </c>
      <c r="Y136" s="20">
        <v>88.210000000000946</v>
      </c>
      <c r="Z136" s="20">
        <v>85.040000000000873</v>
      </c>
      <c r="AA136" s="20">
        <v>137.38999999999942</v>
      </c>
      <c r="AB136" s="20">
        <v>103.64999999999964</v>
      </c>
      <c r="AC136" s="17">
        <v>451.26000000000204</v>
      </c>
      <c r="AD136" s="17">
        <v>1194.6300000000047</v>
      </c>
      <c r="AE136" s="17">
        <v>531.86000000000058</v>
      </c>
      <c r="AF136" s="17">
        <v>368.88999999999942</v>
      </c>
      <c r="AG136" s="17">
        <v>700.61000000000058</v>
      </c>
      <c r="AH136" s="17">
        <v>437.34000000000378</v>
      </c>
      <c r="AI136" s="17">
        <v>1230.7000000000116</v>
      </c>
      <c r="AJ136" s="17">
        <v>587.38999999999942</v>
      </c>
      <c r="AK136" s="17">
        <v>296.56999999999971</v>
      </c>
      <c r="AL136" s="17">
        <v>282.05999999999767</v>
      </c>
      <c r="AM136" s="17">
        <v>449.27999999999884</v>
      </c>
      <c r="AN136" s="17">
        <v>334.26000000000204</v>
      </c>
      <c r="AO136" s="20">
        <f t="shared" si="28"/>
        <v>2993.0400000000227</v>
      </c>
      <c r="AP136" s="20">
        <f t="shared" si="28"/>
        <v>8008.8399999999747</v>
      </c>
      <c r="AQ136" s="20">
        <f t="shared" si="28"/>
        <v>3600.8299999999581</v>
      </c>
      <c r="AR136" s="20">
        <f t="shared" si="28"/>
        <v>2525.1199999999953</v>
      </c>
      <c r="AS136" s="20">
        <f t="shared" si="28"/>
        <v>4848.0000000000146</v>
      </c>
      <c r="AT136" s="20">
        <f t="shared" si="28"/>
        <v>3060.8499999999622</v>
      </c>
      <c r="AU136" s="20">
        <f t="shared" si="28"/>
        <v>8709.8600000000224</v>
      </c>
      <c r="AV136" s="20">
        <f t="shared" si="28"/>
        <v>4205.9599999999991</v>
      </c>
      <c r="AW136" s="20">
        <f t="shared" si="28"/>
        <v>2148.939999999975</v>
      </c>
      <c r="AX136" s="20">
        <f t="shared" si="28"/>
        <v>2067.8499999999985</v>
      </c>
      <c r="AY136" s="20">
        <f t="shared" si="28"/>
        <v>3334.4099999999889</v>
      </c>
      <c r="AZ136" s="20">
        <f t="shared" si="28"/>
        <v>2510.8199999999761</v>
      </c>
      <c r="BA136" s="17">
        <v>48.4</v>
      </c>
      <c r="BB136" s="17">
        <v>129.76</v>
      </c>
      <c r="BC136" s="17">
        <v>58.44</v>
      </c>
      <c r="BD136" s="17">
        <v>41.06</v>
      </c>
      <c r="BE136" s="17">
        <v>78.98</v>
      </c>
      <c r="BF136" s="17">
        <v>49.96</v>
      </c>
      <c r="BG136" s="17">
        <v>142.43</v>
      </c>
      <c r="BH136" s="17">
        <v>68.91</v>
      </c>
      <c r="BI136" s="17">
        <v>35.28</v>
      </c>
      <c r="BJ136" s="17">
        <v>34.01</v>
      </c>
      <c r="BK136" s="17">
        <v>54.94</v>
      </c>
      <c r="BL136" s="17">
        <v>41.45</v>
      </c>
      <c r="BM136" s="20">
        <f t="shared" si="29"/>
        <v>3041.4400000000228</v>
      </c>
      <c r="BN136" s="20">
        <f t="shared" si="29"/>
        <v>8138.5999999999749</v>
      </c>
      <c r="BO136" s="20">
        <f t="shared" si="29"/>
        <v>3659.2699999999581</v>
      </c>
      <c r="BP136" s="20">
        <f t="shared" si="29"/>
        <v>2566.1799999999953</v>
      </c>
      <c r="BQ136" s="20">
        <f t="shared" si="29"/>
        <v>4926.9800000000141</v>
      </c>
      <c r="BR136" s="20">
        <f t="shared" si="29"/>
        <v>3110.8099999999622</v>
      </c>
      <c r="BS136" s="20">
        <f t="shared" si="29"/>
        <v>8852.2900000000227</v>
      </c>
      <c r="BT136" s="20">
        <f t="shared" si="29"/>
        <v>4274.869999999999</v>
      </c>
      <c r="BU136" s="20">
        <f t="shared" si="29"/>
        <v>2184.2199999999752</v>
      </c>
      <c r="BV136" s="20">
        <f t="shared" si="29"/>
        <v>2101.8599999999988</v>
      </c>
      <c r="BW136" s="20">
        <f t="shared" si="29"/>
        <v>3389.349999999989</v>
      </c>
      <c r="BX136" s="20">
        <f t="shared" si="29"/>
        <v>2552.2699999999759</v>
      </c>
      <c r="BY136" s="17">
        <f t="shared" si="30"/>
        <v>39190.139999999868</v>
      </c>
      <c r="BZ136" s="17">
        <f t="shared" si="31"/>
        <v>1959.5299999999988</v>
      </c>
      <c r="CA136" s="17">
        <f t="shared" si="32"/>
        <v>7648.4700000000194</v>
      </c>
      <c r="CB136" s="17">
        <f t="shared" si="33"/>
        <v>48798.139999999883</v>
      </c>
    </row>
    <row r="137" spans="1:80" x14ac:dyDescent="0.25">
      <c r="A137" t="str">
        <f t="shared" si="27"/>
        <v>SHEL.SHCG</v>
      </c>
      <c r="B137" s="1" t="s">
        <v>178</v>
      </c>
      <c r="C137" s="1" t="s">
        <v>191</v>
      </c>
      <c r="D137" s="1" t="s">
        <v>191</v>
      </c>
      <c r="E137" s="17">
        <v>49.64</v>
      </c>
      <c r="F137" s="17">
        <v>233.63999999999996</v>
      </c>
      <c r="G137" s="17">
        <v>45.8</v>
      </c>
      <c r="H137" s="17">
        <v>69.389999999999986</v>
      </c>
      <c r="I137" s="17">
        <v>0</v>
      </c>
      <c r="J137" s="17">
        <v>0</v>
      </c>
      <c r="K137" s="17">
        <v>0</v>
      </c>
      <c r="L137" s="17">
        <v>0</v>
      </c>
      <c r="M137" s="17">
        <v>0</v>
      </c>
      <c r="N137" s="17">
        <v>0</v>
      </c>
      <c r="O137" s="17">
        <v>5.48</v>
      </c>
      <c r="P137" s="17">
        <v>4.3600000000000003</v>
      </c>
      <c r="Q137" s="20">
        <v>2.4900000000000002</v>
      </c>
      <c r="R137" s="20">
        <v>11.68</v>
      </c>
      <c r="S137" s="20">
        <v>2.29</v>
      </c>
      <c r="T137" s="20">
        <v>3.4699999999999998</v>
      </c>
      <c r="U137" s="20">
        <v>0</v>
      </c>
      <c r="V137" s="20">
        <v>0</v>
      </c>
      <c r="W137" s="20">
        <v>0</v>
      </c>
      <c r="X137" s="20">
        <v>0</v>
      </c>
      <c r="Y137" s="20">
        <v>0</v>
      </c>
      <c r="Z137" s="20">
        <v>0</v>
      </c>
      <c r="AA137" s="20">
        <v>0.27</v>
      </c>
      <c r="AB137" s="20">
        <v>0.20999999999999996</v>
      </c>
      <c r="AC137" s="17">
        <v>9.25</v>
      </c>
      <c r="AD137" s="17">
        <v>43.01</v>
      </c>
      <c r="AE137" s="17">
        <v>8.33</v>
      </c>
      <c r="AF137" s="17">
        <v>12.46</v>
      </c>
      <c r="AG137" s="17">
        <v>0</v>
      </c>
      <c r="AH137" s="17">
        <v>0</v>
      </c>
      <c r="AI137" s="17">
        <v>0</v>
      </c>
      <c r="AJ137" s="17">
        <v>0</v>
      </c>
      <c r="AK137" s="17">
        <v>0</v>
      </c>
      <c r="AL137" s="17">
        <v>0</v>
      </c>
      <c r="AM137" s="17">
        <v>0.89999999999999991</v>
      </c>
      <c r="AN137" s="17">
        <v>0.7</v>
      </c>
      <c r="AO137" s="20">
        <f t="shared" si="28"/>
        <v>61.38</v>
      </c>
      <c r="AP137" s="20">
        <f t="shared" si="28"/>
        <v>288.33</v>
      </c>
      <c r="AQ137" s="20">
        <f t="shared" si="28"/>
        <v>56.419999999999995</v>
      </c>
      <c r="AR137" s="20">
        <f t="shared" si="28"/>
        <v>85.32</v>
      </c>
      <c r="AS137" s="20">
        <f t="shared" si="28"/>
        <v>0</v>
      </c>
      <c r="AT137" s="20">
        <f t="shared" si="28"/>
        <v>0</v>
      </c>
      <c r="AU137" s="20">
        <f t="shared" si="28"/>
        <v>0</v>
      </c>
      <c r="AV137" s="20">
        <f t="shared" si="28"/>
        <v>0</v>
      </c>
      <c r="AW137" s="20">
        <f t="shared" si="28"/>
        <v>0</v>
      </c>
      <c r="AX137" s="20">
        <f t="shared" si="28"/>
        <v>0</v>
      </c>
      <c r="AY137" s="20">
        <f t="shared" si="28"/>
        <v>6.65</v>
      </c>
      <c r="AZ137" s="20">
        <f t="shared" si="28"/>
        <v>5.2700000000000005</v>
      </c>
      <c r="BA137" s="17">
        <v>0.99</v>
      </c>
      <c r="BB137" s="17">
        <v>4.67</v>
      </c>
      <c r="BC137" s="17">
        <v>0.92</v>
      </c>
      <c r="BD137" s="17">
        <v>1.39</v>
      </c>
      <c r="BE137" s="17">
        <v>0</v>
      </c>
      <c r="BF137" s="17">
        <v>0</v>
      </c>
      <c r="BG137" s="17">
        <v>0</v>
      </c>
      <c r="BH137" s="17">
        <v>0</v>
      </c>
      <c r="BI137" s="17">
        <v>0</v>
      </c>
      <c r="BJ137" s="17">
        <v>0</v>
      </c>
      <c r="BK137" s="17">
        <v>0.11</v>
      </c>
      <c r="BL137" s="17">
        <v>0.09</v>
      </c>
      <c r="BM137" s="20">
        <f t="shared" si="29"/>
        <v>62.370000000000005</v>
      </c>
      <c r="BN137" s="20">
        <f t="shared" si="29"/>
        <v>293</v>
      </c>
      <c r="BO137" s="20">
        <f t="shared" si="29"/>
        <v>57.339999999999996</v>
      </c>
      <c r="BP137" s="20">
        <f t="shared" si="29"/>
        <v>86.71</v>
      </c>
      <c r="BQ137" s="20">
        <f t="shared" si="29"/>
        <v>0</v>
      </c>
      <c r="BR137" s="20">
        <f t="shared" si="29"/>
        <v>0</v>
      </c>
      <c r="BS137" s="20">
        <f t="shared" si="29"/>
        <v>0</v>
      </c>
      <c r="BT137" s="20">
        <f t="shared" si="29"/>
        <v>0</v>
      </c>
      <c r="BU137" s="20">
        <f t="shared" si="29"/>
        <v>0</v>
      </c>
      <c r="BV137" s="20">
        <f t="shared" si="29"/>
        <v>0</v>
      </c>
      <c r="BW137" s="20">
        <f t="shared" si="29"/>
        <v>6.7600000000000007</v>
      </c>
      <c r="BX137" s="20">
        <f t="shared" si="29"/>
        <v>5.36</v>
      </c>
      <c r="BY137" s="17">
        <f t="shared" si="30"/>
        <v>408.31</v>
      </c>
      <c r="BZ137" s="17">
        <f t="shared" si="31"/>
        <v>20.41</v>
      </c>
      <c r="CA137" s="17">
        <f t="shared" si="32"/>
        <v>82.820000000000007</v>
      </c>
      <c r="CB137" s="17">
        <f t="shared" si="33"/>
        <v>511.53999999999996</v>
      </c>
    </row>
    <row r="138" spans="1:80" x14ac:dyDescent="0.25">
      <c r="A138" t="str">
        <f t="shared" si="27"/>
        <v>NESI.BCHIMP</v>
      </c>
      <c r="B138" s="1" t="s">
        <v>194</v>
      </c>
      <c r="C138" s="1" t="s">
        <v>195</v>
      </c>
      <c r="D138" s="1" t="s">
        <v>21</v>
      </c>
      <c r="E138" s="17">
        <v>-355.45999999999185</v>
      </c>
      <c r="F138" s="17">
        <v>-691.81999999999243</v>
      </c>
      <c r="G138" s="17">
        <v>-373.37000000000262</v>
      </c>
      <c r="H138" s="17">
        <v>-185.70999999999913</v>
      </c>
      <c r="I138" s="17">
        <v>-142.32999999999811</v>
      </c>
      <c r="J138" s="17">
        <v>-171.70000000000437</v>
      </c>
      <c r="K138" s="17">
        <v>-1036.640000000014</v>
      </c>
      <c r="L138" s="17">
        <v>-287.58000000000175</v>
      </c>
      <c r="M138" s="17">
        <v>-21.399999999999636</v>
      </c>
      <c r="N138" s="17">
        <v>-75.709999999999127</v>
      </c>
      <c r="O138" s="17">
        <v>-128.95999999999913</v>
      </c>
      <c r="P138" s="17">
        <v>-35.890000000000327</v>
      </c>
      <c r="Q138" s="20">
        <v>-17.7800000000002</v>
      </c>
      <c r="R138" s="20">
        <v>-34.590000000000146</v>
      </c>
      <c r="S138" s="20">
        <v>-18.660000000000309</v>
      </c>
      <c r="T138" s="20">
        <v>-9.2899999999999636</v>
      </c>
      <c r="U138" s="20">
        <v>-7.1200000000000045</v>
      </c>
      <c r="V138" s="20">
        <v>-8.5899999999999181</v>
      </c>
      <c r="W138" s="20">
        <v>-51.829999999999927</v>
      </c>
      <c r="X138" s="20">
        <v>-14.380000000000109</v>
      </c>
      <c r="Y138" s="20">
        <v>-1.0700000000000216</v>
      </c>
      <c r="Z138" s="20">
        <v>-3.7899999999999636</v>
      </c>
      <c r="AA138" s="20">
        <v>-6.4500000000000455</v>
      </c>
      <c r="AB138" s="20">
        <v>-1.7899999999999636</v>
      </c>
      <c r="AC138" s="17">
        <v>-66.260000000000218</v>
      </c>
      <c r="AD138" s="17">
        <v>-127.35000000000036</v>
      </c>
      <c r="AE138" s="17">
        <v>-67.93999999999869</v>
      </c>
      <c r="AF138" s="17">
        <v>-33.360000000000127</v>
      </c>
      <c r="AG138" s="17">
        <v>-25.240000000000236</v>
      </c>
      <c r="AH138" s="17">
        <v>-30.059999999999945</v>
      </c>
      <c r="AI138" s="17">
        <v>-179.11000000000058</v>
      </c>
      <c r="AJ138" s="17">
        <v>-49.019999999999527</v>
      </c>
      <c r="AK138" s="17">
        <v>-3.6000000000000227</v>
      </c>
      <c r="AL138" s="17">
        <v>-12.559999999999945</v>
      </c>
      <c r="AM138" s="17">
        <v>-21.089999999999691</v>
      </c>
      <c r="AN138" s="17">
        <v>-5.7900000000000773</v>
      </c>
      <c r="AO138" s="20">
        <f t="shared" si="28"/>
        <v>-439.49999999999227</v>
      </c>
      <c r="AP138" s="20">
        <f t="shared" si="28"/>
        <v>-853.75999999999294</v>
      </c>
      <c r="AQ138" s="20">
        <f t="shared" si="28"/>
        <v>-459.97000000000162</v>
      </c>
      <c r="AR138" s="20">
        <f t="shared" si="28"/>
        <v>-228.35999999999922</v>
      </c>
      <c r="AS138" s="20">
        <f t="shared" si="28"/>
        <v>-174.68999999999835</v>
      </c>
      <c r="AT138" s="20">
        <f t="shared" si="28"/>
        <v>-210.35000000000423</v>
      </c>
      <c r="AU138" s="20">
        <f t="shared" si="28"/>
        <v>-1267.5800000000145</v>
      </c>
      <c r="AV138" s="20">
        <f t="shared" si="28"/>
        <v>-350.98000000000138</v>
      </c>
      <c r="AW138" s="20">
        <f t="shared" si="28"/>
        <v>-26.069999999999681</v>
      </c>
      <c r="AX138" s="20">
        <f t="shared" si="28"/>
        <v>-92.059999999999036</v>
      </c>
      <c r="AY138" s="20">
        <f t="shared" si="28"/>
        <v>-156.49999999999886</v>
      </c>
      <c r="AZ138" s="20">
        <f t="shared" si="28"/>
        <v>-43.470000000000368</v>
      </c>
      <c r="BA138" s="17">
        <v>-7.11</v>
      </c>
      <c r="BB138" s="17">
        <v>-13.83</v>
      </c>
      <c r="BC138" s="17">
        <v>-7.47</v>
      </c>
      <c r="BD138" s="17">
        <v>-3.71</v>
      </c>
      <c r="BE138" s="17">
        <v>-2.85</v>
      </c>
      <c r="BF138" s="17">
        <v>-3.43</v>
      </c>
      <c r="BG138" s="17">
        <v>-20.73</v>
      </c>
      <c r="BH138" s="17">
        <v>-5.75</v>
      </c>
      <c r="BI138" s="17">
        <v>-0.43</v>
      </c>
      <c r="BJ138" s="17">
        <v>-1.51</v>
      </c>
      <c r="BK138" s="17">
        <v>-2.58</v>
      </c>
      <c r="BL138" s="17">
        <v>-0.72</v>
      </c>
      <c r="BM138" s="20">
        <f t="shared" si="29"/>
        <v>-446.60999999999228</v>
      </c>
      <c r="BN138" s="20">
        <f t="shared" si="29"/>
        <v>-867.58999999999298</v>
      </c>
      <c r="BO138" s="20">
        <f t="shared" si="29"/>
        <v>-467.44000000000165</v>
      </c>
      <c r="BP138" s="20">
        <f t="shared" si="29"/>
        <v>-232.06999999999923</v>
      </c>
      <c r="BQ138" s="20">
        <f t="shared" si="29"/>
        <v>-177.53999999999834</v>
      </c>
      <c r="BR138" s="20">
        <f t="shared" si="29"/>
        <v>-213.78000000000424</v>
      </c>
      <c r="BS138" s="20">
        <f t="shared" si="29"/>
        <v>-1288.3100000000145</v>
      </c>
      <c r="BT138" s="20">
        <f t="shared" si="29"/>
        <v>-356.73000000000138</v>
      </c>
      <c r="BU138" s="20">
        <f t="shared" si="29"/>
        <v>-26.49999999999968</v>
      </c>
      <c r="BV138" s="20">
        <f t="shared" si="29"/>
        <v>-93.569999999999041</v>
      </c>
      <c r="BW138" s="20">
        <f t="shared" si="29"/>
        <v>-159.07999999999888</v>
      </c>
      <c r="BX138" s="20">
        <f t="shared" si="29"/>
        <v>-44.190000000000367</v>
      </c>
      <c r="BY138" s="17">
        <f t="shared" si="30"/>
        <v>-3506.5700000000024</v>
      </c>
      <c r="BZ138" s="17">
        <f t="shared" si="31"/>
        <v>-175.34000000000057</v>
      </c>
      <c r="CA138" s="17">
        <f t="shared" si="32"/>
        <v>-691.49999999999955</v>
      </c>
      <c r="CB138" s="17">
        <f t="shared" si="33"/>
        <v>-4373.4100000000026</v>
      </c>
    </row>
    <row r="139" spans="1:80" x14ac:dyDescent="0.25">
      <c r="A139" t="str">
        <f t="shared" si="22"/>
        <v>TAU.SPR</v>
      </c>
      <c r="B139" s="1" t="s">
        <v>31</v>
      </c>
      <c r="C139" s="1" t="s">
        <v>196</v>
      </c>
      <c r="D139" s="1" t="s">
        <v>196</v>
      </c>
      <c r="E139" s="17">
        <v>-259.86999999999534</v>
      </c>
      <c r="F139" s="17">
        <v>-592.70000000001164</v>
      </c>
      <c r="G139" s="17">
        <v>-168.36000000000058</v>
      </c>
      <c r="H139" s="17">
        <v>-121.02999999999884</v>
      </c>
      <c r="I139" s="17">
        <v>-143.34999999999854</v>
      </c>
      <c r="J139" s="17">
        <v>-186.15999999999622</v>
      </c>
      <c r="K139" s="17">
        <v>-816.51999999998952</v>
      </c>
      <c r="L139" s="17">
        <v>-170.76999999998952</v>
      </c>
      <c r="M139" s="17">
        <v>-45.620000000002619</v>
      </c>
      <c r="N139" s="17">
        <v>-60.429999999996653</v>
      </c>
      <c r="O139" s="17">
        <v>-60.309999999997672</v>
      </c>
      <c r="P139" s="17">
        <v>-118.08000000000175</v>
      </c>
      <c r="Q139" s="20">
        <v>-12.990000000000236</v>
      </c>
      <c r="R139" s="20">
        <v>-29.630000000000109</v>
      </c>
      <c r="S139" s="20">
        <v>-8.4200000000000728</v>
      </c>
      <c r="T139" s="20">
        <v>-6.0499999999999545</v>
      </c>
      <c r="U139" s="20">
        <v>-7.1600000000000819</v>
      </c>
      <c r="V139" s="20">
        <v>-9.3099999999999454</v>
      </c>
      <c r="W139" s="20">
        <v>-40.829999999999927</v>
      </c>
      <c r="X139" s="20">
        <v>-8.5399999999999636</v>
      </c>
      <c r="Y139" s="20">
        <v>-2.2899999999999636</v>
      </c>
      <c r="Z139" s="20">
        <v>-3.0200000000000955</v>
      </c>
      <c r="AA139" s="20">
        <v>-3.0099999999999909</v>
      </c>
      <c r="AB139" s="20">
        <v>-5.9000000000000909</v>
      </c>
      <c r="AC139" s="17">
        <v>-48.43999999999869</v>
      </c>
      <c r="AD139" s="17">
        <v>-109.11000000000058</v>
      </c>
      <c r="AE139" s="17">
        <v>-30.630000000001019</v>
      </c>
      <c r="AF139" s="17">
        <v>-21.740000000000691</v>
      </c>
      <c r="AG139" s="17">
        <v>-25.419999999999163</v>
      </c>
      <c r="AH139" s="17">
        <v>-32.590000000000146</v>
      </c>
      <c r="AI139" s="17">
        <v>-141.06999999999971</v>
      </c>
      <c r="AJ139" s="17">
        <v>-29.109999999998763</v>
      </c>
      <c r="AK139" s="17">
        <v>-7.669999999999618</v>
      </c>
      <c r="AL139" s="17">
        <v>-10.019999999999982</v>
      </c>
      <c r="AM139" s="17">
        <v>-9.8600000000001273</v>
      </c>
      <c r="AN139" s="17">
        <v>-19.039999999999964</v>
      </c>
      <c r="AO139" s="20">
        <f t="shared" si="23"/>
        <v>-321.29999999999427</v>
      </c>
      <c r="AP139" s="20">
        <f t="shared" si="25"/>
        <v>-731.44000000001233</v>
      </c>
      <c r="AQ139" s="20">
        <f t="shared" si="25"/>
        <v>-207.41000000000167</v>
      </c>
      <c r="AR139" s="20">
        <f t="shared" si="25"/>
        <v>-148.81999999999948</v>
      </c>
      <c r="AS139" s="20">
        <f t="shared" si="25"/>
        <v>-175.92999999999779</v>
      </c>
      <c r="AT139" s="20">
        <f t="shared" si="25"/>
        <v>-228.05999999999631</v>
      </c>
      <c r="AU139" s="20">
        <f t="shared" si="25"/>
        <v>-998.41999999998916</v>
      </c>
      <c r="AV139" s="20">
        <f t="shared" si="25"/>
        <v>-208.41999999998825</v>
      </c>
      <c r="AW139" s="20">
        <f t="shared" si="25"/>
        <v>-55.580000000002201</v>
      </c>
      <c r="AX139" s="20">
        <f t="shared" si="25"/>
        <v>-73.46999999999673</v>
      </c>
      <c r="AY139" s="20">
        <f t="shared" si="25"/>
        <v>-73.17999999999779</v>
      </c>
      <c r="AZ139" s="20">
        <f t="shared" si="25"/>
        <v>-143.0200000000018</v>
      </c>
      <c r="BA139" s="17">
        <v>-5.2</v>
      </c>
      <c r="BB139" s="17">
        <v>-11.85</v>
      </c>
      <c r="BC139" s="17">
        <v>-3.37</v>
      </c>
      <c r="BD139" s="17">
        <v>-2.42</v>
      </c>
      <c r="BE139" s="17">
        <v>-2.87</v>
      </c>
      <c r="BF139" s="17">
        <v>-3.72</v>
      </c>
      <c r="BG139" s="17">
        <v>-16.329999999999998</v>
      </c>
      <c r="BH139" s="17">
        <v>-3.41</v>
      </c>
      <c r="BI139" s="17">
        <v>-0.91</v>
      </c>
      <c r="BJ139" s="17">
        <v>-1.21</v>
      </c>
      <c r="BK139" s="17">
        <v>-1.21</v>
      </c>
      <c r="BL139" s="17">
        <v>-2.36</v>
      </c>
      <c r="BM139" s="20">
        <f t="shared" si="24"/>
        <v>-326.49999999999426</v>
      </c>
      <c r="BN139" s="20">
        <f t="shared" si="26"/>
        <v>-743.29000000001236</v>
      </c>
      <c r="BO139" s="20">
        <f t="shared" si="26"/>
        <v>-210.78000000000168</v>
      </c>
      <c r="BP139" s="20">
        <f t="shared" si="26"/>
        <v>-151.23999999999947</v>
      </c>
      <c r="BQ139" s="20">
        <f t="shared" si="26"/>
        <v>-178.79999999999779</v>
      </c>
      <c r="BR139" s="20">
        <f t="shared" si="26"/>
        <v>-231.77999999999631</v>
      </c>
      <c r="BS139" s="20">
        <f t="shared" si="26"/>
        <v>-1014.7499999999892</v>
      </c>
      <c r="BT139" s="20">
        <f t="shared" si="26"/>
        <v>-211.82999999998825</v>
      </c>
      <c r="BU139" s="20">
        <f t="shared" si="26"/>
        <v>-56.490000000002198</v>
      </c>
      <c r="BV139" s="20">
        <f t="shared" si="26"/>
        <v>-74.679999999996724</v>
      </c>
      <c r="BW139" s="20">
        <f t="shared" si="26"/>
        <v>-74.389999999997784</v>
      </c>
      <c r="BX139" s="20">
        <f t="shared" si="26"/>
        <v>-145.38000000000181</v>
      </c>
      <c r="BY139" s="17">
        <f t="shared" si="16"/>
        <v>-2743.1999999999789</v>
      </c>
      <c r="BZ139" s="17">
        <f t="shared" si="17"/>
        <v>-137.15000000000043</v>
      </c>
      <c r="CA139" s="17">
        <f t="shared" si="18"/>
        <v>-539.55999999999858</v>
      </c>
      <c r="CB139" s="17">
        <f t="shared" si="19"/>
        <v>-3419.9099999999776</v>
      </c>
    </row>
    <row r="140" spans="1:80" x14ac:dyDescent="0.25">
      <c r="A140" t="str">
        <f t="shared" si="22"/>
        <v>NESI.SPCIMP</v>
      </c>
      <c r="B140" s="1" t="s">
        <v>194</v>
      </c>
      <c r="C140" s="1" t="s">
        <v>197</v>
      </c>
      <c r="D140" s="1" t="s">
        <v>73</v>
      </c>
      <c r="E140" s="17">
        <v>-116.54999999999927</v>
      </c>
      <c r="F140" s="17">
        <v>-193.81999999999971</v>
      </c>
      <c r="G140" s="17">
        <v>-64.220000000000255</v>
      </c>
      <c r="H140" s="17">
        <v>-69.829999999999927</v>
      </c>
      <c r="I140" s="17">
        <v>-581.01999999998952</v>
      </c>
      <c r="J140" s="17">
        <v>0</v>
      </c>
      <c r="K140" s="17">
        <v>0</v>
      </c>
      <c r="L140" s="17">
        <v>0</v>
      </c>
      <c r="M140" s="17">
        <v>0</v>
      </c>
      <c r="N140" s="17">
        <v>0</v>
      </c>
      <c r="O140" s="17">
        <v>0</v>
      </c>
      <c r="P140" s="17">
        <v>0</v>
      </c>
      <c r="Q140" s="20">
        <v>-5.8299999999999841</v>
      </c>
      <c r="R140" s="20">
        <v>-9.6899999999999409</v>
      </c>
      <c r="S140" s="20">
        <v>-3.210000000000008</v>
      </c>
      <c r="T140" s="20">
        <v>-3.4899999999999807</v>
      </c>
      <c r="U140" s="20">
        <v>-29.049999999999955</v>
      </c>
      <c r="V140" s="20">
        <v>0</v>
      </c>
      <c r="W140" s="20">
        <v>0</v>
      </c>
      <c r="X140" s="20">
        <v>0</v>
      </c>
      <c r="Y140" s="20">
        <v>0</v>
      </c>
      <c r="Z140" s="20">
        <v>0</v>
      </c>
      <c r="AA140" s="20">
        <v>0</v>
      </c>
      <c r="AB140" s="20">
        <v>0</v>
      </c>
      <c r="AC140" s="17">
        <v>-21.730000000000018</v>
      </c>
      <c r="AD140" s="17">
        <v>-35.670000000000073</v>
      </c>
      <c r="AE140" s="17">
        <v>-11.680000000000064</v>
      </c>
      <c r="AF140" s="17">
        <v>-12.550000000000068</v>
      </c>
      <c r="AG140" s="17">
        <v>-103.0600000000004</v>
      </c>
      <c r="AH140" s="17">
        <v>0</v>
      </c>
      <c r="AI140" s="17">
        <v>0</v>
      </c>
      <c r="AJ140" s="17">
        <v>0</v>
      </c>
      <c r="AK140" s="17">
        <v>0</v>
      </c>
      <c r="AL140" s="17">
        <v>0</v>
      </c>
      <c r="AM140" s="17">
        <v>0</v>
      </c>
      <c r="AN140" s="17">
        <v>0</v>
      </c>
      <c r="AO140" s="20">
        <f t="shared" si="23"/>
        <v>-144.10999999999927</v>
      </c>
      <c r="AP140" s="20">
        <f t="shared" si="25"/>
        <v>-239.17999999999972</v>
      </c>
      <c r="AQ140" s="20">
        <f t="shared" si="25"/>
        <v>-79.110000000000326</v>
      </c>
      <c r="AR140" s="20">
        <f t="shared" si="25"/>
        <v>-85.869999999999976</v>
      </c>
      <c r="AS140" s="20">
        <f t="shared" si="25"/>
        <v>-713.12999999998988</v>
      </c>
      <c r="AT140" s="20">
        <f t="shared" si="25"/>
        <v>0</v>
      </c>
      <c r="AU140" s="20">
        <f t="shared" si="25"/>
        <v>0</v>
      </c>
      <c r="AV140" s="20">
        <f t="shared" si="25"/>
        <v>0</v>
      </c>
      <c r="AW140" s="20">
        <f t="shared" si="25"/>
        <v>0</v>
      </c>
      <c r="AX140" s="20">
        <f t="shared" si="25"/>
        <v>0</v>
      </c>
      <c r="AY140" s="20">
        <f t="shared" si="25"/>
        <v>0</v>
      </c>
      <c r="AZ140" s="20">
        <f t="shared" si="25"/>
        <v>0</v>
      </c>
      <c r="BA140" s="17">
        <v>-2.33</v>
      </c>
      <c r="BB140" s="17">
        <v>-3.88</v>
      </c>
      <c r="BC140" s="17">
        <v>-1.28</v>
      </c>
      <c r="BD140" s="17">
        <v>-1.4</v>
      </c>
      <c r="BE140" s="17">
        <v>-11.62</v>
      </c>
      <c r="BF140" s="17">
        <v>0</v>
      </c>
      <c r="BG140" s="17">
        <v>0</v>
      </c>
      <c r="BH140" s="17">
        <v>0</v>
      </c>
      <c r="BI140" s="17">
        <v>0</v>
      </c>
      <c r="BJ140" s="17">
        <v>0</v>
      </c>
      <c r="BK140" s="17">
        <v>0</v>
      </c>
      <c r="BL140" s="17">
        <v>0</v>
      </c>
      <c r="BM140" s="20">
        <f t="shared" si="24"/>
        <v>-146.43999999999929</v>
      </c>
      <c r="BN140" s="20">
        <f t="shared" si="26"/>
        <v>-243.05999999999972</v>
      </c>
      <c r="BO140" s="20">
        <f t="shared" si="26"/>
        <v>-80.390000000000327</v>
      </c>
      <c r="BP140" s="20">
        <f t="shared" si="26"/>
        <v>-87.269999999999982</v>
      </c>
      <c r="BQ140" s="20">
        <f t="shared" si="26"/>
        <v>-724.74999999998988</v>
      </c>
      <c r="BR140" s="20">
        <f t="shared" si="26"/>
        <v>0</v>
      </c>
      <c r="BS140" s="20">
        <f t="shared" si="26"/>
        <v>0</v>
      </c>
      <c r="BT140" s="20">
        <f t="shared" si="26"/>
        <v>0</v>
      </c>
      <c r="BU140" s="20">
        <f t="shared" si="26"/>
        <v>0</v>
      </c>
      <c r="BV140" s="20">
        <f t="shared" si="26"/>
        <v>0</v>
      </c>
      <c r="BW140" s="20">
        <f t="shared" si="26"/>
        <v>0</v>
      </c>
      <c r="BX140" s="20">
        <f t="shared" si="26"/>
        <v>0</v>
      </c>
      <c r="BY140" s="17">
        <f t="shared" si="16"/>
        <v>-1025.4399999999887</v>
      </c>
      <c r="BZ140" s="17">
        <f t="shared" si="17"/>
        <v>-51.269999999999868</v>
      </c>
      <c r="CA140" s="17">
        <f t="shared" si="18"/>
        <v>-205.20000000000064</v>
      </c>
      <c r="CB140" s="17">
        <f t="shared" si="19"/>
        <v>-1281.9099999999892</v>
      </c>
    </row>
    <row r="141" spans="1:80" x14ac:dyDescent="0.25">
      <c r="A141" t="str">
        <f t="shared" si="22"/>
        <v>NESI.SPCEXP</v>
      </c>
      <c r="B141" s="1" t="s">
        <v>194</v>
      </c>
      <c r="C141" s="1" t="s">
        <v>199</v>
      </c>
      <c r="D141" s="1" t="s">
        <v>74</v>
      </c>
      <c r="E141" s="17">
        <v>-99.100000000002183</v>
      </c>
      <c r="F141" s="17">
        <v>-200.34999999999854</v>
      </c>
      <c r="G141" s="17">
        <v>-239.34999999999854</v>
      </c>
      <c r="H141" s="17">
        <v>-78.110000000000582</v>
      </c>
      <c r="I141" s="17">
        <v>-3.0699999999999363</v>
      </c>
      <c r="J141" s="17">
        <v>0</v>
      </c>
      <c r="K141" s="17">
        <v>0</v>
      </c>
      <c r="L141" s="17">
        <v>0</v>
      </c>
      <c r="M141" s="17">
        <v>0</v>
      </c>
      <c r="N141" s="17">
        <v>0</v>
      </c>
      <c r="O141" s="17">
        <v>0</v>
      </c>
      <c r="P141" s="17">
        <v>0</v>
      </c>
      <c r="Q141" s="20">
        <v>-4.9500000000000028</v>
      </c>
      <c r="R141" s="20">
        <v>-10.02000000000001</v>
      </c>
      <c r="S141" s="20">
        <v>-11.969999999999999</v>
      </c>
      <c r="T141" s="20">
        <v>-3.9099999999999966</v>
      </c>
      <c r="U141" s="20">
        <v>-0.16000000000000014</v>
      </c>
      <c r="V141" s="20">
        <v>0</v>
      </c>
      <c r="W141" s="20">
        <v>0</v>
      </c>
      <c r="X141" s="20">
        <v>0</v>
      </c>
      <c r="Y141" s="20">
        <v>0</v>
      </c>
      <c r="Z141" s="20">
        <v>0</v>
      </c>
      <c r="AA141" s="20">
        <v>0</v>
      </c>
      <c r="AB141" s="20">
        <v>0</v>
      </c>
      <c r="AC141" s="17">
        <v>-18.46999999999997</v>
      </c>
      <c r="AD141" s="17">
        <v>-36.879999999999995</v>
      </c>
      <c r="AE141" s="17">
        <v>-43.550000000000068</v>
      </c>
      <c r="AF141" s="17">
        <v>-14.04000000000002</v>
      </c>
      <c r="AG141" s="17">
        <v>-0.54000000000000092</v>
      </c>
      <c r="AH141" s="17">
        <v>0</v>
      </c>
      <c r="AI141" s="17">
        <v>0</v>
      </c>
      <c r="AJ141" s="17">
        <v>0</v>
      </c>
      <c r="AK141" s="17">
        <v>0</v>
      </c>
      <c r="AL141" s="17">
        <v>0</v>
      </c>
      <c r="AM141" s="17">
        <v>0</v>
      </c>
      <c r="AN141" s="17">
        <v>0</v>
      </c>
      <c r="AO141" s="20">
        <f t="shared" si="23"/>
        <v>-122.52000000000216</v>
      </c>
      <c r="AP141" s="20">
        <f t="shared" si="25"/>
        <v>-247.24999999999855</v>
      </c>
      <c r="AQ141" s="20">
        <f t="shared" si="25"/>
        <v>-294.86999999999864</v>
      </c>
      <c r="AR141" s="20">
        <f t="shared" si="25"/>
        <v>-96.060000000000599</v>
      </c>
      <c r="AS141" s="20">
        <f t="shared" si="25"/>
        <v>-3.7699999999999374</v>
      </c>
      <c r="AT141" s="20">
        <f t="shared" si="25"/>
        <v>0</v>
      </c>
      <c r="AU141" s="20">
        <f t="shared" si="25"/>
        <v>0</v>
      </c>
      <c r="AV141" s="20">
        <f t="shared" si="25"/>
        <v>0</v>
      </c>
      <c r="AW141" s="20">
        <f t="shared" si="25"/>
        <v>0</v>
      </c>
      <c r="AX141" s="20">
        <f t="shared" si="25"/>
        <v>0</v>
      </c>
      <c r="AY141" s="20">
        <f t="shared" si="25"/>
        <v>0</v>
      </c>
      <c r="AZ141" s="20">
        <f t="shared" si="25"/>
        <v>0</v>
      </c>
      <c r="BA141" s="17">
        <v>-1.98</v>
      </c>
      <c r="BB141" s="17">
        <v>-4.01</v>
      </c>
      <c r="BC141" s="17">
        <v>-4.79</v>
      </c>
      <c r="BD141" s="17">
        <v>-1.56</v>
      </c>
      <c r="BE141" s="17">
        <v>-0.06</v>
      </c>
      <c r="BF141" s="17">
        <v>0</v>
      </c>
      <c r="BG141" s="17">
        <v>0</v>
      </c>
      <c r="BH141" s="17">
        <v>0</v>
      </c>
      <c r="BI141" s="17">
        <v>0</v>
      </c>
      <c r="BJ141" s="17">
        <v>0</v>
      </c>
      <c r="BK141" s="17">
        <v>0</v>
      </c>
      <c r="BL141" s="17">
        <v>0</v>
      </c>
      <c r="BM141" s="20">
        <f t="shared" si="24"/>
        <v>-124.50000000000216</v>
      </c>
      <c r="BN141" s="20">
        <f t="shared" si="26"/>
        <v>-251.25999999999854</v>
      </c>
      <c r="BO141" s="20">
        <f t="shared" si="26"/>
        <v>-299.65999999999866</v>
      </c>
      <c r="BP141" s="20">
        <f t="shared" si="26"/>
        <v>-97.620000000000601</v>
      </c>
      <c r="BQ141" s="20">
        <f t="shared" si="26"/>
        <v>-3.8299999999999375</v>
      </c>
      <c r="BR141" s="20">
        <f t="shared" si="26"/>
        <v>0</v>
      </c>
      <c r="BS141" s="20">
        <f t="shared" si="26"/>
        <v>0</v>
      </c>
      <c r="BT141" s="20">
        <f t="shared" si="26"/>
        <v>0</v>
      </c>
      <c r="BU141" s="20">
        <f t="shared" si="26"/>
        <v>0</v>
      </c>
      <c r="BV141" s="20">
        <f t="shared" si="26"/>
        <v>0</v>
      </c>
      <c r="BW141" s="20">
        <f t="shared" si="26"/>
        <v>0</v>
      </c>
      <c r="BX141" s="20">
        <f t="shared" si="26"/>
        <v>0</v>
      </c>
      <c r="BY141" s="17">
        <f t="shared" si="16"/>
        <v>-619.97999999999979</v>
      </c>
      <c r="BZ141" s="17">
        <f t="shared" si="17"/>
        <v>-31.010000000000009</v>
      </c>
      <c r="CA141" s="17">
        <f t="shared" si="18"/>
        <v>-125.88000000000008</v>
      </c>
      <c r="CB141" s="17">
        <f t="shared" si="19"/>
        <v>-776.86999999999989</v>
      </c>
    </row>
    <row r="142" spans="1:80" x14ac:dyDescent="0.25">
      <c r="A142" t="str">
        <f t="shared" si="22"/>
        <v>AP00.ST1</v>
      </c>
      <c r="B142" s="1" t="s">
        <v>231</v>
      </c>
      <c r="C142" s="1" t="s">
        <v>232</v>
      </c>
      <c r="D142" s="1" t="s">
        <v>232</v>
      </c>
      <c r="E142" s="17">
        <v>0</v>
      </c>
      <c r="F142" s="17">
        <v>0</v>
      </c>
      <c r="G142" s="17">
        <v>0</v>
      </c>
      <c r="H142" s="17">
        <v>0</v>
      </c>
      <c r="I142" s="17">
        <v>0</v>
      </c>
      <c r="J142" s="17">
        <v>0</v>
      </c>
      <c r="K142" s="17">
        <v>0</v>
      </c>
      <c r="L142" s="17">
        <v>0</v>
      </c>
      <c r="M142" s="17">
        <v>0</v>
      </c>
      <c r="N142" s="17">
        <v>0</v>
      </c>
      <c r="O142" s="17">
        <v>0</v>
      </c>
      <c r="P142" s="17">
        <v>0</v>
      </c>
      <c r="Q142" s="20">
        <v>0</v>
      </c>
      <c r="R142" s="20">
        <v>0</v>
      </c>
      <c r="S142" s="20">
        <v>0</v>
      </c>
      <c r="T142" s="20">
        <v>0</v>
      </c>
      <c r="U142" s="20">
        <v>0</v>
      </c>
      <c r="V142" s="20">
        <v>0</v>
      </c>
      <c r="W142" s="20">
        <v>0</v>
      </c>
      <c r="X142" s="20">
        <v>0</v>
      </c>
      <c r="Y142" s="20">
        <v>0</v>
      </c>
      <c r="Z142" s="20">
        <v>0</v>
      </c>
      <c r="AA142" s="20">
        <v>0</v>
      </c>
      <c r="AB142" s="20">
        <v>0</v>
      </c>
      <c r="AC142" s="17">
        <v>0</v>
      </c>
      <c r="AD142" s="17">
        <v>0</v>
      </c>
      <c r="AE142" s="17">
        <v>0</v>
      </c>
      <c r="AF142" s="17">
        <v>0</v>
      </c>
      <c r="AG142" s="17">
        <v>0</v>
      </c>
      <c r="AH142" s="17">
        <v>0</v>
      </c>
      <c r="AI142" s="17">
        <v>0</v>
      </c>
      <c r="AJ142" s="17">
        <v>0</v>
      </c>
      <c r="AK142" s="17">
        <v>0</v>
      </c>
      <c r="AL142" s="17">
        <v>0</v>
      </c>
      <c r="AM142" s="17">
        <v>0</v>
      </c>
      <c r="AN142" s="17">
        <v>0</v>
      </c>
      <c r="AO142" s="20">
        <f t="shared" si="23"/>
        <v>0</v>
      </c>
      <c r="AP142" s="20">
        <f t="shared" si="25"/>
        <v>0</v>
      </c>
      <c r="AQ142" s="20">
        <f t="shared" si="25"/>
        <v>0</v>
      </c>
      <c r="AR142" s="20">
        <f t="shared" si="25"/>
        <v>0</v>
      </c>
      <c r="AS142" s="20">
        <f t="shared" si="25"/>
        <v>0</v>
      </c>
      <c r="AT142" s="20">
        <f t="shared" si="25"/>
        <v>0</v>
      </c>
      <c r="AU142" s="20">
        <f t="shared" si="25"/>
        <v>0</v>
      </c>
      <c r="AV142" s="20">
        <f t="shared" si="25"/>
        <v>0</v>
      </c>
      <c r="AW142" s="20">
        <f t="shared" si="25"/>
        <v>0</v>
      </c>
      <c r="AX142" s="20">
        <f t="shared" si="25"/>
        <v>0</v>
      </c>
      <c r="AY142" s="20">
        <f t="shared" si="25"/>
        <v>0</v>
      </c>
      <c r="AZ142" s="20">
        <f t="shared" si="25"/>
        <v>0</v>
      </c>
      <c r="BA142" s="17">
        <v>0</v>
      </c>
      <c r="BB142" s="17">
        <v>0</v>
      </c>
      <c r="BC142" s="17">
        <v>0</v>
      </c>
      <c r="BD142" s="17">
        <v>0</v>
      </c>
      <c r="BE142" s="17">
        <v>0</v>
      </c>
      <c r="BF142" s="17">
        <v>0</v>
      </c>
      <c r="BG142" s="17">
        <v>0</v>
      </c>
      <c r="BH142" s="17">
        <v>0</v>
      </c>
      <c r="BI142" s="17">
        <v>0</v>
      </c>
      <c r="BJ142" s="17">
        <v>0</v>
      </c>
      <c r="BK142" s="17">
        <v>0</v>
      </c>
      <c r="BL142" s="17">
        <v>0</v>
      </c>
      <c r="BM142" s="20">
        <f t="shared" si="24"/>
        <v>0</v>
      </c>
      <c r="BN142" s="20">
        <f t="shared" si="26"/>
        <v>0</v>
      </c>
      <c r="BO142" s="20">
        <f t="shared" si="26"/>
        <v>0</v>
      </c>
      <c r="BP142" s="20">
        <f t="shared" si="26"/>
        <v>0</v>
      </c>
      <c r="BQ142" s="20">
        <f t="shared" si="26"/>
        <v>0</v>
      </c>
      <c r="BR142" s="20">
        <f t="shared" si="26"/>
        <v>0</v>
      </c>
      <c r="BS142" s="20">
        <f t="shared" si="26"/>
        <v>0</v>
      </c>
      <c r="BT142" s="20">
        <f t="shared" si="26"/>
        <v>0</v>
      </c>
      <c r="BU142" s="20">
        <f t="shared" si="26"/>
        <v>0</v>
      </c>
      <c r="BV142" s="20">
        <f t="shared" si="26"/>
        <v>0</v>
      </c>
      <c r="BW142" s="20">
        <f t="shared" si="26"/>
        <v>0</v>
      </c>
      <c r="BX142" s="20">
        <f t="shared" si="26"/>
        <v>0</v>
      </c>
      <c r="BY142" s="17">
        <f t="shared" si="16"/>
        <v>0</v>
      </c>
      <c r="BZ142" s="17">
        <f t="shared" si="17"/>
        <v>0</v>
      </c>
      <c r="CA142" s="17">
        <f t="shared" si="18"/>
        <v>0</v>
      </c>
      <c r="CB142" s="17">
        <f t="shared" si="19"/>
        <v>0</v>
      </c>
    </row>
    <row r="143" spans="1:80" x14ac:dyDescent="0.25">
      <c r="A143" t="str">
        <f t="shared" si="22"/>
        <v>AP00.ST2</v>
      </c>
      <c r="B143" s="1" t="s">
        <v>231</v>
      </c>
      <c r="C143" s="1" t="s">
        <v>233</v>
      </c>
      <c r="D143" s="1" t="s">
        <v>233</v>
      </c>
      <c r="E143" s="17">
        <v>0</v>
      </c>
      <c r="F143" s="17">
        <v>0</v>
      </c>
      <c r="G143" s="17">
        <v>0</v>
      </c>
      <c r="H143" s="17">
        <v>0</v>
      </c>
      <c r="I143" s="17">
        <v>0</v>
      </c>
      <c r="J143" s="17">
        <v>0</v>
      </c>
      <c r="K143" s="17">
        <v>0</v>
      </c>
      <c r="L143" s="17">
        <v>0</v>
      </c>
      <c r="M143" s="17">
        <v>0</v>
      </c>
      <c r="N143" s="17">
        <v>0</v>
      </c>
      <c r="O143" s="17">
        <v>0</v>
      </c>
      <c r="P143" s="17">
        <v>0</v>
      </c>
      <c r="Q143" s="20">
        <v>0</v>
      </c>
      <c r="R143" s="20">
        <v>0</v>
      </c>
      <c r="S143" s="20">
        <v>0</v>
      </c>
      <c r="T143" s="20">
        <v>0</v>
      </c>
      <c r="U143" s="20">
        <v>0</v>
      </c>
      <c r="V143" s="20">
        <v>0</v>
      </c>
      <c r="W143" s="20">
        <v>0</v>
      </c>
      <c r="X143" s="20">
        <v>0</v>
      </c>
      <c r="Y143" s="20">
        <v>0</v>
      </c>
      <c r="Z143" s="20">
        <v>0</v>
      </c>
      <c r="AA143" s="20">
        <v>0</v>
      </c>
      <c r="AB143" s="20">
        <v>0</v>
      </c>
      <c r="AC143" s="17">
        <v>0</v>
      </c>
      <c r="AD143" s="17">
        <v>0</v>
      </c>
      <c r="AE143" s="17">
        <v>0</v>
      </c>
      <c r="AF143" s="17">
        <v>0</v>
      </c>
      <c r="AG143" s="17">
        <v>0</v>
      </c>
      <c r="AH143" s="17">
        <v>0</v>
      </c>
      <c r="AI143" s="17">
        <v>0</v>
      </c>
      <c r="AJ143" s="17">
        <v>0</v>
      </c>
      <c r="AK143" s="17">
        <v>0</v>
      </c>
      <c r="AL143" s="17">
        <v>0</v>
      </c>
      <c r="AM143" s="17">
        <v>0</v>
      </c>
      <c r="AN143" s="17">
        <v>0</v>
      </c>
      <c r="AO143" s="20">
        <f t="shared" si="23"/>
        <v>0</v>
      </c>
      <c r="AP143" s="20">
        <f t="shared" si="25"/>
        <v>0</v>
      </c>
      <c r="AQ143" s="20">
        <f t="shared" si="25"/>
        <v>0</v>
      </c>
      <c r="AR143" s="20">
        <f t="shared" si="25"/>
        <v>0</v>
      </c>
      <c r="AS143" s="20">
        <f t="shared" si="25"/>
        <v>0</v>
      </c>
      <c r="AT143" s="20">
        <f t="shared" si="25"/>
        <v>0</v>
      </c>
      <c r="AU143" s="20">
        <f t="shared" si="25"/>
        <v>0</v>
      </c>
      <c r="AV143" s="20">
        <f t="shared" si="25"/>
        <v>0</v>
      </c>
      <c r="AW143" s="20">
        <f t="shared" si="25"/>
        <v>0</v>
      </c>
      <c r="AX143" s="20">
        <f t="shared" si="25"/>
        <v>0</v>
      </c>
      <c r="AY143" s="20">
        <f t="shared" si="25"/>
        <v>0</v>
      </c>
      <c r="AZ143" s="20">
        <f t="shared" si="25"/>
        <v>0</v>
      </c>
      <c r="BA143" s="17">
        <v>0</v>
      </c>
      <c r="BB143" s="17">
        <v>0</v>
      </c>
      <c r="BC143" s="17">
        <v>0</v>
      </c>
      <c r="BD143" s="17">
        <v>0</v>
      </c>
      <c r="BE143" s="17">
        <v>0</v>
      </c>
      <c r="BF143" s="17">
        <v>0</v>
      </c>
      <c r="BG143" s="17">
        <v>0</v>
      </c>
      <c r="BH143" s="17">
        <v>0</v>
      </c>
      <c r="BI143" s="17">
        <v>0</v>
      </c>
      <c r="BJ143" s="17">
        <v>0</v>
      </c>
      <c r="BK143" s="17">
        <v>0</v>
      </c>
      <c r="BL143" s="17">
        <v>0</v>
      </c>
      <c r="BM143" s="20">
        <f t="shared" si="24"/>
        <v>0</v>
      </c>
      <c r="BN143" s="20">
        <f t="shared" si="26"/>
        <v>0</v>
      </c>
      <c r="BO143" s="20">
        <f t="shared" si="26"/>
        <v>0</v>
      </c>
      <c r="BP143" s="20">
        <f t="shared" si="26"/>
        <v>0</v>
      </c>
      <c r="BQ143" s="20">
        <f t="shared" si="26"/>
        <v>0</v>
      </c>
      <c r="BR143" s="20">
        <f t="shared" si="26"/>
        <v>0</v>
      </c>
      <c r="BS143" s="20">
        <f t="shared" si="26"/>
        <v>0</v>
      </c>
      <c r="BT143" s="20">
        <f t="shared" si="26"/>
        <v>0</v>
      </c>
      <c r="BU143" s="20">
        <f t="shared" si="26"/>
        <v>0</v>
      </c>
      <c r="BV143" s="20">
        <f t="shared" si="26"/>
        <v>0</v>
      </c>
      <c r="BW143" s="20">
        <f t="shared" si="26"/>
        <v>0</v>
      </c>
      <c r="BX143" s="20">
        <f t="shared" si="26"/>
        <v>0</v>
      </c>
      <c r="BY143" s="17">
        <f t="shared" si="16"/>
        <v>0</v>
      </c>
      <c r="BZ143" s="17">
        <f t="shared" si="17"/>
        <v>0</v>
      </c>
      <c r="CA143" s="17">
        <f t="shared" si="18"/>
        <v>0</v>
      </c>
      <c r="CB143" s="17">
        <f t="shared" si="19"/>
        <v>0</v>
      </c>
    </row>
    <row r="144" spans="1:80" x14ac:dyDescent="0.25">
      <c r="A144" t="str">
        <f t="shared" si="22"/>
        <v>EEC.TAB1</v>
      </c>
      <c r="B144" s="1" t="s">
        <v>24</v>
      </c>
      <c r="C144" s="1" t="s">
        <v>200</v>
      </c>
      <c r="D144" s="1" t="s">
        <v>200</v>
      </c>
      <c r="E144" s="17">
        <v>2562.0499999999956</v>
      </c>
      <c r="F144" s="17">
        <v>2779.2599999999984</v>
      </c>
      <c r="G144" s="17">
        <v>1298.1099999999988</v>
      </c>
      <c r="H144" s="17">
        <v>1576.2400000000016</v>
      </c>
      <c r="I144" s="17">
        <v>1214.5900000000001</v>
      </c>
      <c r="J144" s="17">
        <v>893.55000000000109</v>
      </c>
      <c r="K144" s="17">
        <v>1472.5099999999984</v>
      </c>
      <c r="L144" s="17">
        <v>960.63999999999942</v>
      </c>
      <c r="M144" s="17">
        <v>926.63999999999942</v>
      </c>
      <c r="N144" s="17">
        <v>1734.010000000002</v>
      </c>
      <c r="O144" s="17">
        <v>1491.3100000000013</v>
      </c>
      <c r="P144" s="17">
        <v>1985.1699999999983</v>
      </c>
      <c r="Q144" s="20">
        <v>128.10000000000014</v>
      </c>
      <c r="R144" s="20">
        <v>138.96000000000004</v>
      </c>
      <c r="S144" s="20">
        <v>64.909999999999968</v>
      </c>
      <c r="T144" s="20">
        <v>78.809999999999945</v>
      </c>
      <c r="U144" s="20">
        <v>60.729999999999905</v>
      </c>
      <c r="V144" s="20">
        <v>44.680000000000064</v>
      </c>
      <c r="W144" s="20">
        <v>73.62</v>
      </c>
      <c r="X144" s="20">
        <v>48.029999999999973</v>
      </c>
      <c r="Y144" s="20">
        <v>46.330000000000041</v>
      </c>
      <c r="Z144" s="20">
        <v>86.700000000000045</v>
      </c>
      <c r="AA144" s="20">
        <v>74.569999999999936</v>
      </c>
      <c r="AB144" s="20">
        <v>99.259999999999991</v>
      </c>
      <c r="AC144" s="17">
        <v>477.61000000000058</v>
      </c>
      <c r="AD144" s="17">
        <v>511.59999999999945</v>
      </c>
      <c r="AE144" s="17">
        <v>236.21000000000004</v>
      </c>
      <c r="AF144" s="17">
        <v>283.13999999999987</v>
      </c>
      <c r="AG144" s="17">
        <v>215.42999999999984</v>
      </c>
      <c r="AH144" s="17">
        <v>156.41000000000008</v>
      </c>
      <c r="AI144" s="17">
        <v>254.40999999999985</v>
      </c>
      <c r="AJ144" s="17">
        <v>163.73000000000002</v>
      </c>
      <c r="AK144" s="17">
        <v>155.77999999999997</v>
      </c>
      <c r="AL144" s="17">
        <v>287.57999999999993</v>
      </c>
      <c r="AM144" s="17">
        <v>243.84000000000015</v>
      </c>
      <c r="AN144" s="17">
        <v>320.10999999999967</v>
      </c>
      <c r="AO144" s="20">
        <f t="shared" si="23"/>
        <v>3167.7599999999966</v>
      </c>
      <c r="AP144" s="20">
        <f t="shared" si="25"/>
        <v>3429.8199999999979</v>
      </c>
      <c r="AQ144" s="20">
        <f t="shared" si="25"/>
        <v>1599.2299999999987</v>
      </c>
      <c r="AR144" s="20">
        <f t="shared" si="25"/>
        <v>1938.1900000000014</v>
      </c>
      <c r="AS144" s="20">
        <f t="shared" si="25"/>
        <v>1490.75</v>
      </c>
      <c r="AT144" s="20">
        <f t="shared" si="25"/>
        <v>1094.6400000000012</v>
      </c>
      <c r="AU144" s="20">
        <f t="shared" si="25"/>
        <v>1800.5399999999981</v>
      </c>
      <c r="AV144" s="20">
        <f t="shared" si="25"/>
        <v>1172.3999999999994</v>
      </c>
      <c r="AW144" s="20">
        <f t="shared" si="25"/>
        <v>1128.7499999999995</v>
      </c>
      <c r="AX144" s="20">
        <f t="shared" si="25"/>
        <v>2108.2900000000018</v>
      </c>
      <c r="AY144" s="20">
        <f t="shared" si="25"/>
        <v>1809.7200000000014</v>
      </c>
      <c r="AZ144" s="20">
        <f t="shared" si="25"/>
        <v>2404.5399999999981</v>
      </c>
      <c r="BA144" s="17">
        <v>51.23</v>
      </c>
      <c r="BB144" s="17">
        <v>55.57</v>
      </c>
      <c r="BC144" s="17">
        <v>25.96</v>
      </c>
      <c r="BD144" s="17">
        <v>31.52</v>
      </c>
      <c r="BE144" s="17">
        <v>24.29</v>
      </c>
      <c r="BF144" s="17">
        <v>17.87</v>
      </c>
      <c r="BG144" s="17">
        <v>29.44</v>
      </c>
      <c r="BH144" s="17">
        <v>19.21</v>
      </c>
      <c r="BI144" s="17">
        <v>18.53</v>
      </c>
      <c r="BJ144" s="17">
        <v>34.67</v>
      </c>
      <c r="BK144" s="17">
        <v>29.82</v>
      </c>
      <c r="BL144" s="17">
        <v>39.69</v>
      </c>
      <c r="BM144" s="20">
        <f t="shared" si="24"/>
        <v>3218.9899999999966</v>
      </c>
      <c r="BN144" s="20">
        <f t="shared" si="26"/>
        <v>3485.3899999999981</v>
      </c>
      <c r="BO144" s="20">
        <f t="shared" si="26"/>
        <v>1625.1899999999987</v>
      </c>
      <c r="BP144" s="20">
        <f t="shared" si="26"/>
        <v>1969.7100000000014</v>
      </c>
      <c r="BQ144" s="20">
        <f t="shared" si="26"/>
        <v>1515.04</v>
      </c>
      <c r="BR144" s="20">
        <f t="shared" si="26"/>
        <v>1112.5100000000011</v>
      </c>
      <c r="BS144" s="20">
        <f t="shared" si="26"/>
        <v>1829.9799999999982</v>
      </c>
      <c r="BT144" s="20">
        <f t="shared" si="26"/>
        <v>1191.6099999999994</v>
      </c>
      <c r="BU144" s="20">
        <f t="shared" si="26"/>
        <v>1147.2799999999995</v>
      </c>
      <c r="BV144" s="20">
        <f t="shared" si="26"/>
        <v>2142.9600000000019</v>
      </c>
      <c r="BW144" s="20">
        <f t="shared" si="26"/>
        <v>1839.5400000000013</v>
      </c>
      <c r="BX144" s="20">
        <f t="shared" si="26"/>
        <v>2444.2299999999982</v>
      </c>
      <c r="BY144" s="17">
        <f t="shared" si="16"/>
        <v>18894.079999999994</v>
      </c>
      <c r="BZ144" s="17">
        <f t="shared" si="17"/>
        <v>944.7</v>
      </c>
      <c r="CA144" s="17">
        <f t="shared" si="18"/>
        <v>3683.65</v>
      </c>
      <c r="CB144" s="17">
        <f t="shared" si="19"/>
        <v>23522.429999999993</v>
      </c>
    </row>
    <row r="145" spans="1:80" x14ac:dyDescent="0.25">
      <c r="A145" t="str">
        <f t="shared" si="22"/>
        <v>TAC2.TAY1</v>
      </c>
      <c r="B145" s="1" t="s">
        <v>201</v>
      </c>
      <c r="C145" s="1" t="s">
        <v>202</v>
      </c>
      <c r="D145" s="1" t="s">
        <v>202</v>
      </c>
      <c r="E145" s="17">
        <v>0</v>
      </c>
      <c r="F145" s="17">
        <v>0</v>
      </c>
      <c r="G145" s="17">
        <v>0</v>
      </c>
      <c r="H145" s="17">
        <v>0</v>
      </c>
      <c r="I145" s="17">
        <v>289</v>
      </c>
      <c r="J145" s="17">
        <v>513.52000000000044</v>
      </c>
      <c r="K145" s="17">
        <v>1553.4200000000055</v>
      </c>
      <c r="L145" s="17">
        <v>654.05999999999949</v>
      </c>
      <c r="M145" s="17">
        <v>56.700000000000045</v>
      </c>
      <c r="N145" s="17">
        <v>43.240000000000009</v>
      </c>
      <c r="O145" s="17">
        <v>0</v>
      </c>
      <c r="P145" s="17">
        <v>0</v>
      </c>
      <c r="Q145" s="20">
        <v>0</v>
      </c>
      <c r="R145" s="20">
        <v>0</v>
      </c>
      <c r="S145" s="20">
        <v>0</v>
      </c>
      <c r="T145" s="20">
        <v>0</v>
      </c>
      <c r="U145" s="20">
        <v>14.449999999999989</v>
      </c>
      <c r="V145" s="20">
        <v>25.680000000000064</v>
      </c>
      <c r="W145" s="20">
        <v>77.670000000000073</v>
      </c>
      <c r="X145" s="20">
        <v>32.700000000000045</v>
      </c>
      <c r="Y145" s="20">
        <v>2.8299999999999983</v>
      </c>
      <c r="Z145" s="20">
        <v>2.1600000000000037</v>
      </c>
      <c r="AA145" s="20">
        <v>0</v>
      </c>
      <c r="AB145" s="20">
        <v>0</v>
      </c>
      <c r="AC145" s="17">
        <v>0</v>
      </c>
      <c r="AD145" s="17">
        <v>0</v>
      </c>
      <c r="AE145" s="17">
        <v>0</v>
      </c>
      <c r="AF145" s="17">
        <v>0</v>
      </c>
      <c r="AG145" s="17">
        <v>51.259999999999991</v>
      </c>
      <c r="AH145" s="17">
        <v>89.8900000000001</v>
      </c>
      <c r="AI145" s="17">
        <v>268.38999999999942</v>
      </c>
      <c r="AJ145" s="17">
        <v>111.48000000000002</v>
      </c>
      <c r="AK145" s="17">
        <v>9.5299999999999727</v>
      </c>
      <c r="AL145" s="17">
        <v>7.1699999999999875</v>
      </c>
      <c r="AM145" s="17">
        <v>0</v>
      </c>
      <c r="AN145" s="17">
        <v>0</v>
      </c>
      <c r="AO145" s="20">
        <f t="shared" si="23"/>
        <v>0</v>
      </c>
      <c r="AP145" s="20">
        <f t="shared" si="25"/>
        <v>0</v>
      </c>
      <c r="AQ145" s="20">
        <f t="shared" si="25"/>
        <v>0</v>
      </c>
      <c r="AR145" s="20">
        <f t="shared" si="25"/>
        <v>0</v>
      </c>
      <c r="AS145" s="20">
        <f t="shared" si="25"/>
        <v>354.71</v>
      </c>
      <c r="AT145" s="20">
        <f t="shared" si="25"/>
        <v>629.0900000000006</v>
      </c>
      <c r="AU145" s="20">
        <f t="shared" si="25"/>
        <v>1899.480000000005</v>
      </c>
      <c r="AV145" s="20">
        <f t="shared" si="25"/>
        <v>798.23999999999955</v>
      </c>
      <c r="AW145" s="20">
        <f t="shared" si="25"/>
        <v>69.060000000000016</v>
      </c>
      <c r="AX145" s="20">
        <f t="shared" si="25"/>
        <v>52.57</v>
      </c>
      <c r="AY145" s="20">
        <f t="shared" si="25"/>
        <v>0</v>
      </c>
      <c r="AZ145" s="20">
        <f t="shared" si="25"/>
        <v>0</v>
      </c>
      <c r="BA145" s="17">
        <v>0</v>
      </c>
      <c r="BB145" s="17">
        <v>0</v>
      </c>
      <c r="BC145" s="17">
        <v>0</v>
      </c>
      <c r="BD145" s="17">
        <v>0</v>
      </c>
      <c r="BE145" s="17">
        <v>5.78</v>
      </c>
      <c r="BF145" s="17">
        <v>10.27</v>
      </c>
      <c r="BG145" s="17">
        <v>31.06</v>
      </c>
      <c r="BH145" s="17">
        <v>13.08</v>
      </c>
      <c r="BI145" s="17">
        <v>1.1299999999999999</v>
      </c>
      <c r="BJ145" s="17">
        <v>0.86</v>
      </c>
      <c r="BK145" s="17">
        <v>0</v>
      </c>
      <c r="BL145" s="17">
        <v>0</v>
      </c>
      <c r="BM145" s="20">
        <f t="shared" si="24"/>
        <v>0</v>
      </c>
      <c r="BN145" s="20">
        <f t="shared" si="26"/>
        <v>0</v>
      </c>
      <c r="BO145" s="20">
        <f t="shared" si="26"/>
        <v>0</v>
      </c>
      <c r="BP145" s="20">
        <f t="shared" si="26"/>
        <v>0</v>
      </c>
      <c r="BQ145" s="20">
        <f t="shared" si="26"/>
        <v>360.48999999999995</v>
      </c>
      <c r="BR145" s="20">
        <f t="shared" si="26"/>
        <v>639.36000000000058</v>
      </c>
      <c r="BS145" s="20">
        <f t="shared" si="26"/>
        <v>1930.540000000005</v>
      </c>
      <c r="BT145" s="20">
        <f t="shared" si="26"/>
        <v>811.3199999999996</v>
      </c>
      <c r="BU145" s="20">
        <f t="shared" si="26"/>
        <v>70.190000000000012</v>
      </c>
      <c r="BV145" s="20">
        <f t="shared" si="26"/>
        <v>53.43</v>
      </c>
      <c r="BW145" s="20">
        <f t="shared" si="26"/>
        <v>0</v>
      </c>
      <c r="BX145" s="20">
        <f t="shared" si="26"/>
        <v>0</v>
      </c>
      <c r="BY145" s="17">
        <f t="shared" si="16"/>
        <v>3109.9400000000051</v>
      </c>
      <c r="BZ145" s="17">
        <f t="shared" si="17"/>
        <v>155.49000000000015</v>
      </c>
      <c r="CA145" s="17">
        <f t="shared" si="18"/>
        <v>599.89999999999941</v>
      </c>
      <c r="CB145" s="17">
        <f t="shared" si="19"/>
        <v>3865.3300000000054</v>
      </c>
    </row>
    <row r="146" spans="1:80" x14ac:dyDescent="0.25">
      <c r="A146" t="str">
        <f t="shared" si="22"/>
        <v>TCN.TC01</v>
      </c>
      <c r="B146" s="1" t="s">
        <v>33</v>
      </c>
      <c r="C146" s="1" t="s">
        <v>203</v>
      </c>
      <c r="D146" s="1" t="s">
        <v>203</v>
      </c>
      <c r="E146" s="17">
        <v>0</v>
      </c>
      <c r="F146" s="17">
        <v>0</v>
      </c>
      <c r="G146" s="17">
        <v>0</v>
      </c>
      <c r="H146" s="17">
        <v>0</v>
      </c>
      <c r="I146" s="17">
        <v>0</v>
      </c>
      <c r="J146" s="17">
        <v>0</v>
      </c>
      <c r="K146" s="17">
        <v>0</v>
      </c>
      <c r="L146" s="17">
        <v>0</v>
      </c>
      <c r="M146" s="17">
        <v>0</v>
      </c>
      <c r="N146" s="17">
        <v>0</v>
      </c>
      <c r="O146" s="17">
        <v>0</v>
      </c>
      <c r="P146" s="17">
        <v>0</v>
      </c>
      <c r="Q146" s="20">
        <v>0</v>
      </c>
      <c r="R146" s="20">
        <v>0</v>
      </c>
      <c r="S146" s="20">
        <v>0</v>
      </c>
      <c r="T146" s="20">
        <v>0</v>
      </c>
      <c r="U146" s="20">
        <v>0</v>
      </c>
      <c r="V146" s="20">
        <v>0</v>
      </c>
      <c r="W146" s="20">
        <v>0</v>
      </c>
      <c r="X146" s="20">
        <v>0</v>
      </c>
      <c r="Y146" s="20">
        <v>0</v>
      </c>
      <c r="Z146" s="20">
        <v>0</v>
      </c>
      <c r="AA146" s="20">
        <v>0</v>
      </c>
      <c r="AB146" s="20">
        <v>0</v>
      </c>
      <c r="AC146" s="17">
        <v>0</v>
      </c>
      <c r="AD146" s="17">
        <v>0</v>
      </c>
      <c r="AE146" s="17">
        <v>0</v>
      </c>
      <c r="AF146" s="17">
        <v>0</v>
      </c>
      <c r="AG146" s="17">
        <v>0</v>
      </c>
      <c r="AH146" s="17">
        <v>0</v>
      </c>
      <c r="AI146" s="17">
        <v>0</v>
      </c>
      <c r="AJ146" s="17">
        <v>0</v>
      </c>
      <c r="AK146" s="17">
        <v>0</v>
      </c>
      <c r="AL146" s="17">
        <v>0</v>
      </c>
      <c r="AM146" s="17">
        <v>0</v>
      </c>
      <c r="AN146" s="17">
        <v>0</v>
      </c>
      <c r="AO146" s="20">
        <f t="shared" si="23"/>
        <v>0</v>
      </c>
      <c r="AP146" s="20">
        <f t="shared" si="25"/>
        <v>0</v>
      </c>
      <c r="AQ146" s="20">
        <f t="shared" si="25"/>
        <v>0</v>
      </c>
      <c r="AR146" s="20">
        <f t="shared" si="25"/>
        <v>0</v>
      </c>
      <c r="AS146" s="20">
        <f t="shared" si="25"/>
        <v>0</v>
      </c>
      <c r="AT146" s="20">
        <f t="shared" si="25"/>
        <v>0</v>
      </c>
      <c r="AU146" s="20">
        <f t="shared" si="25"/>
        <v>0</v>
      </c>
      <c r="AV146" s="20">
        <f t="shared" si="25"/>
        <v>0</v>
      </c>
      <c r="AW146" s="20">
        <f t="shared" si="25"/>
        <v>0</v>
      </c>
      <c r="AX146" s="20">
        <f t="shared" si="25"/>
        <v>0</v>
      </c>
      <c r="AY146" s="20">
        <f t="shared" si="25"/>
        <v>0</v>
      </c>
      <c r="AZ146" s="20">
        <f t="shared" si="25"/>
        <v>0</v>
      </c>
      <c r="BA146" s="17">
        <v>0</v>
      </c>
      <c r="BB146" s="17">
        <v>0</v>
      </c>
      <c r="BC146" s="17">
        <v>0</v>
      </c>
      <c r="BD146" s="17">
        <v>0</v>
      </c>
      <c r="BE146" s="17">
        <v>0</v>
      </c>
      <c r="BF146" s="17">
        <v>0</v>
      </c>
      <c r="BG146" s="17">
        <v>0</v>
      </c>
      <c r="BH146" s="17">
        <v>0</v>
      </c>
      <c r="BI146" s="17">
        <v>0</v>
      </c>
      <c r="BJ146" s="17">
        <v>0</v>
      </c>
      <c r="BK146" s="17">
        <v>0</v>
      </c>
      <c r="BL146" s="17">
        <v>0</v>
      </c>
      <c r="BM146" s="20">
        <f t="shared" si="24"/>
        <v>0</v>
      </c>
      <c r="BN146" s="20">
        <f t="shared" si="26"/>
        <v>0</v>
      </c>
      <c r="BO146" s="20">
        <f t="shared" si="26"/>
        <v>0</v>
      </c>
      <c r="BP146" s="20">
        <f t="shared" si="26"/>
        <v>0</v>
      </c>
      <c r="BQ146" s="20">
        <f t="shared" si="26"/>
        <v>0</v>
      </c>
      <c r="BR146" s="20">
        <f t="shared" si="26"/>
        <v>0</v>
      </c>
      <c r="BS146" s="20">
        <f t="shared" si="26"/>
        <v>0</v>
      </c>
      <c r="BT146" s="20">
        <f t="shared" si="26"/>
        <v>0</v>
      </c>
      <c r="BU146" s="20">
        <f t="shared" si="26"/>
        <v>0</v>
      </c>
      <c r="BV146" s="20">
        <f t="shared" si="26"/>
        <v>0</v>
      </c>
      <c r="BW146" s="20">
        <f t="shared" si="26"/>
        <v>0</v>
      </c>
      <c r="BX146" s="20">
        <f t="shared" si="26"/>
        <v>0</v>
      </c>
      <c r="BY146" s="17">
        <f t="shared" si="16"/>
        <v>0</v>
      </c>
      <c r="BZ146" s="17">
        <f t="shared" si="17"/>
        <v>0</v>
      </c>
      <c r="CA146" s="17">
        <f t="shared" si="18"/>
        <v>0</v>
      </c>
      <c r="CB146" s="17">
        <f t="shared" si="19"/>
        <v>0</v>
      </c>
    </row>
    <row r="147" spans="1:80" x14ac:dyDescent="0.25">
      <c r="A147" t="str">
        <f t="shared" si="22"/>
        <v>TCN.TC02</v>
      </c>
      <c r="B147" s="1" t="s">
        <v>33</v>
      </c>
      <c r="C147" s="1" t="s">
        <v>204</v>
      </c>
      <c r="D147" s="1" t="s">
        <v>204</v>
      </c>
      <c r="E147" s="17">
        <v>557.58000000000175</v>
      </c>
      <c r="F147" s="17">
        <v>928.09000000000015</v>
      </c>
      <c r="G147" s="17">
        <v>441.21999999999935</v>
      </c>
      <c r="H147" s="17">
        <v>265.84999999999854</v>
      </c>
      <c r="I147" s="17">
        <v>339.92000000000007</v>
      </c>
      <c r="J147" s="17">
        <v>192.14999999999964</v>
      </c>
      <c r="K147" s="17">
        <v>550.32999999999811</v>
      </c>
      <c r="L147" s="17">
        <v>110.0300000000002</v>
      </c>
      <c r="M147" s="17">
        <v>193.59999999999945</v>
      </c>
      <c r="N147" s="17">
        <v>255.8700000000008</v>
      </c>
      <c r="O147" s="17">
        <v>377.26000000000022</v>
      </c>
      <c r="P147" s="17">
        <v>246.81000000000131</v>
      </c>
      <c r="Q147" s="20">
        <v>27.869999999999948</v>
      </c>
      <c r="R147" s="20">
        <v>46.400000000000091</v>
      </c>
      <c r="S147" s="20">
        <v>22.060000000000002</v>
      </c>
      <c r="T147" s="20">
        <v>13.289999999999992</v>
      </c>
      <c r="U147" s="20">
        <v>17</v>
      </c>
      <c r="V147" s="20">
        <v>9.6099999999999852</v>
      </c>
      <c r="W147" s="20">
        <v>27.520000000000039</v>
      </c>
      <c r="X147" s="20">
        <v>5.5</v>
      </c>
      <c r="Y147" s="20">
        <v>9.6800000000000068</v>
      </c>
      <c r="Z147" s="20">
        <v>12.799999999999983</v>
      </c>
      <c r="AA147" s="20">
        <v>18.859999999999985</v>
      </c>
      <c r="AB147" s="20">
        <v>12.339999999999989</v>
      </c>
      <c r="AC147" s="17">
        <v>103.94000000000005</v>
      </c>
      <c r="AD147" s="17">
        <v>170.84999999999991</v>
      </c>
      <c r="AE147" s="17">
        <v>80.279999999999973</v>
      </c>
      <c r="AF147" s="17">
        <v>47.759999999999991</v>
      </c>
      <c r="AG147" s="17">
        <v>60.290000000000077</v>
      </c>
      <c r="AH147" s="17">
        <v>33.629999999999995</v>
      </c>
      <c r="AI147" s="17">
        <v>95.080000000000155</v>
      </c>
      <c r="AJ147" s="17">
        <v>18.75</v>
      </c>
      <c r="AK147" s="17">
        <v>32.550000000000011</v>
      </c>
      <c r="AL147" s="17">
        <v>42.430000000000007</v>
      </c>
      <c r="AM147" s="17">
        <v>61.67999999999995</v>
      </c>
      <c r="AN147" s="17">
        <v>39.800000000000011</v>
      </c>
      <c r="AO147" s="20">
        <f t="shared" si="23"/>
        <v>689.39000000000169</v>
      </c>
      <c r="AP147" s="20">
        <f t="shared" si="25"/>
        <v>1145.3400000000001</v>
      </c>
      <c r="AQ147" s="20">
        <f t="shared" si="25"/>
        <v>543.55999999999926</v>
      </c>
      <c r="AR147" s="20">
        <f t="shared" si="25"/>
        <v>326.8999999999985</v>
      </c>
      <c r="AS147" s="20">
        <f t="shared" si="25"/>
        <v>417.21000000000015</v>
      </c>
      <c r="AT147" s="20">
        <f t="shared" si="25"/>
        <v>235.38999999999962</v>
      </c>
      <c r="AU147" s="20">
        <f t="shared" si="25"/>
        <v>672.92999999999824</v>
      </c>
      <c r="AV147" s="20">
        <f t="shared" si="25"/>
        <v>134.2800000000002</v>
      </c>
      <c r="AW147" s="20">
        <f t="shared" si="25"/>
        <v>235.82999999999947</v>
      </c>
      <c r="AX147" s="20">
        <f t="shared" si="25"/>
        <v>311.10000000000076</v>
      </c>
      <c r="AY147" s="20">
        <f t="shared" si="25"/>
        <v>457.80000000000018</v>
      </c>
      <c r="AZ147" s="20">
        <f t="shared" si="25"/>
        <v>298.9500000000013</v>
      </c>
      <c r="BA147" s="17">
        <v>11.15</v>
      </c>
      <c r="BB147" s="17">
        <v>18.559999999999999</v>
      </c>
      <c r="BC147" s="17">
        <v>8.82</v>
      </c>
      <c r="BD147" s="17">
        <v>5.32</v>
      </c>
      <c r="BE147" s="17">
        <v>6.8</v>
      </c>
      <c r="BF147" s="17">
        <v>3.84</v>
      </c>
      <c r="BG147" s="17">
        <v>11</v>
      </c>
      <c r="BH147" s="17">
        <v>2.2000000000000002</v>
      </c>
      <c r="BI147" s="17">
        <v>3.87</v>
      </c>
      <c r="BJ147" s="17">
        <v>5.12</v>
      </c>
      <c r="BK147" s="17">
        <v>7.54</v>
      </c>
      <c r="BL147" s="17">
        <v>4.9400000000000004</v>
      </c>
      <c r="BM147" s="20">
        <f t="shared" si="24"/>
        <v>700.54000000000167</v>
      </c>
      <c r="BN147" s="20">
        <f t="shared" si="26"/>
        <v>1163.9000000000001</v>
      </c>
      <c r="BO147" s="20">
        <f t="shared" si="26"/>
        <v>552.37999999999931</v>
      </c>
      <c r="BP147" s="20">
        <f t="shared" si="26"/>
        <v>332.21999999999849</v>
      </c>
      <c r="BQ147" s="20">
        <f t="shared" si="26"/>
        <v>424.01000000000016</v>
      </c>
      <c r="BR147" s="20">
        <f t="shared" si="26"/>
        <v>239.22999999999962</v>
      </c>
      <c r="BS147" s="20">
        <f t="shared" si="26"/>
        <v>683.92999999999824</v>
      </c>
      <c r="BT147" s="20">
        <f t="shared" si="26"/>
        <v>136.48000000000019</v>
      </c>
      <c r="BU147" s="20">
        <f t="shared" si="26"/>
        <v>239.69999999999948</v>
      </c>
      <c r="BV147" s="20">
        <f t="shared" si="26"/>
        <v>316.22000000000077</v>
      </c>
      <c r="BW147" s="20">
        <f t="shared" si="26"/>
        <v>465.3400000000002</v>
      </c>
      <c r="BX147" s="20">
        <f t="shared" si="26"/>
        <v>303.89000000000129</v>
      </c>
      <c r="BY147" s="17">
        <f t="shared" si="16"/>
        <v>4458.7099999999991</v>
      </c>
      <c r="BZ147" s="17">
        <f t="shared" si="17"/>
        <v>222.93</v>
      </c>
      <c r="CA147" s="17">
        <f t="shared" si="18"/>
        <v>876.20000000000027</v>
      </c>
      <c r="CB147" s="17">
        <f t="shared" si="19"/>
        <v>5557.84</v>
      </c>
    </row>
    <row r="148" spans="1:80" x14ac:dyDescent="0.25">
      <c r="A148" t="str">
        <f t="shared" si="22"/>
        <v>TEN.BCHIMP</v>
      </c>
      <c r="B148" s="1" t="s">
        <v>205</v>
      </c>
      <c r="C148" s="1" t="s">
        <v>206</v>
      </c>
      <c r="D148" s="1" t="s">
        <v>21</v>
      </c>
      <c r="E148" s="17">
        <v>-15.169999999999845</v>
      </c>
      <c r="F148" s="17">
        <v>-3.1600000000000819</v>
      </c>
      <c r="G148" s="17">
        <v>0</v>
      </c>
      <c r="H148" s="17">
        <v>-0.49000000000000909</v>
      </c>
      <c r="I148" s="17">
        <v>0</v>
      </c>
      <c r="J148" s="17">
        <v>-10.919999999999845</v>
      </c>
      <c r="K148" s="17">
        <v>-49.5</v>
      </c>
      <c r="L148" s="17">
        <v>0</v>
      </c>
      <c r="M148" s="17">
        <v>-7.3600000000000136</v>
      </c>
      <c r="N148" s="17">
        <v>-6.3299999999999272</v>
      </c>
      <c r="O148" s="17">
        <v>-26.829999999999927</v>
      </c>
      <c r="P148" s="17">
        <v>-26.710000000000036</v>
      </c>
      <c r="Q148" s="20">
        <v>-0.75</v>
      </c>
      <c r="R148" s="20">
        <v>-0.16000000000000014</v>
      </c>
      <c r="S148" s="20">
        <v>0</v>
      </c>
      <c r="T148" s="20">
        <v>-2.9999999999999805E-2</v>
      </c>
      <c r="U148" s="20">
        <v>0</v>
      </c>
      <c r="V148" s="20">
        <v>-0.53999999999999204</v>
      </c>
      <c r="W148" s="20">
        <v>-2.4800000000000182</v>
      </c>
      <c r="X148" s="20">
        <v>0</v>
      </c>
      <c r="Y148" s="20">
        <v>-0.36999999999999744</v>
      </c>
      <c r="Z148" s="20">
        <v>-0.32000000000000028</v>
      </c>
      <c r="AA148" s="20">
        <v>-1.3400000000000034</v>
      </c>
      <c r="AB148" s="20">
        <v>-1.3300000000000125</v>
      </c>
      <c r="AC148" s="17">
        <v>-2.82000000000005</v>
      </c>
      <c r="AD148" s="17">
        <v>-0.57999999999999829</v>
      </c>
      <c r="AE148" s="17">
        <v>0</v>
      </c>
      <c r="AF148" s="17">
        <v>-8.0000000000000071E-2</v>
      </c>
      <c r="AG148" s="17">
        <v>0</v>
      </c>
      <c r="AH148" s="17">
        <v>-1.9099999999999966</v>
      </c>
      <c r="AI148" s="17">
        <v>-8.5499999999999545</v>
      </c>
      <c r="AJ148" s="17">
        <v>0</v>
      </c>
      <c r="AK148" s="17">
        <v>-1.2399999999999807</v>
      </c>
      <c r="AL148" s="17">
        <v>-1.0500000000000114</v>
      </c>
      <c r="AM148" s="17">
        <v>-4.3799999999999955</v>
      </c>
      <c r="AN148" s="17">
        <v>-4.2999999999999545</v>
      </c>
      <c r="AO148" s="20">
        <f t="shared" si="23"/>
        <v>-18.739999999999895</v>
      </c>
      <c r="AP148" s="20">
        <f t="shared" si="25"/>
        <v>-3.9000000000000803</v>
      </c>
      <c r="AQ148" s="20">
        <f t="shared" si="25"/>
        <v>0</v>
      </c>
      <c r="AR148" s="20">
        <f t="shared" si="25"/>
        <v>-0.60000000000000897</v>
      </c>
      <c r="AS148" s="20">
        <f t="shared" si="25"/>
        <v>0</v>
      </c>
      <c r="AT148" s="20">
        <f t="shared" si="25"/>
        <v>-13.369999999999834</v>
      </c>
      <c r="AU148" s="20">
        <f t="shared" si="25"/>
        <v>-60.529999999999973</v>
      </c>
      <c r="AV148" s="20">
        <f t="shared" si="25"/>
        <v>0</v>
      </c>
      <c r="AW148" s="20">
        <f t="shared" si="25"/>
        <v>-8.9699999999999918</v>
      </c>
      <c r="AX148" s="20">
        <f t="shared" si="25"/>
        <v>-7.6999999999999389</v>
      </c>
      <c r="AY148" s="20">
        <f t="shared" si="25"/>
        <v>-32.549999999999926</v>
      </c>
      <c r="AZ148" s="20">
        <f t="shared" si="25"/>
        <v>-32.340000000000003</v>
      </c>
      <c r="BA148" s="17">
        <v>-0.3</v>
      </c>
      <c r="BB148" s="17">
        <v>-0.06</v>
      </c>
      <c r="BC148" s="17">
        <v>0</v>
      </c>
      <c r="BD148" s="17">
        <v>-0.01</v>
      </c>
      <c r="BE148" s="17">
        <v>0</v>
      </c>
      <c r="BF148" s="17">
        <v>-0.22</v>
      </c>
      <c r="BG148" s="17">
        <v>-0.99</v>
      </c>
      <c r="BH148" s="17">
        <v>0</v>
      </c>
      <c r="BI148" s="17">
        <v>-0.15</v>
      </c>
      <c r="BJ148" s="17">
        <v>-0.13</v>
      </c>
      <c r="BK148" s="17">
        <v>-0.54</v>
      </c>
      <c r="BL148" s="17">
        <v>-0.53</v>
      </c>
      <c r="BM148" s="20">
        <f t="shared" si="24"/>
        <v>-19.039999999999896</v>
      </c>
      <c r="BN148" s="20">
        <f t="shared" si="26"/>
        <v>-3.9600000000000803</v>
      </c>
      <c r="BO148" s="20">
        <f t="shared" si="26"/>
        <v>0</v>
      </c>
      <c r="BP148" s="20">
        <f t="shared" si="26"/>
        <v>-0.61000000000000898</v>
      </c>
      <c r="BQ148" s="20">
        <f t="shared" si="26"/>
        <v>0</v>
      </c>
      <c r="BR148" s="20">
        <f t="shared" si="26"/>
        <v>-13.589999999999835</v>
      </c>
      <c r="BS148" s="20">
        <f t="shared" si="26"/>
        <v>-61.519999999999975</v>
      </c>
      <c r="BT148" s="20">
        <f t="shared" si="26"/>
        <v>0</v>
      </c>
      <c r="BU148" s="20">
        <f t="shared" si="26"/>
        <v>-9.1199999999999921</v>
      </c>
      <c r="BV148" s="20">
        <f t="shared" si="26"/>
        <v>-7.8299999999999388</v>
      </c>
      <c r="BW148" s="20">
        <f t="shared" si="26"/>
        <v>-33.089999999999925</v>
      </c>
      <c r="BX148" s="20">
        <f t="shared" si="26"/>
        <v>-32.870000000000005</v>
      </c>
      <c r="BY148" s="17">
        <f t="shared" si="16"/>
        <v>-146.46999999999969</v>
      </c>
      <c r="BZ148" s="17">
        <f t="shared" si="17"/>
        <v>-7.3200000000000234</v>
      </c>
      <c r="CA148" s="17">
        <f t="shared" si="18"/>
        <v>-27.839999999999936</v>
      </c>
      <c r="CB148" s="17">
        <f t="shared" si="19"/>
        <v>-181.62999999999965</v>
      </c>
    </row>
    <row r="149" spans="1:80" x14ac:dyDescent="0.25">
      <c r="A149" t="str">
        <f t="shared" si="22"/>
        <v>TEN.BCHEXP</v>
      </c>
      <c r="B149" s="1" t="s">
        <v>205</v>
      </c>
      <c r="C149" s="1" t="s">
        <v>207</v>
      </c>
      <c r="D149" s="1" t="s">
        <v>28</v>
      </c>
      <c r="E149" s="17">
        <v>-0.62000000000000455</v>
      </c>
      <c r="F149" s="17">
        <v>0</v>
      </c>
      <c r="G149" s="17">
        <v>0</v>
      </c>
      <c r="H149" s="17">
        <v>0</v>
      </c>
      <c r="I149" s="17">
        <v>0</v>
      </c>
      <c r="J149" s="17">
        <v>0</v>
      </c>
      <c r="K149" s="17">
        <v>0</v>
      </c>
      <c r="L149" s="17">
        <v>-9.9999999999997868E-2</v>
      </c>
      <c r="M149" s="17">
        <v>0</v>
      </c>
      <c r="N149" s="17">
        <v>0</v>
      </c>
      <c r="O149" s="17">
        <v>0</v>
      </c>
      <c r="P149" s="17">
        <v>-0.54999999999999716</v>
      </c>
      <c r="Q149" s="20">
        <v>-3.0000000000000027E-2</v>
      </c>
      <c r="R149" s="20">
        <v>0</v>
      </c>
      <c r="S149" s="20">
        <v>0</v>
      </c>
      <c r="T149" s="20">
        <v>0</v>
      </c>
      <c r="U149" s="20">
        <v>0</v>
      </c>
      <c r="V149" s="20">
        <v>0</v>
      </c>
      <c r="W149" s="20">
        <v>0</v>
      </c>
      <c r="X149" s="20">
        <v>-1.0000000000000002E-2</v>
      </c>
      <c r="Y149" s="20">
        <v>0</v>
      </c>
      <c r="Z149" s="20">
        <v>0</v>
      </c>
      <c r="AA149" s="20">
        <v>0</v>
      </c>
      <c r="AB149" s="20">
        <v>-3.0000000000000027E-2</v>
      </c>
      <c r="AC149" s="17">
        <v>-0.12000000000000011</v>
      </c>
      <c r="AD149" s="17">
        <v>0</v>
      </c>
      <c r="AE149" s="17">
        <v>0</v>
      </c>
      <c r="AF149" s="17">
        <v>0</v>
      </c>
      <c r="AG149" s="17">
        <v>0</v>
      </c>
      <c r="AH149" s="17">
        <v>0</v>
      </c>
      <c r="AI149" s="17">
        <v>0</v>
      </c>
      <c r="AJ149" s="17">
        <v>-2.0000000000000018E-2</v>
      </c>
      <c r="AK149" s="17">
        <v>0</v>
      </c>
      <c r="AL149" s="17">
        <v>0</v>
      </c>
      <c r="AM149" s="17">
        <v>0</v>
      </c>
      <c r="AN149" s="17">
        <v>-8.9999999999999858E-2</v>
      </c>
      <c r="AO149" s="20">
        <f t="shared" si="23"/>
        <v>-0.77000000000000468</v>
      </c>
      <c r="AP149" s="20">
        <f t="shared" si="25"/>
        <v>0</v>
      </c>
      <c r="AQ149" s="20">
        <f t="shared" si="25"/>
        <v>0</v>
      </c>
      <c r="AR149" s="20">
        <f t="shared" si="25"/>
        <v>0</v>
      </c>
      <c r="AS149" s="20">
        <f t="shared" si="25"/>
        <v>0</v>
      </c>
      <c r="AT149" s="20">
        <f t="shared" si="25"/>
        <v>0</v>
      </c>
      <c r="AU149" s="20">
        <f t="shared" si="25"/>
        <v>0</v>
      </c>
      <c r="AV149" s="20">
        <f t="shared" si="25"/>
        <v>-0.1299999999999979</v>
      </c>
      <c r="AW149" s="20">
        <f t="shared" si="25"/>
        <v>0</v>
      </c>
      <c r="AX149" s="20">
        <f t="shared" si="25"/>
        <v>0</v>
      </c>
      <c r="AY149" s="20">
        <f t="shared" si="25"/>
        <v>0</v>
      </c>
      <c r="AZ149" s="20">
        <f t="shared" si="25"/>
        <v>-0.66999999999999704</v>
      </c>
      <c r="BA149" s="17">
        <v>-0.01</v>
      </c>
      <c r="BB149" s="17">
        <v>0</v>
      </c>
      <c r="BC149" s="17">
        <v>0</v>
      </c>
      <c r="BD149" s="17">
        <v>0</v>
      </c>
      <c r="BE149" s="17">
        <v>0</v>
      </c>
      <c r="BF149" s="17">
        <v>0</v>
      </c>
      <c r="BG149" s="17">
        <v>0</v>
      </c>
      <c r="BH149" s="17">
        <v>0</v>
      </c>
      <c r="BI149" s="17">
        <v>0</v>
      </c>
      <c r="BJ149" s="17">
        <v>0</v>
      </c>
      <c r="BK149" s="17">
        <v>0</v>
      </c>
      <c r="BL149" s="17">
        <v>-0.01</v>
      </c>
      <c r="BM149" s="20">
        <f t="shared" si="24"/>
        <v>-0.78000000000000469</v>
      </c>
      <c r="BN149" s="20">
        <f t="shared" si="26"/>
        <v>0</v>
      </c>
      <c r="BO149" s="20">
        <f t="shared" si="26"/>
        <v>0</v>
      </c>
      <c r="BP149" s="20">
        <f t="shared" si="26"/>
        <v>0</v>
      </c>
      <c r="BQ149" s="20">
        <f t="shared" si="26"/>
        <v>0</v>
      </c>
      <c r="BR149" s="20">
        <f t="shared" si="26"/>
        <v>0</v>
      </c>
      <c r="BS149" s="20">
        <f t="shared" si="26"/>
        <v>0</v>
      </c>
      <c r="BT149" s="20">
        <f t="shared" si="26"/>
        <v>-0.1299999999999979</v>
      </c>
      <c r="BU149" s="20">
        <f t="shared" si="26"/>
        <v>0</v>
      </c>
      <c r="BV149" s="20">
        <f t="shared" si="26"/>
        <v>0</v>
      </c>
      <c r="BW149" s="20">
        <f t="shared" si="26"/>
        <v>0</v>
      </c>
      <c r="BX149" s="20">
        <f t="shared" si="26"/>
        <v>-0.67999999999999705</v>
      </c>
      <c r="BY149" s="17">
        <f t="shared" si="16"/>
        <v>-1.2699999999999996</v>
      </c>
      <c r="BZ149" s="17">
        <f t="shared" si="17"/>
        <v>-7.0000000000000062E-2</v>
      </c>
      <c r="CA149" s="17">
        <f t="shared" si="18"/>
        <v>-0.25</v>
      </c>
      <c r="CB149" s="17">
        <f t="shared" si="19"/>
        <v>-1.5899999999999996</v>
      </c>
    </row>
    <row r="150" spans="1:80" x14ac:dyDescent="0.25">
      <c r="A150" t="str">
        <f t="shared" si="22"/>
        <v>TEN.120SIMP</v>
      </c>
      <c r="B150" s="1" t="s">
        <v>205</v>
      </c>
      <c r="C150" s="1" t="s">
        <v>873</v>
      </c>
      <c r="D150" s="1" t="s">
        <v>72</v>
      </c>
      <c r="E150" s="17">
        <v>17.480000000000018</v>
      </c>
      <c r="F150" s="17">
        <v>0</v>
      </c>
      <c r="G150" s="17">
        <v>0</v>
      </c>
      <c r="H150" s="17">
        <v>0</v>
      </c>
      <c r="I150" s="17">
        <v>0</v>
      </c>
      <c r="J150" s="17">
        <v>1.6800000000000068</v>
      </c>
      <c r="K150" s="17">
        <v>0</v>
      </c>
      <c r="L150" s="17">
        <v>0</v>
      </c>
      <c r="M150" s="17">
        <v>0</v>
      </c>
      <c r="N150" s="17">
        <v>0</v>
      </c>
      <c r="O150" s="17">
        <v>0</v>
      </c>
      <c r="P150" s="17">
        <v>0</v>
      </c>
      <c r="Q150" s="20">
        <v>0.87999999999999545</v>
      </c>
      <c r="R150" s="20">
        <v>0</v>
      </c>
      <c r="S150" s="20">
        <v>0</v>
      </c>
      <c r="T150" s="20">
        <v>0</v>
      </c>
      <c r="U150" s="20">
        <v>0</v>
      </c>
      <c r="V150" s="20">
        <v>9.0000000000000302E-2</v>
      </c>
      <c r="W150" s="20">
        <v>0</v>
      </c>
      <c r="X150" s="20">
        <v>0</v>
      </c>
      <c r="Y150" s="20">
        <v>0</v>
      </c>
      <c r="Z150" s="20">
        <v>0</v>
      </c>
      <c r="AA150" s="20">
        <v>0</v>
      </c>
      <c r="AB150" s="20">
        <v>0</v>
      </c>
      <c r="AC150" s="17">
        <v>3.2600000000000193</v>
      </c>
      <c r="AD150" s="17">
        <v>0</v>
      </c>
      <c r="AE150" s="17">
        <v>0</v>
      </c>
      <c r="AF150" s="17">
        <v>0</v>
      </c>
      <c r="AG150" s="17">
        <v>0</v>
      </c>
      <c r="AH150" s="17">
        <v>0.29000000000000092</v>
      </c>
      <c r="AI150" s="17">
        <v>0</v>
      </c>
      <c r="AJ150" s="17">
        <v>0</v>
      </c>
      <c r="AK150" s="17">
        <v>0</v>
      </c>
      <c r="AL150" s="17">
        <v>0</v>
      </c>
      <c r="AM150" s="17">
        <v>0</v>
      </c>
      <c r="AN150" s="17">
        <v>0</v>
      </c>
      <c r="AO150" s="20">
        <f t="shared" si="23"/>
        <v>21.620000000000033</v>
      </c>
      <c r="AP150" s="20">
        <f t="shared" si="25"/>
        <v>0</v>
      </c>
      <c r="AQ150" s="20">
        <f t="shared" si="25"/>
        <v>0</v>
      </c>
      <c r="AR150" s="20">
        <f t="shared" si="25"/>
        <v>0</v>
      </c>
      <c r="AS150" s="20">
        <f t="shared" si="25"/>
        <v>0</v>
      </c>
      <c r="AT150" s="20">
        <f t="shared" si="25"/>
        <v>2.060000000000008</v>
      </c>
      <c r="AU150" s="20">
        <f t="shared" si="25"/>
        <v>0</v>
      </c>
      <c r="AV150" s="20">
        <f t="shared" si="25"/>
        <v>0</v>
      </c>
      <c r="AW150" s="20">
        <f t="shared" si="25"/>
        <v>0</v>
      </c>
      <c r="AX150" s="20">
        <f t="shared" si="25"/>
        <v>0</v>
      </c>
      <c r="AY150" s="20">
        <f t="shared" si="25"/>
        <v>0</v>
      </c>
      <c r="AZ150" s="20">
        <f t="shared" ref="AP150:AZ151" si="34">P150+AB150+AN150</f>
        <v>0</v>
      </c>
      <c r="BA150" s="17">
        <v>0.35</v>
      </c>
      <c r="BB150" s="17">
        <v>0</v>
      </c>
      <c r="BC150" s="17">
        <v>0</v>
      </c>
      <c r="BD150" s="17">
        <v>0</v>
      </c>
      <c r="BE150" s="17">
        <v>0</v>
      </c>
      <c r="BF150" s="17">
        <v>0.03</v>
      </c>
      <c r="BG150" s="17">
        <v>0</v>
      </c>
      <c r="BH150" s="17">
        <v>0</v>
      </c>
      <c r="BI150" s="17">
        <v>0</v>
      </c>
      <c r="BJ150" s="17">
        <v>0</v>
      </c>
      <c r="BK150" s="17">
        <v>0</v>
      </c>
      <c r="BL150" s="17">
        <v>0</v>
      </c>
      <c r="BM150" s="20">
        <f t="shared" si="24"/>
        <v>21.970000000000034</v>
      </c>
      <c r="BN150" s="20">
        <f t="shared" si="26"/>
        <v>0</v>
      </c>
      <c r="BO150" s="20">
        <f t="shared" si="26"/>
        <v>0</v>
      </c>
      <c r="BP150" s="20">
        <f t="shared" si="26"/>
        <v>0</v>
      </c>
      <c r="BQ150" s="20">
        <f t="shared" si="26"/>
        <v>0</v>
      </c>
      <c r="BR150" s="20">
        <f t="shared" si="26"/>
        <v>2.0900000000000079</v>
      </c>
      <c r="BS150" s="20">
        <f t="shared" si="26"/>
        <v>0</v>
      </c>
      <c r="BT150" s="20">
        <f t="shared" si="26"/>
        <v>0</v>
      </c>
      <c r="BU150" s="20">
        <f t="shared" si="26"/>
        <v>0</v>
      </c>
      <c r="BV150" s="20">
        <f t="shared" si="26"/>
        <v>0</v>
      </c>
      <c r="BW150" s="20">
        <f t="shared" si="26"/>
        <v>0</v>
      </c>
      <c r="BX150" s="20">
        <f t="shared" ref="BN150:BX151" si="35">AZ150+BL150</f>
        <v>0</v>
      </c>
      <c r="BY150" s="17">
        <f t="shared" si="16"/>
        <v>19.160000000000025</v>
      </c>
      <c r="BZ150" s="17">
        <f t="shared" si="17"/>
        <v>0.96999999999999575</v>
      </c>
      <c r="CA150" s="17">
        <f t="shared" si="18"/>
        <v>3.9300000000000201</v>
      </c>
      <c r="CB150" s="17">
        <f t="shared" si="19"/>
        <v>24.060000000000041</v>
      </c>
    </row>
    <row r="151" spans="1:80" x14ac:dyDescent="0.25">
      <c r="A151" t="str">
        <f t="shared" si="22"/>
        <v>TAU.THS</v>
      </c>
      <c r="B151" s="1" t="s">
        <v>31</v>
      </c>
      <c r="C151" s="1" t="s">
        <v>208</v>
      </c>
      <c r="D151" s="1" t="s">
        <v>208</v>
      </c>
      <c r="E151" s="17">
        <v>24.069999999999936</v>
      </c>
      <c r="F151" s="17">
        <v>19.860000000000014</v>
      </c>
      <c r="G151" s="17">
        <v>0</v>
      </c>
      <c r="H151" s="17">
        <v>0</v>
      </c>
      <c r="I151" s="17">
        <v>0</v>
      </c>
      <c r="J151" s="17">
        <v>8.0000000000000071E-2</v>
      </c>
      <c r="K151" s="17">
        <v>5.4900000000000091</v>
      </c>
      <c r="L151" s="17">
        <v>0</v>
      </c>
      <c r="M151" s="17">
        <v>1.5600000000000023</v>
      </c>
      <c r="N151" s="17">
        <v>5.5</v>
      </c>
      <c r="O151" s="17">
        <v>7.4199999999999591</v>
      </c>
      <c r="P151" s="17">
        <v>13.260000000000105</v>
      </c>
      <c r="Q151" s="20">
        <v>1.1999999999999957</v>
      </c>
      <c r="R151" s="20">
        <v>0.99000000000000199</v>
      </c>
      <c r="S151" s="20">
        <v>0</v>
      </c>
      <c r="T151" s="20">
        <v>0</v>
      </c>
      <c r="U151" s="20">
        <v>0</v>
      </c>
      <c r="V151" s="20">
        <v>0</v>
      </c>
      <c r="W151" s="20">
        <v>0.26999999999999957</v>
      </c>
      <c r="X151" s="20">
        <v>0</v>
      </c>
      <c r="Y151" s="20">
        <v>8.0000000000000071E-2</v>
      </c>
      <c r="Z151" s="20">
        <v>0.26999999999999957</v>
      </c>
      <c r="AA151" s="20">
        <v>0.37000000000000099</v>
      </c>
      <c r="AB151" s="20">
        <v>0.65999999999999659</v>
      </c>
      <c r="AC151" s="17">
        <v>4.4899999999999807</v>
      </c>
      <c r="AD151" s="17">
        <v>3.6500000000000057</v>
      </c>
      <c r="AE151" s="17">
        <v>0</v>
      </c>
      <c r="AF151" s="17">
        <v>0</v>
      </c>
      <c r="AG151" s="17">
        <v>0</v>
      </c>
      <c r="AH151" s="17">
        <v>1.0000000000000009E-2</v>
      </c>
      <c r="AI151" s="17">
        <v>0.95000000000000284</v>
      </c>
      <c r="AJ151" s="17">
        <v>0</v>
      </c>
      <c r="AK151" s="17">
        <v>0.25999999999999979</v>
      </c>
      <c r="AL151" s="17">
        <v>0.92000000000000171</v>
      </c>
      <c r="AM151" s="17">
        <v>1.2099999999999937</v>
      </c>
      <c r="AN151" s="17">
        <v>2.1400000000000006</v>
      </c>
      <c r="AO151" s="20">
        <f t="shared" si="23"/>
        <v>29.759999999999913</v>
      </c>
      <c r="AP151" s="20">
        <f t="shared" si="34"/>
        <v>24.500000000000021</v>
      </c>
      <c r="AQ151" s="20">
        <f t="shared" si="34"/>
        <v>0</v>
      </c>
      <c r="AR151" s="20">
        <f t="shared" si="34"/>
        <v>0</v>
      </c>
      <c r="AS151" s="20">
        <f t="shared" si="34"/>
        <v>0</v>
      </c>
      <c r="AT151" s="20">
        <f t="shared" si="34"/>
        <v>9.000000000000008E-2</v>
      </c>
      <c r="AU151" s="20">
        <f t="shared" si="34"/>
        <v>6.7100000000000115</v>
      </c>
      <c r="AV151" s="20">
        <f t="shared" si="34"/>
        <v>0</v>
      </c>
      <c r="AW151" s="20">
        <f t="shared" si="34"/>
        <v>1.9000000000000021</v>
      </c>
      <c r="AX151" s="20">
        <f t="shared" si="34"/>
        <v>6.6900000000000013</v>
      </c>
      <c r="AY151" s="20">
        <f t="shared" si="34"/>
        <v>8.9999999999999538</v>
      </c>
      <c r="AZ151" s="20">
        <f t="shared" si="34"/>
        <v>16.060000000000102</v>
      </c>
      <c r="BA151" s="17">
        <v>0.48</v>
      </c>
      <c r="BB151" s="17">
        <v>0.4</v>
      </c>
      <c r="BC151" s="17">
        <v>0</v>
      </c>
      <c r="BD151" s="17">
        <v>0</v>
      </c>
      <c r="BE151" s="17">
        <v>0</v>
      </c>
      <c r="BF151" s="17">
        <v>0</v>
      </c>
      <c r="BG151" s="17">
        <v>0.11</v>
      </c>
      <c r="BH151" s="17">
        <v>0</v>
      </c>
      <c r="BI151" s="17">
        <v>0.03</v>
      </c>
      <c r="BJ151" s="17">
        <v>0.11</v>
      </c>
      <c r="BK151" s="17">
        <v>0.15</v>
      </c>
      <c r="BL151" s="17">
        <v>0.27</v>
      </c>
      <c r="BM151" s="20">
        <f t="shared" si="24"/>
        <v>30.239999999999913</v>
      </c>
      <c r="BN151" s="20">
        <f t="shared" si="35"/>
        <v>24.90000000000002</v>
      </c>
      <c r="BO151" s="20">
        <f t="shared" si="35"/>
        <v>0</v>
      </c>
      <c r="BP151" s="20">
        <f t="shared" si="35"/>
        <v>0</v>
      </c>
      <c r="BQ151" s="20">
        <f t="shared" si="35"/>
        <v>0</v>
      </c>
      <c r="BR151" s="20">
        <f t="shared" si="35"/>
        <v>9.000000000000008E-2</v>
      </c>
      <c r="BS151" s="20">
        <f t="shared" si="35"/>
        <v>6.8200000000000118</v>
      </c>
      <c r="BT151" s="20">
        <f t="shared" si="35"/>
        <v>0</v>
      </c>
      <c r="BU151" s="20">
        <f t="shared" si="35"/>
        <v>1.9300000000000022</v>
      </c>
      <c r="BV151" s="20">
        <f t="shared" si="35"/>
        <v>6.8000000000000016</v>
      </c>
      <c r="BW151" s="20">
        <f t="shared" si="35"/>
        <v>9.1499999999999542</v>
      </c>
      <c r="BX151" s="20">
        <f t="shared" si="35"/>
        <v>16.330000000000101</v>
      </c>
      <c r="BY151" s="17">
        <f t="shared" si="16"/>
        <v>77.240000000000023</v>
      </c>
      <c r="BZ151" s="17">
        <f t="shared" si="17"/>
        <v>3.8399999999999945</v>
      </c>
      <c r="CA151" s="17">
        <f t="shared" si="18"/>
        <v>15.179999999999984</v>
      </c>
      <c r="CB151" s="17">
        <f t="shared" si="19"/>
        <v>96.259999999999991</v>
      </c>
    </row>
    <row r="152" spans="1:80" x14ac:dyDescent="0.25">
      <c r="A152" t="str">
        <f t="shared" si="22"/>
        <v>TPCI.120SIMP</v>
      </c>
      <c r="B152" s="1" t="s">
        <v>210</v>
      </c>
      <c r="C152" s="1" t="s">
        <v>874</v>
      </c>
      <c r="D152" s="1" t="s">
        <v>72</v>
      </c>
      <c r="E152" s="17">
        <v>0</v>
      </c>
      <c r="F152" s="17">
        <v>0</v>
      </c>
      <c r="G152" s="17">
        <v>0</v>
      </c>
      <c r="H152" s="17">
        <v>0</v>
      </c>
      <c r="I152" s="17">
        <v>0</v>
      </c>
      <c r="J152" s="17">
        <v>0</v>
      </c>
      <c r="K152" s="17">
        <v>0.10999999999999943</v>
      </c>
      <c r="L152" s="17">
        <v>0</v>
      </c>
      <c r="M152" s="17">
        <v>0</v>
      </c>
      <c r="N152" s="17">
        <v>0.87999999999999545</v>
      </c>
      <c r="O152" s="17">
        <v>0</v>
      </c>
      <c r="P152" s="17">
        <v>0</v>
      </c>
      <c r="Q152" s="20">
        <v>0</v>
      </c>
      <c r="R152" s="20">
        <v>0</v>
      </c>
      <c r="S152" s="20">
        <v>0</v>
      </c>
      <c r="T152" s="20">
        <v>0</v>
      </c>
      <c r="U152" s="20">
        <v>0</v>
      </c>
      <c r="V152" s="20">
        <v>0</v>
      </c>
      <c r="W152" s="20">
        <v>1.0000000000000009E-2</v>
      </c>
      <c r="X152" s="20">
        <v>0</v>
      </c>
      <c r="Y152" s="20">
        <v>0</v>
      </c>
      <c r="Z152" s="20">
        <v>4.0000000000000036E-2</v>
      </c>
      <c r="AA152" s="20">
        <v>0</v>
      </c>
      <c r="AB152" s="20">
        <v>0</v>
      </c>
      <c r="AC152" s="17">
        <v>0</v>
      </c>
      <c r="AD152" s="17">
        <v>0</v>
      </c>
      <c r="AE152" s="17">
        <v>0</v>
      </c>
      <c r="AF152" s="17">
        <v>0</v>
      </c>
      <c r="AG152" s="17">
        <v>0</v>
      </c>
      <c r="AH152" s="17">
        <v>0</v>
      </c>
      <c r="AI152" s="17">
        <v>2.0000000000000018E-2</v>
      </c>
      <c r="AJ152" s="17">
        <v>0</v>
      </c>
      <c r="AK152" s="17">
        <v>0</v>
      </c>
      <c r="AL152" s="17">
        <v>0.15000000000000036</v>
      </c>
      <c r="AM152" s="17">
        <v>0</v>
      </c>
      <c r="AN152" s="17">
        <v>0</v>
      </c>
      <c r="AO152" s="20">
        <f t="shared" si="23"/>
        <v>0</v>
      </c>
      <c r="AP152" s="20">
        <f t="shared" si="23"/>
        <v>0</v>
      </c>
      <c r="AQ152" s="20">
        <f t="shared" si="23"/>
        <v>0</v>
      </c>
      <c r="AR152" s="20">
        <f t="shared" si="23"/>
        <v>0</v>
      </c>
      <c r="AS152" s="20">
        <f t="shared" si="23"/>
        <v>0</v>
      </c>
      <c r="AT152" s="20">
        <f t="shared" si="23"/>
        <v>0</v>
      </c>
      <c r="AU152" s="20">
        <f t="shared" si="23"/>
        <v>0.13999999999999946</v>
      </c>
      <c r="AV152" s="20">
        <f t="shared" si="23"/>
        <v>0</v>
      </c>
      <c r="AW152" s="20">
        <f t="shared" si="23"/>
        <v>0</v>
      </c>
      <c r="AX152" s="20">
        <f t="shared" si="23"/>
        <v>1.0699999999999958</v>
      </c>
      <c r="AY152" s="20">
        <f t="shared" si="23"/>
        <v>0</v>
      </c>
      <c r="AZ152" s="20">
        <f t="shared" si="23"/>
        <v>0</v>
      </c>
      <c r="BA152" s="17">
        <v>0</v>
      </c>
      <c r="BB152" s="17">
        <v>0</v>
      </c>
      <c r="BC152" s="17">
        <v>0</v>
      </c>
      <c r="BD152" s="17">
        <v>0</v>
      </c>
      <c r="BE152" s="17">
        <v>0</v>
      </c>
      <c r="BF152" s="17">
        <v>0</v>
      </c>
      <c r="BG152" s="17">
        <v>0</v>
      </c>
      <c r="BH152" s="17">
        <v>0</v>
      </c>
      <c r="BI152" s="17">
        <v>0</v>
      </c>
      <c r="BJ152" s="17">
        <v>0.02</v>
      </c>
      <c r="BK152" s="17">
        <v>0</v>
      </c>
      <c r="BL152" s="17">
        <v>0</v>
      </c>
      <c r="BM152" s="20">
        <f t="shared" si="24"/>
        <v>0</v>
      </c>
      <c r="BN152" s="20">
        <f t="shared" si="24"/>
        <v>0</v>
      </c>
      <c r="BO152" s="20">
        <f t="shared" si="24"/>
        <v>0</v>
      </c>
      <c r="BP152" s="20">
        <f t="shared" si="24"/>
        <v>0</v>
      </c>
      <c r="BQ152" s="20">
        <f t="shared" si="24"/>
        <v>0</v>
      </c>
      <c r="BR152" s="20">
        <f t="shared" si="24"/>
        <v>0</v>
      </c>
      <c r="BS152" s="20">
        <f t="shared" si="24"/>
        <v>0.13999999999999946</v>
      </c>
      <c r="BT152" s="20">
        <f t="shared" si="24"/>
        <v>0</v>
      </c>
      <c r="BU152" s="20">
        <f t="shared" si="24"/>
        <v>0</v>
      </c>
      <c r="BV152" s="20">
        <f t="shared" si="24"/>
        <v>1.0899999999999959</v>
      </c>
      <c r="BW152" s="20">
        <f t="shared" si="24"/>
        <v>0</v>
      </c>
      <c r="BX152" s="20">
        <f t="shared" si="24"/>
        <v>0</v>
      </c>
      <c r="BY152" s="17">
        <f t="shared" si="16"/>
        <v>0.98999999999999488</v>
      </c>
      <c r="BZ152" s="17">
        <f t="shared" si="17"/>
        <v>5.0000000000000044E-2</v>
      </c>
      <c r="CA152" s="17">
        <f t="shared" si="18"/>
        <v>0.19000000000000036</v>
      </c>
      <c r="CB152" s="17">
        <f t="shared" si="19"/>
        <v>1.2299999999999953</v>
      </c>
    </row>
    <row r="153" spans="1:80" x14ac:dyDescent="0.25">
      <c r="A153" t="str">
        <f t="shared" si="22"/>
        <v>CUPC.VVW1</v>
      </c>
      <c r="B153" s="1" t="s">
        <v>153</v>
      </c>
      <c r="C153" s="1" t="s">
        <v>211</v>
      </c>
      <c r="D153" s="1" t="s">
        <v>211</v>
      </c>
      <c r="E153" s="17">
        <v>-74.200000000000045</v>
      </c>
      <c r="F153" s="17">
        <v>-368.78999999999996</v>
      </c>
      <c r="G153" s="17">
        <v>-5.480000000000004</v>
      </c>
      <c r="H153" s="17">
        <v>-75.759999999999991</v>
      </c>
      <c r="I153" s="17">
        <v>-50.729999999999905</v>
      </c>
      <c r="J153" s="17">
        <v>-13</v>
      </c>
      <c r="K153" s="17">
        <v>-2842.5499999999956</v>
      </c>
      <c r="L153" s="17">
        <v>-422.11999999999989</v>
      </c>
      <c r="M153" s="17">
        <v>-1.75</v>
      </c>
      <c r="N153" s="17">
        <v>-22.069999999999993</v>
      </c>
      <c r="O153" s="17">
        <v>-14.72999999999999</v>
      </c>
      <c r="P153" s="17">
        <v>-0.67999999999999972</v>
      </c>
      <c r="Q153" s="20">
        <v>-3.7100000000000009</v>
      </c>
      <c r="R153" s="20">
        <v>-18.439999999999998</v>
      </c>
      <c r="S153" s="20">
        <v>-0.27</v>
      </c>
      <c r="T153" s="20">
        <v>-3.7899999999999991</v>
      </c>
      <c r="U153" s="20">
        <v>-2.5399999999999991</v>
      </c>
      <c r="V153" s="20">
        <v>-0.64999999999999947</v>
      </c>
      <c r="W153" s="20">
        <v>-142.13000000000011</v>
      </c>
      <c r="X153" s="20">
        <v>-21.100000000000023</v>
      </c>
      <c r="Y153" s="20">
        <v>-9.000000000000008E-2</v>
      </c>
      <c r="Z153" s="20">
        <v>-1.0999999999999996</v>
      </c>
      <c r="AA153" s="20">
        <v>-0.74000000000000021</v>
      </c>
      <c r="AB153" s="20">
        <v>-2.9999999999999971E-2</v>
      </c>
      <c r="AC153" s="17">
        <v>-13.829999999999984</v>
      </c>
      <c r="AD153" s="17">
        <v>-67.889999999999986</v>
      </c>
      <c r="AE153" s="17">
        <v>-1</v>
      </c>
      <c r="AF153" s="17">
        <v>-13.610000000000014</v>
      </c>
      <c r="AG153" s="17">
        <v>-9</v>
      </c>
      <c r="AH153" s="17">
        <v>-2.2699999999999996</v>
      </c>
      <c r="AI153" s="17">
        <v>-491.13000000000011</v>
      </c>
      <c r="AJ153" s="17">
        <v>-71.940000000000055</v>
      </c>
      <c r="AK153" s="17">
        <v>-0.29999999999999982</v>
      </c>
      <c r="AL153" s="17">
        <v>-3.6599999999999966</v>
      </c>
      <c r="AM153" s="17">
        <v>-2.41</v>
      </c>
      <c r="AN153" s="17">
        <v>-0.10999999999999999</v>
      </c>
      <c r="AO153" s="20">
        <f t="shared" si="23"/>
        <v>-91.740000000000038</v>
      </c>
      <c r="AP153" s="20">
        <f t="shared" si="23"/>
        <v>-455.11999999999995</v>
      </c>
      <c r="AQ153" s="20">
        <f t="shared" si="23"/>
        <v>-6.7500000000000036</v>
      </c>
      <c r="AR153" s="20">
        <f t="shared" si="23"/>
        <v>-93.16</v>
      </c>
      <c r="AS153" s="20">
        <f t="shared" si="23"/>
        <v>-62.269999999999904</v>
      </c>
      <c r="AT153" s="20">
        <f t="shared" si="23"/>
        <v>-15.919999999999998</v>
      </c>
      <c r="AU153" s="20">
        <f t="shared" si="23"/>
        <v>-3475.8099999999959</v>
      </c>
      <c r="AV153" s="20">
        <f t="shared" si="23"/>
        <v>-515.16</v>
      </c>
      <c r="AW153" s="20">
        <f t="shared" si="23"/>
        <v>-2.1399999999999997</v>
      </c>
      <c r="AX153" s="20">
        <f t="shared" si="23"/>
        <v>-26.829999999999991</v>
      </c>
      <c r="AY153" s="20">
        <f t="shared" si="23"/>
        <v>-17.879999999999988</v>
      </c>
      <c r="AZ153" s="20">
        <f t="shared" si="23"/>
        <v>-0.81999999999999973</v>
      </c>
      <c r="BA153" s="17">
        <v>-1.48</v>
      </c>
      <c r="BB153" s="17">
        <v>-7.37</v>
      </c>
      <c r="BC153" s="17">
        <v>-0.11</v>
      </c>
      <c r="BD153" s="17">
        <v>-1.51</v>
      </c>
      <c r="BE153" s="17">
        <v>-1.01</v>
      </c>
      <c r="BF153" s="17">
        <v>-0.26</v>
      </c>
      <c r="BG153" s="17">
        <v>-56.84</v>
      </c>
      <c r="BH153" s="17">
        <v>-8.44</v>
      </c>
      <c r="BI153" s="17">
        <v>-0.03</v>
      </c>
      <c r="BJ153" s="17">
        <v>-0.44</v>
      </c>
      <c r="BK153" s="17">
        <v>-0.28999999999999998</v>
      </c>
      <c r="BL153" s="17">
        <v>-0.01</v>
      </c>
      <c r="BM153" s="20">
        <f t="shared" si="24"/>
        <v>-93.220000000000041</v>
      </c>
      <c r="BN153" s="20">
        <f t="shared" si="24"/>
        <v>-462.48999999999995</v>
      </c>
      <c r="BO153" s="20">
        <f t="shared" si="24"/>
        <v>-6.8600000000000039</v>
      </c>
      <c r="BP153" s="20">
        <f t="shared" si="24"/>
        <v>-94.67</v>
      </c>
      <c r="BQ153" s="20">
        <f t="shared" si="24"/>
        <v>-63.279999999999902</v>
      </c>
      <c r="BR153" s="20">
        <f t="shared" si="24"/>
        <v>-16.18</v>
      </c>
      <c r="BS153" s="20">
        <f t="shared" si="24"/>
        <v>-3532.649999999996</v>
      </c>
      <c r="BT153" s="20">
        <f t="shared" si="24"/>
        <v>-523.6</v>
      </c>
      <c r="BU153" s="20">
        <f t="shared" si="24"/>
        <v>-2.1699999999999995</v>
      </c>
      <c r="BV153" s="20">
        <f t="shared" si="24"/>
        <v>-27.269999999999992</v>
      </c>
      <c r="BW153" s="20">
        <f t="shared" si="24"/>
        <v>-18.169999999999987</v>
      </c>
      <c r="BX153" s="20">
        <f t="shared" si="24"/>
        <v>-0.82999999999999974</v>
      </c>
      <c r="BY153" s="17">
        <f t="shared" si="16"/>
        <v>-3891.8599999999956</v>
      </c>
      <c r="BZ153" s="17">
        <f t="shared" si="17"/>
        <v>-194.59000000000015</v>
      </c>
      <c r="CA153" s="17">
        <f t="shared" si="18"/>
        <v>-754.94000000000017</v>
      </c>
      <c r="CB153" s="17">
        <f t="shared" si="19"/>
        <v>-4841.3899999999967</v>
      </c>
    </row>
    <row r="154" spans="1:80" x14ac:dyDescent="0.25">
      <c r="A154" t="str">
        <f t="shared" si="22"/>
        <v>CUPC.VVW2</v>
      </c>
      <c r="B154" s="1" t="s">
        <v>153</v>
      </c>
      <c r="C154" s="1" t="s">
        <v>212</v>
      </c>
      <c r="D154" s="1" t="s">
        <v>212</v>
      </c>
      <c r="E154" s="17">
        <v>-27.759999999999991</v>
      </c>
      <c r="F154" s="17">
        <v>-135.03999999999996</v>
      </c>
      <c r="G154" s="17">
        <v>-4.6900000000000119</v>
      </c>
      <c r="H154" s="17">
        <v>-20.470000000000027</v>
      </c>
      <c r="I154" s="17">
        <v>-30.67999999999995</v>
      </c>
      <c r="J154" s="17">
        <v>-0.41999999999999993</v>
      </c>
      <c r="K154" s="17">
        <v>-650.21000000000095</v>
      </c>
      <c r="L154" s="17">
        <v>-90.650000000000091</v>
      </c>
      <c r="M154" s="17">
        <v>-0.11000000000000032</v>
      </c>
      <c r="N154" s="17">
        <v>-2.0799999999999983</v>
      </c>
      <c r="O154" s="17">
        <v>-82.550000000000182</v>
      </c>
      <c r="P154" s="17">
        <v>-0.33000000000000007</v>
      </c>
      <c r="Q154" s="20">
        <v>-1.3900000000000006</v>
      </c>
      <c r="R154" s="20">
        <v>-6.75</v>
      </c>
      <c r="S154" s="20">
        <v>-0.23000000000000043</v>
      </c>
      <c r="T154" s="20">
        <v>-1.0300000000000011</v>
      </c>
      <c r="U154" s="20">
        <v>-1.5300000000000011</v>
      </c>
      <c r="V154" s="20">
        <v>-2.0000000000000018E-2</v>
      </c>
      <c r="W154" s="20">
        <v>-32.509999999999991</v>
      </c>
      <c r="X154" s="20">
        <v>-4.5299999999999869</v>
      </c>
      <c r="Y154" s="20">
        <v>-1.0000000000000009E-2</v>
      </c>
      <c r="Z154" s="20">
        <v>-0.10000000000000009</v>
      </c>
      <c r="AA154" s="20">
        <v>-4.1299999999999955</v>
      </c>
      <c r="AB154" s="20">
        <v>-1.9999999999999962E-2</v>
      </c>
      <c r="AC154" s="17">
        <v>-5.1799999999999784</v>
      </c>
      <c r="AD154" s="17">
        <v>-24.860000000000014</v>
      </c>
      <c r="AE154" s="17">
        <v>-0.86000000000000298</v>
      </c>
      <c r="AF154" s="17">
        <v>-3.6700000000000017</v>
      </c>
      <c r="AG154" s="17">
        <v>-5.4399999999999977</v>
      </c>
      <c r="AH154" s="17">
        <v>-6.999999999999984E-2</v>
      </c>
      <c r="AI154" s="17">
        <v>-112.33999999999969</v>
      </c>
      <c r="AJ154" s="17">
        <v>-15.449999999999989</v>
      </c>
      <c r="AK154" s="17">
        <v>-2.0000000000000018E-2</v>
      </c>
      <c r="AL154" s="17">
        <v>-0.33999999999999986</v>
      </c>
      <c r="AM154" s="17">
        <v>-13.5</v>
      </c>
      <c r="AN154" s="17">
        <v>-5.9999999999999831E-2</v>
      </c>
      <c r="AO154" s="20">
        <f t="shared" si="23"/>
        <v>-34.32999999999997</v>
      </c>
      <c r="AP154" s="20">
        <f t="shared" si="23"/>
        <v>-166.64999999999998</v>
      </c>
      <c r="AQ154" s="20">
        <f t="shared" si="23"/>
        <v>-5.7800000000000153</v>
      </c>
      <c r="AR154" s="20">
        <f t="shared" si="23"/>
        <v>-25.17000000000003</v>
      </c>
      <c r="AS154" s="20">
        <f t="shared" si="23"/>
        <v>-37.649999999999949</v>
      </c>
      <c r="AT154" s="20">
        <f t="shared" si="23"/>
        <v>-0.50999999999999979</v>
      </c>
      <c r="AU154" s="20">
        <f t="shared" si="23"/>
        <v>-795.06000000000063</v>
      </c>
      <c r="AV154" s="20">
        <f t="shared" si="23"/>
        <v>-110.63000000000007</v>
      </c>
      <c r="AW154" s="20">
        <f t="shared" si="23"/>
        <v>-0.14000000000000035</v>
      </c>
      <c r="AX154" s="20">
        <f t="shared" si="23"/>
        <v>-2.5199999999999982</v>
      </c>
      <c r="AY154" s="20">
        <f t="shared" si="23"/>
        <v>-100.18000000000018</v>
      </c>
      <c r="AZ154" s="20">
        <f t="shared" si="23"/>
        <v>-0.40999999999999986</v>
      </c>
      <c r="BA154" s="17">
        <v>-0.56000000000000005</v>
      </c>
      <c r="BB154" s="17">
        <v>-2.7</v>
      </c>
      <c r="BC154" s="17">
        <v>-0.09</v>
      </c>
      <c r="BD154" s="17">
        <v>-0.41</v>
      </c>
      <c r="BE154" s="17">
        <v>-0.61</v>
      </c>
      <c r="BF154" s="17">
        <v>-0.01</v>
      </c>
      <c r="BG154" s="17">
        <v>-13</v>
      </c>
      <c r="BH154" s="17">
        <v>-1.81</v>
      </c>
      <c r="BI154" s="17">
        <v>0</v>
      </c>
      <c r="BJ154" s="17">
        <v>-0.04</v>
      </c>
      <c r="BK154" s="17">
        <v>-1.65</v>
      </c>
      <c r="BL154" s="17">
        <v>-0.01</v>
      </c>
      <c r="BM154" s="20">
        <f t="shared" si="24"/>
        <v>-34.889999999999972</v>
      </c>
      <c r="BN154" s="20">
        <f t="shared" si="24"/>
        <v>-169.34999999999997</v>
      </c>
      <c r="BO154" s="20">
        <f t="shared" si="24"/>
        <v>-5.8700000000000152</v>
      </c>
      <c r="BP154" s="20">
        <f t="shared" si="24"/>
        <v>-25.58000000000003</v>
      </c>
      <c r="BQ154" s="20">
        <f t="shared" si="24"/>
        <v>-38.259999999999948</v>
      </c>
      <c r="BR154" s="20">
        <f t="shared" si="24"/>
        <v>-0.5199999999999998</v>
      </c>
      <c r="BS154" s="20">
        <f t="shared" si="24"/>
        <v>-808.06000000000063</v>
      </c>
      <c r="BT154" s="20">
        <f t="shared" si="24"/>
        <v>-112.44000000000007</v>
      </c>
      <c r="BU154" s="20">
        <f t="shared" si="24"/>
        <v>-0.14000000000000035</v>
      </c>
      <c r="BV154" s="20">
        <f t="shared" si="24"/>
        <v>-2.5599999999999983</v>
      </c>
      <c r="BW154" s="20">
        <f t="shared" si="24"/>
        <v>-101.83000000000018</v>
      </c>
      <c r="BX154" s="20">
        <f t="shared" si="24"/>
        <v>-0.41999999999999987</v>
      </c>
      <c r="BY154" s="17">
        <f t="shared" si="16"/>
        <v>-1044.9900000000011</v>
      </c>
      <c r="BZ154" s="17">
        <f t="shared" si="17"/>
        <v>-52.249999999999979</v>
      </c>
      <c r="CA154" s="17">
        <f t="shared" si="18"/>
        <v>-202.67999999999967</v>
      </c>
      <c r="CB154" s="17">
        <f t="shared" si="19"/>
        <v>-1299.920000000001</v>
      </c>
    </row>
    <row r="155" spans="1:80" x14ac:dyDescent="0.25">
      <c r="A155" t="str">
        <f t="shared" si="22"/>
        <v>WEYR.WEY1</v>
      </c>
      <c r="B155" s="1" t="s">
        <v>215</v>
      </c>
      <c r="C155" s="1" t="s">
        <v>214</v>
      </c>
      <c r="D155" s="1" t="s">
        <v>214</v>
      </c>
      <c r="E155" s="17">
        <v>-8.3500000000003638</v>
      </c>
      <c r="F155" s="17">
        <v>-13.419999999999618</v>
      </c>
      <c r="G155" s="17">
        <v>-2.6100000000000136</v>
      </c>
      <c r="H155" s="17">
        <v>-7</v>
      </c>
      <c r="I155" s="17">
        <v>-13.230000000000018</v>
      </c>
      <c r="J155" s="17">
        <v>-4.8399999999999181</v>
      </c>
      <c r="K155" s="17">
        <v>-45.670000000000073</v>
      </c>
      <c r="L155" s="17">
        <v>-21.3100000000004</v>
      </c>
      <c r="M155" s="17">
        <v>-2.0099999999999909</v>
      </c>
      <c r="N155" s="17">
        <v>-9.9600000000000364</v>
      </c>
      <c r="O155" s="17">
        <v>-19.300000000000182</v>
      </c>
      <c r="P155" s="17">
        <v>-9.6599999999998545</v>
      </c>
      <c r="Q155" s="20">
        <v>-0.42000000000000171</v>
      </c>
      <c r="R155" s="20">
        <v>-0.67000000000000171</v>
      </c>
      <c r="S155" s="20">
        <v>-0.12999999999999901</v>
      </c>
      <c r="T155" s="20">
        <v>-0.35000000000000142</v>
      </c>
      <c r="U155" s="20">
        <v>-0.65999999999999659</v>
      </c>
      <c r="V155" s="20">
        <v>-0.24000000000000199</v>
      </c>
      <c r="W155" s="20">
        <v>-2.2800000000000296</v>
      </c>
      <c r="X155" s="20">
        <v>-1.0699999999999932</v>
      </c>
      <c r="Y155" s="20">
        <v>-9.9999999999999645E-2</v>
      </c>
      <c r="Z155" s="20">
        <v>-0.5</v>
      </c>
      <c r="AA155" s="20">
        <v>-0.96999999999999886</v>
      </c>
      <c r="AB155" s="20">
        <v>-0.48999999999999488</v>
      </c>
      <c r="AC155" s="17">
        <v>-1.5600000000000023</v>
      </c>
      <c r="AD155" s="17">
        <v>-2.4700000000000273</v>
      </c>
      <c r="AE155" s="17">
        <v>-0.48000000000000398</v>
      </c>
      <c r="AF155" s="17">
        <v>-1.2599999999999909</v>
      </c>
      <c r="AG155" s="17">
        <v>-2.3499999999999659</v>
      </c>
      <c r="AH155" s="17">
        <v>-0.84999999999999432</v>
      </c>
      <c r="AI155" s="17">
        <v>-7.8899999999999864</v>
      </c>
      <c r="AJ155" s="17">
        <v>-3.6299999999999955</v>
      </c>
      <c r="AK155" s="17">
        <v>-0.34000000000000341</v>
      </c>
      <c r="AL155" s="17">
        <v>-1.6500000000000057</v>
      </c>
      <c r="AM155" s="17">
        <v>-3.1599999999999682</v>
      </c>
      <c r="AN155" s="17">
        <v>-1.5599999999999739</v>
      </c>
      <c r="AO155" s="20">
        <f t="shared" si="23"/>
        <v>-10.330000000000368</v>
      </c>
      <c r="AP155" s="20">
        <f t="shared" si="23"/>
        <v>-16.559999999999647</v>
      </c>
      <c r="AQ155" s="20">
        <f t="shared" si="23"/>
        <v>-3.2200000000000166</v>
      </c>
      <c r="AR155" s="20">
        <f t="shared" si="23"/>
        <v>-8.6099999999999923</v>
      </c>
      <c r="AS155" s="20">
        <f t="shared" si="23"/>
        <v>-16.239999999999981</v>
      </c>
      <c r="AT155" s="20">
        <f t="shared" si="23"/>
        <v>-5.9299999999999145</v>
      </c>
      <c r="AU155" s="20">
        <f t="shared" si="23"/>
        <v>-55.840000000000089</v>
      </c>
      <c r="AV155" s="20">
        <f t="shared" si="23"/>
        <v>-26.010000000000389</v>
      </c>
      <c r="AW155" s="20">
        <f t="shared" si="23"/>
        <v>-2.449999999999994</v>
      </c>
      <c r="AX155" s="20">
        <f t="shared" si="23"/>
        <v>-12.110000000000042</v>
      </c>
      <c r="AY155" s="20">
        <f t="shared" si="23"/>
        <v>-23.430000000000149</v>
      </c>
      <c r="AZ155" s="20">
        <f t="shared" si="23"/>
        <v>-11.709999999999823</v>
      </c>
      <c r="BA155" s="17">
        <v>-0.17</v>
      </c>
      <c r="BB155" s="17">
        <v>-0.27</v>
      </c>
      <c r="BC155" s="17">
        <v>-0.05</v>
      </c>
      <c r="BD155" s="17">
        <v>-0.14000000000000001</v>
      </c>
      <c r="BE155" s="17">
        <v>-0.26</v>
      </c>
      <c r="BF155" s="17">
        <v>-0.1</v>
      </c>
      <c r="BG155" s="17">
        <v>-0.91</v>
      </c>
      <c r="BH155" s="17">
        <v>-0.43</v>
      </c>
      <c r="BI155" s="17">
        <v>-0.04</v>
      </c>
      <c r="BJ155" s="17">
        <v>-0.2</v>
      </c>
      <c r="BK155" s="17">
        <v>-0.39</v>
      </c>
      <c r="BL155" s="17">
        <v>-0.19</v>
      </c>
      <c r="BM155" s="20">
        <f t="shared" si="24"/>
        <v>-10.500000000000368</v>
      </c>
      <c r="BN155" s="20">
        <f t="shared" si="24"/>
        <v>-16.829999999999647</v>
      </c>
      <c r="BO155" s="20">
        <f t="shared" si="24"/>
        <v>-3.2700000000000164</v>
      </c>
      <c r="BP155" s="20">
        <f t="shared" si="24"/>
        <v>-8.7499999999999929</v>
      </c>
      <c r="BQ155" s="20">
        <f t="shared" si="24"/>
        <v>-16.499999999999982</v>
      </c>
      <c r="BR155" s="20">
        <f t="shared" si="24"/>
        <v>-6.0299999999999141</v>
      </c>
      <c r="BS155" s="20">
        <f t="shared" si="24"/>
        <v>-56.750000000000085</v>
      </c>
      <c r="BT155" s="20">
        <f t="shared" si="24"/>
        <v>-26.440000000000389</v>
      </c>
      <c r="BU155" s="20">
        <f t="shared" si="24"/>
        <v>-2.489999999999994</v>
      </c>
      <c r="BV155" s="20">
        <f t="shared" si="24"/>
        <v>-12.310000000000041</v>
      </c>
      <c r="BW155" s="20">
        <f t="shared" si="24"/>
        <v>-23.820000000000149</v>
      </c>
      <c r="BX155" s="20">
        <f t="shared" si="24"/>
        <v>-11.899999999999823</v>
      </c>
      <c r="BY155" s="17">
        <f t="shared" si="16"/>
        <v>-157.36000000000047</v>
      </c>
      <c r="BZ155" s="17">
        <f t="shared" si="17"/>
        <v>-7.8800000000000185</v>
      </c>
      <c r="CA155" s="17">
        <f t="shared" si="18"/>
        <v>-30.349999999999923</v>
      </c>
      <c r="CB155" s="17">
        <f t="shared" si="19"/>
        <v>-195.5900000000004</v>
      </c>
    </row>
    <row r="157" spans="1:80" x14ac:dyDescent="0.25">
      <c r="A157" t="s">
        <v>637</v>
      </c>
    </row>
    <row r="158" spans="1:80" x14ac:dyDescent="0.25">
      <c r="A158" t="s">
        <v>643</v>
      </c>
    </row>
    <row r="159" spans="1:80" x14ac:dyDescent="0.25">
      <c r="A159" t="s">
        <v>638</v>
      </c>
    </row>
    <row r="160" spans="1:80" x14ac:dyDescent="0.25">
      <c r="A160" t="s">
        <v>639</v>
      </c>
    </row>
    <row r="161" spans="1:80" s="1" customFormat="1" x14ac:dyDescent="0.25">
      <c r="A161" t="s">
        <v>640</v>
      </c>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7"/>
      <c r="AD161" s="17"/>
      <c r="AE161" s="17"/>
      <c r="AF161" s="17"/>
      <c r="AG161" s="17"/>
      <c r="AH161" s="17"/>
      <c r="AI161" s="17"/>
      <c r="AJ161" s="17"/>
      <c r="AK161" s="17"/>
      <c r="AL161" s="17"/>
      <c r="AM161" s="17"/>
      <c r="AN161" s="17"/>
      <c r="AO161" s="16"/>
      <c r="AP161" s="16"/>
      <c r="AQ161" s="16"/>
      <c r="AR161" s="16"/>
      <c r="AS161" s="16"/>
      <c r="AT161" s="16"/>
      <c r="AU161" s="16"/>
      <c r="AV161" s="16"/>
      <c r="AW161" s="16"/>
      <c r="AX161" s="16"/>
      <c r="AY161" s="16"/>
      <c r="AZ161" s="16"/>
      <c r="BA161" s="17"/>
      <c r="BB161" s="17"/>
      <c r="BC161" s="17"/>
      <c r="BD161" s="17"/>
      <c r="BE161" s="17"/>
      <c r="BF161" s="17"/>
      <c r="BG161" s="17"/>
      <c r="BH161" s="17"/>
      <c r="BI161" s="17"/>
      <c r="BJ161" s="17"/>
      <c r="BK161" s="17"/>
      <c r="BL161" s="17"/>
      <c r="BM161" s="16"/>
      <c r="BN161" s="16"/>
      <c r="BO161" s="16"/>
      <c r="BP161" s="16"/>
      <c r="BQ161" s="16"/>
      <c r="BR161" s="16"/>
      <c r="BS161" s="16"/>
      <c r="BT161" s="16"/>
      <c r="BU161" s="16"/>
      <c r="BV161" s="16"/>
      <c r="BW161" s="16"/>
      <c r="BX161" s="16"/>
      <c r="BY161" s="17"/>
      <c r="BZ161" s="17"/>
      <c r="CA161" s="17"/>
      <c r="CB161" s="17"/>
    </row>
    <row r="162" spans="1:80" s="1" customFormat="1" x14ac:dyDescent="0.25">
      <c r="A162" t="s">
        <v>641</v>
      </c>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7"/>
      <c r="AD162" s="17"/>
      <c r="AE162" s="17"/>
      <c r="AF162" s="17"/>
      <c r="AG162" s="17"/>
      <c r="AH162" s="17"/>
      <c r="AI162" s="17"/>
      <c r="AJ162" s="17"/>
      <c r="AK162" s="17"/>
      <c r="AL162" s="17"/>
      <c r="AM162" s="17"/>
      <c r="AN162" s="17"/>
      <c r="AO162" s="16"/>
      <c r="AP162" s="16"/>
      <c r="AQ162" s="16"/>
      <c r="AR162" s="16"/>
      <c r="AS162" s="16"/>
      <c r="AT162" s="16"/>
      <c r="AU162" s="16"/>
      <c r="AV162" s="16"/>
      <c r="AW162" s="16"/>
      <c r="AX162" s="16"/>
      <c r="AY162" s="16"/>
      <c r="AZ162" s="16"/>
      <c r="BA162" s="17"/>
      <c r="BB162" s="17"/>
      <c r="BC162" s="17"/>
      <c r="BD162" s="17"/>
      <c r="BE162" s="17"/>
      <c r="BF162" s="17"/>
      <c r="BG162" s="17"/>
      <c r="BH162" s="17"/>
      <c r="BI162" s="17"/>
      <c r="BJ162" s="17"/>
      <c r="BK162" s="17"/>
      <c r="BL162" s="17"/>
      <c r="BM162" s="16"/>
      <c r="BN162" s="16"/>
      <c r="BO162" s="16"/>
      <c r="BP162" s="16"/>
      <c r="BQ162" s="16"/>
      <c r="BR162" s="16"/>
      <c r="BS162" s="16"/>
      <c r="BT162" s="16"/>
      <c r="BU162" s="16"/>
      <c r="BV162" s="16"/>
      <c r="BW162" s="16"/>
      <c r="BX162" s="16"/>
      <c r="BY162" s="17"/>
      <c r="BZ162" s="17"/>
      <c r="CA162" s="17"/>
      <c r="CB162" s="17"/>
    </row>
    <row r="163" spans="1:80" s="1" customFormat="1" x14ac:dyDescent="0.25">
      <c r="A163" t="s">
        <v>642</v>
      </c>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7"/>
      <c r="AD163" s="17"/>
      <c r="AE163" s="17"/>
      <c r="AF163" s="17"/>
      <c r="AG163" s="17"/>
      <c r="AH163" s="17"/>
      <c r="AI163" s="17"/>
      <c r="AJ163" s="17"/>
      <c r="AK163" s="17"/>
      <c r="AL163" s="17"/>
      <c r="AM163" s="17"/>
      <c r="AN163" s="17"/>
      <c r="AO163" s="16"/>
      <c r="AP163" s="16"/>
      <c r="AQ163" s="16"/>
      <c r="AR163" s="16"/>
      <c r="AS163" s="16"/>
      <c r="AT163" s="16"/>
      <c r="AU163" s="16"/>
      <c r="AV163" s="16"/>
      <c r="AW163" s="16"/>
      <c r="AX163" s="16"/>
      <c r="AY163" s="16"/>
      <c r="AZ163" s="16"/>
      <c r="BA163" s="17"/>
      <c r="BB163" s="17"/>
      <c r="BC163" s="17"/>
      <c r="BD163" s="17"/>
      <c r="BE163" s="17"/>
      <c r="BF163" s="17"/>
      <c r="BG163" s="17"/>
      <c r="BH163" s="17"/>
      <c r="BI163" s="17"/>
      <c r="BJ163" s="17"/>
      <c r="BK163" s="17"/>
      <c r="BL163" s="17"/>
      <c r="BM163" s="16"/>
      <c r="BN163" s="16"/>
      <c r="BO163" s="16"/>
      <c r="BP163" s="16"/>
      <c r="BQ163" s="16"/>
      <c r="BR163" s="16"/>
      <c r="BS163" s="16"/>
      <c r="BT163" s="16"/>
      <c r="BU163" s="16"/>
      <c r="BV163" s="16"/>
      <c r="BW163" s="16"/>
      <c r="BX163" s="16"/>
      <c r="BY163" s="17"/>
      <c r="BZ163" s="17"/>
      <c r="CA163" s="17"/>
      <c r="CB163"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01A9-EFD3-47DC-BE0F-6DA94D552C5F}">
  <dimension ref="A1:CB175"/>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895</v>
      </c>
    </row>
    <row r="2" spans="1:80" x14ac:dyDescent="0.25">
      <c r="A2" s="2" t="s">
        <v>878</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896</v>
      </c>
      <c r="BZ2" s="21" t="s">
        <v>896</v>
      </c>
      <c r="CA2" s="21" t="s">
        <v>896</v>
      </c>
      <c r="CB2" s="21" t="s">
        <v>896</v>
      </c>
    </row>
    <row r="3" spans="1:80" x14ac:dyDescent="0.25">
      <c r="E3" s="22" t="s">
        <v>798</v>
      </c>
      <c r="F3" s="23"/>
      <c r="G3" s="23"/>
      <c r="H3" s="23"/>
      <c r="I3" s="23"/>
      <c r="J3" s="23"/>
      <c r="K3" s="23"/>
      <c r="L3" s="23"/>
      <c r="M3" s="23"/>
      <c r="N3" s="23"/>
      <c r="O3" s="42">
        <f>SUM(E5:P167)</f>
        <v>-35792.940000000061</v>
      </c>
      <c r="P3" s="43"/>
      <c r="Q3" s="24" t="s">
        <v>801</v>
      </c>
      <c r="R3" s="25"/>
      <c r="S3" s="25"/>
      <c r="T3" s="25"/>
      <c r="U3" s="25"/>
      <c r="V3" s="25"/>
      <c r="W3" s="25"/>
      <c r="X3" s="25"/>
      <c r="Y3" s="25"/>
      <c r="Z3" s="25"/>
      <c r="AA3" s="44">
        <f>SUM(Q5:AB167)</f>
        <v>-1789.8699999999769</v>
      </c>
      <c r="AB3" s="45"/>
      <c r="AC3" s="15">
        <v>0.21730717119544871</v>
      </c>
      <c r="AD3" s="15">
        <v>0.21497155475709254</v>
      </c>
      <c r="AE3" s="15">
        <v>0.21286196571599664</v>
      </c>
      <c r="AF3" s="15">
        <v>0.21052634927764047</v>
      </c>
      <c r="AG3" s="15">
        <v>0.20826607530503771</v>
      </c>
      <c r="AH3" s="15">
        <v>0.20593045886668154</v>
      </c>
      <c r="AI3" s="15">
        <v>0.20367018489407882</v>
      </c>
      <c r="AJ3" s="15">
        <v>0.20133456845572265</v>
      </c>
      <c r="AK3" s="15">
        <v>0.1989989520173665</v>
      </c>
      <c r="AL3" s="15">
        <v>0.19673867804476378</v>
      </c>
      <c r="AM3" s="15">
        <v>0.19440306160640761</v>
      </c>
      <c r="AN3" s="15">
        <v>0.19214278763380485</v>
      </c>
      <c r="AO3" s="24" t="s">
        <v>806</v>
      </c>
      <c r="AP3" s="25"/>
      <c r="AQ3" s="25"/>
      <c r="AR3" s="25"/>
      <c r="AS3" s="25"/>
      <c r="AT3" s="25"/>
      <c r="AU3" s="25"/>
      <c r="AV3" s="25"/>
      <c r="AW3" s="25"/>
      <c r="AX3" s="25"/>
      <c r="AY3" s="44">
        <f>SUM(AO5:AZ167)</f>
        <v>-43108.85000000002</v>
      </c>
      <c r="AZ3" s="45"/>
      <c r="BA3" s="15">
        <v>1.9995358934051952E-2</v>
      </c>
      <c r="BB3" s="15">
        <v>1.9995358934051952E-2</v>
      </c>
      <c r="BC3" s="15">
        <v>1.9995358934051952E-2</v>
      </c>
      <c r="BD3" s="15">
        <v>1.9995358934051952E-2</v>
      </c>
      <c r="BE3" s="15">
        <v>1.9995358934051952E-2</v>
      </c>
      <c r="BF3" s="15">
        <v>1.9995358934051952E-2</v>
      </c>
      <c r="BG3" s="15">
        <v>1.9995358934051952E-2</v>
      </c>
      <c r="BH3" s="15">
        <v>1.9995358934051952E-2</v>
      </c>
      <c r="BI3" s="15">
        <v>1.9995358934051952E-2</v>
      </c>
      <c r="BJ3" s="15">
        <v>1.9995358934051952E-2</v>
      </c>
      <c r="BK3" s="15">
        <v>1.9995358934051952E-2</v>
      </c>
      <c r="BL3" s="15">
        <v>1.9995358934051952E-2</v>
      </c>
      <c r="BM3" s="24" t="s">
        <v>813</v>
      </c>
      <c r="BN3" s="25"/>
      <c r="BO3" s="25"/>
      <c r="BP3" s="25"/>
      <c r="BQ3" s="25"/>
      <c r="BR3" s="25"/>
      <c r="BS3" s="25"/>
      <c r="BT3" s="25"/>
      <c r="BU3" s="25"/>
      <c r="BV3" s="25"/>
      <c r="BW3" s="44">
        <f>SUM(BM5:BX167)</f>
        <v>-43824.420000000027</v>
      </c>
      <c r="BX3" s="45"/>
      <c r="BY3" s="26" t="s">
        <v>634</v>
      </c>
      <c r="BZ3" s="26" t="s">
        <v>644</v>
      </c>
      <c r="CA3" s="26" t="s">
        <v>635</v>
      </c>
      <c r="CB3" s="26" t="s">
        <v>633</v>
      </c>
    </row>
    <row r="4" spans="1:80" x14ac:dyDescent="0.25">
      <c r="A4" s="3" t="s">
        <v>216</v>
      </c>
      <c r="B4" s="4" t="s">
        <v>0</v>
      </c>
      <c r="C4" s="4" t="s">
        <v>1</v>
      </c>
      <c r="D4" s="4" t="s">
        <v>2</v>
      </c>
      <c r="E4" s="13">
        <v>42005</v>
      </c>
      <c r="F4" s="13">
        <v>42036</v>
      </c>
      <c r="G4" s="13">
        <v>42064</v>
      </c>
      <c r="H4" s="13">
        <v>42095</v>
      </c>
      <c r="I4" s="13">
        <v>42125</v>
      </c>
      <c r="J4" s="13">
        <v>42156</v>
      </c>
      <c r="K4" s="13">
        <v>42186</v>
      </c>
      <c r="L4" s="13">
        <v>42217</v>
      </c>
      <c r="M4" s="13">
        <v>42248</v>
      </c>
      <c r="N4" s="13">
        <v>42278</v>
      </c>
      <c r="O4" s="13">
        <v>42309</v>
      </c>
      <c r="P4" s="13">
        <v>42339</v>
      </c>
      <c r="Q4" s="14">
        <v>42005</v>
      </c>
      <c r="R4" s="14">
        <v>42036</v>
      </c>
      <c r="S4" s="14">
        <v>42064</v>
      </c>
      <c r="T4" s="14">
        <v>42095</v>
      </c>
      <c r="U4" s="14">
        <v>42125</v>
      </c>
      <c r="V4" s="14">
        <v>42156</v>
      </c>
      <c r="W4" s="14">
        <v>42186</v>
      </c>
      <c r="X4" s="14">
        <v>42217</v>
      </c>
      <c r="Y4" s="14">
        <v>42248</v>
      </c>
      <c r="Z4" s="14">
        <v>42278</v>
      </c>
      <c r="AA4" s="14">
        <v>42309</v>
      </c>
      <c r="AB4" s="14">
        <v>42339</v>
      </c>
      <c r="AC4" s="13">
        <v>42005</v>
      </c>
      <c r="AD4" s="13">
        <v>42036</v>
      </c>
      <c r="AE4" s="13">
        <v>42064</v>
      </c>
      <c r="AF4" s="13">
        <v>42095</v>
      </c>
      <c r="AG4" s="13">
        <v>42125</v>
      </c>
      <c r="AH4" s="13">
        <v>42156</v>
      </c>
      <c r="AI4" s="13">
        <v>42186</v>
      </c>
      <c r="AJ4" s="13">
        <v>42217</v>
      </c>
      <c r="AK4" s="13">
        <v>42248</v>
      </c>
      <c r="AL4" s="13">
        <v>42278</v>
      </c>
      <c r="AM4" s="13">
        <v>42309</v>
      </c>
      <c r="AN4" s="13">
        <v>42339</v>
      </c>
      <c r="AO4" s="14">
        <v>42005</v>
      </c>
      <c r="AP4" s="14">
        <v>42036</v>
      </c>
      <c r="AQ4" s="14">
        <v>42064</v>
      </c>
      <c r="AR4" s="14">
        <v>42095</v>
      </c>
      <c r="AS4" s="14">
        <v>42125</v>
      </c>
      <c r="AT4" s="14">
        <v>42156</v>
      </c>
      <c r="AU4" s="14">
        <v>42186</v>
      </c>
      <c r="AV4" s="14">
        <v>42217</v>
      </c>
      <c r="AW4" s="14">
        <v>42248</v>
      </c>
      <c r="AX4" s="14">
        <v>42278</v>
      </c>
      <c r="AY4" s="14">
        <v>42309</v>
      </c>
      <c r="AZ4" s="14">
        <v>42339</v>
      </c>
      <c r="BA4" s="13">
        <v>42005</v>
      </c>
      <c r="BB4" s="13">
        <v>42036</v>
      </c>
      <c r="BC4" s="13">
        <v>42064</v>
      </c>
      <c r="BD4" s="13">
        <v>42095</v>
      </c>
      <c r="BE4" s="13">
        <v>42125</v>
      </c>
      <c r="BF4" s="13">
        <v>42156</v>
      </c>
      <c r="BG4" s="13">
        <v>42186</v>
      </c>
      <c r="BH4" s="13">
        <v>42217</v>
      </c>
      <c r="BI4" s="13">
        <v>42248</v>
      </c>
      <c r="BJ4" s="13">
        <v>42278</v>
      </c>
      <c r="BK4" s="13">
        <v>42309</v>
      </c>
      <c r="BL4" s="13">
        <v>42339</v>
      </c>
      <c r="BM4" s="14">
        <v>42005</v>
      </c>
      <c r="BN4" s="14">
        <v>42036</v>
      </c>
      <c r="BO4" s="14">
        <v>42064</v>
      </c>
      <c r="BP4" s="14">
        <v>42095</v>
      </c>
      <c r="BQ4" s="14">
        <v>42125</v>
      </c>
      <c r="BR4" s="14">
        <v>42156</v>
      </c>
      <c r="BS4" s="14">
        <v>42186</v>
      </c>
      <c r="BT4" s="14">
        <v>42217</v>
      </c>
      <c r="BU4" s="14">
        <v>42248</v>
      </c>
      <c r="BV4" s="14">
        <v>42278</v>
      </c>
      <c r="BW4" s="14">
        <v>42309</v>
      </c>
      <c r="BX4" s="14">
        <v>42339</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-0.18999999999999995</v>
      </c>
      <c r="F5" s="17">
        <v>-8.9999999999999858E-2</v>
      </c>
      <c r="G5" s="17">
        <v>-0.10000000000000009</v>
      </c>
      <c r="H5" s="17">
        <v>-1.8500000000000014</v>
      </c>
      <c r="I5" s="17">
        <v>-0.29000000000000004</v>
      </c>
      <c r="J5" s="17">
        <v>0</v>
      </c>
      <c r="K5" s="17">
        <v>0</v>
      </c>
      <c r="L5" s="17">
        <v>0</v>
      </c>
      <c r="M5" s="17">
        <v>-0.20999999999999996</v>
      </c>
      <c r="N5" s="17">
        <v>-2.8000000000000043</v>
      </c>
      <c r="O5" s="17">
        <v>-0.61999999999999922</v>
      </c>
      <c r="P5" s="17">
        <v>-0.6899999999999995</v>
      </c>
      <c r="Q5" s="20">
        <v>-1.0000000000000009E-2</v>
      </c>
      <c r="R5" s="20">
        <v>-9.9999999999999985E-3</v>
      </c>
      <c r="S5" s="20">
        <v>0</v>
      </c>
      <c r="T5" s="20">
        <v>-8.9999999999999969E-2</v>
      </c>
      <c r="U5" s="20">
        <v>-1.0000000000000009E-2</v>
      </c>
      <c r="V5" s="20">
        <v>0</v>
      </c>
      <c r="W5" s="20">
        <v>0</v>
      </c>
      <c r="X5" s="20">
        <v>0</v>
      </c>
      <c r="Y5" s="20">
        <v>-1.0000000000000009E-2</v>
      </c>
      <c r="Z5" s="20">
        <v>-0.14000000000000001</v>
      </c>
      <c r="AA5" s="20">
        <v>-4.0000000000000008E-2</v>
      </c>
      <c r="AB5" s="20">
        <v>-4.0000000000000008E-2</v>
      </c>
      <c r="AC5" s="17">
        <v>-0.03</v>
      </c>
      <c r="AD5" s="17">
        <v>-9.999999999999995E-3</v>
      </c>
      <c r="AE5" s="17">
        <v>-2.0000000000000004E-2</v>
      </c>
      <c r="AF5" s="17">
        <v>-0.28000000000000003</v>
      </c>
      <c r="AG5" s="17">
        <v>-3.999999999999998E-2</v>
      </c>
      <c r="AH5" s="17">
        <v>0</v>
      </c>
      <c r="AI5" s="17">
        <v>0</v>
      </c>
      <c r="AJ5" s="17">
        <v>0</v>
      </c>
      <c r="AK5" s="17">
        <v>-0.03</v>
      </c>
      <c r="AL5" s="17">
        <v>-0.39999999999999991</v>
      </c>
      <c r="AM5" s="17">
        <v>-8.9999999999999969E-2</v>
      </c>
      <c r="AN5" s="17">
        <v>-9.000000000000008E-2</v>
      </c>
      <c r="AO5" s="20">
        <f t="shared" ref="AO5:AZ22" si="1">E5+Q5+AC5</f>
        <v>-0.22999999999999995</v>
      </c>
      <c r="AP5" s="20">
        <f t="shared" si="1"/>
        <v>-0.10999999999999985</v>
      </c>
      <c r="AQ5" s="20">
        <f t="shared" si="1"/>
        <v>-0.12000000000000009</v>
      </c>
      <c r="AR5" s="20">
        <f t="shared" si="1"/>
        <v>-2.2200000000000015</v>
      </c>
      <c r="AS5" s="20">
        <f t="shared" si="1"/>
        <v>-0.34</v>
      </c>
      <c r="AT5" s="20">
        <f t="shared" si="1"/>
        <v>0</v>
      </c>
      <c r="AU5" s="20">
        <f t="shared" si="1"/>
        <v>0</v>
      </c>
      <c r="AV5" s="20">
        <f t="shared" si="1"/>
        <v>0</v>
      </c>
      <c r="AW5" s="20">
        <f t="shared" si="1"/>
        <v>-0.24999999999999997</v>
      </c>
      <c r="AX5" s="20">
        <f t="shared" si="1"/>
        <v>-3.3400000000000043</v>
      </c>
      <c r="AY5" s="20">
        <f t="shared" si="1"/>
        <v>-0.74999999999999922</v>
      </c>
      <c r="AZ5" s="20">
        <f t="shared" si="1"/>
        <v>-0.81999999999999962</v>
      </c>
      <c r="BA5" s="17">
        <v>0</v>
      </c>
      <c r="BB5" s="17">
        <v>0</v>
      </c>
      <c r="BC5" s="17">
        <v>0</v>
      </c>
      <c r="BD5" s="17">
        <v>-0.04</v>
      </c>
      <c r="BE5" s="17">
        <v>-0.01</v>
      </c>
      <c r="BF5" s="17">
        <v>0</v>
      </c>
      <c r="BG5" s="17">
        <v>0</v>
      </c>
      <c r="BH5" s="17">
        <v>0</v>
      </c>
      <c r="BI5" s="17">
        <v>0</v>
      </c>
      <c r="BJ5" s="17">
        <v>-0.06</v>
      </c>
      <c r="BK5" s="17">
        <v>-0.01</v>
      </c>
      <c r="BL5" s="17">
        <v>-0.01</v>
      </c>
      <c r="BM5" s="20">
        <f t="shared" ref="BM5:BX22" si="2">AO5+BA5</f>
        <v>-0.22999999999999995</v>
      </c>
      <c r="BN5" s="20">
        <f t="shared" si="2"/>
        <v>-0.10999999999999985</v>
      </c>
      <c r="BO5" s="20">
        <f t="shared" si="2"/>
        <v>-0.12000000000000009</v>
      </c>
      <c r="BP5" s="20">
        <f t="shared" si="2"/>
        <v>-2.2600000000000016</v>
      </c>
      <c r="BQ5" s="20">
        <f t="shared" si="2"/>
        <v>-0.35000000000000003</v>
      </c>
      <c r="BR5" s="20">
        <f t="shared" si="2"/>
        <v>0</v>
      </c>
      <c r="BS5" s="20">
        <f t="shared" si="2"/>
        <v>0</v>
      </c>
      <c r="BT5" s="20">
        <f t="shared" si="2"/>
        <v>0</v>
      </c>
      <c r="BU5" s="20">
        <f t="shared" si="2"/>
        <v>-0.24999999999999997</v>
      </c>
      <c r="BV5" s="20">
        <f t="shared" si="2"/>
        <v>-3.4000000000000044</v>
      </c>
      <c r="BW5" s="20">
        <f t="shared" si="2"/>
        <v>-0.75999999999999923</v>
      </c>
      <c r="BX5" s="20">
        <f t="shared" si="2"/>
        <v>-0.82999999999999963</v>
      </c>
      <c r="BY5" s="17">
        <f t="shared" ref="BY5:BY68" si="3">SUM(E5:P5)</f>
        <v>-6.8400000000000043</v>
      </c>
      <c r="BZ5" s="17">
        <f t="shared" ref="BZ5:BZ68" si="4">SUM(Q5:AB5)</f>
        <v>-0.35000000000000009</v>
      </c>
      <c r="CA5" s="17">
        <f>SUM(AC5:AN5,BA5:BL5)</f>
        <v>-1.1200000000000001</v>
      </c>
      <c r="CB5" s="17">
        <f>SUM(BM5:BX5)</f>
        <v>-8.3100000000000041</v>
      </c>
    </row>
    <row r="6" spans="1:80" x14ac:dyDescent="0.25">
      <c r="A6" t="str">
        <f t="shared" si="0"/>
        <v>UNCA.0000006711</v>
      </c>
      <c r="B6" s="1" t="s">
        <v>3</v>
      </c>
      <c r="C6" s="1" t="s">
        <v>5</v>
      </c>
      <c r="D6" s="1" t="s">
        <v>5</v>
      </c>
      <c r="E6" s="17">
        <v>0</v>
      </c>
      <c r="F6" s="17">
        <v>0</v>
      </c>
      <c r="G6" s="17">
        <v>0</v>
      </c>
      <c r="H6" s="17">
        <v>1.2800000000000002</v>
      </c>
      <c r="I6" s="17">
        <v>84.859999999999957</v>
      </c>
      <c r="J6" s="17">
        <v>76.180000000000007</v>
      </c>
      <c r="K6" s="17">
        <v>41.640000000000015</v>
      </c>
      <c r="L6" s="17">
        <v>27.169999999999987</v>
      </c>
      <c r="M6" s="17">
        <v>60.480000000000018</v>
      </c>
      <c r="N6" s="17">
        <v>1.2400000000000002</v>
      </c>
      <c r="O6" s="17">
        <v>0</v>
      </c>
      <c r="P6" s="17">
        <v>0</v>
      </c>
      <c r="Q6" s="20">
        <v>0</v>
      </c>
      <c r="R6" s="20">
        <v>0</v>
      </c>
      <c r="S6" s="20">
        <v>0</v>
      </c>
      <c r="T6" s="20">
        <v>0.06</v>
      </c>
      <c r="U6" s="20">
        <v>4.2399999999999984</v>
      </c>
      <c r="V6" s="20">
        <v>3.8100000000000023</v>
      </c>
      <c r="W6" s="20">
        <v>2.0799999999999983</v>
      </c>
      <c r="X6" s="20">
        <v>1.3600000000000003</v>
      </c>
      <c r="Y6" s="20">
        <v>3.0199999999999996</v>
      </c>
      <c r="Z6" s="20">
        <v>7.0000000000000007E-2</v>
      </c>
      <c r="AA6" s="20">
        <v>0</v>
      </c>
      <c r="AB6" s="20">
        <v>0</v>
      </c>
      <c r="AC6" s="17">
        <v>0</v>
      </c>
      <c r="AD6" s="17">
        <v>0</v>
      </c>
      <c r="AE6" s="17">
        <v>0</v>
      </c>
      <c r="AF6" s="17">
        <v>0.19999999999999996</v>
      </c>
      <c r="AG6" s="17">
        <v>12.790000000000006</v>
      </c>
      <c r="AH6" s="17">
        <v>11.32</v>
      </c>
      <c r="AI6" s="17">
        <v>6.0999999999999943</v>
      </c>
      <c r="AJ6" s="17">
        <v>3.9299999999999997</v>
      </c>
      <c r="AK6" s="17">
        <v>8.6299999999999955</v>
      </c>
      <c r="AL6" s="17">
        <v>0.17000000000000004</v>
      </c>
      <c r="AM6" s="17">
        <v>0</v>
      </c>
      <c r="AN6" s="17">
        <v>0</v>
      </c>
      <c r="AO6" s="20">
        <f t="shared" si="1"/>
        <v>0</v>
      </c>
      <c r="AP6" s="20">
        <f t="shared" si="1"/>
        <v>0</v>
      </c>
      <c r="AQ6" s="20">
        <f t="shared" si="1"/>
        <v>0</v>
      </c>
      <c r="AR6" s="20">
        <f t="shared" si="1"/>
        <v>1.5400000000000003</v>
      </c>
      <c r="AS6" s="20">
        <f t="shared" si="1"/>
        <v>101.88999999999996</v>
      </c>
      <c r="AT6" s="20">
        <f t="shared" si="1"/>
        <v>91.31</v>
      </c>
      <c r="AU6" s="20">
        <f t="shared" si="1"/>
        <v>49.820000000000007</v>
      </c>
      <c r="AV6" s="20">
        <f t="shared" si="1"/>
        <v>32.459999999999987</v>
      </c>
      <c r="AW6" s="20">
        <f t="shared" si="1"/>
        <v>72.13000000000001</v>
      </c>
      <c r="AX6" s="20">
        <f t="shared" si="1"/>
        <v>1.4800000000000004</v>
      </c>
      <c r="AY6" s="20">
        <f t="shared" si="1"/>
        <v>0</v>
      </c>
      <c r="AZ6" s="20">
        <f t="shared" si="1"/>
        <v>0</v>
      </c>
      <c r="BA6" s="17">
        <v>0</v>
      </c>
      <c r="BB6" s="17">
        <v>0</v>
      </c>
      <c r="BC6" s="17">
        <v>0</v>
      </c>
      <c r="BD6" s="17">
        <v>0.03</v>
      </c>
      <c r="BE6" s="17">
        <v>1.7</v>
      </c>
      <c r="BF6" s="17">
        <v>1.52</v>
      </c>
      <c r="BG6" s="17">
        <v>0.83</v>
      </c>
      <c r="BH6" s="17">
        <v>0.54</v>
      </c>
      <c r="BI6" s="17">
        <v>1.21</v>
      </c>
      <c r="BJ6" s="17">
        <v>0.02</v>
      </c>
      <c r="BK6" s="17">
        <v>0</v>
      </c>
      <c r="BL6" s="17">
        <v>0</v>
      </c>
      <c r="BM6" s="20">
        <f t="shared" si="2"/>
        <v>0</v>
      </c>
      <c r="BN6" s="20">
        <f t="shared" si="2"/>
        <v>0</v>
      </c>
      <c r="BO6" s="20">
        <f t="shared" si="2"/>
        <v>0</v>
      </c>
      <c r="BP6" s="20">
        <f t="shared" si="2"/>
        <v>1.5700000000000003</v>
      </c>
      <c r="BQ6" s="20">
        <f t="shared" si="2"/>
        <v>103.58999999999996</v>
      </c>
      <c r="BR6" s="20">
        <f t="shared" si="2"/>
        <v>92.83</v>
      </c>
      <c r="BS6" s="20">
        <f t="shared" si="2"/>
        <v>50.650000000000006</v>
      </c>
      <c r="BT6" s="20">
        <f t="shared" si="2"/>
        <v>32.999999999999986</v>
      </c>
      <c r="BU6" s="20">
        <f t="shared" si="2"/>
        <v>73.34</v>
      </c>
      <c r="BV6" s="20">
        <f t="shared" si="2"/>
        <v>1.5000000000000004</v>
      </c>
      <c r="BW6" s="20">
        <f t="shared" si="2"/>
        <v>0</v>
      </c>
      <c r="BX6" s="20">
        <f t="shared" si="2"/>
        <v>0</v>
      </c>
      <c r="BY6" s="17">
        <f t="shared" si="3"/>
        <v>292.85000000000002</v>
      </c>
      <c r="BZ6" s="17">
        <f t="shared" si="4"/>
        <v>14.639999999999997</v>
      </c>
      <c r="CA6" s="17">
        <f t="shared" ref="CA6:CA69" si="5">SUM(AC6:AN6,BA6:BL6)</f>
        <v>48.990000000000009</v>
      </c>
      <c r="CB6" s="17">
        <f t="shared" ref="CB6:CB69" si="6">SUM(BM6:BX6)</f>
        <v>356.4799999999999</v>
      </c>
    </row>
    <row r="7" spans="1:80" x14ac:dyDescent="0.25">
      <c r="A7" t="str">
        <f t="shared" si="0"/>
        <v>UNCA.0000022911</v>
      </c>
      <c r="B7" s="1" t="s">
        <v>3</v>
      </c>
      <c r="C7" s="1" t="s">
        <v>6</v>
      </c>
      <c r="D7" s="1" t="s">
        <v>6</v>
      </c>
      <c r="E7" s="17">
        <v>-1.009999999999998</v>
      </c>
      <c r="F7" s="17">
        <v>-0.39000000000000057</v>
      </c>
      <c r="G7" s="17">
        <v>-0.22999999999999954</v>
      </c>
      <c r="H7" s="17">
        <v>-4.980000000000004</v>
      </c>
      <c r="I7" s="17">
        <v>-7.1899999999999977</v>
      </c>
      <c r="J7" s="17">
        <v>-8.9300000000000068</v>
      </c>
      <c r="K7" s="17">
        <v>-2.5</v>
      </c>
      <c r="L7" s="17">
        <v>-4.0600000000000023</v>
      </c>
      <c r="M7" s="17">
        <v>-15.839999999999975</v>
      </c>
      <c r="N7" s="17">
        <v>-0.45000000000000107</v>
      </c>
      <c r="O7" s="17">
        <v>-0.21999999999999975</v>
      </c>
      <c r="P7" s="17">
        <v>-0.1599999999999997</v>
      </c>
      <c r="Q7" s="20">
        <v>-5.0000000000000044E-2</v>
      </c>
      <c r="R7" s="20">
        <v>-1.9999999999999962E-2</v>
      </c>
      <c r="S7" s="20">
        <v>-1.0000000000000009E-2</v>
      </c>
      <c r="T7" s="20">
        <v>-0.23999999999999977</v>
      </c>
      <c r="U7" s="20">
        <v>-0.36000000000000032</v>
      </c>
      <c r="V7" s="20">
        <v>-0.44999999999999929</v>
      </c>
      <c r="W7" s="20">
        <v>-0.12999999999999989</v>
      </c>
      <c r="X7" s="20">
        <v>-0.19999999999999973</v>
      </c>
      <c r="Y7" s="20">
        <v>-0.78999999999999915</v>
      </c>
      <c r="Z7" s="20">
        <v>-2.0000000000000018E-2</v>
      </c>
      <c r="AA7" s="20">
        <v>-1.0000000000000009E-2</v>
      </c>
      <c r="AB7" s="20">
        <v>-9.999999999999995E-3</v>
      </c>
      <c r="AC7" s="17">
        <v>-0.16000000000000014</v>
      </c>
      <c r="AD7" s="17">
        <v>-6.0000000000000053E-2</v>
      </c>
      <c r="AE7" s="17">
        <v>-4.0000000000000036E-2</v>
      </c>
      <c r="AF7" s="17">
        <v>-0.75999999999999979</v>
      </c>
      <c r="AG7" s="17">
        <v>-1.0899999999999999</v>
      </c>
      <c r="AH7" s="17">
        <v>-1.3299999999999983</v>
      </c>
      <c r="AI7" s="17">
        <v>-0.36999999999999922</v>
      </c>
      <c r="AJ7" s="17">
        <v>-0.58999999999999986</v>
      </c>
      <c r="AK7" s="17">
        <v>-2.2600000000000016</v>
      </c>
      <c r="AL7" s="17">
        <v>-7.0000000000000062E-2</v>
      </c>
      <c r="AM7" s="17">
        <v>-2.9999999999999971E-2</v>
      </c>
      <c r="AN7" s="17">
        <v>-2.0000000000000018E-2</v>
      </c>
      <c r="AO7" s="20">
        <f t="shared" si="1"/>
        <v>-1.2199999999999982</v>
      </c>
      <c r="AP7" s="20">
        <f t="shared" si="1"/>
        <v>-0.47000000000000058</v>
      </c>
      <c r="AQ7" s="20">
        <f t="shared" si="1"/>
        <v>-0.27999999999999958</v>
      </c>
      <c r="AR7" s="20">
        <f t="shared" si="1"/>
        <v>-5.980000000000004</v>
      </c>
      <c r="AS7" s="20">
        <f t="shared" si="1"/>
        <v>-8.639999999999997</v>
      </c>
      <c r="AT7" s="20">
        <f t="shared" si="1"/>
        <v>-10.710000000000004</v>
      </c>
      <c r="AU7" s="20">
        <f t="shared" si="1"/>
        <v>-2.9999999999999991</v>
      </c>
      <c r="AV7" s="20">
        <f t="shared" si="1"/>
        <v>-4.8500000000000014</v>
      </c>
      <c r="AW7" s="20">
        <f t="shared" si="1"/>
        <v>-18.889999999999976</v>
      </c>
      <c r="AX7" s="20">
        <f t="shared" si="1"/>
        <v>-0.54000000000000115</v>
      </c>
      <c r="AY7" s="20">
        <f t="shared" si="1"/>
        <v>-0.25999999999999973</v>
      </c>
      <c r="AZ7" s="20">
        <f t="shared" si="1"/>
        <v>-0.18999999999999972</v>
      </c>
      <c r="BA7" s="17">
        <v>-0.02</v>
      </c>
      <c r="BB7" s="17">
        <v>-0.01</v>
      </c>
      <c r="BC7" s="17">
        <v>0</v>
      </c>
      <c r="BD7" s="17">
        <v>-0.1</v>
      </c>
      <c r="BE7" s="17">
        <v>-0.14000000000000001</v>
      </c>
      <c r="BF7" s="17">
        <v>-0.18</v>
      </c>
      <c r="BG7" s="17">
        <v>-0.05</v>
      </c>
      <c r="BH7" s="17">
        <v>-0.08</v>
      </c>
      <c r="BI7" s="17">
        <v>-0.32</v>
      </c>
      <c r="BJ7" s="17">
        <v>-0.01</v>
      </c>
      <c r="BK7" s="17">
        <v>0</v>
      </c>
      <c r="BL7" s="17">
        <v>0</v>
      </c>
      <c r="BM7" s="20">
        <f t="shared" si="2"/>
        <v>-1.2399999999999982</v>
      </c>
      <c r="BN7" s="20">
        <f t="shared" si="2"/>
        <v>-0.48000000000000059</v>
      </c>
      <c r="BO7" s="20">
        <f t="shared" si="2"/>
        <v>-0.27999999999999958</v>
      </c>
      <c r="BP7" s="20">
        <f t="shared" si="2"/>
        <v>-6.0800000000000036</v>
      </c>
      <c r="BQ7" s="20">
        <f t="shared" si="2"/>
        <v>-8.7799999999999976</v>
      </c>
      <c r="BR7" s="20">
        <f t="shared" si="2"/>
        <v>-10.890000000000004</v>
      </c>
      <c r="BS7" s="20">
        <f t="shared" si="2"/>
        <v>-3.0499999999999989</v>
      </c>
      <c r="BT7" s="20">
        <f t="shared" si="2"/>
        <v>-4.9300000000000015</v>
      </c>
      <c r="BU7" s="20">
        <f t="shared" si="2"/>
        <v>-19.209999999999976</v>
      </c>
      <c r="BV7" s="20">
        <f t="shared" si="2"/>
        <v>-0.55000000000000115</v>
      </c>
      <c r="BW7" s="20">
        <f t="shared" si="2"/>
        <v>-0.25999999999999973</v>
      </c>
      <c r="BX7" s="20">
        <f t="shared" si="2"/>
        <v>-0.18999999999999972</v>
      </c>
      <c r="BY7" s="17">
        <f t="shared" si="3"/>
        <v>-45.95999999999998</v>
      </c>
      <c r="BZ7" s="17">
        <f t="shared" si="4"/>
        <v>-2.2899999999999983</v>
      </c>
      <c r="CA7" s="17">
        <f t="shared" si="5"/>
        <v>-7.6899999999999977</v>
      </c>
      <c r="CB7" s="17">
        <f t="shared" si="6"/>
        <v>-55.939999999999984</v>
      </c>
    </row>
    <row r="8" spans="1:80" x14ac:dyDescent="0.25">
      <c r="A8" t="str">
        <f t="shared" si="0"/>
        <v>UNCA.0000025611</v>
      </c>
      <c r="B8" s="1" t="s">
        <v>3</v>
      </c>
      <c r="C8" s="1" t="s">
        <v>7</v>
      </c>
      <c r="D8" s="1" t="s">
        <v>7</v>
      </c>
      <c r="E8" s="17">
        <v>18.6400000000001</v>
      </c>
      <c r="F8" s="17">
        <v>28.350000000000364</v>
      </c>
      <c r="G8" s="17">
        <v>13.100000000000136</v>
      </c>
      <c r="H8" s="17">
        <v>26.369999999999891</v>
      </c>
      <c r="I8" s="17">
        <v>5.7499999999999432</v>
      </c>
      <c r="J8" s="17">
        <v>106.65999999999985</v>
      </c>
      <c r="K8" s="17">
        <v>23.700000000000273</v>
      </c>
      <c r="L8" s="17">
        <v>29.550000000000182</v>
      </c>
      <c r="M8" s="17">
        <v>0.64000000000000057</v>
      </c>
      <c r="N8" s="17">
        <v>3.9700000000000273</v>
      </c>
      <c r="O8" s="17">
        <v>9.3399999999999181</v>
      </c>
      <c r="P8" s="17">
        <v>2.3599999999999852</v>
      </c>
      <c r="Q8" s="20">
        <v>0.92999999999999261</v>
      </c>
      <c r="R8" s="20">
        <v>1.4199999999999875</v>
      </c>
      <c r="S8" s="20">
        <v>0.64999999999999858</v>
      </c>
      <c r="T8" s="20">
        <v>1.3200000000000074</v>
      </c>
      <c r="U8" s="20">
        <v>0.28999999999999915</v>
      </c>
      <c r="V8" s="20">
        <v>5.3299999999999841</v>
      </c>
      <c r="W8" s="20">
        <v>1.1800000000000068</v>
      </c>
      <c r="X8" s="20">
        <v>1.4800000000000182</v>
      </c>
      <c r="Y8" s="20">
        <v>4.0000000000000036E-2</v>
      </c>
      <c r="Z8" s="20">
        <v>0.19999999999999929</v>
      </c>
      <c r="AA8" s="20">
        <v>0.47000000000000597</v>
      </c>
      <c r="AB8" s="20">
        <v>0.11999999999999922</v>
      </c>
      <c r="AC8" s="17">
        <v>2.9599999999999795</v>
      </c>
      <c r="AD8" s="17">
        <v>4.4399999999999977</v>
      </c>
      <c r="AE8" s="17">
        <v>2.0300000000000011</v>
      </c>
      <c r="AF8" s="17">
        <v>4.0199999999999818</v>
      </c>
      <c r="AG8" s="17">
        <v>0.87000000000000455</v>
      </c>
      <c r="AH8" s="17">
        <v>15.839999999999918</v>
      </c>
      <c r="AI8" s="17">
        <v>3.4699999999999704</v>
      </c>
      <c r="AJ8" s="17">
        <v>4.2699999999999818</v>
      </c>
      <c r="AK8" s="17">
        <v>8.9999999999999858E-2</v>
      </c>
      <c r="AL8" s="17">
        <v>0.56000000000000227</v>
      </c>
      <c r="AM8" s="17">
        <v>1.289999999999992</v>
      </c>
      <c r="AN8" s="17">
        <v>0.32000000000000028</v>
      </c>
      <c r="AO8" s="20">
        <f t="shared" si="1"/>
        <v>22.530000000000072</v>
      </c>
      <c r="AP8" s="20">
        <f t="shared" si="1"/>
        <v>34.210000000000349</v>
      </c>
      <c r="AQ8" s="20">
        <f t="shared" si="1"/>
        <v>15.780000000000136</v>
      </c>
      <c r="AR8" s="20">
        <f t="shared" si="1"/>
        <v>31.70999999999988</v>
      </c>
      <c r="AS8" s="20">
        <f t="shared" si="1"/>
        <v>6.9099999999999469</v>
      </c>
      <c r="AT8" s="20">
        <f t="shared" si="1"/>
        <v>127.82999999999976</v>
      </c>
      <c r="AU8" s="20">
        <f t="shared" si="1"/>
        <v>28.35000000000025</v>
      </c>
      <c r="AV8" s="20">
        <f t="shared" si="1"/>
        <v>35.300000000000182</v>
      </c>
      <c r="AW8" s="20">
        <f t="shared" si="1"/>
        <v>0.77000000000000046</v>
      </c>
      <c r="AX8" s="20">
        <f t="shared" si="1"/>
        <v>4.7300000000000288</v>
      </c>
      <c r="AY8" s="20">
        <f t="shared" si="1"/>
        <v>11.099999999999916</v>
      </c>
      <c r="AZ8" s="20">
        <f t="shared" si="1"/>
        <v>2.7999999999999847</v>
      </c>
      <c r="BA8" s="17">
        <v>0.37</v>
      </c>
      <c r="BB8" s="17">
        <v>0.56999999999999995</v>
      </c>
      <c r="BC8" s="17">
        <v>0.26</v>
      </c>
      <c r="BD8" s="17">
        <v>0.53</v>
      </c>
      <c r="BE8" s="17">
        <v>0.11</v>
      </c>
      <c r="BF8" s="17">
        <v>2.13</v>
      </c>
      <c r="BG8" s="17">
        <v>0.47</v>
      </c>
      <c r="BH8" s="17">
        <v>0.59</v>
      </c>
      <c r="BI8" s="17">
        <v>0.01</v>
      </c>
      <c r="BJ8" s="17">
        <v>0.08</v>
      </c>
      <c r="BK8" s="17">
        <v>0.19</v>
      </c>
      <c r="BL8" s="17">
        <v>0.05</v>
      </c>
      <c r="BM8" s="20">
        <f t="shared" si="2"/>
        <v>22.900000000000073</v>
      </c>
      <c r="BN8" s="20">
        <f t="shared" si="2"/>
        <v>34.780000000000349</v>
      </c>
      <c r="BO8" s="20">
        <f t="shared" si="2"/>
        <v>16.040000000000138</v>
      </c>
      <c r="BP8" s="20">
        <f t="shared" si="2"/>
        <v>32.239999999999881</v>
      </c>
      <c r="BQ8" s="20">
        <f t="shared" si="2"/>
        <v>7.0199999999999472</v>
      </c>
      <c r="BR8" s="20">
        <f t="shared" si="2"/>
        <v>129.95999999999975</v>
      </c>
      <c r="BS8" s="20">
        <f t="shared" si="2"/>
        <v>28.820000000000249</v>
      </c>
      <c r="BT8" s="20">
        <f t="shared" si="2"/>
        <v>35.890000000000185</v>
      </c>
      <c r="BU8" s="20">
        <f t="shared" si="2"/>
        <v>0.78000000000000047</v>
      </c>
      <c r="BV8" s="20">
        <f t="shared" si="2"/>
        <v>4.8100000000000289</v>
      </c>
      <c r="BW8" s="20">
        <f t="shared" si="2"/>
        <v>11.289999999999916</v>
      </c>
      <c r="BX8" s="20">
        <f t="shared" si="2"/>
        <v>2.8499999999999845</v>
      </c>
      <c r="BY8" s="17">
        <f t="shared" si="3"/>
        <v>268.43000000000063</v>
      </c>
      <c r="BZ8" s="17">
        <f t="shared" si="4"/>
        <v>13.429999999999998</v>
      </c>
      <c r="CA8" s="17">
        <f t="shared" si="5"/>
        <v>45.519999999999825</v>
      </c>
      <c r="CB8" s="17">
        <f t="shared" si="6"/>
        <v>327.38000000000039</v>
      </c>
    </row>
    <row r="9" spans="1:80" x14ac:dyDescent="0.25">
      <c r="A9" t="str">
        <f t="shared" si="0"/>
        <v>UNCA.0000027711</v>
      </c>
      <c r="B9" s="1" t="s">
        <v>3</v>
      </c>
      <c r="C9" s="1" t="s">
        <v>8</v>
      </c>
      <c r="D9" s="1" t="s">
        <v>8</v>
      </c>
      <c r="E9" s="17">
        <v>0</v>
      </c>
      <c r="F9" s="17">
        <v>0</v>
      </c>
      <c r="G9" s="17">
        <v>0</v>
      </c>
      <c r="H9" s="17">
        <v>0</v>
      </c>
      <c r="I9" s="17">
        <v>0</v>
      </c>
      <c r="J9" s="17">
        <v>0</v>
      </c>
      <c r="K9" s="17">
        <v>0</v>
      </c>
      <c r="L9" s="17">
        <v>0</v>
      </c>
      <c r="M9" s="17">
        <v>0</v>
      </c>
      <c r="N9" s="17">
        <v>0</v>
      </c>
      <c r="O9" s="17">
        <v>0</v>
      </c>
      <c r="P9" s="17">
        <v>7.8199999999999932</v>
      </c>
      <c r="Q9" s="20">
        <v>0</v>
      </c>
      <c r="R9" s="20">
        <v>0</v>
      </c>
      <c r="S9" s="20">
        <v>0</v>
      </c>
      <c r="T9" s="20">
        <v>0</v>
      </c>
      <c r="U9" s="20">
        <v>0</v>
      </c>
      <c r="V9" s="20">
        <v>0</v>
      </c>
      <c r="W9" s="20">
        <v>0</v>
      </c>
      <c r="X9" s="20">
        <v>0</v>
      </c>
      <c r="Y9" s="20">
        <v>0</v>
      </c>
      <c r="Z9" s="20">
        <v>0</v>
      </c>
      <c r="AA9" s="20">
        <v>0</v>
      </c>
      <c r="AB9" s="20">
        <v>0.38999999999999879</v>
      </c>
      <c r="AC9" s="17">
        <v>0</v>
      </c>
      <c r="AD9" s="17">
        <v>0</v>
      </c>
      <c r="AE9" s="17">
        <v>0</v>
      </c>
      <c r="AF9" s="17">
        <v>0</v>
      </c>
      <c r="AG9" s="17">
        <v>0</v>
      </c>
      <c r="AH9" s="17">
        <v>0</v>
      </c>
      <c r="AI9" s="17">
        <v>0</v>
      </c>
      <c r="AJ9" s="17">
        <v>0</v>
      </c>
      <c r="AK9" s="17">
        <v>0</v>
      </c>
      <c r="AL9" s="17">
        <v>0</v>
      </c>
      <c r="AM9" s="17">
        <v>0</v>
      </c>
      <c r="AN9" s="17">
        <v>1.0700000000000003</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9.2799999999999923</v>
      </c>
      <c r="BA9" s="17">
        <v>0</v>
      </c>
      <c r="BB9" s="17">
        <v>0</v>
      </c>
      <c r="BC9" s="17">
        <v>0</v>
      </c>
      <c r="BD9" s="17">
        <v>0</v>
      </c>
      <c r="BE9" s="17">
        <v>0</v>
      </c>
      <c r="BF9" s="17">
        <v>0</v>
      </c>
      <c r="BG9" s="17">
        <v>0</v>
      </c>
      <c r="BH9" s="17">
        <v>0</v>
      </c>
      <c r="BI9" s="17">
        <v>0</v>
      </c>
      <c r="BJ9" s="17">
        <v>0</v>
      </c>
      <c r="BK9" s="17">
        <v>0</v>
      </c>
      <c r="BL9" s="17">
        <v>0.16</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9.4399999999999924</v>
      </c>
      <c r="BY9" s="17">
        <f t="shared" si="3"/>
        <v>7.8199999999999932</v>
      </c>
      <c r="BZ9" s="17">
        <f t="shared" si="4"/>
        <v>0.38999999999999879</v>
      </c>
      <c r="CA9" s="17">
        <f t="shared" si="5"/>
        <v>1.2300000000000002</v>
      </c>
      <c r="CB9" s="17">
        <f t="shared" si="6"/>
        <v>9.4399999999999924</v>
      </c>
    </row>
    <row r="10" spans="1:80" x14ac:dyDescent="0.25">
      <c r="A10" t="str">
        <f t="shared" si="0"/>
        <v>UNCA.0000034911</v>
      </c>
      <c r="B10" s="1" t="s">
        <v>3</v>
      </c>
      <c r="C10" s="1" t="s">
        <v>9</v>
      </c>
      <c r="D10" s="1" t="s">
        <v>9</v>
      </c>
      <c r="E10" s="17">
        <v>0</v>
      </c>
      <c r="F10" s="17">
        <v>0</v>
      </c>
      <c r="G10" s="17">
        <v>0</v>
      </c>
      <c r="H10" s="17">
        <v>2.9999999999999971E-2</v>
      </c>
      <c r="I10" s="17">
        <v>3.2100000000000009</v>
      </c>
      <c r="J10" s="17">
        <v>1.0100000000000007</v>
      </c>
      <c r="K10" s="17">
        <v>0.20999999999999996</v>
      </c>
      <c r="L10" s="17">
        <v>0.56999999999999984</v>
      </c>
      <c r="M10" s="17">
        <v>4.0000000000000036E-2</v>
      </c>
      <c r="N10" s="17">
        <v>32.829999999999984</v>
      </c>
      <c r="O10" s="17">
        <v>0</v>
      </c>
      <c r="P10" s="17">
        <v>0.41000000000000014</v>
      </c>
      <c r="Q10" s="20">
        <v>0</v>
      </c>
      <c r="R10" s="20">
        <v>0</v>
      </c>
      <c r="S10" s="20">
        <v>0</v>
      </c>
      <c r="T10" s="20">
        <v>0</v>
      </c>
      <c r="U10" s="20">
        <v>0.15999999999999992</v>
      </c>
      <c r="V10" s="20">
        <v>5.0000000000000017E-2</v>
      </c>
      <c r="W10" s="20">
        <v>9.999999999999995E-3</v>
      </c>
      <c r="X10" s="20">
        <v>0.03</v>
      </c>
      <c r="Y10" s="20">
        <v>0</v>
      </c>
      <c r="Z10" s="20">
        <v>1.6399999999999997</v>
      </c>
      <c r="AA10" s="20">
        <v>0</v>
      </c>
      <c r="AB10" s="20">
        <v>2.0000000000000004E-2</v>
      </c>
      <c r="AC10" s="17">
        <v>0</v>
      </c>
      <c r="AD10" s="17">
        <v>0</v>
      </c>
      <c r="AE10" s="17">
        <v>0</v>
      </c>
      <c r="AF10" s="17">
        <v>9.9999999999999985E-3</v>
      </c>
      <c r="AG10" s="17">
        <v>0.48</v>
      </c>
      <c r="AH10" s="17">
        <v>0.15000000000000002</v>
      </c>
      <c r="AI10" s="17">
        <v>0.03</v>
      </c>
      <c r="AJ10" s="17">
        <v>8.0000000000000016E-2</v>
      </c>
      <c r="AK10" s="17">
        <v>9.9999999999999985E-3</v>
      </c>
      <c r="AL10" s="17">
        <v>4.620000000000001</v>
      </c>
      <c r="AM10" s="17">
        <v>0</v>
      </c>
      <c r="AN10" s="17">
        <v>5.0000000000000017E-2</v>
      </c>
      <c r="AO10" s="20">
        <f t="shared" si="1"/>
        <v>0</v>
      </c>
      <c r="AP10" s="20">
        <f t="shared" si="1"/>
        <v>0</v>
      </c>
      <c r="AQ10" s="20">
        <f t="shared" si="1"/>
        <v>0</v>
      </c>
      <c r="AR10" s="20">
        <f t="shared" si="1"/>
        <v>3.9999999999999966E-2</v>
      </c>
      <c r="AS10" s="20">
        <f t="shared" si="1"/>
        <v>3.850000000000001</v>
      </c>
      <c r="AT10" s="20">
        <f t="shared" si="1"/>
        <v>1.2100000000000009</v>
      </c>
      <c r="AU10" s="20">
        <f t="shared" si="1"/>
        <v>0.24999999999999997</v>
      </c>
      <c r="AV10" s="20">
        <f t="shared" si="1"/>
        <v>0.67999999999999994</v>
      </c>
      <c r="AW10" s="20">
        <f t="shared" si="1"/>
        <v>5.0000000000000031E-2</v>
      </c>
      <c r="AX10" s="20">
        <f t="shared" si="1"/>
        <v>39.089999999999989</v>
      </c>
      <c r="AY10" s="20">
        <f t="shared" si="1"/>
        <v>0</v>
      </c>
      <c r="AZ10" s="20">
        <f t="shared" si="1"/>
        <v>0.4800000000000002</v>
      </c>
      <c r="BA10" s="17">
        <v>0</v>
      </c>
      <c r="BB10" s="17">
        <v>0</v>
      </c>
      <c r="BC10" s="17">
        <v>0</v>
      </c>
      <c r="BD10" s="17">
        <v>0</v>
      </c>
      <c r="BE10" s="17">
        <v>0.06</v>
      </c>
      <c r="BF10" s="17">
        <v>0.02</v>
      </c>
      <c r="BG10" s="17">
        <v>0</v>
      </c>
      <c r="BH10" s="17">
        <v>0.01</v>
      </c>
      <c r="BI10" s="17">
        <v>0</v>
      </c>
      <c r="BJ10" s="17">
        <v>0.66</v>
      </c>
      <c r="BK10" s="17">
        <v>0</v>
      </c>
      <c r="BL10" s="17">
        <v>0.01</v>
      </c>
      <c r="BM10" s="20">
        <f t="shared" si="2"/>
        <v>0</v>
      </c>
      <c r="BN10" s="20">
        <f t="shared" si="2"/>
        <v>0</v>
      </c>
      <c r="BO10" s="20">
        <f t="shared" si="2"/>
        <v>0</v>
      </c>
      <c r="BP10" s="20">
        <f t="shared" si="2"/>
        <v>3.9999999999999966E-2</v>
      </c>
      <c r="BQ10" s="20">
        <f t="shared" si="2"/>
        <v>3.910000000000001</v>
      </c>
      <c r="BR10" s="20">
        <f t="shared" si="2"/>
        <v>1.2300000000000009</v>
      </c>
      <c r="BS10" s="20">
        <f t="shared" si="2"/>
        <v>0.24999999999999997</v>
      </c>
      <c r="BT10" s="20">
        <f t="shared" si="2"/>
        <v>0.69</v>
      </c>
      <c r="BU10" s="20">
        <f t="shared" si="2"/>
        <v>5.0000000000000031E-2</v>
      </c>
      <c r="BV10" s="20">
        <f t="shared" si="2"/>
        <v>39.749999999999986</v>
      </c>
      <c r="BW10" s="20">
        <f t="shared" si="2"/>
        <v>0</v>
      </c>
      <c r="BX10" s="20">
        <f t="shared" si="2"/>
        <v>0.49000000000000021</v>
      </c>
      <c r="BY10" s="17">
        <f t="shared" si="3"/>
        <v>38.309999999999988</v>
      </c>
      <c r="BZ10" s="17">
        <f t="shared" si="4"/>
        <v>1.9099999999999997</v>
      </c>
      <c r="CA10" s="17">
        <f t="shared" si="5"/>
        <v>6.1899999999999995</v>
      </c>
      <c r="CB10" s="17">
        <f t="shared" si="6"/>
        <v>46.409999999999989</v>
      </c>
    </row>
    <row r="11" spans="1:80" x14ac:dyDescent="0.25">
      <c r="A11" t="str">
        <f t="shared" si="0"/>
        <v>UNCA.0000038511</v>
      </c>
      <c r="B11" s="1" t="s">
        <v>3</v>
      </c>
      <c r="C11" s="1" t="s">
        <v>10</v>
      </c>
      <c r="D11" s="1" t="s">
        <v>10</v>
      </c>
      <c r="E11" s="17">
        <v>0</v>
      </c>
      <c r="F11" s="17">
        <v>0</v>
      </c>
      <c r="G11" s="17">
        <v>0</v>
      </c>
      <c r="H11" s="17">
        <v>0</v>
      </c>
      <c r="I11" s="17">
        <v>0</v>
      </c>
      <c r="J11" s="17">
        <v>0</v>
      </c>
      <c r="K11" s="17">
        <v>0</v>
      </c>
      <c r="L11" s="17">
        <v>0</v>
      </c>
      <c r="M11" s="17">
        <v>0</v>
      </c>
      <c r="N11" s="17">
        <v>0</v>
      </c>
      <c r="O11" s="17">
        <v>0</v>
      </c>
      <c r="P11" s="17">
        <v>0</v>
      </c>
      <c r="Q11" s="20">
        <v>0</v>
      </c>
      <c r="R11" s="20">
        <v>0</v>
      </c>
      <c r="S11" s="20">
        <v>0</v>
      </c>
      <c r="T11" s="20">
        <v>0</v>
      </c>
      <c r="U11" s="20">
        <v>0</v>
      </c>
      <c r="V11" s="20">
        <v>0</v>
      </c>
      <c r="W11" s="20">
        <v>0</v>
      </c>
      <c r="X11" s="20">
        <v>0</v>
      </c>
      <c r="Y11" s="20">
        <v>0</v>
      </c>
      <c r="Z11" s="20">
        <v>0</v>
      </c>
      <c r="AA11" s="20">
        <v>0</v>
      </c>
      <c r="AB11" s="20">
        <v>0</v>
      </c>
      <c r="AC11" s="17">
        <v>0</v>
      </c>
      <c r="AD11" s="17">
        <v>0</v>
      </c>
      <c r="AE11" s="17">
        <v>0</v>
      </c>
      <c r="AF11" s="17">
        <v>0</v>
      </c>
      <c r="AG11" s="17">
        <v>0</v>
      </c>
      <c r="AH11" s="17">
        <v>0</v>
      </c>
      <c r="AI11" s="17">
        <v>0</v>
      </c>
      <c r="AJ11" s="17">
        <v>0</v>
      </c>
      <c r="AK11" s="17">
        <v>0</v>
      </c>
      <c r="AL11" s="17">
        <v>0</v>
      </c>
      <c r="AM11" s="17">
        <v>0</v>
      </c>
      <c r="AN11" s="17">
        <v>0</v>
      </c>
      <c r="AO11" s="20">
        <f t="shared" si="1"/>
        <v>0</v>
      </c>
      <c r="AP11" s="20">
        <f t="shared" si="1"/>
        <v>0</v>
      </c>
      <c r="AQ11" s="20">
        <f t="shared" si="1"/>
        <v>0</v>
      </c>
      <c r="AR11" s="20">
        <f t="shared" si="1"/>
        <v>0</v>
      </c>
      <c r="AS11" s="20">
        <f t="shared" si="1"/>
        <v>0</v>
      </c>
      <c r="AT11" s="20">
        <f t="shared" si="1"/>
        <v>0</v>
      </c>
      <c r="AU11" s="20">
        <f t="shared" si="1"/>
        <v>0</v>
      </c>
      <c r="AV11" s="20">
        <f t="shared" si="1"/>
        <v>0</v>
      </c>
      <c r="AW11" s="20">
        <f t="shared" si="1"/>
        <v>0</v>
      </c>
      <c r="AX11" s="20">
        <f t="shared" si="1"/>
        <v>0</v>
      </c>
      <c r="AY11" s="20">
        <f t="shared" si="1"/>
        <v>0</v>
      </c>
      <c r="AZ11" s="20">
        <f t="shared" si="1"/>
        <v>0</v>
      </c>
      <c r="BA11" s="17">
        <v>0</v>
      </c>
      <c r="BB11" s="17">
        <v>0</v>
      </c>
      <c r="BC11" s="17">
        <v>0</v>
      </c>
      <c r="BD11" s="17">
        <v>0</v>
      </c>
      <c r="BE11" s="17">
        <v>0</v>
      </c>
      <c r="BF11" s="17">
        <v>0</v>
      </c>
      <c r="BG11" s="17">
        <v>0</v>
      </c>
      <c r="BH11" s="17">
        <v>0</v>
      </c>
      <c r="BI11" s="17">
        <v>0</v>
      </c>
      <c r="BJ11" s="17">
        <v>0</v>
      </c>
      <c r="BK11" s="17">
        <v>0</v>
      </c>
      <c r="BL11" s="17">
        <v>0</v>
      </c>
      <c r="BM11" s="20">
        <f t="shared" si="2"/>
        <v>0</v>
      </c>
      <c r="BN11" s="20">
        <f t="shared" si="2"/>
        <v>0</v>
      </c>
      <c r="BO11" s="20">
        <f t="shared" si="2"/>
        <v>0</v>
      </c>
      <c r="BP11" s="20">
        <f t="shared" si="2"/>
        <v>0</v>
      </c>
      <c r="BQ11" s="20">
        <f t="shared" si="2"/>
        <v>0</v>
      </c>
      <c r="BR11" s="20">
        <f t="shared" si="2"/>
        <v>0</v>
      </c>
      <c r="BS11" s="20">
        <f t="shared" si="2"/>
        <v>0</v>
      </c>
      <c r="BT11" s="20">
        <f t="shared" si="2"/>
        <v>0</v>
      </c>
      <c r="BU11" s="20">
        <f t="shared" si="2"/>
        <v>0</v>
      </c>
      <c r="BV11" s="20">
        <f t="shared" si="2"/>
        <v>0</v>
      </c>
      <c r="BW11" s="20">
        <f t="shared" si="2"/>
        <v>0</v>
      </c>
      <c r="BX11" s="20">
        <f t="shared" si="2"/>
        <v>0</v>
      </c>
      <c r="BY11" s="17">
        <f t="shared" si="3"/>
        <v>0</v>
      </c>
      <c r="BZ11" s="17">
        <f t="shared" si="4"/>
        <v>0</v>
      </c>
      <c r="CA11" s="17">
        <f t="shared" si="5"/>
        <v>0</v>
      </c>
      <c r="CB11" s="17">
        <f t="shared" si="6"/>
        <v>0</v>
      </c>
    </row>
    <row r="12" spans="1:80" x14ac:dyDescent="0.25">
      <c r="A12" t="str">
        <f t="shared" si="0"/>
        <v>UNCA.0000039611</v>
      </c>
      <c r="B12" s="1" t="s">
        <v>3</v>
      </c>
      <c r="C12" s="1" t="s">
        <v>11</v>
      </c>
      <c r="D12" s="1" t="s">
        <v>11</v>
      </c>
      <c r="E12" s="17">
        <v>-7.3900000000001</v>
      </c>
      <c r="F12" s="17">
        <v>-3.4899999999998954</v>
      </c>
      <c r="G12" s="17">
        <v>-5.1699999999998454</v>
      </c>
      <c r="H12" s="17">
        <v>-2.1699999999999591</v>
      </c>
      <c r="I12" s="17">
        <v>-0.75</v>
      </c>
      <c r="J12" s="17">
        <v>-0.65000000000000568</v>
      </c>
      <c r="K12" s="17">
        <v>-0.71000000000000796</v>
      </c>
      <c r="L12" s="17">
        <v>-1.0600000000000023</v>
      </c>
      <c r="M12" s="17">
        <v>-2.1100000000000136</v>
      </c>
      <c r="N12" s="17">
        <v>-3.0400000000000773</v>
      </c>
      <c r="O12" s="17">
        <v>-3.6100000000000136</v>
      </c>
      <c r="P12" s="17">
        <v>-3.2999999999999545</v>
      </c>
      <c r="Q12" s="20">
        <v>-0.36999999999999744</v>
      </c>
      <c r="R12" s="20">
        <v>-0.16999999999999815</v>
      </c>
      <c r="S12" s="20">
        <v>-0.25999999999999801</v>
      </c>
      <c r="T12" s="20">
        <v>-0.11000000000000121</v>
      </c>
      <c r="U12" s="20">
        <v>-4.0000000000000036E-2</v>
      </c>
      <c r="V12" s="20">
        <v>-3.0000000000000249E-2</v>
      </c>
      <c r="W12" s="20">
        <v>-4.0000000000000036E-2</v>
      </c>
      <c r="X12" s="20">
        <v>-4.9999999999999822E-2</v>
      </c>
      <c r="Y12" s="20">
        <v>-0.11000000000000121</v>
      </c>
      <c r="Z12" s="20">
        <v>-0.14999999999999858</v>
      </c>
      <c r="AA12" s="20">
        <v>-0.17999999999999972</v>
      </c>
      <c r="AB12" s="20">
        <v>-0.16999999999999815</v>
      </c>
      <c r="AC12" s="17">
        <v>-1.1700000000000017</v>
      </c>
      <c r="AD12" s="17">
        <v>-0.54999999999999716</v>
      </c>
      <c r="AE12" s="17">
        <v>-0.81000000000000227</v>
      </c>
      <c r="AF12" s="17">
        <v>-0.32999999999999829</v>
      </c>
      <c r="AG12" s="17">
        <v>-0.12000000000000099</v>
      </c>
      <c r="AH12" s="17">
        <v>-9.9999999999999645E-2</v>
      </c>
      <c r="AI12" s="17">
        <v>-0.10999999999999943</v>
      </c>
      <c r="AJ12" s="17">
        <v>-0.15000000000000036</v>
      </c>
      <c r="AK12" s="17">
        <v>-0.30000000000000071</v>
      </c>
      <c r="AL12" s="17">
        <v>-0.4199999999999946</v>
      </c>
      <c r="AM12" s="17">
        <v>-0.5</v>
      </c>
      <c r="AN12" s="17">
        <v>-0.44999999999999574</v>
      </c>
      <c r="AO12" s="20">
        <f t="shared" si="1"/>
        <v>-8.9300000000000992</v>
      </c>
      <c r="AP12" s="20">
        <f t="shared" si="1"/>
        <v>-4.2099999999998907</v>
      </c>
      <c r="AQ12" s="20">
        <f t="shared" si="1"/>
        <v>-6.2399999999998457</v>
      </c>
      <c r="AR12" s="20">
        <f t="shared" si="1"/>
        <v>-2.6099999999999586</v>
      </c>
      <c r="AS12" s="20">
        <f t="shared" si="1"/>
        <v>-0.91000000000000103</v>
      </c>
      <c r="AT12" s="20">
        <f t="shared" si="1"/>
        <v>-0.78000000000000558</v>
      </c>
      <c r="AU12" s="20">
        <f t="shared" si="1"/>
        <v>-0.86000000000000743</v>
      </c>
      <c r="AV12" s="20">
        <f t="shared" si="1"/>
        <v>-1.2600000000000025</v>
      </c>
      <c r="AW12" s="20">
        <f t="shared" si="1"/>
        <v>-2.5200000000000156</v>
      </c>
      <c r="AX12" s="20">
        <f t="shared" si="1"/>
        <v>-3.6100000000000705</v>
      </c>
      <c r="AY12" s="20">
        <f t="shared" si="1"/>
        <v>-4.2900000000000134</v>
      </c>
      <c r="AZ12" s="20">
        <f t="shared" si="1"/>
        <v>-3.9199999999999484</v>
      </c>
      <c r="BA12" s="17">
        <v>-0.15</v>
      </c>
      <c r="BB12" s="17">
        <v>-7.0000000000000007E-2</v>
      </c>
      <c r="BC12" s="17">
        <v>-0.1</v>
      </c>
      <c r="BD12" s="17">
        <v>-0.04</v>
      </c>
      <c r="BE12" s="17">
        <v>-0.01</v>
      </c>
      <c r="BF12" s="17">
        <v>-0.01</v>
      </c>
      <c r="BG12" s="17">
        <v>-0.01</v>
      </c>
      <c r="BH12" s="17">
        <v>-0.02</v>
      </c>
      <c r="BI12" s="17">
        <v>-0.04</v>
      </c>
      <c r="BJ12" s="17">
        <v>-0.06</v>
      </c>
      <c r="BK12" s="17">
        <v>-7.0000000000000007E-2</v>
      </c>
      <c r="BL12" s="17">
        <v>-7.0000000000000007E-2</v>
      </c>
      <c r="BM12" s="20">
        <f t="shared" si="2"/>
        <v>-9.0800000000000995</v>
      </c>
      <c r="BN12" s="20">
        <f t="shared" si="2"/>
        <v>-4.279999999999891</v>
      </c>
      <c r="BO12" s="20">
        <f t="shared" si="2"/>
        <v>-6.3399999999998453</v>
      </c>
      <c r="BP12" s="20">
        <f t="shared" si="2"/>
        <v>-2.6499999999999586</v>
      </c>
      <c r="BQ12" s="20">
        <f t="shared" si="2"/>
        <v>-0.92000000000000104</v>
      </c>
      <c r="BR12" s="20">
        <f t="shared" si="2"/>
        <v>-0.79000000000000559</v>
      </c>
      <c r="BS12" s="20">
        <f t="shared" si="2"/>
        <v>-0.87000000000000743</v>
      </c>
      <c r="BT12" s="20">
        <f t="shared" si="2"/>
        <v>-1.2800000000000025</v>
      </c>
      <c r="BU12" s="20">
        <f t="shared" si="2"/>
        <v>-2.5600000000000156</v>
      </c>
      <c r="BV12" s="20">
        <f t="shared" si="2"/>
        <v>-3.6700000000000705</v>
      </c>
      <c r="BW12" s="20">
        <f t="shared" si="2"/>
        <v>-4.3600000000000136</v>
      </c>
      <c r="BX12" s="20">
        <f t="shared" si="2"/>
        <v>-3.9899999999999483</v>
      </c>
      <c r="BY12" s="17">
        <f t="shared" si="3"/>
        <v>-33.449999999999875</v>
      </c>
      <c r="BZ12" s="17">
        <f t="shared" si="4"/>
        <v>-1.6799999999999926</v>
      </c>
      <c r="CA12" s="17">
        <f t="shared" si="5"/>
        <v>-5.6599999999999904</v>
      </c>
      <c r="CB12" s="17">
        <f t="shared" si="6"/>
        <v>-40.789999999999857</v>
      </c>
    </row>
    <row r="13" spans="1:80" x14ac:dyDescent="0.25">
      <c r="A13" t="str">
        <f t="shared" si="0"/>
        <v>UNCA.0000045411</v>
      </c>
      <c r="B13" s="1" t="s">
        <v>3</v>
      </c>
      <c r="C13" s="1" t="s">
        <v>12</v>
      </c>
      <c r="D13" s="1" t="s">
        <v>12</v>
      </c>
      <c r="E13" s="17">
        <v>0</v>
      </c>
      <c r="F13" s="17">
        <v>0</v>
      </c>
      <c r="G13" s="17">
        <v>0</v>
      </c>
      <c r="H13" s="17">
        <v>0</v>
      </c>
      <c r="I13" s="17">
        <v>0</v>
      </c>
      <c r="J13" s="17">
        <v>0</v>
      </c>
      <c r="K13" s="17">
        <v>0</v>
      </c>
      <c r="L13" s="17">
        <v>0</v>
      </c>
      <c r="M13" s="17">
        <v>0</v>
      </c>
      <c r="N13" s="17">
        <v>0</v>
      </c>
      <c r="O13" s="17">
        <v>0</v>
      </c>
      <c r="P13" s="17">
        <v>0</v>
      </c>
      <c r="Q13" s="20">
        <v>0</v>
      </c>
      <c r="R13" s="20">
        <v>0</v>
      </c>
      <c r="S13" s="20">
        <v>0</v>
      </c>
      <c r="T13" s="20">
        <v>0</v>
      </c>
      <c r="U13" s="20">
        <v>0</v>
      </c>
      <c r="V13" s="20">
        <v>0</v>
      </c>
      <c r="W13" s="20">
        <v>0</v>
      </c>
      <c r="X13" s="20">
        <v>0</v>
      </c>
      <c r="Y13" s="20">
        <v>0</v>
      </c>
      <c r="Z13" s="20">
        <v>0</v>
      </c>
      <c r="AA13" s="20">
        <v>0</v>
      </c>
      <c r="AB13" s="20">
        <v>0</v>
      </c>
      <c r="AC13" s="17">
        <v>0</v>
      </c>
      <c r="AD13" s="17">
        <v>0</v>
      </c>
      <c r="AE13" s="17">
        <v>0</v>
      </c>
      <c r="AF13" s="17">
        <v>0</v>
      </c>
      <c r="AG13" s="17">
        <v>0</v>
      </c>
      <c r="AH13" s="17">
        <v>0</v>
      </c>
      <c r="AI13" s="17">
        <v>0</v>
      </c>
      <c r="AJ13" s="17">
        <v>0</v>
      </c>
      <c r="AK13" s="17">
        <v>0</v>
      </c>
      <c r="AL13" s="17">
        <v>0</v>
      </c>
      <c r="AM13" s="17">
        <v>0</v>
      </c>
      <c r="AN13" s="17">
        <v>0</v>
      </c>
      <c r="AO13" s="20">
        <f t="shared" si="1"/>
        <v>0</v>
      </c>
      <c r="AP13" s="20">
        <f t="shared" si="1"/>
        <v>0</v>
      </c>
      <c r="AQ13" s="20">
        <f t="shared" si="1"/>
        <v>0</v>
      </c>
      <c r="AR13" s="20">
        <f t="shared" si="1"/>
        <v>0</v>
      </c>
      <c r="AS13" s="20">
        <f t="shared" si="1"/>
        <v>0</v>
      </c>
      <c r="AT13" s="20">
        <f t="shared" si="1"/>
        <v>0</v>
      </c>
      <c r="AU13" s="20">
        <f t="shared" si="1"/>
        <v>0</v>
      </c>
      <c r="AV13" s="20">
        <f t="shared" si="1"/>
        <v>0</v>
      </c>
      <c r="AW13" s="20">
        <f t="shared" si="1"/>
        <v>0</v>
      </c>
      <c r="AX13" s="20">
        <f t="shared" si="1"/>
        <v>0</v>
      </c>
      <c r="AY13" s="20">
        <f t="shared" si="1"/>
        <v>0</v>
      </c>
      <c r="AZ13" s="20">
        <f t="shared" si="1"/>
        <v>0</v>
      </c>
      <c r="BA13" s="17">
        <v>0</v>
      </c>
      <c r="BB13" s="17">
        <v>0</v>
      </c>
      <c r="BC13" s="17">
        <v>0</v>
      </c>
      <c r="BD13" s="17">
        <v>0</v>
      </c>
      <c r="BE13" s="17">
        <v>0</v>
      </c>
      <c r="BF13" s="17">
        <v>0</v>
      </c>
      <c r="BG13" s="17">
        <v>0</v>
      </c>
      <c r="BH13" s="17">
        <v>0</v>
      </c>
      <c r="BI13" s="17">
        <v>0</v>
      </c>
      <c r="BJ13" s="17">
        <v>0</v>
      </c>
      <c r="BK13" s="17">
        <v>0</v>
      </c>
      <c r="BL13" s="17">
        <v>0</v>
      </c>
      <c r="BM13" s="20">
        <f t="shared" si="2"/>
        <v>0</v>
      </c>
      <c r="BN13" s="20">
        <f t="shared" si="2"/>
        <v>0</v>
      </c>
      <c r="BO13" s="20">
        <f t="shared" si="2"/>
        <v>0</v>
      </c>
      <c r="BP13" s="20">
        <f t="shared" si="2"/>
        <v>0</v>
      </c>
      <c r="BQ13" s="20">
        <f t="shared" si="2"/>
        <v>0</v>
      </c>
      <c r="BR13" s="20">
        <f t="shared" si="2"/>
        <v>0</v>
      </c>
      <c r="BS13" s="20">
        <f t="shared" si="2"/>
        <v>0</v>
      </c>
      <c r="BT13" s="20">
        <f t="shared" si="2"/>
        <v>0</v>
      </c>
      <c r="BU13" s="20">
        <f t="shared" si="2"/>
        <v>0</v>
      </c>
      <c r="BV13" s="20">
        <f t="shared" si="2"/>
        <v>0</v>
      </c>
      <c r="BW13" s="20">
        <f t="shared" si="2"/>
        <v>0</v>
      </c>
      <c r="BX13" s="20">
        <f t="shared" si="2"/>
        <v>0</v>
      </c>
      <c r="BY13" s="17">
        <f t="shared" si="3"/>
        <v>0</v>
      </c>
      <c r="BZ13" s="17">
        <f t="shared" si="4"/>
        <v>0</v>
      </c>
      <c r="CA13" s="17">
        <f t="shared" si="5"/>
        <v>0</v>
      </c>
      <c r="CB13" s="17">
        <f t="shared" si="6"/>
        <v>0</v>
      </c>
    </row>
    <row r="14" spans="1:80" x14ac:dyDescent="0.25">
      <c r="A14" t="str">
        <f t="shared" si="0"/>
        <v>UNCA.0000065911</v>
      </c>
      <c r="B14" s="1" t="s">
        <v>3</v>
      </c>
      <c r="C14" s="1" t="s">
        <v>13</v>
      </c>
      <c r="D14" s="1" t="s">
        <v>13</v>
      </c>
      <c r="E14" s="17">
        <v>37.389999999999986</v>
      </c>
      <c r="F14" s="17">
        <v>59.889999999999873</v>
      </c>
      <c r="G14" s="17">
        <v>1.7699999999999996</v>
      </c>
      <c r="H14" s="17">
        <v>8.6999999999999886</v>
      </c>
      <c r="I14" s="17">
        <v>218.40000000000009</v>
      </c>
      <c r="J14" s="17">
        <v>295.71000000000004</v>
      </c>
      <c r="K14" s="17">
        <v>28.360000000000014</v>
      </c>
      <c r="L14" s="17">
        <v>87.910000000000082</v>
      </c>
      <c r="M14" s="17">
        <v>4.2000000000000028</v>
      </c>
      <c r="N14" s="17">
        <v>15.25</v>
      </c>
      <c r="O14" s="17">
        <v>13.850000000000023</v>
      </c>
      <c r="P14" s="17">
        <v>10.670000000000016</v>
      </c>
      <c r="Q14" s="20">
        <v>1.870000000000001</v>
      </c>
      <c r="R14" s="20">
        <v>3</v>
      </c>
      <c r="S14" s="20">
        <v>8.9999999999999969E-2</v>
      </c>
      <c r="T14" s="20">
        <v>0.43000000000000016</v>
      </c>
      <c r="U14" s="20">
        <v>10.920000000000002</v>
      </c>
      <c r="V14" s="20">
        <v>14.789999999999992</v>
      </c>
      <c r="W14" s="20">
        <v>1.42</v>
      </c>
      <c r="X14" s="20">
        <v>4.389999999999997</v>
      </c>
      <c r="Y14" s="20">
        <v>0.20999999999999996</v>
      </c>
      <c r="Z14" s="20">
        <v>0.75999999999999979</v>
      </c>
      <c r="AA14" s="20">
        <v>0.69000000000000039</v>
      </c>
      <c r="AB14" s="20">
        <v>0.53000000000000025</v>
      </c>
      <c r="AC14" s="17">
        <v>5.9499999999999957</v>
      </c>
      <c r="AD14" s="17">
        <v>9.39</v>
      </c>
      <c r="AE14" s="17">
        <v>0.2699999999999998</v>
      </c>
      <c r="AF14" s="17">
        <v>1.33</v>
      </c>
      <c r="AG14" s="17">
        <v>32.909999999999968</v>
      </c>
      <c r="AH14" s="17">
        <v>43.930000000000007</v>
      </c>
      <c r="AI14" s="17">
        <v>4.16</v>
      </c>
      <c r="AJ14" s="17">
        <v>12.719999999999999</v>
      </c>
      <c r="AK14" s="17">
        <v>0.60000000000000053</v>
      </c>
      <c r="AL14" s="17">
        <v>2.1500000000000021</v>
      </c>
      <c r="AM14" s="17">
        <v>1.9299999999999997</v>
      </c>
      <c r="AN14" s="17">
        <v>1.4599999999999991</v>
      </c>
      <c r="AO14" s="20">
        <f t="shared" si="1"/>
        <v>45.209999999999987</v>
      </c>
      <c r="AP14" s="20">
        <f t="shared" si="1"/>
        <v>72.279999999999873</v>
      </c>
      <c r="AQ14" s="20">
        <f t="shared" si="1"/>
        <v>2.129999999999999</v>
      </c>
      <c r="AR14" s="20">
        <f t="shared" si="1"/>
        <v>10.459999999999988</v>
      </c>
      <c r="AS14" s="20">
        <f t="shared" si="1"/>
        <v>262.23000000000008</v>
      </c>
      <c r="AT14" s="20">
        <f t="shared" si="1"/>
        <v>354.43</v>
      </c>
      <c r="AU14" s="20">
        <f t="shared" si="1"/>
        <v>33.940000000000012</v>
      </c>
      <c r="AV14" s="20">
        <f t="shared" si="1"/>
        <v>105.02000000000008</v>
      </c>
      <c r="AW14" s="20">
        <f t="shared" si="1"/>
        <v>5.0100000000000033</v>
      </c>
      <c r="AX14" s="20">
        <f t="shared" si="1"/>
        <v>18.16</v>
      </c>
      <c r="AY14" s="20">
        <f t="shared" si="1"/>
        <v>16.470000000000024</v>
      </c>
      <c r="AZ14" s="20">
        <f t="shared" si="1"/>
        <v>12.660000000000016</v>
      </c>
      <c r="BA14" s="17">
        <v>0.75</v>
      </c>
      <c r="BB14" s="17">
        <v>1.2</v>
      </c>
      <c r="BC14" s="17">
        <v>0.04</v>
      </c>
      <c r="BD14" s="17">
        <v>0.17</v>
      </c>
      <c r="BE14" s="17">
        <v>4.37</v>
      </c>
      <c r="BF14" s="17">
        <v>5.91</v>
      </c>
      <c r="BG14" s="17">
        <v>0.56999999999999995</v>
      </c>
      <c r="BH14" s="17">
        <v>1.76</v>
      </c>
      <c r="BI14" s="17">
        <v>0.08</v>
      </c>
      <c r="BJ14" s="17">
        <v>0.3</v>
      </c>
      <c r="BK14" s="17">
        <v>0.28000000000000003</v>
      </c>
      <c r="BL14" s="17">
        <v>0.21</v>
      </c>
      <c r="BM14" s="20">
        <f t="shared" si="2"/>
        <v>45.959999999999987</v>
      </c>
      <c r="BN14" s="20">
        <f t="shared" si="2"/>
        <v>73.479999999999876</v>
      </c>
      <c r="BO14" s="20">
        <f t="shared" si="2"/>
        <v>2.169999999999999</v>
      </c>
      <c r="BP14" s="20">
        <f t="shared" si="2"/>
        <v>10.629999999999988</v>
      </c>
      <c r="BQ14" s="20">
        <f t="shared" si="2"/>
        <v>266.60000000000008</v>
      </c>
      <c r="BR14" s="20">
        <f t="shared" si="2"/>
        <v>360.34000000000003</v>
      </c>
      <c r="BS14" s="20">
        <f t="shared" si="2"/>
        <v>34.510000000000012</v>
      </c>
      <c r="BT14" s="20">
        <f t="shared" si="2"/>
        <v>106.78000000000009</v>
      </c>
      <c r="BU14" s="20">
        <f t="shared" si="2"/>
        <v>5.0900000000000034</v>
      </c>
      <c r="BV14" s="20">
        <f t="shared" si="2"/>
        <v>18.46</v>
      </c>
      <c r="BW14" s="20">
        <f t="shared" si="2"/>
        <v>16.750000000000025</v>
      </c>
      <c r="BX14" s="20">
        <f t="shared" si="2"/>
        <v>12.870000000000017</v>
      </c>
      <c r="BY14" s="17">
        <f t="shared" si="3"/>
        <v>782.10000000000014</v>
      </c>
      <c r="BZ14" s="17">
        <f t="shared" si="4"/>
        <v>39.099999999999994</v>
      </c>
      <c r="CA14" s="17">
        <f t="shared" si="5"/>
        <v>132.44</v>
      </c>
      <c r="CB14" s="17">
        <f t="shared" si="6"/>
        <v>953.6400000000001</v>
      </c>
    </row>
    <row r="15" spans="1:80" x14ac:dyDescent="0.25">
      <c r="A15" t="str">
        <f t="shared" si="0"/>
        <v>UNCA.0000079301</v>
      </c>
      <c r="B15" s="1" t="s">
        <v>3</v>
      </c>
      <c r="C15" s="1" t="s">
        <v>227</v>
      </c>
      <c r="D15" s="1" t="s">
        <v>227</v>
      </c>
      <c r="E15" s="17">
        <v>0</v>
      </c>
      <c r="F15" s="17">
        <v>0</v>
      </c>
      <c r="G15" s="17">
        <v>0</v>
      </c>
      <c r="H15" s="17">
        <v>0</v>
      </c>
      <c r="I15" s="17">
        <v>0</v>
      </c>
      <c r="J15" s="17">
        <v>350.67999999998574</v>
      </c>
      <c r="K15" s="17">
        <v>0</v>
      </c>
      <c r="L15" s="17">
        <v>0</v>
      </c>
      <c r="M15" s="17">
        <v>0</v>
      </c>
      <c r="N15" s="17">
        <v>0</v>
      </c>
      <c r="O15" s="17">
        <v>0</v>
      </c>
      <c r="P15" s="17">
        <v>0</v>
      </c>
      <c r="Q15" s="20">
        <v>0</v>
      </c>
      <c r="R15" s="20">
        <v>0</v>
      </c>
      <c r="S15" s="20">
        <v>0</v>
      </c>
      <c r="T15" s="20">
        <v>0</v>
      </c>
      <c r="U15" s="20">
        <v>0</v>
      </c>
      <c r="V15" s="20">
        <v>17.5300000000002</v>
      </c>
      <c r="W15" s="20">
        <v>0</v>
      </c>
      <c r="X15" s="20">
        <v>0</v>
      </c>
      <c r="Y15" s="20">
        <v>0</v>
      </c>
      <c r="Z15" s="20">
        <v>0</v>
      </c>
      <c r="AA15" s="20">
        <v>0</v>
      </c>
      <c r="AB15" s="20">
        <v>0</v>
      </c>
      <c r="AC15" s="17">
        <v>0</v>
      </c>
      <c r="AD15" s="17">
        <v>0</v>
      </c>
      <c r="AE15" s="17">
        <v>0</v>
      </c>
      <c r="AF15" s="17">
        <v>0</v>
      </c>
      <c r="AG15" s="17">
        <v>0</v>
      </c>
      <c r="AH15" s="17">
        <v>52.100000000000364</v>
      </c>
      <c r="AI15" s="17">
        <v>0</v>
      </c>
      <c r="AJ15" s="17">
        <v>0</v>
      </c>
      <c r="AK15" s="17">
        <v>0</v>
      </c>
      <c r="AL15" s="17">
        <v>0</v>
      </c>
      <c r="AM15" s="17">
        <v>0</v>
      </c>
      <c r="AN15" s="17">
        <v>0</v>
      </c>
      <c r="AO15" s="20">
        <f t="shared" si="1"/>
        <v>0</v>
      </c>
      <c r="AP15" s="20">
        <f t="shared" si="1"/>
        <v>0</v>
      </c>
      <c r="AQ15" s="20">
        <f t="shared" si="1"/>
        <v>0</v>
      </c>
      <c r="AR15" s="20">
        <f t="shared" si="1"/>
        <v>0</v>
      </c>
      <c r="AS15" s="20">
        <f t="shared" si="1"/>
        <v>0</v>
      </c>
      <c r="AT15" s="20">
        <f t="shared" si="1"/>
        <v>420.3099999999863</v>
      </c>
      <c r="AU15" s="20">
        <f t="shared" si="1"/>
        <v>0</v>
      </c>
      <c r="AV15" s="20">
        <f t="shared" si="1"/>
        <v>0</v>
      </c>
      <c r="AW15" s="20">
        <f t="shared" si="1"/>
        <v>0</v>
      </c>
      <c r="AX15" s="20">
        <f t="shared" si="1"/>
        <v>0</v>
      </c>
      <c r="AY15" s="20">
        <f t="shared" si="1"/>
        <v>0</v>
      </c>
      <c r="AZ15" s="20">
        <f t="shared" si="1"/>
        <v>0</v>
      </c>
      <c r="BA15" s="17">
        <v>0</v>
      </c>
      <c r="BB15" s="17">
        <v>0</v>
      </c>
      <c r="BC15" s="17">
        <v>0</v>
      </c>
      <c r="BD15" s="17">
        <v>0</v>
      </c>
      <c r="BE15" s="17">
        <v>0</v>
      </c>
      <c r="BF15" s="17">
        <v>7.01</v>
      </c>
      <c r="BG15" s="17">
        <v>0</v>
      </c>
      <c r="BH15" s="17">
        <v>0</v>
      </c>
      <c r="BI15" s="17">
        <v>0</v>
      </c>
      <c r="BJ15" s="17">
        <v>0</v>
      </c>
      <c r="BK15" s="17">
        <v>0</v>
      </c>
      <c r="BL15" s="17">
        <v>0</v>
      </c>
      <c r="BM15" s="20">
        <f t="shared" si="2"/>
        <v>0</v>
      </c>
      <c r="BN15" s="20">
        <f t="shared" si="2"/>
        <v>0</v>
      </c>
      <c r="BO15" s="20">
        <f t="shared" si="2"/>
        <v>0</v>
      </c>
      <c r="BP15" s="20">
        <f t="shared" si="2"/>
        <v>0</v>
      </c>
      <c r="BQ15" s="20">
        <f t="shared" si="2"/>
        <v>0</v>
      </c>
      <c r="BR15" s="20">
        <f t="shared" si="2"/>
        <v>427.31999999998629</v>
      </c>
      <c r="BS15" s="20">
        <f t="shared" si="2"/>
        <v>0</v>
      </c>
      <c r="BT15" s="20">
        <f t="shared" si="2"/>
        <v>0</v>
      </c>
      <c r="BU15" s="20">
        <f t="shared" si="2"/>
        <v>0</v>
      </c>
      <c r="BV15" s="20">
        <f t="shared" si="2"/>
        <v>0</v>
      </c>
      <c r="BW15" s="20">
        <f t="shared" si="2"/>
        <v>0</v>
      </c>
      <c r="BX15" s="20">
        <f t="shared" si="2"/>
        <v>0</v>
      </c>
      <c r="BY15" s="17">
        <f t="shared" si="3"/>
        <v>350.67999999998574</v>
      </c>
      <c r="BZ15" s="17">
        <f t="shared" si="4"/>
        <v>17.5300000000002</v>
      </c>
      <c r="CA15" s="17">
        <f t="shared" si="5"/>
        <v>59.110000000000362</v>
      </c>
      <c r="CB15" s="17">
        <f t="shared" si="6"/>
        <v>427.31999999998629</v>
      </c>
    </row>
    <row r="16" spans="1:80" x14ac:dyDescent="0.25">
      <c r="A16" t="str">
        <f t="shared" si="0"/>
        <v>UNCA.0000089511</v>
      </c>
      <c r="B16" s="1" t="s">
        <v>3</v>
      </c>
      <c r="C16" s="1" t="s">
        <v>14</v>
      </c>
      <c r="D16" s="1" t="s">
        <v>14</v>
      </c>
      <c r="E16" s="17">
        <v>0</v>
      </c>
      <c r="F16" s="17">
        <v>0</v>
      </c>
      <c r="G16" s="17">
        <v>0</v>
      </c>
      <c r="H16" s="17">
        <v>0</v>
      </c>
      <c r="I16" s="17">
        <v>0</v>
      </c>
      <c r="J16" s="17">
        <v>0</v>
      </c>
      <c r="K16" s="17">
        <v>0</v>
      </c>
      <c r="L16" s="17">
        <v>0</v>
      </c>
      <c r="M16" s="17">
        <v>0</v>
      </c>
      <c r="N16" s="17">
        <v>0</v>
      </c>
      <c r="O16" s="17">
        <v>0</v>
      </c>
      <c r="P16" s="17">
        <v>0</v>
      </c>
      <c r="Q16" s="20">
        <v>0</v>
      </c>
      <c r="R16" s="20">
        <v>0</v>
      </c>
      <c r="S16" s="20">
        <v>0</v>
      </c>
      <c r="T16" s="20">
        <v>0</v>
      </c>
      <c r="U16" s="20">
        <v>0</v>
      </c>
      <c r="V16" s="20">
        <v>0</v>
      </c>
      <c r="W16" s="20">
        <v>0</v>
      </c>
      <c r="X16" s="20">
        <v>0</v>
      </c>
      <c r="Y16" s="20">
        <v>0</v>
      </c>
      <c r="Z16" s="20">
        <v>0</v>
      </c>
      <c r="AA16" s="20">
        <v>0</v>
      </c>
      <c r="AB16" s="20">
        <v>0</v>
      </c>
      <c r="AC16" s="17">
        <v>0</v>
      </c>
      <c r="AD16" s="17">
        <v>0</v>
      </c>
      <c r="AE16" s="17">
        <v>0</v>
      </c>
      <c r="AF16" s="17">
        <v>0</v>
      </c>
      <c r="AG16" s="17">
        <v>0</v>
      </c>
      <c r="AH16" s="17">
        <v>0</v>
      </c>
      <c r="AI16" s="17">
        <v>0</v>
      </c>
      <c r="AJ16" s="17">
        <v>0</v>
      </c>
      <c r="AK16" s="17">
        <v>0</v>
      </c>
      <c r="AL16" s="17">
        <v>0</v>
      </c>
      <c r="AM16" s="17">
        <v>0</v>
      </c>
      <c r="AN16" s="17">
        <v>0</v>
      </c>
      <c r="AO16" s="20">
        <f t="shared" si="1"/>
        <v>0</v>
      </c>
      <c r="AP16" s="20">
        <f t="shared" si="1"/>
        <v>0</v>
      </c>
      <c r="AQ16" s="20">
        <f t="shared" si="1"/>
        <v>0</v>
      </c>
      <c r="AR16" s="20">
        <f t="shared" si="1"/>
        <v>0</v>
      </c>
      <c r="AS16" s="20">
        <f t="shared" si="1"/>
        <v>0</v>
      </c>
      <c r="AT16" s="20">
        <f t="shared" si="1"/>
        <v>0</v>
      </c>
      <c r="AU16" s="20">
        <f t="shared" si="1"/>
        <v>0</v>
      </c>
      <c r="AV16" s="20">
        <f t="shared" si="1"/>
        <v>0</v>
      </c>
      <c r="AW16" s="20">
        <f t="shared" si="1"/>
        <v>0</v>
      </c>
      <c r="AX16" s="20">
        <f t="shared" si="1"/>
        <v>0</v>
      </c>
      <c r="AY16" s="20">
        <f t="shared" si="1"/>
        <v>0</v>
      </c>
      <c r="AZ16" s="20">
        <f t="shared" si="1"/>
        <v>0</v>
      </c>
      <c r="BA16" s="17">
        <v>0</v>
      </c>
      <c r="BB16" s="17">
        <v>0</v>
      </c>
      <c r="BC16" s="17">
        <v>0</v>
      </c>
      <c r="BD16" s="17">
        <v>0</v>
      </c>
      <c r="BE16" s="17">
        <v>0</v>
      </c>
      <c r="BF16" s="17">
        <v>0</v>
      </c>
      <c r="BG16" s="17">
        <v>0</v>
      </c>
      <c r="BH16" s="17">
        <v>0</v>
      </c>
      <c r="BI16" s="17">
        <v>0</v>
      </c>
      <c r="BJ16" s="17">
        <v>0</v>
      </c>
      <c r="BK16" s="17">
        <v>0</v>
      </c>
      <c r="BL16" s="17">
        <v>0</v>
      </c>
      <c r="BM16" s="20">
        <f t="shared" si="2"/>
        <v>0</v>
      </c>
      <c r="BN16" s="20">
        <f t="shared" si="2"/>
        <v>0</v>
      </c>
      <c r="BO16" s="20">
        <f t="shared" si="2"/>
        <v>0</v>
      </c>
      <c r="BP16" s="20">
        <f t="shared" si="2"/>
        <v>0</v>
      </c>
      <c r="BQ16" s="20">
        <f t="shared" si="2"/>
        <v>0</v>
      </c>
      <c r="BR16" s="20">
        <f t="shared" si="2"/>
        <v>0</v>
      </c>
      <c r="BS16" s="20">
        <f t="shared" si="2"/>
        <v>0</v>
      </c>
      <c r="BT16" s="20">
        <f t="shared" si="2"/>
        <v>0</v>
      </c>
      <c r="BU16" s="20">
        <f t="shared" si="2"/>
        <v>0</v>
      </c>
      <c r="BV16" s="20">
        <f t="shared" si="2"/>
        <v>0</v>
      </c>
      <c r="BW16" s="20">
        <f t="shared" si="2"/>
        <v>0</v>
      </c>
      <c r="BX16" s="20">
        <f t="shared" si="2"/>
        <v>0</v>
      </c>
      <c r="BY16" s="17">
        <f t="shared" si="3"/>
        <v>0</v>
      </c>
      <c r="BZ16" s="17">
        <f t="shared" si="4"/>
        <v>0</v>
      </c>
      <c r="CA16" s="17">
        <f t="shared" si="5"/>
        <v>0</v>
      </c>
      <c r="CB16" s="17">
        <f t="shared" si="6"/>
        <v>0</v>
      </c>
    </row>
    <row r="17" spans="1:80" x14ac:dyDescent="0.25">
      <c r="A17" t="str">
        <f t="shared" si="0"/>
        <v>APL.321S009N</v>
      </c>
      <c r="B17" s="1" t="s">
        <v>15</v>
      </c>
      <c r="C17" s="1" t="s">
        <v>17</v>
      </c>
      <c r="D17" s="1" t="s">
        <v>17</v>
      </c>
      <c r="E17" s="17">
        <v>0</v>
      </c>
      <c r="F17" s="17">
        <v>0</v>
      </c>
      <c r="G17" s="17">
        <v>-3</v>
      </c>
      <c r="H17" s="17">
        <v>-4.3999999999999915</v>
      </c>
      <c r="I17" s="17">
        <v>-18.839999999999918</v>
      </c>
      <c r="J17" s="17">
        <v>-259.52000000000044</v>
      </c>
      <c r="K17" s="17">
        <v>-74.079999999999927</v>
      </c>
      <c r="L17" s="17">
        <v>-127.28999999999974</v>
      </c>
      <c r="M17" s="17">
        <v>-104.2800000000002</v>
      </c>
      <c r="N17" s="17">
        <v>-114.4699999999998</v>
      </c>
      <c r="O17" s="17">
        <v>-159.14999999999964</v>
      </c>
      <c r="P17" s="17">
        <v>-109.5</v>
      </c>
      <c r="Q17" s="20">
        <v>0</v>
      </c>
      <c r="R17" s="20">
        <v>0</v>
      </c>
      <c r="S17" s="20">
        <v>-0.14999999999999991</v>
      </c>
      <c r="T17" s="20">
        <v>-0.21999999999999975</v>
      </c>
      <c r="U17" s="20">
        <v>-0.93999999999999773</v>
      </c>
      <c r="V17" s="20">
        <v>-12.969999999999999</v>
      </c>
      <c r="W17" s="20">
        <v>-3.7100000000000009</v>
      </c>
      <c r="X17" s="20">
        <v>-6.3700000000000045</v>
      </c>
      <c r="Y17" s="20">
        <v>-5.210000000000008</v>
      </c>
      <c r="Z17" s="20">
        <v>-5.7299999999999898</v>
      </c>
      <c r="AA17" s="20">
        <v>-7.960000000000008</v>
      </c>
      <c r="AB17" s="20">
        <v>-5.4699999999999989</v>
      </c>
      <c r="AC17" s="17">
        <v>0</v>
      </c>
      <c r="AD17" s="17">
        <v>0</v>
      </c>
      <c r="AE17" s="17">
        <v>-0.46000000000000085</v>
      </c>
      <c r="AF17" s="17">
        <v>-0.67999999999999972</v>
      </c>
      <c r="AG17" s="17">
        <v>-2.8299999999999983</v>
      </c>
      <c r="AH17" s="17">
        <v>-38.560000000000059</v>
      </c>
      <c r="AI17" s="17">
        <v>-10.860000000000014</v>
      </c>
      <c r="AJ17" s="17">
        <v>-18.399999999999977</v>
      </c>
      <c r="AK17" s="17">
        <v>-14.890000000000015</v>
      </c>
      <c r="AL17" s="17">
        <v>-16.130000000000024</v>
      </c>
      <c r="AM17" s="17">
        <v>-22.110000000000014</v>
      </c>
      <c r="AN17" s="17">
        <v>-15.010000000000019</v>
      </c>
      <c r="AO17" s="20">
        <f t="shared" si="1"/>
        <v>0</v>
      </c>
      <c r="AP17" s="20">
        <f t="shared" si="1"/>
        <v>0</v>
      </c>
      <c r="AQ17" s="20">
        <f t="shared" si="1"/>
        <v>-3.6100000000000008</v>
      </c>
      <c r="AR17" s="20">
        <f t="shared" si="1"/>
        <v>-5.2999999999999909</v>
      </c>
      <c r="AS17" s="20">
        <f t="shared" si="1"/>
        <v>-22.609999999999914</v>
      </c>
      <c r="AT17" s="20">
        <f t="shared" si="1"/>
        <v>-311.05000000000052</v>
      </c>
      <c r="AU17" s="20">
        <f t="shared" si="1"/>
        <v>-88.649999999999949</v>
      </c>
      <c r="AV17" s="20">
        <f t="shared" si="1"/>
        <v>-152.05999999999972</v>
      </c>
      <c r="AW17" s="20">
        <f t="shared" si="1"/>
        <v>-124.38000000000022</v>
      </c>
      <c r="AX17" s="20">
        <f t="shared" si="1"/>
        <v>-136.32999999999981</v>
      </c>
      <c r="AY17" s="20">
        <f t="shared" si="1"/>
        <v>-189.21999999999966</v>
      </c>
      <c r="AZ17" s="20">
        <f t="shared" si="1"/>
        <v>-129.98000000000002</v>
      </c>
      <c r="BA17" s="17">
        <v>0</v>
      </c>
      <c r="BB17" s="17">
        <v>0</v>
      </c>
      <c r="BC17" s="17">
        <v>-0.06</v>
      </c>
      <c r="BD17" s="17">
        <v>-0.09</v>
      </c>
      <c r="BE17" s="17">
        <v>-0.38</v>
      </c>
      <c r="BF17" s="17">
        <v>-5.19</v>
      </c>
      <c r="BG17" s="17">
        <v>-1.48</v>
      </c>
      <c r="BH17" s="17">
        <v>-2.5499999999999998</v>
      </c>
      <c r="BI17" s="17">
        <v>-2.09</v>
      </c>
      <c r="BJ17" s="17">
        <v>-2.29</v>
      </c>
      <c r="BK17" s="17">
        <v>-3.18</v>
      </c>
      <c r="BL17" s="17">
        <v>-2.19</v>
      </c>
      <c r="BM17" s="20">
        <f t="shared" si="2"/>
        <v>0</v>
      </c>
      <c r="BN17" s="20">
        <f t="shared" si="2"/>
        <v>0</v>
      </c>
      <c r="BO17" s="20">
        <f t="shared" si="2"/>
        <v>-3.6700000000000008</v>
      </c>
      <c r="BP17" s="20">
        <f t="shared" si="2"/>
        <v>-5.3899999999999908</v>
      </c>
      <c r="BQ17" s="20">
        <f t="shared" si="2"/>
        <v>-22.989999999999913</v>
      </c>
      <c r="BR17" s="20">
        <f t="shared" si="2"/>
        <v>-316.24000000000052</v>
      </c>
      <c r="BS17" s="20">
        <f t="shared" si="2"/>
        <v>-90.129999999999953</v>
      </c>
      <c r="BT17" s="20">
        <f t="shared" si="2"/>
        <v>-154.60999999999973</v>
      </c>
      <c r="BU17" s="20">
        <f t="shared" si="2"/>
        <v>-126.47000000000023</v>
      </c>
      <c r="BV17" s="20">
        <f t="shared" si="2"/>
        <v>-138.61999999999981</v>
      </c>
      <c r="BW17" s="20">
        <f t="shared" si="2"/>
        <v>-192.39999999999966</v>
      </c>
      <c r="BX17" s="20">
        <f t="shared" si="2"/>
        <v>-132.17000000000002</v>
      </c>
      <c r="BY17" s="17">
        <f t="shared" si="3"/>
        <v>-974.52999999999963</v>
      </c>
      <c r="BZ17" s="17">
        <f t="shared" si="4"/>
        <v>-48.730000000000004</v>
      </c>
      <c r="CA17" s="17">
        <f t="shared" si="5"/>
        <v>-159.43000000000012</v>
      </c>
      <c r="CB17" s="17">
        <f t="shared" si="6"/>
        <v>-1182.6899999999998</v>
      </c>
    </row>
    <row r="18" spans="1:80" x14ac:dyDescent="0.25">
      <c r="A18" t="str">
        <f t="shared" si="0"/>
        <v>APL.372S025N</v>
      </c>
      <c r="B18" s="1" t="s">
        <v>15</v>
      </c>
      <c r="C18" s="1" t="s">
        <v>19</v>
      </c>
      <c r="D18" s="1" t="s">
        <v>19</v>
      </c>
      <c r="E18" s="17">
        <v>7.07</v>
      </c>
      <c r="F18" s="17">
        <v>34.25</v>
      </c>
      <c r="G18" s="17">
        <v>0</v>
      </c>
      <c r="H18" s="17">
        <v>31.140000000000015</v>
      </c>
      <c r="I18" s="17">
        <v>445.59000000000015</v>
      </c>
      <c r="J18" s="17">
        <v>221.93000000000004</v>
      </c>
      <c r="K18" s="17">
        <v>37.180000000000007</v>
      </c>
      <c r="L18" s="17">
        <v>52.909999999999982</v>
      </c>
      <c r="M18" s="17">
        <v>11.569999999999997</v>
      </c>
      <c r="N18" s="17">
        <v>42.45</v>
      </c>
      <c r="O18" s="17">
        <v>45.970000000000013</v>
      </c>
      <c r="P18" s="17">
        <v>78.72</v>
      </c>
      <c r="Q18" s="20">
        <v>0.36</v>
      </c>
      <c r="R18" s="20">
        <v>1.7199999999999998</v>
      </c>
      <c r="S18" s="20">
        <v>0</v>
      </c>
      <c r="T18" s="20">
        <v>1.56</v>
      </c>
      <c r="U18" s="20">
        <v>22.28</v>
      </c>
      <c r="V18" s="20">
        <v>11.1</v>
      </c>
      <c r="W18" s="20">
        <v>1.8599999999999999</v>
      </c>
      <c r="X18" s="20">
        <v>2.6500000000000004</v>
      </c>
      <c r="Y18" s="20">
        <v>0.57999999999999996</v>
      </c>
      <c r="Z18" s="20">
        <v>2.12</v>
      </c>
      <c r="AA18" s="20">
        <v>2.3000000000000003</v>
      </c>
      <c r="AB18" s="20">
        <v>3.9299999999999997</v>
      </c>
      <c r="AC18" s="17">
        <v>1.1199999999999999</v>
      </c>
      <c r="AD18" s="17">
        <v>5.37</v>
      </c>
      <c r="AE18" s="17">
        <v>0</v>
      </c>
      <c r="AF18" s="17">
        <v>4.76</v>
      </c>
      <c r="AG18" s="17">
        <v>67.140000000000015</v>
      </c>
      <c r="AH18" s="17">
        <v>32.979999999999997</v>
      </c>
      <c r="AI18" s="17">
        <v>5.4499999999999993</v>
      </c>
      <c r="AJ18" s="17">
        <v>7.65</v>
      </c>
      <c r="AK18" s="17">
        <v>1.65</v>
      </c>
      <c r="AL18" s="17">
        <v>5.9799999999999986</v>
      </c>
      <c r="AM18" s="17">
        <v>6.3900000000000006</v>
      </c>
      <c r="AN18" s="17">
        <v>10.8</v>
      </c>
      <c r="AO18" s="20">
        <f t="shared" si="1"/>
        <v>8.5500000000000007</v>
      </c>
      <c r="AP18" s="20">
        <f t="shared" si="1"/>
        <v>41.339999999999996</v>
      </c>
      <c r="AQ18" s="20">
        <f t="shared" si="1"/>
        <v>0</v>
      </c>
      <c r="AR18" s="20">
        <f t="shared" si="1"/>
        <v>37.460000000000015</v>
      </c>
      <c r="AS18" s="20">
        <f t="shared" si="1"/>
        <v>535.0100000000001</v>
      </c>
      <c r="AT18" s="20">
        <f t="shared" si="1"/>
        <v>266.01000000000005</v>
      </c>
      <c r="AU18" s="20">
        <f t="shared" si="1"/>
        <v>44.490000000000009</v>
      </c>
      <c r="AV18" s="20">
        <f t="shared" si="1"/>
        <v>63.20999999999998</v>
      </c>
      <c r="AW18" s="20">
        <f t="shared" si="1"/>
        <v>13.799999999999997</v>
      </c>
      <c r="AX18" s="20">
        <f t="shared" si="1"/>
        <v>50.55</v>
      </c>
      <c r="AY18" s="20">
        <f t="shared" si="1"/>
        <v>54.660000000000011</v>
      </c>
      <c r="AZ18" s="20">
        <f t="shared" si="1"/>
        <v>93.45</v>
      </c>
      <c r="BA18" s="17">
        <v>0.14000000000000001</v>
      </c>
      <c r="BB18" s="17">
        <v>0.68</v>
      </c>
      <c r="BC18" s="17">
        <v>0</v>
      </c>
      <c r="BD18" s="17">
        <v>0.62</v>
      </c>
      <c r="BE18" s="17">
        <v>8.91</v>
      </c>
      <c r="BF18" s="17">
        <v>4.4400000000000004</v>
      </c>
      <c r="BG18" s="17">
        <v>0.74</v>
      </c>
      <c r="BH18" s="17">
        <v>1.06</v>
      </c>
      <c r="BI18" s="17">
        <v>0.23</v>
      </c>
      <c r="BJ18" s="17">
        <v>0.85</v>
      </c>
      <c r="BK18" s="17">
        <v>0.92</v>
      </c>
      <c r="BL18" s="17">
        <v>1.57</v>
      </c>
      <c r="BM18" s="20">
        <f t="shared" si="2"/>
        <v>8.6900000000000013</v>
      </c>
      <c r="BN18" s="20">
        <f t="shared" si="2"/>
        <v>42.019999999999996</v>
      </c>
      <c r="BO18" s="20">
        <f t="shared" si="2"/>
        <v>0</v>
      </c>
      <c r="BP18" s="20">
        <f t="shared" si="2"/>
        <v>38.080000000000013</v>
      </c>
      <c r="BQ18" s="20">
        <f t="shared" si="2"/>
        <v>543.92000000000007</v>
      </c>
      <c r="BR18" s="20">
        <f t="shared" si="2"/>
        <v>270.45000000000005</v>
      </c>
      <c r="BS18" s="20">
        <f t="shared" si="2"/>
        <v>45.230000000000011</v>
      </c>
      <c r="BT18" s="20">
        <f t="shared" si="2"/>
        <v>64.269999999999982</v>
      </c>
      <c r="BU18" s="20">
        <f t="shared" si="2"/>
        <v>14.029999999999998</v>
      </c>
      <c r="BV18" s="20">
        <f t="shared" si="2"/>
        <v>51.4</v>
      </c>
      <c r="BW18" s="20">
        <f t="shared" si="2"/>
        <v>55.580000000000013</v>
      </c>
      <c r="BX18" s="20">
        <f t="shared" si="2"/>
        <v>95.02</v>
      </c>
      <c r="BY18" s="17">
        <f t="shared" si="3"/>
        <v>1008.7800000000004</v>
      </c>
      <c r="BZ18" s="17">
        <f t="shared" si="4"/>
        <v>50.459999999999994</v>
      </c>
      <c r="CA18" s="17">
        <f t="shared" si="5"/>
        <v>169.45</v>
      </c>
      <c r="CB18" s="17">
        <f t="shared" si="6"/>
        <v>1228.69</v>
      </c>
    </row>
    <row r="19" spans="1:80" x14ac:dyDescent="0.25">
      <c r="A19" t="str">
        <f t="shared" si="0"/>
        <v>APL.321S033</v>
      </c>
      <c r="B19" s="1" t="s">
        <v>15</v>
      </c>
      <c r="C19" s="1" t="s">
        <v>228</v>
      </c>
      <c r="D19" s="1" t="s">
        <v>228</v>
      </c>
      <c r="E19" s="17">
        <v>0</v>
      </c>
      <c r="F19" s="17">
        <v>0</v>
      </c>
      <c r="G19" s="17">
        <v>0</v>
      </c>
      <c r="H19" s="17">
        <v>0</v>
      </c>
      <c r="I19" s="17">
        <v>0</v>
      </c>
      <c r="J19" s="17">
        <v>0</v>
      </c>
      <c r="K19" s="17">
        <v>0</v>
      </c>
      <c r="L19" s="17">
        <v>0</v>
      </c>
      <c r="M19" s="17">
        <v>0</v>
      </c>
      <c r="N19" s="17">
        <v>0</v>
      </c>
      <c r="O19" s="17">
        <v>0</v>
      </c>
      <c r="P19" s="17">
        <v>0</v>
      </c>
      <c r="Q19" s="20">
        <v>0</v>
      </c>
      <c r="R19" s="20">
        <v>0</v>
      </c>
      <c r="S19" s="20">
        <v>0</v>
      </c>
      <c r="T19" s="20">
        <v>0</v>
      </c>
      <c r="U19" s="20">
        <v>0</v>
      </c>
      <c r="V19" s="20">
        <v>0</v>
      </c>
      <c r="W19" s="20">
        <v>0</v>
      </c>
      <c r="X19" s="20">
        <v>0</v>
      </c>
      <c r="Y19" s="20">
        <v>0</v>
      </c>
      <c r="Z19" s="20">
        <v>0</v>
      </c>
      <c r="AA19" s="20">
        <v>0</v>
      </c>
      <c r="AB19" s="20">
        <v>0</v>
      </c>
      <c r="AC19" s="17">
        <v>0</v>
      </c>
      <c r="AD19" s="17">
        <v>0</v>
      </c>
      <c r="AE19" s="17">
        <v>0</v>
      </c>
      <c r="AF19" s="17">
        <v>0</v>
      </c>
      <c r="AG19" s="17">
        <v>0</v>
      </c>
      <c r="AH19" s="17">
        <v>0</v>
      </c>
      <c r="AI19" s="17">
        <v>0</v>
      </c>
      <c r="AJ19" s="17">
        <v>0</v>
      </c>
      <c r="AK19" s="17">
        <v>0</v>
      </c>
      <c r="AL19" s="17">
        <v>0</v>
      </c>
      <c r="AM19" s="17">
        <v>0</v>
      </c>
      <c r="AN19" s="17">
        <v>0</v>
      </c>
      <c r="AO19" s="20">
        <f t="shared" si="1"/>
        <v>0</v>
      </c>
      <c r="AP19" s="20">
        <f t="shared" si="1"/>
        <v>0</v>
      </c>
      <c r="AQ19" s="20">
        <f t="shared" si="1"/>
        <v>0</v>
      </c>
      <c r="AR19" s="20">
        <f t="shared" si="1"/>
        <v>0</v>
      </c>
      <c r="AS19" s="20">
        <f t="shared" si="1"/>
        <v>0</v>
      </c>
      <c r="AT19" s="20">
        <f t="shared" si="1"/>
        <v>0</v>
      </c>
      <c r="AU19" s="20">
        <f t="shared" si="1"/>
        <v>0</v>
      </c>
      <c r="AV19" s="20">
        <f t="shared" si="1"/>
        <v>0</v>
      </c>
      <c r="AW19" s="20">
        <f t="shared" si="1"/>
        <v>0</v>
      </c>
      <c r="AX19" s="20">
        <f t="shared" si="1"/>
        <v>0</v>
      </c>
      <c r="AY19" s="20">
        <f t="shared" si="1"/>
        <v>0</v>
      </c>
      <c r="AZ19" s="20">
        <f t="shared" si="1"/>
        <v>0</v>
      </c>
      <c r="BA19" s="17">
        <v>0</v>
      </c>
      <c r="BB19" s="17">
        <v>0</v>
      </c>
      <c r="BC19" s="17">
        <v>0</v>
      </c>
      <c r="BD19" s="17">
        <v>0</v>
      </c>
      <c r="BE19" s="17">
        <v>0</v>
      </c>
      <c r="BF19" s="17">
        <v>0</v>
      </c>
      <c r="BG19" s="17">
        <v>0</v>
      </c>
      <c r="BH19" s="17">
        <v>0</v>
      </c>
      <c r="BI19" s="17">
        <v>0</v>
      </c>
      <c r="BJ19" s="17">
        <v>0</v>
      </c>
      <c r="BK19" s="17">
        <v>0</v>
      </c>
      <c r="BL19" s="17">
        <v>0</v>
      </c>
      <c r="BM19" s="20">
        <f t="shared" si="2"/>
        <v>0</v>
      </c>
      <c r="BN19" s="20">
        <f t="shared" si="2"/>
        <v>0</v>
      </c>
      <c r="BO19" s="20">
        <f t="shared" si="2"/>
        <v>0</v>
      </c>
      <c r="BP19" s="20">
        <f t="shared" si="2"/>
        <v>0</v>
      </c>
      <c r="BQ19" s="20">
        <f t="shared" si="2"/>
        <v>0</v>
      </c>
      <c r="BR19" s="20">
        <f t="shared" si="2"/>
        <v>0</v>
      </c>
      <c r="BS19" s="20">
        <f t="shared" si="2"/>
        <v>0</v>
      </c>
      <c r="BT19" s="20">
        <f t="shared" si="2"/>
        <v>0</v>
      </c>
      <c r="BU19" s="20">
        <f t="shared" si="2"/>
        <v>0</v>
      </c>
      <c r="BV19" s="20">
        <f t="shared" si="2"/>
        <v>0</v>
      </c>
      <c r="BW19" s="20">
        <f t="shared" si="2"/>
        <v>0</v>
      </c>
      <c r="BX19" s="20">
        <f t="shared" si="2"/>
        <v>0</v>
      </c>
      <c r="BY19" s="17">
        <f t="shared" si="3"/>
        <v>0</v>
      </c>
      <c r="BZ19" s="17">
        <f t="shared" si="4"/>
        <v>0</v>
      </c>
      <c r="CA19" s="17">
        <f t="shared" si="5"/>
        <v>0</v>
      </c>
      <c r="CB19" s="17">
        <f t="shared" si="6"/>
        <v>0</v>
      </c>
    </row>
    <row r="20" spans="1:80" x14ac:dyDescent="0.25">
      <c r="A20" t="str">
        <f t="shared" si="0"/>
        <v>APC.BCHIMP</v>
      </c>
      <c r="B20" s="1" t="s">
        <v>20</v>
      </c>
      <c r="C20" s="1" t="s">
        <v>879</v>
      </c>
      <c r="D20" s="1" t="s">
        <v>21</v>
      </c>
      <c r="E20" s="17">
        <v>0</v>
      </c>
      <c r="F20" s="17">
        <v>0</v>
      </c>
      <c r="G20" s="17">
        <v>0</v>
      </c>
      <c r="H20" s="17">
        <v>0</v>
      </c>
      <c r="I20" s="17">
        <v>0</v>
      </c>
      <c r="J20" s="17">
        <v>0</v>
      </c>
      <c r="K20" s="17">
        <v>0</v>
      </c>
      <c r="L20" s="17">
        <v>0</v>
      </c>
      <c r="M20" s="17">
        <v>0</v>
      </c>
      <c r="N20" s="17">
        <v>0</v>
      </c>
      <c r="O20" s="17">
        <v>0</v>
      </c>
      <c r="P20" s="17">
        <v>-2.039999999999992</v>
      </c>
      <c r="Q20" s="20">
        <v>0</v>
      </c>
      <c r="R20" s="20">
        <v>0</v>
      </c>
      <c r="S20" s="20">
        <v>0</v>
      </c>
      <c r="T20" s="20">
        <v>0</v>
      </c>
      <c r="U20" s="20">
        <v>0</v>
      </c>
      <c r="V20" s="20">
        <v>0</v>
      </c>
      <c r="W20" s="20">
        <v>0</v>
      </c>
      <c r="X20" s="20">
        <v>0</v>
      </c>
      <c r="Y20" s="20">
        <v>0</v>
      </c>
      <c r="Z20" s="20">
        <v>0</v>
      </c>
      <c r="AA20" s="20">
        <v>0</v>
      </c>
      <c r="AB20" s="20">
        <v>-0.11000000000000032</v>
      </c>
      <c r="AC20" s="17">
        <v>0</v>
      </c>
      <c r="AD20" s="17">
        <v>0</v>
      </c>
      <c r="AE20" s="17">
        <v>0</v>
      </c>
      <c r="AF20" s="17">
        <v>0</v>
      </c>
      <c r="AG20" s="17">
        <v>0</v>
      </c>
      <c r="AH20" s="17">
        <v>0</v>
      </c>
      <c r="AI20" s="17">
        <v>0</v>
      </c>
      <c r="AJ20" s="17">
        <v>0</v>
      </c>
      <c r="AK20" s="17">
        <v>0</v>
      </c>
      <c r="AL20" s="17">
        <v>0</v>
      </c>
      <c r="AM20" s="17">
        <v>0</v>
      </c>
      <c r="AN20" s="17">
        <v>-0.27999999999999936</v>
      </c>
      <c r="AO20" s="20">
        <f t="shared" si="1"/>
        <v>0</v>
      </c>
      <c r="AP20" s="20">
        <f t="shared" si="1"/>
        <v>0</v>
      </c>
      <c r="AQ20" s="20">
        <f t="shared" si="1"/>
        <v>0</v>
      </c>
      <c r="AR20" s="20">
        <f t="shared" si="1"/>
        <v>0</v>
      </c>
      <c r="AS20" s="20">
        <f t="shared" si="1"/>
        <v>0</v>
      </c>
      <c r="AT20" s="20">
        <f t="shared" si="1"/>
        <v>0</v>
      </c>
      <c r="AU20" s="20">
        <f t="shared" si="1"/>
        <v>0</v>
      </c>
      <c r="AV20" s="20">
        <f t="shared" si="1"/>
        <v>0</v>
      </c>
      <c r="AW20" s="20">
        <f t="shared" si="1"/>
        <v>0</v>
      </c>
      <c r="AX20" s="20">
        <f t="shared" si="1"/>
        <v>0</v>
      </c>
      <c r="AY20" s="20">
        <f t="shared" si="1"/>
        <v>0</v>
      </c>
      <c r="AZ20" s="20">
        <f t="shared" si="1"/>
        <v>-2.4299999999999917</v>
      </c>
      <c r="BA20" s="17">
        <v>0</v>
      </c>
      <c r="BB20" s="17">
        <v>0</v>
      </c>
      <c r="BC20" s="17">
        <v>0</v>
      </c>
      <c r="BD20" s="17">
        <v>0</v>
      </c>
      <c r="BE20" s="17">
        <v>0</v>
      </c>
      <c r="BF20" s="17">
        <v>0</v>
      </c>
      <c r="BG20" s="17">
        <v>0</v>
      </c>
      <c r="BH20" s="17">
        <v>0</v>
      </c>
      <c r="BI20" s="17">
        <v>0</v>
      </c>
      <c r="BJ20" s="17">
        <v>0</v>
      </c>
      <c r="BK20" s="17">
        <v>0</v>
      </c>
      <c r="BL20" s="17">
        <v>-0.04</v>
      </c>
      <c r="BM20" s="20">
        <f t="shared" si="2"/>
        <v>0</v>
      </c>
      <c r="BN20" s="20">
        <f t="shared" si="2"/>
        <v>0</v>
      </c>
      <c r="BO20" s="20">
        <f t="shared" si="2"/>
        <v>0</v>
      </c>
      <c r="BP20" s="20">
        <f t="shared" si="2"/>
        <v>0</v>
      </c>
      <c r="BQ20" s="20">
        <f t="shared" si="2"/>
        <v>0</v>
      </c>
      <c r="BR20" s="20">
        <f t="shared" si="2"/>
        <v>0</v>
      </c>
      <c r="BS20" s="20">
        <f t="shared" si="2"/>
        <v>0</v>
      </c>
      <c r="BT20" s="20">
        <f t="shared" si="2"/>
        <v>0</v>
      </c>
      <c r="BU20" s="20">
        <f t="shared" si="2"/>
        <v>0</v>
      </c>
      <c r="BV20" s="20">
        <f t="shared" si="2"/>
        <v>0</v>
      </c>
      <c r="BW20" s="20">
        <f t="shared" si="2"/>
        <v>0</v>
      </c>
      <c r="BX20" s="20">
        <f t="shared" si="2"/>
        <v>-2.4699999999999918</v>
      </c>
      <c r="BY20" s="17">
        <f t="shared" si="3"/>
        <v>-2.039999999999992</v>
      </c>
      <c r="BZ20" s="17">
        <f t="shared" si="4"/>
        <v>-0.11000000000000032</v>
      </c>
      <c r="CA20" s="17">
        <f t="shared" si="5"/>
        <v>-0.31999999999999934</v>
      </c>
      <c r="CB20" s="17">
        <f t="shared" si="6"/>
        <v>-2.4699999999999918</v>
      </c>
    </row>
    <row r="21" spans="1:80" x14ac:dyDescent="0.25">
      <c r="A21" t="str">
        <f t="shared" si="0"/>
        <v>APF.AFG1TX</v>
      </c>
      <c r="B21" s="1" t="s">
        <v>22</v>
      </c>
      <c r="C21" s="1" t="s">
        <v>23</v>
      </c>
      <c r="D21" s="1" t="s">
        <v>23</v>
      </c>
      <c r="E21" s="17">
        <v>190.40999999999985</v>
      </c>
      <c r="F21" s="17">
        <v>164.4399999999996</v>
      </c>
      <c r="G21" s="17">
        <v>90.320000000000164</v>
      </c>
      <c r="H21" s="17">
        <v>104.24000000000001</v>
      </c>
      <c r="I21" s="17">
        <v>998.48999999999796</v>
      </c>
      <c r="J21" s="17">
        <v>2499.3599999999933</v>
      </c>
      <c r="K21" s="17">
        <v>232.98999999999978</v>
      </c>
      <c r="L21" s="17">
        <v>524.40999999999985</v>
      </c>
      <c r="M21" s="17">
        <v>49.470000000000027</v>
      </c>
      <c r="N21" s="17">
        <v>47.269999999999982</v>
      </c>
      <c r="O21" s="17">
        <v>76.070000000000164</v>
      </c>
      <c r="P21" s="17">
        <v>47.600000000000136</v>
      </c>
      <c r="Q21" s="20">
        <v>9.5199999999999818</v>
      </c>
      <c r="R21" s="20">
        <v>8.2199999999999989</v>
      </c>
      <c r="S21" s="20">
        <v>4.519999999999996</v>
      </c>
      <c r="T21" s="20">
        <v>5.210000000000008</v>
      </c>
      <c r="U21" s="20">
        <v>49.919999999999959</v>
      </c>
      <c r="V21" s="20">
        <v>124.97000000000025</v>
      </c>
      <c r="W21" s="20">
        <v>11.650000000000006</v>
      </c>
      <c r="X21" s="20">
        <v>26.220000000000027</v>
      </c>
      <c r="Y21" s="20">
        <v>2.4799999999999969</v>
      </c>
      <c r="Z21" s="20">
        <v>2.3699999999999974</v>
      </c>
      <c r="AA21" s="20">
        <v>3.8099999999999952</v>
      </c>
      <c r="AB21" s="20">
        <v>2.3800000000000026</v>
      </c>
      <c r="AC21" s="17">
        <v>30.259999999999934</v>
      </c>
      <c r="AD21" s="17">
        <v>25.78000000000003</v>
      </c>
      <c r="AE21" s="17">
        <v>13.97999999999999</v>
      </c>
      <c r="AF21" s="17">
        <v>15.919999999999959</v>
      </c>
      <c r="AG21" s="17">
        <v>150.47000000000025</v>
      </c>
      <c r="AH21" s="17">
        <v>371.34000000000015</v>
      </c>
      <c r="AI21" s="17">
        <v>34.129999999999995</v>
      </c>
      <c r="AJ21" s="17">
        <v>75.830000000000155</v>
      </c>
      <c r="AK21" s="17">
        <v>7.0600000000000023</v>
      </c>
      <c r="AL21" s="17">
        <v>6.6599999999999966</v>
      </c>
      <c r="AM21" s="17">
        <v>10.569999999999993</v>
      </c>
      <c r="AN21" s="17">
        <v>6.5200000000000102</v>
      </c>
      <c r="AO21" s="20">
        <f t="shared" si="1"/>
        <v>230.18999999999977</v>
      </c>
      <c r="AP21" s="20">
        <f t="shared" si="1"/>
        <v>198.43999999999963</v>
      </c>
      <c r="AQ21" s="20">
        <f t="shared" si="1"/>
        <v>108.82000000000015</v>
      </c>
      <c r="AR21" s="20">
        <f t="shared" si="1"/>
        <v>125.36999999999998</v>
      </c>
      <c r="AS21" s="20">
        <f t="shared" si="1"/>
        <v>1198.8799999999983</v>
      </c>
      <c r="AT21" s="20">
        <f t="shared" si="1"/>
        <v>2995.6699999999937</v>
      </c>
      <c r="AU21" s="20">
        <f t="shared" si="1"/>
        <v>278.76999999999975</v>
      </c>
      <c r="AV21" s="20">
        <f t="shared" si="1"/>
        <v>626.46</v>
      </c>
      <c r="AW21" s="20">
        <f t="shared" si="1"/>
        <v>59.010000000000026</v>
      </c>
      <c r="AX21" s="20">
        <f t="shared" si="1"/>
        <v>56.299999999999976</v>
      </c>
      <c r="AY21" s="20">
        <f t="shared" si="1"/>
        <v>90.450000000000159</v>
      </c>
      <c r="AZ21" s="20">
        <f t="shared" si="1"/>
        <v>56.500000000000149</v>
      </c>
      <c r="BA21" s="17">
        <v>3.81</v>
      </c>
      <c r="BB21" s="17">
        <v>3.29</v>
      </c>
      <c r="BC21" s="17">
        <v>1.81</v>
      </c>
      <c r="BD21" s="17">
        <v>2.08</v>
      </c>
      <c r="BE21" s="17">
        <v>19.97</v>
      </c>
      <c r="BF21" s="17">
        <v>49.98</v>
      </c>
      <c r="BG21" s="17">
        <v>4.66</v>
      </c>
      <c r="BH21" s="17">
        <v>10.49</v>
      </c>
      <c r="BI21" s="17">
        <v>0.99</v>
      </c>
      <c r="BJ21" s="17">
        <v>0.95</v>
      </c>
      <c r="BK21" s="17">
        <v>1.52</v>
      </c>
      <c r="BL21" s="17">
        <v>0.95</v>
      </c>
      <c r="BM21" s="20">
        <f t="shared" si="2"/>
        <v>233.99999999999977</v>
      </c>
      <c r="BN21" s="20">
        <f t="shared" si="2"/>
        <v>201.72999999999962</v>
      </c>
      <c r="BO21" s="20">
        <f t="shared" si="2"/>
        <v>110.63000000000015</v>
      </c>
      <c r="BP21" s="20">
        <f t="shared" si="2"/>
        <v>127.44999999999997</v>
      </c>
      <c r="BQ21" s="20">
        <f t="shared" si="2"/>
        <v>1218.8499999999983</v>
      </c>
      <c r="BR21" s="20">
        <f t="shared" si="2"/>
        <v>3045.6499999999937</v>
      </c>
      <c r="BS21" s="20">
        <f t="shared" si="2"/>
        <v>283.42999999999978</v>
      </c>
      <c r="BT21" s="20">
        <f t="shared" si="2"/>
        <v>636.95000000000005</v>
      </c>
      <c r="BU21" s="20">
        <f t="shared" si="2"/>
        <v>60.000000000000028</v>
      </c>
      <c r="BV21" s="20">
        <f t="shared" si="2"/>
        <v>57.249999999999979</v>
      </c>
      <c r="BW21" s="20">
        <f t="shared" si="2"/>
        <v>91.970000000000155</v>
      </c>
      <c r="BX21" s="20">
        <f t="shared" si="2"/>
        <v>57.450000000000152</v>
      </c>
      <c r="BY21" s="17">
        <f t="shared" si="3"/>
        <v>5025.0699999999906</v>
      </c>
      <c r="BZ21" s="17">
        <f t="shared" si="4"/>
        <v>251.27000000000021</v>
      </c>
      <c r="CA21" s="17">
        <f t="shared" si="5"/>
        <v>849.02000000000044</v>
      </c>
      <c r="CB21" s="17">
        <f t="shared" si="6"/>
        <v>6125.3599999999906</v>
      </c>
    </row>
    <row r="22" spans="1:80" x14ac:dyDescent="0.25">
      <c r="A22" t="str">
        <f t="shared" si="0"/>
        <v>EEC.AKE1</v>
      </c>
      <c r="B22" s="1" t="s">
        <v>24</v>
      </c>
      <c r="C22" s="1" t="s">
        <v>25</v>
      </c>
      <c r="D22" s="1" t="s">
        <v>25</v>
      </c>
      <c r="E22" s="17">
        <v>-458.13000000000108</v>
      </c>
      <c r="F22" s="17">
        <v>-232.85000000000036</v>
      </c>
      <c r="G22" s="17">
        <v>-340.48999999999978</v>
      </c>
      <c r="H22" s="17">
        <v>-222.19000000000054</v>
      </c>
      <c r="I22" s="17">
        <v>-117.5</v>
      </c>
      <c r="J22" s="17">
        <v>-109.07999999999993</v>
      </c>
      <c r="K22" s="17">
        <v>-81.690000000000055</v>
      </c>
      <c r="L22" s="17">
        <v>-167.53999999999996</v>
      </c>
      <c r="M22" s="17">
        <v>-229.67000000000007</v>
      </c>
      <c r="N22" s="17">
        <v>-248.57999999999993</v>
      </c>
      <c r="O22" s="17">
        <v>-269.18000000000029</v>
      </c>
      <c r="P22" s="17">
        <v>-271.11999999999892</v>
      </c>
      <c r="Q22" s="20">
        <v>-22.91</v>
      </c>
      <c r="R22" s="20">
        <v>-11.65</v>
      </c>
      <c r="S22" s="20">
        <v>-17.03</v>
      </c>
      <c r="T22" s="20">
        <v>-11.11</v>
      </c>
      <c r="U22" s="20">
        <v>-5.87</v>
      </c>
      <c r="V22" s="20">
        <v>-5.4499999999999993</v>
      </c>
      <c r="W22" s="20">
        <v>-4.09</v>
      </c>
      <c r="X22" s="20">
        <v>-8.379999999999999</v>
      </c>
      <c r="Y22" s="20">
        <v>-11.48</v>
      </c>
      <c r="Z22" s="20">
        <v>-12.43</v>
      </c>
      <c r="AA22" s="20">
        <v>-13.46</v>
      </c>
      <c r="AB22" s="20">
        <v>-13.559999999999999</v>
      </c>
      <c r="AC22" s="17">
        <v>-72.8</v>
      </c>
      <c r="AD22" s="17">
        <v>-36.51</v>
      </c>
      <c r="AE22" s="17">
        <v>-52.74</v>
      </c>
      <c r="AF22" s="17">
        <v>-33.94</v>
      </c>
      <c r="AG22" s="17">
        <v>-17.71</v>
      </c>
      <c r="AH22" s="17">
        <v>-16.21</v>
      </c>
      <c r="AI22" s="17">
        <v>-11.969999999999999</v>
      </c>
      <c r="AJ22" s="17">
        <v>-24.230000000000004</v>
      </c>
      <c r="AK22" s="17">
        <v>-32.769999999999996</v>
      </c>
      <c r="AL22" s="17">
        <v>-35.01</v>
      </c>
      <c r="AM22" s="17">
        <v>-37.4</v>
      </c>
      <c r="AN22" s="17">
        <v>-37.159999999999997</v>
      </c>
      <c r="AO22" s="20">
        <f t="shared" si="1"/>
        <v>-553.84000000000106</v>
      </c>
      <c r="AP22" s="20">
        <f t="shared" si="1"/>
        <v>-281.01000000000039</v>
      </c>
      <c r="AQ22" s="20">
        <f t="shared" si="1"/>
        <v>-410.25999999999976</v>
      </c>
      <c r="AR22" s="20">
        <f t="shared" si="1"/>
        <v>-267.24000000000052</v>
      </c>
      <c r="AS22" s="20">
        <f t="shared" si="1"/>
        <v>-141.08000000000001</v>
      </c>
      <c r="AT22" s="20">
        <f t="shared" si="1"/>
        <v>-130.73999999999992</v>
      </c>
      <c r="AU22" s="20">
        <f t="shared" si="1"/>
        <v>-97.750000000000057</v>
      </c>
      <c r="AV22" s="20">
        <f t="shared" si="1"/>
        <v>-200.14999999999998</v>
      </c>
      <c r="AW22" s="20">
        <f t="shared" si="1"/>
        <v>-273.92000000000007</v>
      </c>
      <c r="AX22" s="20">
        <f t="shared" si="1"/>
        <v>-296.01999999999992</v>
      </c>
      <c r="AY22" s="20">
        <f t="shared" si="1"/>
        <v>-320.04000000000025</v>
      </c>
      <c r="AZ22" s="20">
        <f t="shared" si="1"/>
        <v>-321.83999999999889</v>
      </c>
      <c r="BA22" s="17">
        <v>-9.16</v>
      </c>
      <c r="BB22" s="17">
        <v>-4.66</v>
      </c>
      <c r="BC22" s="17">
        <v>-6.81</v>
      </c>
      <c r="BD22" s="17">
        <v>-4.4400000000000004</v>
      </c>
      <c r="BE22" s="17">
        <v>-2.35</v>
      </c>
      <c r="BF22" s="17">
        <v>-2.1800000000000002</v>
      </c>
      <c r="BG22" s="17">
        <v>-1.63</v>
      </c>
      <c r="BH22" s="17">
        <v>-3.35</v>
      </c>
      <c r="BI22" s="17">
        <v>-4.59</v>
      </c>
      <c r="BJ22" s="17">
        <v>-4.97</v>
      </c>
      <c r="BK22" s="17">
        <v>-5.38</v>
      </c>
      <c r="BL22" s="17">
        <v>-5.42</v>
      </c>
      <c r="BM22" s="20">
        <f t="shared" si="2"/>
        <v>-563.00000000000102</v>
      </c>
      <c r="BN22" s="20">
        <f t="shared" si="2"/>
        <v>-285.67000000000041</v>
      </c>
      <c r="BO22" s="20">
        <f t="shared" si="2"/>
        <v>-417.06999999999977</v>
      </c>
      <c r="BP22" s="20">
        <f t="shared" si="2"/>
        <v>-271.68000000000052</v>
      </c>
      <c r="BQ22" s="20">
        <f t="shared" si="2"/>
        <v>-143.43</v>
      </c>
      <c r="BR22" s="20">
        <f t="shared" si="2"/>
        <v>-132.91999999999993</v>
      </c>
      <c r="BS22" s="20">
        <f t="shared" si="2"/>
        <v>-99.380000000000052</v>
      </c>
      <c r="BT22" s="20">
        <f t="shared" si="2"/>
        <v>-203.49999999999997</v>
      </c>
      <c r="BU22" s="20">
        <f t="shared" si="2"/>
        <v>-278.51000000000005</v>
      </c>
      <c r="BV22" s="20">
        <f t="shared" si="2"/>
        <v>-300.98999999999995</v>
      </c>
      <c r="BW22" s="20">
        <f t="shared" si="2"/>
        <v>-325.42000000000024</v>
      </c>
      <c r="BX22" s="20">
        <f t="shared" si="2"/>
        <v>-327.25999999999891</v>
      </c>
      <c r="BY22" s="17">
        <f t="shared" si="3"/>
        <v>-2748.0200000000009</v>
      </c>
      <c r="BZ22" s="17">
        <f t="shared" si="4"/>
        <v>-137.42000000000002</v>
      </c>
      <c r="CA22" s="17">
        <f t="shared" si="5"/>
        <v>-463.39000000000004</v>
      </c>
      <c r="CB22" s="17">
        <f t="shared" si="6"/>
        <v>-3348.8300000000004</v>
      </c>
    </row>
    <row r="23" spans="1:80" x14ac:dyDescent="0.25">
      <c r="A23" t="str">
        <f t="shared" si="0"/>
        <v>ANC.ANC1</v>
      </c>
      <c r="B23" s="1" t="s">
        <v>26</v>
      </c>
      <c r="C23" s="1" t="s">
        <v>27</v>
      </c>
      <c r="D23" s="1" t="s">
        <v>27</v>
      </c>
      <c r="E23" s="17">
        <v>-70.690000000000509</v>
      </c>
      <c r="F23" s="17">
        <v>-4.0999999999999659</v>
      </c>
      <c r="G23" s="17">
        <v>-0.5</v>
      </c>
      <c r="H23" s="17">
        <v>-1.1000000000000085</v>
      </c>
      <c r="I23" s="17">
        <v>-175.05999999999767</v>
      </c>
      <c r="J23" s="17">
        <v>-597.56999999999971</v>
      </c>
      <c r="K23" s="17">
        <v>-7.7100000000000364</v>
      </c>
      <c r="L23" s="17">
        <v>-110.35999999999876</v>
      </c>
      <c r="M23" s="17">
        <v>-1.5</v>
      </c>
      <c r="N23" s="17">
        <v>-17.7199999999998</v>
      </c>
      <c r="O23" s="17">
        <v>-16.539999999999964</v>
      </c>
      <c r="P23" s="17">
        <v>-5.7200000000000273</v>
      </c>
      <c r="Q23" s="20">
        <v>-3.5400000000000205</v>
      </c>
      <c r="R23" s="20">
        <v>-0.19999999999999929</v>
      </c>
      <c r="S23" s="20">
        <v>-3.0000000000000027E-2</v>
      </c>
      <c r="T23" s="20">
        <v>-6.0000000000000053E-2</v>
      </c>
      <c r="U23" s="20">
        <v>-8.7599999999999909</v>
      </c>
      <c r="V23" s="20">
        <v>-29.870000000000118</v>
      </c>
      <c r="W23" s="20">
        <v>-0.38000000000000078</v>
      </c>
      <c r="X23" s="20">
        <v>-5.5199999999999818</v>
      </c>
      <c r="Y23" s="20">
        <v>-8.0000000000000071E-2</v>
      </c>
      <c r="Z23" s="20">
        <v>-0.89000000000000057</v>
      </c>
      <c r="AA23" s="20">
        <v>-0.82999999999999829</v>
      </c>
      <c r="AB23" s="20">
        <v>-0.29000000000000092</v>
      </c>
      <c r="AC23" s="17">
        <v>-11.229999999999961</v>
      </c>
      <c r="AD23" s="17">
        <v>-0.64999999999999858</v>
      </c>
      <c r="AE23" s="17">
        <v>-8.0000000000000071E-2</v>
      </c>
      <c r="AF23" s="17">
        <v>-0.16000000000000014</v>
      </c>
      <c r="AG23" s="17">
        <v>-26.380000000000109</v>
      </c>
      <c r="AH23" s="17">
        <v>-88.7800000000002</v>
      </c>
      <c r="AI23" s="17">
        <v>-1.1299999999999955</v>
      </c>
      <c r="AJ23" s="17">
        <v>-15.960000000000036</v>
      </c>
      <c r="AK23" s="17">
        <v>-0.22000000000000064</v>
      </c>
      <c r="AL23" s="17">
        <v>-2.5</v>
      </c>
      <c r="AM23" s="17">
        <v>-2.289999999999992</v>
      </c>
      <c r="AN23" s="17">
        <v>-0.77999999999999758</v>
      </c>
      <c r="AO23" s="20">
        <f t="shared" ref="AO23:AZ44" si="7">E23+Q23+AC23</f>
        <v>-85.460000000000491</v>
      </c>
      <c r="AP23" s="20">
        <f t="shared" si="7"/>
        <v>-4.9499999999999638</v>
      </c>
      <c r="AQ23" s="20">
        <f t="shared" si="7"/>
        <v>-0.6100000000000001</v>
      </c>
      <c r="AR23" s="20">
        <f t="shared" si="7"/>
        <v>-1.3200000000000087</v>
      </c>
      <c r="AS23" s="20">
        <f t="shared" si="7"/>
        <v>-210.19999999999777</v>
      </c>
      <c r="AT23" s="20">
        <f t="shared" si="7"/>
        <v>-716.22</v>
      </c>
      <c r="AU23" s="20">
        <f t="shared" si="7"/>
        <v>-9.2200000000000326</v>
      </c>
      <c r="AV23" s="20">
        <f t="shared" si="7"/>
        <v>-131.83999999999878</v>
      </c>
      <c r="AW23" s="20">
        <f t="shared" si="7"/>
        <v>-1.8000000000000007</v>
      </c>
      <c r="AX23" s="20">
        <f t="shared" si="7"/>
        <v>-21.1099999999998</v>
      </c>
      <c r="AY23" s="20">
        <f t="shared" si="7"/>
        <v>-19.659999999999954</v>
      </c>
      <c r="AZ23" s="20">
        <f t="shared" si="7"/>
        <v>-6.7900000000000258</v>
      </c>
      <c r="BA23" s="17">
        <v>-1.41</v>
      </c>
      <c r="BB23" s="17">
        <v>-0.08</v>
      </c>
      <c r="BC23" s="17">
        <v>-0.01</v>
      </c>
      <c r="BD23" s="17">
        <v>-0.02</v>
      </c>
      <c r="BE23" s="17">
        <v>-3.5</v>
      </c>
      <c r="BF23" s="17">
        <v>-11.95</v>
      </c>
      <c r="BG23" s="17">
        <v>-0.15</v>
      </c>
      <c r="BH23" s="17">
        <v>-2.21</v>
      </c>
      <c r="BI23" s="17">
        <v>-0.03</v>
      </c>
      <c r="BJ23" s="17">
        <v>-0.35</v>
      </c>
      <c r="BK23" s="17">
        <v>-0.33</v>
      </c>
      <c r="BL23" s="17">
        <v>-0.11</v>
      </c>
      <c r="BM23" s="20">
        <f t="shared" ref="BM23:BX44" si="8">AO23+BA23</f>
        <v>-86.870000000000488</v>
      </c>
      <c r="BN23" s="20">
        <f t="shared" si="8"/>
        <v>-5.0299999999999638</v>
      </c>
      <c r="BO23" s="20">
        <f t="shared" si="8"/>
        <v>-0.62000000000000011</v>
      </c>
      <c r="BP23" s="20">
        <f t="shared" si="8"/>
        <v>-1.3400000000000087</v>
      </c>
      <c r="BQ23" s="20">
        <f t="shared" si="8"/>
        <v>-213.69999999999777</v>
      </c>
      <c r="BR23" s="20">
        <f t="shared" si="8"/>
        <v>-728.17000000000007</v>
      </c>
      <c r="BS23" s="20">
        <f t="shared" si="8"/>
        <v>-9.370000000000033</v>
      </c>
      <c r="BT23" s="20">
        <f t="shared" si="8"/>
        <v>-134.04999999999879</v>
      </c>
      <c r="BU23" s="20">
        <f t="shared" si="8"/>
        <v>-1.8300000000000007</v>
      </c>
      <c r="BV23" s="20">
        <f t="shared" si="8"/>
        <v>-21.459999999999802</v>
      </c>
      <c r="BW23" s="20">
        <f t="shared" si="8"/>
        <v>-19.989999999999952</v>
      </c>
      <c r="BX23" s="20">
        <f t="shared" si="8"/>
        <v>-6.9000000000000261</v>
      </c>
      <c r="BY23" s="17">
        <f t="shared" si="3"/>
        <v>-1008.5699999999965</v>
      </c>
      <c r="BZ23" s="17">
        <f t="shared" si="4"/>
        <v>-50.450000000000109</v>
      </c>
      <c r="CA23" s="17">
        <f t="shared" si="5"/>
        <v>-170.31000000000031</v>
      </c>
      <c r="CB23" s="17">
        <f t="shared" si="6"/>
        <v>-1229.329999999997</v>
      </c>
    </row>
    <row r="24" spans="1:80" x14ac:dyDescent="0.25">
      <c r="A24" t="str">
        <f t="shared" si="0"/>
        <v>APC.BCHEXP</v>
      </c>
      <c r="B24" s="1" t="s">
        <v>20</v>
      </c>
      <c r="C24" s="1" t="s">
        <v>880</v>
      </c>
      <c r="D24" s="1" t="s">
        <v>28</v>
      </c>
      <c r="E24" s="17">
        <v>0</v>
      </c>
      <c r="F24" s="17">
        <v>0</v>
      </c>
      <c r="G24" s="17">
        <v>0</v>
      </c>
      <c r="H24" s="17">
        <v>0</v>
      </c>
      <c r="I24" s="17">
        <v>0</v>
      </c>
      <c r="J24" s="17">
        <v>0</v>
      </c>
      <c r="K24" s="17">
        <v>0</v>
      </c>
      <c r="L24" s="17">
        <v>0</v>
      </c>
      <c r="M24" s="17">
        <v>0</v>
      </c>
      <c r="N24" s="17">
        <v>0</v>
      </c>
      <c r="O24" s="17">
        <v>-13.809999999999945</v>
      </c>
      <c r="P24" s="17">
        <v>0</v>
      </c>
      <c r="Q24" s="20">
        <v>0</v>
      </c>
      <c r="R24" s="20">
        <v>0</v>
      </c>
      <c r="S24" s="20">
        <v>0</v>
      </c>
      <c r="T24" s="20">
        <v>0</v>
      </c>
      <c r="U24" s="20">
        <v>0</v>
      </c>
      <c r="V24" s="20">
        <v>0</v>
      </c>
      <c r="W24" s="20">
        <v>0</v>
      </c>
      <c r="X24" s="20">
        <v>0</v>
      </c>
      <c r="Y24" s="20">
        <v>0</v>
      </c>
      <c r="Z24" s="20">
        <v>0</v>
      </c>
      <c r="AA24" s="20">
        <v>-0.69000000000000483</v>
      </c>
      <c r="AB24" s="20">
        <v>0</v>
      </c>
      <c r="AC24" s="17">
        <v>0</v>
      </c>
      <c r="AD24" s="17">
        <v>0</v>
      </c>
      <c r="AE24" s="17">
        <v>0</v>
      </c>
      <c r="AF24" s="17">
        <v>0</v>
      </c>
      <c r="AG24" s="17">
        <v>0</v>
      </c>
      <c r="AH24" s="17">
        <v>0</v>
      </c>
      <c r="AI24" s="17">
        <v>0</v>
      </c>
      <c r="AJ24" s="17">
        <v>0</v>
      </c>
      <c r="AK24" s="17">
        <v>0</v>
      </c>
      <c r="AL24" s="17">
        <v>0</v>
      </c>
      <c r="AM24" s="17">
        <v>-1.9200000000000017</v>
      </c>
      <c r="AN24" s="17">
        <v>0</v>
      </c>
      <c r="AO24" s="20">
        <f t="shared" si="7"/>
        <v>0</v>
      </c>
      <c r="AP24" s="20">
        <f t="shared" si="7"/>
        <v>0</v>
      </c>
      <c r="AQ24" s="20">
        <f t="shared" si="7"/>
        <v>0</v>
      </c>
      <c r="AR24" s="20">
        <f t="shared" si="7"/>
        <v>0</v>
      </c>
      <c r="AS24" s="20">
        <f t="shared" si="7"/>
        <v>0</v>
      </c>
      <c r="AT24" s="20">
        <f t="shared" si="7"/>
        <v>0</v>
      </c>
      <c r="AU24" s="20">
        <f t="shared" si="7"/>
        <v>0</v>
      </c>
      <c r="AV24" s="20">
        <f t="shared" si="7"/>
        <v>0</v>
      </c>
      <c r="AW24" s="20">
        <f t="shared" si="7"/>
        <v>0</v>
      </c>
      <c r="AX24" s="20">
        <f t="shared" si="7"/>
        <v>0</v>
      </c>
      <c r="AY24" s="20">
        <f t="shared" si="7"/>
        <v>-16.419999999999952</v>
      </c>
      <c r="AZ24" s="20">
        <f t="shared" si="7"/>
        <v>0</v>
      </c>
      <c r="BA24" s="17">
        <v>0</v>
      </c>
      <c r="BB24" s="17">
        <v>0</v>
      </c>
      <c r="BC24" s="17">
        <v>0</v>
      </c>
      <c r="BD24" s="17">
        <v>0</v>
      </c>
      <c r="BE24" s="17">
        <v>0</v>
      </c>
      <c r="BF24" s="17">
        <v>0</v>
      </c>
      <c r="BG24" s="17">
        <v>0</v>
      </c>
      <c r="BH24" s="17">
        <v>0</v>
      </c>
      <c r="BI24" s="17">
        <v>0</v>
      </c>
      <c r="BJ24" s="17">
        <v>0</v>
      </c>
      <c r="BK24" s="17">
        <v>-0.28000000000000003</v>
      </c>
      <c r="BL24" s="17">
        <v>0</v>
      </c>
      <c r="BM24" s="20">
        <f t="shared" si="8"/>
        <v>0</v>
      </c>
      <c r="BN24" s="20">
        <f t="shared" si="8"/>
        <v>0</v>
      </c>
      <c r="BO24" s="20">
        <f t="shared" si="8"/>
        <v>0</v>
      </c>
      <c r="BP24" s="20">
        <f t="shared" si="8"/>
        <v>0</v>
      </c>
      <c r="BQ24" s="20">
        <f t="shared" si="8"/>
        <v>0</v>
      </c>
      <c r="BR24" s="20">
        <f t="shared" si="8"/>
        <v>0</v>
      </c>
      <c r="BS24" s="20">
        <f t="shared" si="8"/>
        <v>0</v>
      </c>
      <c r="BT24" s="20">
        <f t="shared" si="8"/>
        <v>0</v>
      </c>
      <c r="BU24" s="20">
        <f t="shared" si="8"/>
        <v>0</v>
      </c>
      <c r="BV24" s="20">
        <f t="shared" si="8"/>
        <v>0</v>
      </c>
      <c r="BW24" s="20">
        <f t="shared" si="8"/>
        <v>-16.699999999999953</v>
      </c>
      <c r="BX24" s="20">
        <f t="shared" si="8"/>
        <v>0</v>
      </c>
      <c r="BY24" s="17">
        <f t="shared" si="3"/>
        <v>-13.809999999999945</v>
      </c>
      <c r="BZ24" s="17">
        <f t="shared" si="4"/>
        <v>-0.69000000000000483</v>
      </c>
      <c r="CA24" s="17">
        <f t="shared" si="5"/>
        <v>-2.200000000000002</v>
      </c>
      <c r="CB24" s="17">
        <f t="shared" si="6"/>
        <v>-16.699999999999953</v>
      </c>
    </row>
    <row r="25" spans="1:80" x14ac:dyDescent="0.25">
      <c r="A25" t="str">
        <f t="shared" si="0"/>
        <v>VQW.ARD1</v>
      </c>
      <c r="B25" s="1" t="s">
        <v>29</v>
      </c>
      <c r="C25" s="1" t="s">
        <v>30</v>
      </c>
      <c r="D25" s="1" t="s">
        <v>30</v>
      </c>
      <c r="E25" s="17">
        <v>-496.14000000000306</v>
      </c>
      <c r="F25" s="17">
        <v>-238.51000000000022</v>
      </c>
      <c r="G25" s="17">
        <v>-337.27999999999884</v>
      </c>
      <c r="H25" s="17">
        <v>-242.06999999999971</v>
      </c>
      <c r="I25" s="17">
        <v>-159.19000000000051</v>
      </c>
      <c r="J25" s="17">
        <v>-176.07000000000153</v>
      </c>
      <c r="K25" s="17">
        <v>-115.61000000000058</v>
      </c>
      <c r="L25" s="17">
        <v>-212.48999999999978</v>
      </c>
      <c r="M25" s="17">
        <v>-282.26000000000022</v>
      </c>
      <c r="N25" s="17">
        <v>-284.80000000000109</v>
      </c>
      <c r="O25" s="17">
        <v>-286.30000000000109</v>
      </c>
      <c r="P25" s="17">
        <v>-321.62999999999738</v>
      </c>
      <c r="Q25" s="20">
        <v>-24.800000000000011</v>
      </c>
      <c r="R25" s="20">
        <v>-11.920000000000002</v>
      </c>
      <c r="S25" s="20">
        <v>-16.870000000000005</v>
      </c>
      <c r="T25" s="20">
        <v>-12.100000000000001</v>
      </c>
      <c r="U25" s="20">
        <v>-7.9600000000000009</v>
      </c>
      <c r="V25" s="20">
        <v>-8.7999999999999972</v>
      </c>
      <c r="W25" s="20">
        <v>-5.7799999999999994</v>
      </c>
      <c r="X25" s="20">
        <v>-10.620000000000005</v>
      </c>
      <c r="Y25" s="20">
        <v>-14.11</v>
      </c>
      <c r="Z25" s="20">
        <v>-14.239999999999995</v>
      </c>
      <c r="AA25" s="20">
        <v>-14.309999999999988</v>
      </c>
      <c r="AB25" s="20">
        <v>-16.079999999999998</v>
      </c>
      <c r="AC25" s="17">
        <v>-78.839999999999975</v>
      </c>
      <c r="AD25" s="17">
        <v>-37.389999999999986</v>
      </c>
      <c r="AE25" s="17">
        <v>-52.22999999999999</v>
      </c>
      <c r="AF25" s="17">
        <v>-36.980000000000018</v>
      </c>
      <c r="AG25" s="17">
        <v>-23.989999999999995</v>
      </c>
      <c r="AH25" s="17">
        <v>-26.149999999999977</v>
      </c>
      <c r="AI25" s="17">
        <v>-16.93</v>
      </c>
      <c r="AJ25" s="17">
        <v>-30.730000000000004</v>
      </c>
      <c r="AK25" s="17">
        <v>-40.279999999999987</v>
      </c>
      <c r="AL25" s="17">
        <v>-40.110000000000014</v>
      </c>
      <c r="AM25" s="17">
        <v>-39.769999999999982</v>
      </c>
      <c r="AN25" s="17">
        <v>-44.100000000000023</v>
      </c>
      <c r="AO25" s="20">
        <f t="shared" si="7"/>
        <v>-599.78000000000293</v>
      </c>
      <c r="AP25" s="20">
        <f t="shared" si="7"/>
        <v>-287.82000000000022</v>
      </c>
      <c r="AQ25" s="20">
        <f t="shared" si="7"/>
        <v>-406.37999999999886</v>
      </c>
      <c r="AR25" s="20">
        <f t="shared" si="7"/>
        <v>-291.14999999999975</v>
      </c>
      <c r="AS25" s="20">
        <f t="shared" si="7"/>
        <v>-191.1400000000005</v>
      </c>
      <c r="AT25" s="20">
        <f t="shared" si="7"/>
        <v>-211.02000000000152</v>
      </c>
      <c r="AU25" s="20">
        <f t="shared" si="7"/>
        <v>-138.32000000000059</v>
      </c>
      <c r="AV25" s="20">
        <f t="shared" si="7"/>
        <v>-253.8399999999998</v>
      </c>
      <c r="AW25" s="20">
        <f t="shared" si="7"/>
        <v>-336.6500000000002</v>
      </c>
      <c r="AX25" s="20">
        <f t="shared" si="7"/>
        <v>-339.15000000000111</v>
      </c>
      <c r="AY25" s="20">
        <f t="shared" si="7"/>
        <v>-340.38000000000108</v>
      </c>
      <c r="AZ25" s="20">
        <f t="shared" si="7"/>
        <v>-381.80999999999739</v>
      </c>
      <c r="BA25" s="17">
        <v>-9.92</v>
      </c>
      <c r="BB25" s="17">
        <v>-4.7699999999999996</v>
      </c>
      <c r="BC25" s="17">
        <v>-6.74</v>
      </c>
      <c r="BD25" s="17">
        <v>-4.84</v>
      </c>
      <c r="BE25" s="17">
        <v>-3.18</v>
      </c>
      <c r="BF25" s="17">
        <v>-3.52</v>
      </c>
      <c r="BG25" s="17">
        <v>-2.31</v>
      </c>
      <c r="BH25" s="17">
        <v>-4.25</v>
      </c>
      <c r="BI25" s="17">
        <v>-5.64</v>
      </c>
      <c r="BJ25" s="17">
        <v>-5.69</v>
      </c>
      <c r="BK25" s="17">
        <v>-5.72</v>
      </c>
      <c r="BL25" s="17">
        <v>-6.43</v>
      </c>
      <c r="BM25" s="20">
        <f t="shared" si="8"/>
        <v>-609.70000000000289</v>
      </c>
      <c r="BN25" s="20">
        <f t="shared" si="8"/>
        <v>-292.5900000000002</v>
      </c>
      <c r="BO25" s="20">
        <f t="shared" si="8"/>
        <v>-413.11999999999887</v>
      </c>
      <c r="BP25" s="20">
        <f t="shared" si="8"/>
        <v>-295.98999999999972</v>
      </c>
      <c r="BQ25" s="20">
        <f t="shared" si="8"/>
        <v>-194.3200000000005</v>
      </c>
      <c r="BR25" s="20">
        <f t="shared" si="8"/>
        <v>-214.54000000000153</v>
      </c>
      <c r="BS25" s="20">
        <f t="shared" si="8"/>
        <v>-140.63000000000059</v>
      </c>
      <c r="BT25" s="20">
        <f t="shared" si="8"/>
        <v>-258.0899999999998</v>
      </c>
      <c r="BU25" s="20">
        <f t="shared" si="8"/>
        <v>-342.29000000000019</v>
      </c>
      <c r="BV25" s="20">
        <f t="shared" si="8"/>
        <v>-344.84000000000111</v>
      </c>
      <c r="BW25" s="20">
        <f t="shared" si="8"/>
        <v>-346.1000000000011</v>
      </c>
      <c r="BX25" s="20">
        <f t="shared" si="8"/>
        <v>-388.23999999999739</v>
      </c>
      <c r="BY25" s="17">
        <f t="shared" si="3"/>
        <v>-3152.350000000004</v>
      </c>
      <c r="BZ25" s="17">
        <f t="shared" si="4"/>
        <v>-157.59000000000003</v>
      </c>
      <c r="CA25" s="17">
        <f t="shared" si="5"/>
        <v>-530.51</v>
      </c>
      <c r="CB25" s="17">
        <f t="shared" si="6"/>
        <v>-3840.4500000000048</v>
      </c>
    </row>
    <row r="26" spans="1:80" x14ac:dyDescent="0.25">
      <c r="A26" t="str">
        <f t="shared" si="0"/>
        <v>TAU.BAR</v>
      </c>
      <c r="B26" s="1" t="s">
        <v>31</v>
      </c>
      <c r="C26" s="1" t="s">
        <v>32</v>
      </c>
      <c r="D26" s="1" t="s">
        <v>32</v>
      </c>
      <c r="E26" s="17">
        <v>3.2599999999999909</v>
      </c>
      <c r="F26" s="17">
        <v>20.280000000000655</v>
      </c>
      <c r="G26" s="17">
        <v>20.399999999999636</v>
      </c>
      <c r="H26" s="17">
        <v>16.279999999999745</v>
      </c>
      <c r="I26" s="17">
        <v>63.950000000000728</v>
      </c>
      <c r="J26" s="17">
        <v>107.15999999999985</v>
      </c>
      <c r="K26" s="17">
        <v>16.420000000000073</v>
      </c>
      <c r="L26" s="17">
        <v>19.420000000000073</v>
      </c>
      <c r="M26" s="17">
        <v>5.1100000000001273</v>
      </c>
      <c r="N26" s="17">
        <v>10.519999999999982</v>
      </c>
      <c r="O26" s="17">
        <v>13.320000000000164</v>
      </c>
      <c r="P26" s="17">
        <v>14.699999999999818</v>
      </c>
      <c r="Q26" s="20">
        <v>0.17000000000000171</v>
      </c>
      <c r="R26" s="20">
        <v>1.0199999999999818</v>
      </c>
      <c r="S26" s="20">
        <v>1.0199999999999818</v>
      </c>
      <c r="T26" s="20">
        <v>0.81000000000000227</v>
      </c>
      <c r="U26" s="20">
        <v>3.1899999999999409</v>
      </c>
      <c r="V26" s="20">
        <v>5.3600000000001273</v>
      </c>
      <c r="W26" s="20">
        <v>0.81999999999999318</v>
      </c>
      <c r="X26" s="20">
        <v>0.96999999999999886</v>
      </c>
      <c r="Y26" s="20">
        <v>0.25999999999999801</v>
      </c>
      <c r="Z26" s="20">
        <v>0.53000000000000114</v>
      </c>
      <c r="AA26" s="20">
        <v>0.67000000000001592</v>
      </c>
      <c r="AB26" s="20">
        <v>0.74000000000000909</v>
      </c>
      <c r="AC26" s="17">
        <v>0.52000000000001023</v>
      </c>
      <c r="AD26" s="17">
        <v>3.1800000000000637</v>
      </c>
      <c r="AE26" s="17">
        <v>3.1599999999999682</v>
      </c>
      <c r="AF26" s="17">
        <v>2.4900000000000091</v>
      </c>
      <c r="AG26" s="17">
        <v>9.6300000000001091</v>
      </c>
      <c r="AH26" s="17">
        <v>15.920000000000073</v>
      </c>
      <c r="AI26" s="17">
        <v>2.4099999999999682</v>
      </c>
      <c r="AJ26" s="17">
        <v>2.8000000000000682</v>
      </c>
      <c r="AK26" s="17">
        <v>0.72999999999998977</v>
      </c>
      <c r="AL26" s="17">
        <v>1.4800000000000182</v>
      </c>
      <c r="AM26" s="17">
        <v>1.8499999999999659</v>
      </c>
      <c r="AN26" s="17">
        <v>2.0199999999999818</v>
      </c>
      <c r="AO26" s="20">
        <f t="shared" si="7"/>
        <v>3.9500000000000028</v>
      </c>
      <c r="AP26" s="20">
        <f t="shared" si="7"/>
        <v>24.4800000000007</v>
      </c>
      <c r="AQ26" s="20">
        <f t="shared" si="7"/>
        <v>24.579999999999586</v>
      </c>
      <c r="AR26" s="20">
        <f t="shared" si="7"/>
        <v>19.579999999999757</v>
      </c>
      <c r="AS26" s="20">
        <f t="shared" si="7"/>
        <v>76.770000000000778</v>
      </c>
      <c r="AT26" s="20">
        <f t="shared" si="7"/>
        <v>128.44000000000005</v>
      </c>
      <c r="AU26" s="20">
        <f t="shared" si="7"/>
        <v>19.650000000000034</v>
      </c>
      <c r="AV26" s="20">
        <f t="shared" si="7"/>
        <v>23.19000000000014</v>
      </c>
      <c r="AW26" s="20">
        <f t="shared" si="7"/>
        <v>6.1000000000001151</v>
      </c>
      <c r="AX26" s="20">
        <f t="shared" si="7"/>
        <v>12.530000000000001</v>
      </c>
      <c r="AY26" s="20">
        <f t="shared" si="7"/>
        <v>15.840000000000146</v>
      </c>
      <c r="AZ26" s="20">
        <f t="shared" si="7"/>
        <v>17.459999999999809</v>
      </c>
      <c r="BA26" s="17">
        <v>7.0000000000000007E-2</v>
      </c>
      <c r="BB26" s="17">
        <v>0.41</v>
      </c>
      <c r="BC26" s="17">
        <v>0.41</v>
      </c>
      <c r="BD26" s="17">
        <v>0.33</v>
      </c>
      <c r="BE26" s="17">
        <v>1.28</v>
      </c>
      <c r="BF26" s="17">
        <v>2.14</v>
      </c>
      <c r="BG26" s="17">
        <v>0.33</v>
      </c>
      <c r="BH26" s="17">
        <v>0.39</v>
      </c>
      <c r="BI26" s="17">
        <v>0.1</v>
      </c>
      <c r="BJ26" s="17">
        <v>0.21</v>
      </c>
      <c r="BK26" s="17">
        <v>0.27</v>
      </c>
      <c r="BL26" s="17">
        <v>0.28999999999999998</v>
      </c>
      <c r="BM26" s="20">
        <f t="shared" si="8"/>
        <v>4.0200000000000031</v>
      </c>
      <c r="BN26" s="20">
        <f t="shared" si="8"/>
        <v>24.8900000000007</v>
      </c>
      <c r="BO26" s="20">
        <f t="shared" si="8"/>
        <v>24.989999999999586</v>
      </c>
      <c r="BP26" s="20">
        <f t="shared" si="8"/>
        <v>19.909999999999755</v>
      </c>
      <c r="BQ26" s="20">
        <f t="shared" si="8"/>
        <v>78.050000000000779</v>
      </c>
      <c r="BR26" s="20">
        <f t="shared" si="8"/>
        <v>130.58000000000004</v>
      </c>
      <c r="BS26" s="20">
        <f t="shared" si="8"/>
        <v>19.980000000000032</v>
      </c>
      <c r="BT26" s="20">
        <f t="shared" si="8"/>
        <v>23.58000000000014</v>
      </c>
      <c r="BU26" s="20">
        <f t="shared" si="8"/>
        <v>6.2000000000001148</v>
      </c>
      <c r="BV26" s="20">
        <f t="shared" si="8"/>
        <v>12.740000000000002</v>
      </c>
      <c r="BW26" s="20">
        <f t="shared" si="8"/>
        <v>16.110000000000145</v>
      </c>
      <c r="BX26" s="20">
        <f t="shared" si="8"/>
        <v>17.749999999999808</v>
      </c>
      <c r="BY26" s="17">
        <f t="shared" si="3"/>
        <v>310.82000000000085</v>
      </c>
      <c r="BZ26" s="17">
        <f t="shared" si="4"/>
        <v>15.560000000000052</v>
      </c>
      <c r="CA26" s="17">
        <f t="shared" si="5"/>
        <v>52.420000000000222</v>
      </c>
      <c r="CB26" s="17">
        <f t="shared" si="6"/>
        <v>378.80000000000109</v>
      </c>
    </row>
    <row r="27" spans="1:80" x14ac:dyDescent="0.25">
      <c r="A27" t="str">
        <f t="shared" si="0"/>
        <v>TCN.BCR2</v>
      </c>
      <c r="B27" s="1" t="s">
        <v>33</v>
      </c>
      <c r="C27" s="1" t="s">
        <v>34</v>
      </c>
      <c r="D27" s="1" t="s">
        <v>34</v>
      </c>
      <c r="E27" s="17">
        <v>0</v>
      </c>
      <c r="F27" s="17">
        <v>0</v>
      </c>
      <c r="G27" s="17">
        <v>0</v>
      </c>
      <c r="H27" s="17">
        <v>0</v>
      </c>
      <c r="I27" s="17">
        <v>0</v>
      </c>
      <c r="J27" s="17">
        <v>0</v>
      </c>
      <c r="K27" s="17">
        <v>0</v>
      </c>
      <c r="L27" s="17">
        <v>0</v>
      </c>
      <c r="M27" s="17">
        <v>0</v>
      </c>
      <c r="N27" s="17">
        <v>0</v>
      </c>
      <c r="O27" s="17">
        <v>0</v>
      </c>
      <c r="P27" s="17">
        <v>0</v>
      </c>
      <c r="Q27" s="20">
        <v>0</v>
      </c>
      <c r="R27" s="20">
        <v>0</v>
      </c>
      <c r="S27" s="20">
        <v>0</v>
      </c>
      <c r="T27" s="20">
        <v>0</v>
      </c>
      <c r="U27" s="20">
        <v>0</v>
      </c>
      <c r="V27" s="20">
        <v>0</v>
      </c>
      <c r="W27" s="20">
        <v>0</v>
      </c>
      <c r="X27" s="20">
        <v>0</v>
      </c>
      <c r="Y27" s="20">
        <v>0</v>
      </c>
      <c r="Z27" s="20">
        <v>0</v>
      </c>
      <c r="AA27" s="20">
        <v>0</v>
      </c>
      <c r="AB27" s="20">
        <v>0</v>
      </c>
      <c r="AC27" s="17">
        <v>0</v>
      </c>
      <c r="AD27" s="17">
        <v>0</v>
      </c>
      <c r="AE27" s="17">
        <v>0</v>
      </c>
      <c r="AF27" s="17">
        <v>0</v>
      </c>
      <c r="AG27" s="17">
        <v>0</v>
      </c>
      <c r="AH27" s="17">
        <v>0</v>
      </c>
      <c r="AI27" s="17">
        <v>0</v>
      </c>
      <c r="AJ27" s="17">
        <v>0</v>
      </c>
      <c r="AK27" s="17">
        <v>0</v>
      </c>
      <c r="AL27" s="17">
        <v>0</v>
      </c>
      <c r="AM27" s="17">
        <v>0</v>
      </c>
      <c r="AN27" s="17">
        <v>0</v>
      </c>
      <c r="AO27" s="20">
        <f t="shared" si="7"/>
        <v>0</v>
      </c>
      <c r="AP27" s="20">
        <f t="shared" si="7"/>
        <v>0</v>
      </c>
      <c r="AQ27" s="20">
        <f t="shared" si="7"/>
        <v>0</v>
      </c>
      <c r="AR27" s="20">
        <f t="shared" si="7"/>
        <v>0</v>
      </c>
      <c r="AS27" s="20">
        <f t="shared" si="7"/>
        <v>0</v>
      </c>
      <c r="AT27" s="20">
        <f t="shared" si="7"/>
        <v>0</v>
      </c>
      <c r="AU27" s="20">
        <f t="shared" si="7"/>
        <v>0</v>
      </c>
      <c r="AV27" s="20">
        <f t="shared" si="7"/>
        <v>0</v>
      </c>
      <c r="AW27" s="20">
        <f t="shared" si="7"/>
        <v>0</v>
      </c>
      <c r="AX27" s="20">
        <f t="shared" si="7"/>
        <v>0</v>
      </c>
      <c r="AY27" s="20">
        <f t="shared" si="7"/>
        <v>0</v>
      </c>
      <c r="AZ27" s="20">
        <f t="shared" si="7"/>
        <v>0</v>
      </c>
      <c r="BA27" s="17">
        <v>0</v>
      </c>
      <c r="BB27" s="17">
        <v>0</v>
      </c>
      <c r="BC27" s="17">
        <v>0</v>
      </c>
      <c r="BD27" s="17">
        <v>0</v>
      </c>
      <c r="BE27" s="17">
        <v>0</v>
      </c>
      <c r="BF27" s="17">
        <v>0</v>
      </c>
      <c r="BG27" s="17">
        <v>0</v>
      </c>
      <c r="BH27" s="17">
        <v>0</v>
      </c>
      <c r="BI27" s="17">
        <v>0</v>
      </c>
      <c r="BJ27" s="17">
        <v>0</v>
      </c>
      <c r="BK27" s="17">
        <v>0</v>
      </c>
      <c r="BL27" s="17">
        <v>0</v>
      </c>
      <c r="BM27" s="20">
        <f t="shared" si="8"/>
        <v>0</v>
      </c>
      <c r="BN27" s="20">
        <f t="shared" si="8"/>
        <v>0</v>
      </c>
      <c r="BO27" s="20">
        <f t="shared" si="8"/>
        <v>0</v>
      </c>
      <c r="BP27" s="20">
        <f t="shared" si="8"/>
        <v>0</v>
      </c>
      <c r="BQ27" s="20">
        <f t="shared" si="8"/>
        <v>0</v>
      </c>
      <c r="BR27" s="20">
        <f t="shared" si="8"/>
        <v>0</v>
      </c>
      <c r="BS27" s="20">
        <f t="shared" si="8"/>
        <v>0</v>
      </c>
      <c r="BT27" s="20">
        <f t="shared" si="8"/>
        <v>0</v>
      </c>
      <c r="BU27" s="20">
        <f t="shared" si="8"/>
        <v>0</v>
      </c>
      <c r="BV27" s="20">
        <f t="shared" si="8"/>
        <v>0</v>
      </c>
      <c r="BW27" s="20">
        <f t="shared" si="8"/>
        <v>0</v>
      </c>
      <c r="BX27" s="20">
        <f t="shared" si="8"/>
        <v>0</v>
      </c>
      <c r="BY27" s="17">
        <f t="shared" si="3"/>
        <v>0</v>
      </c>
      <c r="BZ27" s="17">
        <f t="shared" si="4"/>
        <v>0</v>
      </c>
      <c r="CA27" s="17">
        <f t="shared" si="5"/>
        <v>0</v>
      </c>
      <c r="CB27" s="17">
        <f t="shared" si="6"/>
        <v>0</v>
      </c>
    </row>
    <row r="28" spans="1:80" x14ac:dyDescent="0.25">
      <c r="A28" t="str">
        <f t="shared" si="0"/>
        <v>TCN.BCRK</v>
      </c>
      <c r="B28" s="1" t="s">
        <v>33</v>
      </c>
      <c r="C28" s="1" t="s">
        <v>35</v>
      </c>
      <c r="D28" s="1" t="s">
        <v>35</v>
      </c>
      <c r="E28" s="17">
        <v>0</v>
      </c>
      <c r="F28" s="17">
        <v>0</v>
      </c>
      <c r="G28" s="17">
        <v>0</v>
      </c>
      <c r="H28" s="17">
        <v>0</v>
      </c>
      <c r="I28" s="17">
        <v>0</v>
      </c>
      <c r="J28" s="17">
        <v>0</v>
      </c>
      <c r="K28" s="17">
        <v>0</v>
      </c>
      <c r="L28" s="17">
        <v>0</v>
      </c>
      <c r="M28" s="17">
        <v>0</v>
      </c>
      <c r="N28" s="17">
        <v>0</v>
      </c>
      <c r="O28" s="17">
        <v>0</v>
      </c>
      <c r="P28" s="17">
        <v>0</v>
      </c>
      <c r="Q28" s="20">
        <v>0</v>
      </c>
      <c r="R28" s="20">
        <v>0</v>
      </c>
      <c r="S28" s="20">
        <v>0</v>
      </c>
      <c r="T28" s="20">
        <v>0</v>
      </c>
      <c r="U28" s="20">
        <v>0</v>
      </c>
      <c r="V28" s="20">
        <v>0</v>
      </c>
      <c r="W28" s="20">
        <v>0</v>
      </c>
      <c r="X28" s="20">
        <v>0</v>
      </c>
      <c r="Y28" s="20">
        <v>0</v>
      </c>
      <c r="Z28" s="20">
        <v>0</v>
      </c>
      <c r="AA28" s="20">
        <v>0</v>
      </c>
      <c r="AB28" s="20">
        <v>0</v>
      </c>
      <c r="AC28" s="17">
        <v>0</v>
      </c>
      <c r="AD28" s="17">
        <v>0</v>
      </c>
      <c r="AE28" s="17">
        <v>0</v>
      </c>
      <c r="AF28" s="17">
        <v>0</v>
      </c>
      <c r="AG28" s="17">
        <v>0</v>
      </c>
      <c r="AH28" s="17">
        <v>0</v>
      </c>
      <c r="AI28" s="17">
        <v>0</v>
      </c>
      <c r="AJ28" s="17">
        <v>0</v>
      </c>
      <c r="AK28" s="17">
        <v>0</v>
      </c>
      <c r="AL28" s="17">
        <v>0</v>
      </c>
      <c r="AM28" s="17">
        <v>0</v>
      </c>
      <c r="AN28" s="17">
        <v>0</v>
      </c>
      <c r="AO28" s="20">
        <f t="shared" si="7"/>
        <v>0</v>
      </c>
      <c r="AP28" s="20">
        <f t="shared" si="7"/>
        <v>0</v>
      </c>
      <c r="AQ28" s="20">
        <f t="shared" si="7"/>
        <v>0</v>
      </c>
      <c r="AR28" s="20">
        <f t="shared" si="7"/>
        <v>0</v>
      </c>
      <c r="AS28" s="20">
        <f t="shared" si="7"/>
        <v>0</v>
      </c>
      <c r="AT28" s="20">
        <f t="shared" si="7"/>
        <v>0</v>
      </c>
      <c r="AU28" s="20">
        <f t="shared" si="7"/>
        <v>0</v>
      </c>
      <c r="AV28" s="20">
        <f t="shared" si="7"/>
        <v>0</v>
      </c>
      <c r="AW28" s="20">
        <f t="shared" si="7"/>
        <v>0</v>
      </c>
      <c r="AX28" s="20">
        <f t="shared" si="7"/>
        <v>0</v>
      </c>
      <c r="AY28" s="20">
        <f t="shared" si="7"/>
        <v>0</v>
      </c>
      <c r="AZ28" s="20">
        <f t="shared" si="7"/>
        <v>0</v>
      </c>
      <c r="BA28" s="17">
        <v>0</v>
      </c>
      <c r="BB28" s="17">
        <v>0</v>
      </c>
      <c r="BC28" s="17">
        <v>0</v>
      </c>
      <c r="BD28" s="17">
        <v>0</v>
      </c>
      <c r="BE28" s="17">
        <v>0</v>
      </c>
      <c r="BF28" s="17">
        <v>0</v>
      </c>
      <c r="BG28" s="17">
        <v>0</v>
      </c>
      <c r="BH28" s="17">
        <v>0</v>
      </c>
      <c r="BI28" s="17">
        <v>0</v>
      </c>
      <c r="BJ28" s="17">
        <v>0</v>
      </c>
      <c r="BK28" s="17">
        <v>0</v>
      </c>
      <c r="BL28" s="17">
        <v>0</v>
      </c>
      <c r="BM28" s="20">
        <f t="shared" si="8"/>
        <v>0</v>
      </c>
      <c r="BN28" s="20">
        <f t="shared" si="8"/>
        <v>0</v>
      </c>
      <c r="BO28" s="20">
        <f t="shared" si="8"/>
        <v>0</v>
      </c>
      <c r="BP28" s="20">
        <f t="shared" si="8"/>
        <v>0</v>
      </c>
      <c r="BQ28" s="20">
        <f t="shared" si="8"/>
        <v>0</v>
      </c>
      <c r="BR28" s="20">
        <f t="shared" si="8"/>
        <v>0</v>
      </c>
      <c r="BS28" s="20">
        <f t="shared" si="8"/>
        <v>0</v>
      </c>
      <c r="BT28" s="20">
        <f t="shared" si="8"/>
        <v>0</v>
      </c>
      <c r="BU28" s="20">
        <f t="shared" si="8"/>
        <v>0</v>
      </c>
      <c r="BV28" s="20">
        <f t="shared" si="8"/>
        <v>0</v>
      </c>
      <c r="BW28" s="20">
        <f t="shared" si="8"/>
        <v>0</v>
      </c>
      <c r="BX28" s="20">
        <f t="shared" si="8"/>
        <v>0</v>
      </c>
      <c r="BY28" s="17">
        <f t="shared" si="3"/>
        <v>0</v>
      </c>
      <c r="BZ28" s="17">
        <f t="shared" si="4"/>
        <v>0</v>
      </c>
      <c r="CA28" s="17">
        <f t="shared" si="5"/>
        <v>0</v>
      </c>
      <c r="CB28" s="17">
        <f t="shared" si="6"/>
        <v>0</v>
      </c>
    </row>
    <row r="29" spans="1:80" x14ac:dyDescent="0.25">
      <c r="A29" t="str">
        <f t="shared" si="0"/>
        <v>TAU.BIG</v>
      </c>
      <c r="B29" s="1" t="s">
        <v>31</v>
      </c>
      <c r="C29" s="1" t="s">
        <v>36</v>
      </c>
      <c r="D29" s="1" t="s">
        <v>36</v>
      </c>
      <c r="E29" s="17">
        <v>90.889999999999418</v>
      </c>
      <c r="F29" s="17">
        <v>103.59000000000378</v>
      </c>
      <c r="G29" s="17">
        <v>81.409999999999854</v>
      </c>
      <c r="H29" s="17">
        <v>79.220000000001164</v>
      </c>
      <c r="I29" s="17">
        <v>233.25</v>
      </c>
      <c r="J29" s="17">
        <v>358.67000000001281</v>
      </c>
      <c r="K29" s="17">
        <v>70.219999999997526</v>
      </c>
      <c r="L29" s="17">
        <v>121.77000000000407</v>
      </c>
      <c r="M29" s="17">
        <v>68.129999999997381</v>
      </c>
      <c r="N29" s="17">
        <v>79.649999999997817</v>
      </c>
      <c r="O29" s="17">
        <v>94.520000000004075</v>
      </c>
      <c r="P29" s="17">
        <v>101.66999999999825</v>
      </c>
      <c r="Q29" s="20">
        <v>4.5500000000001819</v>
      </c>
      <c r="R29" s="20">
        <v>5.1800000000000637</v>
      </c>
      <c r="S29" s="20">
        <v>4.0699999999999363</v>
      </c>
      <c r="T29" s="20">
        <v>3.9600000000000364</v>
      </c>
      <c r="U29" s="20">
        <v>11.659999999999854</v>
      </c>
      <c r="V29" s="20">
        <v>17.940000000000509</v>
      </c>
      <c r="W29" s="20">
        <v>3.5099999999999909</v>
      </c>
      <c r="X29" s="20">
        <v>6.0900000000001455</v>
      </c>
      <c r="Y29" s="20">
        <v>3.4000000000000909</v>
      </c>
      <c r="Z29" s="20">
        <v>3.9900000000000091</v>
      </c>
      <c r="AA29" s="20">
        <v>4.7200000000000273</v>
      </c>
      <c r="AB29" s="20">
        <v>5.0800000000001546</v>
      </c>
      <c r="AC29" s="17">
        <v>14.449999999999818</v>
      </c>
      <c r="AD29" s="17">
        <v>16.240000000000691</v>
      </c>
      <c r="AE29" s="17">
        <v>12.610000000000582</v>
      </c>
      <c r="AF29" s="17">
        <v>12.109999999999673</v>
      </c>
      <c r="AG29" s="17">
        <v>35.149999999999636</v>
      </c>
      <c r="AH29" s="17">
        <v>53.290000000000873</v>
      </c>
      <c r="AI29" s="17">
        <v>10.289999999999964</v>
      </c>
      <c r="AJ29" s="17">
        <v>17.609999999999673</v>
      </c>
      <c r="AK29" s="17">
        <v>9.7199999999997999</v>
      </c>
      <c r="AL29" s="17">
        <v>11.220000000000255</v>
      </c>
      <c r="AM29" s="17">
        <v>13.130000000000109</v>
      </c>
      <c r="AN29" s="17">
        <v>13.930000000000291</v>
      </c>
      <c r="AO29" s="20">
        <f t="shared" si="7"/>
        <v>109.88999999999942</v>
      </c>
      <c r="AP29" s="20">
        <f t="shared" si="7"/>
        <v>125.01000000000454</v>
      </c>
      <c r="AQ29" s="20">
        <f t="shared" si="7"/>
        <v>98.090000000000373</v>
      </c>
      <c r="AR29" s="20">
        <f t="shared" si="7"/>
        <v>95.290000000000873</v>
      </c>
      <c r="AS29" s="20">
        <f t="shared" si="7"/>
        <v>280.05999999999949</v>
      </c>
      <c r="AT29" s="20">
        <f t="shared" si="7"/>
        <v>429.90000000001419</v>
      </c>
      <c r="AU29" s="20">
        <f t="shared" si="7"/>
        <v>84.019999999997481</v>
      </c>
      <c r="AV29" s="20">
        <f t="shared" si="7"/>
        <v>145.47000000000389</v>
      </c>
      <c r="AW29" s="20">
        <f t="shared" si="7"/>
        <v>81.249999999997272</v>
      </c>
      <c r="AX29" s="20">
        <f t="shared" si="7"/>
        <v>94.859999999998081</v>
      </c>
      <c r="AY29" s="20">
        <f t="shared" si="7"/>
        <v>112.37000000000421</v>
      </c>
      <c r="AZ29" s="20">
        <f t="shared" si="7"/>
        <v>120.6799999999987</v>
      </c>
      <c r="BA29" s="17">
        <v>1.82</v>
      </c>
      <c r="BB29" s="17">
        <v>2.0699999999999998</v>
      </c>
      <c r="BC29" s="17">
        <v>1.63</v>
      </c>
      <c r="BD29" s="17">
        <v>1.58</v>
      </c>
      <c r="BE29" s="17">
        <v>4.66</v>
      </c>
      <c r="BF29" s="17">
        <v>7.17</v>
      </c>
      <c r="BG29" s="17">
        <v>1.4</v>
      </c>
      <c r="BH29" s="17">
        <v>2.4300000000000002</v>
      </c>
      <c r="BI29" s="17">
        <v>1.36</v>
      </c>
      <c r="BJ29" s="17">
        <v>1.59</v>
      </c>
      <c r="BK29" s="17">
        <v>1.89</v>
      </c>
      <c r="BL29" s="17">
        <v>2.0299999999999998</v>
      </c>
      <c r="BM29" s="20">
        <f t="shared" si="8"/>
        <v>111.70999999999941</v>
      </c>
      <c r="BN29" s="20">
        <f t="shared" si="8"/>
        <v>127.08000000000453</v>
      </c>
      <c r="BO29" s="20">
        <f t="shared" si="8"/>
        <v>99.720000000000368</v>
      </c>
      <c r="BP29" s="20">
        <f t="shared" si="8"/>
        <v>96.870000000000871</v>
      </c>
      <c r="BQ29" s="20">
        <f t="shared" si="8"/>
        <v>284.71999999999952</v>
      </c>
      <c r="BR29" s="20">
        <f t="shared" si="8"/>
        <v>437.0700000000142</v>
      </c>
      <c r="BS29" s="20">
        <f t="shared" si="8"/>
        <v>85.419999999997486</v>
      </c>
      <c r="BT29" s="20">
        <f t="shared" si="8"/>
        <v>147.9000000000039</v>
      </c>
      <c r="BU29" s="20">
        <f t="shared" si="8"/>
        <v>82.609999999997271</v>
      </c>
      <c r="BV29" s="20">
        <f t="shared" si="8"/>
        <v>96.449999999998084</v>
      </c>
      <c r="BW29" s="20">
        <f t="shared" si="8"/>
        <v>114.26000000000421</v>
      </c>
      <c r="BX29" s="20">
        <f t="shared" si="8"/>
        <v>122.7099999999987</v>
      </c>
      <c r="BY29" s="17">
        <f t="shared" si="3"/>
        <v>1482.9900000000162</v>
      </c>
      <c r="BZ29" s="17">
        <f t="shared" si="4"/>
        <v>74.150000000001</v>
      </c>
      <c r="CA29" s="17">
        <f t="shared" si="5"/>
        <v>249.38000000000136</v>
      </c>
      <c r="CB29" s="17">
        <f t="shared" si="6"/>
        <v>1806.5200000000186</v>
      </c>
    </row>
    <row r="30" spans="1:80" x14ac:dyDescent="0.25">
      <c r="A30" t="str">
        <f t="shared" si="0"/>
        <v>TAU.BPW</v>
      </c>
      <c r="B30" s="1" t="s">
        <v>31</v>
      </c>
      <c r="C30" s="1" t="s">
        <v>37</v>
      </c>
      <c r="D30" s="1" t="s">
        <v>37</v>
      </c>
      <c r="E30" s="17">
        <v>28.279999999999745</v>
      </c>
      <c r="F30" s="17">
        <v>29.729999999999563</v>
      </c>
      <c r="G30" s="17">
        <v>21.539999999999964</v>
      </c>
      <c r="H30" s="17">
        <v>18.650000000000091</v>
      </c>
      <c r="I30" s="17">
        <v>103.22999999999956</v>
      </c>
      <c r="J30" s="17">
        <v>143.03000000000247</v>
      </c>
      <c r="K30" s="17">
        <v>33.980000000000473</v>
      </c>
      <c r="L30" s="17">
        <v>38.909999999999854</v>
      </c>
      <c r="M30" s="17">
        <v>23.739999999999782</v>
      </c>
      <c r="N30" s="17">
        <v>22.990000000000236</v>
      </c>
      <c r="O30" s="17">
        <v>15.580000000000382</v>
      </c>
      <c r="P30" s="17">
        <v>17.099999999999909</v>
      </c>
      <c r="Q30" s="20">
        <v>1.4099999999999966</v>
      </c>
      <c r="R30" s="20">
        <v>1.4900000000000091</v>
      </c>
      <c r="S30" s="20">
        <v>1.0800000000000125</v>
      </c>
      <c r="T30" s="20">
        <v>0.93000000000000682</v>
      </c>
      <c r="U30" s="20">
        <v>5.1599999999999682</v>
      </c>
      <c r="V30" s="20">
        <v>7.1500000000000909</v>
      </c>
      <c r="W30" s="20">
        <v>1.6999999999999886</v>
      </c>
      <c r="X30" s="20">
        <v>1.9500000000000455</v>
      </c>
      <c r="Y30" s="20">
        <v>1.1899999999999977</v>
      </c>
      <c r="Z30" s="20">
        <v>1.1500000000000057</v>
      </c>
      <c r="AA30" s="20">
        <v>0.78000000000000114</v>
      </c>
      <c r="AB30" s="20">
        <v>0.85999999999998522</v>
      </c>
      <c r="AC30" s="17">
        <v>4.5</v>
      </c>
      <c r="AD30" s="17">
        <v>4.6599999999999682</v>
      </c>
      <c r="AE30" s="17">
        <v>3.3300000000000409</v>
      </c>
      <c r="AF30" s="17">
        <v>2.8499999999999659</v>
      </c>
      <c r="AG30" s="17">
        <v>15.559999999999945</v>
      </c>
      <c r="AH30" s="17">
        <v>21.25</v>
      </c>
      <c r="AI30" s="17">
        <v>4.9800000000000182</v>
      </c>
      <c r="AJ30" s="17">
        <v>5.6299999999999955</v>
      </c>
      <c r="AK30" s="17">
        <v>3.3799999999999955</v>
      </c>
      <c r="AL30" s="17">
        <v>3.2400000000000091</v>
      </c>
      <c r="AM30" s="17">
        <v>2.160000000000025</v>
      </c>
      <c r="AN30" s="17">
        <v>2.3400000000000318</v>
      </c>
      <c r="AO30" s="20">
        <f t="shared" si="7"/>
        <v>34.189999999999742</v>
      </c>
      <c r="AP30" s="20">
        <f t="shared" si="7"/>
        <v>35.879999999999541</v>
      </c>
      <c r="AQ30" s="20">
        <f t="shared" si="7"/>
        <v>25.950000000000017</v>
      </c>
      <c r="AR30" s="20">
        <f t="shared" si="7"/>
        <v>22.430000000000064</v>
      </c>
      <c r="AS30" s="20">
        <f t="shared" si="7"/>
        <v>123.94999999999948</v>
      </c>
      <c r="AT30" s="20">
        <f t="shared" si="7"/>
        <v>171.43000000000256</v>
      </c>
      <c r="AU30" s="20">
        <f t="shared" si="7"/>
        <v>40.66000000000048</v>
      </c>
      <c r="AV30" s="20">
        <f t="shared" si="7"/>
        <v>46.489999999999895</v>
      </c>
      <c r="AW30" s="20">
        <f t="shared" si="7"/>
        <v>28.309999999999775</v>
      </c>
      <c r="AX30" s="20">
        <f t="shared" si="7"/>
        <v>27.380000000000251</v>
      </c>
      <c r="AY30" s="20">
        <f t="shared" si="7"/>
        <v>18.520000000000408</v>
      </c>
      <c r="AZ30" s="20">
        <f t="shared" si="7"/>
        <v>20.299999999999926</v>
      </c>
      <c r="BA30" s="17">
        <v>0.56999999999999995</v>
      </c>
      <c r="BB30" s="17">
        <v>0.59</v>
      </c>
      <c r="BC30" s="17">
        <v>0.43</v>
      </c>
      <c r="BD30" s="17">
        <v>0.37</v>
      </c>
      <c r="BE30" s="17">
        <v>2.06</v>
      </c>
      <c r="BF30" s="17">
        <v>2.86</v>
      </c>
      <c r="BG30" s="17">
        <v>0.68</v>
      </c>
      <c r="BH30" s="17">
        <v>0.78</v>
      </c>
      <c r="BI30" s="17">
        <v>0.47</v>
      </c>
      <c r="BJ30" s="17">
        <v>0.46</v>
      </c>
      <c r="BK30" s="17">
        <v>0.31</v>
      </c>
      <c r="BL30" s="17">
        <v>0.34</v>
      </c>
      <c r="BM30" s="20">
        <f t="shared" si="8"/>
        <v>34.759999999999742</v>
      </c>
      <c r="BN30" s="20">
        <f t="shared" si="8"/>
        <v>36.469999999999544</v>
      </c>
      <c r="BO30" s="20">
        <f t="shared" si="8"/>
        <v>26.380000000000017</v>
      </c>
      <c r="BP30" s="20">
        <f t="shared" si="8"/>
        <v>22.800000000000065</v>
      </c>
      <c r="BQ30" s="20">
        <f t="shared" si="8"/>
        <v>126.00999999999948</v>
      </c>
      <c r="BR30" s="20">
        <f t="shared" si="8"/>
        <v>174.29000000000258</v>
      </c>
      <c r="BS30" s="20">
        <f t="shared" si="8"/>
        <v>41.340000000000479</v>
      </c>
      <c r="BT30" s="20">
        <f t="shared" si="8"/>
        <v>47.269999999999897</v>
      </c>
      <c r="BU30" s="20">
        <f t="shared" si="8"/>
        <v>28.779999999999774</v>
      </c>
      <c r="BV30" s="20">
        <f t="shared" si="8"/>
        <v>27.840000000000252</v>
      </c>
      <c r="BW30" s="20">
        <f t="shared" si="8"/>
        <v>18.830000000000407</v>
      </c>
      <c r="BX30" s="20">
        <f t="shared" si="8"/>
        <v>20.639999999999926</v>
      </c>
      <c r="BY30" s="17">
        <f t="shared" si="3"/>
        <v>496.76000000000204</v>
      </c>
      <c r="BZ30" s="17">
        <f t="shared" si="4"/>
        <v>24.850000000000108</v>
      </c>
      <c r="CA30" s="17">
        <f t="shared" si="5"/>
        <v>83.800000000000011</v>
      </c>
      <c r="CB30" s="17">
        <f t="shared" si="6"/>
        <v>605.41000000000201</v>
      </c>
    </row>
    <row r="31" spans="1:80" x14ac:dyDescent="0.25">
      <c r="A31" t="str">
        <f t="shared" si="0"/>
        <v>ALPL.BR3</v>
      </c>
      <c r="B31" s="1" t="s">
        <v>38</v>
      </c>
      <c r="C31" s="1" t="s">
        <v>39</v>
      </c>
      <c r="D31" s="1" t="s">
        <v>39</v>
      </c>
      <c r="E31" s="17">
        <v>1408.510000000002</v>
      </c>
      <c r="F31" s="17">
        <v>671.81999999999971</v>
      </c>
      <c r="G31" s="17">
        <v>282.60000000000036</v>
      </c>
      <c r="H31" s="17">
        <v>188.53000000000065</v>
      </c>
      <c r="I31" s="17">
        <v>62.570000000000164</v>
      </c>
      <c r="J31" s="17">
        <v>2323.7400000000052</v>
      </c>
      <c r="K31" s="17">
        <v>606.56999999999971</v>
      </c>
      <c r="L31" s="17">
        <v>611.95000000000073</v>
      </c>
      <c r="M31" s="17">
        <v>0</v>
      </c>
      <c r="N31" s="17">
        <v>0</v>
      </c>
      <c r="O31" s="17">
        <v>0</v>
      </c>
      <c r="P31" s="17">
        <v>0</v>
      </c>
      <c r="Q31" s="20">
        <v>70.42999999999995</v>
      </c>
      <c r="R31" s="20">
        <v>33.590000000000032</v>
      </c>
      <c r="S31" s="20">
        <v>14.129999999999995</v>
      </c>
      <c r="T31" s="20">
        <v>9.4200000000000017</v>
      </c>
      <c r="U31" s="20">
        <v>3.1300000000000026</v>
      </c>
      <c r="V31" s="20">
        <v>116.18999999999983</v>
      </c>
      <c r="W31" s="20">
        <v>30.330000000000041</v>
      </c>
      <c r="X31" s="20">
        <v>30.599999999999966</v>
      </c>
      <c r="Y31" s="20">
        <v>0</v>
      </c>
      <c r="Z31" s="20">
        <v>0</v>
      </c>
      <c r="AA31" s="20">
        <v>0</v>
      </c>
      <c r="AB31" s="20">
        <v>0</v>
      </c>
      <c r="AC31" s="17">
        <v>223.82999999999993</v>
      </c>
      <c r="AD31" s="17">
        <v>105.33000000000015</v>
      </c>
      <c r="AE31" s="17">
        <v>43.769999999999982</v>
      </c>
      <c r="AF31" s="17">
        <v>28.800000000000011</v>
      </c>
      <c r="AG31" s="17">
        <v>9.4200000000000017</v>
      </c>
      <c r="AH31" s="17">
        <v>345.24000000000069</v>
      </c>
      <c r="AI31" s="17">
        <v>88.869999999999891</v>
      </c>
      <c r="AJ31" s="17">
        <v>88.490000000000009</v>
      </c>
      <c r="AK31" s="17">
        <v>0</v>
      </c>
      <c r="AL31" s="17">
        <v>0</v>
      </c>
      <c r="AM31" s="17">
        <v>0</v>
      </c>
      <c r="AN31" s="17">
        <v>0</v>
      </c>
      <c r="AO31" s="20">
        <f t="shared" si="7"/>
        <v>1702.7700000000018</v>
      </c>
      <c r="AP31" s="20">
        <f t="shared" si="7"/>
        <v>810.7399999999999</v>
      </c>
      <c r="AQ31" s="20">
        <f t="shared" si="7"/>
        <v>340.50000000000034</v>
      </c>
      <c r="AR31" s="20">
        <f t="shared" si="7"/>
        <v>226.75000000000068</v>
      </c>
      <c r="AS31" s="20">
        <f t="shared" si="7"/>
        <v>75.120000000000161</v>
      </c>
      <c r="AT31" s="20">
        <f t="shared" si="7"/>
        <v>2785.1700000000055</v>
      </c>
      <c r="AU31" s="20">
        <f t="shared" si="7"/>
        <v>725.76999999999964</v>
      </c>
      <c r="AV31" s="20">
        <f t="shared" si="7"/>
        <v>731.04000000000065</v>
      </c>
      <c r="AW31" s="20">
        <f t="shared" si="7"/>
        <v>0</v>
      </c>
      <c r="AX31" s="20">
        <f t="shared" si="7"/>
        <v>0</v>
      </c>
      <c r="AY31" s="20">
        <f t="shared" si="7"/>
        <v>0</v>
      </c>
      <c r="AZ31" s="20">
        <f t="shared" si="7"/>
        <v>0</v>
      </c>
      <c r="BA31" s="17">
        <v>28.16</v>
      </c>
      <c r="BB31" s="17">
        <v>13.43</v>
      </c>
      <c r="BC31" s="17">
        <v>5.65</v>
      </c>
      <c r="BD31" s="17">
        <v>3.77</v>
      </c>
      <c r="BE31" s="17">
        <v>1.25</v>
      </c>
      <c r="BF31" s="17">
        <v>46.46</v>
      </c>
      <c r="BG31" s="17">
        <v>12.13</v>
      </c>
      <c r="BH31" s="17">
        <v>12.24</v>
      </c>
      <c r="BI31" s="17">
        <v>0</v>
      </c>
      <c r="BJ31" s="17">
        <v>0</v>
      </c>
      <c r="BK31" s="17">
        <v>0</v>
      </c>
      <c r="BL31" s="17">
        <v>0</v>
      </c>
      <c r="BM31" s="20">
        <f t="shared" si="8"/>
        <v>1730.9300000000019</v>
      </c>
      <c r="BN31" s="20">
        <f t="shared" si="8"/>
        <v>824.16999999999985</v>
      </c>
      <c r="BO31" s="20">
        <f t="shared" si="8"/>
        <v>346.15000000000032</v>
      </c>
      <c r="BP31" s="20">
        <f t="shared" si="8"/>
        <v>230.52000000000069</v>
      </c>
      <c r="BQ31" s="20">
        <f t="shared" si="8"/>
        <v>76.370000000000161</v>
      </c>
      <c r="BR31" s="20">
        <f t="shared" si="8"/>
        <v>2831.6300000000056</v>
      </c>
      <c r="BS31" s="20">
        <f t="shared" si="8"/>
        <v>737.89999999999964</v>
      </c>
      <c r="BT31" s="20">
        <f t="shared" si="8"/>
        <v>743.28000000000065</v>
      </c>
      <c r="BU31" s="20">
        <f t="shared" si="8"/>
        <v>0</v>
      </c>
      <c r="BV31" s="20">
        <f t="shared" si="8"/>
        <v>0</v>
      </c>
      <c r="BW31" s="20">
        <f t="shared" si="8"/>
        <v>0</v>
      </c>
      <c r="BX31" s="20">
        <f t="shared" si="8"/>
        <v>0</v>
      </c>
      <c r="BY31" s="17">
        <f t="shared" si="3"/>
        <v>6156.2900000000081</v>
      </c>
      <c r="BZ31" s="17">
        <f t="shared" si="4"/>
        <v>307.81999999999982</v>
      </c>
      <c r="CA31" s="17">
        <f t="shared" si="5"/>
        <v>1056.8400000000006</v>
      </c>
      <c r="CB31" s="17">
        <f t="shared" si="6"/>
        <v>7520.9500000000089</v>
      </c>
    </row>
    <row r="32" spans="1:80" x14ac:dyDescent="0.25">
      <c r="A32" t="str">
        <f t="shared" si="0"/>
        <v>ALPL.BR4</v>
      </c>
      <c r="B32" s="1" t="s">
        <v>38</v>
      </c>
      <c r="C32" s="1" t="s">
        <v>40</v>
      </c>
      <c r="D32" s="1" t="s">
        <v>40</v>
      </c>
      <c r="E32" s="17">
        <v>3727.8400000000111</v>
      </c>
      <c r="F32" s="17">
        <v>2358.9500000000044</v>
      </c>
      <c r="G32" s="17">
        <v>1884.9799999999959</v>
      </c>
      <c r="H32" s="17">
        <v>2238.0899999999965</v>
      </c>
      <c r="I32" s="17">
        <v>7793.1399999999849</v>
      </c>
      <c r="J32" s="17">
        <v>12660.430000000051</v>
      </c>
      <c r="K32" s="17">
        <v>2366.6899999999951</v>
      </c>
      <c r="L32" s="17">
        <v>3790.0699999999924</v>
      </c>
      <c r="M32" s="17">
        <v>2088.3700000000135</v>
      </c>
      <c r="N32" s="17">
        <v>702.74000000000342</v>
      </c>
      <c r="O32" s="17">
        <v>1645.4599999999991</v>
      </c>
      <c r="P32" s="17">
        <v>2191.6800000000003</v>
      </c>
      <c r="Q32" s="20">
        <v>186.38999999999987</v>
      </c>
      <c r="R32" s="20">
        <v>117.95000000000005</v>
      </c>
      <c r="S32" s="20">
        <v>94.25</v>
      </c>
      <c r="T32" s="20">
        <v>111.90000000000009</v>
      </c>
      <c r="U32" s="20">
        <v>389.65000000000055</v>
      </c>
      <c r="V32" s="20">
        <v>633.02000000000044</v>
      </c>
      <c r="W32" s="20">
        <v>118.33000000000015</v>
      </c>
      <c r="X32" s="20">
        <v>189.5</v>
      </c>
      <c r="Y32" s="20">
        <v>104.42000000000007</v>
      </c>
      <c r="Z32" s="20">
        <v>35.139999999999986</v>
      </c>
      <c r="AA32" s="20">
        <v>82.270000000000209</v>
      </c>
      <c r="AB32" s="20">
        <v>109.58000000000015</v>
      </c>
      <c r="AC32" s="17">
        <v>592.39999999999964</v>
      </c>
      <c r="AD32" s="17">
        <v>369.85999999999967</v>
      </c>
      <c r="AE32" s="17">
        <v>291.9399999999996</v>
      </c>
      <c r="AF32" s="17">
        <v>341.86999999999989</v>
      </c>
      <c r="AG32" s="17">
        <v>1174.3899999999994</v>
      </c>
      <c r="AH32" s="17">
        <v>1880.9799999999996</v>
      </c>
      <c r="AI32" s="17">
        <v>346.75999999999931</v>
      </c>
      <c r="AJ32" s="17">
        <v>548.06999999999971</v>
      </c>
      <c r="AK32" s="17">
        <v>298</v>
      </c>
      <c r="AL32" s="17">
        <v>98.980000000000018</v>
      </c>
      <c r="AM32" s="17">
        <v>228.60999999999967</v>
      </c>
      <c r="AN32" s="17">
        <v>300.44000000000005</v>
      </c>
      <c r="AO32" s="20">
        <f t="shared" si="7"/>
        <v>4506.6300000000101</v>
      </c>
      <c r="AP32" s="20">
        <f t="shared" si="7"/>
        <v>2846.7600000000039</v>
      </c>
      <c r="AQ32" s="20">
        <f t="shared" si="7"/>
        <v>2271.1699999999955</v>
      </c>
      <c r="AR32" s="20">
        <f t="shared" si="7"/>
        <v>2691.8599999999965</v>
      </c>
      <c r="AS32" s="20">
        <f t="shared" si="7"/>
        <v>9357.1799999999857</v>
      </c>
      <c r="AT32" s="20">
        <f t="shared" si="7"/>
        <v>15174.430000000051</v>
      </c>
      <c r="AU32" s="20">
        <f t="shared" si="7"/>
        <v>2831.7799999999943</v>
      </c>
      <c r="AV32" s="20">
        <f t="shared" si="7"/>
        <v>4527.6399999999921</v>
      </c>
      <c r="AW32" s="20">
        <f t="shared" si="7"/>
        <v>2490.7900000000136</v>
      </c>
      <c r="AX32" s="20">
        <f t="shared" si="7"/>
        <v>836.86000000000342</v>
      </c>
      <c r="AY32" s="20">
        <f t="shared" si="7"/>
        <v>1956.339999999999</v>
      </c>
      <c r="AZ32" s="20">
        <f t="shared" si="7"/>
        <v>2601.7000000000003</v>
      </c>
      <c r="BA32" s="17">
        <v>74.540000000000006</v>
      </c>
      <c r="BB32" s="17">
        <v>47.17</v>
      </c>
      <c r="BC32" s="17">
        <v>37.69</v>
      </c>
      <c r="BD32" s="17">
        <v>44.75</v>
      </c>
      <c r="BE32" s="17">
        <v>155.83000000000001</v>
      </c>
      <c r="BF32" s="17">
        <v>253.15</v>
      </c>
      <c r="BG32" s="17">
        <v>47.32</v>
      </c>
      <c r="BH32" s="17">
        <v>75.78</v>
      </c>
      <c r="BI32" s="17">
        <v>41.76</v>
      </c>
      <c r="BJ32" s="17">
        <v>14.05</v>
      </c>
      <c r="BK32" s="17">
        <v>32.9</v>
      </c>
      <c r="BL32" s="17">
        <v>43.82</v>
      </c>
      <c r="BM32" s="20">
        <f t="shared" si="8"/>
        <v>4581.1700000000101</v>
      </c>
      <c r="BN32" s="20">
        <f t="shared" si="8"/>
        <v>2893.9300000000039</v>
      </c>
      <c r="BO32" s="20">
        <f t="shared" si="8"/>
        <v>2308.8599999999956</v>
      </c>
      <c r="BP32" s="20">
        <f t="shared" si="8"/>
        <v>2736.6099999999965</v>
      </c>
      <c r="BQ32" s="20">
        <f t="shared" si="8"/>
        <v>9513.0099999999857</v>
      </c>
      <c r="BR32" s="20">
        <f t="shared" si="8"/>
        <v>15427.580000000051</v>
      </c>
      <c r="BS32" s="20">
        <f t="shared" si="8"/>
        <v>2879.0999999999945</v>
      </c>
      <c r="BT32" s="20">
        <f t="shared" si="8"/>
        <v>4603.4199999999919</v>
      </c>
      <c r="BU32" s="20">
        <f t="shared" si="8"/>
        <v>2532.5500000000138</v>
      </c>
      <c r="BV32" s="20">
        <f t="shared" si="8"/>
        <v>850.91000000000338</v>
      </c>
      <c r="BW32" s="20">
        <f t="shared" si="8"/>
        <v>1989.2399999999991</v>
      </c>
      <c r="BX32" s="20">
        <f t="shared" si="8"/>
        <v>2645.5200000000004</v>
      </c>
      <c r="BY32" s="17">
        <f t="shared" si="3"/>
        <v>43448.440000000046</v>
      </c>
      <c r="BZ32" s="17">
        <f t="shared" si="4"/>
        <v>2172.4000000000015</v>
      </c>
      <c r="CA32" s="17">
        <f t="shared" si="5"/>
        <v>7341.059999999994</v>
      </c>
      <c r="CB32" s="17">
        <f t="shared" si="6"/>
        <v>52961.900000000038</v>
      </c>
    </row>
    <row r="33" spans="1:80" x14ac:dyDescent="0.25">
      <c r="A33" t="str">
        <f t="shared" si="0"/>
        <v>ENMP.BR5</v>
      </c>
      <c r="B33" s="1" t="s">
        <v>43</v>
      </c>
      <c r="C33" s="1" t="s">
        <v>42</v>
      </c>
      <c r="D33" s="1" t="s">
        <v>42</v>
      </c>
      <c r="E33" s="17">
        <v>853.98999999999069</v>
      </c>
      <c r="F33" s="17">
        <v>708.86999999999534</v>
      </c>
      <c r="G33" s="17">
        <v>201.9800000000032</v>
      </c>
      <c r="H33" s="17">
        <v>0</v>
      </c>
      <c r="I33" s="17">
        <v>982.98999999999069</v>
      </c>
      <c r="J33" s="17">
        <v>1835.7999999999884</v>
      </c>
      <c r="K33" s="17">
        <v>302.41000000000349</v>
      </c>
      <c r="L33" s="17">
        <v>636.59999999997672</v>
      </c>
      <c r="M33" s="17">
        <v>326.25999999999476</v>
      </c>
      <c r="N33" s="17">
        <v>367.24000000000524</v>
      </c>
      <c r="O33" s="17">
        <v>389.61999999999534</v>
      </c>
      <c r="P33" s="17">
        <v>364.33999999999651</v>
      </c>
      <c r="Q33" s="20">
        <v>42.700000000000728</v>
      </c>
      <c r="R33" s="20">
        <v>35.43999999999869</v>
      </c>
      <c r="S33" s="20">
        <v>10.099999999999909</v>
      </c>
      <c r="T33" s="20">
        <v>0</v>
      </c>
      <c r="U33" s="20">
        <v>49.149999999999636</v>
      </c>
      <c r="V33" s="20">
        <v>91.789999999997235</v>
      </c>
      <c r="W33" s="20">
        <v>15.119999999999891</v>
      </c>
      <c r="X33" s="20">
        <v>31.829999999999927</v>
      </c>
      <c r="Y33" s="20">
        <v>16.309999999999491</v>
      </c>
      <c r="Z33" s="20">
        <v>18.369999999999891</v>
      </c>
      <c r="AA33" s="20">
        <v>19.479999999999563</v>
      </c>
      <c r="AB33" s="20">
        <v>18.220000000000255</v>
      </c>
      <c r="AC33" s="17">
        <v>135.70999999999913</v>
      </c>
      <c r="AD33" s="17">
        <v>111.14999999999782</v>
      </c>
      <c r="AE33" s="17">
        <v>31.279999999999745</v>
      </c>
      <c r="AF33" s="17">
        <v>0</v>
      </c>
      <c r="AG33" s="17">
        <v>148.13999999999942</v>
      </c>
      <c r="AH33" s="17">
        <v>272.75</v>
      </c>
      <c r="AI33" s="17">
        <v>44.309999999999491</v>
      </c>
      <c r="AJ33" s="17">
        <v>92.059999999997672</v>
      </c>
      <c r="AK33" s="17">
        <v>46.549999999999272</v>
      </c>
      <c r="AL33" s="17">
        <v>51.719999999999345</v>
      </c>
      <c r="AM33" s="17">
        <v>54.1299999999992</v>
      </c>
      <c r="AN33" s="17">
        <v>49.950000000000728</v>
      </c>
      <c r="AO33" s="20">
        <f t="shared" si="7"/>
        <v>1032.3999999999905</v>
      </c>
      <c r="AP33" s="20">
        <f t="shared" si="7"/>
        <v>855.45999999999185</v>
      </c>
      <c r="AQ33" s="20">
        <f t="shared" si="7"/>
        <v>243.36000000000286</v>
      </c>
      <c r="AR33" s="20">
        <f t="shared" si="7"/>
        <v>0</v>
      </c>
      <c r="AS33" s="20">
        <f t="shared" si="7"/>
        <v>1180.2799999999897</v>
      </c>
      <c r="AT33" s="20">
        <f t="shared" si="7"/>
        <v>2200.3399999999856</v>
      </c>
      <c r="AU33" s="20">
        <f t="shared" si="7"/>
        <v>361.84000000000287</v>
      </c>
      <c r="AV33" s="20">
        <f t="shared" si="7"/>
        <v>760.48999999997432</v>
      </c>
      <c r="AW33" s="20">
        <f t="shared" si="7"/>
        <v>389.11999999999352</v>
      </c>
      <c r="AX33" s="20">
        <f t="shared" si="7"/>
        <v>437.33000000000447</v>
      </c>
      <c r="AY33" s="20">
        <f t="shared" si="7"/>
        <v>463.22999999999411</v>
      </c>
      <c r="AZ33" s="20">
        <f t="shared" si="7"/>
        <v>432.50999999999749</v>
      </c>
      <c r="BA33" s="17">
        <v>17.079999999999998</v>
      </c>
      <c r="BB33" s="17">
        <v>14.17</v>
      </c>
      <c r="BC33" s="17">
        <v>4.04</v>
      </c>
      <c r="BD33" s="17">
        <v>0</v>
      </c>
      <c r="BE33" s="17">
        <v>19.66</v>
      </c>
      <c r="BF33" s="17">
        <v>36.71</v>
      </c>
      <c r="BG33" s="17">
        <v>6.05</v>
      </c>
      <c r="BH33" s="17">
        <v>12.73</v>
      </c>
      <c r="BI33" s="17">
        <v>6.52</v>
      </c>
      <c r="BJ33" s="17">
        <v>7.34</v>
      </c>
      <c r="BK33" s="17">
        <v>7.79</v>
      </c>
      <c r="BL33" s="17">
        <v>7.29</v>
      </c>
      <c r="BM33" s="20">
        <f t="shared" si="8"/>
        <v>1049.4799999999905</v>
      </c>
      <c r="BN33" s="20">
        <f t="shared" si="8"/>
        <v>869.62999999999181</v>
      </c>
      <c r="BO33" s="20">
        <f t="shared" si="8"/>
        <v>247.40000000000285</v>
      </c>
      <c r="BP33" s="20">
        <f t="shared" si="8"/>
        <v>0</v>
      </c>
      <c r="BQ33" s="20">
        <f t="shared" si="8"/>
        <v>1199.9399999999898</v>
      </c>
      <c r="BR33" s="20">
        <f t="shared" si="8"/>
        <v>2237.0499999999856</v>
      </c>
      <c r="BS33" s="20">
        <f t="shared" si="8"/>
        <v>367.89000000000289</v>
      </c>
      <c r="BT33" s="20">
        <f t="shared" si="8"/>
        <v>773.21999999997433</v>
      </c>
      <c r="BU33" s="20">
        <f t="shared" si="8"/>
        <v>395.63999999999351</v>
      </c>
      <c r="BV33" s="20">
        <f t="shared" si="8"/>
        <v>444.67000000000445</v>
      </c>
      <c r="BW33" s="20">
        <f t="shared" si="8"/>
        <v>471.01999999999413</v>
      </c>
      <c r="BX33" s="20">
        <f t="shared" si="8"/>
        <v>439.79999999999751</v>
      </c>
      <c r="BY33" s="17">
        <f t="shared" si="3"/>
        <v>6970.0999999999403</v>
      </c>
      <c r="BZ33" s="17">
        <f t="shared" si="4"/>
        <v>348.50999999999522</v>
      </c>
      <c r="CA33" s="17">
        <f t="shared" si="5"/>
        <v>1177.1299999999917</v>
      </c>
      <c r="CB33" s="17">
        <f t="shared" si="6"/>
        <v>8495.7399999999288</v>
      </c>
    </row>
    <row r="34" spans="1:80" x14ac:dyDescent="0.25">
      <c r="A34" t="str">
        <f t="shared" si="0"/>
        <v>TAU.BRA</v>
      </c>
      <c r="B34" s="1" t="s">
        <v>31</v>
      </c>
      <c r="C34" s="1" t="s">
        <v>44</v>
      </c>
      <c r="D34" s="1" t="s">
        <v>44</v>
      </c>
      <c r="E34" s="17">
        <v>0</v>
      </c>
      <c r="F34" s="17">
        <v>0</v>
      </c>
      <c r="G34" s="17">
        <v>0</v>
      </c>
      <c r="H34" s="17">
        <v>0</v>
      </c>
      <c r="I34" s="17">
        <v>0</v>
      </c>
      <c r="J34" s="17">
        <v>0</v>
      </c>
      <c r="K34" s="17">
        <v>0</v>
      </c>
      <c r="L34" s="17">
        <v>0</v>
      </c>
      <c r="M34" s="17">
        <v>0</v>
      </c>
      <c r="N34" s="17">
        <v>0</v>
      </c>
      <c r="O34" s="17">
        <v>0</v>
      </c>
      <c r="P34" s="17">
        <v>0</v>
      </c>
      <c r="Q34" s="20">
        <v>0</v>
      </c>
      <c r="R34" s="20">
        <v>0</v>
      </c>
      <c r="S34" s="20">
        <v>0</v>
      </c>
      <c r="T34" s="20">
        <v>0</v>
      </c>
      <c r="U34" s="20">
        <v>0</v>
      </c>
      <c r="V34" s="20">
        <v>0</v>
      </c>
      <c r="W34" s="20">
        <v>0</v>
      </c>
      <c r="X34" s="20">
        <v>0</v>
      </c>
      <c r="Y34" s="20">
        <v>0</v>
      </c>
      <c r="Z34" s="20">
        <v>0</v>
      </c>
      <c r="AA34" s="20">
        <v>0</v>
      </c>
      <c r="AB34" s="20">
        <v>0</v>
      </c>
      <c r="AC34" s="17">
        <v>0</v>
      </c>
      <c r="AD34" s="17">
        <v>0</v>
      </c>
      <c r="AE34" s="17">
        <v>0</v>
      </c>
      <c r="AF34" s="17">
        <v>0</v>
      </c>
      <c r="AG34" s="17">
        <v>0</v>
      </c>
      <c r="AH34" s="17">
        <v>0</v>
      </c>
      <c r="AI34" s="17">
        <v>0</v>
      </c>
      <c r="AJ34" s="17">
        <v>0</v>
      </c>
      <c r="AK34" s="17">
        <v>0</v>
      </c>
      <c r="AL34" s="17">
        <v>0</v>
      </c>
      <c r="AM34" s="17">
        <v>0</v>
      </c>
      <c r="AN34" s="17">
        <v>0</v>
      </c>
      <c r="AO34" s="20">
        <f t="shared" si="7"/>
        <v>0</v>
      </c>
      <c r="AP34" s="20">
        <f t="shared" si="7"/>
        <v>0</v>
      </c>
      <c r="AQ34" s="20">
        <f t="shared" si="7"/>
        <v>0</v>
      </c>
      <c r="AR34" s="20">
        <f t="shared" si="7"/>
        <v>0</v>
      </c>
      <c r="AS34" s="20">
        <f t="shared" si="7"/>
        <v>0</v>
      </c>
      <c r="AT34" s="20">
        <f t="shared" si="7"/>
        <v>0</v>
      </c>
      <c r="AU34" s="20">
        <f t="shared" si="7"/>
        <v>0</v>
      </c>
      <c r="AV34" s="20">
        <f t="shared" si="7"/>
        <v>0</v>
      </c>
      <c r="AW34" s="20">
        <f t="shared" si="7"/>
        <v>0</v>
      </c>
      <c r="AX34" s="20">
        <f t="shared" si="7"/>
        <v>0</v>
      </c>
      <c r="AY34" s="20">
        <f t="shared" si="7"/>
        <v>0</v>
      </c>
      <c r="AZ34" s="20">
        <f t="shared" si="7"/>
        <v>0</v>
      </c>
      <c r="BA34" s="17">
        <v>0</v>
      </c>
      <c r="BB34" s="17">
        <v>0</v>
      </c>
      <c r="BC34" s="17">
        <v>0</v>
      </c>
      <c r="BD34" s="17">
        <v>0</v>
      </c>
      <c r="BE34" s="17">
        <v>0</v>
      </c>
      <c r="BF34" s="17">
        <v>0</v>
      </c>
      <c r="BG34" s="17">
        <v>0</v>
      </c>
      <c r="BH34" s="17">
        <v>0</v>
      </c>
      <c r="BI34" s="17">
        <v>0</v>
      </c>
      <c r="BJ34" s="17">
        <v>0</v>
      </c>
      <c r="BK34" s="17">
        <v>0</v>
      </c>
      <c r="BL34" s="17">
        <v>0</v>
      </c>
      <c r="BM34" s="20">
        <f t="shared" si="8"/>
        <v>0</v>
      </c>
      <c r="BN34" s="20">
        <f t="shared" si="8"/>
        <v>0</v>
      </c>
      <c r="BO34" s="20">
        <f t="shared" si="8"/>
        <v>0</v>
      </c>
      <c r="BP34" s="20">
        <f t="shared" si="8"/>
        <v>0</v>
      </c>
      <c r="BQ34" s="20">
        <f t="shared" si="8"/>
        <v>0</v>
      </c>
      <c r="BR34" s="20">
        <f t="shared" si="8"/>
        <v>0</v>
      </c>
      <c r="BS34" s="20">
        <f t="shared" si="8"/>
        <v>0</v>
      </c>
      <c r="BT34" s="20">
        <f t="shared" si="8"/>
        <v>0</v>
      </c>
      <c r="BU34" s="20">
        <f t="shared" si="8"/>
        <v>0</v>
      </c>
      <c r="BV34" s="20">
        <f t="shared" si="8"/>
        <v>0</v>
      </c>
      <c r="BW34" s="20">
        <f t="shared" si="8"/>
        <v>0</v>
      </c>
      <c r="BX34" s="20">
        <f t="shared" si="8"/>
        <v>0</v>
      </c>
      <c r="BY34" s="17">
        <f t="shared" si="3"/>
        <v>0</v>
      </c>
      <c r="BZ34" s="17">
        <f t="shared" si="4"/>
        <v>0</v>
      </c>
      <c r="CA34" s="17">
        <f t="shared" si="5"/>
        <v>0</v>
      </c>
      <c r="CB34" s="17">
        <f t="shared" si="6"/>
        <v>0</v>
      </c>
    </row>
    <row r="35" spans="1:80" x14ac:dyDescent="0.25">
      <c r="A35" t="str">
        <f t="shared" si="0"/>
        <v>BSRW.BSR1</v>
      </c>
      <c r="B35" s="1" t="s">
        <v>45</v>
      </c>
      <c r="C35" s="1" t="s">
        <v>46</v>
      </c>
      <c r="D35" s="1" t="s">
        <v>46</v>
      </c>
      <c r="E35" s="17">
        <v>-2358.5099999999948</v>
      </c>
      <c r="F35" s="17">
        <v>-1511.2700000000004</v>
      </c>
      <c r="G35" s="17">
        <v>-2006.1599999999926</v>
      </c>
      <c r="H35" s="17">
        <v>-1722.6399999999994</v>
      </c>
      <c r="I35" s="17">
        <v>-2433.3300000000017</v>
      </c>
      <c r="J35" s="17">
        <v>-2466.9099999999962</v>
      </c>
      <c r="K35" s="17">
        <v>-1112.0800000000017</v>
      </c>
      <c r="L35" s="17">
        <v>-1608.9100000000035</v>
      </c>
      <c r="M35" s="17">
        <v>-1584.8600000000006</v>
      </c>
      <c r="N35" s="17">
        <v>-1576.9700000000012</v>
      </c>
      <c r="O35" s="17">
        <v>-1548.9700000000012</v>
      </c>
      <c r="P35" s="17">
        <v>-1719.2700000000041</v>
      </c>
      <c r="Q35" s="20">
        <v>-117.92000000000007</v>
      </c>
      <c r="R35" s="20">
        <v>-75.559999999999945</v>
      </c>
      <c r="S35" s="20">
        <v>-100.30999999999995</v>
      </c>
      <c r="T35" s="20">
        <v>-86.130000000000109</v>
      </c>
      <c r="U35" s="20">
        <v>-121.66999999999985</v>
      </c>
      <c r="V35" s="20">
        <v>-123.34999999999991</v>
      </c>
      <c r="W35" s="20">
        <v>-55.6099999999999</v>
      </c>
      <c r="X35" s="20">
        <v>-80.449999999999818</v>
      </c>
      <c r="Y35" s="20">
        <v>-79.25</v>
      </c>
      <c r="Z35" s="20">
        <v>-78.849999999999909</v>
      </c>
      <c r="AA35" s="20">
        <v>-77.450000000000045</v>
      </c>
      <c r="AB35" s="20">
        <v>-85.960000000000036</v>
      </c>
      <c r="AC35" s="17">
        <v>-374.8100000000004</v>
      </c>
      <c r="AD35" s="17">
        <v>-236.94999999999982</v>
      </c>
      <c r="AE35" s="17">
        <v>-310.69999999999982</v>
      </c>
      <c r="AF35" s="17">
        <v>-263.14000000000033</v>
      </c>
      <c r="AG35" s="17">
        <v>-366.6899999999996</v>
      </c>
      <c r="AH35" s="17">
        <v>-366.52000000000044</v>
      </c>
      <c r="AI35" s="17">
        <v>-162.94000000000005</v>
      </c>
      <c r="AJ35" s="17">
        <v>-232.65999999999985</v>
      </c>
      <c r="AK35" s="17">
        <v>-226.16000000000031</v>
      </c>
      <c r="AL35" s="17">
        <v>-222.10999999999967</v>
      </c>
      <c r="AM35" s="17">
        <v>-215.21000000000004</v>
      </c>
      <c r="AN35" s="17">
        <v>-235.69000000000005</v>
      </c>
      <c r="AO35" s="20">
        <f t="shared" si="7"/>
        <v>-2851.2399999999952</v>
      </c>
      <c r="AP35" s="20">
        <f t="shared" si="7"/>
        <v>-1823.7800000000002</v>
      </c>
      <c r="AQ35" s="20">
        <f t="shared" si="7"/>
        <v>-2417.1699999999923</v>
      </c>
      <c r="AR35" s="20">
        <f t="shared" si="7"/>
        <v>-2071.91</v>
      </c>
      <c r="AS35" s="20">
        <f t="shared" si="7"/>
        <v>-2921.6900000000014</v>
      </c>
      <c r="AT35" s="20">
        <f t="shared" si="7"/>
        <v>-2956.7799999999966</v>
      </c>
      <c r="AU35" s="20">
        <f t="shared" si="7"/>
        <v>-1330.6300000000017</v>
      </c>
      <c r="AV35" s="20">
        <f t="shared" si="7"/>
        <v>-1922.0200000000032</v>
      </c>
      <c r="AW35" s="20">
        <f t="shared" si="7"/>
        <v>-1890.2700000000009</v>
      </c>
      <c r="AX35" s="20">
        <f t="shared" si="7"/>
        <v>-1877.9300000000007</v>
      </c>
      <c r="AY35" s="20">
        <f t="shared" si="7"/>
        <v>-1841.6300000000012</v>
      </c>
      <c r="AZ35" s="20">
        <f t="shared" si="7"/>
        <v>-2040.9200000000042</v>
      </c>
      <c r="BA35" s="17">
        <v>-47.16</v>
      </c>
      <c r="BB35" s="17">
        <v>-30.22</v>
      </c>
      <c r="BC35" s="17">
        <v>-40.11</v>
      </c>
      <c r="BD35" s="17">
        <v>-34.44</v>
      </c>
      <c r="BE35" s="17">
        <v>-48.66</v>
      </c>
      <c r="BF35" s="17">
        <v>-49.33</v>
      </c>
      <c r="BG35" s="17">
        <v>-22.24</v>
      </c>
      <c r="BH35" s="17">
        <v>-32.17</v>
      </c>
      <c r="BI35" s="17">
        <v>-31.69</v>
      </c>
      <c r="BJ35" s="17">
        <v>-31.53</v>
      </c>
      <c r="BK35" s="17">
        <v>-30.97</v>
      </c>
      <c r="BL35" s="17">
        <v>-34.380000000000003</v>
      </c>
      <c r="BM35" s="20">
        <f t="shared" si="8"/>
        <v>-2898.3999999999951</v>
      </c>
      <c r="BN35" s="20">
        <f t="shared" si="8"/>
        <v>-1854.0000000000002</v>
      </c>
      <c r="BO35" s="20">
        <f t="shared" si="8"/>
        <v>-2457.2799999999925</v>
      </c>
      <c r="BP35" s="20">
        <f t="shared" si="8"/>
        <v>-2106.35</v>
      </c>
      <c r="BQ35" s="20">
        <f t="shared" si="8"/>
        <v>-2970.3500000000013</v>
      </c>
      <c r="BR35" s="20">
        <f t="shared" si="8"/>
        <v>-3006.1099999999965</v>
      </c>
      <c r="BS35" s="20">
        <f t="shared" si="8"/>
        <v>-1352.8700000000017</v>
      </c>
      <c r="BT35" s="20">
        <f t="shared" si="8"/>
        <v>-1954.1900000000032</v>
      </c>
      <c r="BU35" s="20">
        <f t="shared" si="8"/>
        <v>-1921.9600000000009</v>
      </c>
      <c r="BV35" s="20">
        <f t="shared" si="8"/>
        <v>-1909.4600000000007</v>
      </c>
      <c r="BW35" s="20">
        <f t="shared" si="8"/>
        <v>-1872.6000000000013</v>
      </c>
      <c r="BX35" s="20">
        <f t="shared" si="8"/>
        <v>-2075.3000000000043</v>
      </c>
      <c r="BY35" s="17">
        <f t="shared" si="3"/>
        <v>-21649.879999999997</v>
      </c>
      <c r="BZ35" s="17">
        <f t="shared" si="4"/>
        <v>-1082.5099999999995</v>
      </c>
      <c r="CA35" s="17">
        <f t="shared" si="5"/>
        <v>-3646.48</v>
      </c>
      <c r="CB35" s="17">
        <f t="shared" si="6"/>
        <v>-26378.87</v>
      </c>
    </row>
    <row r="36" spans="1:80" x14ac:dyDescent="0.25">
      <c r="A36" t="str">
        <f t="shared" si="0"/>
        <v>VQW.BTR1</v>
      </c>
      <c r="B36" s="1" t="s">
        <v>29</v>
      </c>
      <c r="C36" s="1" t="s">
        <v>47</v>
      </c>
      <c r="D36" s="1" t="s">
        <v>47</v>
      </c>
      <c r="E36" s="17">
        <v>-418.79000000000087</v>
      </c>
      <c r="F36" s="17">
        <v>-231.24999999999977</v>
      </c>
      <c r="G36" s="17">
        <v>-342.93000000000029</v>
      </c>
      <c r="H36" s="17">
        <v>-218.73999999999978</v>
      </c>
      <c r="I36" s="17">
        <v>-139.98000000000047</v>
      </c>
      <c r="J36" s="17">
        <v>-148.45000000000073</v>
      </c>
      <c r="K36" s="17">
        <v>-125.44999999999982</v>
      </c>
      <c r="L36" s="17">
        <v>-172.48999999999978</v>
      </c>
      <c r="M36" s="17">
        <v>-224.70999999999913</v>
      </c>
      <c r="N36" s="17">
        <v>-260.26000000000022</v>
      </c>
      <c r="O36" s="17">
        <v>-271.04000000000087</v>
      </c>
      <c r="P36" s="17">
        <v>-280.1200000000008</v>
      </c>
      <c r="Q36" s="20">
        <v>-20.930000000000007</v>
      </c>
      <c r="R36" s="20">
        <v>-11.560000000000002</v>
      </c>
      <c r="S36" s="20">
        <v>-17.150000000000006</v>
      </c>
      <c r="T36" s="20">
        <v>-10.939999999999998</v>
      </c>
      <c r="U36" s="20">
        <v>-6.9999999999999929</v>
      </c>
      <c r="V36" s="20">
        <v>-7.4199999999999946</v>
      </c>
      <c r="W36" s="20">
        <v>-6.269999999999996</v>
      </c>
      <c r="X36" s="20">
        <v>-8.6199999999999974</v>
      </c>
      <c r="Y36" s="20">
        <v>-11.230000000000004</v>
      </c>
      <c r="Z36" s="20">
        <v>-13.009999999999991</v>
      </c>
      <c r="AA36" s="20">
        <v>-13.549999999999997</v>
      </c>
      <c r="AB36" s="20">
        <v>-14.009999999999991</v>
      </c>
      <c r="AC36" s="17">
        <v>-66.549999999999955</v>
      </c>
      <c r="AD36" s="17">
        <v>-36.259999999999991</v>
      </c>
      <c r="AE36" s="17">
        <v>-53.110000000000014</v>
      </c>
      <c r="AF36" s="17">
        <v>-33.420000000000016</v>
      </c>
      <c r="AG36" s="17">
        <v>-21.099999999999994</v>
      </c>
      <c r="AH36" s="17">
        <v>-22.060000000000002</v>
      </c>
      <c r="AI36" s="17">
        <v>-18.379999999999981</v>
      </c>
      <c r="AJ36" s="17">
        <v>-24.950000000000017</v>
      </c>
      <c r="AK36" s="17">
        <v>-32.06</v>
      </c>
      <c r="AL36" s="17">
        <v>-36.659999999999968</v>
      </c>
      <c r="AM36" s="17">
        <v>-37.660000000000025</v>
      </c>
      <c r="AN36" s="17">
        <v>-38.399999999999977</v>
      </c>
      <c r="AO36" s="20">
        <f t="shared" si="7"/>
        <v>-506.27000000000083</v>
      </c>
      <c r="AP36" s="20">
        <f t="shared" si="7"/>
        <v>-279.06999999999977</v>
      </c>
      <c r="AQ36" s="20">
        <f t="shared" si="7"/>
        <v>-413.19000000000028</v>
      </c>
      <c r="AR36" s="20">
        <f t="shared" si="7"/>
        <v>-263.0999999999998</v>
      </c>
      <c r="AS36" s="20">
        <f t="shared" si="7"/>
        <v>-168.08000000000047</v>
      </c>
      <c r="AT36" s="20">
        <f t="shared" si="7"/>
        <v>-177.93000000000072</v>
      </c>
      <c r="AU36" s="20">
        <f t="shared" si="7"/>
        <v>-150.0999999999998</v>
      </c>
      <c r="AV36" s="20">
        <f t="shared" si="7"/>
        <v>-206.0599999999998</v>
      </c>
      <c r="AW36" s="20">
        <f t="shared" si="7"/>
        <v>-267.99999999999915</v>
      </c>
      <c r="AX36" s="20">
        <f t="shared" si="7"/>
        <v>-309.93000000000018</v>
      </c>
      <c r="AY36" s="20">
        <f t="shared" si="7"/>
        <v>-322.25000000000091</v>
      </c>
      <c r="AZ36" s="20">
        <f t="shared" si="7"/>
        <v>-332.53000000000077</v>
      </c>
      <c r="BA36" s="17">
        <v>-8.3699999999999992</v>
      </c>
      <c r="BB36" s="17">
        <v>-4.62</v>
      </c>
      <c r="BC36" s="17">
        <v>-6.86</v>
      </c>
      <c r="BD36" s="17">
        <v>-4.37</v>
      </c>
      <c r="BE36" s="17">
        <v>-2.8</v>
      </c>
      <c r="BF36" s="17">
        <v>-2.97</v>
      </c>
      <c r="BG36" s="17">
        <v>-2.5099999999999998</v>
      </c>
      <c r="BH36" s="17">
        <v>-3.45</v>
      </c>
      <c r="BI36" s="17">
        <v>-4.49</v>
      </c>
      <c r="BJ36" s="17">
        <v>-5.2</v>
      </c>
      <c r="BK36" s="17">
        <v>-5.42</v>
      </c>
      <c r="BL36" s="17">
        <v>-5.6</v>
      </c>
      <c r="BM36" s="20">
        <f t="shared" si="8"/>
        <v>-514.64000000000078</v>
      </c>
      <c r="BN36" s="20">
        <f t="shared" si="8"/>
        <v>-283.68999999999977</v>
      </c>
      <c r="BO36" s="20">
        <f t="shared" si="8"/>
        <v>-420.0500000000003</v>
      </c>
      <c r="BP36" s="20">
        <f t="shared" si="8"/>
        <v>-267.4699999999998</v>
      </c>
      <c r="BQ36" s="20">
        <f t="shared" si="8"/>
        <v>-170.88000000000048</v>
      </c>
      <c r="BR36" s="20">
        <f t="shared" si="8"/>
        <v>-180.90000000000072</v>
      </c>
      <c r="BS36" s="20">
        <f t="shared" si="8"/>
        <v>-152.60999999999979</v>
      </c>
      <c r="BT36" s="20">
        <f t="shared" si="8"/>
        <v>-209.50999999999979</v>
      </c>
      <c r="BU36" s="20">
        <f t="shared" si="8"/>
        <v>-272.48999999999916</v>
      </c>
      <c r="BV36" s="20">
        <f t="shared" si="8"/>
        <v>-315.13000000000017</v>
      </c>
      <c r="BW36" s="20">
        <f t="shared" si="8"/>
        <v>-327.67000000000093</v>
      </c>
      <c r="BX36" s="20">
        <f t="shared" si="8"/>
        <v>-338.13000000000079</v>
      </c>
      <c r="BY36" s="17">
        <f t="shared" si="3"/>
        <v>-2834.2100000000028</v>
      </c>
      <c r="BZ36" s="17">
        <f t="shared" si="4"/>
        <v>-141.68999999999997</v>
      </c>
      <c r="CA36" s="17">
        <f t="shared" si="5"/>
        <v>-477.27</v>
      </c>
      <c r="CB36" s="17">
        <f t="shared" si="6"/>
        <v>-3453.1700000000028</v>
      </c>
    </row>
    <row r="37" spans="1:80" x14ac:dyDescent="0.25">
      <c r="A37" t="str">
        <f t="shared" si="0"/>
        <v>TAU.CAS</v>
      </c>
      <c r="B37" s="1" t="s">
        <v>31</v>
      </c>
      <c r="C37" s="1" t="s">
        <v>48</v>
      </c>
      <c r="D37" s="1" t="s">
        <v>48</v>
      </c>
      <c r="E37" s="17">
        <v>-82.069999999999709</v>
      </c>
      <c r="F37" s="17">
        <v>-71.210000000000946</v>
      </c>
      <c r="G37" s="17">
        <v>-30.779999999999291</v>
      </c>
      <c r="H37" s="17">
        <v>-19.430000000000291</v>
      </c>
      <c r="I37" s="17">
        <v>-78.029999999998836</v>
      </c>
      <c r="J37" s="17">
        <v>-21.159999999999854</v>
      </c>
      <c r="K37" s="17">
        <v>-1.1899999999999977</v>
      </c>
      <c r="L37" s="17">
        <v>-0.83000000000001251</v>
      </c>
      <c r="M37" s="17">
        <v>-0.90999999999996817</v>
      </c>
      <c r="N37" s="17">
        <v>-1.8499999999999659</v>
      </c>
      <c r="O37" s="17">
        <v>-16.200000000000728</v>
      </c>
      <c r="P37" s="17">
        <v>-18.799999999999727</v>
      </c>
      <c r="Q37" s="20">
        <v>-4.0999999999999091</v>
      </c>
      <c r="R37" s="20">
        <v>-3.5600000000000023</v>
      </c>
      <c r="S37" s="20">
        <v>-1.539999999999992</v>
      </c>
      <c r="T37" s="20">
        <v>-0.97999999999998977</v>
      </c>
      <c r="U37" s="20">
        <v>-3.8999999999999773</v>
      </c>
      <c r="V37" s="20">
        <v>-1.0600000000000023</v>
      </c>
      <c r="W37" s="20">
        <v>-6.0000000000000497E-2</v>
      </c>
      <c r="X37" s="20">
        <v>-4.0000000000000036E-2</v>
      </c>
      <c r="Y37" s="20">
        <v>-4.9999999999999822E-2</v>
      </c>
      <c r="Z37" s="20">
        <v>-8.9999999999999858E-2</v>
      </c>
      <c r="AA37" s="20">
        <v>-0.80999999999998806</v>
      </c>
      <c r="AB37" s="20">
        <v>-0.93999999999999773</v>
      </c>
      <c r="AC37" s="17">
        <v>-13.039999999999964</v>
      </c>
      <c r="AD37" s="17">
        <v>-11.169999999999845</v>
      </c>
      <c r="AE37" s="17">
        <v>-4.7699999999999818</v>
      </c>
      <c r="AF37" s="17">
        <v>-2.9700000000000273</v>
      </c>
      <c r="AG37" s="17">
        <v>-11.759999999999991</v>
      </c>
      <c r="AH37" s="17">
        <v>-3.1399999999999864</v>
      </c>
      <c r="AI37" s="17">
        <v>-0.17000000000000171</v>
      </c>
      <c r="AJ37" s="17">
        <v>-0.12000000000000099</v>
      </c>
      <c r="AK37" s="17">
        <v>-0.13000000000000256</v>
      </c>
      <c r="AL37" s="17">
        <v>-0.25999999999999801</v>
      </c>
      <c r="AM37" s="17">
        <v>-2.2599999999999909</v>
      </c>
      <c r="AN37" s="17">
        <v>-2.5799999999999841</v>
      </c>
      <c r="AO37" s="20">
        <f t="shared" si="7"/>
        <v>-99.209999999999582</v>
      </c>
      <c r="AP37" s="20">
        <f t="shared" si="7"/>
        <v>-85.940000000000794</v>
      </c>
      <c r="AQ37" s="20">
        <f t="shared" si="7"/>
        <v>-37.089999999999264</v>
      </c>
      <c r="AR37" s="20">
        <f t="shared" si="7"/>
        <v>-23.380000000000308</v>
      </c>
      <c r="AS37" s="20">
        <f t="shared" si="7"/>
        <v>-93.689999999998804</v>
      </c>
      <c r="AT37" s="20">
        <f t="shared" si="7"/>
        <v>-25.359999999999843</v>
      </c>
      <c r="AU37" s="20">
        <f t="shared" si="7"/>
        <v>-1.42</v>
      </c>
      <c r="AV37" s="20">
        <f t="shared" si="7"/>
        <v>-0.99000000000001354</v>
      </c>
      <c r="AW37" s="20">
        <f t="shared" si="7"/>
        <v>-1.0899999999999705</v>
      </c>
      <c r="AX37" s="20">
        <f t="shared" si="7"/>
        <v>-2.1999999999999638</v>
      </c>
      <c r="AY37" s="20">
        <f t="shared" si="7"/>
        <v>-19.270000000000707</v>
      </c>
      <c r="AZ37" s="20">
        <f t="shared" si="7"/>
        <v>-22.319999999999709</v>
      </c>
      <c r="BA37" s="17">
        <v>-1.64</v>
      </c>
      <c r="BB37" s="17">
        <v>-1.42</v>
      </c>
      <c r="BC37" s="17">
        <v>-0.62</v>
      </c>
      <c r="BD37" s="17">
        <v>-0.39</v>
      </c>
      <c r="BE37" s="17">
        <v>-1.56</v>
      </c>
      <c r="BF37" s="17">
        <v>-0.42</v>
      </c>
      <c r="BG37" s="17">
        <v>-0.02</v>
      </c>
      <c r="BH37" s="17">
        <v>-0.02</v>
      </c>
      <c r="BI37" s="17">
        <v>-0.02</v>
      </c>
      <c r="BJ37" s="17">
        <v>-0.04</v>
      </c>
      <c r="BK37" s="17">
        <v>-0.32</v>
      </c>
      <c r="BL37" s="17">
        <v>-0.38</v>
      </c>
      <c r="BM37" s="20">
        <f t="shared" si="8"/>
        <v>-100.84999999999958</v>
      </c>
      <c r="BN37" s="20">
        <f t="shared" si="8"/>
        <v>-87.360000000000795</v>
      </c>
      <c r="BO37" s="20">
        <f t="shared" si="8"/>
        <v>-37.709999999999262</v>
      </c>
      <c r="BP37" s="20">
        <f t="shared" si="8"/>
        <v>-23.770000000000309</v>
      </c>
      <c r="BQ37" s="20">
        <f t="shared" si="8"/>
        <v>-95.249999999998806</v>
      </c>
      <c r="BR37" s="20">
        <f t="shared" si="8"/>
        <v>-25.779999999999845</v>
      </c>
      <c r="BS37" s="20">
        <f t="shared" si="8"/>
        <v>-1.44</v>
      </c>
      <c r="BT37" s="20">
        <f t="shared" si="8"/>
        <v>-1.0100000000000136</v>
      </c>
      <c r="BU37" s="20">
        <f t="shared" si="8"/>
        <v>-1.1099999999999706</v>
      </c>
      <c r="BV37" s="20">
        <f t="shared" si="8"/>
        <v>-2.2399999999999638</v>
      </c>
      <c r="BW37" s="20">
        <f t="shared" si="8"/>
        <v>-19.590000000000707</v>
      </c>
      <c r="BX37" s="20">
        <f t="shared" si="8"/>
        <v>-22.699999999999708</v>
      </c>
      <c r="BY37" s="17">
        <f t="shared" si="3"/>
        <v>-342.4599999999993</v>
      </c>
      <c r="BZ37" s="17">
        <f t="shared" si="4"/>
        <v>-17.12999999999986</v>
      </c>
      <c r="CA37" s="17">
        <f t="shared" si="5"/>
        <v>-59.219999999999793</v>
      </c>
      <c r="CB37" s="17">
        <f t="shared" si="6"/>
        <v>-418.80999999999892</v>
      </c>
    </row>
    <row r="38" spans="1:80" x14ac:dyDescent="0.25">
      <c r="A38" t="str">
        <f>B38&amp;"."&amp;IF(D38="CES1/CES2",C38,IF(C38="CRE1/CRE2",C38,D38))</f>
        <v>CAEC.CES1</v>
      </c>
      <c r="B38" s="1" t="s">
        <v>49</v>
      </c>
      <c r="C38" s="1" t="s">
        <v>50</v>
      </c>
      <c r="D38" s="1" t="s">
        <v>51</v>
      </c>
      <c r="E38" s="17">
        <v>-1468.8199999999997</v>
      </c>
      <c r="F38" s="17">
        <v>-1665.3399999999965</v>
      </c>
      <c r="G38" s="17">
        <v>-924.31999999999971</v>
      </c>
      <c r="H38" s="17">
        <v>-615.37999999999738</v>
      </c>
      <c r="I38" s="17">
        <v>-3533.820000000007</v>
      </c>
      <c r="J38" s="17">
        <v>-5253.2600000000093</v>
      </c>
      <c r="K38" s="17">
        <v>-809.78999999999724</v>
      </c>
      <c r="L38" s="17">
        <v>-927.06999999999971</v>
      </c>
      <c r="M38" s="17">
        <v>-358.13999999999942</v>
      </c>
      <c r="N38" s="17">
        <v>-247.1299999999992</v>
      </c>
      <c r="O38" s="17">
        <v>-263.92000000000007</v>
      </c>
      <c r="P38" s="17">
        <v>-39.129999999999882</v>
      </c>
      <c r="Q38" s="20">
        <v>-73.4399999999996</v>
      </c>
      <c r="R38" s="20">
        <v>-83.269999999999982</v>
      </c>
      <c r="S38" s="20">
        <v>-46.209999999999809</v>
      </c>
      <c r="T38" s="20">
        <v>-30.769999999999982</v>
      </c>
      <c r="U38" s="20">
        <v>-176.6899999999996</v>
      </c>
      <c r="V38" s="20">
        <v>-262.65999999999985</v>
      </c>
      <c r="W38" s="20">
        <v>-40.490000000000009</v>
      </c>
      <c r="X38" s="20">
        <v>-46.3599999999999</v>
      </c>
      <c r="Y38" s="20">
        <v>-17.909999999999968</v>
      </c>
      <c r="Z38" s="20">
        <v>-12.360000000000014</v>
      </c>
      <c r="AA38" s="20">
        <v>-13.199999999999989</v>
      </c>
      <c r="AB38" s="20">
        <v>-1.9599999999999937</v>
      </c>
      <c r="AC38" s="17">
        <v>-233.42000000000007</v>
      </c>
      <c r="AD38" s="17">
        <v>-261.10999999999876</v>
      </c>
      <c r="AE38" s="17">
        <v>-143.15000000000055</v>
      </c>
      <c r="AF38" s="17">
        <v>-94</v>
      </c>
      <c r="AG38" s="17">
        <v>-532.53000000000247</v>
      </c>
      <c r="AH38" s="17">
        <v>-780.4900000000016</v>
      </c>
      <c r="AI38" s="17">
        <v>-118.64000000000033</v>
      </c>
      <c r="AJ38" s="17">
        <v>-134.05999999999949</v>
      </c>
      <c r="AK38" s="17">
        <v>-51.110000000000127</v>
      </c>
      <c r="AL38" s="17">
        <v>-34.799999999999955</v>
      </c>
      <c r="AM38" s="17">
        <v>-36.660000000000082</v>
      </c>
      <c r="AN38" s="17">
        <v>-5.3700000000000045</v>
      </c>
      <c r="AO38" s="20">
        <f t="shared" si="7"/>
        <v>-1775.6799999999994</v>
      </c>
      <c r="AP38" s="20">
        <f t="shared" si="7"/>
        <v>-2009.7199999999953</v>
      </c>
      <c r="AQ38" s="20">
        <f t="shared" si="7"/>
        <v>-1113.68</v>
      </c>
      <c r="AR38" s="20">
        <f t="shared" si="7"/>
        <v>-740.14999999999736</v>
      </c>
      <c r="AS38" s="20">
        <f t="shared" si="7"/>
        <v>-4243.0400000000091</v>
      </c>
      <c r="AT38" s="20">
        <f t="shared" si="7"/>
        <v>-6296.4100000000108</v>
      </c>
      <c r="AU38" s="20">
        <f t="shared" si="7"/>
        <v>-968.91999999999757</v>
      </c>
      <c r="AV38" s="20">
        <f t="shared" si="7"/>
        <v>-1107.4899999999991</v>
      </c>
      <c r="AW38" s="20">
        <f t="shared" si="7"/>
        <v>-427.15999999999951</v>
      </c>
      <c r="AX38" s="20">
        <f t="shared" si="7"/>
        <v>-294.28999999999917</v>
      </c>
      <c r="AY38" s="20">
        <f t="shared" si="7"/>
        <v>-313.78000000000014</v>
      </c>
      <c r="AZ38" s="20">
        <f t="shared" si="7"/>
        <v>-46.45999999999988</v>
      </c>
      <c r="BA38" s="17">
        <v>-29.37</v>
      </c>
      <c r="BB38" s="17">
        <v>-33.299999999999997</v>
      </c>
      <c r="BC38" s="17">
        <v>-18.48</v>
      </c>
      <c r="BD38" s="17">
        <v>-12.3</v>
      </c>
      <c r="BE38" s="17">
        <v>-70.66</v>
      </c>
      <c r="BF38" s="17">
        <v>-105.04</v>
      </c>
      <c r="BG38" s="17">
        <v>-16.190000000000001</v>
      </c>
      <c r="BH38" s="17">
        <v>-18.54</v>
      </c>
      <c r="BI38" s="17">
        <v>-7.16</v>
      </c>
      <c r="BJ38" s="17">
        <v>-4.9400000000000004</v>
      </c>
      <c r="BK38" s="17">
        <v>-5.28</v>
      </c>
      <c r="BL38" s="17">
        <v>-0.78</v>
      </c>
      <c r="BM38" s="20">
        <f t="shared" si="8"/>
        <v>-1805.0499999999993</v>
      </c>
      <c r="BN38" s="20">
        <f t="shared" si="8"/>
        <v>-2043.0199999999952</v>
      </c>
      <c r="BO38" s="20">
        <f t="shared" si="8"/>
        <v>-1132.1600000000001</v>
      </c>
      <c r="BP38" s="20">
        <f t="shared" si="8"/>
        <v>-752.44999999999732</v>
      </c>
      <c r="BQ38" s="20">
        <f t="shared" si="8"/>
        <v>-4313.7000000000089</v>
      </c>
      <c r="BR38" s="20">
        <f t="shared" si="8"/>
        <v>-6401.4500000000107</v>
      </c>
      <c r="BS38" s="20">
        <f t="shared" si="8"/>
        <v>-985.10999999999763</v>
      </c>
      <c r="BT38" s="20">
        <f t="shared" si="8"/>
        <v>-1126.0299999999991</v>
      </c>
      <c r="BU38" s="20">
        <f t="shared" si="8"/>
        <v>-434.31999999999954</v>
      </c>
      <c r="BV38" s="20">
        <f t="shared" si="8"/>
        <v>-299.22999999999917</v>
      </c>
      <c r="BW38" s="20">
        <f t="shared" si="8"/>
        <v>-319.06000000000012</v>
      </c>
      <c r="BX38" s="20">
        <f t="shared" si="8"/>
        <v>-47.239999999999881</v>
      </c>
      <c r="BY38" s="17">
        <f t="shared" si="3"/>
        <v>-16106.120000000004</v>
      </c>
      <c r="BZ38" s="17">
        <f t="shared" si="4"/>
        <v>-805.3199999999988</v>
      </c>
      <c r="CA38" s="17">
        <f t="shared" si="5"/>
        <v>-2747.3800000000033</v>
      </c>
      <c r="CB38" s="17">
        <f t="shared" si="6"/>
        <v>-19658.820000000011</v>
      </c>
    </row>
    <row r="39" spans="1:80" x14ac:dyDescent="0.25">
      <c r="A39" t="str">
        <f t="shared" ref="A39:A102" si="9">B39&amp;"."&amp;IF(D39="CES1/CES2",C39,IF(C39="CRE1/CRE2",C39,D39))</f>
        <v>CAEC.CES2</v>
      </c>
      <c r="B39" s="1" t="s">
        <v>49</v>
      </c>
      <c r="C39" s="1" t="s">
        <v>52</v>
      </c>
      <c r="D39" s="1" t="s">
        <v>51</v>
      </c>
      <c r="E39" s="17">
        <v>-823.34999999999854</v>
      </c>
      <c r="F39" s="17">
        <v>-896.15000000000146</v>
      </c>
      <c r="G39" s="17">
        <v>-510.90999999999622</v>
      </c>
      <c r="H39" s="17">
        <v>-354.48999999999978</v>
      </c>
      <c r="I39" s="17">
        <v>-2195.8800000000047</v>
      </c>
      <c r="J39" s="17">
        <v>-3517.3000000000175</v>
      </c>
      <c r="K39" s="17">
        <v>-514.66000000000349</v>
      </c>
      <c r="L39" s="17">
        <v>-585.83000000000175</v>
      </c>
      <c r="M39" s="17">
        <v>-212.42000000000007</v>
      </c>
      <c r="N39" s="17">
        <v>-148.89000000000124</v>
      </c>
      <c r="O39" s="17">
        <v>-151.14999999999964</v>
      </c>
      <c r="P39" s="17">
        <v>-22.959999999999923</v>
      </c>
      <c r="Q39" s="20">
        <v>-41.159999999999854</v>
      </c>
      <c r="R39" s="20">
        <v>-44.810000000000173</v>
      </c>
      <c r="S39" s="20">
        <v>-25.539999999999964</v>
      </c>
      <c r="T39" s="20">
        <v>-17.730000000000018</v>
      </c>
      <c r="U39" s="20">
        <v>-109.80000000000018</v>
      </c>
      <c r="V39" s="20">
        <v>-175.86000000000058</v>
      </c>
      <c r="W39" s="20">
        <v>-25.740000000000009</v>
      </c>
      <c r="X39" s="20">
        <v>-29.289999999999964</v>
      </c>
      <c r="Y39" s="20">
        <v>-10.620000000000005</v>
      </c>
      <c r="Z39" s="20">
        <v>-7.4399999999999977</v>
      </c>
      <c r="AA39" s="20">
        <v>-7.5500000000000114</v>
      </c>
      <c r="AB39" s="20">
        <v>-1.1499999999999986</v>
      </c>
      <c r="AC39" s="17">
        <v>-130.85000000000036</v>
      </c>
      <c r="AD39" s="17">
        <v>-140.51000000000022</v>
      </c>
      <c r="AE39" s="17">
        <v>-79.130000000000109</v>
      </c>
      <c r="AF39" s="17">
        <v>-54.1400000000001</v>
      </c>
      <c r="AG39" s="17">
        <v>-330.90999999999985</v>
      </c>
      <c r="AH39" s="17">
        <v>-522.56999999999971</v>
      </c>
      <c r="AI39" s="17">
        <v>-75.409999999999854</v>
      </c>
      <c r="AJ39" s="17">
        <v>-84.7199999999998</v>
      </c>
      <c r="AK39" s="17">
        <v>-30.309999999999945</v>
      </c>
      <c r="AL39" s="17">
        <v>-20.969999999999914</v>
      </c>
      <c r="AM39" s="17">
        <v>-21</v>
      </c>
      <c r="AN39" s="17">
        <v>-3.1500000000000057</v>
      </c>
      <c r="AO39" s="20">
        <f t="shared" si="7"/>
        <v>-995.35999999999876</v>
      </c>
      <c r="AP39" s="20">
        <f t="shared" si="7"/>
        <v>-1081.4700000000018</v>
      </c>
      <c r="AQ39" s="20">
        <f t="shared" si="7"/>
        <v>-615.57999999999629</v>
      </c>
      <c r="AR39" s="20">
        <f t="shared" si="7"/>
        <v>-426.3599999999999</v>
      </c>
      <c r="AS39" s="20">
        <f t="shared" si="7"/>
        <v>-2636.5900000000047</v>
      </c>
      <c r="AT39" s="20">
        <f t="shared" si="7"/>
        <v>-4215.7300000000178</v>
      </c>
      <c r="AU39" s="20">
        <f t="shared" si="7"/>
        <v>-615.81000000000336</v>
      </c>
      <c r="AV39" s="20">
        <f t="shared" si="7"/>
        <v>-699.84000000000151</v>
      </c>
      <c r="AW39" s="20">
        <f t="shared" si="7"/>
        <v>-253.35000000000002</v>
      </c>
      <c r="AX39" s="20">
        <f t="shared" si="7"/>
        <v>-177.30000000000115</v>
      </c>
      <c r="AY39" s="20">
        <f t="shared" si="7"/>
        <v>-179.69999999999965</v>
      </c>
      <c r="AZ39" s="20">
        <f t="shared" si="7"/>
        <v>-27.259999999999927</v>
      </c>
      <c r="BA39" s="17">
        <v>-16.46</v>
      </c>
      <c r="BB39" s="17">
        <v>-17.920000000000002</v>
      </c>
      <c r="BC39" s="17">
        <v>-10.220000000000001</v>
      </c>
      <c r="BD39" s="17">
        <v>-7.09</v>
      </c>
      <c r="BE39" s="17">
        <v>-43.91</v>
      </c>
      <c r="BF39" s="17">
        <v>-70.33</v>
      </c>
      <c r="BG39" s="17">
        <v>-10.29</v>
      </c>
      <c r="BH39" s="17">
        <v>-11.71</v>
      </c>
      <c r="BI39" s="17">
        <v>-4.25</v>
      </c>
      <c r="BJ39" s="17">
        <v>-2.98</v>
      </c>
      <c r="BK39" s="17">
        <v>-3.02</v>
      </c>
      <c r="BL39" s="17">
        <v>-0.46</v>
      </c>
      <c r="BM39" s="20">
        <f t="shared" si="8"/>
        <v>-1011.8199999999988</v>
      </c>
      <c r="BN39" s="20">
        <f t="shared" si="8"/>
        <v>-1099.3900000000019</v>
      </c>
      <c r="BO39" s="20">
        <f t="shared" si="8"/>
        <v>-625.79999999999632</v>
      </c>
      <c r="BP39" s="20">
        <f t="shared" si="8"/>
        <v>-433.44999999999987</v>
      </c>
      <c r="BQ39" s="20">
        <f t="shared" si="8"/>
        <v>-2680.5000000000045</v>
      </c>
      <c r="BR39" s="20">
        <f t="shared" si="8"/>
        <v>-4286.0600000000177</v>
      </c>
      <c r="BS39" s="20">
        <f t="shared" si="8"/>
        <v>-626.10000000000332</v>
      </c>
      <c r="BT39" s="20">
        <f t="shared" si="8"/>
        <v>-711.55000000000155</v>
      </c>
      <c r="BU39" s="20">
        <f t="shared" si="8"/>
        <v>-257.60000000000002</v>
      </c>
      <c r="BV39" s="20">
        <f t="shared" si="8"/>
        <v>-180.28000000000114</v>
      </c>
      <c r="BW39" s="20">
        <f t="shared" si="8"/>
        <v>-182.71999999999966</v>
      </c>
      <c r="BX39" s="20">
        <f t="shared" si="8"/>
        <v>-27.719999999999928</v>
      </c>
      <c r="BY39" s="17">
        <f t="shared" si="3"/>
        <v>-9933.9900000000234</v>
      </c>
      <c r="BZ39" s="17">
        <f t="shared" si="4"/>
        <v>-496.69000000000074</v>
      </c>
      <c r="CA39" s="17">
        <f t="shared" si="5"/>
        <v>-1692.3100000000002</v>
      </c>
      <c r="CB39" s="17">
        <f t="shared" si="6"/>
        <v>-12122.990000000023</v>
      </c>
    </row>
    <row r="40" spans="1:80" x14ac:dyDescent="0.25">
      <c r="A40" t="str">
        <f t="shared" si="9"/>
        <v>ICPL.CHIN</v>
      </c>
      <c r="B40" s="1" t="s">
        <v>53</v>
      </c>
      <c r="C40" s="1" t="s">
        <v>54</v>
      </c>
      <c r="D40" s="1" t="s">
        <v>54</v>
      </c>
      <c r="E40" s="17">
        <v>0</v>
      </c>
      <c r="F40" s="17">
        <v>0</v>
      </c>
      <c r="G40" s="17">
        <v>0</v>
      </c>
      <c r="H40" s="17">
        <v>0</v>
      </c>
      <c r="I40" s="17">
        <v>0</v>
      </c>
      <c r="J40" s="17">
        <v>0</v>
      </c>
      <c r="K40" s="17">
        <v>0</v>
      </c>
      <c r="L40" s="17">
        <v>0</v>
      </c>
      <c r="M40" s="17">
        <v>0</v>
      </c>
      <c r="N40" s="17">
        <v>0</v>
      </c>
      <c r="O40" s="17">
        <v>0</v>
      </c>
      <c r="P40" s="17">
        <v>0</v>
      </c>
      <c r="Q40" s="20">
        <v>0</v>
      </c>
      <c r="R40" s="20">
        <v>0</v>
      </c>
      <c r="S40" s="20">
        <v>0</v>
      </c>
      <c r="T40" s="20">
        <v>0</v>
      </c>
      <c r="U40" s="20">
        <v>0</v>
      </c>
      <c r="V40" s="20">
        <v>0</v>
      </c>
      <c r="W40" s="20">
        <v>0</v>
      </c>
      <c r="X40" s="20">
        <v>0</v>
      </c>
      <c r="Y40" s="20">
        <v>0</v>
      </c>
      <c r="Z40" s="20">
        <v>0</v>
      </c>
      <c r="AA40" s="20">
        <v>0</v>
      </c>
      <c r="AB40" s="20">
        <v>0</v>
      </c>
      <c r="AC40" s="17">
        <v>0</v>
      </c>
      <c r="AD40" s="17">
        <v>0</v>
      </c>
      <c r="AE40" s="17">
        <v>0</v>
      </c>
      <c r="AF40" s="17">
        <v>0</v>
      </c>
      <c r="AG40" s="17">
        <v>0</v>
      </c>
      <c r="AH40" s="17">
        <v>0</v>
      </c>
      <c r="AI40" s="17">
        <v>0</v>
      </c>
      <c r="AJ40" s="17">
        <v>0</v>
      </c>
      <c r="AK40" s="17">
        <v>0</v>
      </c>
      <c r="AL40" s="17">
        <v>0</v>
      </c>
      <c r="AM40" s="17">
        <v>0</v>
      </c>
      <c r="AN40" s="17">
        <v>0</v>
      </c>
      <c r="AO40" s="20">
        <f t="shared" si="7"/>
        <v>0</v>
      </c>
      <c r="AP40" s="20">
        <f t="shared" si="7"/>
        <v>0</v>
      </c>
      <c r="AQ40" s="20">
        <f t="shared" si="7"/>
        <v>0</v>
      </c>
      <c r="AR40" s="20">
        <f t="shared" si="7"/>
        <v>0</v>
      </c>
      <c r="AS40" s="20">
        <f t="shared" si="7"/>
        <v>0</v>
      </c>
      <c r="AT40" s="20">
        <f t="shared" si="7"/>
        <v>0</v>
      </c>
      <c r="AU40" s="20">
        <f t="shared" si="7"/>
        <v>0</v>
      </c>
      <c r="AV40" s="20">
        <f t="shared" si="7"/>
        <v>0</v>
      </c>
      <c r="AW40" s="20">
        <f t="shared" si="7"/>
        <v>0</v>
      </c>
      <c r="AX40" s="20">
        <f t="shared" si="7"/>
        <v>0</v>
      </c>
      <c r="AY40" s="20">
        <f t="shared" si="7"/>
        <v>0</v>
      </c>
      <c r="AZ40" s="20">
        <f t="shared" si="7"/>
        <v>0</v>
      </c>
      <c r="BA40" s="17">
        <v>0</v>
      </c>
      <c r="BB40" s="17">
        <v>0</v>
      </c>
      <c r="BC40" s="17">
        <v>0</v>
      </c>
      <c r="BD40" s="17">
        <v>0</v>
      </c>
      <c r="BE40" s="17">
        <v>0</v>
      </c>
      <c r="BF40" s="17">
        <v>0</v>
      </c>
      <c r="BG40" s="17">
        <v>0</v>
      </c>
      <c r="BH40" s="17">
        <v>0</v>
      </c>
      <c r="BI40" s="17">
        <v>0</v>
      </c>
      <c r="BJ40" s="17">
        <v>0</v>
      </c>
      <c r="BK40" s="17">
        <v>0</v>
      </c>
      <c r="BL40" s="17">
        <v>0</v>
      </c>
      <c r="BM40" s="20">
        <f t="shared" si="8"/>
        <v>0</v>
      </c>
      <c r="BN40" s="20">
        <f t="shared" si="8"/>
        <v>0</v>
      </c>
      <c r="BO40" s="20">
        <f t="shared" si="8"/>
        <v>0</v>
      </c>
      <c r="BP40" s="20">
        <f t="shared" si="8"/>
        <v>0</v>
      </c>
      <c r="BQ40" s="20">
        <f t="shared" si="8"/>
        <v>0</v>
      </c>
      <c r="BR40" s="20">
        <f t="shared" si="8"/>
        <v>0</v>
      </c>
      <c r="BS40" s="20">
        <f t="shared" si="8"/>
        <v>0</v>
      </c>
      <c r="BT40" s="20">
        <f t="shared" si="8"/>
        <v>0</v>
      </c>
      <c r="BU40" s="20">
        <f t="shared" si="8"/>
        <v>0</v>
      </c>
      <c r="BV40" s="20">
        <f t="shared" si="8"/>
        <v>0</v>
      </c>
      <c r="BW40" s="20">
        <f t="shared" si="8"/>
        <v>0</v>
      </c>
      <c r="BX40" s="20">
        <f t="shared" si="8"/>
        <v>0</v>
      </c>
      <c r="BY40" s="17">
        <f t="shared" si="3"/>
        <v>0</v>
      </c>
      <c r="BZ40" s="17">
        <f t="shared" si="4"/>
        <v>0</v>
      </c>
      <c r="CA40" s="17">
        <f t="shared" si="5"/>
        <v>0</v>
      </c>
      <c r="CB40" s="17">
        <f t="shared" si="6"/>
        <v>0</v>
      </c>
    </row>
    <row r="41" spans="1:80" x14ac:dyDescent="0.25">
      <c r="A41" t="str">
        <f t="shared" si="9"/>
        <v>CMH.CMH1</v>
      </c>
      <c r="B41" s="1" t="s">
        <v>57</v>
      </c>
      <c r="C41" s="1" t="s">
        <v>58</v>
      </c>
      <c r="D41" s="1" t="s">
        <v>58</v>
      </c>
      <c r="E41" s="17">
        <v>-1704.9799999999959</v>
      </c>
      <c r="F41" s="17">
        <v>-1606.3899999999994</v>
      </c>
      <c r="G41" s="17">
        <v>-317.46000000000004</v>
      </c>
      <c r="H41" s="17">
        <v>-164.82999999999947</v>
      </c>
      <c r="I41" s="17">
        <v>-4300.9400000000023</v>
      </c>
      <c r="J41" s="17">
        <v>-8588.8800000000047</v>
      </c>
      <c r="K41" s="17">
        <v>-441.88999999999942</v>
      </c>
      <c r="L41" s="17">
        <v>-562.96999999999935</v>
      </c>
      <c r="M41" s="17">
        <v>-214.6899999999996</v>
      </c>
      <c r="N41" s="17">
        <v>-462.95000000000073</v>
      </c>
      <c r="O41" s="17">
        <v>-299.79999999999927</v>
      </c>
      <c r="P41" s="17">
        <v>-339.82999999999993</v>
      </c>
      <c r="Q41" s="20">
        <v>-85.240000000000236</v>
      </c>
      <c r="R41" s="20">
        <v>-80.319999999999936</v>
      </c>
      <c r="S41" s="20">
        <v>-15.870000000000005</v>
      </c>
      <c r="T41" s="20">
        <v>-8.2399999999999807</v>
      </c>
      <c r="U41" s="20">
        <v>-215.05000000000018</v>
      </c>
      <c r="V41" s="20">
        <v>-429.44000000000051</v>
      </c>
      <c r="W41" s="20">
        <v>-22.090000000000032</v>
      </c>
      <c r="X41" s="20">
        <v>-28.139999999999986</v>
      </c>
      <c r="Y41" s="20">
        <v>-10.739999999999952</v>
      </c>
      <c r="Z41" s="20">
        <v>-23.149999999999977</v>
      </c>
      <c r="AA41" s="20">
        <v>-14.990000000000009</v>
      </c>
      <c r="AB41" s="20">
        <v>-16.990000000000009</v>
      </c>
      <c r="AC41" s="17">
        <v>-270.95000000000073</v>
      </c>
      <c r="AD41" s="17">
        <v>-251.85999999999967</v>
      </c>
      <c r="AE41" s="17">
        <v>-49.159999999999854</v>
      </c>
      <c r="AF41" s="17">
        <v>-25.169999999999959</v>
      </c>
      <c r="AG41" s="17">
        <v>-648.13999999999942</v>
      </c>
      <c r="AH41" s="17">
        <v>-1276.0599999999977</v>
      </c>
      <c r="AI41" s="17">
        <v>-64.740000000000009</v>
      </c>
      <c r="AJ41" s="17">
        <v>-81.409999999999854</v>
      </c>
      <c r="AK41" s="17">
        <v>-30.629999999999995</v>
      </c>
      <c r="AL41" s="17">
        <v>-65.210000000000036</v>
      </c>
      <c r="AM41" s="17">
        <v>-41.649999999999977</v>
      </c>
      <c r="AN41" s="17">
        <v>-46.590000000000146</v>
      </c>
      <c r="AO41" s="20">
        <f t="shared" si="7"/>
        <v>-2061.1699999999969</v>
      </c>
      <c r="AP41" s="20">
        <f t="shared" si="7"/>
        <v>-1938.569999999999</v>
      </c>
      <c r="AQ41" s="20">
        <f t="shared" si="7"/>
        <v>-382.4899999999999</v>
      </c>
      <c r="AR41" s="20">
        <f t="shared" si="7"/>
        <v>-198.23999999999941</v>
      </c>
      <c r="AS41" s="20">
        <f t="shared" si="7"/>
        <v>-5164.1300000000019</v>
      </c>
      <c r="AT41" s="20">
        <f t="shared" si="7"/>
        <v>-10294.380000000003</v>
      </c>
      <c r="AU41" s="20">
        <f t="shared" si="7"/>
        <v>-528.71999999999946</v>
      </c>
      <c r="AV41" s="20">
        <f t="shared" si="7"/>
        <v>-672.51999999999919</v>
      </c>
      <c r="AW41" s="20">
        <f t="shared" si="7"/>
        <v>-256.05999999999955</v>
      </c>
      <c r="AX41" s="20">
        <f t="shared" si="7"/>
        <v>-551.31000000000074</v>
      </c>
      <c r="AY41" s="20">
        <f t="shared" si="7"/>
        <v>-356.43999999999926</v>
      </c>
      <c r="AZ41" s="20">
        <f t="shared" si="7"/>
        <v>-403.41000000000008</v>
      </c>
      <c r="BA41" s="17">
        <v>-34.090000000000003</v>
      </c>
      <c r="BB41" s="17">
        <v>-32.119999999999997</v>
      </c>
      <c r="BC41" s="17">
        <v>-6.35</v>
      </c>
      <c r="BD41" s="17">
        <v>-3.3</v>
      </c>
      <c r="BE41" s="17">
        <v>-86</v>
      </c>
      <c r="BF41" s="17">
        <v>-171.74</v>
      </c>
      <c r="BG41" s="17">
        <v>-8.84</v>
      </c>
      <c r="BH41" s="17">
        <v>-11.26</v>
      </c>
      <c r="BI41" s="17">
        <v>-4.29</v>
      </c>
      <c r="BJ41" s="17">
        <v>-9.26</v>
      </c>
      <c r="BK41" s="17">
        <v>-5.99</v>
      </c>
      <c r="BL41" s="17">
        <v>-6.8</v>
      </c>
      <c r="BM41" s="20">
        <f t="shared" si="8"/>
        <v>-2095.259999999997</v>
      </c>
      <c r="BN41" s="20">
        <f t="shared" si="8"/>
        <v>-1970.6899999999989</v>
      </c>
      <c r="BO41" s="20">
        <f t="shared" si="8"/>
        <v>-388.83999999999992</v>
      </c>
      <c r="BP41" s="20">
        <f t="shared" si="8"/>
        <v>-201.53999999999942</v>
      </c>
      <c r="BQ41" s="20">
        <f t="shared" si="8"/>
        <v>-5250.1300000000019</v>
      </c>
      <c r="BR41" s="20">
        <f t="shared" si="8"/>
        <v>-10466.120000000003</v>
      </c>
      <c r="BS41" s="20">
        <f t="shared" si="8"/>
        <v>-537.55999999999949</v>
      </c>
      <c r="BT41" s="20">
        <f t="shared" si="8"/>
        <v>-683.77999999999918</v>
      </c>
      <c r="BU41" s="20">
        <f t="shared" si="8"/>
        <v>-260.34999999999957</v>
      </c>
      <c r="BV41" s="20">
        <f t="shared" si="8"/>
        <v>-560.57000000000073</v>
      </c>
      <c r="BW41" s="20">
        <f t="shared" si="8"/>
        <v>-362.42999999999927</v>
      </c>
      <c r="BX41" s="20">
        <f t="shared" si="8"/>
        <v>-410.21000000000009</v>
      </c>
      <c r="BY41" s="17">
        <f t="shared" si="3"/>
        <v>-19005.61</v>
      </c>
      <c r="BZ41" s="17">
        <f t="shared" si="4"/>
        <v>-950.26000000000079</v>
      </c>
      <c r="CA41" s="17">
        <f t="shared" si="5"/>
        <v>-3231.6099999999979</v>
      </c>
      <c r="CB41" s="17">
        <f t="shared" si="6"/>
        <v>-23187.479999999996</v>
      </c>
    </row>
    <row r="42" spans="1:80" x14ac:dyDescent="0.25">
      <c r="A42" t="str">
        <f t="shared" si="9"/>
        <v>CNRL.CNR5</v>
      </c>
      <c r="B42" s="1" t="s">
        <v>59</v>
      </c>
      <c r="C42" s="1" t="s">
        <v>60</v>
      </c>
      <c r="D42" s="1" t="s">
        <v>60</v>
      </c>
      <c r="E42" s="17">
        <v>2.0000000000000018E-2</v>
      </c>
      <c r="F42" s="17">
        <v>0</v>
      </c>
      <c r="G42" s="17">
        <v>3.0000000000000027E-2</v>
      </c>
      <c r="H42" s="17">
        <v>0.20999999999999908</v>
      </c>
      <c r="I42" s="17">
        <v>7.1399999999999864</v>
      </c>
      <c r="J42" s="17">
        <v>266.97999999999956</v>
      </c>
      <c r="K42" s="17">
        <v>54.070000000000164</v>
      </c>
      <c r="L42" s="17">
        <v>0</v>
      </c>
      <c r="M42" s="17">
        <v>0</v>
      </c>
      <c r="N42" s="17">
        <v>0</v>
      </c>
      <c r="O42" s="17">
        <v>0</v>
      </c>
      <c r="P42" s="17">
        <v>0</v>
      </c>
      <c r="Q42" s="20">
        <v>0</v>
      </c>
      <c r="R42" s="20">
        <v>0</v>
      </c>
      <c r="S42" s="20">
        <v>0</v>
      </c>
      <c r="T42" s="20">
        <v>1.0000000000000009E-2</v>
      </c>
      <c r="U42" s="20">
        <v>0.34999999999999964</v>
      </c>
      <c r="V42" s="20">
        <v>13.350000000000023</v>
      </c>
      <c r="W42" s="20">
        <v>2.710000000000008</v>
      </c>
      <c r="X42" s="20">
        <v>0</v>
      </c>
      <c r="Y42" s="20">
        <v>0</v>
      </c>
      <c r="Z42" s="20">
        <v>0</v>
      </c>
      <c r="AA42" s="20">
        <v>0</v>
      </c>
      <c r="AB42" s="20">
        <v>0</v>
      </c>
      <c r="AC42" s="17">
        <v>1.0000000000000009E-2</v>
      </c>
      <c r="AD42" s="17">
        <v>0</v>
      </c>
      <c r="AE42" s="17">
        <v>0</v>
      </c>
      <c r="AF42" s="17">
        <v>3.0000000000000027E-2</v>
      </c>
      <c r="AG42" s="17">
        <v>1.0700000000000003</v>
      </c>
      <c r="AH42" s="17">
        <v>39.669999999999845</v>
      </c>
      <c r="AI42" s="17">
        <v>7.9199999999999875</v>
      </c>
      <c r="AJ42" s="17">
        <v>0</v>
      </c>
      <c r="AK42" s="17">
        <v>0</v>
      </c>
      <c r="AL42" s="17">
        <v>0</v>
      </c>
      <c r="AM42" s="17">
        <v>0</v>
      </c>
      <c r="AN42" s="17">
        <v>0</v>
      </c>
      <c r="AO42" s="20">
        <f t="shared" si="7"/>
        <v>3.0000000000000027E-2</v>
      </c>
      <c r="AP42" s="20">
        <f t="shared" si="7"/>
        <v>0</v>
      </c>
      <c r="AQ42" s="20">
        <f t="shared" si="7"/>
        <v>3.0000000000000027E-2</v>
      </c>
      <c r="AR42" s="20">
        <f t="shared" si="7"/>
        <v>0.24999999999999911</v>
      </c>
      <c r="AS42" s="20">
        <f t="shared" si="7"/>
        <v>8.5599999999999863</v>
      </c>
      <c r="AT42" s="20">
        <f t="shared" si="7"/>
        <v>319.99999999999943</v>
      </c>
      <c r="AU42" s="20">
        <f t="shared" si="7"/>
        <v>64.700000000000159</v>
      </c>
      <c r="AV42" s="20">
        <f t="shared" si="7"/>
        <v>0</v>
      </c>
      <c r="AW42" s="20">
        <f t="shared" si="7"/>
        <v>0</v>
      </c>
      <c r="AX42" s="20">
        <f t="shared" si="7"/>
        <v>0</v>
      </c>
      <c r="AY42" s="20">
        <f t="shared" si="7"/>
        <v>0</v>
      </c>
      <c r="AZ42" s="20">
        <f t="shared" si="7"/>
        <v>0</v>
      </c>
      <c r="BA42" s="17">
        <v>0</v>
      </c>
      <c r="BB42" s="17">
        <v>0</v>
      </c>
      <c r="BC42" s="17">
        <v>0</v>
      </c>
      <c r="BD42" s="17">
        <v>0</v>
      </c>
      <c r="BE42" s="17">
        <v>0.14000000000000001</v>
      </c>
      <c r="BF42" s="17">
        <v>5.34</v>
      </c>
      <c r="BG42" s="17">
        <v>1.08</v>
      </c>
      <c r="BH42" s="17">
        <v>0</v>
      </c>
      <c r="BI42" s="17">
        <v>0</v>
      </c>
      <c r="BJ42" s="17">
        <v>0</v>
      </c>
      <c r="BK42" s="17">
        <v>0</v>
      </c>
      <c r="BL42" s="17">
        <v>0</v>
      </c>
      <c r="BM42" s="20">
        <f t="shared" si="8"/>
        <v>3.0000000000000027E-2</v>
      </c>
      <c r="BN42" s="20">
        <f t="shared" si="8"/>
        <v>0</v>
      </c>
      <c r="BO42" s="20">
        <f t="shared" si="8"/>
        <v>3.0000000000000027E-2</v>
      </c>
      <c r="BP42" s="20">
        <f t="shared" si="8"/>
        <v>0.24999999999999911</v>
      </c>
      <c r="BQ42" s="20">
        <f t="shared" si="8"/>
        <v>8.6999999999999869</v>
      </c>
      <c r="BR42" s="20">
        <f t="shared" si="8"/>
        <v>325.33999999999941</v>
      </c>
      <c r="BS42" s="20">
        <f t="shared" si="8"/>
        <v>65.780000000000157</v>
      </c>
      <c r="BT42" s="20">
        <f t="shared" si="8"/>
        <v>0</v>
      </c>
      <c r="BU42" s="20">
        <f t="shared" si="8"/>
        <v>0</v>
      </c>
      <c r="BV42" s="20">
        <f t="shared" si="8"/>
        <v>0</v>
      </c>
      <c r="BW42" s="20">
        <f t="shared" si="8"/>
        <v>0</v>
      </c>
      <c r="BX42" s="20">
        <f t="shared" si="8"/>
        <v>0</v>
      </c>
      <c r="BY42" s="17">
        <f t="shared" si="3"/>
        <v>328.4499999999997</v>
      </c>
      <c r="BZ42" s="17">
        <f t="shared" si="4"/>
        <v>16.42000000000003</v>
      </c>
      <c r="CA42" s="17">
        <f t="shared" si="5"/>
        <v>55.259999999999835</v>
      </c>
      <c r="CB42" s="17">
        <f t="shared" si="6"/>
        <v>400.12999999999954</v>
      </c>
    </row>
    <row r="43" spans="1:80" x14ac:dyDescent="0.25">
      <c r="A43" t="str">
        <f t="shared" si="9"/>
        <v>VQW.CR1</v>
      </c>
      <c r="B43" s="1" t="s">
        <v>29</v>
      </c>
      <c r="C43" s="1" t="s">
        <v>61</v>
      </c>
      <c r="D43" s="1" t="s">
        <v>61</v>
      </c>
      <c r="E43" s="17">
        <v>-228.68000000000029</v>
      </c>
      <c r="F43" s="17">
        <v>-107.78999999999996</v>
      </c>
      <c r="G43" s="17">
        <v>-150.18000000000029</v>
      </c>
      <c r="H43" s="17">
        <v>-97.309999999999491</v>
      </c>
      <c r="I43" s="17">
        <v>-51.25</v>
      </c>
      <c r="J43" s="17">
        <v>-111.10999999999967</v>
      </c>
      <c r="K43" s="17">
        <v>-69.460000000000036</v>
      </c>
      <c r="L43" s="17">
        <v>-78.020000000000437</v>
      </c>
      <c r="M43" s="17">
        <v>-91.270000000000437</v>
      </c>
      <c r="N43" s="17">
        <v>-88.149999999999636</v>
      </c>
      <c r="O43" s="17">
        <v>-101.61999999999989</v>
      </c>
      <c r="P43" s="17">
        <v>-120.86999999999978</v>
      </c>
      <c r="Q43" s="20">
        <v>-11.440000000000012</v>
      </c>
      <c r="R43" s="20">
        <v>-5.3899999999999935</v>
      </c>
      <c r="S43" s="20">
        <v>-7.5100000000000051</v>
      </c>
      <c r="T43" s="20">
        <v>-4.8699999999999974</v>
      </c>
      <c r="U43" s="20">
        <v>-2.5599999999999987</v>
      </c>
      <c r="V43" s="20">
        <v>-5.5500000000000043</v>
      </c>
      <c r="W43" s="20">
        <v>-3.4700000000000006</v>
      </c>
      <c r="X43" s="20">
        <v>-3.9100000000000019</v>
      </c>
      <c r="Y43" s="20">
        <v>-4.5600000000000023</v>
      </c>
      <c r="Z43" s="20">
        <v>-4.4100000000000037</v>
      </c>
      <c r="AA43" s="20">
        <v>-5.0799999999999983</v>
      </c>
      <c r="AB43" s="20">
        <v>-6.0500000000000043</v>
      </c>
      <c r="AC43" s="17">
        <v>-36.340000000000003</v>
      </c>
      <c r="AD43" s="17">
        <v>-16.900000000000006</v>
      </c>
      <c r="AE43" s="17">
        <v>-23.259999999999991</v>
      </c>
      <c r="AF43" s="17">
        <v>-14.86999999999999</v>
      </c>
      <c r="AG43" s="17">
        <v>-7.720000000000006</v>
      </c>
      <c r="AH43" s="17">
        <v>-16.510000000000005</v>
      </c>
      <c r="AI43" s="17">
        <v>-10.18</v>
      </c>
      <c r="AJ43" s="17">
        <v>-11.280000000000001</v>
      </c>
      <c r="AK43" s="17">
        <v>-13.019999999999996</v>
      </c>
      <c r="AL43" s="17">
        <v>-12.409999999999997</v>
      </c>
      <c r="AM43" s="17">
        <v>-14.11</v>
      </c>
      <c r="AN43" s="17">
        <v>-16.569999999999993</v>
      </c>
      <c r="AO43" s="20">
        <f t="shared" si="7"/>
        <v>-276.46000000000026</v>
      </c>
      <c r="AP43" s="20">
        <f t="shared" si="7"/>
        <v>-130.07999999999996</v>
      </c>
      <c r="AQ43" s="20">
        <f t="shared" si="7"/>
        <v>-180.95000000000027</v>
      </c>
      <c r="AR43" s="20">
        <f t="shared" si="7"/>
        <v>-117.04999999999949</v>
      </c>
      <c r="AS43" s="20">
        <f t="shared" si="7"/>
        <v>-61.530000000000008</v>
      </c>
      <c r="AT43" s="20">
        <f t="shared" si="7"/>
        <v>-133.16999999999967</v>
      </c>
      <c r="AU43" s="20">
        <f t="shared" si="7"/>
        <v>-83.110000000000042</v>
      </c>
      <c r="AV43" s="20">
        <f t="shared" si="7"/>
        <v>-93.210000000000434</v>
      </c>
      <c r="AW43" s="20">
        <f t="shared" si="7"/>
        <v>-108.85000000000043</v>
      </c>
      <c r="AX43" s="20">
        <f t="shared" si="7"/>
        <v>-104.96999999999963</v>
      </c>
      <c r="AY43" s="20">
        <f t="shared" si="7"/>
        <v>-120.80999999999989</v>
      </c>
      <c r="AZ43" s="20">
        <f t="shared" si="7"/>
        <v>-143.48999999999978</v>
      </c>
      <c r="BA43" s="17">
        <v>-4.57</v>
      </c>
      <c r="BB43" s="17">
        <v>-2.16</v>
      </c>
      <c r="BC43" s="17">
        <v>-3</v>
      </c>
      <c r="BD43" s="17">
        <v>-1.95</v>
      </c>
      <c r="BE43" s="17">
        <v>-1.02</v>
      </c>
      <c r="BF43" s="17">
        <v>-2.2200000000000002</v>
      </c>
      <c r="BG43" s="17">
        <v>-1.39</v>
      </c>
      <c r="BH43" s="17">
        <v>-1.56</v>
      </c>
      <c r="BI43" s="17">
        <v>-1.82</v>
      </c>
      <c r="BJ43" s="17">
        <v>-1.76</v>
      </c>
      <c r="BK43" s="17">
        <v>-2.0299999999999998</v>
      </c>
      <c r="BL43" s="17">
        <v>-2.42</v>
      </c>
      <c r="BM43" s="20">
        <f t="shared" si="8"/>
        <v>-281.03000000000026</v>
      </c>
      <c r="BN43" s="20">
        <f t="shared" si="8"/>
        <v>-132.23999999999995</v>
      </c>
      <c r="BO43" s="20">
        <f t="shared" si="8"/>
        <v>-183.95000000000027</v>
      </c>
      <c r="BP43" s="20">
        <f t="shared" si="8"/>
        <v>-118.99999999999949</v>
      </c>
      <c r="BQ43" s="20">
        <f t="shared" si="8"/>
        <v>-62.550000000000011</v>
      </c>
      <c r="BR43" s="20">
        <f t="shared" si="8"/>
        <v>-135.38999999999967</v>
      </c>
      <c r="BS43" s="20">
        <f t="shared" si="8"/>
        <v>-84.500000000000043</v>
      </c>
      <c r="BT43" s="20">
        <f t="shared" si="8"/>
        <v>-94.770000000000437</v>
      </c>
      <c r="BU43" s="20">
        <f t="shared" si="8"/>
        <v>-110.67000000000043</v>
      </c>
      <c r="BV43" s="20">
        <f t="shared" si="8"/>
        <v>-106.72999999999963</v>
      </c>
      <c r="BW43" s="20">
        <f t="shared" si="8"/>
        <v>-122.83999999999989</v>
      </c>
      <c r="BX43" s="20">
        <f t="shared" si="8"/>
        <v>-145.90999999999977</v>
      </c>
      <c r="BY43" s="17">
        <f t="shared" si="3"/>
        <v>-1295.71</v>
      </c>
      <c r="BZ43" s="17">
        <f t="shared" si="4"/>
        <v>-64.800000000000011</v>
      </c>
      <c r="CA43" s="17">
        <f t="shared" si="5"/>
        <v>-219.06999999999991</v>
      </c>
      <c r="CB43" s="17">
        <f t="shared" si="6"/>
        <v>-1579.58</v>
      </c>
    </row>
    <row r="44" spans="1:80" x14ac:dyDescent="0.25">
      <c r="A44" t="str">
        <f t="shared" si="9"/>
        <v>CWPI.CRE1</v>
      </c>
      <c r="B44" s="1" t="s">
        <v>69</v>
      </c>
      <c r="C44" s="1" t="s">
        <v>217</v>
      </c>
      <c r="D44" s="1" t="s">
        <v>217</v>
      </c>
      <c r="E44" s="17">
        <v>-6.6399999999999864</v>
      </c>
      <c r="F44" s="17">
        <v>-4.5000000000000284</v>
      </c>
      <c r="G44" s="17">
        <v>-4.8199999999999932</v>
      </c>
      <c r="H44" s="17">
        <v>-3.8500000000000227</v>
      </c>
      <c r="I44" s="17">
        <v>-1.0300000000000011</v>
      </c>
      <c r="J44" s="17">
        <v>-6.0900000000000318</v>
      </c>
      <c r="K44" s="17">
        <v>-3.8400000000000034</v>
      </c>
      <c r="L44" s="17">
        <v>-3.9499999999999886</v>
      </c>
      <c r="M44" s="17">
        <v>-3.2600000000000193</v>
      </c>
      <c r="N44" s="17">
        <v>0</v>
      </c>
      <c r="O44" s="17">
        <v>0</v>
      </c>
      <c r="P44" s="17">
        <v>0</v>
      </c>
      <c r="Q44" s="20">
        <v>-0.33000000000000007</v>
      </c>
      <c r="R44" s="20">
        <v>-0.22999999999999954</v>
      </c>
      <c r="S44" s="20">
        <v>-0.24000000000000021</v>
      </c>
      <c r="T44" s="20">
        <v>-0.1899999999999995</v>
      </c>
      <c r="U44" s="20">
        <v>-6.0000000000000053E-2</v>
      </c>
      <c r="V44" s="20">
        <v>-0.29999999999999893</v>
      </c>
      <c r="W44" s="20">
        <v>-0.19000000000000039</v>
      </c>
      <c r="X44" s="20">
        <v>-0.20000000000000018</v>
      </c>
      <c r="Y44" s="20">
        <v>-0.16000000000000014</v>
      </c>
      <c r="Z44" s="20">
        <v>0</v>
      </c>
      <c r="AA44" s="20">
        <v>0</v>
      </c>
      <c r="AB44" s="20">
        <v>0</v>
      </c>
      <c r="AC44" s="17">
        <v>-1.0499999999999972</v>
      </c>
      <c r="AD44" s="17">
        <v>-0.69999999999999929</v>
      </c>
      <c r="AE44" s="17">
        <v>-0.73999999999999844</v>
      </c>
      <c r="AF44" s="17">
        <v>-0.58999999999999986</v>
      </c>
      <c r="AG44" s="17">
        <v>-0.15999999999999925</v>
      </c>
      <c r="AH44" s="17">
        <v>-0.91000000000000014</v>
      </c>
      <c r="AI44" s="17">
        <v>-0.56000000000000227</v>
      </c>
      <c r="AJ44" s="17">
        <v>-0.57000000000000028</v>
      </c>
      <c r="AK44" s="17">
        <v>-0.46999999999999886</v>
      </c>
      <c r="AL44" s="17">
        <v>0</v>
      </c>
      <c r="AM44" s="17">
        <v>0</v>
      </c>
      <c r="AN44" s="17">
        <v>0</v>
      </c>
      <c r="AO44" s="20">
        <f t="shared" si="7"/>
        <v>-8.0199999999999836</v>
      </c>
      <c r="AP44" s="20">
        <f t="shared" si="7"/>
        <v>-5.4300000000000272</v>
      </c>
      <c r="AQ44" s="20">
        <f t="shared" si="7"/>
        <v>-5.7999999999999918</v>
      </c>
      <c r="AR44" s="20">
        <f t="shared" ref="AP44:AZ67" si="10">H44+T44+AF44</f>
        <v>-4.6300000000000221</v>
      </c>
      <c r="AS44" s="20">
        <f t="shared" si="10"/>
        <v>-1.2500000000000004</v>
      </c>
      <c r="AT44" s="20">
        <f t="shared" si="10"/>
        <v>-7.3000000000000309</v>
      </c>
      <c r="AU44" s="20">
        <f t="shared" si="10"/>
        <v>-4.5900000000000061</v>
      </c>
      <c r="AV44" s="20">
        <f t="shared" si="10"/>
        <v>-4.7199999999999891</v>
      </c>
      <c r="AW44" s="20">
        <f t="shared" si="10"/>
        <v>-3.8900000000000183</v>
      </c>
      <c r="AX44" s="20">
        <f t="shared" si="10"/>
        <v>0</v>
      </c>
      <c r="AY44" s="20">
        <f t="shared" si="10"/>
        <v>0</v>
      </c>
      <c r="AZ44" s="20">
        <f t="shared" si="10"/>
        <v>0</v>
      </c>
      <c r="BA44" s="17">
        <v>-0.13</v>
      </c>
      <c r="BB44" s="17">
        <v>-0.09</v>
      </c>
      <c r="BC44" s="17">
        <v>-0.1</v>
      </c>
      <c r="BD44" s="17">
        <v>-0.08</v>
      </c>
      <c r="BE44" s="17">
        <v>-0.02</v>
      </c>
      <c r="BF44" s="17">
        <v>-0.12</v>
      </c>
      <c r="BG44" s="17">
        <v>-0.08</v>
      </c>
      <c r="BH44" s="17">
        <v>-0.08</v>
      </c>
      <c r="BI44" s="17">
        <v>-7.0000000000000007E-2</v>
      </c>
      <c r="BJ44" s="17">
        <v>0</v>
      </c>
      <c r="BK44" s="17">
        <v>0</v>
      </c>
      <c r="BL44" s="17">
        <v>0</v>
      </c>
      <c r="BM44" s="20">
        <f t="shared" si="8"/>
        <v>-8.1499999999999844</v>
      </c>
      <c r="BN44" s="20">
        <f t="shared" si="8"/>
        <v>-5.5200000000000271</v>
      </c>
      <c r="BO44" s="20">
        <f t="shared" si="8"/>
        <v>-5.8999999999999915</v>
      </c>
      <c r="BP44" s="20">
        <f t="shared" ref="BN44:BX67" si="11">AR44+BD44</f>
        <v>-4.7100000000000222</v>
      </c>
      <c r="BQ44" s="20">
        <f t="shared" si="11"/>
        <v>-1.2700000000000005</v>
      </c>
      <c r="BR44" s="20">
        <f t="shared" si="11"/>
        <v>-7.420000000000031</v>
      </c>
      <c r="BS44" s="20">
        <f t="shared" si="11"/>
        <v>-4.6700000000000061</v>
      </c>
      <c r="BT44" s="20">
        <f t="shared" si="11"/>
        <v>-4.7999999999999892</v>
      </c>
      <c r="BU44" s="20">
        <f t="shared" si="11"/>
        <v>-3.9600000000000182</v>
      </c>
      <c r="BV44" s="20">
        <f t="shared" si="11"/>
        <v>0</v>
      </c>
      <c r="BW44" s="20">
        <f t="shared" si="11"/>
        <v>0</v>
      </c>
      <c r="BX44" s="20">
        <f t="shared" si="11"/>
        <v>0</v>
      </c>
      <c r="BY44" s="17">
        <f t="shared" si="3"/>
        <v>-37.980000000000075</v>
      </c>
      <c r="BZ44" s="17">
        <f t="shared" si="4"/>
        <v>-1.899999999999999</v>
      </c>
      <c r="CA44" s="17">
        <f t="shared" si="5"/>
        <v>-6.5199999999999951</v>
      </c>
      <c r="CB44" s="17">
        <f t="shared" si="6"/>
        <v>-46.40000000000007</v>
      </c>
    </row>
    <row r="45" spans="1:80" x14ac:dyDescent="0.25">
      <c r="A45" t="str">
        <f t="shared" si="9"/>
        <v>CWPI.CRE2</v>
      </c>
      <c r="B45" s="1" t="s">
        <v>69</v>
      </c>
      <c r="C45" s="1" t="s">
        <v>218</v>
      </c>
      <c r="D45" s="1" t="s">
        <v>218</v>
      </c>
      <c r="E45" s="17">
        <v>36.879999999999995</v>
      </c>
      <c r="F45" s="17">
        <v>30.090000000000032</v>
      </c>
      <c r="G45" s="17">
        <v>40.340000000000032</v>
      </c>
      <c r="H45" s="17">
        <v>19.829999999999984</v>
      </c>
      <c r="I45" s="17">
        <v>2.6400000000000006</v>
      </c>
      <c r="J45" s="17">
        <v>16.620000000000005</v>
      </c>
      <c r="K45" s="17">
        <v>14.439999999999984</v>
      </c>
      <c r="L45" s="17">
        <v>16.829999999999984</v>
      </c>
      <c r="M45" s="17">
        <v>13.130000000000003</v>
      </c>
      <c r="N45" s="17">
        <v>0</v>
      </c>
      <c r="O45" s="17">
        <v>0</v>
      </c>
      <c r="P45" s="17">
        <v>0</v>
      </c>
      <c r="Q45" s="20">
        <v>1.8399999999999999</v>
      </c>
      <c r="R45" s="20">
        <v>1.5000000000000009</v>
      </c>
      <c r="S45" s="20">
        <v>2.0099999999999998</v>
      </c>
      <c r="T45" s="20">
        <v>0.99000000000000021</v>
      </c>
      <c r="U45" s="20">
        <v>0.14000000000000001</v>
      </c>
      <c r="V45" s="20">
        <v>0.83000000000000007</v>
      </c>
      <c r="W45" s="20">
        <v>0.71999999999999975</v>
      </c>
      <c r="X45" s="20">
        <v>0.8400000000000003</v>
      </c>
      <c r="Y45" s="20">
        <v>0.6599999999999997</v>
      </c>
      <c r="Z45" s="20">
        <v>0</v>
      </c>
      <c r="AA45" s="20">
        <v>0</v>
      </c>
      <c r="AB45" s="20">
        <v>0</v>
      </c>
      <c r="AC45" s="17">
        <v>5.8599999999999994</v>
      </c>
      <c r="AD45" s="17">
        <v>4.7200000000000024</v>
      </c>
      <c r="AE45" s="17">
        <v>6.2499999999999964</v>
      </c>
      <c r="AF45" s="17">
        <v>3.0299999999999994</v>
      </c>
      <c r="AG45" s="17">
        <v>0.40000000000000013</v>
      </c>
      <c r="AH45" s="17">
        <v>2.4699999999999989</v>
      </c>
      <c r="AI45" s="17">
        <v>2.120000000000001</v>
      </c>
      <c r="AJ45" s="17">
        <v>2.4300000000000015</v>
      </c>
      <c r="AK45" s="17">
        <v>1.8699999999999992</v>
      </c>
      <c r="AL45" s="17">
        <v>0</v>
      </c>
      <c r="AM45" s="17">
        <v>0</v>
      </c>
      <c r="AN45" s="17">
        <v>0</v>
      </c>
      <c r="AO45" s="20">
        <f t="shared" ref="AO45:AO108" si="12">E45+Q45+AC45</f>
        <v>44.58</v>
      </c>
      <c r="AP45" s="20">
        <f t="shared" si="10"/>
        <v>36.310000000000031</v>
      </c>
      <c r="AQ45" s="20">
        <f t="shared" si="10"/>
        <v>48.600000000000023</v>
      </c>
      <c r="AR45" s="20">
        <f t="shared" si="10"/>
        <v>23.849999999999987</v>
      </c>
      <c r="AS45" s="20">
        <f t="shared" si="10"/>
        <v>3.1800000000000006</v>
      </c>
      <c r="AT45" s="20">
        <f t="shared" si="10"/>
        <v>19.920000000000002</v>
      </c>
      <c r="AU45" s="20">
        <f t="shared" si="10"/>
        <v>17.279999999999983</v>
      </c>
      <c r="AV45" s="20">
        <f t="shared" si="10"/>
        <v>20.099999999999987</v>
      </c>
      <c r="AW45" s="20">
        <f t="shared" si="10"/>
        <v>15.660000000000002</v>
      </c>
      <c r="AX45" s="20">
        <f t="shared" si="10"/>
        <v>0</v>
      </c>
      <c r="AY45" s="20">
        <f t="shared" si="10"/>
        <v>0</v>
      </c>
      <c r="AZ45" s="20">
        <f t="shared" si="10"/>
        <v>0</v>
      </c>
      <c r="BA45" s="17">
        <v>0.74</v>
      </c>
      <c r="BB45" s="17">
        <v>0.6</v>
      </c>
      <c r="BC45" s="17">
        <v>0.81</v>
      </c>
      <c r="BD45" s="17">
        <v>0.4</v>
      </c>
      <c r="BE45" s="17">
        <v>0.05</v>
      </c>
      <c r="BF45" s="17">
        <v>0.33</v>
      </c>
      <c r="BG45" s="17">
        <v>0.28999999999999998</v>
      </c>
      <c r="BH45" s="17">
        <v>0.34</v>
      </c>
      <c r="BI45" s="17">
        <v>0.26</v>
      </c>
      <c r="BJ45" s="17">
        <v>0</v>
      </c>
      <c r="BK45" s="17">
        <v>0</v>
      </c>
      <c r="BL45" s="17">
        <v>0</v>
      </c>
      <c r="BM45" s="20">
        <f t="shared" ref="BM45:BM108" si="13">AO45+BA45</f>
        <v>45.32</v>
      </c>
      <c r="BN45" s="20">
        <f t="shared" si="11"/>
        <v>36.910000000000032</v>
      </c>
      <c r="BO45" s="20">
        <f t="shared" si="11"/>
        <v>49.410000000000025</v>
      </c>
      <c r="BP45" s="20">
        <f t="shared" si="11"/>
        <v>24.249999999999986</v>
      </c>
      <c r="BQ45" s="20">
        <f t="shared" si="11"/>
        <v>3.2300000000000004</v>
      </c>
      <c r="BR45" s="20">
        <f t="shared" si="11"/>
        <v>20.25</v>
      </c>
      <c r="BS45" s="20">
        <f t="shared" si="11"/>
        <v>17.569999999999983</v>
      </c>
      <c r="BT45" s="20">
        <f t="shared" si="11"/>
        <v>20.439999999999987</v>
      </c>
      <c r="BU45" s="20">
        <f t="shared" si="11"/>
        <v>15.920000000000002</v>
      </c>
      <c r="BV45" s="20">
        <f t="shared" si="11"/>
        <v>0</v>
      </c>
      <c r="BW45" s="20">
        <f t="shared" si="11"/>
        <v>0</v>
      </c>
      <c r="BX45" s="20">
        <f t="shared" si="11"/>
        <v>0</v>
      </c>
      <c r="BY45" s="17">
        <f t="shared" si="3"/>
        <v>190.8</v>
      </c>
      <c r="BZ45" s="17">
        <f t="shared" si="4"/>
        <v>9.5300000000000011</v>
      </c>
      <c r="CA45" s="17">
        <f t="shared" si="5"/>
        <v>32.97</v>
      </c>
      <c r="CB45" s="17">
        <f t="shared" si="6"/>
        <v>233.3</v>
      </c>
    </row>
    <row r="46" spans="1:80" x14ac:dyDescent="0.25">
      <c r="A46" t="str">
        <f t="shared" si="9"/>
        <v>VQW.CRE3</v>
      </c>
      <c r="B46" s="1" t="s">
        <v>29</v>
      </c>
      <c r="C46" s="1" t="s">
        <v>62</v>
      </c>
      <c r="D46" s="1" t="s">
        <v>62</v>
      </c>
      <c r="E46" s="17">
        <v>-106.48999999999978</v>
      </c>
      <c r="F46" s="17">
        <v>-47.359999999999673</v>
      </c>
      <c r="G46" s="17">
        <v>-59.440000000000509</v>
      </c>
      <c r="H46" s="17">
        <v>-43.039999999999964</v>
      </c>
      <c r="I46" s="17">
        <v>-13.3599999999999</v>
      </c>
      <c r="J46" s="17">
        <v>-59.789999999999964</v>
      </c>
      <c r="K46" s="17">
        <v>-36.390000000000327</v>
      </c>
      <c r="L46" s="17">
        <v>-40.779999999999745</v>
      </c>
      <c r="M46" s="17">
        <v>-39.799999999999272</v>
      </c>
      <c r="N46" s="17">
        <v>-48.140000000000327</v>
      </c>
      <c r="O46" s="17">
        <v>-53.789999999999964</v>
      </c>
      <c r="P46" s="17">
        <v>-59.670000000000073</v>
      </c>
      <c r="Q46" s="20">
        <v>-5.3199999999999932</v>
      </c>
      <c r="R46" s="20">
        <v>-2.3599999999999994</v>
      </c>
      <c r="S46" s="20">
        <v>-2.9799999999999898</v>
      </c>
      <c r="T46" s="20">
        <v>-2.1499999999999915</v>
      </c>
      <c r="U46" s="20">
        <v>-0.67000000000000171</v>
      </c>
      <c r="V46" s="20">
        <v>-2.9899999999999807</v>
      </c>
      <c r="W46" s="20">
        <v>-1.8200000000000074</v>
      </c>
      <c r="X46" s="20">
        <v>-2.0400000000000063</v>
      </c>
      <c r="Y46" s="20">
        <v>-1.9899999999999949</v>
      </c>
      <c r="Z46" s="20">
        <v>-2.4000000000000057</v>
      </c>
      <c r="AA46" s="20">
        <v>-2.6899999999999977</v>
      </c>
      <c r="AB46" s="20">
        <v>-2.9900000000000091</v>
      </c>
      <c r="AC46" s="17">
        <v>-16.919999999999959</v>
      </c>
      <c r="AD46" s="17">
        <v>-7.4300000000000068</v>
      </c>
      <c r="AE46" s="17">
        <v>-9.2099999999999795</v>
      </c>
      <c r="AF46" s="17">
        <v>-6.5699999999999932</v>
      </c>
      <c r="AG46" s="17">
        <v>-2.0100000000000051</v>
      </c>
      <c r="AH46" s="17">
        <v>-8.8799999999999955</v>
      </c>
      <c r="AI46" s="17">
        <v>-5.3299999999999841</v>
      </c>
      <c r="AJ46" s="17">
        <v>-5.9000000000000057</v>
      </c>
      <c r="AK46" s="17">
        <v>-5.6800000000000068</v>
      </c>
      <c r="AL46" s="17">
        <v>-6.7800000000000296</v>
      </c>
      <c r="AM46" s="17">
        <v>-7.4700000000000273</v>
      </c>
      <c r="AN46" s="17">
        <v>-8.1800000000000068</v>
      </c>
      <c r="AO46" s="20">
        <f t="shared" si="12"/>
        <v>-128.72999999999973</v>
      </c>
      <c r="AP46" s="20">
        <f t="shared" si="10"/>
        <v>-57.149999999999679</v>
      </c>
      <c r="AQ46" s="20">
        <f t="shared" si="10"/>
        <v>-71.630000000000479</v>
      </c>
      <c r="AR46" s="20">
        <f t="shared" si="10"/>
        <v>-51.759999999999948</v>
      </c>
      <c r="AS46" s="20">
        <f t="shared" si="10"/>
        <v>-16.039999999999907</v>
      </c>
      <c r="AT46" s="20">
        <f t="shared" si="10"/>
        <v>-71.65999999999994</v>
      </c>
      <c r="AU46" s="20">
        <f t="shared" si="10"/>
        <v>-43.540000000000319</v>
      </c>
      <c r="AV46" s="20">
        <f t="shared" si="10"/>
        <v>-48.719999999999757</v>
      </c>
      <c r="AW46" s="20">
        <f t="shared" si="10"/>
        <v>-47.469999999999274</v>
      </c>
      <c r="AX46" s="20">
        <f t="shared" si="10"/>
        <v>-57.320000000000363</v>
      </c>
      <c r="AY46" s="20">
        <f t="shared" si="10"/>
        <v>-63.949999999999989</v>
      </c>
      <c r="AZ46" s="20">
        <f t="shared" si="10"/>
        <v>-70.840000000000089</v>
      </c>
      <c r="BA46" s="17">
        <v>-2.13</v>
      </c>
      <c r="BB46" s="17">
        <v>-0.95</v>
      </c>
      <c r="BC46" s="17">
        <v>-1.19</v>
      </c>
      <c r="BD46" s="17">
        <v>-0.86</v>
      </c>
      <c r="BE46" s="17">
        <v>-0.27</v>
      </c>
      <c r="BF46" s="17">
        <v>-1.2</v>
      </c>
      <c r="BG46" s="17">
        <v>-0.73</v>
      </c>
      <c r="BH46" s="17">
        <v>-0.82</v>
      </c>
      <c r="BI46" s="17">
        <v>-0.8</v>
      </c>
      <c r="BJ46" s="17">
        <v>-0.96</v>
      </c>
      <c r="BK46" s="17">
        <v>-1.08</v>
      </c>
      <c r="BL46" s="17">
        <v>-1.19</v>
      </c>
      <c r="BM46" s="20">
        <f t="shared" si="13"/>
        <v>-130.85999999999973</v>
      </c>
      <c r="BN46" s="20">
        <f t="shared" si="11"/>
        <v>-58.099999999999682</v>
      </c>
      <c r="BO46" s="20">
        <f t="shared" si="11"/>
        <v>-72.820000000000476</v>
      </c>
      <c r="BP46" s="20">
        <f t="shared" si="11"/>
        <v>-52.619999999999948</v>
      </c>
      <c r="BQ46" s="20">
        <f t="shared" si="11"/>
        <v>-16.309999999999906</v>
      </c>
      <c r="BR46" s="20">
        <f t="shared" si="11"/>
        <v>-72.859999999999943</v>
      </c>
      <c r="BS46" s="20">
        <f t="shared" si="11"/>
        <v>-44.270000000000316</v>
      </c>
      <c r="BT46" s="20">
        <f t="shared" si="11"/>
        <v>-49.539999999999758</v>
      </c>
      <c r="BU46" s="20">
        <f t="shared" si="11"/>
        <v>-48.269999999999271</v>
      </c>
      <c r="BV46" s="20">
        <f t="shared" si="11"/>
        <v>-58.280000000000364</v>
      </c>
      <c r="BW46" s="20">
        <f t="shared" si="11"/>
        <v>-65.029999999999987</v>
      </c>
      <c r="BX46" s="20">
        <f t="shared" si="11"/>
        <v>-72.030000000000086</v>
      </c>
      <c r="BY46" s="17">
        <f t="shared" si="3"/>
        <v>-608.0499999999995</v>
      </c>
      <c r="BZ46" s="17">
        <f t="shared" si="4"/>
        <v>-30.399999999999977</v>
      </c>
      <c r="CA46" s="17">
        <f t="shared" si="5"/>
        <v>-102.53999999999998</v>
      </c>
      <c r="CB46" s="17">
        <f t="shared" si="6"/>
        <v>-740.98999999999933</v>
      </c>
    </row>
    <row r="47" spans="1:80" x14ac:dyDescent="0.25">
      <c r="A47" t="str">
        <f t="shared" si="9"/>
        <v>CRR.CRR1</v>
      </c>
      <c r="B47" s="1" t="s">
        <v>63</v>
      </c>
      <c r="C47" s="1" t="s">
        <v>64</v>
      </c>
      <c r="D47" s="1" t="s">
        <v>64</v>
      </c>
      <c r="E47" s="17">
        <v>-319.09000000000015</v>
      </c>
      <c r="F47" s="17">
        <v>-152.64999999999964</v>
      </c>
      <c r="G47" s="17">
        <v>-205.31000000000495</v>
      </c>
      <c r="H47" s="17">
        <v>-134.86999999999898</v>
      </c>
      <c r="I47" s="17">
        <v>-75.359999999999673</v>
      </c>
      <c r="J47" s="17">
        <v>-142.68000000000018</v>
      </c>
      <c r="K47" s="17">
        <v>-91.230000000000473</v>
      </c>
      <c r="L47" s="17">
        <v>-114.81000000000131</v>
      </c>
      <c r="M47" s="17">
        <v>-127.65000000000146</v>
      </c>
      <c r="N47" s="17">
        <v>-143.81999999999971</v>
      </c>
      <c r="O47" s="17">
        <v>-156.73999999999978</v>
      </c>
      <c r="P47" s="17">
        <v>-191.22000000000116</v>
      </c>
      <c r="Q47" s="20">
        <v>-15.960000000000008</v>
      </c>
      <c r="R47" s="20">
        <v>-7.6299999999999955</v>
      </c>
      <c r="S47" s="20">
        <v>-10.269999999999996</v>
      </c>
      <c r="T47" s="20">
        <v>-6.75</v>
      </c>
      <c r="U47" s="20">
        <v>-3.7699999999999996</v>
      </c>
      <c r="V47" s="20">
        <v>-7.1300000000000026</v>
      </c>
      <c r="W47" s="20">
        <v>-4.57</v>
      </c>
      <c r="X47" s="20">
        <v>-5.74</v>
      </c>
      <c r="Y47" s="20">
        <v>-6.379999999999999</v>
      </c>
      <c r="Z47" s="20">
        <v>-7.1899999999999977</v>
      </c>
      <c r="AA47" s="20">
        <v>-7.8400000000000034</v>
      </c>
      <c r="AB47" s="20">
        <v>-9.5600000000000023</v>
      </c>
      <c r="AC47" s="17">
        <v>-50.700000000000045</v>
      </c>
      <c r="AD47" s="17">
        <v>-23.930000000000007</v>
      </c>
      <c r="AE47" s="17">
        <v>-31.789999999999992</v>
      </c>
      <c r="AF47" s="17">
        <v>-20.600000000000023</v>
      </c>
      <c r="AG47" s="17">
        <v>-11.349999999999994</v>
      </c>
      <c r="AH47" s="17">
        <v>-21.200000000000017</v>
      </c>
      <c r="AI47" s="17">
        <v>-13.36</v>
      </c>
      <c r="AJ47" s="17">
        <v>-16.600000000000001</v>
      </c>
      <c r="AK47" s="17">
        <v>-18.21</v>
      </c>
      <c r="AL47" s="17">
        <v>-20.259999999999991</v>
      </c>
      <c r="AM47" s="17">
        <v>-21.78</v>
      </c>
      <c r="AN47" s="17">
        <v>-26.20999999999998</v>
      </c>
      <c r="AO47" s="20">
        <f t="shared" si="12"/>
        <v>-385.75000000000023</v>
      </c>
      <c r="AP47" s="20">
        <f t="shared" si="10"/>
        <v>-184.20999999999964</v>
      </c>
      <c r="AQ47" s="20">
        <f t="shared" si="10"/>
        <v>-247.37000000000492</v>
      </c>
      <c r="AR47" s="20">
        <f t="shared" si="10"/>
        <v>-162.219999999999</v>
      </c>
      <c r="AS47" s="20">
        <f t="shared" si="10"/>
        <v>-90.479999999999663</v>
      </c>
      <c r="AT47" s="20">
        <f t="shared" si="10"/>
        <v>-171.01000000000019</v>
      </c>
      <c r="AU47" s="20">
        <f t="shared" si="10"/>
        <v>-109.16000000000047</v>
      </c>
      <c r="AV47" s="20">
        <f t="shared" si="10"/>
        <v>-137.15000000000131</v>
      </c>
      <c r="AW47" s="20">
        <f t="shared" si="10"/>
        <v>-152.24000000000146</v>
      </c>
      <c r="AX47" s="20">
        <f t="shared" si="10"/>
        <v>-171.2699999999997</v>
      </c>
      <c r="AY47" s="20">
        <f t="shared" si="10"/>
        <v>-186.35999999999979</v>
      </c>
      <c r="AZ47" s="20">
        <f t="shared" si="10"/>
        <v>-226.99000000000115</v>
      </c>
      <c r="BA47" s="17">
        <v>-6.38</v>
      </c>
      <c r="BB47" s="17">
        <v>-3.05</v>
      </c>
      <c r="BC47" s="17">
        <v>-4.1100000000000003</v>
      </c>
      <c r="BD47" s="17">
        <v>-2.7</v>
      </c>
      <c r="BE47" s="17">
        <v>-1.51</v>
      </c>
      <c r="BF47" s="17">
        <v>-2.85</v>
      </c>
      <c r="BG47" s="17">
        <v>-1.82</v>
      </c>
      <c r="BH47" s="17">
        <v>-2.2999999999999998</v>
      </c>
      <c r="BI47" s="17">
        <v>-2.5499999999999998</v>
      </c>
      <c r="BJ47" s="17">
        <v>-2.88</v>
      </c>
      <c r="BK47" s="17">
        <v>-3.13</v>
      </c>
      <c r="BL47" s="17">
        <v>-3.82</v>
      </c>
      <c r="BM47" s="20">
        <f t="shared" si="13"/>
        <v>-392.13000000000022</v>
      </c>
      <c r="BN47" s="20">
        <f t="shared" si="11"/>
        <v>-187.25999999999965</v>
      </c>
      <c r="BO47" s="20">
        <f t="shared" si="11"/>
        <v>-251.48000000000494</v>
      </c>
      <c r="BP47" s="20">
        <f t="shared" si="11"/>
        <v>-164.91999999999899</v>
      </c>
      <c r="BQ47" s="20">
        <f t="shared" si="11"/>
        <v>-91.989999999999668</v>
      </c>
      <c r="BR47" s="20">
        <f t="shared" si="11"/>
        <v>-173.86000000000018</v>
      </c>
      <c r="BS47" s="20">
        <f t="shared" si="11"/>
        <v>-110.98000000000046</v>
      </c>
      <c r="BT47" s="20">
        <f t="shared" si="11"/>
        <v>-139.45000000000132</v>
      </c>
      <c r="BU47" s="20">
        <f t="shared" si="11"/>
        <v>-154.79000000000147</v>
      </c>
      <c r="BV47" s="20">
        <f t="shared" si="11"/>
        <v>-174.14999999999969</v>
      </c>
      <c r="BW47" s="20">
        <f t="shared" si="11"/>
        <v>-189.48999999999978</v>
      </c>
      <c r="BX47" s="20">
        <f t="shared" si="11"/>
        <v>-230.81000000000114</v>
      </c>
      <c r="BY47" s="17">
        <f t="shared" si="3"/>
        <v>-1855.4300000000076</v>
      </c>
      <c r="BZ47" s="17">
        <f t="shared" si="4"/>
        <v>-92.79</v>
      </c>
      <c r="CA47" s="17">
        <f t="shared" si="5"/>
        <v>-313.09000000000003</v>
      </c>
      <c r="CB47" s="17">
        <f t="shared" si="6"/>
        <v>-2261.3100000000077</v>
      </c>
    </row>
    <row r="48" spans="1:80" x14ac:dyDescent="0.25">
      <c r="A48" t="str">
        <f t="shared" si="9"/>
        <v>EGPI.CRS1</v>
      </c>
      <c r="B48" s="1" t="s">
        <v>65</v>
      </c>
      <c r="C48" s="1" t="s">
        <v>66</v>
      </c>
      <c r="D48" s="1" t="s">
        <v>66</v>
      </c>
      <c r="E48" s="17">
        <v>-88.329999999999927</v>
      </c>
      <c r="F48" s="17">
        <v>-86.6200000000008</v>
      </c>
      <c r="G48" s="17">
        <v>-48.090000000000146</v>
      </c>
      <c r="H48" s="17">
        <v>-9.4699999999999136</v>
      </c>
      <c r="I48" s="17">
        <v>-292.52000000000044</v>
      </c>
      <c r="J48" s="17">
        <v>-310.69999999999709</v>
      </c>
      <c r="K48" s="17">
        <v>-15.910000000000082</v>
      </c>
      <c r="L48" s="17">
        <v>-22.150000000000091</v>
      </c>
      <c r="M48" s="17">
        <v>-8.0800000000000409</v>
      </c>
      <c r="N48" s="17">
        <v>-9.6199999999998909</v>
      </c>
      <c r="O48" s="17">
        <v>-20.039999999999964</v>
      </c>
      <c r="P48" s="17">
        <v>-18.529999999999973</v>
      </c>
      <c r="Q48" s="20">
        <v>-4.4199999999999875</v>
      </c>
      <c r="R48" s="20">
        <v>-4.3299999999999841</v>
      </c>
      <c r="S48" s="20">
        <v>-2.3999999999999915</v>
      </c>
      <c r="T48" s="20">
        <v>-0.46999999999999886</v>
      </c>
      <c r="U48" s="20">
        <v>-14.629999999999995</v>
      </c>
      <c r="V48" s="20">
        <v>-15.539999999999964</v>
      </c>
      <c r="W48" s="20">
        <v>-0.78999999999999915</v>
      </c>
      <c r="X48" s="20">
        <v>-1.1099999999999994</v>
      </c>
      <c r="Y48" s="20">
        <v>-0.39999999999999858</v>
      </c>
      <c r="Z48" s="20">
        <v>-0.48000000000000043</v>
      </c>
      <c r="AA48" s="20">
        <v>-1</v>
      </c>
      <c r="AB48" s="20">
        <v>-0.92000000000000171</v>
      </c>
      <c r="AC48" s="17">
        <v>-14.040000000000077</v>
      </c>
      <c r="AD48" s="17">
        <v>-13.579999999999927</v>
      </c>
      <c r="AE48" s="17">
        <v>-7.4500000000000455</v>
      </c>
      <c r="AF48" s="17">
        <v>-1.4399999999999977</v>
      </c>
      <c r="AG48" s="17">
        <v>-44.079999999999927</v>
      </c>
      <c r="AH48" s="17">
        <v>-46.170000000000073</v>
      </c>
      <c r="AI48" s="17">
        <v>-2.3400000000000034</v>
      </c>
      <c r="AJ48" s="17">
        <v>-3.2000000000000171</v>
      </c>
      <c r="AK48" s="17">
        <v>-1.1499999999999986</v>
      </c>
      <c r="AL48" s="17">
        <v>-1.3500000000000085</v>
      </c>
      <c r="AM48" s="17">
        <v>-2.7800000000000011</v>
      </c>
      <c r="AN48" s="17">
        <v>-2.5400000000000063</v>
      </c>
      <c r="AO48" s="20">
        <f t="shared" si="12"/>
        <v>-106.78999999999999</v>
      </c>
      <c r="AP48" s="20">
        <f t="shared" si="10"/>
        <v>-104.53000000000071</v>
      </c>
      <c r="AQ48" s="20">
        <f t="shared" si="10"/>
        <v>-57.940000000000182</v>
      </c>
      <c r="AR48" s="20">
        <f t="shared" si="10"/>
        <v>-11.37999999999991</v>
      </c>
      <c r="AS48" s="20">
        <f t="shared" si="10"/>
        <v>-351.23000000000036</v>
      </c>
      <c r="AT48" s="20">
        <f t="shared" si="10"/>
        <v>-372.40999999999713</v>
      </c>
      <c r="AU48" s="20">
        <f t="shared" si="10"/>
        <v>-19.040000000000084</v>
      </c>
      <c r="AV48" s="20">
        <f t="shared" si="10"/>
        <v>-26.460000000000107</v>
      </c>
      <c r="AW48" s="20">
        <f t="shared" si="10"/>
        <v>-9.6300000000000381</v>
      </c>
      <c r="AX48" s="20">
        <f t="shared" si="10"/>
        <v>-11.4499999999999</v>
      </c>
      <c r="AY48" s="20">
        <f t="shared" si="10"/>
        <v>-23.819999999999965</v>
      </c>
      <c r="AZ48" s="20">
        <f t="shared" si="10"/>
        <v>-21.989999999999981</v>
      </c>
      <c r="BA48" s="17">
        <v>-1.77</v>
      </c>
      <c r="BB48" s="17">
        <v>-1.73</v>
      </c>
      <c r="BC48" s="17">
        <v>-0.96</v>
      </c>
      <c r="BD48" s="17">
        <v>-0.19</v>
      </c>
      <c r="BE48" s="17">
        <v>-5.85</v>
      </c>
      <c r="BF48" s="17">
        <v>-6.21</v>
      </c>
      <c r="BG48" s="17">
        <v>-0.32</v>
      </c>
      <c r="BH48" s="17">
        <v>-0.44</v>
      </c>
      <c r="BI48" s="17">
        <v>-0.16</v>
      </c>
      <c r="BJ48" s="17">
        <v>-0.19</v>
      </c>
      <c r="BK48" s="17">
        <v>-0.4</v>
      </c>
      <c r="BL48" s="17">
        <v>-0.37</v>
      </c>
      <c r="BM48" s="20">
        <f t="shared" si="13"/>
        <v>-108.55999999999999</v>
      </c>
      <c r="BN48" s="20">
        <f t="shared" si="11"/>
        <v>-106.26000000000072</v>
      </c>
      <c r="BO48" s="20">
        <f t="shared" si="11"/>
        <v>-58.900000000000183</v>
      </c>
      <c r="BP48" s="20">
        <f t="shared" si="11"/>
        <v>-11.56999999999991</v>
      </c>
      <c r="BQ48" s="20">
        <f t="shared" si="11"/>
        <v>-357.08000000000038</v>
      </c>
      <c r="BR48" s="20">
        <f t="shared" si="11"/>
        <v>-378.61999999999711</v>
      </c>
      <c r="BS48" s="20">
        <f t="shared" si="11"/>
        <v>-19.360000000000085</v>
      </c>
      <c r="BT48" s="20">
        <f t="shared" si="11"/>
        <v>-26.900000000000109</v>
      </c>
      <c r="BU48" s="20">
        <f t="shared" si="11"/>
        <v>-9.7900000000000382</v>
      </c>
      <c r="BV48" s="20">
        <f t="shared" si="11"/>
        <v>-11.639999999999899</v>
      </c>
      <c r="BW48" s="20">
        <f t="shared" si="11"/>
        <v>-24.219999999999963</v>
      </c>
      <c r="BX48" s="20">
        <f t="shared" si="11"/>
        <v>-22.359999999999982</v>
      </c>
      <c r="BY48" s="17">
        <f t="shared" si="3"/>
        <v>-930.05999999999835</v>
      </c>
      <c r="BZ48" s="17">
        <f t="shared" si="4"/>
        <v>-46.489999999999924</v>
      </c>
      <c r="CA48" s="17">
        <f t="shared" si="5"/>
        <v>-158.71000000000006</v>
      </c>
      <c r="CB48" s="17">
        <f t="shared" si="6"/>
        <v>-1135.2599999999984</v>
      </c>
    </row>
    <row r="49" spans="1:80" x14ac:dyDescent="0.25">
      <c r="A49" t="str">
        <f t="shared" si="9"/>
        <v>EGPI.CRS2</v>
      </c>
      <c r="B49" s="1" t="s">
        <v>65</v>
      </c>
      <c r="C49" s="1" t="s">
        <v>67</v>
      </c>
      <c r="D49" s="1" t="s">
        <v>67</v>
      </c>
      <c r="E49" s="17">
        <v>-140.11000000000058</v>
      </c>
      <c r="F49" s="17">
        <v>-129</v>
      </c>
      <c r="G49" s="17">
        <v>-76.0600000000004</v>
      </c>
      <c r="H49" s="17">
        <v>-9.8099999999999454</v>
      </c>
      <c r="I49" s="17">
        <v>-541.85000000000582</v>
      </c>
      <c r="J49" s="17">
        <v>-451.93999999999869</v>
      </c>
      <c r="K49" s="17">
        <v>-15.490000000000009</v>
      </c>
      <c r="L49" s="17">
        <v>-38.9699999999998</v>
      </c>
      <c r="M49" s="17">
        <v>-11.190000000000055</v>
      </c>
      <c r="N49" s="17">
        <v>-14.650000000000205</v>
      </c>
      <c r="O49" s="17">
        <v>-41.089999999999691</v>
      </c>
      <c r="P49" s="17">
        <v>-29.880000000000109</v>
      </c>
      <c r="Q49" s="20">
        <v>-7</v>
      </c>
      <c r="R49" s="20">
        <v>-6.4500000000000171</v>
      </c>
      <c r="S49" s="20">
        <v>-3.8099999999999739</v>
      </c>
      <c r="T49" s="20">
        <v>-0.49000000000000199</v>
      </c>
      <c r="U49" s="20">
        <v>-27.090000000000032</v>
      </c>
      <c r="V49" s="20">
        <v>-22.590000000000032</v>
      </c>
      <c r="W49" s="20">
        <v>-0.76999999999999957</v>
      </c>
      <c r="X49" s="20">
        <v>-1.9500000000000028</v>
      </c>
      <c r="Y49" s="20">
        <v>-0.55999999999999872</v>
      </c>
      <c r="Z49" s="20">
        <v>-0.73000000000000043</v>
      </c>
      <c r="AA49" s="20">
        <v>-2.0600000000000023</v>
      </c>
      <c r="AB49" s="20">
        <v>-1.490000000000002</v>
      </c>
      <c r="AC49" s="17">
        <v>-22.270000000000095</v>
      </c>
      <c r="AD49" s="17">
        <v>-20.230000000000018</v>
      </c>
      <c r="AE49" s="17">
        <v>-11.779999999999973</v>
      </c>
      <c r="AF49" s="17">
        <v>-1.5</v>
      </c>
      <c r="AG49" s="17">
        <v>-81.649999999999636</v>
      </c>
      <c r="AH49" s="17">
        <v>-67.140000000000327</v>
      </c>
      <c r="AI49" s="17">
        <v>-2.269999999999996</v>
      </c>
      <c r="AJ49" s="17">
        <v>-5.6400000000000148</v>
      </c>
      <c r="AK49" s="17">
        <v>-1.5900000000000034</v>
      </c>
      <c r="AL49" s="17">
        <v>-2.0699999999999932</v>
      </c>
      <c r="AM49" s="17">
        <v>-5.710000000000008</v>
      </c>
      <c r="AN49" s="17">
        <v>-4.0900000000000034</v>
      </c>
      <c r="AO49" s="20">
        <f t="shared" si="12"/>
        <v>-169.38000000000068</v>
      </c>
      <c r="AP49" s="20">
        <f t="shared" si="10"/>
        <v>-155.68000000000004</v>
      </c>
      <c r="AQ49" s="20">
        <f t="shared" si="10"/>
        <v>-91.650000000000347</v>
      </c>
      <c r="AR49" s="20">
        <f t="shared" si="10"/>
        <v>-11.799999999999947</v>
      </c>
      <c r="AS49" s="20">
        <f t="shared" si="10"/>
        <v>-650.59000000000549</v>
      </c>
      <c r="AT49" s="20">
        <f t="shared" si="10"/>
        <v>-541.66999999999905</v>
      </c>
      <c r="AU49" s="20">
        <f t="shared" si="10"/>
        <v>-18.530000000000005</v>
      </c>
      <c r="AV49" s="20">
        <f t="shared" si="10"/>
        <v>-46.559999999999818</v>
      </c>
      <c r="AW49" s="20">
        <f t="shared" si="10"/>
        <v>-13.340000000000057</v>
      </c>
      <c r="AX49" s="20">
        <f t="shared" si="10"/>
        <v>-17.450000000000198</v>
      </c>
      <c r="AY49" s="20">
        <f t="shared" si="10"/>
        <v>-48.859999999999701</v>
      </c>
      <c r="AZ49" s="20">
        <f t="shared" si="10"/>
        <v>-35.460000000000115</v>
      </c>
      <c r="BA49" s="17">
        <v>-2.8</v>
      </c>
      <c r="BB49" s="17">
        <v>-2.58</v>
      </c>
      <c r="BC49" s="17">
        <v>-1.52</v>
      </c>
      <c r="BD49" s="17">
        <v>-0.2</v>
      </c>
      <c r="BE49" s="17">
        <v>-10.83</v>
      </c>
      <c r="BF49" s="17">
        <v>-9.0399999999999991</v>
      </c>
      <c r="BG49" s="17">
        <v>-0.31</v>
      </c>
      <c r="BH49" s="17">
        <v>-0.78</v>
      </c>
      <c r="BI49" s="17">
        <v>-0.22</v>
      </c>
      <c r="BJ49" s="17">
        <v>-0.28999999999999998</v>
      </c>
      <c r="BK49" s="17">
        <v>-0.82</v>
      </c>
      <c r="BL49" s="17">
        <v>-0.6</v>
      </c>
      <c r="BM49" s="20">
        <f t="shared" si="13"/>
        <v>-172.18000000000069</v>
      </c>
      <c r="BN49" s="20">
        <f t="shared" si="11"/>
        <v>-158.26000000000005</v>
      </c>
      <c r="BO49" s="20">
        <f t="shared" si="11"/>
        <v>-93.170000000000343</v>
      </c>
      <c r="BP49" s="20">
        <f t="shared" si="11"/>
        <v>-11.999999999999947</v>
      </c>
      <c r="BQ49" s="20">
        <f t="shared" si="11"/>
        <v>-661.42000000000553</v>
      </c>
      <c r="BR49" s="20">
        <f t="shared" si="11"/>
        <v>-550.70999999999901</v>
      </c>
      <c r="BS49" s="20">
        <f t="shared" si="11"/>
        <v>-18.840000000000003</v>
      </c>
      <c r="BT49" s="20">
        <f t="shared" si="11"/>
        <v>-47.339999999999819</v>
      </c>
      <c r="BU49" s="20">
        <f t="shared" si="11"/>
        <v>-13.560000000000057</v>
      </c>
      <c r="BV49" s="20">
        <f t="shared" si="11"/>
        <v>-17.740000000000197</v>
      </c>
      <c r="BW49" s="20">
        <f t="shared" si="11"/>
        <v>-49.679999999999701</v>
      </c>
      <c r="BX49" s="20">
        <f t="shared" si="11"/>
        <v>-36.060000000000116</v>
      </c>
      <c r="BY49" s="17">
        <f t="shared" si="3"/>
        <v>-1500.0400000000054</v>
      </c>
      <c r="BZ49" s="17">
        <f t="shared" si="4"/>
        <v>-74.990000000000066</v>
      </c>
      <c r="CA49" s="17">
        <f t="shared" si="5"/>
        <v>-255.93000000000006</v>
      </c>
      <c r="CB49" s="17">
        <f t="shared" si="6"/>
        <v>-1830.9600000000055</v>
      </c>
    </row>
    <row r="50" spans="1:80" x14ac:dyDescent="0.25">
      <c r="A50" t="str">
        <f t="shared" si="9"/>
        <v>EGPI.CRS3</v>
      </c>
      <c r="B50" s="1" t="s">
        <v>65</v>
      </c>
      <c r="C50" s="1" t="s">
        <v>68</v>
      </c>
      <c r="D50" s="1" t="s">
        <v>68</v>
      </c>
      <c r="E50" s="17">
        <v>-147.69999999999891</v>
      </c>
      <c r="F50" s="17">
        <v>-129.61000000000058</v>
      </c>
      <c r="G50" s="17">
        <v>-66.649999999999636</v>
      </c>
      <c r="H50" s="17">
        <v>-8.4499999999999318</v>
      </c>
      <c r="I50" s="17">
        <v>-526.10000000000582</v>
      </c>
      <c r="J50" s="17">
        <v>-396.7599999999984</v>
      </c>
      <c r="K50" s="17">
        <v>-12.829999999999927</v>
      </c>
      <c r="L50" s="17">
        <v>-30.050000000000182</v>
      </c>
      <c r="M50" s="17">
        <v>-10.379999999999995</v>
      </c>
      <c r="N50" s="17">
        <v>-14.360000000000127</v>
      </c>
      <c r="O50" s="17">
        <v>-43.740000000000236</v>
      </c>
      <c r="P50" s="17">
        <v>-38.0300000000002</v>
      </c>
      <c r="Q50" s="20">
        <v>-7.3899999999999864</v>
      </c>
      <c r="R50" s="20">
        <v>-6.4800000000000182</v>
      </c>
      <c r="S50" s="20">
        <v>-3.3299999999999983</v>
      </c>
      <c r="T50" s="20">
        <v>-0.41999999999999993</v>
      </c>
      <c r="U50" s="20">
        <v>-26.300000000000068</v>
      </c>
      <c r="V50" s="20">
        <v>-19.840000000000032</v>
      </c>
      <c r="W50" s="20">
        <v>-0.64000000000000057</v>
      </c>
      <c r="X50" s="20">
        <v>-1.509999999999998</v>
      </c>
      <c r="Y50" s="20">
        <v>-0.52000000000000135</v>
      </c>
      <c r="Z50" s="20">
        <v>-0.72000000000000242</v>
      </c>
      <c r="AA50" s="20">
        <v>-2.1899999999999977</v>
      </c>
      <c r="AB50" s="20">
        <v>-1.9099999999999966</v>
      </c>
      <c r="AC50" s="17">
        <v>-23.470000000000027</v>
      </c>
      <c r="AD50" s="17">
        <v>-20.319999999999936</v>
      </c>
      <c r="AE50" s="17">
        <v>-10.319999999999993</v>
      </c>
      <c r="AF50" s="17">
        <v>-1.2899999999999991</v>
      </c>
      <c r="AG50" s="17">
        <v>-79.2800000000002</v>
      </c>
      <c r="AH50" s="17">
        <v>-58.949999999999818</v>
      </c>
      <c r="AI50" s="17">
        <v>-1.8799999999999955</v>
      </c>
      <c r="AJ50" s="17">
        <v>-4.3499999999999943</v>
      </c>
      <c r="AK50" s="17">
        <v>-1.480000000000004</v>
      </c>
      <c r="AL50" s="17">
        <v>-2.0299999999999869</v>
      </c>
      <c r="AM50" s="17">
        <v>-6.0800000000000125</v>
      </c>
      <c r="AN50" s="17">
        <v>-5.2199999999999989</v>
      </c>
      <c r="AO50" s="20">
        <f t="shared" si="12"/>
        <v>-178.55999999999892</v>
      </c>
      <c r="AP50" s="20">
        <f t="shared" si="10"/>
        <v>-156.41000000000054</v>
      </c>
      <c r="AQ50" s="20">
        <f t="shared" si="10"/>
        <v>-80.299999999999628</v>
      </c>
      <c r="AR50" s="20">
        <f t="shared" si="10"/>
        <v>-10.159999999999931</v>
      </c>
      <c r="AS50" s="20">
        <f t="shared" si="10"/>
        <v>-631.68000000000609</v>
      </c>
      <c r="AT50" s="20">
        <f t="shared" si="10"/>
        <v>-475.54999999999825</v>
      </c>
      <c r="AU50" s="20">
        <f t="shared" si="10"/>
        <v>-15.349999999999923</v>
      </c>
      <c r="AV50" s="20">
        <f t="shared" si="10"/>
        <v>-35.910000000000174</v>
      </c>
      <c r="AW50" s="20">
        <f t="shared" si="10"/>
        <v>-12.38</v>
      </c>
      <c r="AX50" s="20">
        <f t="shared" si="10"/>
        <v>-17.110000000000117</v>
      </c>
      <c r="AY50" s="20">
        <f t="shared" si="10"/>
        <v>-52.010000000000247</v>
      </c>
      <c r="AZ50" s="20">
        <f t="shared" si="10"/>
        <v>-45.160000000000196</v>
      </c>
      <c r="BA50" s="17">
        <v>-2.95</v>
      </c>
      <c r="BB50" s="17">
        <v>-2.59</v>
      </c>
      <c r="BC50" s="17">
        <v>-1.33</v>
      </c>
      <c r="BD50" s="17">
        <v>-0.17</v>
      </c>
      <c r="BE50" s="17">
        <v>-10.52</v>
      </c>
      <c r="BF50" s="17">
        <v>-7.93</v>
      </c>
      <c r="BG50" s="17">
        <v>-0.26</v>
      </c>
      <c r="BH50" s="17">
        <v>-0.6</v>
      </c>
      <c r="BI50" s="17">
        <v>-0.21</v>
      </c>
      <c r="BJ50" s="17">
        <v>-0.28999999999999998</v>
      </c>
      <c r="BK50" s="17">
        <v>-0.87</v>
      </c>
      <c r="BL50" s="17">
        <v>-0.76</v>
      </c>
      <c r="BM50" s="20">
        <f t="shared" si="13"/>
        <v>-181.50999999999891</v>
      </c>
      <c r="BN50" s="20">
        <f t="shared" si="11"/>
        <v>-159.00000000000054</v>
      </c>
      <c r="BO50" s="20">
        <f t="shared" si="11"/>
        <v>-81.629999999999626</v>
      </c>
      <c r="BP50" s="20">
        <f t="shared" si="11"/>
        <v>-10.329999999999931</v>
      </c>
      <c r="BQ50" s="20">
        <f t="shared" si="11"/>
        <v>-642.20000000000607</v>
      </c>
      <c r="BR50" s="20">
        <f t="shared" si="11"/>
        <v>-483.47999999999826</v>
      </c>
      <c r="BS50" s="20">
        <f t="shared" si="11"/>
        <v>-15.609999999999923</v>
      </c>
      <c r="BT50" s="20">
        <f t="shared" si="11"/>
        <v>-36.510000000000176</v>
      </c>
      <c r="BU50" s="20">
        <f t="shared" si="11"/>
        <v>-12.590000000000002</v>
      </c>
      <c r="BV50" s="20">
        <f t="shared" si="11"/>
        <v>-17.400000000000116</v>
      </c>
      <c r="BW50" s="20">
        <f t="shared" si="11"/>
        <v>-52.880000000000244</v>
      </c>
      <c r="BX50" s="20">
        <f t="shared" si="11"/>
        <v>-45.920000000000194</v>
      </c>
      <c r="BY50" s="17">
        <f t="shared" si="3"/>
        <v>-1424.6600000000039</v>
      </c>
      <c r="BZ50" s="17">
        <f t="shared" si="4"/>
        <v>-71.250000000000099</v>
      </c>
      <c r="CA50" s="17">
        <f t="shared" si="5"/>
        <v>-243.14999999999995</v>
      </c>
      <c r="CB50" s="17">
        <f t="shared" si="6"/>
        <v>-1739.060000000004</v>
      </c>
    </row>
    <row r="51" spans="1:80" x14ac:dyDescent="0.25">
      <c r="A51" t="str">
        <f t="shared" si="9"/>
        <v>CWPI.CRWD</v>
      </c>
      <c r="B51" s="1" t="s">
        <v>69</v>
      </c>
      <c r="C51" s="1" t="s">
        <v>70</v>
      </c>
      <c r="D51" s="1" t="s">
        <v>70</v>
      </c>
      <c r="E51" s="17">
        <v>-4.1100000000001273</v>
      </c>
      <c r="F51" s="17">
        <v>-2.7300000000000182</v>
      </c>
      <c r="G51" s="17">
        <v>-4.1099999999996726</v>
      </c>
      <c r="H51" s="17">
        <v>-3</v>
      </c>
      <c r="I51" s="17">
        <v>-0.62000000000000455</v>
      </c>
      <c r="J51" s="17">
        <v>-2.8099999999999454</v>
      </c>
      <c r="K51" s="17">
        <v>-1.7799999999999727</v>
      </c>
      <c r="L51" s="17">
        <v>-1.9200000000000728</v>
      </c>
      <c r="M51" s="17">
        <v>-2.0200000000002092</v>
      </c>
      <c r="N51" s="17">
        <v>-2.9700000000002547</v>
      </c>
      <c r="O51" s="17">
        <v>-2.6799999999998363</v>
      </c>
      <c r="P51" s="17">
        <v>-3.0799999999999272</v>
      </c>
      <c r="Q51" s="20">
        <v>-0.19999999999998863</v>
      </c>
      <c r="R51" s="20">
        <v>-0.12999999999999545</v>
      </c>
      <c r="S51" s="20">
        <v>-0.20000000000000284</v>
      </c>
      <c r="T51" s="20">
        <v>-0.15000000000000568</v>
      </c>
      <c r="U51" s="20">
        <v>-2.9999999999999361E-2</v>
      </c>
      <c r="V51" s="20">
        <v>-0.14000000000000057</v>
      </c>
      <c r="W51" s="20">
        <v>-8.9999999999996305E-2</v>
      </c>
      <c r="X51" s="20">
        <v>-9.0000000000003411E-2</v>
      </c>
      <c r="Y51" s="20">
        <v>-0.10000000000000142</v>
      </c>
      <c r="Z51" s="20">
        <v>-0.15000000000000568</v>
      </c>
      <c r="AA51" s="20">
        <v>-0.14000000000000057</v>
      </c>
      <c r="AB51" s="20">
        <v>-0.15000000000000568</v>
      </c>
      <c r="AC51" s="17">
        <v>-0.64999999999997726</v>
      </c>
      <c r="AD51" s="17">
        <v>-0.43000000000000682</v>
      </c>
      <c r="AE51" s="17">
        <v>-0.63999999999998636</v>
      </c>
      <c r="AF51" s="17">
        <v>-0.46000000000000796</v>
      </c>
      <c r="AG51" s="17">
        <v>-9.0000000000003411E-2</v>
      </c>
      <c r="AH51" s="17">
        <v>-0.41999999999998749</v>
      </c>
      <c r="AI51" s="17">
        <v>-0.26000000000000512</v>
      </c>
      <c r="AJ51" s="17">
        <v>-0.28000000000000114</v>
      </c>
      <c r="AK51" s="17">
        <v>-0.28999999999999204</v>
      </c>
      <c r="AL51" s="17">
        <v>-0.41999999999998749</v>
      </c>
      <c r="AM51" s="17">
        <v>-0.37000000000000455</v>
      </c>
      <c r="AN51" s="17">
        <v>-0.43000000000000682</v>
      </c>
      <c r="AO51" s="20">
        <f t="shared" si="12"/>
        <v>-4.9600000000000932</v>
      </c>
      <c r="AP51" s="20">
        <f t="shared" si="10"/>
        <v>-3.2900000000000205</v>
      </c>
      <c r="AQ51" s="20">
        <f t="shared" si="10"/>
        <v>-4.9499999999996618</v>
      </c>
      <c r="AR51" s="20">
        <f t="shared" si="10"/>
        <v>-3.6100000000000136</v>
      </c>
      <c r="AS51" s="20">
        <f t="shared" si="10"/>
        <v>-0.74000000000000732</v>
      </c>
      <c r="AT51" s="20">
        <f t="shared" si="10"/>
        <v>-3.3699999999999335</v>
      </c>
      <c r="AU51" s="20">
        <f t="shared" si="10"/>
        <v>-2.1299999999999741</v>
      </c>
      <c r="AV51" s="20">
        <f t="shared" si="10"/>
        <v>-2.2900000000000773</v>
      </c>
      <c r="AW51" s="20">
        <f t="shared" si="10"/>
        <v>-2.4100000000002026</v>
      </c>
      <c r="AX51" s="20">
        <f t="shared" si="10"/>
        <v>-3.5400000000002478</v>
      </c>
      <c r="AY51" s="20">
        <f t="shared" si="10"/>
        <v>-3.1899999999998414</v>
      </c>
      <c r="AZ51" s="20">
        <f t="shared" si="10"/>
        <v>-3.6599999999999397</v>
      </c>
      <c r="BA51" s="17">
        <v>-0.08</v>
      </c>
      <c r="BB51" s="17">
        <v>-0.05</v>
      </c>
      <c r="BC51" s="17">
        <v>-0.08</v>
      </c>
      <c r="BD51" s="17">
        <v>-0.06</v>
      </c>
      <c r="BE51" s="17">
        <v>-0.01</v>
      </c>
      <c r="BF51" s="17">
        <v>-0.06</v>
      </c>
      <c r="BG51" s="17">
        <v>-0.04</v>
      </c>
      <c r="BH51" s="17">
        <v>-0.04</v>
      </c>
      <c r="BI51" s="17">
        <v>-0.04</v>
      </c>
      <c r="BJ51" s="17">
        <v>-0.06</v>
      </c>
      <c r="BK51" s="17">
        <v>-0.05</v>
      </c>
      <c r="BL51" s="17">
        <v>-0.06</v>
      </c>
      <c r="BM51" s="20">
        <f t="shared" si="13"/>
        <v>-5.0400000000000933</v>
      </c>
      <c r="BN51" s="20">
        <f t="shared" si="11"/>
        <v>-3.3400000000000203</v>
      </c>
      <c r="BO51" s="20">
        <f t="shared" si="11"/>
        <v>-5.0299999999996619</v>
      </c>
      <c r="BP51" s="20">
        <f t="shared" si="11"/>
        <v>-3.6700000000000137</v>
      </c>
      <c r="BQ51" s="20">
        <f t="shared" si="11"/>
        <v>-0.75000000000000733</v>
      </c>
      <c r="BR51" s="20">
        <f t="shared" si="11"/>
        <v>-3.4299999999999335</v>
      </c>
      <c r="BS51" s="20">
        <f t="shared" si="11"/>
        <v>-2.1699999999999742</v>
      </c>
      <c r="BT51" s="20">
        <f t="shared" si="11"/>
        <v>-2.3300000000000773</v>
      </c>
      <c r="BU51" s="20">
        <f t="shared" si="11"/>
        <v>-2.4500000000002027</v>
      </c>
      <c r="BV51" s="20">
        <f t="shared" si="11"/>
        <v>-3.6000000000002479</v>
      </c>
      <c r="BW51" s="20">
        <f t="shared" si="11"/>
        <v>-3.2399999999998412</v>
      </c>
      <c r="BX51" s="20">
        <f t="shared" si="11"/>
        <v>-3.7199999999999398</v>
      </c>
      <c r="BY51" s="17">
        <f t="shared" si="3"/>
        <v>-31.830000000000041</v>
      </c>
      <c r="BZ51" s="17">
        <f t="shared" si="4"/>
        <v>-1.5700000000000056</v>
      </c>
      <c r="CA51" s="17">
        <f t="shared" si="5"/>
        <v>-5.3699999999999646</v>
      </c>
      <c r="CB51" s="17">
        <f t="shared" si="6"/>
        <v>-38.77000000000001</v>
      </c>
    </row>
    <row r="52" spans="1:80" x14ac:dyDescent="0.25">
      <c r="A52" t="str">
        <f t="shared" si="9"/>
        <v>CAWP.BCHIMP</v>
      </c>
      <c r="B52" s="1" t="s">
        <v>71</v>
      </c>
      <c r="C52" s="1" t="s">
        <v>881</v>
      </c>
      <c r="D52" s="1" t="s">
        <v>21</v>
      </c>
      <c r="E52" s="17">
        <v>0</v>
      </c>
      <c r="F52" s="17">
        <v>0</v>
      </c>
      <c r="G52" s="17">
        <v>0</v>
      </c>
      <c r="H52" s="17">
        <v>0</v>
      </c>
      <c r="I52" s="17">
        <v>0</v>
      </c>
      <c r="J52" s="17">
        <v>0</v>
      </c>
      <c r="K52" s="17">
        <v>-1.5300000000000011</v>
      </c>
      <c r="L52" s="17">
        <v>-5.7700000000000102</v>
      </c>
      <c r="M52" s="17">
        <v>-2.6099999999999852</v>
      </c>
      <c r="N52" s="17">
        <v>-0.30000000000000071</v>
      </c>
      <c r="O52" s="17">
        <v>-8.4900000000000091</v>
      </c>
      <c r="P52" s="17">
        <v>0</v>
      </c>
      <c r="Q52" s="20">
        <v>0</v>
      </c>
      <c r="R52" s="20">
        <v>0</v>
      </c>
      <c r="S52" s="20">
        <v>0</v>
      </c>
      <c r="T52" s="20">
        <v>0</v>
      </c>
      <c r="U52" s="20">
        <v>0</v>
      </c>
      <c r="V52" s="20">
        <v>0</v>
      </c>
      <c r="W52" s="20">
        <v>-8.0000000000000071E-2</v>
      </c>
      <c r="X52" s="20">
        <v>-0.29000000000000092</v>
      </c>
      <c r="Y52" s="20">
        <v>-0.12999999999999989</v>
      </c>
      <c r="Z52" s="20">
        <v>-2.0000000000000018E-2</v>
      </c>
      <c r="AA52" s="20">
        <v>-0.41999999999999993</v>
      </c>
      <c r="AB52" s="20">
        <v>0</v>
      </c>
      <c r="AC52" s="17">
        <v>0</v>
      </c>
      <c r="AD52" s="17">
        <v>0</v>
      </c>
      <c r="AE52" s="17">
        <v>0</v>
      </c>
      <c r="AF52" s="17">
        <v>0</v>
      </c>
      <c r="AG52" s="17">
        <v>0</v>
      </c>
      <c r="AH52" s="17">
        <v>0</v>
      </c>
      <c r="AI52" s="17">
        <v>-0.21999999999999886</v>
      </c>
      <c r="AJ52" s="17">
        <v>-0.83999999999999986</v>
      </c>
      <c r="AK52" s="17">
        <v>-0.36999999999999922</v>
      </c>
      <c r="AL52" s="17">
        <v>-4.0000000000000036E-2</v>
      </c>
      <c r="AM52" s="17">
        <v>-1.1799999999999997</v>
      </c>
      <c r="AN52" s="17">
        <v>0</v>
      </c>
      <c r="AO52" s="20">
        <f t="shared" si="12"/>
        <v>0</v>
      </c>
      <c r="AP52" s="20">
        <f t="shared" si="10"/>
        <v>0</v>
      </c>
      <c r="AQ52" s="20">
        <f t="shared" si="10"/>
        <v>0</v>
      </c>
      <c r="AR52" s="20">
        <f t="shared" si="10"/>
        <v>0</v>
      </c>
      <c r="AS52" s="20">
        <f t="shared" si="10"/>
        <v>0</v>
      </c>
      <c r="AT52" s="20">
        <f t="shared" si="10"/>
        <v>0</v>
      </c>
      <c r="AU52" s="20">
        <f t="shared" si="10"/>
        <v>-1.83</v>
      </c>
      <c r="AV52" s="20">
        <f t="shared" si="10"/>
        <v>-6.900000000000011</v>
      </c>
      <c r="AW52" s="20">
        <f t="shared" si="10"/>
        <v>-3.1099999999999843</v>
      </c>
      <c r="AX52" s="20">
        <f t="shared" si="10"/>
        <v>-0.36000000000000076</v>
      </c>
      <c r="AY52" s="20">
        <f t="shared" si="10"/>
        <v>-10.090000000000009</v>
      </c>
      <c r="AZ52" s="20">
        <f t="shared" si="10"/>
        <v>0</v>
      </c>
      <c r="BA52" s="17">
        <v>0</v>
      </c>
      <c r="BB52" s="17">
        <v>0</v>
      </c>
      <c r="BC52" s="17">
        <v>0</v>
      </c>
      <c r="BD52" s="17">
        <v>0</v>
      </c>
      <c r="BE52" s="17">
        <v>0</v>
      </c>
      <c r="BF52" s="17">
        <v>0</v>
      </c>
      <c r="BG52" s="17">
        <v>-0.03</v>
      </c>
      <c r="BH52" s="17">
        <v>-0.12</v>
      </c>
      <c r="BI52" s="17">
        <v>-0.05</v>
      </c>
      <c r="BJ52" s="17">
        <v>-0.01</v>
      </c>
      <c r="BK52" s="17">
        <v>-0.17</v>
      </c>
      <c r="BL52" s="17">
        <v>0</v>
      </c>
      <c r="BM52" s="20">
        <f t="shared" si="13"/>
        <v>0</v>
      </c>
      <c r="BN52" s="20">
        <f t="shared" si="11"/>
        <v>0</v>
      </c>
      <c r="BO52" s="20">
        <f t="shared" si="11"/>
        <v>0</v>
      </c>
      <c r="BP52" s="20">
        <f t="shared" si="11"/>
        <v>0</v>
      </c>
      <c r="BQ52" s="20">
        <f t="shared" si="11"/>
        <v>0</v>
      </c>
      <c r="BR52" s="20">
        <f t="shared" si="11"/>
        <v>0</v>
      </c>
      <c r="BS52" s="20">
        <f t="shared" si="11"/>
        <v>-1.86</v>
      </c>
      <c r="BT52" s="20">
        <f t="shared" si="11"/>
        <v>-7.0200000000000111</v>
      </c>
      <c r="BU52" s="20">
        <f t="shared" si="11"/>
        <v>-3.1599999999999842</v>
      </c>
      <c r="BV52" s="20">
        <f t="shared" si="11"/>
        <v>-0.37000000000000077</v>
      </c>
      <c r="BW52" s="20">
        <f t="shared" si="11"/>
        <v>-10.260000000000009</v>
      </c>
      <c r="BX52" s="20">
        <f t="shared" si="11"/>
        <v>0</v>
      </c>
      <c r="BY52" s="17">
        <f t="shared" si="3"/>
        <v>-18.700000000000006</v>
      </c>
      <c r="BZ52" s="17">
        <f t="shared" si="4"/>
        <v>-0.94000000000000083</v>
      </c>
      <c r="CA52" s="17">
        <f t="shared" si="5"/>
        <v>-3.0299999999999971</v>
      </c>
      <c r="CB52" s="17">
        <f t="shared" si="6"/>
        <v>-22.670000000000005</v>
      </c>
    </row>
    <row r="53" spans="1:80" x14ac:dyDescent="0.25">
      <c r="A53" t="str">
        <f t="shared" si="9"/>
        <v>CAWP.120SIMP</v>
      </c>
      <c r="B53" s="1" t="s">
        <v>71</v>
      </c>
      <c r="C53" s="1" t="s">
        <v>882</v>
      </c>
      <c r="D53" s="1" t="s">
        <v>72</v>
      </c>
      <c r="E53" s="17">
        <v>0</v>
      </c>
      <c r="F53" s="17">
        <v>0</v>
      </c>
      <c r="G53" s="17">
        <v>0</v>
      </c>
      <c r="H53" s="17">
        <v>0</v>
      </c>
      <c r="I53" s="17">
        <v>0</v>
      </c>
      <c r="J53" s="17">
        <v>-0.33999999999999986</v>
      </c>
      <c r="K53" s="17">
        <v>-15.780000000000022</v>
      </c>
      <c r="L53" s="17">
        <v>-27.410000000000039</v>
      </c>
      <c r="M53" s="17">
        <v>-3.5700000000000056</v>
      </c>
      <c r="N53" s="17">
        <v>0</v>
      </c>
      <c r="O53" s="17">
        <v>0</v>
      </c>
      <c r="P53" s="17">
        <v>-1.629999999999999</v>
      </c>
      <c r="Q53" s="20">
        <v>0</v>
      </c>
      <c r="R53" s="20">
        <v>0</v>
      </c>
      <c r="S53" s="20">
        <v>0</v>
      </c>
      <c r="T53" s="20">
        <v>0</v>
      </c>
      <c r="U53" s="20">
        <v>0</v>
      </c>
      <c r="V53" s="20">
        <v>-1.9999999999999997E-2</v>
      </c>
      <c r="W53" s="20">
        <v>-0.7799999999999998</v>
      </c>
      <c r="X53" s="20">
        <v>-1.3699999999999992</v>
      </c>
      <c r="Y53" s="20">
        <v>-0.18000000000000005</v>
      </c>
      <c r="Z53" s="20">
        <v>0</v>
      </c>
      <c r="AA53" s="20">
        <v>0</v>
      </c>
      <c r="AB53" s="20">
        <v>-7.9999999999999988E-2</v>
      </c>
      <c r="AC53" s="17">
        <v>0</v>
      </c>
      <c r="AD53" s="17">
        <v>0</v>
      </c>
      <c r="AE53" s="17">
        <v>0</v>
      </c>
      <c r="AF53" s="17">
        <v>0</v>
      </c>
      <c r="AG53" s="17">
        <v>0</v>
      </c>
      <c r="AH53" s="17">
        <v>-4.9999999999999989E-2</v>
      </c>
      <c r="AI53" s="17">
        <v>-2.3100000000000005</v>
      </c>
      <c r="AJ53" s="17">
        <v>-3.9600000000000009</v>
      </c>
      <c r="AK53" s="17">
        <v>-0.50999999999999979</v>
      </c>
      <c r="AL53" s="17">
        <v>0</v>
      </c>
      <c r="AM53" s="17">
        <v>0</v>
      </c>
      <c r="AN53" s="17">
        <v>-0.22999999999999998</v>
      </c>
      <c r="AO53" s="20">
        <f t="shared" si="12"/>
        <v>0</v>
      </c>
      <c r="AP53" s="20">
        <f t="shared" si="10"/>
        <v>0</v>
      </c>
      <c r="AQ53" s="20">
        <f t="shared" si="10"/>
        <v>0</v>
      </c>
      <c r="AR53" s="20">
        <f t="shared" si="10"/>
        <v>0</v>
      </c>
      <c r="AS53" s="20">
        <f t="shared" si="10"/>
        <v>0</v>
      </c>
      <c r="AT53" s="20">
        <f t="shared" si="10"/>
        <v>-0.40999999999999986</v>
      </c>
      <c r="AU53" s="20">
        <f t="shared" si="10"/>
        <v>-18.870000000000026</v>
      </c>
      <c r="AV53" s="20">
        <f t="shared" si="10"/>
        <v>-32.740000000000038</v>
      </c>
      <c r="AW53" s="20">
        <f t="shared" si="10"/>
        <v>-4.2600000000000051</v>
      </c>
      <c r="AX53" s="20">
        <f t="shared" si="10"/>
        <v>0</v>
      </c>
      <c r="AY53" s="20">
        <f t="shared" si="10"/>
        <v>0</v>
      </c>
      <c r="AZ53" s="20">
        <f t="shared" si="10"/>
        <v>-1.9399999999999991</v>
      </c>
      <c r="BA53" s="17">
        <v>0</v>
      </c>
      <c r="BB53" s="17">
        <v>0</v>
      </c>
      <c r="BC53" s="17">
        <v>0</v>
      </c>
      <c r="BD53" s="17">
        <v>0</v>
      </c>
      <c r="BE53" s="17">
        <v>0</v>
      </c>
      <c r="BF53" s="17">
        <v>-0.01</v>
      </c>
      <c r="BG53" s="17">
        <v>-0.32</v>
      </c>
      <c r="BH53" s="17">
        <v>-0.55000000000000004</v>
      </c>
      <c r="BI53" s="17">
        <v>-7.0000000000000007E-2</v>
      </c>
      <c r="BJ53" s="17">
        <v>0</v>
      </c>
      <c r="BK53" s="17">
        <v>0</v>
      </c>
      <c r="BL53" s="17">
        <v>-0.03</v>
      </c>
      <c r="BM53" s="20">
        <f t="shared" si="13"/>
        <v>0</v>
      </c>
      <c r="BN53" s="20">
        <f t="shared" si="11"/>
        <v>0</v>
      </c>
      <c r="BO53" s="20">
        <f t="shared" si="11"/>
        <v>0</v>
      </c>
      <c r="BP53" s="20">
        <f t="shared" si="11"/>
        <v>0</v>
      </c>
      <c r="BQ53" s="20">
        <f t="shared" si="11"/>
        <v>0</v>
      </c>
      <c r="BR53" s="20">
        <f t="shared" si="11"/>
        <v>-0.41999999999999987</v>
      </c>
      <c r="BS53" s="20">
        <f t="shared" si="11"/>
        <v>-19.190000000000026</v>
      </c>
      <c r="BT53" s="20">
        <f t="shared" si="11"/>
        <v>-33.290000000000035</v>
      </c>
      <c r="BU53" s="20">
        <f t="shared" si="11"/>
        <v>-4.3300000000000054</v>
      </c>
      <c r="BV53" s="20">
        <f t="shared" si="11"/>
        <v>0</v>
      </c>
      <c r="BW53" s="20">
        <f t="shared" si="11"/>
        <v>0</v>
      </c>
      <c r="BX53" s="20">
        <f t="shared" si="11"/>
        <v>-1.9699999999999991</v>
      </c>
      <c r="BY53" s="17">
        <f t="shared" si="3"/>
        <v>-48.730000000000061</v>
      </c>
      <c r="BZ53" s="17">
        <f t="shared" si="4"/>
        <v>-2.4299999999999993</v>
      </c>
      <c r="CA53" s="17">
        <f t="shared" si="5"/>
        <v>-8.0399999999999991</v>
      </c>
      <c r="CB53" s="17">
        <f t="shared" si="6"/>
        <v>-59.200000000000067</v>
      </c>
    </row>
    <row r="54" spans="1:80" x14ac:dyDescent="0.25">
      <c r="A54" t="str">
        <f t="shared" si="9"/>
        <v>CAWP.SPCIMP</v>
      </c>
      <c r="B54" s="1" t="s">
        <v>71</v>
      </c>
      <c r="C54" s="1" t="s">
        <v>883</v>
      </c>
      <c r="D54" s="1" t="s">
        <v>73</v>
      </c>
      <c r="E54" s="17">
        <v>0</v>
      </c>
      <c r="F54" s="17">
        <v>0</v>
      </c>
      <c r="G54" s="17">
        <v>0</v>
      </c>
      <c r="H54" s="17">
        <v>0</v>
      </c>
      <c r="I54" s="17">
        <v>0</v>
      </c>
      <c r="J54" s="17">
        <v>-220.84999999999945</v>
      </c>
      <c r="K54" s="17">
        <v>-51.190000000000055</v>
      </c>
      <c r="L54" s="17">
        <v>-325.80000000000109</v>
      </c>
      <c r="M54" s="17">
        <v>-3.460000000000008</v>
      </c>
      <c r="N54" s="17">
        <v>-0.9199999999999946</v>
      </c>
      <c r="O54" s="17">
        <v>-2.2199999999999989</v>
      </c>
      <c r="P54" s="17">
        <v>-7.25</v>
      </c>
      <c r="Q54" s="20">
        <v>0</v>
      </c>
      <c r="R54" s="20">
        <v>0</v>
      </c>
      <c r="S54" s="20">
        <v>0</v>
      </c>
      <c r="T54" s="20">
        <v>0</v>
      </c>
      <c r="U54" s="20">
        <v>0</v>
      </c>
      <c r="V54" s="20">
        <v>-11.04000000000002</v>
      </c>
      <c r="W54" s="20">
        <v>-2.5600000000000023</v>
      </c>
      <c r="X54" s="20">
        <v>-16.290000000000077</v>
      </c>
      <c r="Y54" s="20">
        <v>-0.17000000000000082</v>
      </c>
      <c r="Z54" s="20">
        <v>-4.9999999999999822E-2</v>
      </c>
      <c r="AA54" s="20">
        <v>-0.10999999999999988</v>
      </c>
      <c r="AB54" s="20">
        <v>-0.36999999999999922</v>
      </c>
      <c r="AC54" s="17">
        <v>0</v>
      </c>
      <c r="AD54" s="17">
        <v>0</v>
      </c>
      <c r="AE54" s="17">
        <v>0</v>
      </c>
      <c r="AF54" s="17">
        <v>0</v>
      </c>
      <c r="AG54" s="17">
        <v>0</v>
      </c>
      <c r="AH54" s="17">
        <v>-32.809999999999945</v>
      </c>
      <c r="AI54" s="17">
        <v>-7.5</v>
      </c>
      <c r="AJ54" s="17">
        <v>-47.1099999999999</v>
      </c>
      <c r="AK54" s="17">
        <v>-0.49000000000000021</v>
      </c>
      <c r="AL54" s="17">
        <v>-0.13000000000000034</v>
      </c>
      <c r="AM54" s="17">
        <v>-0.30000000000000071</v>
      </c>
      <c r="AN54" s="17">
        <v>-1</v>
      </c>
      <c r="AO54" s="20">
        <f t="shared" si="12"/>
        <v>0</v>
      </c>
      <c r="AP54" s="20">
        <f t="shared" si="10"/>
        <v>0</v>
      </c>
      <c r="AQ54" s="20">
        <f t="shared" si="10"/>
        <v>0</v>
      </c>
      <c r="AR54" s="20">
        <f t="shared" si="10"/>
        <v>0</v>
      </c>
      <c r="AS54" s="20">
        <f t="shared" si="10"/>
        <v>0</v>
      </c>
      <c r="AT54" s="20">
        <f t="shared" si="10"/>
        <v>-264.69999999999942</v>
      </c>
      <c r="AU54" s="20">
        <f t="shared" si="10"/>
        <v>-61.250000000000057</v>
      </c>
      <c r="AV54" s="20">
        <f t="shared" si="10"/>
        <v>-389.20000000000107</v>
      </c>
      <c r="AW54" s="20">
        <f t="shared" si="10"/>
        <v>-4.120000000000009</v>
      </c>
      <c r="AX54" s="20">
        <f t="shared" si="10"/>
        <v>-1.0999999999999948</v>
      </c>
      <c r="AY54" s="20">
        <f t="shared" si="10"/>
        <v>-2.6299999999999994</v>
      </c>
      <c r="AZ54" s="20">
        <f t="shared" si="10"/>
        <v>-8.6199999999999992</v>
      </c>
      <c r="BA54" s="17">
        <v>0</v>
      </c>
      <c r="BB54" s="17">
        <v>0</v>
      </c>
      <c r="BC54" s="17">
        <v>0</v>
      </c>
      <c r="BD54" s="17">
        <v>0</v>
      </c>
      <c r="BE54" s="17">
        <v>0</v>
      </c>
      <c r="BF54" s="17">
        <v>-4.42</v>
      </c>
      <c r="BG54" s="17">
        <v>-1.02</v>
      </c>
      <c r="BH54" s="17">
        <v>-6.51</v>
      </c>
      <c r="BI54" s="17">
        <v>-7.0000000000000007E-2</v>
      </c>
      <c r="BJ54" s="17">
        <v>-0.02</v>
      </c>
      <c r="BK54" s="17">
        <v>-0.04</v>
      </c>
      <c r="BL54" s="17">
        <v>-0.14000000000000001</v>
      </c>
      <c r="BM54" s="20">
        <f t="shared" si="13"/>
        <v>0</v>
      </c>
      <c r="BN54" s="20">
        <f t="shared" si="11"/>
        <v>0</v>
      </c>
      <c r="BO54" s="20">
        <f t="shared" si="11"/>
        <v>0</v>
      </c>
      <c r="BP54" s="20">
        <f t="shared" si="11"/>
        <v>0</v>
      </c>
      <c r="BQ54" s="20">
        <f t="shared" si="11"/>
        <v>0</v>
      </c>
      <c r="BR54" s="20">
        <f t="shared" si="11"/>
        <v>-269.11999999999944</v>
      </c>
      <c r="BS54" s="20">
        <f t="shared" si="11"/>
        <v>-62.27000000000006</v>
      </c>
      <c r="BT54" s="20">
        <f t="shared" si="11"/>
        <v>-395.71000000000106</v>
      </c>
      <c r="BU54" s="20">
        <f t="shared" si="11"/>
        <v>-4.1900000000000093</v>
      </c>
      <c r="BV54" s="20">
        <f t="shared" si="11"/>
        <v>-1.1199999999999948</v>
      </c>
      <c r="BW54" s="20">
        <f t="shared" si="11"/>
        <v>-2.6699999999999995</v>
      </c>
      <c r="BX54" s="20">
        <f t="shared" si="11"/>
        <v>-8.76</v>
      </c>
      <c r="BY54" s="17">
        <f t="shared" si="3"/>
        <v>-611.69000000000062</v>
      </c>
      <c r="BZ54" s="17">
        <f t="shared" si="4"/>
        <v>-30.590000000000103</v>
      </c>
      <c r="CA54" s="17">
        <f t="shared" si="5"/>
        <v>-101.55999999999983</v>
      </c>
      <c r="CB54" s="17">
        <f t="shared" si="6"/>
        <v>-743.8400000000006</v>
      </c>
    </row>
    <row r="55" spans="1:80" x14ac:dyDescent="0.25">
      <c r="A55" t="str">
        <f t="shared" si="9"/>
        <v>CAWP.SPCEXP</v>
      </c>
      <c r="B55" s="1" t="s">
        <v>71</v>
      </c>
      <c r="C55" s="1" t="s">
        <v>885</v>
      </c>
      <c r="D55" s="1" t="s">
        <v>74</v>
      </c>
      <c r="E55" s="17">
        <v>0</v>
      </c>
      <c r="F55" s="17">
        <v>0</v>
      </c>
      <c r="G55" s="17">
        <v>0</v>
      </c>
      <c r="H55" s="17">
        <v>0</v>
      </c>
      <c r="I55" s="17">
        <v>0</v>
      </c>
      <c r="J55" s="17">
        <v>0</v>
      </c>
      <c r="K55" s="17">
        <v>0</v>
      </c>
      <c r="L55" s="17">
        <v>0</v>
      </c>
      <c r="M55" s="17">
        <v>0</v>
      </c>
      <c r="N55" s="17">
        <v>0</v>
      </c>
      <c r="O55" s="17">
        <v>0</v>
      </c>
      <c r="P55" s="17">
        <v>0</v>
      </c>
      <c r="Q55" s="20">
        <v>0</v>
      </c>
      <c r="R55" s="20">
        <v>0</v>
      </c>
      <c r="S55" s="20">
        <v>0</v>
      </c>
      <c r="T55" s="20">
        <v>0</v>
      </c>
      <c r="U55" s="20">
        <v>0</v>
      </c>
      <c r="V55" s="20">
        <v>0</v>
      </c>
      <c r="W55" s="20">
        <v>0</v>
      </c>
      <c r="X55" s="20">
        <v>0</v>
      </c>
      <c r="Y55" s="20">
        <v>0</v>
      </c>
      <c r="Z55" s="20">
        <v>0</v>
      </c>
      <c r="AA55" s="20">
        <v>0</v>
      </c>
      <c r="AB55" s="20">
        <v>0</v>
      </c>
      <c r="AC55" s="17">
        <v>0</v>
      </c>
      <c r="AD55" s="17">
        <v>0</v>
      </c>
      <c r="AE55" s="17">
        <v>0</v>
      </c>
      <c r="AF55" s="17">
        <v>0</v>
      </c>
      <c r="AG55" s="17">
        <v>0</v>
      </c>
      <c r="AH55" s="17">
        <v>0</v>
      </c>
      <c r="AI55" s="17">
        <v>0</v>
      </c>
      <c r="AJ55" s="17">
        <v>0</v>
      </c>
      <c r="AK55" s="17">
        <v>0</v>
      </c>
      <c r="AL55" s="17">
        <v>0</v>
      </c>
      <c r="AM55" s="17">
        <v>0</v>
      </c>
      <c r="AN55" s="17">
        <v>0</v>
      </c>
      <c r="AO55" s="20">
        <f t="shared" si="12"/>
        <v>0</v>
      </c>
      <c r="AP55" s="20">
        <f t="shared" si="10"/>
        <v>0</v>
      </c>
      <c r="AQ55" s="20">
        <f t="shared" si="10"/>
        <v>0</v>
      </c>
      <c r="AR55" s="20">
        <f t="shared" si="10"/>
        <v>0</v>
      </c>
      <c r="AS55" s="20">
        <f t="shared" si="10"/>
        <v>0</v>
      </c>
      <c r="AT55" s="20">
        <f t="shared" si="10"/>
        <v>0</v>
      </c>
      <c r="AU55" s="20">
        <f t="shared" si="10"/>
        <v>0</v>
      </c>
      <c r="AV55" s="20">
        <f t="shared" si="10"/>
        <v>0</v>
      </c>
      <c r="AW55" s="20">
        <f t="shared" si="10"/>
        <v>0</v>
      </c>
      <c r="AX55" s="20">
        <f t="shared" si="10"/>
        <v>0</v>
      </c>
      <c r="AY55" s="20">
        <f t="shared" si="10"/>
        <v>0</v>
      </c>
      <c r="AZ55" s="20">
        <f t="shared" si="10"/>
        <v>0</v>
      </c>
      <c r="BA55" s="17">
        <v>0</v>
      </c>
      <c r="BB55" s="17">
        <v>0</v>
      </c>
      <c r="BC55" s="17">
        <v>0</v>
      </c>
      <c r="BD55" s="17">
        <v>0</v>
      </c>
      <c r="BE55" s="17">
        <v>0</v>
      </c>
      <c r="BF55" s="17">
        <v>0</v>
      </c>
      <c r="BG55" s="17">
        <v>0</v>
      </c>
      <c r="BH55" s="17">
        <v>0</v>
      </c>
      <c r="BI55" s="17">
        <v>0</v>
      </c>
      <c r="BJ55" s="17">
        <v>0</v>
      </c>
      <c r="BK55" s="17">
        <v>0</v>
      </c>
      <c r="BL55" s="17">
        <v>0</v>
      </c>
      <c r="BM55" s="20">
        <f t="shared" si="13"/>
        <v>0</v>
      </c>
      <c r="BN55" s="20">
        <f t="shared" si="11"/>
        <v>0</v>
      </c>
      <c r="BO55" s="20">
        <f t="shared" si="11"/>
        <v>0</v>
      </c>
      <c r="BP55" s="20">
        <f t="shared" si="11"/>
        <v>0</v>
      </c>
      <c r="BQ55" s="20">
        <f t="shared" si="11"/>
        <v>0</v>
      </c>
      <c r="BR55" s="20">
        <f t="shared" si="11"/>
        <v>0</v>
      </c>
      <c r="BS55" s="20">
        <f t="shared" si="11"/>
        <v>0</v>
      </c>
      <c r="BT55" s="20">
        <f t="shared" si="11"/>
        <v>0</v>
      </c>
      <c r="BU55" s="20">
        <f t="shared" si="11"/>
        <v>0</v>
      </c>
      <c r="BV55" s="20">
        <f t="shared" si="11"/>
        <v>0</v>
      </c>
      <c r="BW55" s="20">
        <f t="shared" si="11"/>
        <v>0</v>
      </c>
      <c r="BX55" s="20">
        <f t="shared" si="11"/>
        <v>0</v>
      </c>
      <c r="BY55" s="17">
        <f t="shared" si="3"/>
        <v>0</v>
      </c>
      <c r="BZ55" s="17">
        <f t="shared" si="4"/>
        <v>0</v>
      </c>
      <c r="CA55" s="17">
        <f t="shared" si="5"/>
        <v>0</v>
      </c>
      <c r="CB55" s="17">
        <f t="shared" si="6"/>
        <v>0</v>
      </c>
    </row>
    <row r="56" spans="1:80" x14ac:dyDescent="0.25">
      <c r="A56" t="str">
        <f t="shared" si="9"/>
        <v>DAIS.DAI1</v>
      </c>
      <c r="B56" s="1" t="s">
        <v>75</v>
      </c>
      <c r="C56" s="1" t="s">
        <v>76</v>
      </c>
      <c r="D56" s="1" t="s">
        <v>76</v>
      </c>
      <c r="E56" s="17">
        <v>-625.95000000000073</v>
      </c>
      <c r="F56" s="17">
        <v>-504.97999999999774</v>
      </c>
      <c r="G56" s="17">
        <v>-252.86999999999989</v>
      </c>
      <c r="H56" s="17">
        <v>-257.29999999999927</v>
      </c>
      <c r="I56" s="17">
        <v>-840.90000000000146</v>
      </c>
      <c r="J56" s="17">
        <v>-2491.6399999999994</v>
      </c>
      <c r="K56" s="17">
        <v>-404.13000000000102</v>
      </c>
      <c r="L56" s="17">
        <v>-696.44000000000233</v>
      </c>
      <c r="M56" s="17">
        <v>-291.03999999999724</v>
      </c>
      <c r="N56" s="17">
        <v>-192.3700000000008</v>
      </c>
      <c r="O56" s="17">
        <v>-195.60000000000127</v>
      </c>
      <c r="P56" s="17">
        <v>-241.53999999999905</v>
      </c>
      <c r="Q56" s="20">
        <v>-31.299999999999955</v>
      </c>
      <c r="R56" s="20">
        <v>-25.25</v>
      </c>
      <c r="S56" s="20">
        <v>-12.650000000000034</v>
      </c>
      <c r="T56" s="20">
        <v>-12.870000000000005</v>
      </c>
      <c r="U56" s="20">
        <v>-42.039999999999964</v>
      </c>
      <c r="V56" s="20">
        <v>-124.57999999999993</v>
      </c>
      <c r="W56" s="20">
        <v>-20.210000000000036</v>
      </c>
      <c r="X56" s="20">
        <v>-34.820000000000164</v>
      </c>
      <c r="Y56" s="20">
        <v>-14.560000000000002</v>
      </c>
      <c r="Z56" s="20">
        <v>-9.6100000000000136</v>
      </c>
      <c r="AA56" s="20">
        <v>-9.7800000000000296</v>
      </c>
      <c r="AB56" s="20">
        <v>-12.080000000000041</v>
      </c>
      <c r="AC56" s="17">
        <v>-99.4699999999998</v>
      </c>
      <c r="AD56" s="17">
        <v>-79.179999999999836</v>
      </c>
      <c r="AE56" s="17">
        <v>-39.169999999999845</v>
      </c>
      <c r="AF56" s="17">
        <v>-39.299999999999955</v>
      </c>
      <c r="AG56" s="17">
        <v>-126.7199999999998</v>
      </c>
      <c r="AH56" s="17">
        <v>-370.19000000000051</v>
      </c>
      <c r="AI56" s="17">
        <v>-59.220000000000027</v>
      </c>
      <c r="AJ56" s="17">
        <v>-100.71000000000004</v>
      </c>
      <c r="AK56" s="17">
        <v>-41.529999999999973</v>
      </c>
      <c r="AL56" s="17">
        <v>-27.090000000000032</v>
      </c>
      <c r="AM56" s="17">
        <v>-27.180000000000064</v>
      </c>
      <c r="AN56" s="17">
        <v>-33.1099999999999</v>
      </c>
      <c r="AO56" s="20">
        <f t="shared" si="12"/>
        <v>-756.72000000000048</v>
      </c>
      <c r="AP56" s="20">
        <f t="shared" si="10"/>
        <v>-609.40999999999758</v>
      </c>
      <c r="AQ56" s="20">
        <f t="shared" si="10"/>
        <v>-304.68999999999977</v>
      </c>
      <c r="AR56" s="20">
        <f t="shared" si="10"/>
        <v>-309.46999999999923</v>
      </c>
      <c r="AS56" s="20">
        <f t="shared" si="10"/>
        <v>-1009.6600000000012</v>
      </c>
      <c r="AT56" s="20">
        <f t="shared" si="10"/>
        <v>-2986.41</v>
      </c>
      <c r="AU56" s="20">
        <f t="shared" si="10"/>
        <v>-483.56000000000108</v>
      </c>
      <c r="AV56" s="20">
        <f t="shared" si="10"/>
        <v>-831.97000000000253</v>
      </c>
      <c r="AW56" s="20">
        <f t="shared" si="10"/>
        <v>-347.12999999999721</v>
      </c>
      <c r="AX56" s="20">
        <f t="shared" si="10"/>
        <v>-229.07000000000085</v>
      </c>
      <c r="AY56" s="20">
        <f t="shared" si="10"/>
        <v>-232.56000000000137</v>
      </c>
      <c r="AZ56" s="20">
        <f t="shared" si="10"/>
        <v>-286.729999999999</v>
      </c>
      <c r="BA56" s="17">
        <v>-12.52</v>
      </c>
      <c r="BB56" s="17">
        <v>-10.1</v>
      </c>
      <c r="BC56" s="17">
        <v>-5.0599999999999996</v>
      </c>
      <c r="BD56" s="17">
        <v>-5.14</v>
      </c>
      <c r="BE56" s="17">
        <v>-16.809999999999999</v>
      </c>
      <c r="BF56" s="17">
        <v>-49.82</v>
      </c>
      <c r="BG56" s="17">
        <v>-8.08</v>
      </c>
      <c r="BH56" s="17">
        <v>-13.93</v>
      </c>
      <c r="BI56" s="17">
        <v>-5.82</v>
      </c>
      <c r="BJ56" s="17">
        <v>-3.85</v>
      </c>
      <c r="BK56" s="17">
        <v>-3.91</v>
      </c>
      <c r="BL56" s="17">
        <v>-4.83</v>
      </c>
      <c r="BM56" s="20">
        <f t="shared" si="13"/>
        <v>-769.24000000000046</v>
      </c>
      <c r="BN56" s="20">
        <f t="shared" si="11"/>
        <v>-619.5099999999976</v>
      </c>
      <c r="BO56" s="20">
        <f t="shared" si="11"/>
        <v>-309.74999999999977</v>
      </c>
      <c r="BP56" s="20">
        <f t="shared" si="11"/>
        <v>-314.60999999999922</v>
      </c>
      <c r="BQ56" s="20">
        <f t="shared" si="11"/>
        <v>-1026.4700000000012</v>
      </c>
      <c r="BR56" s="20">
        <f t="shared" si="11"/>
        <v>-3036.23</v>
      </c>
      <c r="BS56" s="20">
        <f t="shared" si="11"/>
        <v>-491.64000000000107</v>
      </c>
      <c r="BT56" s="20">
        <f t="shared" si="11"/>
        <v>-845.90000000000248</v>
      </c>
      <c r="BU56" s="20">
        <f t="shared" si="11"/>
        <v>-352.9499999999972</v>
      </c>
      <c r="BV56" s="20">
        <f t="shared" si="11"/>
        <v>-232.92000000000084</v>
      </c>
      <c r="BW56" s="20">
        <f t="shared" si="11"/>
        <v>-236.47000000000136</v>
      </c>
      <c r="BX56" s="20">
        <f t="shared" si="11"/>
        <v>-291.55999999999898</v>
      </c>
      <c r="BY56" s="17">
        <f t="shared" si="3"/>
        <v>-6994.76</v>
      </c>
      <c r="BZ56" s="17">
        <f t="shared" si="4"/>
        <v>-349.75000000000017</v>
      </c>
      <c r="CA56" s="17">
        <f t="shared" si="5"/>
        <v>-1182.7399999999996</v>
      </c>
      <c r="CB56" s="17">
        <f t="shared" si="6"/>
        <v>-8527.25</v>
      </c>
    </row>
    <row r="57" spans="1:80" x14ac:dyDescent="0.25">
      <c r="A57" t="str">
        <f t="shared" si="9"/>
        <v>DOW.DOWGEN15M</v>
      </c>
      <c r="B57" s="1" t="s">
        <v>77</v>
      </c>
      <c r="C57" s="1" t="s">
        <v>78</v>
      </c>
      <c r="D57" s="1" t="s">
        <v>78</v>
      </c>
      <c r="E57" s="17">
        <v>-165.14999999999418</v>
      </c>
      <c r="F57" s="17">
        <v>-148.70000000001164</v>
      </c>
      <c r="G57" s="17">
        <v>-37.610000000000582</v>
      </c>
      <c r="H57" s="17">
        <v>-30.69999999999709</v>
      </c>
      <c r="I57" s="17">
        <v>-194.72000000000116</v>
      </c>
      <c r="J57" s="17">
        <v>-222.57000000000698</v>
      </c>
      <c r="K57" s="17">
        <v>-99.740000000005239</v>
      </c>
      <c r="L57" s="17">
        <v>-100.15000000000146</v>
      </c>
      <c r="M57" s="17">
        <v>-58.730000000003201</v>
      </c>
      <c r="N57" s="17">
        <v>-23.790000000000873</v>
      </c>
      <c r="O57" s="17">
        <v>-34.680000000000291</v>
      </c>
      <c r="P57" s="17">
        <v>-89.990000000005239</v>
      </c>
      <c r="Q57" s="20">
        <v>-8.2599999999997635</v>
      </c>
      <c r="R57" s="20">
        <v>-7.4400000000000546</v>
      </c>
      <c r="S57" s="20">
        <v>-1.8799999999999955</v>
      </c>
      <c r="T57" s="20">
        <v>-1.5300000000000864</v>
      </c>
      <c r="U57" s="20">
        <v>-9.7300000000000182</v>
      </c>
      <c r="V57" s="20">
        <v>-11.129999999999654</v>
      </c>
      <c r="W57" s="20">
        <v>-4.9900000000000091</v>
      </c>
      <c r="X57" s="20">
        <v>-5.0099999999999909</v>
      </c>
      <c r="Y57" s="20">
        <v>-2.9399999999998272</v>
      </c>
      <c r="Z57" s="20">
        <v>-1.1899999999999977</v>
      </c>
      <c r="AA57" s="20">
        <v>-1.7300000000000182</v>
      </c>
      <c r="AB57" s="20">
        <v>-4.5</v>
      </c>
      <c r="AC57" s="17">
        <v>-26.239999999999782</v>
      </c>
      <c r="AD57" s="17">
        <v>-23.309999999999491</v>
      </c>
      <c r="AE57" s="17">
        <v>-5.8299999999999272</v>
      </c>
      <c r="AF57" s="17">
        <v>-4.6900000000000546</v>
      </c>
      <c r="AG57" s="17">
        <v>-29.340000000000146</v>
      </c>
      <c r="AH57" s="17">
        <v>-33.069999999999709</v>
      </c>
      <c r="AI57" s="17">
        <v>-14.609999999999673</v>
      </c>
      <c r="AJ57" s="17">
        <v>-14.479999999999563</v>
      </c>
      <c r="AK57" s="17">
        <v>-8.3799999999996544</v>
      </c>
      <c r="AL57" s="17">
        <v>-3.3499999999999091</v>
      </c>
      <c r="AM57" s="17">
        <v>-4.8199999999999363</v>
      </c>
      <c r="AN57" s="17">
        <v>-12.329999999999927</v>
      </c>
      <c r="AO57" s="20">
        <f t="shared" si="12"/>
        <v>-199.64999999999372</v>
      </c>
      <c r="AP57" s="20">
        <f t="shared" si="10"/>
        <v>-179.45000000001119</v>
      </c>
      <c r="AQ57" s="20">
        <f t="shared" si="10"/>
        <v>-45.320000000000505</v>
      </c>
      <c r="AR57" s="20">
        <f t="shared" si="10"/>
        <v>-36.919999999997231</v>
      </c>
      <c r="AS57" s="20">
        <f t="shared" si="10"/>
        <v>-233.79000000000133</v>
      </c>
      <c r="AT57" s="20">
        <f t="shared" si="10"/>
        <v>-266.77000000000635</v>
      </c>
      <c r="AU57" s="20">
        <f t="shared" si="10"/>
        <v>-119.34000000000492</v>
      </c>
      <c r="AV57" s="20">
        <f t="shared" si="10"/>
        <v>-119.64000000000101</v>
      </c>
      <c r="AW57" s="20">
        <f t="shared" si="10"/>
        <v>-70.050000000002683</v>
      </c>
      <c r="AX57" s="20">
        <f t="shared" si="10"/>
        <v>-28.33000000000078</v>
      </c>
      <c r="AY57" s="20">
        <f t="shared" si="10"/>
        <v>-41.230000000000246</v>
      </c>
      <c r="AZ57" s="20">
        <f t="shared" si="10"/>
        <v>-106.82000000000517</v>
      </c>
      <c r="BA57" s="17">
        <v>-3.3</v>
      </c>
      <c r="BB57" s="17">
        <v>-2.97</v>
      </c>
      <c r="BC57" s="17">
        <v>-0.75</v>
      </c>
      <c r="BD57" s="17">
        <v>-0.61</v>
      </c>
      <c r="BE57" s="17">
        <v>-3.89</v>
      </c>
      <c r="BF57" s="17">
        <v>-4.45</v>
      </c>
      <c r="BG57" s="17">
        <v>-1.99</v>
      </c>
      <c r="BH57" s="17">
        <v>-2</v>
      </c>
      <c r="BI57" s="17">
        <v>-1.17</v>
      </c>
      <c r="BJ57" s="17">
        <v>-0.48</v>
      </c>
      <c r="BK57" s="17">
        <v>-0.69</v>
      </c>
      <c r="BL57" s="17">
        <v>-1.8</v>
      </c>
      <c r="BM57" s="20">
        <f t="shared" si="13"/>
        <v>-202.94999999999374</v>
      </c>
      <c r="BN57" s="20">
        <f t="shared" si="11"/>
        <v>-182.42000000001119</v>
      </c>
      <c r="BO57" s="20">
        <f t="shared" si="11"/>
        <v>-46.070000000000505</v>
      </c>
      <c r="BP57" s="20">
        <f t="shared" si="11"/>
        <v>-37.52999999999723</v>
      </c>
      <c r="BQ57" s="20">
        <f t="shared" si="11"/>
        <v>-237.68000000000131</v>
      </c>
      <c r="BR57" s="20">
        <f t="shared" si="11"/>
        <v>-271.22000000000634</v>
      </c>
      <c r="BS57" s="20">
        <f t="shared" si="11"/>
        <v>-121.33000000000492</v>
      </c>
      <c r="BT57" s="20">
        <f t="shared" si="11"/>
        <v>-121.64000000000101</v>
      </c>
      <c r="BU57" s="20">
        <f t="shared" si="11"/>
        <v>-71.220000000002685</v>
      </c>
      <c r="BV57" s="20">
        <f t="shared" si="11"/>
        <v>-28.81000000000078</v>
      </c>
      <c r="BW57" s="20">
        <f t="shared" si="11"/>
        <v>-41.920000000000243</v>
      </c>
      <c r="BX57" s="20">
        <f t="shared" si="11"/>
        <v>-108.62000000000516</v>
      </c>
      <c r="BY57" s="17">
        <f t="shared" si="3"/>
        <v>-1206.5300000000279</v>
      </c>
      <c r="BZ57" s="17">
        <f t="shared" si="4"/>
        <v>-60.329999999999416</v>
      </c>
      <c r="CA57" s="17">
        <f t="shared" si="5"/>
        <v>-204.54999999999777</v>
      </c>
      <c r="CB57" s="17">
        <f t="shared" si="6"/>
        <v>-1471.4100000000253</v>
      </c>
    </row>
    <row r="58" spans="1:80" x14ac:dyDescent="0.25">
      <c r="A58" t="str">
        <f t="shared" si="9"/>
        <v>BOWA.DRW1</v>
      </c>
      <c r="B58" s="1" t="s">
        <v>79</v>
      </c>
      <c r="C58" s="1" t="s">
        <v>80</v>
      </c>
      <c r="D58" s="1" t="s">
        <v>80</v>
      </c>
      <c r="E58" s="17">
        <v>0.4099999999999997</v>
      </c>
      <c r="F58" s="17">
        <v>0.18000000000000005</v>
      </c>
      <c r="G58" s="17">
        <v>0.17000000000000004</v>
      </c>
      <c r="H58" s="17">
        <v>0.66999999999999948</v>
      </c>
      <c r="I58" s="17">
        <v>30.829999999999984</v>
      </c>
      <c r="J58" s="17">
        <v>0.18000000000000005</v>
      </c>
      <c r="K58" s="17">
        <v>1.5700000000000003</v>
      </c>
      <c r="L58" s="17">
        <v>9.000000000000008E-2</v>
      </c>
      <c r="M58" s="17">
        <v>0.06</v>
      </c>
      <c r="N58" s="17">
        <v>0.71999999999999975</v>
      </c>
      <c r="O58" s="17">
        <v>1.7099999999999991</v>
      </c>
      <c r="P58" s="17">
        <v>1.3599999999999994</v>
      </c>
      <c r="Q58" s="20">
        <v>0.03</v>
      </c>
      <c r="R58" s="20">
        <v>9.999999999999995E-3</v>
      </c>
      <c r="S58" s="20">
        <v>1.0000000000000002E-2</v>
      </c>
      <c r="T58" s="20">
        <v>3.999999999999998E-2</v>
      </c>
      <c r="U58" s="20">
        <v>1.5400000000000009</v>
      </c>
      <c r="V58" s="20">
        <v>9.999999999999995E-3</v>
      </c>
      <c r="W58" s="20">
        <v>8.0000000000000016E-2</v>
      </c>
      <c r="X58" s="20">
        <v>0</v>
      </c>
      <c r="Y58" s="20">
        <v>0</v>
      </c>
      <c r="Z58" s="20">
        <v>0.03</v>
      </c>
      <c r="AA58" s="20">
        <v>8.0000000000000016E-2</v>
      </c>
      <c r="AB58" s="20">
        <v>7.0000000000000007E-2</v>
      </c>
      <c r="AC58" s="17">
        <v>7.0000000000000007E-2</v>
      </c>
      <c r="AD58" s="17">
        <v>0.03</v>
      </c>
      <c r="AE58" s="17">
        <v>0.03</v>
      </c>
      <c r="AF58" s="17">
        <v>0.10999999999999999</v>
      </c>
      <c r="AG58" s="17">
        <v>4.6500000000000021</v>
      </c>
      <c r="AH58" s="17">
        <v>1.999999999999999E-2</v>
      </c>
      <c r="AI58" s="17">
        <v>0.22999999999999998</v>
      </c>
      <c r="AJ58" s="17">
        <v>9.999999999999995E-3</v>
      </c>
      <c r="AK58" s="17">
        <v>9.999999999999995E-3</v>
      </c>
      <c r="AL58" s="17">
        <v>9.9999999999999978E-2</v>
      </c>
      <c r="AM58" s="17">
        <v>0.22999999999999998</v>
      </c>
      <c r="AN58" s="17">
        <v>0.19000000000000006</v>
      </c>
      <c r="AO58" s="20">
        <f t="shared" si="12"/>
        <v>0.50999999999999979</v>
      </c>
      <c r="AP58" s="20">
        <f t="shared" si="10"/>
        <v>0.22000000000000006</v>
      </c>
      <c r="AQ58" s="20">
        <f t="shared" si="10"/>
        <v>0.21000000000000005</v>
      </c>
      <c r="AR58" s="20">
        <f t="shared" si="10"/>
        <v>0.81999999999999951</v>
      </c>
      <c r="AS58" s="20">
        <f t="shared" si="10"/>
        <v>37.019999999999982</v>
      </c>
      <c r="AT58" s="20">
        <f t="shared" si="10"/>
        <v>0.21000000000000005</v>
      </c>
      <c r="AU58" s="20">
        <f t="shared" si="10"/>
        <v>1.8800000000000003</v>
      </c>
      <c r="AV58" s="20">
        <f t="shared" si="10"/>
        <v>0.10000000000000007</v>
      </c>
      <c r="AW58" s="20">
        <f t="shared" si="10"/>
        <v>6.9999999999999993E-2</v>
      </c>
      <c r="AX58" s="20">
        <f t="shared" si="10"/>
        <v>0.84999999999999976</v>
      </c>
      <c r="AY58" s="20">
        <f t="shared" si="10"/>
        <v>2.0199999999999991</v>
      </c>
      <c r="AZ58" s="20">
        <f t="shared" si="10"/>
        <v>1.6199999999999997</v>
      </c>
      <c r="BA58" s="17">
        <v>0.01</v>
      </c>
      <c r="BB58" s="17">
        <v>0</v>
      </c>
      <c r="BC58" s="17">
        <v>0</v>
      </c>
      <c r="BD58" s="17">
        <v>0.01</v>
      </c>
      <c r="BE58" s="17">
        <v>0.62</v>
      </c>
      <c r="BF58" s="17">
        <v>0</v>
      </c>
      <c r="BG58" s="17">
        <v>0.03</v>
      </c>
      <c r="BH58" s="17">
        <v>0</v>
      </c>
      <c r="BI58" s="17">
        <v>0</v>
      </c>
      <c r="BJ58" s="17">
        <v>0.01</v>
      </c>
      <c r="BK58" s="17">
        <v>0.03</v>
      </c>
      <c r="BL58" s="17">
        <v>0.03</v>
      </c>
      <c r="BM58" s="20">
        <f t="shared" si="13"/>
        <v>0.5199999999999998</v>
      </c>
      <c r="BN58" s="20">
        <f t="shared" si="11"/>
        <v>0.22000000000000006</v>
      </c>
      <c r="BO58" s="20">
        <f t="shared" si="11"/>
        <v>0.21000000000000005</v>
      </c>
      <c r="BP58" s="20">
        <f t="shared" si="11"/>
        <v>0.82999999999999952</v>
      </c>
      <c r="BQ58" s="20">
        <f t="shared" si="11"/>
        <v>37.639999999999979</v>
      </c>
      <c r="BR58" s="20">
        <f t="shared" si="11"/>
        <v>0.21000000000000005</v>
      </c>
      <c r="BS58" s="20">
        <f t="shared" si="11"/>
        <v>1.9100000000000004</v>
      </c>
      <c r="BT58" s="20">
        <f t="shared" si="11"/>
        <v>0.10000000000000007</v>
      </c>
      <c r="BU58" s="20">
        <f t="shared" si="11"/>
        <v>6.9999999999999993E-2</v>
      </c>
      <c r="BV58" s="20">
        <f t="shared" si="11"/>
        <v>0.85999999999999976</v>
      </c>
      <c r="BW58" s="20">
        <f t="shared" si="11"/>
        <v>2.0499999999999989</v>
      </c>
      <c r="BX58" s="20">
        <f t="shared" si="11"/>
        <v>1.6499999999999997</v>
      </c>
      <c r="BY58" s="17">
        <f t="shared" si="3"/>
        <v>37.949999999999989</v>
      </c>
      <c r="BZ58" s="17">
        <f t="shared" si="4"/>
        <v>1.900000000000001</v>
      </c>
      <c r="CA58" s="17">
        <f t="shared" si="5"/>
        <v>6.4200000000000026</v>
      </c>
      <c r="CB58" s="17">
        <f t="shared" si="6"/>
        <v>46.269999999999982</v>
      </c>
    </row>
    <row r="59" spans="1:80" x14ac:dyDescent="0.25">
      <c r="A59" t="str">
        <f t="shared" si="9"/>
        <v>ERPS.EAGL</v>
      </c>
      <c r="B59" s="1" t="s">
        <v>81</v>
      </c>
      <c r="C59" s="1" t="s">
        <v>82</v>
      </c>
      <c r="D59" s="1" t="s">
        <v>82</v>
      </c>
      <c r="E59" s="17">
        <v>0</v>
      </c>
      <c r="F59" s="17">
        <v>0</v>
      </c>
      <c r="G59" s="17">
        <v>0</v>
      </c>
      <c r="H59" s="17">
        <v>0</v>
      </c>
      <c r="I59" s="17">
        <v>0</v>
      </c>
      <c r="J59" s="17">
        <v>0</v>
      </c>
      <c r="K59" s="17">
        <v>0</v>
      </c>
      <c r="L59" s="17">
        <v>0</v>
      </c>
      <c r="M59" s="17">
        <v>0</v>
      </c>
      <c r="N59" s="17">
        <v>0</v>
      </c>
      <c r="O59" s="17">
        <v>0</v>
      </c>
      <c r="P59" s="17">
        <v>0</v>
      </c>
      <c r="Q59" s="20">
        <v>0</v>
      </c>
      <c r="R59" s="20">
        <v>0</v>
      </c>
      <c r="S59" s="20">
        <v>0</v>
      </c>
      <c r="T59" s="20">
        <v>0</v>
      </c>
      <c r="U59" s="20">
        <v>0</v>
      </c>
      <c r="V59" s="20">
        <v>0</v>
      </c>
      <c r="W59" s="20">
        <v>0</v>
      </c>
      <c r="X59" s="20">
        <v>0</v>
      </c>
      <c r="Y59" s="20">
        <v>0</v>
      </c>
      <c r="Z59" s="20">
        <v>0</v>
      </c>
      <c r="AA59" s="20">
        <v>0</v>
      </c>
      <c r="AB59" s="20">
        <v>0</v>
      </c>
      <c r="AC59" s="17">
        <v>0</v>
      </c>
      <c r="AD59" s="17">
        <v>0</v>
      </c>
      <c r="AE59" s="17">
        <v>0</v>
      </c>
      <c r="AF59" s="17">
        <v>0</v>
      </c>
      <c r="AG59" s="17">
        <v>0</v>
      </c>
      <c r="AH59" s="17">
        <v>0</v>
      </c>
      <c r="AI59" s="17">
        <v>0</v>
      </c>
      <c r="AJ59" s="17">
        <v>0</v>
      </c>
      <c r="AK59" s="17">
        <v>0</v>
      </c>
      <c r="AL59" s="17">
        <v>0</v>
      </c>
      <c r="AM59" s="17">
        <v>0</v>
      </c>
      <c r="AN59" s="17">
        <v>0</v>
      </c>
      <c r="AO59" s="20">
        <f t="shared" si="12"/>
        <v>0</v>
      </c>
      <c r="AP59" s="20">
        <f t="shared" si="10"/>
        <v>0</v>
      </c>
      <c r="AQ59" s="20">
        <f t="shared" si="10"/>
        <v>0</v>
      </c>
      <c r="AR59" s="20">
        <f t="shared" si="10"/>
        <v>0</v>
      </c>
      <c r="AS59" s="20">
        <f t="shared" si="10"/>
        <v>0</v>
      </c>
      <c r="AT59" s="20">
        <f t="shared" si="10"/>
        <v>0</v>
      </c>
      <c r="AU59" s="20">
        <f t="shared" si="10"/>
        <v>0</v>
      </c>
      <c r="AV59" s="20">
        <f t="shared" si="10"/>
        <v>0</v>
      </c>
      <c r="AW59" s="20">
        <f t="shared" si="10"/>
        <v>0</v>
      </c>
      <c r="AX59" s="20">
        <f t="shared" si="10"/>
        <v>0</v>
      </c>
      <c r="AY59" s="20">
        <f t="shared" si="10"/>
        <v>0</v>
      </c>
      <c r="AZ59" s="20">
        <f t="shared" si="10"/>
        <v>0</v>
      </c>
      <c r="BA59" s="17">
        <v>0</v>
      </c>
      <c r="BB59" s="17">
        <v>0</v>
      </c>
      <c r="BC59" s="17">
        <v>0</v>
      </c>
      <c r="BD59" s="17">
        <v>0</v>
      </c>
      <c r="BE59" s="17">
        <v>0</v>
      </c>
      <c r="BF59" s="17">
        <v>0</v>
      </c>
      <c r="BG59" s="17">
        <v>0</v>
      </c>
      <c r="BH59" s="17">
        <v>0</v>
      </c>
      <c r="BI59" s="17">
        <v>0</v>
      </c>
      <c r="BJ59" s="17">
        <v>0</v>
      </c>
      <c r="BK59" s="17">
        <v>0</v>
      </c>
      <c r="BL59" s="17">
        <v>0</v>
      </c>
      <c r="BM59" s="20">
        <f t="shared" si="13"/>
        <v>0</v>
      </c>
      <c r="BN59" s="20">
        <f t="shared" si="11"/>
        <v>0</v>
      </c>
      <c r="BO59" s="20">
        <f t="shared" si="11"/>
        <v>0</v>
      </c>
      <c r="BP59" s="20">
        <f t="shared" si="11"/>
        <v>0</v>
      </c>
      <c r="BQ59" s="20">
        <f t="shared" si="11"/>
        <v>0</v>
      </c>
      <c r="BR59" s="20">
        <f t="shared" si="11"/>
        <v>0</v>
      </c>
      <c r="BS59" s="20">
        <f t="shared" si="11"/>
        <v>0</v>
      </c>
      <c r="BT59" s="20">
        <f t="shared" si="11"/>
        <v>0</v>
      </c>
      <c r="BU59" s="20">
        <f t="shared" si="11"/>
        <v>0</v>
      </c>
      <c r="BV59" s="20">
        <f t="shared" si="11"/>
        <v>0</v>
      </c>
      <c r="BW59" s="20">
        <f t="shared" si="11"/>
        <v>0</v>
      </c>
      <c r="BX59" s="20">
        <f t="shared" si="11"/>
        <v>0</v>
      </c>
      <c r="BY59" s="17">
        <f t="shared" si="3"/>
        <v>0</v>
      </c>
      <c r="BZ59" s="17">
        <f t="shared" si="4"/>
        <v>0</v>
      </c>
      <c r="CA59" s="17">
        <f t="shared" si="5"/>
        <v>0</v>
      </c>
      <c r="CB59" s="17">
        <f t="shared" si="6"/>
        <v>0</v>
      </c>
    </row>
    <row r="60" spans="1:80" x14ac:dyDescent="0.25">
      <c r="A60" t="str">
        <f t="shared" si="9"/>
        <v>ENCV.EC01</v>
      </c>
      <c r="B60" s="1" t="s">
        <v>83</v>
      </c>
      <c r="C60" s="1" t="s">
        <v>84</v>
      </c>
      <c r="D60" s="1" t="s">
        <v>84</v>
      </c>
      <c r="E60" s="17">
        <v>-2612.3899999999921</v>
      </c>
      <c r="F60" s="17">
        <v>-2150.8300000000017</v>
      </c>
      <c r="G60" s="17">
        <v>-1339.4900000000016</v>
      </c>
      <c r="H60" s="17">
        <v>-814.36999999999898</v>
      </c>
      <c r="I60" s="17">
        <v>-4859.5199999999895</v>
      </c>
      <c r="J60" s="17">
        <v>-8599.4799999999814</v>
      </c>
      <c r="K60" s="17">
        <v>-916.62999999999738</v>
      </c>
      <c r="L60" s="17">
        <v>-1981.5999999999913</v>
      </c>
      <c r="M60" s="17">
        <v>-310.61999999999989</v>
      </c>
      <c r="N60" s="17">
        <v>-675.78000000000429</v>
      </c>
      <c r="O60" s="17">
        <v>-309.77000000000044</v>
      </c>
      <c r="P60" s="17">
        <v>-1195.3799999999974</v>
      </c>
      <c r="Q60" s="20">
        <v>-130.61999999999989</v>
      </c>
      <c r="R60" s="20">
        <v>-107.53999999999996</v>
      </c>
      <c r="S60" s="20">
        <v>-66.980000000000018</v>
      </c>
      <c r="T60" s="20">
        <v>-40.720000000000027</v>
      </c>
      <c r="U60" s="20">
        <v>-242.98000000000047</v>
      </c>
      <c r="V60" s="20">
        <v>-429.97999999999956</v>
      </c>
      <c r="W60" s="20">
        <v>-45.830000000000155</v>
      </c>
      <c r="X60" s="20">
        <v>-99.079999999999927</v>
      </c>
      <c r="Y60" s="20">
        <v>-15.53000000000003</v>
      </c>
      <c r="Z60" s="20">
        <v>-33.789999999999964</v>
      </c>
      <c r="AA60" s="20">
        <v>-15.489999999999952</v>
      </c>
      <c r="AB60" s="20">
        <v>-59.769999999999982</v>
      </c>
      <c r="AC60" s="17">
        <v>-415.14999999999964</v>
      </c>
      <c r="AD60" s="17">
        <v>-337.22999999999956</v>
      </c>
      <c r="AE60" s="17">
        <v>-207.44999999999982</v>
      </c>
      <c r="AF60" s="17">
        <v>-124.38999999999987</v>
      </c>
      <c r="AG60" s="17">
        <v>-732.31000000000131</v>
      </c>
      <c r="AH60" s="17">
        <v>-1277.6400000000031</v>
      </c>
      <c r="AI60" s="17">
        <v>-134.30000000000018</v>
      </c>
      <c r="AJ60" s="17">
        <v>-286.5600000000004</v>
      </c>
      <c r="AK60" s="17">
        <v>-44.319999999999936</v>
      </c>
      <c r="AL60" s="17">
        <v>-95.179999999999836</v>
      </c>
      <c r="AM60" s="17">
        <v>-43.040000000000077</v>
      </c>
      <c r="AN60" s="17">
        <v>-163.85999999999967</v>
      </c>
      <c r="AO60" s="20">
        <f t="shared" si="12"/>
        <v>-3158.1599999999917</v>
      </c>
      <c r="AP60" s="20">
        <f t="shared" si="10"/>
        <v>-2595.6000000000013</v>
      </c>
      <c r="AQ60" s="20">
        <f t="shared" si="10"/>
        <v>-1613.9200000000014</v>
      </c>
      <c r="AR60" s="20">
        <f t="shared" si="10"/>
        <v>-979.47999999999888</v>
      </c>
      <c r="AS60" s="20">
        <f t="shared" si="10"/>
        <v>-5834.8099999999913</v>
      </c>
      <c r="AT60" s="20">
        <f t="shared" si="10"/>
        <v>-10307.099999999984</v>
      </c>
      <c r="AU60" s="20">
        <f t="shared" si="10"/>
        <v>-1096.7599999999977</v>
      </c>
      <c r="AV60" s="20">
        <f t="shared" si="10"/>
        <v>-2367.2399999999916</v>
      </c>
      <c r="AW60" s="20">
        <f t="shared" si="10"/>
        <v>-370.46999999999986</v>
      </c>
      <c r="AX60" s="20">
        <f t="shared" si="10"/>
        <v>-804.75000000000409</v>
      </c>
      <c r="AY60" s="20">
        <f t="shared" si="10"/>
        <v>-368.30000000000047</v>
      </c>
      <c r="AZ60" s="20">
        <f t="shared" si="10"/>
        <v>-1419.009999999997</v>
      </c>
      <c r="BA60" s="17">
        <v>-52.24</v>
      </c>
      <c r="BB60" s="17">
        <v>-43.01</v>
      </c>
      <c r="BC60" s="17">
        <v>-26.78</v>
      </c>
      <c r="BD60" s="17">
        <v>-16.28</v>
      </c>
      <c r="BE60" s="17">
        <v>-97.17</v>
      </c>
      <c r="BF60" s="17">
        <v>-171.95</v>
      </c>
      <c r="BG60" s="17">
        <v>-18.329999999999998</v>
      </c>
      <c r="BH60" s="17">
        <v>-39.619999999999997</v>
      </c>
      <c r="BI60" s="17">
        <v>-6.21</v>
      </c>
      <c r="BJ60" s="17">
        <v>-13.51</v>
      </c>
      <c r="BK60" s="17">
        <v>-6.19</v>
      </c>
      <c r="BL60" s="17">
        <v>-23.9</v>
      </c>
      <c r="BM60" s="20">
        <f t="shared" si="13"/>
        <v>-3210.3999999999915</v>
      </c>
      <c r="BN60" s="20">
        <f t="shared" si="11"/>
        <v>-2638.6100000000015</v>
      </c>
      <c r="BO60" s="20">
        <f t="shared" si="11"/>
        <v>-1640.7000000000014</v>
      </c>
      <c r="BP60" s="20">
        <f t="shared" si="11"/>
        <v>-995.75999999999885</v>
      </c>
      <c r="BQ60" s="20">
        <f t="shared" si="11"/>
        <v>-5931.9799999999914</v>
      </c>
      <c r="BR60" s="20">
        <f t="shared" si="11"/>
        <v>-10479.049999999985</v>
      </c>
      <c r="BS60" s="20">
        <f t="shared" si="11"/>
        <v>-1115.0899999999976</v>
      </c>
      <c r="BT60" s="20">
        <f t="shared" si="11"/>
        <v>-2406.8599999999915</v>
      </c>
      <c r="BU60" s="20">
        <f t="shared" si="11"/>
        <v>-376.67999999999984</v>
      </c>
      <c r="BV60" s="20">
        <f t="shared" si="11"/>
        <v>-818.26000000000408</v>
      </c>
      <c r="BW60" s="20">
        <f t="shared" si="11"/>
        <v>-374.49000000000046</v>
      </c>
      <c r="BX60" s="20">
        <f t="shared" si="11"/>
        <v>-1442.9099999999971</v>
      </c>
      <c r="BY60" s="17">
        <f t="shared" si="3"/>
        <v>-25765.859999999953</v>
      </c>
      <c r="BZ60" s="17">
        <f t="shared" si="4"/>
        <v>-1288.31</v>
      </c>
      <c r="CA60" s="17">
        <f t="shared" si="5"/>
        <v>-4376.6200000000026</v>
      </c>
      <c r="CB60" s="17">
        <f t="shared" si="6"/>
        <v>-31430.789999999964</v>
      </c>
    </row>
    <row r="61" spans="1:80" x14ac:dyDescent="0.25">
      <c r="A61" t="str">
        <f t="shared" si="9"/>
        <v>ENC2.EC04</v>
      </c>
      <c r="B61" s="1" t="s">
        <v>55</v>
      </c>
      <c r="C61" s="1" t="s">
        <v>85</v>
      </c>
      <c r="D61" s="1" t="s">
        <v>85</v>
      </c>
      <c r="E61" s="17">
        <v>40.559999999997672</v>
      </c>
      <c r="F61" s="17">
        <v>52.349999999998545</v>
      </c>
      <c r="G61" s="17">
        <v>25.659999999999854</v>
      </c>
      <c r="H61" s="17">
        <v>21.430000000000291</v>
      </c>
      <c r="I61" s="17">
        <v>24.68999999999869</v>
      </c>
      <c r="J61" s="17">
        <v>19.8700000000008</v>
      </c>
      <c r="K61" s="17">
        <v>10.449999999999818</v>
      </c>
      <c r="L61" s="17">
        <v>19.25</v>
      </c>
      <c r="M61" s="17">
        <v>6.6199999999998909</v>
      </c>
      <c r="N61" s="17">
        <v>28.539999999999054</v>
      </c>
      <c r="O61" s="17">
        <v>27.769999999998618</v>
      </c>
      <c r="P61" s="17">
        <v>18.149999999999636</v>
      </c>
      <c r="Q61" s="20">
        <v>2.0299999999999727</v>
      </c>
      <c r="R61" s="20">
        <v>2.6200000000000045</v>
      </c>
      <c r="S61" s="20">
        <v>1.2800000000000296</v>
      </c>
      <c r="T61" s="20">
        <v>1.0699999999999932</v>
      </c>
      <c r="U61" s="20">
        <v>1.2300000000000182</v>
      </c>
      <c r="V61" s="20">
        <v>1</v>
      </c>
      <c r="W61" s="20">
        <v>0.52000000000001023</v>
      </c>
      <c r="X61" s="20">
        <v>0.95999999999997954</v>
      </c>
      <c r="Y61" s="20">
        <v>0.32999999999999829</v>
      </c>
      <c r="Z61" s="20">
        <v>1.4300000000000068</v>
      </c>
      <c r="AA61" s="20">
        <v>1.3799999999999955</v>
      </c>
      <c r="AB61" s="20">
        <v>0.89999999999997726</v>
      </c>
      <c r="AC61" s="17">
        <v>6.4499999999998181</v>
      </c>
      <c r="AD61" s="17">
        <v>8.2100000000000364</v>
      </c>
      <c r="AE61" s="17">
        <v>3.9700000000000273</v>
      </c>
      <c r="AF61" s="17">
        <v>3.2699999999999818</v>
      </c>
      <c r="AG61" s="17">
        <v>3.7200000000000273</v>
      </c>
      <c r="AH61" s="17">
        <v>2.9500000000000455</v>
      </c>
      <c r="AI61" s="17">
        <v>1.5299999999999727</v>
      </c>
      <c r="AJ61" s="17">
        <v>2.7800000000000864</v>
      </c>
      <c r="AK61" s="17">
        <v>0.93999999999999773</v>
      </c>
      <c r="AL61" s="17">
        <v>4.0199999999999818</v>
      </c>
      <c r="AM61" s="17">
        <v>3.8600000000001273</v>
      </c>
      <c r="AN61" s="17">
        <v>2.4799999999999045</v>
      </c>
      <c r="AO61" s="20">
        <f t="shared" si="12"/>
        <v>49.039999999997463</v>
      </c>
      <c r="AP61" s="20">
        <f t="shared" si="10"/>
        <v>63.179999999998586</v>
      </c>
      <c r="AQ61" s="20">
        <f t="shared" si="10"/>
        <v>30.909999999999911</v>
      </c>
      <c r="AR61" s="20">
        <f t="shared" si="10"/>
        <v>25.770000000000266</v>
      </c>
      <c r="AS61" s="20">
        <f t="shared" si="10"/>
        <v>29.639999999998736</v>
      </c>
      <c r="AT61" s="20">
        <f t="shared" si="10"/>
        <v>23.820000000000846</v>
      </c>
      <c r="AU61" s="20">
        <f t="shared" si="10"/>
        <v>12.499999999999801</v>
      </c>
      <c r="AV61" s="20">
        <f t="shared" si="10"/>
        <v>22.990000000000066</v>
      </c>
      <c r="AW61" s="20">
        <f t="shared" si="10"/>
        <v>7.8899999999998869</v>
      </c>
      <c r="AX61" s="20">
        <f t="shared" si="10"/>
        <v>33.989999999999043</v>
      </c>
      <c r="AY61" s="20">
        <f t="shared" si="10"/>
        <v>33.00999999999874</v>
      </c>
      <c r="AZ61" s="20">
        <f t="shared" si="10"/>
        <v>21.529999999999518</v>
      </c>
      <c r="BA61" s="17">
        <v>0.81</v>
      </c>
      <c r="BB61" s="17">
        <v>1.05</v>
      </c>
      <c r="BC61" s="17">
        <v>0.51</v>
      </c>
      <c r="BD61" s="17">
        <v>0.43</v>
      </c>
      <c r="BE61" s="17">
        <v>0.49</v>
      </c>
      <c r="BF61" s="17">
        <v>0.4</v>
      </c>
      <c r="BG61" s="17">
        <v>0.21</v>
      </c>
      <c r="BH61" s="17">
        <v>0.38</v>
      </c>
      <c r="BI61" s="17">
        <v>0.13</v>
      </c>
      <c r="BJ61" s="17">
        <v>0.56999999999999995</v>
      </c>
      <c r="BK61" s="17">
        <v>0.56000000000000005</v>
      </c>
      <c r="BL61" s="17">
        <v>0.36</v>
      </c>
      <c r="BM61" s="20">
        <f t="shared" si="13"/>
        <v>49.849999999997465</v>
      </c>
      <c r="BN61" s="20">
        <f t="shared" si="11"/>
        <v>64.229999999998583</v>
      </c>
      <c r="BO61" s="20">
        <f t="shared" si="11"/>
        <v>31.419999999999913</v>
      </c>
      <c r="BP61" s="20">
        <f t="shared" si="11"/>
        <v>26.200000000000266</v>
      </c>
      <c r="BQ61" s="20">
        <f t="shared" si="11"/>
        <v>30.129999999998734</v>
      </c>
      <c r="BR61" s="20">
        <f t="shared" si="11"/>
        <v>24.220000000000844</v>
      </c>
      <c r="BS61" s="20">
        <f t="shared" si="11"/>
        <v>12.709999999999802</v>
      </c>
      <c r="BT61" s="20">
        <f t="shared" si="11"/>
        <v>23.370000000000065</v>
      </c>
      <c r="BU61" s="20">
        <f t="shared" si="11"/>
        <v>8.0199999999998877</v>
      </c>
      <c r="BV61" s="20">
        <f t="shared" si="11"/>
        <v>34.559999999999043</v>
      </c>
      <c r="BW61" s="20">
        <f t="shared" si="11"/>
        <v>33.569999999998743</v>
      </c>
      <c r="BX61" s="20">
        <f t="shared" si="11"/>
        <v>21.889999999999517</v>
      </c>
      <c r="BY61" s="17">
        <f t="shared" si="3"/>
        <v>295.33999999999287</v>
      </c>
      <c r="BZ61" s="17">
        <f t="shared" si="4"/>
        <v>14.749999999999986</v>
      </c>
      <c r="CA61" s="17">
        <f t="shared" si="5"/>
        <v>50.080000000000013</v>
      </c>
      <c r="CB61" s="17">
        <f t="shared" si="6"/>
        <v>360.16999999999291</v>
      </c>
    </row>
    <row r="62" spans="1:80" x14ac:dyDescent="0.25">
      <c r="A62" t="str">
        <f t="shared" si="9"/>
        <v>ENCR.BCHIMP</v>
      </c>
      <c r="B62" s="1" t="s">
        <v>86</v>
      </c>
      <c r="C62" s="1" t="s">
        <v>87</v>
      </c>
      <c r="D62" s="1" t="s">
        <v>21</v>
      </c>
      <c r="E62" s="17">
        <v>-20.610000000000127</v>
      </c>
      <c r="F62" s="17">
        <v>-26.989999999999895</v>
      </c>
      <c r="G62" s="17">
        <v>0</v>
      </c>
      <c r="H62" s="17">
        <v>-11.169999999999959</v>
      </c>
      <c r="I62" s="17">
        <v>-1.25</v>
      </c>
      <c r="J62" s="17">
        <v>-19.230000000000018</v>
      </c>
      <c r="K62" s="17">
        <v>-22.57000000000005</v>
      </c>
      <c r="L62" s="17">
        <v>-11.740000000000009</v>
      </c>
      <c r="M62" s="17">
        <v>-6.7200000000000273</v>
      </c>
      <c r="N62" s="17">
        <v>-1.3200000000000003</v>
      </c>
      <c r="O62" s="17">
        <v>-5.3799999999999955</v>
      </c>
      <c r="P62" s="17">
        <v>-8.2099999999999795</v>
      </c>
      <c r="Q62" s="20">
        <v>-1.0300000000000011</v>
      </c>
      <c r="R62" s="20">
        <v>-1.3499999999999943</v>
      </c>
      <c r="S62" s="20">
        <v>0</v>
      </c>
      <c r="T62" s="20">
        <v>-0.55999999999999872</v>
      </c>
      <c r="U62" s="20">
        <v>-6.0000000000000053E-2</v>
      </c>
      <c r="V62" s="20">
        <v>-0.95999999999999375</v>
      </c>
      <c r="W62" s="20">
        <v>-1.1300000000000026</v>
      </c>
      <c r="X62" s="20">
        <v>-0.57999999999999829</v>
      </c>
      <c r="Y62" s="20">
        <v>-0.33000000000000007</v>
      </c>
      <c r="Z62" s="20">
        <v>-6.999999999999984E-2</v>
      </c>
      <c r="AA62" s="20">
        <v>-0.26999999999999957</v>
      </c>
      <c r="AB62" s="20">
        <v>-0.41000000000000014</v>
      </c>
      <c r="AC62" s="17">
        <v>-3.2800000000000011</v>
      </c>
      <c r="AD62" s="17">
        <v>-4.2299999999999898</v>
      </c>
      <c r="AE62" s="17">
        <v>0</v>
      </c>
      <c r="AF62" s="17">
        <v>-1.6999999999999957</v>
      </c>
      <c r="AG62" s="17">
        <v>-0.17999999999999972</v>
      </c>
      <c r="AH62" s="17">
        <v>-2.8599999999999994</v>
      </c>
      <c r="AI62" s="17">
        <v>-3.2999999999999972</v>
      </c>
      <c r="AJ62" s="17">
        <v>-1.6899999999999977</v>
      </c>
      <c r="AK62" s="17">
        <v>-0.96000000000000085</v>
      </c>
      <c r="AL62" s="17">
        <v>-0.19000000000000039</v>
      </c>
      <c r="AM62" s="17">
        <v>-0.75</v>
      </c>
      <c r="AN62" s="17">
        <v>-1.1299999999999955</v>
      </c>
      <c r="AO62" s="20">
        <f t="shared" si="12"/>
        <v>-24.92000000000013</v>
      </c>
      <c r="AP62" s="20">
        <f t="shared" si="10"/>
        <v>-32.569999999999879</v>
      </c>
      <c r="AQ62" s="20">
        <f t="shared" si="10"/>
        <v>0</v>
      </c>
      <c r="AR62" s="20">
        <f t="shared" si="10"/>
        <v>-13.429999999999954</v>
      </c>
      <c r="AS62" s="20">
        <f t="shared" si="10"/>
        <v>-1.4899999999999998</v>
      </c>
      <c r="AT62" s="20">
        <f t="shared" si="10"/>
        <v>-23.050000000000011</v>
      </c>
      <c r="AU62" s="20">
        <f t="shared" si="10"/>
        <v>-27.00000000000005</v>
      </c>
      <c r="AV62" s="20">
        <f t="shared" si="10"/>
        <v>-14.010000000000005</v>
      </c>
      <c r="AW62" s="20">
        <f t="shared" si="10"/>
        <v>-8.0100000000000282</v>
      </c>
      <c r="AX62" s="20">
        <f t="shared" si="10"/>
        <v>-1.5800000000000005</v>
      </c>
      <c r="AY62" s="20">
        <f t="shared" si="10"/>
        <v>-6.399999999999995</v>
      </c>
      <c r="AZ62" s="20">
        <f t="shared" si="10"/>
        <v>-9.7499999999999751</v>
      </c>
      <c r="BA62" s="17">
        <v>-0.41</v>
      </c>
      <c r="BB62" s="17">
        <v>-0.54</v>
      </c>
      <c r="BC62" s="17">
        <v>0</v>
      </c>
      <c r="BD62" s="17">
        <v>-0.22</v>
      </c>
      <c r="BE62" s="17">
        <v>-0.02</v>
      </c>
      <c r="BF62" s="17">
        <v>-0.38</v>
      </c>
      <c r="BG62" s="17">
        <v>-0.45</v>
      </c>
      <c r="BH62" s="17">
        <v>-0.23</v>
      </c>
      <c r="BI62" s="17">
        <v>-0.13</v>
      </c>
      <c r="BJ62" s="17">
        <v>-0.03</v>
      </c>
      <c r="BK62" s="17">
        <v>-0.11</v>
      </c>
      <c r="BL62" s="17">
        <v>-0.16</v>
      </c>
      <c r="BM62" s="20">
        <f t="shared" si="13"/>
        <v>-25.33000000000013</v>
      </c>
      <c r="BN62" s="20">
        <f t="shared" si="11"/>
        <v>-33.109999999999879</v>
      </c>
      <c r="BO62" s="20">
        <f t="shared" si="11"/>
        <v>0</v>
      </c>
      <c r="BP62" s="20">
        <f t="shared" si="11"/>
        <v>-13.649999999999954</v>
      </c>
      <c r="BQ62" s="20">
        <f t="shared" si="11"/>
        <v>-1.5099999999999998</v>
      </c>
      <c r="BR62" s="20">
        <f t="shared" si="11"/>
        <v>-23.43000000000001</v>
      </c>
      <c r="BS62" s="20">
        <f t="shared" si="11"/>
        <v>-27.450000000000049</v>
      </c>
      <c r="BT62" s="20">
        <f t="shared" si="11"/>
        <v>-14.240000000000006</v>
      </c>
      <c r="BU62" s="20">
        <f t="shared" si="11"/>
        <v>-8.140000000000029</v>
      </c>
      <c r="BV62" s="20">
        <f t="shared" si="11"/>
        <v>-1.6100000000000005</v>
      </c>
      <c r="BW62" s="20">
        <f t="shared" si="11"/>
        <v>-6.5099999999999953</v>
      </c>
      <c r="BX62" s="20">
        <f t="shared" si="11"/>
        <v>-9.9099999999999753</v>
      </c>
      <c r="BY62" s="17">
        <f t="shared" si="3"/>
        <v>-135.19000000000005</v>
      </c>
      <c r="BZ62" s="17">
        <f t="shared" si="4"/>
        <v>-6.7499999999999893</v>
      </c>
      <c r="CA62" s="17">
        <f t="shared" si="5"/>
        <v>-22.949999999999974</v>
      </c>
      <c r="CB62" s="17">
        <f t="shared" si="6"/>
        <v>-164.89000000000004</v>
      </c>
    </row>
    <row r="63" spans="1:80" x14ac:dyDescent="0.25">
      <c r="A63" t="str">
        <f t="shared" si="9"/>
        <v>EEMI.BCHIMP</v>
      </c>
      <c r="B63" s="1" t="s">
        <v>89</v>
      </c>
      <c r="C63" s="1" t="s">
        <v>90</v>
      </c>
      <c r="D63" s="1" t="s">
        <v>21</v>
      </c>
      <c r="E63" s="17">
        <v>-733.32999999999811</v>
      </c>
      <c r="F63" s="17">
        <v>-635.77000000000044</v>
      </c>
      <c r="G63" s="17">
        <v>-199.38000000000011</v>
      </c>
      <c r="H63" s="17">
        <v>0</v>
      </c>
      <c r="I63" s="17">
        <v>-18.920000000000073</v>
      </c>
      <c r="J63" s="17">
        <v>-13.5</v>
      </c>
      <c r="K63" s="17">
        <v>0</v>
      </c>
      <c r="L63" s="17">
        <v>0</v>
      </c>
      <c r="M63" s="17">
        <v>-9.6899999999999977</v>
      </c>
      <c r="N63" s="17">
        <v>-3.2000000000000028</v>
      </c>
      <c r="O63" s="17">
        <v>0</v>
      </c>
      <c r="P63" s="17">
        <v>-2.1599999999999966</v>
      </c>
      <c r="Q63" s="20">
        <v>-36.660000000000082</v>
      </c>
      <c r="R63" s="20">
        <v>-31.789999999999964</v>
      </c>
      <c r="S63" s="20">
        <v>-9.9699999999999704</v>
      </c>
      <c r="T63" s="20">
        <v>0</v>
      </c>
      <c r="U63" s="20">
        <v>-0.95000000000000284</v>
      </c>
      <c r="V63" s="20">
        <v>-0.67000000000000171</v>
      </c>
      <c r="W63" s="20">
        <v>0</v>
      </c>
      <c r="X63" s="20">
        <v>0</v>
      </c>
      <c r="Y63" s="20">
        <v>-0.49000000000000199</v>
      </c>
      <c r="Z63" s="20">
        <v>-0.16000000000000014</v>
      </c>
      <c r="AA63" s="20">
        <v>0</v>
      </c>
      <c r="AB63" s="20">
        <v>-0.11000000000000032</v>
      </c>
      <c r="AC63" s="17">
        <v>-116.53999999999996</v>
      </c>
      <c r="AD63" s="17">
        <v>-99.679999999999836</v>
      </c>
      <c r="AE63" s="17">
        <v>-30.880000000000109</v>
      </c>
      <c r="AF63" s="17">
        <v>0</v>
      </c>
      <c r="AG63" s="17">
        <v>-2.8499999999999943</v>
      </c>
      <c r="AH63" s="17">
        <v>-2</v>
      </c>
      <c r="AI63" s="17">
        <v>0</v>
      </c>
      <c r="AJ63" s="17">
        <v>0</v>
      </c>
      <c r="AK63" s="17">
        <v>-1.3800000000000026</v>
      </c>
      <c r="AL63" s="17">
        <v>-0.45000000000000107</v>
      </c>
      <c r="AM63" s="17">
        <v>0</v>
      </c>
      <c r="AN63" s="17">
        <v>-0.29999999999999893</v>
      </c>
      <c r="AO63" s="20">
        <f t="shared" si="12"/>
        <v>-886.52999999999815</v>
      </c>
      <c r="AP63" s="20">
        <f t="shared" si="10"/>
        <v>-767.24000000000024</v>
      </c>
      <c r="AQ63" s="20">
        <f t="shared" si="10"/>
        <v>-240.23000000000019</v>
      </c>
      <c r="AR63" s="20">
        <f t="shared" si="10"/>
        <v>0</v>
      </c>
      <c r="AS63" s="20">
        <f t="shared" si="10"/>
        <v>-22.72000000000007</v>
      </c>
      <c r="AT63" s="20">
        <f t="shared" si="10"/>
        <v>-16.170000000000002</v>
      </c>
      <c r="AU63" s="20">
        <f t="shared" si="10"/>
        <v>0</v>
      </c>
      <c r="AV63" s="20">
        <f t="shared" si="10"/>
        <v>0</v>
      </c>
      <c r="AW63" s="20">
        <f t="shared" si="10"/>
        <v>-11.560000000000002</v>
      </c>
      <c r="AX63" s="20">
        <f t="shared" si="10"/>
        <v>-3.8100000000000041</v>
      </c>
      <c r="AY63" s="20">
        <f t="shared" si="10"/>
        <v>0</v>
      </c>
      <c r="AZ63" s="20">
        <f t="shared" si="10"/>
        <v>-2.5699999999999958</v>
      </c>
      <c r="BA63" s="17">
        <v>-14.66</v>
      </c>
      <c r="BB63" s="17">
        <v>-12.71</v>
      </c>
      <c r="BC63" s="17">
        <v>-3.99</v>
      </c>
      <c r="BD63" s="17">
        <v>0</v>
      </c>
      <c r="BE63" s="17">
        <v>-0.38</v>
      </c>
      <c r="BF63" s="17">
        <v>-0.27</v>
      </c>
      <c r="BG63" s="17">
        <v>0</v>
      </c>
      <c r="BH63" s="17">
        <v>0</v>
      </c>
      <c r="BI63" s="17">
        <v>-0.19</v>
      </c>
      <c r="BJ63" s="17">
        <v>-0.06</v>
      </c>
      <c r="BK63" s="17">
        <v>0</v>
      </c>
      <c r="BL63" s="17">
        <v>-0.04</v>
      </c>
      <c r="BM63" s="20">
        <f t="shared" si="13"/>
        <v>-901.18999999999812</v>
      </c>
      <c r="BN63" s="20">
        <f t="shared" si="11"/>
        <v>-779.95000000000027</v>
      </c>
      <c r="BO63" s="20">
        <f t="shared" si="11"/>
        <v>-244.2200000000002</v>
      </c>
      <c r="BP63" s="20">
        <f t="shared" si="11"/>
        <v>0</v>
      </c>
      <c r="BQ63" s="20">
        <f t="shared" si="11"/>
        <v>-23.100000000000069</v>
      </c>
      <c r="BR63" s="20">
        <f t="shared" si="11"/>
        <v>-16.440000000000001</v>
      </c>
      <c r="BS63" s="20">
        <f t="shared" si="11"/>
        <v>0</v>
      </c>
      <c r="BT63" s="20">
        <f t="shared" si="11"/>
        <v>0</v>
      </c>
      <c r="BU63" s="20">
        <f t="shared" si="11"/>
        <v>-11.750000000000002</v>
      </c>
      <c r="BV63" s="20">
        <f t="shared" si="11"/>
        <v>-3.8700000000000041</v>
      </c>
      <c r="BW63" s="20">
        <f t="shared" si="11"/>
        <v>0</v>
      </c>
      <c r="BX63" s="20">
        <f t="shared" si="11"/>
        <v>-2.6099999999999959</v>
      </c>
      <c r="BY63" s="17">
        <f t="shared" si="3"/>
        <v>-1615.9499999999989</v>
      </c>
      <c r="BZ63" s="17">
        <f t="shared" si="4"/>
        <v>-80.800000000000026</v>
      </c>
      <c r="CA63" s="17">
        <f t="shared" si="5"/>
        <v>-286.37999999999988</v>
      </c>
      <c r="CB63" s="17">
        <f t="shared" si="6"/>
        <v>-1983.1299999999987</v>
      </c>
    </row>
    <row r="64" spans="1:80" x14ac:dyDescent="0.25">
      <c r="A64" t="str">
        <f t="shared" si="9"/>
        <v>EEMI.BCHEXP</v>
      </c>
      <c r="B64" s="1" t="s">
        <v>89</v>
      </c>
      <c r="C64" s="1" t="s">
        <v>91</v>
      </c>
      <c r="D64" s="1" t="s">
        <v>28</v>
      </c>
      <c r="E64" s="17">
        <v>0</v>
      </c>
      <c r="F64" s="17">
        <v>0</v>
      </c>
      <c r="G64" s="17">
        <v>0</v>
      </c>
      <c r="H64" s="17">
        <v>0</v>
      </c>
      <c r="I64" s="17">
        <v>0</v>
      </c>
      <c r="J64" s="17">
        <v>0</v>
      </c>
      <c r="K64" s="17">
        <v>0</v>
      </c>
      <c r="L64" s="17">
        <v>0</v>
      </c>
      <c r="M64" s="17">
        <v>-3.2299999999999613</v>
      </c>
      <c r="N64" s="17">
        <v>-2.1399999999999864</v>
      </c>
      <c r="O64" s="17">
        <v>-0.62000000000000455</v>
      </c>
      <c r="P64" s="17">
        <v>0</v>
      </c>
      <c r="Q64" s="20">
        <v>0</v>
      </c>
      <c r="R64" s="20">
        <v>0</v>
      </c>
      <c r="S64" s="20">
        <v>0</v>
      </c>
      <c r="T64" s="20">
        <v>0</v>
      </c>
      <c r="U64" s="20">
        <v>0</v>
      </c>
      <c r="V64" s="20">
        <v>0</v>
      </c>
      <c r="W64" s="20">
        <v>0</v>
      </c>
      <c r="X64" s="20">
        <v>0</v>
      </c>
      <c r="Y64" s="20">
        <v>-0.1599999999999997</v>
      </c>
      <c r="Z64" s="20">
        <v>-9.9999999999999645E-2</v>
      </c>
      <c r="AA64" s="20">
        <v>-3.0000000000000027E-2</v>
      </c>
      <c r="AB64" s="20">
        <v>0</v>
      </c>
      <c r="AC64" s="17">
        <v>0</v>
      </c>
      <c r="AD64" s="17">
        <v>0</v>
      </c>
      <c r="AE64" s="17">
        <v>0</v>
      </c>
      <c r="AF64" s="17">
        <v>0</v>
      </c>
      <c r="AG64" s="17">
        <v>0</v>
      </c>
      <c r="AH64" s="17">
        <v>0</v>
      </c>
      <c r="AI64" s="17">
        <v>0</v>
      </c>
      <c r="AJ64" s="17">
        <v>0</v>
      </c>
      <c r="AK64" s="17">
        <v>-0.46000000000000085</v>
      </c>
      <c r="AL64" s="17">
        <v>-0.3100000000000005</v>
      </c>
      <c r="AM64" s="17">
        <v>-8.9999999999999858E-2</v>
      </c>
      <c r="AN64" s="17">
        <v>0</v>
      </c>
      <c r="AO64" s="20">
        <f t="shared" si="12"/>
        <v>0</v>
      </c>
      <c r="AP64" s="20">
        <f t="shared" si="10"/>
        <v>0</v>
      </c>
      <c r="AQ64" s="20">
        <f t="shared" si="10"/>
        <v>0</v>
      </c>
      <c r="AR64" s="20">
        <f t="shared" si="10"/>
        <v>0</v>
      </c>
      <c r="AS64" s="20">
        <f t="shared" si="10"/>
        <v>0</v>
      </c>
      <c r="AT64" s="20">
        <f t="shared" si="10"/>
        <v>0</v>
      </c>
      <c r="AU64" s="20">
        <f t="shared" si="10"/>
        <v>0</v>
      </c>
      <c r="AV64" s="20">
        <f t="shared" si="10"/>
        <v>0</v>
      </c>
      <c r="AW64" s="20">
        <f t="shared" si="10"/>
        <v>-3.8499999999999619</v>
      </c>
      <c r="AX64" s="20">
        <f t="shared" si="10"/>
        <v>-2.5499999999999865</v>
      </c>
      <c r="AY64" s="20">
        <f t="shared" si="10"/>
        <v>-0.74000000000000443</v>
      </c>
      <c r="AZ64" s="20">
        <f t="shared" si="10"/>
        <v>0</v>
      </c>
      <c r="BA64" s="17">
        <v>0</v>
      </c>
      <c r="BB64" s="17">
        <v>0</v>
      </c>
      <c r="BC64" s="17">
        <v>0</v>
      </c>
      <c r="BD64" s="17">
        <v>0</v>
      </c>
      <c r="BE64" s="17">
        <v>0</v>
      </c>
      <c r="BF64" s="17">
        <v>0</v>
      </c>
      <c r="BG64" s="17">
        <v>0</v>
      </c>
      <c r="BH64" s="17">
        <v>0</v>
      </c>
      <c r="BI64" s="17">
        <v>-0.06</v>
      </c>
      <c r="BJ64" s="17">
        <v>-0.04</v>
      </c>
      <c r="BK64" s="17">
        <v>-0.01</v>
      </c>
      <c r="BL64" s="17">
        <v>0</v>
      </c>
      <c r="BM64" s="20">
        <f t="shared" si="13"/>
        <v>0</v>
      </c>
      <c r="BN64" s="20">
        <f t="shared" si="11"/>
        <v>0</v>
      </c>
      <c r="BO64" s="20">
        <f t="shared" si="11"/>
        <v>0</v>
      </c>
      <c r="BP64" s="20">
        <f t="shared" si="11"/>
        <v>0</v>
      </c>
      <c r="BQ64" s="20">
        <f t="shared" si="11"/>
        <v>0</v>
      </c>
      <c r="BR64" s="20">
        <f t="shared" si="11"/>
        <v>0</v>
      </c>
      <c r="BS64" s="20">
        <f t="shared" si="11"/>
        <v>0</v>
      </c>
      <c r="BT64" s="20">
        <f t="shared" si="11"/>
        <v>0</v>
      </c>
      <c r="BU64" s="20">
        <f t="shared" si="11"/>
        <v>-3.909999999999962</v>
      </c>
      <c r="BV64" s="20">
        <f t="shared" si="11"/>
        <v>-2.5899999999999865</v>
      </c>
      <c r="BW64" s="20">
        <f t="shared" si="11"/>
        <v>-0.75000000000000444</v>
      </c>
      <c r="BX64" s="20">
        <f t="shared" si="11"/>
        <v>0</v>
      </c>
      <c r="BY64" s="17">
        <f t="shared" si="3"/>
        <v>-5.9899999999999523</v>
      </c>
      <c r="BZ64" s="17">
        <f t="shared" si="4"/>
        <v>-0.28999999999999937</v>
      </c>
      <c r="CA64" s="17">
        <f t="shared" si="5"/>
        <v>-0.97000000000000131</v>
      </c>
      <c r="CB64" s="17">
        <f t="shared" si="6"/>
        <v>-7.2499999999999529</v>
      </c>
    </row>
    <row r="65" spans="1:80" x14ac:dyDescent="0.25">
      <c r="A65" t="str">
        <f t="shared" si="9"/>
        <v>EGCP.EGC1</v>
      </c>
      <c r="B65" s="1" t="s">
        <v>92</v>
      </c>
      <c r="C65" s="1" t="s">
        <v>93</v>
      </c>
      <c r="D65" s="1" t="s">
        <v>93</v>
      </c>
      <c r="E65" s="17">
        <v>-1682.9400000000023</v>
      </c>
      <c r="F65" s="17">
        <v>-976.58999999999651</v>
      </c>
      <c r="G65" s="17">
        <v>-3044.320000000007</v>
      </c>
      <c r="H65" s="17">
        <v>-4607.2999999999302</v>
      </c>
      <c r="I65" s="17">
        <v>-9433.6500000000233</v>
      </c>
      <c r="J65" s="17">
        <v>-10848.780000000028</v>
      </c>
      <c r="K65" s="17">
        <v>-5259.1300000000047</v>
      </c>
      <c r="L65" s="17">
        <v>-7945.679999999993</v>
      </c>
      <c r="M65" s="17">
        <v>-3833.2600000000093</v>
      </c>
      <c r="N65" s="17">
        <v>-3103.8899999999849</v>
      </c>
      <c r="O65" s="17">
        <v>-3001.4499999999825</v>
      </c>
      <c r="P65" s="17">
        <v>-2589.5699999999779</v>
      </c>
      <c r="Q65" s="20">
        <v>-84.149999999999636</v>
      </c>
      <c r="R65" s="20">
        <v>-48.829999999999927</v>
      </c>
      <c r="S65" s="20">
        <v>-152.22000000000116</v>
      </c>
      <c r="T65" s="20">
        <v>-230.36000000000058</v>
      </c>
      <c r="U65" s="20">
        <v>-471.68000000000029</v>
      </c>
      <c r="V65" s="20">
        <v>-542.43999999999505</v>
      </c>
      <c r="W65" s="20">
        <v>-262.95999999999913</v>
      </c>
      <c r="X65" s="20">
        <v>-397.28999999999724</v>
      </c>
      <c r="Y65" s="20">
        <v>-191.65999999999985</v>
      </c>
      <c r="Z65" s="20">
        <v>-155.19999999999891</v>
      </c>
      <c r="AA65" s="20">
        <v>-150.06999999999971</v>
      </c>
      <c r="AB65" s="20">
        <v>-129.47999999999956</v>
      </c>
      <c r="AC65" s="17">
        <v>-267.44000000000233</v>
      </c>
      <c r="AD65" s="17">
        <v>-153.1200000000008</v>
      </c>
      <c r="AE65" s="17">
        <v>-471.4900000000016</v>
      </c>
      <c r="AF65" s="17">
        <v>-703.7699999999968</v>
      </c>
      <c r="AG65" s="17">
        <v>-1421.6100000000006</v>
      </c>
      <c r="AH65" s="17">
        <v>-1611.8300000000017</v>
      </c>
      <c r="AI65" s="17">
        <v>-770.55999999999767</v>
      </c>
      <c r="AJ65" s="17">
        <v>-1149</v>
      </c>
      <c r="AK65" s="17">
        <v>-546.98999999999796</v>
      </c>
      <c r="AL65" s="17">
        <v>-437.16999999999825</v>
      </c>
      <c r="AM65" s="17">
        <v>-417.0099999999984</v>
      </c>
      <c r="AN65" s="17">
        <v>-354.9900000000016</v>
      </c>
      <c r="AO65" s="20">
        <f t="shared" si="12"/>
        <v>-2034.5300000000043</v>
      </c>
      <c r="AP65" s="20">
        <f t="shared" si="10"/>
        <v>-1178.5399999999972</v>
      </c>
      <c r="AQ65" s="20">
        <f t="shared" si="10"/>
        <v>-3668.0300000000097</v>
      </c>
      <c r="AR65" s="20">
        <f t="shared" si="10"/>
        <v>-5541.4299999999275</v>
      </c>
      <c r="AS65" s="20">
        <f t="shared" si="10"/>
        <v>-11326.940000000024</v>
      </c>
      <c r="AT65" s="20">
        <f t="shared" si="10"/>
        <v>-13003.050000000025</v>
      </c>
      <c r="AU65" s="20">
        <f t="shared" si="10"/>
        <v>-6292.6500000000015</v>
      </c>
      <c r="AV65" s="20">
        <f t="shared" si="10"/>
        <v>-9491.9699999999903</v>
      </c>
      <c r="AW65" s="20">
        <f t="shared" si="10"/>
        <v>-4571.9100000000071</v>
      </c>
      <c r="AX65" s="20">
        <f t="shared" si="10"/>
        <v>-3696.259999999982</v>
      </c>
      <c r="AY65" s="20">
        <f t="shared" si="10"/>
        <v>-3568.5299999999806</v>
      </c>
      <c r="AZ65" s="20">
        <f t="shared" si="10"/>
        <v>-3074.039999999979</v>
      </c>
      <c r="BA65" s="17">
        <v>-33.65</v>
      </c>
      <c r="BB65" s="17">
        <v>-19.53</v>
      </c>
      <c r="BC65" s="17">
        <v>-60.87</v>
      </c>
      <c r="BD65" s="17">
        <v>-92.12</v>
      </c>
      <c r="BE65" s="17">
        <v>-188.63</v>
      </c>
      <c r="BF65" s="17">
        <v>-216.93</v>
      </c>
      <c r="BG65" s="17">
        <v>-105.16</v>
      </c>
      <c r="BH65" s="17">
        <v>-158.88</v>
      </c>
      <c r="BI65" s="17">
        <v>-76.650000000000006</v>
      </c>
      <c r="BJ65" s="17">
        <v>-62.06</v>
      </c>
      <c r="BK65" s="17">
        <v>-60.02</v>
      </c>
      <c r="BL65" s="17">
        <v>-51.78</v>
      </c>
      <c r="BM65" s="20">
        <f t="shared" si="13"/>
        <v>-2068.1800000000044</v>
      </c>
      <c r="BN65" s="20">
        <f t="shared" si="11"/>
        <v>-1198.0699999999972</v>
      </c>
      <c r="BO65" s="20">
        <f t="shared" si="11"/>
        <v>-3728.9000000000096</v>
      </c>
      <c r="BP65" s="20">
        <f t="shared" si="11"/>
        <v>-5633.5499999999274</v>
      </c>
      <c r="BQ65" s="20">
        <f t="shared" si="11"/>
        <v>-11515.570000000023</v>
      </c>
      <c r="BR65" s="20">
        <f t="shared" si="11"/>
        <v>-13219.980000000025</v>
      </c>
      <c r="BS65" s="20">
        <f t="shared" si="11"/>
        <v>-6397.8100000000013</v>
      </c>
      <c r="BT65" s="20">
        <f t="shared" si="11"/>
        <v>-9650.8499999999894</v>
      </c>
      <c r="BU65" s="20">
        <f t="shared" si="11"/>
        <v>-4648.5600000000068</v>
      </c>
      <c r="BV65" s="20">
        <f t="shared" si="11"/>
        <v>-3758.319999999982</v>
      </c>
      <c r="BW65" s="20">
        <f t="shared" si="11"/>
        <v>-3628.5499999999806</v>
      </c>
      <c r="BX65" s="20">
        <f t="shared" si="11"/>
        <v>-3125.8199999999792</v>
      </c>
      <c r="BY65" s="17">
        <f t="shared" si="3"/>
        <v>-56326.559999999939</v>
      </c>
      <c r="BZ65" s="17">
        <f t="shared" si="4"/>
        <v>-2816.3399999999911</v>
      </c>
      <c r="CA65" s="17">
        <f t="shared" si="5"/>
        <v>-9431.2599999999984</v>
      </c>
      <c r="CB65" s="17">
        <f t="shared" si="6"/>
        <v>-68574.159999999931</v>
      </c>
    </row>
    <row r="66" spans="1:80" x14ac:dyDescent="0.25">
      <c r="A66" t="str">
        <f t="shared" si="9"/>
        <v>ENCR.BCHEXP</v>
      </c>
      <c r="B66" s="1" t="s">
        <v>86</v>
      </c>
      <c r="C66" s="1" t="s">
        <v>94</v>
      </c>
      <c r="D66" s="1" t="s">
        <v>28</v>
      </c>
      <c r="E66" s="17">
        <v>0</v>
      </c>
      <c r="F66" s="17">
        <v>0</v>
      </c>
      <c r="G66" s="17">
        <v>0</v>
      </c>
      <c r="H66" s="17">
        <v>0</v>
      </c>
      <c r="I66" s="17">
        <v>-3.6399999999999864</v>
      </c>
      <c r="J66" s="17">
        <v>0</v>
      </c>
      <c r="K66" s="17">
        <v>-1.4099999999999966</v>
      </c>
      <c r="L66" s="17">
        <v>-0.39000000000000057</v>
      </c>
      <c r="M66" s="17">
        <v>-1.3899999999999864</v>
      </c>
      <c r="N66" s="17">
        <v>-0.30999999999999517</v>
      </c>
      <c r="O66" s="17">
        <v>-0.43999999999999773</v>
      </c>
      <c r="P66" s="17">
        <v>-0.59000000000000341</v>
      </c>
      <c r="Q66" s="20">
        <v>0</v>
      </c>
      <c r="R66" s="20">
        <v>0</v>
      </c>
      <c r="S66" s="20">
        <v>0</v>
      </c>
      <c r="T66" s="20">
        <v>0</v>
      </c>
      <c r="U66" s="20">
        <v>-0.17999999999999972</v>
      </c>
      <c r="V66" s="20">
        <v>0</v>
      </c>
      <c r="W66" s="20">
        <v>-7.0000000000000062E-2</v>
      </c>
      <c r="X66" s="20">
        <v>-2.0000000000000018E-2</v>
      </c>
      <c r="Y66" s="20">
        <v>-7.0000000000000062E-2</v>
      </c>
      <c r="Z66" s="20">
        <v>-2.0000000000000018E-2</v>
      </c>
      <c r="AA66" s="20">
        <v>-2.0000000000000018E-2</v>
      </c>
      <c r="AB66" s="20">
        <v>-3.0000000000000027E-2</v>
      </c>
      <c r="AC66" s="17">
        <v>0</v>
      </c>
      <c r="AD66" s="17">
        <v>0</v>
      </c>
      <c r="AE66" s="17">
        <v>0</v>
      </c>
      <c r="AF66" s="17">
        <v>0</v>
      </c>
      <c r="AG66" s="17">
        <v>-0.54999999999999716</v>
      </c>
      <c r="AH66" s="17">
        <v>0</v>
      </c>
      <c r="AI66" s="17">
        <v>-0.20000000000000018</v>
      </c>
      <c r="AJ66" s="17">
        <v>-5.0000000000000044E-2</v>
      </c>
      <c r="AK66" s="17">
        <v>-0.20000000000000018</v>
      </c>
      <c r="AL66" s="17">
        <v>-4.0000000000000036E-2</v>
      </c>
      <c r="AM66" s="17">
        <v>-6.0000000000000053E-2</v>
      </c>
      <c r="AN66" s="17">
        <v>-8.0000000000000071E-2</v>
      </c>
      <c r="AO66" s="20">
        <f t="shared" si="12"/>
        <v>0</v>
      </c>
      <c r="AP66" s="20">
        <f t="shared" si="10"/>
        <v>0</v>
      </c>
      <c r="AQ66" s="20">
        <f t="shared" si="10"/>
        <v>0</v>
      </c>
      <c r="AR66" s="20">
        <f t="shared" si="10"/>
        <v>0</v>
      </c>
      <c r="AS66" s="20">
        <f t="shared" si="10"/>
        <v>-4.3699999999999832</v>
      </c>
      <c r="AT66" s="20">
        <f t="shared" si="10"/>
        <v>0</v>
      </c>
      <c r="AU66" s="20">
        <f t="shared" si="10"/>
        <v>-1.6799999999999968</v>
      </c>
      <c r="AV66" s="20">
        <f t="shared" si="10"/>
        <v>-0.46000000000000063</v>
      </c>
      <c r="AW66" s="20">
        <f t="shared" si="10"/>
        <v>-1.6599999999999866</v>
      </c>
      <c r="AX66" s="20">
        <f t="shared" si="10"/>
        <v>-0.36999999999999522</v>
      </c>
      <c r="AY66" s="20">
        <f t="shared" si="10"/>
        <v>-0.5199999999999978</v>
      </c>
      <c r="AZ66" s="20">
        <f t="shared" si="10"/>
        <v>-0.70000000000000351</v>
      </c>
      <c r="BA66" s="17">
        <v>0</v>
      </c>
      <c r="BB66" s="17">
        <v>0</v>
      </c>
      <c r="BC66" s="17">
        <v>0</v>
      </c>
      <c r="BD66" s="17">
        <v>0</v>
      </c>
      <c r="BE66" s="17">
        <v>-7.0000000000000007E-2</v>
      </c>
      <c r="BF66" s="17">
        <v>0</v>
      </c>
      <c r="BG66" s="17">
        <v>-0.03</v>
      </c>
      <c r="BH66" s="17">
        <v>-0.01</v>
      </c>
      <c r="BI66" s="17">
        <v>-0.03</v>
      </c>
      <c r="BJ66" s="17">
        <v>-0.01</v>
      </c>
      <c r="BK66" s="17">
        <v>-0.01</v>
      </c>
      <c r="BL66" s="17">
        <v>-0.01</v>
      </c>
      <c r="BM66" s="20">
        <f t="shared" si="13"/>
        <v>0</v>
      </c>
      <c r="BN66" s="20">
        <f t="shared" si="11"/>
        <v>0</v>
      </c>
      <c r="BO66" s="20">
        <f t="shared" si="11"/>
        <v>0</v>
      </c>
      <c r="BP66" s="20">
        <f t="shared" si="11"/>
        <v>0</v>
      </c>
      <c r="BQ66" s="20">
        <f t="shared" si="11"/>
        <v>-4.4399999999999835</v>
      </c>
      <c r="BR66" s="20">
        <f t="shared" si="11"/>
        <v>0</v>
      </c>
      <c r="BS66" s="20">
        <f t="shared" si="11"/>
        <v>-1.7099999999999969</v>
      </c>
      <c r="BT66" s="20">
        <f t="shared" si="11"/>
        <v>-0.47000000000000064</v>
      </c>
      <c r="BU66" s="20">
        <f t="shared" si="11"/>
        <v>-1.6899999999999866</v>
      </c>
      <c r="BV66" s="20">
        <f t="shared" si="11"/>
        <v>-0.37999999999999523</v>
      </c>
      <c r="BW66" s="20">
        <f t="shared" si="11"/>
        <v>-0.52999999999999781</v>
      </c>
      <c r="BX66" s="20">
        <f t="shared" si="11"/>
        <v>-0.71000000000000352</v>
      </c>
      <c r="BY66" s="17">
        <f t="shared" si="3"/>
        <v>-8.1699999999999662</v>
      </c>
      <c r="BZ66" s="17">
        <f t="shared" si="4"/>
        <v>-0.40999999999999992</v>
      </c>
      <c r="CA66" s="17">
        <f t="shared" si="5"/>
        <v>-1.3499999999999979</v>
      </c>
      <c r="CB66" s="17">
        <f t="shared" si="6"/>
        <v>-9.9299999999999642</v>
      </c>
    </row>
    <row r="67" spans="1:80" x14ac:dyDescent="0.25">
      <c r="A67" t="str">
        <f t="shared" si="9"/>
        <v>ECLP.ENC1</v>
      </c>
      <c r="B67" s="1" t="s">
        <v>95</v>
      </c>
      <c r="C67" s="1" t="s">
        <v>96</v>
      </c>
      <c r="D67" s="1" t="s">
        <v>96</v>
      </c>
      <c r="E67" s="17">
        <v>0</v>
      </c>
      <c r="F67" s="17">
        <v>0</v>
      </c>
      <c r="G67" s="17">
        <v>0</v>
      </c>
      <c r="H67" s="17">
        <v>0</v>
      </c>
      <c r="I67" s="17">
        <v>0</v>
      </c>
      <c r="J67" s="17">
        <v>-205.3700000000099</v>
      </c>
      <c r="K67" s="17">
        <v>-7.4100000000003092</v>
      </c>
      <c r="L67" s="17">
        <v>-34.409999999999854</v>
      </c>
      <c r="M67" s="17">
        <v>-1.5900000000000318</v>
      </c>
      <c r="N67" s="17">
        <v>-10.079999999999927</v>
      </c>
      <c r="O67" s="17">
        <v>-32.130000000001019</v>
      </c>
      <c r="P67" s="17">
        <v>-11.380000000000109</v>
      </c>
      <c r="Q67" s="20">
        <v>0</v>
      </c>
      <c r="R67" s="20">
        <v>0</v>
      </c>
      <c r="S67" s="20">
        <v>0</v>
      </c>
      <c r="T67" s="20">
        <v>0</v>
      </c>
      <c r="U67" s="20">
        <v>0</v>
      </c>
      <c r="V67" s="20">
        <v>-10.269999999999982</v>
      </c>
      <c r="W67" s="20">
        <v>-0.36999999999999034</v>
      </c>
      <c r="X67" s="20">
        <v>-1.7199999999999704</v>
      </c>
      <c r="Y67" s="20">
        <v>-8.0000000000001847E-2</v>
      </c>
      <c r="Z67" s="20">
        <v>-0.5</v>
      </c>
      <c r="AA67" s="20">
        <v>-1.6099999999999568</v>
      </c>
      <c r="AB67" s="20">
        <v>-0.56000000000000227</v>
      </c>
      <c r="AC67" s="17">
        <v>0</v>
      </c>
      <c r="AD67" s="17">
        <v>0</v>
      </c>
      <c r="AE67" s="17">
        <v>0</v>
      </c>
      <c r="AF67" s="17">
        <v>0</v>
      </c>
      <c r="AG67" s="17">
        <v>0</v>
      </c>
      <c r="AH67" s="17">
        <v>-30.510000000000218</v>
      </c>
      <c r="AI67" s="17">
        <v>-1.0900000000000034</v>
      </c>
      <c r="AJ67" s="17">
        <v>-4.9700000000000273</v>
      </c>
      <c r="AK67" s="17">
        <v>-0.23000000000000398</v>
      </c>
      <c r="AL67" s="17">
        <v>-1.4200000000000159</v>
      </c>
      <c r="AM67" s="17">
        <v>-4.4600000000000364</v>
      </c>
      <c r="AN67" s="17">
        <v>-1.5600000000000023</v>
      </c>
      <c r="AO67" s="20">
        <f t="shared" si="12"/>
        <v>0</v>
      </c>
      <c r="AP67" s="20">
        <f t="shared" si="10"/>
        <v>0</v>
      </c>
      <c r="AQ67" s="20">
        <f t="shared" si="10"/>
        <v>0</v>
      </c>
      <c r="AR67" s="20">
        <f t="shared" si="10"/>
        <v>0</v>
      </c>
      <c r="AS67" s="20">
        <f t="shared" si="10"/>
        <v>0</v>
      </c>
      <c r="AT67" s="20">
        <f t="shared" ref="AP67:AZ90" si="14">J67+V67+AH67</f>
        <v>-246.1500000000101</v>
      </c>
      <c r="AU67" s="20">
        <f t="shared" si="14"/>
        <v>-8.870000000000303</v>
      </c>
      <c r="AV67" s="20">
        <f t="shared" si="14"/>
        <v>-41.099999999999852</v>
      </c>
      <c r="AW67" s="20">
        <f t="shared" si="14"/>
        <v>-1.9000000000000377</v>
      </c>
      <c r="AX67" s="20">
        <f t="shared" si="14"/>
        <v>-11.999999999999943</v>
      </c>
      <c r="AY67" s="20">
        <f t="shared" si="14"/>
        <v>-38.200000000001012</v>
      </c>
      <c r="AZ67" s="20">
        <f t="shared" si="14"/>
        <v>-13.500000000000114</v>
      </c>
      <c r="BA67" s="17">
        <v>0</v>
      </c>
      <c r="BB67" s="17">
        <v>0</v>
      </c>
      <c r="BC67" s="17">
        <v>0</v>
      </c>
      <c r="BD67" s="17">
        <v>0</v>
      </c>
      <c r="BE67" s="17">
        <v>0</v>
      </c>
      <c r="BF67" s="17">
        <v>-4.1100000000000003</v>
      </c>
      <c r="BG67" s="17">
        <v>-0.15</v>
      </c>
      <c r="BH67" s="17">
        <v>-0.69</v>
      </c>
      <c r="BI67" s="17">
        <v>-0.03</v>
      </c>
      <c r="BJ67" s="17">
        <v>-0.2</v>
      </c>
      <c r="BK67" s="17">
        <v>-0.64</v>
      </c>
      <c r="BL67" s="17">
        <v>-0.23</v>
      </c>
      <c r="BM67" s="20">
        <f t="shared" si="13"/>
        <v>0</v>
      </c>
      <c r="BN67" s="20">
        <f t="shared" si="11"/>
        <v>0</v>
      </c>
      <c r="BO67" s="20">
        <f t="shared" si="11"/>
        <v>0</v>
      </c>
      <c r="BP67" s="20">
        <f t="shared" si="11"/>
        <v>0</v>
      </c>
      <c r="BQ67" s="20">
        <f t="shared" si="11"/>
        <v>0</v>
      </c>
      <c r="BR67" s="20">
        <f t="shared" ref="BN67:BX90" si="15">AT67+BF67</f>
        <v>-250.26000000001011</v>
      </c>
      <c r="BS67" s="20">
        <f t="shared" si="15"/>
        <v>-9.0200000000003033</v>
      </c>
      <c r="BT67" s="20">
        <f t="shared" si="15"/>
        <v>-41.78999999999985</v>
      </c>
      <c r="BU67" s="20">
        <f t="shared" si="15"/>
        <v>-1.9300000000000377</v>
      </c>
      <c r="BV67" s="20">
        <f t="shared" si="15"/>
        <v>-12.199999999999942</v>
      </c>
      <c r="BW67" s="20">
        <f t="shared" si="15"/>
        <v>-38.840000000001012</v>
      </c>
      <c r="BX67" s="20">
        <f t="shared" si="15"/>
        <v>-13.730000000000114</v>
      </c>
      <c r="BY67" s="17">
        <f t="shared" si="3"/>
        <v>-302.37000000001115</v>
      </c>
      <c r="BZ67" s="17">
        <f t="shared" si="4"/>
        <v>-15.109999999999904</v>
      </c>
      <c r="CA67" s="17">
        <f t="shared" si="5"/>
        <v>-50.290000000000305</v>
      </c>
      <c r="CB67" s="17">
        <f t="shared" si="6"/>
        <v>-367.77000000001141</v>
      </c>
    </row>
    <row r="68" spans="1:80" x14ac:dyDescent="0.25">
      <c r="A68" t="str">
        <f t="shared" si="9"/>
        <v>EPDA.ENC1</v>
      </c>
      <c r="B68" s="1" t="s">
        <v>219</v>
      </c>
      <c r="C68" s="1" t="s">
        <v>96</v>
      </c>
      <c r="D68" s="1" t="s">
        <v>96</v>
      </c>
      <c r="E68" s="17">
        <v>-44.280000000002474</v>
      </c>
      <c r="F68" s="17">
        <v>-32.899999999997817</v>
      </c>
      <c r="G68" s="17">
        <v>-0.82999999999998408</v>
      </c>
      <c r="H68" s="17">
        <v>-3.7699999999999818</v>
      </c>
      <c r="I68" s="17">
        <v>-45.139999999999418</v>
      </c>
      <c r="J68" s="17">
        <v>0</v>
      </c>
      <c r="K68" s="17">
        <v>0</v>
      </c>
      <c r="L68" s="17">
        <v>0</v>
      </c>
      <c r="M68" s="17">
        <v>0</v>
      </c>
      <c r="N68" s="17">
        <v>0</v>
      </c>
      <c r="O68" s="17">
        <v>0</v>
      </c>
      <c r="P68" s="17">
        <v>0</v>
      </c>
      <c r="Q68" s="20">
        <v>-2.2099999999999795</v>
      </c>
      <c r="R68" s="20">
        <v>-1.6400000000000432</v>
      </c>
      <c r="S68" s="20">
        <v>-3.9999999999999147E-2</v>
      </c>
      <c r="T68" s="20">
        <v>-0.19000000000000483</v>
      </c>
      <c r="U68" s="20">
        <v>-2.2599999999999909</v>
      </c>
      <c r="V68" s="20">
        <v>0</v>
      </c>
      <c r="W68" s="20">
        <v>0</v>
      </c>
      <c r="X68" s="20">
        <v>0</v>
      </c>
      <c r="Y68" s="20">
        <v>0</v>
      </c>
      <c r="Z68" s="20">
        <v>0</v>
      </c>
      <c r="AA68" s="20">
        <v>0</v>
      </c>
      <c r="AB68" s="20">
        <v>0</v>
      </c>
      <c r="AC68" s="17">
        <v>-7.0299999999999727</v>
      </c>
      <c r="AD68" s="17">
        <v>-5.1600000000000819</v>
      </c>
      <c r="AE68" s="17">
        <v>-0.12999999999999901</v>
      </c>
      <c r="AF68" s="17">
        <v>-0.57999999999999829</v>
      </c>
      <c r="AG68" s="17">
        <v>-6.7999999999999545</v>
      </c>
      <c r="AH68" s="17">
        <v>0</v>
      </c>
      <c r="AI68" s="17">
        <v>0</v>
      </c>
      <c r="AJ68" s="17">
        <v>0</v>
      </c>
      <c r="AK68" s="17">
        <v>0</v>
      </c>
      <c r="AL68" s="17">
        <v>0</v>
      </c>
      <c r="AM68" s="17">
        <v>0</v>
      </c>
      <c r="AN68" s="17">
        <v>0</v>
      </c>
      <c r="AO68" s="20">
        <f t="shared" si="12"/>
        <v>-53.520000000002426</v>
      </c>
      <c r="AP68" s="20">
        <f t="shared" si="14"/>
        <v>-39.699999999997942</v>
      </c>
      <c r="AQ68" s="20">
        <f t="shared" si="14"/>
        <v>-0.99999999999998224</v>
      </c>
      <c r="AR68" s="20">
        <f t="shared" si="14"/>
        <v>-4.5399999999999849</v>
      </c>
      <c r="AS68" s="20">
        <f t="shared" si="14"/>
        <v>-54.199999999999363</v>
      </c>
      <c r="AT68" s="20">
        <f t="shared" si="14"/>
        <v>0</v>
      </c>
      <c r="AU68" s="20">
        <f t="shared" si="14"/>
        <v>0</v>
      </c>
      <c r="AV68" s="20">
        <f t="shared" si="14"/>
        <v>0</v>
      </c>
      <c r="AW68" s="20">
        <f t="shared" si="14"/>
        <v>0</v>
      </c>
      <c r="AX68" s="20">
        <f t="shared" si="14"/>
        <v>0</v>
      </c>
      <c r="AY68" s="20">
        <f t="shared" si="14"/>
        <v>0</v>
      </c>
      <c r="AZ68" s="20">
        <f t="shared" si="14"/>
        <v>0</v>
      </c>
      <c r="BA68" s="17">
        <v>-0.89</v>
      </c>
      <c r="BB68" s="17">
        <v>-0.66</v>
      </c>
      <c r="BC68" s="17">
        <v>-0.02</v>
      </c>
      <c r="BD68" s="17">
        <v>-0.08</v>
      </c>
      <c r="BE68" s="17">
        <v>-0.9</v>
      </c>
      <c r="BF68" s="17">
        <v>0</v>
      </c>
      <c r="BG68" s="17">
        <v>0</v>
      </c>
      <c r="BH68" s="17">
        <v>0</v>
      </c>
      <c r="BI68" s="17">
        <v>0</v>
      </c>
      <c r="BJ68" s="17">
        <v>0</v>
      </c>
      <c r="BK68" s="17">
        <v>0</v>
      </c>
      <c r="BL68" s="17">
        <v>0</v>
      </c>
      <c r="BM68" s="20">
        <f t="shared" si="13"/>
        <v>-54.410000000002427</v>
      </c>
      <c r="BN68" s="20">
        <f t="shared" si="15"/>
        <v>-40.359999999997939</v>
      </c>
      <c r="BO68" s="20">
        <f t="shared" si="15"/>
        <v>-1.0199999999999823</v>
      </c>
      <c r="BP68" s="20">
        <f t="shared" si="15"/>
        <v>-4.619999999999985</v>
      </c>
      <c r="BQ68" s="20">
        <f t="shared" si="15"/>
        <v>-55.099999999999362</v>
      </c>
      <c r="BR68" s="20">
        <f t="shared" si="15"/>
        <v>0</v>
      </c>
      <c r="BS68" s="20">
        <f t="shared" si="15"/>
        <v>0</v>
      </c>
      <c r="BT68" s="20">
        <f t="shared" si="15"/>
        <v>0</v>
      </c>
      <c r="BU68" s="20">
        <f t="shared" si="15"/>
        <v>0</v>
      </c>
      <c r="BV68" s="20">
        <f t="shared" si="15"/>
        <v>0</v>
      </c>
      <c r="BW68" s="20">
        <f t="shared" si="15"/>
        <v>0</v>
      </c>
      <c r="BX68" s="20">
        <f t="shared" si="15"/>
        <v>0</v>
      </c>
      <c r="BY68" s="17">
        <f t="shared" si="3"/>
        <v>-126.91999999999967</v>
      </c>
      <c r="BZ68" s="17">
        <f t="shared" si="4"/>
        <v>-6.3400000000000176</v>
      </c>
      <c r="CA68" s="17">
        <f t="shared" si="5"/>
        <v>-22.250000000000004</v>
      </c>
      <c r="CB68" s="17">
        <f t="shared" si="6"/>
        <v>-155.50999999999971</v>
      </c>
    </row>
    <row r="69" spans="1:80" x14ac:dyDescent="0.25">
      <c r="A69" t="str">
        <f t="shared" si="9"/>
        <v>ECLP.ENC2</v>
      </c>
      <c r="B69" s="1" t="s">
        <v>95</v>
      </c>
      <c r="C69" s="1" t="s">
        <v>55</v>
      </c>
      <c r="D69" s="1" t="s">
        <v>55</v>
      </c>
      <c r="E69" s="17">
        <v>0</v>
      </c>
      <c r="F69" s="17">
        <v>0</v>
      </c>
      <c r="G69" s="17">
        <v>0</v>
      </c>
      <c r="H69" s="17">
        <v>0</v>
      </c>
      <c r="I69" s="17">
        <v>0</v>
      </c>
      <c r="J69" s="17">
        <v>6462.4500000000116</v>
      </c>
      <c r="K69" s="17">
        <v>340.61999999999898</v>
      </c>
      <c r="L69" s="17">
        <v>50.240000000000236</v>
      </c>
      <c r="M69" s="17">
        <v>109.09999999999945</v>
      </c>
      <c r="N69" s="17">
        <v>249.64999999999964</v>
      </c>
      <c r="O69" s="17">
        <v>261.21000000000095</v>
      </c>
      <c r="P69" s="17">
        <v>194.34000000000015</v>
      </c>
      <c r="Q69" s="20">
        <v>0</v>
      </c>
      <c r="R69" s="20">
        <v>0</v>
      </c>
      <c r="S69" s="20">
        <v>0</v>
      </c>
      <c r="T69" s="20">
        <v>0</v>
      </c>
      <c r="U69" s="20">
        <v>0</v>
      </c>
      <c r="V69" s="20">
        <v>323.1200000000008</v>
      </c>
      <c r="W69" s="20">
        <v>17.029999999999973</v>
      </c>
      <c r="X69" s="20">
        <v>2.509999999999998</v>
      </c>
      <c r="Y69" s="20">
        <v>5.4499999999999886</v>
      </c>
      <c r="Z69" s="20">
        <v>12.490000000000038</v>
      </c>
      <c r="AA69" s="20">
        <v>13.060000000000002</v>
      </c>
      <c r="AB69" s="20">
        <v>9.7199999999999989</v>
      </c>
      <c r="AC69" s="17">
        <v>0</v>
      </c>
      <c r="AD69" s="17">
        <v>0</v>
      </c>
      <c r="AE69" s="17">
        <v>0</v>
      </c>
      <c r="AF69" s="17">
        <v>0</v>
      </c>
      <c r="AG69" s="17">
        <v>0</v>
      </c>
      <c r="AH69" s="17">
        <v>960.13999999999942</v>
      </c>
      <c r="AI69" s="17">
        <v>49.909999999999968</v>
      </c>
      <c r="AJ69" s="17">
        <v>7.2600000000000051</v>
      </c>
      <c r="AK69" s="17">
        <v>15.569999999999993</v>
      </c>
      <c r="AL69" s="17">
        <v>35.169999999999959</v>
      </c>
      <c r="AM69" s="17">
        <v>36.299999999999955</v>
      </c>
      <c r="AN69" s="17">
        <v>26.639999999999986</v>
      </c>
      <c r="AO69" s="20">
        <f t="shared" si="12"/>
        <v>0</v>
      </c>
      <c r="AP69" s="20">
        <f t="shared" si="14"/>
        <v>0</v>
      </c>
      <c r="AQ69" s="20">
        <f t="shared" si="14"/>
        <v>0</v>
      </c>
      <c r="AR69" s="20">
        <f t="shared" si="14"/>
        <v>0</v>
      </c>
      <c r="AS69" s="20">
        <f t="shared" si="14"/>
        <v>0</v>
      </c>
      <c r="AT69" s="20">
        <f t="shared" si="14"/>
        <v>7745.7100000000119</v>
      </c>
      <c r="AU69" s="20">
        <f t="shared" si="14"/>
        <v>407.55999999999892</v>
      </c>
      <c r="AV69" s="20">
        <f t="shared" si="14"/>
        <v>60.01000000000024</v>
      </c>
      <c r="AW69" s="20">
        <f t="shared" si="14"/>
        <v>130.11999999999944</v>
      </c>
      <c r="AX69" s="20">
        <f t="shared" si="14"/>
        <v>297.3099999999996</v>
      </c>
      <c r="AY69" s="20">
        <f t="shared" si="14"/>
        <v>310.5700000000009</v>
      </c>
      <c r="AZ69" s="20">
        <f t="shared" si="14"/>
        <v>230.70000000000013</v>
      </c>
      <c r="BA69" s="17">
        <v>0</v>
      </c>
      <c r="BB69" s="17">
        <v>0</v>
      </c>
      <c r="BC69" s="17">
        <v>0</v>
      </c>
      <c r="BD69" s="17">
        <v>0</v>
      </c>
      <c r="BE69" s="17">
        <v>0</v>
      </c>
      <c r="BF69" s="17">
        <v>129.22</v>
      </c>
      <c r="BG69" s="17">
        <v>6.81</v>
      </c>
      <c r="BH69" s="17">
        <v>1</v>
      </c>
      <c r="BI69" s="17">
        <v>2.1800000000000002</v>
      </c>
      <c r="BJ69" s="17">
        <v>4.99</v>
      </c>
      <c r="BK69" s="17">
        <v>5.22</v>
      </c>
      <c r="BL69" s="17">
        <v>3.89</v>
      </c>
      <c r="BM69" s="20">
        <f t="shared" si="13"/>
        <v>0</v>
      </c>
      <c r="BN69" s="20">
        <f t="shared" si="15"/>
        <v>0</v>
      </c>
      <c r="BO69" s="20">
        <f t="shared" si="15"/>
        <v>0</v>
      </c>
      <c r="BP69" s="20">
        <f t="shared" si="15"/>
        <v>0</v>
      </c>
      <c r="BQ69" s="20">
        <f t="shared" si="15"/>
        <v>0</v>
      </c>
      <c r="BR69" s="20">
        <f t="shared" si="15"/>
        <v>7874.9300000000121</v>
      </c>
      <c r="BS69" s="20">
        <f t="shared" si="15"/>
        <v>414.36999999999892</v>
      </c>
      <c r="BT69" s="20">
        <f t="shared" si="15"/>
        <v>61.01000000000024</v>
      </c>
      <c r="BU69" s="20">
        <f t="shared" si="15"/>
        <v>132.29999999999944</v>
      </c>
      <c r="BV69" s="20">
        <f t="shared" si="15"/>
        <v>302.29999999999961</v>
      </c>
      <c r="BW69" s="20">
        <f t="shared" si="15"/>
        <v>315.79000000000093</v>
      </c>
      <c r="BX69" s="20">
        <f t="shared" si="15"/>
        <v>234.59000000000012</v>
      </c>
      <c r="BY69" s="17">
        <f t="shared" ref="BY69:BY167" si="16">SUM(E69:P69)</f>
        <v>7667.6100000000106</v>
      </c>
      <c r="BZ69" s="17">
        <f t="shared" ref="BZ69:BZ167" si="17">SUM(Q69:AB69)</f>
        <v>383.38000000000079</v>
      </c>
      <c r="CA69" s="17">
        <f t="shared" si="5"/>
        <v>1284.2999999999995</v>
      </c>
      <c r="CB69" s="17">
        <f t="shared" si="6"/>
        <v>9335.29000000001</v>
      </c>
    </row>
    <row r="70" spans="1:80" x14ac:dyDescent="0.25">
      <c r="A70" t="str">
        <f t="shared" si="9"/>
        <v>EPDA.ENC2</v>
      </c>
      <c r="B70" s="1" t="s">
        <v>219</v>
      </c>
      <c r="C70" s="1" t="s">
        <v>55</v>
      </c>
      <c r="D70" s="1" t="s">
        <v>55</v>
      </c>
      <c r="E70" s="17">
        <v>1147.2900000000009</v>
      </c>
      <c r="F70" s="17">
        <v>1320.8700000000026</v>
      </c>
      <c r="G70" s="17">
        <v>91.589999999999691</v>
      </c>
      <c r="H70" s="17">
        <v>401.77000000000044</v>
      </c>
      <c r="I70" s="17">
        <v>2572.4700000000012</v>
      </c>
      <c r="J70" s="17">
        <v>0</v>
      </c>
      <c r="K70" s="17">
        <v>0</v>
      </c>
      <c r="L70" s="17">
        <v>0</v>
      </c>
      <c r="M70" s="17">
        <v>0</v>
      </c>
      <c r="N70" s="17">
        <v>0</v>
      </c>
      <c r="O70" s="17">
        <v>0</v>
      </c>
      <c r="P70" s="17">
        <v>0</v>
      </c>
      <c r="Q70" s="20">
        <v>57.370000000000118</v>
      </c>
      <c r="R70" s="20">
        <v>66.039999999999964</v>
      </c>
      <c r="S70" s="20">
        <v>4.5799999999999983</v>
      </c>
      <c r="T70" s="20">
        <v>20.090000000000032</v>
      </c>
      <c r="U70" s="20">
        <v>128.61999999999989</v>
      </c>
      <c r="V70" s="20">
        <v>0</v>
      </c>
      <c r="W70" s="20">
        <v>0</v>
      </c>
      <c r="X70" s="20">
        <v>0</v>
      </c>
      <c r="Y70" s="20">
        <v>0</v>
      </c>
      <c r="Z70" s="20">
        <v>0</v>
      </c>
      <c r="AA70" s="20">
        <v>0</v>
      </c>
      <c r="AB70" s="20">
        <v>0</v>
      </c>
      <c r="AC70" s="17">
        <v>182.32000000000016</v>
      </c>
      <c r="AD70" s="17">
        <v>207.10000000000036</v>
      </c>
      <c r="AE70" s="17">
        <v>14.180000000000007</v>
      </c>
      <c r="AF70" s="17">
        <v>61.369999999999891</v>
      </c>
      <c r="AG70" s="17">
        <v>387.65999999999985</v>
      </c>
      <c r="AH70" s="17">
        <v>0</v>
      </c>
      <c r="AI70" s="17">
        <v>0</v>
      </c>
      <c r="AJ70" s="17">
        <v>0</v>
      </c>
      <c r="AK70" s="17">
        <v>0</v>
      </c>
      <c r="AL70" s="17">
        <v>0</v>
      </c>
      <c r="AM70" s="17">
        <v>0</v>
      </c>
      <c r="AN70" s="17">
        <v>0</v>
      </c>
      <c r="AO70" s="20">
        <f t="shared" si="12"/>
        <v>1386.9800000000012</v>
      </c>
      <c r="AP70" s="20">
        <f t="shared" si="14"/>
        <v>1594.0100000000029</v>
      </c>
      <c r="AQ70" s="20">
        <f t="shared" si="14"/>
        <v>110.3499999999997</v>
      </c>
      <c r="AR70" s="20">
        <f t="shared" si="14"/>
        <v>483.23000000000036</v>
      </c>
      <c r="AS70" s="20">
        <f t="shared" si="14"/>
        <v>3088.7500000000009</v>
      </c>
      <c r="AT70" s="20">
        <f t="shared" si="14"/>
        <v>0</v>
      </c>
      <c r="AU70" s="20">
        <f t="shared" si="14"/>
        <v>0</v>
      </c>
      <c r="AV70" s="20">
        <f t="shared" si="14"/>
        <v>0</v>
      </c>
      <c r="AW70" s="20">
        <f t="shared" si="14"/>
        <v>0</v>
      </c>
      <c r="AX70" s="20">
        <f t="shared" si="14"/>
        <v>0</v>
      </c>
      <c r="AY70" s="20">
        <f t="shared" si="14"/>
        <v>0</v>
      </c>
      <c r="AZ70" s="20">
        <f t="shared" si="14"/>
        <v>0</v>
      </c>
      <c r="BA70" s="17">
        <v>22.94</v>
      </c>
      <c r="BB70" s="17">
        <v>26.41</v>
      </c>
      <c r="BC70" s="17">
        <v>1.83</v>
      </c>
      <c r="BD70" s="17">
        <v>8.0299999999999994</v>
      </c>
      <c r="BE70" s="17">
        <v>51.44</v>
      </c>
      <c r="BF70" s="17">
        <v>0</v>
      </c>
      <c r="BG70" s="17">
        <v>0</v>
      </c>
      <c r="BH70" s="17">
        <v>0</v>
      </c>
      <c r="BI70" s="17">
        <v>0</v>
      </c>
      <c r="BJ70" s="17">
        <v>0</v>
      </c>
      <c r="BK70" s="17">
        <v>0</v>
      </c>
      <c r="BL70" s="17">
        <v>0</v>
      </c>
      <c r="BM70" s="20">
        <f t="shared" si="13"/>
        <v>1409.9200000000012</v>
      </c>
      <c r="BN70" s="20">
        <f t="shared" si="15"/>
        <v>1620.420000000003</v>
      </c>
      <c r="BO70" s="20">
        <f t="shared" si="15"/>
        <v>112.17999999999969</v>
      </c>
      <c r="BP70" s="20">
        <f t="shared" si="15"/>
        <v>491.26000000000033</v>
      </c>
      <c r="BQ70" s="20">
        <f t="shared" si="15"/>
        <v>3140.190000000001</v>
      </c>
      <c r="BR70" s="20">
        <f t="shared" si="15"/>
        <v>0</v>
      </c>
      <c r="BS70" s="20">
        <f t="shared" si="15"/>
        <v>0</v>
      </c>
      <c r="BT70" s="20">
        <f t="shared" si="15"/>
        <v>0</v>
      </c>
      <c r="BU70" s="20">
        <f t="shared" si="15"/>
        <v>0</v>
      </c>
      <c r="BV70" s="20">
        <f t="shared" si="15"/>
        <v>0</v>
      </c>
      <c r="BW70" s="20">
        <f t="shared" si="15"/>
        <v>0</v>
      </c>
      <c r="BX70" s="20">
        <f t="shared" si="15"/>
        <v>0</v>
      </c>
      <c r="BY70" s="17">
        <f t="shared" si="16"/>
        <v>5533.9900000000052</v>
      </c>
      <c r="BZ70" s="17">
        <f t="shared" si="17"/>
        <v>276.7</v>
      </c>
      <c r="CA70" s="17">
        <f t="shared" ref="CA70:CA167" si="18">SUM(AC70:AN70,BA70:BL70)</f>
        <v>963.28000000000043</v>
      </c>
      <c r="CB70" s="17">
        <f t="shared" ref="CB70:CB167" si="19">SUM(BM70:BX70)</f>
        <v>6773.9700000000048</v>
      </c>
    </row>
    <row r="71" spans="1:80" x14ac:dyDescent="0.25">
      <c r="A71" t="str">
        <f t="shared" si="9"/>
        <v>ECLP.ENC3</v>
      </c>
      <c r="B71" s="1" t="s">
        <v>95</v>
      </c>
      <c r="C71" s="1" t="s">
        <v>97</v>
      </c>
      <c r="D71" s="1" t="s">
        <v>97</v>
      </c>
      <c r="E71" s="17">
        <v>0</v>
      </c>
      <c r="F71" s="17">
        <v>0</v>
      </c>
      <c r="G71" s="17">
        <v>0</v>
      </c>
      <c r="H71" s="17">
        <v>0</v>
      </c>
      <c r="I71" s="17">
        <v>0</v>
      </c>
      <c r="J71" s="17">
        <v>1662.6900000000023</v>
      </c>
      <c r="K71" s="17">
        <v>184.78000000000065</v>
      </c>
      <c r="L71" s="17">
        <v>619.05000000000291</v>
      </c>
      <c r="M71" s="17">
        <v>103.47999999999956</v>
      </c>
      <c r="N71" s="17">
        <v>151.42000000000007</v>
      </c>
      <c r="O71" s="17">
        <v>43.710000000000036</v>
      </c>
      <c r="P71" s="17">
        <v>142.96999999999753</v>
      </c>
      <c r="Q71" s="20">
        <v>0</v>
      </c>
      <c r="R71" s="20">
        <v>0</v>
      </c>
      <c r="S71" s="20">
        <v>0</v>
      </c>
      <c r="T71" s="20">
        <v>0</v>
      </c>
      <c r="U71" s="20">
        <v>0</v>
      </c>
      <c r="V71" s="20">
        <v>83.129999999999654</v>
      </c>
      <c r="W71" s="20">
        <v>9.2399999999999523</v>
      </c>
      <c r="X71" s="20">
        <v>30.950000000000045</v>
      </c>
      <c r="Y71" s="20">
        <v>5.1799999999999784</v>
      </c>
      <c r="Z71" s="20">
        <v>7.5699999999999932</v>
      </c>
      <c r="AA71" s="20">
        <v>2.1799999999999926</v>
      </c>
      <c r="AB71" s="20">
        <v>7.1500000000000341</v>
      </c>
      <c r="AC71" s="17">
        <v>0</v>
      </c>
      <c r="AD71" s="17">
        <v>0</v>
      </c>
      <c r="AE71" s="17">
        <v>0</v>
      </c>
      <c r="AF71" s="17">
        <v>0</v>
      </c>
      <c r="AG71" s="17">
        <v>0</v>
      </c>
      <c r="AH71" s="17">
        <v>247.03000000000065</v>
      </c>
      <c r="AI71" s="17">
        <v>27.069999999999936</v>
      </c>
      <c r="AJ71" s="17">
        <v>89.519999999999982</v>
      </c>
      <c r="AK71" s="17">
        <v>14.759999999999991</v>
      </c>
      <c r="AL71" s="17">
        <v>21.32000000000005</v>
      </c>
      <c r="AM71" s="17">
        <v>6.0700000000000216</v>
      </c>
      <c r="AN71" s="17">
        <v>19.600000000000023</v>
      </c>
      <c r="AO71" s="20">
        <f t="shared" si="12"/>
        <v>0</v>
      </c>
      <c r="AP71" s="20">
        <f t="shared" si="14"/>
        <v>0</v>
      </c>
      <c r="AQ71" s="20">
        <f t="shared" si="14"/>
        <v>0</v>
      </c>
      <c r="AR71" s="20">
        <f t="shared" si="14"/>
        <v>0</v>
      </c>
      <c r="AS71" s="20">
        <f t="shared" si="14"/>
        <v>0</v>
      </c>
      <c r="AT71" s="20">
        <f t="shared" si="14"/>
        <v>1992.8500000000026</v>
      </c>
      <c r="AU71" s="20">
        <f t="shared" si="14"/>
        <v>221.09000000000054</v>
      </c>
      <c r="AV71" s="20">
        <f t="shared" si="14"/>
        <v>739.52000000000294</v>
      </c>
      <c r="AW71" s="20">
        <f t="shared" si="14"/>
        <v>123.41999999999953</v>
      </c>
      <c r="AX71" s="20">
        <f t="shared" si="14"/>
        <v>180.31000000000012</v>
      </c>
      <c r="AY71" s="20">
        <f t="shared" si="14"/>
        <v>51.960000000000051</v>
      </c>
      <c r="AZ71" s="20">
        <f t="shared" si="14"/>
        <v>169.71999999999758</v>
      </c>
      <c r="BA71" s="17">
        <v>0</v>
      </c>
      <c r="BB71" s="17">
        <v>0</v>
      </c>
      <c r="BC71" s="17">
        <v>0</v>
      </c>
      <c r="BD71" s="17">
        <v>0</v>
      </c>
      <c r="BE71" s="17">
        <v>0</v>
      </c>
      <c r="BF71" s="17">
        <v>33.25</v>
      </c>
      <c r="BG71" s="17">
        <v>3.69</v>
      </c>
      <c r="BH71" s="17">
        <v>12.38</v>
      </c>
      <c r="BI71" s="17">
        <v>2.0699999999999998</v>
      </c>
      <c r="BJ71" s="17">
        <v>3.03</v>
      </c>
      <c r="BK71" s="17">
        <v>0.87</v>
      </c>
      <c r="BL71" s="17">
        <v>2.86</v>
      </c>
      <c r="BM71" s="20">
        <f t="shared" si="13"/>
        <v>0</v>
      </c>
      <c r="BN71" s="20">
        <f t="shared" si="15"/>
        <v>0</v>
      </c>
      <c r="BO71" s="20">
        <f t="shared" si="15"/>
        <v>0</v>
      </c>
      <c r="BP71" s="20">
        <f t="shared" si="15"/>
        <v>0</v>
      </c>
      <c r="BQ71" s="20">
        <f t="shared" si="15"/>
        <v>0</v>
      </c>
      <c r="BR71" s="20">
        <f t="shared" si="15"/>
        <v>2026.1000000000026</v>
      </c>
      <c r="BS71" s="20">
        <f t="shared" si="15"/>
        <v>224.78000000000054</v>
      </c>
      <c r="BT71" s="20">
        <f t="shared" si="15"/>
        <v>751.90000000000293</v>
      </c>
      <c r="BU71" s="20">
        <f t="shared" si="15"/>
        <v>125.48999999999953</v>
      </c>
      <c r="BV71" s="20">
        <f t="shared" si="15"/>
        <v>183.34000000000012</v>
      </c>
      <c r="BW71" s="20">
        <f t="shared" si="15"/>
        <v>52.830000000000048</v>
      </c>
      <c r="BX71" s="20">
        <f t="shared" si="15"/>
        <v>172.5799999999976</v>
      </c>
      <c r="BY71" s="17">
        <f t="shared" si="16"/>
        <v>2908.1000000000031</v>
      </c>
      <c r="BZ71" s="17">
        <f t="shared" si="17"/>
        <v>145.39999999999964</v>
      </c>
      <c r="CA71" s="17">
        <f t="shared" si="18"/>
        <v>483.52000000000066</v>
      </c>
      <c r="CB71" s="17">
        <f t="shared" si="19"/>
        <v>3537.0200000000032</v>
      </c>
    </row>
    <row r="72" spans="1:80" x14ac:dyDescent="0.25">
      <c r="A72" t="str">
        <f t="shared" si="9"/>
        <v>EPDA.ENC3</v>
      </c>
      <c r="B72" s="1" t="s">
        <v>219</v>
      </c>
      <c r="C72" s="1" t="s">
        <v>97</v>
      </c>
      <c r="D72" s="1" t="s">
        <v>97</v>
      </c>
      <c r="E72" s="17">
        <v>660.62000000000262</v>
      </c>
      <c r="F72" s="17">
        <v>533.51000000000204</v>
      </c>
      <c r="G72" s="17">
        <v>23.700000000000273</v>
      </c>
      <c r="H72" s="17">
        <v>136.48999999999978</v>
      </c>
      <c r="I72" s="17">
        <v>1247.5599999999977</v>
      </c>
      <c r="J72" s="17">
        <v>0</v>
      </c>
      <c r="K72" s="17">
        <v>0</v>
      </c>
      <c r="L72" s="17">
        <v>0</v>
      </c>
      <c r="M72" s="17">
        <v>0</v>
      </c>
      <c r="N72" s="17">
        <v>0</v>
      </c>
      <c r="O72" s="17">
        <v>0</v>
      </c>
      <c r="P72" s="17">
        <v>0</v>
      </c>
      <c r="Q72" s="20">
        <v>33.0300000000002</v>
      </c>
      <c r="R72" s="20">
        <v>26.669999999999959</v>
      </c>
      <c r="S72" s="20">
        <v>1.1899999999999977</v>
      </c>
      <c r="T72" s="20">
        <v>6.8300000000000125</v>
      </c>
      <c r="U72" s="20">
        <v>62.370000000000346</v>
      </c>
      <c r="V72" s="20">
        <v>0</v>
      </c>
      <c r="W72" s="20">
        <v>0</v>
      </c>
      <c r="X72" s="20">
        <v>0</v>
      </c>
      <c r="Y72" s="20">
        <v>0</v>
      </c>
      <c r="Z72" s="20">
        <v>0</v>
      </c>
      <c r="AA72" s="20">
        <v>0</v>
      </c>
      <c r="AB72" s="20">
        <v>0</v>
      </c>
      <c r="AC72" s="17">
        <v>104.98000000000002</v>
      </c>
      <c r="AD72" s="17">
        <v>83.650000000000091</v>
      </c>
      <c r="AE72" s="17">
        <v>3.6700000000000159</v>
      </c>
      <c r="AF72" s="17">
        <v>20.850000000000023</v>
      </c>
      <c r="AG72" s="17">
        <v>188</v>
      </c>
      <c r="AH72" s="17">
        <v>0</v>
      </c>
      <c r="AI72" s="17">
        <v>0</v>
      </c>
      <c r="AJ72" s="17">
        <v>0</v>
      </c>
      <c r="AK72" s="17">
        <v>0</v>
      </c>
      <c r="AL72" s="17">
        <v>0</v>
      </c>
      <c r="AM72" s="17">
        <v>0</v>
      </c>
      <c r="AN72" s="17">
        <v>0</v>
      </c>
      <c r="AO72" s="20">
        <f t="shared" si="12"/>
        <v>798.63000000000284</v>
      </c>
      <c r="AP72" s="20">
        <f t="shared" si="14"/>
        <v>643.83000000000209</v>
      </c>
      <c r="AQ72" s="20">
        <f t="shared" si="14"/>
        <v>28.560000000000286</v>
      </c>
      <c r="AR72" s="20">
        <f t="shared" si="14"/>
        <v>164.16999999999982</v>
      </c>
      <c r="AS72" s="20">
        <f t="shared" si="14"/>
        <v>1497.929999999998</v>
      </c>
      <c r="AT72" s="20">
        <f t="shared" si="14"/>
        <v>0</v>
      </c>
      <c r="AU72" s="20">
        <f t="shared" si="14"/>
        <v>0</v>
      </c>
      <c r="AV72" s="20">
        <f t="shared" si="14"/>
        <v>0</v>
      </c>
      <c r="AW72" s="20">
        <f t="shared" si="14"/>
        <v>0</v>
      </c>
      <c r="AX72" s="20">
        <f t="shared" si="14"/>
        <v>0</v>
      </c>
      <c r="AY72" s="20">
        <f t="shared" si="14"/>
        <v>0</v>
      </c>
      <c r="AZ72" s="20">
        <f t="shared" si="14"/>
        <v>0</v>
      </c>
      <c r="BA72" s="17">
        <v>13.21</v>
      </c>
      <c r="BB72" s="17">
        <v>10.67</v>
      </c>
      <c r="BC72" s="17">
        <v>0.47</v>
      </c>
      <c r="BD72" s="17">
        <v>2.73</v>
      </c>
      <c r="BE72" s="17">
        <v>24.95</v>
      </c>
      <c r="BF72" s="17">
        <v>0</v>
      </c>
      <c r="BG72" s="17">
        <v>0</v>
      </c>
      <c r="BH72" s="17">
        <v>0</v>
      </c>
      <c r="BI72" s="17">
        <v>0</v>
      </c>
      <c r="BJ72" s="17">
        <v>0</v>
      </c>
      <c r="BK72" s="17">
        <v>0</v>
      </c>
      <c r="BL72" s="17">
        <v>0</v>
      </c>
      <c r="BM72" s="20">
        <f t="shared" si="13"/>
        <v>811.84000000000287</v>
      </c>
      <c r="BN72" s="20">
        <f t="shared" si="15"/>
        <v>654.50000000000205</v>
      </c>
      <c r="BO72" s="20">
        <f t="shared" si="15"/>
        <v>29.030000000000285</v>
      </c>
      <c r="BP72" s="20">
        <f t="shared" si="15"/>
        <v>166.89999999999981</v>
      </c>
      <c r="BQ72" s="20">
        <f t="shared" si="15"/>
        <v>1522.8799999999981</v>
      </c>
      <c r="BR72" s="20">
        <f t="shared" si="15"/>
        <v>0</v>
      </c>
      <c r="BS72" s="20">
        <f t="shared" si="15"/>
        <v>0</v>
      </c>
      <c r="BT72" s="20">
        <f t="shared" si="15"/>
        <v>0</v>
      </c>
      <c r="BU72" s="20">
        <f t="shared" si="15"/>
        <v>0</v>
      </c>
      <c r="BV72" s="20">
        <f t="shared" si="15"/>
        <v>0</v>
      </c>
      <c r="BW72" s="20">
        <f t="shared" si="15"/>
        <v>0</v>
      </c>
      <c r="BX72" s="20">
        <f t="shared" si="15"/>
        <v>0</v>
      </c>
      <c r="BY72" s="17">
        <f t="shared" si="16"/>
        <v>2601.8800000000024</v>
      </c>
      <c r="BZ72" s="17">
        <f t="shared" si="17"/>
        <v>130.09000000000052</v>
      </c>
      <c r="CA72" s="17">
        <f t="shared" si="18"/>
        <v>453.18000000000018</v>
      </c>
      <c r="CB72" s="17">
        <f t="shared" si="19"/>
        <v>3185.1500000000033</v>
      </c>
    </row>
    <row r="73" spans="1:80" x14ac:dyDescent="0.25">
      <c r="A73" t="str">
        <f t="shared" si="9"/>
        <v>PPLE.120SIMP</v>
      </c>
      <c r="B73" s="1" t="s">
        <v>220</v>
      </c>
      <c r="C73" s="1" t="s">
        <v>871</v>
      </c>
      <c r="D73" s="1" t="s">
        <v>72</v>
      </c>
      <c r="E73" s="17">
        <v>-3.1099999999999994</v>
      </c>
      <c r="F73" s="17">
        <v>0</v>
      </c>
      <c r="G73" s="17">
        <v>0</v>
      </c>
      <c r="H73" s="17">
        <v>0</v>
      </c>
      <c r="I73" s="17">
        <v>0</v>
      </c>
      <c r="J73" s="17">
        <v>0</v>
      </c>
      <c r="K73" s="17">
        <v>0</v>
      </c>
      <c r="L73" s="17">
        <v>0</v>
      </c>
      <c r="M73" s="17">
        <v>0</v>
      </c>
      <c r="N73" s="17">
        <v>-2.0200000000000036</v>
      </c>
      <c r="O73" s="17">
        <v>0</v>
      </c>
      <c r="P73" s="17">
        <v>0</v>
      </c>
      <c r="Q73" s="20">
        <v>-0.16000000000000003</v>
      </c>
      <c r="R73" s="20">
        <v>0</v>
      </c>
      <c r="S73" s="20">
        <v>0</v>
      </c>
      <c r="T73" s="20">
        <v>0</v>
      </c>
      <c r="U73" s="20">
        <v>0</v>
      </c>
      <c r="V73" s="20">
        <v>0</v>
      </c>
      <c r="W73" s="20">
        <v>0</v>
      </c>
      <c r="X73" s="20">
        <v>0</v>
      </c>
      <c r="Y73" s="20">
        <v>0</v>
      </c>
      <c r="Z73" s="20">
        <v>-0.10000000000000003</v>
      </c>
      <c r="AA73" s="20">
        <v>0</v>
      </c>
      <c r="AB73" s="20">
        <v>0</v>
      </c>
      <c r="AC73" s="17">
        <v>-0.49</v>
      </c>
      <c r="AD73" s="17">
        <v>0</v>
      </c>
      <c r="AE73" s="17">
        <v>0</v>
      </c>
      <c r="AF73" s="17">
        <v>0</v>
      </c>
      <c r="AG73" s="17">
        <v>0</v>
      </c>
      <c r="AH73" s="17">
        <v>0</v>
      </c>
      <c r="AI73" s="17">
        <v>0</v>
      </c>
      <c r="AJ73" s="17">
        <v>0</v>
      </c>
      <c r="AK73" s="17">
        <v>0</v>
      </c>
      <c r="AL73" s="17">
        <v>-0.28000000000000003</v>
      </c>
      <c r="AM73" s="17">
        <v>0</v>
      </c>
      <c r="AN73" s="17">
        <v>0</v>
      </c>
      <c r="AO73" s="20">
        <f t="shared" si="12"/>
        <v>-3.76</v>
      </c>
      <c r="AP73" s="20">
        <f t="shared" si="14"/>
        <v>0</v>
      </c>
      <c r="AQ73" s="20">
        <f t="shared" si="14"/>
        <v>0</v>
      </c>
      <c r="AR73" s="20">
        <f t="shared" si="14"/>
        <v>0</v>
      </c>
      <c r="AS73" s="20">
        <f t="shared" si="14"/>
        <v>0</v>
      </c>
      <c r="AT73" s="20">
        <f t="shared" si="14"/>
        <v>0</v>
      </c>
      <c r="AU73" s="20">
        <f t="shared" si="14"/>
        <v>0</v>
      </c>
      <c r="AV73" s="20">
        <f t="shared" si="14"/>
        <v>0</v>
      </c>
      <c r="AW73" s="20">
        <f t="shared" si="14"/>
        <v>0</v>
      </c>
      <c r="AX73" s="20">
        <f t="shared" si="14"/>
        <v>-2.4000000000000039</v>
      </c>
      <c r="AY73" s="20">
        <f t="shared" si="14"/>
        <v>0</v>
      </c>
      <c r="AZ73" s="20">
        <f t="shared" si="14"/>
        <v>0</v>
      </c>
      <c r="BA73" s="17">
        <v>-0.06</v>
      </c>
      <c r="BB73" s="17">
        <v>0</v>
      </c>
      <c r="BC73" s="17">
        <v>0</v>
      </c>
      <c r="BD73" s="17">
        <v>0</v>
      </c>
      <c r="BE73" s="17">
        <v>0</v>
      </c>
      <c r="BF73" s="17">
        <v>0</v>
      </c>
      <c r="BG73" s="17">
        <v>0</v>
      </c>
      <c r="BH73" s="17">
        <v>0</v>
      </c>
      <c r="BI73" s="17">
        <v>0</v>
      </c>
      <c r="BJ73" s="17">
        <v>-0.04</v>
      </c>
      <c r="BK73" s="17">
        <v>0</v>
      </c>
      <c r="BL73" s="17">
        <v>0</v>
      </c>
      <c r="BM73" s="20">
        <f t="shared" si="13"/>
        <v>-3.82</v>
      </c>
      <c r="BN73" s="20">
        <f t="shared" si="15"/>
        <v>0</v>
      </c>
      <c r="BO73" s="20">
        <f t="shared" si="15"/>
        <v>0</v>
      </c>
      <c r="BP73" s="20">
        <f t="shared" si="15"/>
        <v>0</v>
      </c>
      <c r="BQ73" s="20">
        <f t="shared" si="15"/>
        <v>0</v>
      </c>
      <c r="BR73" s="20">
        <f t="shared" si="15"/>
        <v>0</v>
      </c>
      <c r="BS73" s="20">
        <f t="shared" si="15"/>
        <v>0</v>
      </c>
      <c r="BT73" s="20">
        <f t="shared" si="15"/>
        <v>0</v>
      </c>
      <c r="BU73" s="20">
        <f t="shared" si="15"/>
        <v>0</v>
      </c>
      <c r="BV73" s="20">
        <f t="shared" si="15"/>
        <v>-2.4400000000000039</v>
      </c>
      <c r="BW73" s="20">
        <f t="shared" si="15"/>
        <v>0</v>
      </c>
      <c r="BX73" s="20">
        <f t="shared" si="15"/>
        <v>0</v>
      </c>
      <c r="BY73" s="17">
        <f t="shared" si="16"/>
        <v>-5.1300000000000026</v>
      </c>
      <c r="BZ73" s="17">
        <f t="shared" si="17"/>
        <v>-0.26000000000000006</v>
      </c>
      <c r="CA73" s="17">
        <f t="shared" si="18"/>
        <v>-0.87000000000000011</v>
      </c>
      <c r="CB73" s="17">
        <f t="shared" si="19"/>
        <v>-6.2600000000000033</v>
      </c>
    </row>
    <row r="74" spans="1:80" x14ac:dyDescent="0.25">
      <c r="A74" t="str">
        <f t="shared" si="9"/>
        <v>TCES.BCHIMP</v>
      </c>
      <c r="B74" s="1" t="s">
        <v>98</v>
      </c>
      <c r="C74" s="1" t="s">
        <v>836</v>
      </c>
      <c r="D74" s="1" t="s">
        <v>21</v>
      </c>
      <c r="E74" s="17">
        <v>-421.81999999999971</v>
      </c>
      <c r="F74" s="17">
        <v>-397.32999999999811</v>
      </c>
      <c r="G74" s="17">
        <v>-31.699999999999818</v>
      </c>
      <c r="H74" s="17">
        <v>0</v>
      </c>
      <c r="I74" s="17">
        <v>-1003.3300000000017</v>
      </c>
      <c r="J74" s="17">
        <v>-2462.5500000000029</v>
      </c>
      <c r="K74" s="17">
        <v>-52.460000000000036</v>
      </c>
      <c r="L74" s="17">
        <v>-346.15999999999985</v>
      </c>
      <c r="M74" s="17">
        <v>0</v>
      </c>
      <c r="N74" s="17">
        <v>-0.85000000000000142</v>
      </c>
      <c r="O74" s="17">
        <v>0</v>
      </c>
      <c r="P74" s="17">
        <v>-6.7900000000000205</v>
      </c>
      <c r="Q74" s="20">
        <v>-21.090000000000032</v>
      </c>
      <c r="R74" s="20">
        <v>-19.870000000000005</v>
      </c>
      <c r="S74" s="20">
        <v>-1.5900000000000034</v>
      </c>
      <c r="T74" s="20">
        <v>0</v>
      </c>
      <c r="U74" s="20">
        <v>-50.170000000000073</v>
      </c>
      <c r="V74" s="20">
        <v>-123.13000000000011</v>
      </c>
      <c r="W74" s="20">
        <v>-2.6199999999999903</v>
      </c>
      <c r="X74" s="20">
        <v>-17.300000000000068</v>
      </c>
      <c r="Y74" s="20">
        <v>0</v>
      </c>
      <c r="Z74" s="20">
        <v>-4.0000000000000036E-2</v>
      </c>
      <c r="AA74" s="20">
        <v>0</v>
      </c>
      <c r="AB74" s="20">
        <v>-0.33999999999999986</v>
      </c>
      <c r="AC74" s="17">
        <v>-67.039999999999964</v>
      </c>
      <c r="AD74" s="17">
        <v>-62.299999999999727</v>
      </c>
      <c r="AE74" s="17">
        <v>-4.9099999999999966</v>
      </c>
      <c r="AF74" s="17">
        <v>0</v>
      </c>
      <c r="AG74" s="17">
        <v>-151.20000000000073</v>
      </c>
      <c r="AH74" s="17">
        <v>-365.8700000000008</v>
      </c>
      <c r="AI74" s="17">
        <v>-7.6899999999999977</v>
      </c>
      <c r="AJ74" s="17">
        <v>-50.059999999999945</v>
      </c>
      <c r="AK74" s="17">
        <v>0</v>
      </c>
      <c r="AL74" s="17">
        <v>-0.11999999999999966</v>
      </c>
      <c r="AM74" s="17">
        <v>0</v>
      </c>
      <c r="AN74" s="17">
        <v>-0.92999999999999972</v>
      </c>
      <c r="AO74" s="20">
        <f t="shared" si="12"/>
        <v>-509.9499999999997</v>
      </c>
      <c r="AP74" s="20">
        <f t="shared" si="14"/>
        <v>-479.49999999999784</v>
      </c>
      <c r="AQ74" s="20">
        <f t="shared" si="14"/>
        <v>-38.199999999999818</v>
      </c>
      <c r="AR74" s="20">
        <f t="shared" si="14"/>
        <v>0</v>
      </c>
      <c r="AS74" s="20">
        <f t="shared" si="14"/>
        <v>-1204.7000000000025</v>
      </c>
      <c r="AT74" s="20">
        <f t="shared" si="14"/>
        <v>-2951.5500000000038</v>
      </c>
      <c r="AU74" s="20">
        <f t="shared" si="14"/>
        <v>-62.770000000000024</v>
      </c>
      <c r="AV74" s="20">
        <f t="shared" si="14"/>
        <v>-413.51999999999987</v>
      </c>
      <c r="AW74" s="20">
        <f t="shared" si="14"/>
        <v>0</v>
      </c>
      <c r="AX74" s="20">
        <f t="shared" si="14"/>
        <v>-1.0100000000000011</v>
      </c>
      <c r="AY74" s="20">
        <f t="shared" si="14"/>
        <v>0</v>
      </c>
      <c r="AZ74" s="20">
        <f t="shared" si="14"/>
        <v>-8.06000000000002</v>
      </c>
      <c r="BA74" s="17">
        <v>-8.43</v>
      </c>
      <c r="BB74" s="17">
        <v>-7.94</v>
      </c>
      <c r="BC74" s="17">
        <v>-0.63</v>
      </c>
      <c r="BD74" s="17">
        <v>0</v>
      </c>
      <c r="BE74" s="17">
        <v>-20.059999999999999</v>
      </c>
      <c r="BF74" s="17">
        <v>-49.24</v>
      </c>
      <c r="BG74" s="17">
        <v>-1.05</v>
      </c>
      <c r="BH74" s="17">
        <v>-6.92</v>
      </c>
      <c r="BI74" s="17">
        <v>0</v>
      </c>
      <c r="BJ74" s="17">
        <v>-0.02</v>
      </c>
      <c r="BK74" s="17">
        <v>0</v>
      </c>
      <c r="BL74" s="17">
        <v>-0.14000000000000001</v>
      </c>
      <c r="BM74" s="20">
        <f t="shared" si="13"/>
        <v>-518.37999999999965</v>
      </c>
      <c r="BN74" s="20">
        <f t="shared" si="15"/>
        <v>-487.43999999999784</v>
      </c>
      <c r="BO74" s="20">
        <f t="shared" si="15"/>
        <v>-38.829999999999821</v>
      </c>
      <c r="BP74" s="20">
        <f t="shared" si="15"/>
        <v>0</v>
      </c>
      <c r="BQ74" s="20">
        <f t="shared" si="15"/>
        <v>-1224.7600000000025</v>
      </c>
      <c r="BR74" s="20">
        <f t="shared" si="15"/>
        <v>-3000.7900000000036</v>
      </c>
      <c r="BS74" s="20">
        <f t="shared" si="15"/>
        <v>-63.820000000000022</v>
      </c>
      <c r="BT74" s="20">
        <f t="shared" si="15"/>
        <v>-420.43999999999988</v>
      </c>
      <c r="BU74" s="20">
        <f t="shared" si="15"/>
        <v>0</v>
      </c>
      <c r="BV74" s="20">
        <f t="shared" si="15"/>
        <v>-1.0300000000000011</v>
      </c>
      <c r="BW74" s="20">
        <f t="shared" si="15"/>
        <v>0</v>
      </c>
      <c r="BX74" s="20">
        <f t="shared" si="15"/>
        <v>-8.2000000000000206</v>
      </c>
      <c r="BY74" s="17">
        <f t="shared" si="16"/>
        <v>-4722.9900000000025</v>
      </c>
      <c r="BZ74" s="17">
        <f t="shared" si="17"/>
        <v>-236.15000000000026</v>
      </c>
      <c r="CA74" s="17">
        <f t="shared" si="18"/>
        <v>-804.55000000000086</v>
      </c>
      <c r="CB74" s="17">
        <f t="shared" si="19"/>
        <v>-5763.6900000000023</v>
      </c>
    </row>
    <row r="75" spans="1:80" x14ac:dyDescent="0.25">
      <c r="A75" t="str">
        <f t="shared" si="9"/>
        <v>TCES.BCHEXP</v>
      </c>
      <c r="B75" s="1" t="s">
        <v>98</v>
      </c>
      <c r="C75" s="1" t="s">
        <v>837</v>
      </c>
      <c r="D75" s="1" t="s">
        <v>28</v>
      </c>
      <c r="E75" s="17">
        <v>-6.1499999999999773</v>
      </c>
      <c r="F75" s="17">
        <v>0</v>
      </c>
      <c r="G75" s="17">
        <v>-6.1699999999999591</v>
      </c>
      <c r="H75" s="17">
        <v>-1.3700000000000045</v>
      </c>
      <c r="I75" s="17">
        <v>-8.7100000000000364</v>
      </c>
      <c r="J75" s="17">
        <v>-24.700000000000273</v>
      </c>
      <c r="K75" s="17">
        <v>-35.5</v>
      </c>
      <c r="L75" s="17">
        <v>-37.659999999999854</v>
      </c>
      <c r="M75" s="17">
        <v>-60.329999999999927</v>
      </c>
      <c r="N75" s="17">
        <v>-95.090000000000146</v>
      </c>
      <c r="O75" s="17">
        <v>-7.6499999999999773</v>
      </c>
      <c r="P75" s="17">
        <v>-7.9000000000000909</v>
      </c>
      <c r="Q75" s="20">
        <v>-0.3100000000000005</v>
      </c>
      <c r="R75" s="20">
        <v>0</v>
      </c>
      <c r="S75" s="20">
        <v>-0.30999999999999872</v>
      </c>
      <c r="T75" s="20">
        <v>-6.999999999999984E-2</v>
      </c>
      <c r="U75" s="20">
        <v>-0.44000000000000128</v>
      </c>
      <c r="V75" s="20">
        <v>-1.2399999999999949</v>
      </c>
      <c r="W75" s="20">
        <v>-1.7800000000000011</v>
      </c>
      <c r="X75" s="20">
        <v>-1.8800000000000026</v>
      </c>
      <c r="Y75" s="20">
        <v>-3.0200000000000031</v>
      </c>
      <c r="Z75" s="20">
        <v>-4.75</v>
      </c>
      <c r="AA75" s="20">
        <v>-0.39000000000000057</v>
      </c>
      <c r="AB75" s="20">
        <v>-0.39000000000000057</v>
      </c>
      <c r="AC75" s="17">
        <v>-0.97999999999999687</v>
      </c>
      <c r="AD75" s="17">
        <v>0</v>
      </c>
      <c r="AE75" s="17">
        <v>-0.96000000000000085</v>
      </c>
      <c r="AF75" s="17">
        <v>-0.20000000000000107</v>
      </c>
      <c r="AG75" s="17">
        <v>-1.3100000000000023</v>
      </c>
      <c r="AH75" s="17">
        <v>-3.6700000000000159</v>
      </c>
      <c r="AI75" s="17">
        <v>-5.2000000000000028</v>
      </c>
      <c r="AJ75" s="17">
        <v>-5.4499999999999886</v>
      </c>
      <c r="AK75" s="17">
        <v>-8.5999999999999943</v>
      </c>
      <c r="AL75" s="17">
        <v>-13.389999999999986</v>
      </c>
      <c r="AM75" s="17">
        <v>-1.0600000000000023</v>
      </c>
      <c r="AN75" s="17">
        <v>-1.0799999999999983</v>
      </c>
      <c r="AO75" s="20">
        <f t="shared" si="12"/>
        <v>-7.4399999999999746</v>
      </c>
      <c r="AP75" s="20">
        <f t="shared" si="14"/>
        <v>0</v>
      </c>
      <c r="AQ75" s="20">
        <f t="shared" si="14"/>
        <v>-7.4399999999999586</v>
      </c>
      <c r="AR75" s="20">
        <f t="shared" si="14"/>
        <v>-1.6400000000000055</v>
      </c>
      <c r="AS75" s="20">
        <f t="shared" si="14"/>
        <v>-10.46000000000004</v>
      </c>
      <c r="AT75" s="20">
        <f t="shared" si="14"/>
        <v>-29.610000000000284</v>
      </c>
      <c r="AU75" s="20">
        <f t="shared" si="14"/>
        <v>-42.480000000000004</v>
      </c>
      <c r="AV75" s="20">
        <f t="shared" si="14"/>
        <v>-44.989999999999846</v>
      </c>
      <c r="AW75" s="20">
        <f t="shared" si="14"/>
        <v>-71.949999999999932</v>
      </c>
      <c r="AX75" s="20">
        <f t="shared" si="14"/>
        <v>-113.23000000000013</v>
      </c>
      <c r="AY75" s="20">
        <f t="shared" si="14"/>
        <v>-9.0999999999999801</v>
      </c>
      <c r="AZ75" s="20">
        <f t="shared" si="14"/>
        <v>-9.3700000000000898</v>
      </c>
      <c r="BA75" s="17">
        <v>-0.12</v>
      </c>
      <c r="BB75" s="17">
        <v>0</v>
      </c>
      <c r="BC75" s="17">
        <v>-0.12</v>
      </c>
      <c r="BD75" s="17">
        <v>-0.03</v>
      </c>
      <c r="BE75" s="17">
        <v>-0.17</v>
      </c>
      <c r="BF75" s="17">
        <v>-0.49</v>
      </c>
      <c r="BG75" s="17">
        <v>-0.71</v>
      </c>
      <c r="BH75" s="17">
        <v>-0.75</v>
      </c>
      <c r="BI75" s="17">
        <v>-1.21</v>
      </c>
      <c r="BJ75" s="17">
        <v>-1.9</v>
      </c>
      <c r="BK75" s="17">
        <v>-0.15</v>
      </c>
      <c r="BL75" s="17">
        <v>-0.16</v>
      </c>
      <c r="BM75" s="20">
        <f t="shared" si="13"/>
        <v>-7.5599999999999747</v>
      </c>
      <c r="BN75" s="20">
        <f t="shared" si="15"/>
        <v>0</v>
      </c>
      <c r="BO75" s="20">
        <f t="shared" si="15"/>
        <v>-7.5599999999999588</v>
      </c>
      <c r="BP75" s="20">
        <f t="shared" si="15"/>
        <v>-1.6700000000000055</v>
      </c>
      <c r="BQ75" s="20">
        <f t="shared" si="15"/>
        <v>-10.63000000000004</v>
      </c>
      <c r="BR75" s="20">
        <f t="shared" si="15"/>
        <v>-30.100000000000282</v>
      </c>
      <c r="BS75" s="20">
        <f t="shared" si="15"/>
        <v>-43.190000000000005</v>
      </c>
      <c r="BT75" s="20">
        <f t="shared" si="15"/>
        <v>-45.739999999999846</v>
      </c>
      <c r="BU75" s="20">
        <f t="shared" si="15"/>
        <v>-73.159999999999926</v>
      </c>
      <c r="BV75" s="20">
        <f t="shared" si="15"/>
        <v>-115.13000000000014</v>
      </c>
      <c r="BW75" s="20">
        <f t="shared" si="15"/>
        <v>-9.2499999999999805</v>
      </c>
      <c r="BX75" s="20">
        <f t="shared" si="15"/>
        <v>-9.53000000000009</v>
      </c>
      <c r="BY75" s="17">
        <f t="shared" si="16"/>
        <v>-291.23000000000025</v>
      </c>
      <c r="BZ75" s="17">
        <f t="shared" si="17"/>
        <v>-14.580000000000004</v>
      </c>
      <c r="CA75" s="17">
        <f t="shared" si="18"/>
        <v>-47.709999999999987</v>
      </c>
      <c r="CB75" s="17">
        <f t="shared" si="19"/>
        <v>-353.52000000000021</v>
      </c>
    </row>
    <row r="76" spans="1:80" x14ac:dyDescent="0.25">
      <c r="A76" t="str">
        <f t="shared" si="9"/>
        <v>PWX.FNG1</v>
      </c>
      <c r="B76" s="1" t="s">
        <v>99</v>
      </c>
      <c r="C76" s="1" t="s">
        <v>100</v>
      </c>
      <c r="D76" s="1" t="s">
        <v>100</v>
      </c>
      <c r="E76" s="17">
        <v>-278.20000000000073</v>
      </c>
      <c r="F76" s="17">
        <v>-178.71999999999935</v>
      </c>
      <c r="G76" s="17">
        <v>-24.490000000000009</v>
      </c>
      <c r="H76" s="17">
        <v>-31.199999999999875</v>
      </c>
      <c r="I76" s="17">
        <v>-1062.1199999999953</v>
      </c>
      <c r="J76" s="17">
        <v>-2376.5</v>
      </c>
      <c r="K76" s="17">
        <v>-118.96999999999957</v>
      </c>
      <c r="L76" s="17">
        <v>-396.19999999999891</v>
      </c>
      <c r="M76" s="17">
        <v>-152.03999999999996</v>
      </c>
      <c r="N76" s="17">
        <v>-232.53999999999996</v>
      </c>
      <c r="O76" s="17">
        <v>-272.81999999999971</v>
      </c>
      <c r="P76" s="17">
        <v>-97</v>
      </c>
      <c r="Q76" s="20">
        <v>-13.909999999999997</v>
      </c>
      <c r="R76" s="20">
        <v>-8.9399999999999977</v>
      </c>
      <c r="S76" s="20">
        <v>-1.2300000000000004</v>
      </c>
      <c r="T76" s="20">
        <v>-1.5600000000000023</v>
      </c>
      <c r="U76" s="20">
        <v>-53.110000000000014</v>
      </c>
      <c r="V76" s="20">
        <v>-118.81999999999994</v>
      </c>
      <c r="W76" s="20">
        <v>-5.9500000000000028</v>
      </c>
      <c r="X76" s="20">
        <v>-19.810000000000002</v>
      </c>
      <c r="Y76" s="20">
        <v>-7.5999999999999943</v>
      </c>
      <c r="Z76" s="20">
        <v>-11.629999999999995</v>
      </c>
      <c r="AA76" s="20">
        <v>-13.640000000000015</v>
      </c>
      <c r="AB76" s="20">
        <v>-4.8499999999999943</v>
      </c>
      <c r="AC76" s="17">
        <v>-44.209999999999923</v>
      </c>
      <c r="AD76" s="17">
        <v>-28.020000000000039</v>
      </c>
      <c r="AE76" s="17">
        <v>-3.7900000000000063</v>
      </c>
      <c r="AF76" s="17">
        <v>-4.7700000000000102</v>
      </c>
      <c r="AG76" s="17">
        <v>-160.05999999999995</v>
      </c>
      <c r="AH76" s="17">
        <v>-353.09000000000015</v>
      </c>
      <c r="AI76" s="17">
        <v>-17.430000000000007</v>
      </c>
      <c r="AJ76" s="17">
        <v>-57.300000000000068</v>
      </c>
      <c r="AK76" s="17">
        <v>-21.689999999999998</v>
      </c>
      <c r="AL76" s="17">
        <v>-32.750000000000057</v>
      </c>
      <c r="AM76" s="17">
        <v>-37.899999999999977</v>
      </c>
      <c r="AN76" s="17">
        <v>-13.289999999999992</v>
      </c>
      <c r="AO76" s="20">
        <f t="shared" si="12"/>
        <v>-336.32000000000062</v>
      </c>
      <c r="AP76" s="20">
        <f t="shared" si="14"/>
        <v>-215.67999999999938</v>
      </c>
      <c r="AQ76" s="20">
        <f t="shared" si="14"/>
        <v>-29.510000000000016</v>
      </c>
      <c r="AR76" s="20">
        <f t="shared" si="14"/>
        <v>-37.529999999999887</v>
      </c>
      <c r="AS76" s="20">
        <f t="shared" si="14"/>
        <v>-1275.2899999999954</v>
      </c>
      <c r="AT76" s="20">
        <f t="shared" si="14"/>
        <v>-2848.41</v>
      </c>
      <c r="AU76" s="20">
        <f t="shared" si="14"/>
        <v>-142.34999999999957</v>
      </c>
      <c r="AV76" s="20">
        <f t="shared" si="14"/>
        <v>-473.30999999999898</v>
      </c>
      <c r="AW76" s="20">
        <f t="shared" si="14"/>
        <v>-181.32999999999996</v>
      </c>
      <c r="AX76" s="20">
        <f t="shared" si="14"/>
        <v>-276.92</v>
      </c>
      <c r="AY76" s="20">
        <f t="shared" si="14"/>
        <v>-324.35999999999967</v>
      </c>
      <c r="AZ76" s="20">
        <f t="shared" si="14"/>
        <v>-115.13999999999999</v>
      </c>
      <c r="BA76" s="17">
        <v>-5.56</v>
      </c>
      <c r="BB76" s="17">
        <v>-3.57</v>
      </c>
      <c r="BC76" s="17">
        <v>-0.49</v>
      </c>
      <c r="BD76" s="17">
        <v>-0.62</v>
      </c>
      <c r="BE76" s="17">
        <v>-21.24</v>
      </c>
      <c r="BF76" s="17">
        <v>-47.52</v>
      </c>
      <c r="BG76" s="17">
        <v>-2.38</v>
      </c>
      <c r="BH76" s="17">
        <v>-7.92</v>
      </c>
      <c r="BI76" s="17">
        <v>-3.04</v>
      </c>
      <c r="BJ76" s="17">
        <v>-4.6500000000000004</v>
      </c>
      <c r="BK76" s="17">
        <v>-5.46</v>
      </c>
      <c r="BL76" s="17">
        <v>-1.94</v>
      </c>
      <c r="BM76" s="20">
        <f t="shared" si="13"/>
        <v>-341.88000000000062</v>
      </c>
      <c r="BN76" s="20">
        <f t="shared" si="15"/>
        <v>-219.24999999999937</v>
      </c>
      <c r="BO76" s="20">
        <f t="shared" si="15"/>
        <v>-30.000000000000014</v>
      </c>
      <c r="BP76" s="20">
        <f t="shared" si="15"/>
        <v>-38.149999999999885</v>
      </c>
      <c r="BQ76" s="20">
        <f t="shared" si="15"/>
        <v>-1296.5299999999954</v>
      </c>
      <c r="BR76" s="20">
        <f t="shared" si="15"/>
        <v>-2895.93</v>
      </c>
      <c r="BS76" s="20">
        <f t="shared" si="15"/>
        <v>-144.72999999999956</v>
      </c>
      <c r="BT76" s="20">
        <f t="shared" si="15"/>
        <v>-481.229999999999</v>
      </c>
      <c r="BU76" s="20">
        <f t="shared" si="15"/>
        <v>-184.36999999999995</v>
      </c>
      <c r="BV76" s="20">
        <f t="shared" si="15"/>
        <v>-281.57</v>
      </c>
      <c r="BW76" s="20">
        <f t="shared" si="15"/>
        <v>-329.81999999999965</v>
      </c>
      <c r="BX76" s="20">
        <f t="shared" si="15"/>
        <v>-117.07999999999998</v>
      </c>
      <c r="BY76" s="17">
        <f t="shared" si="16"/>
        <v>-5220.7999999999929</v>
      </c>
      <c r="BZ76" s="17">
        <f t="shared" si="17"/>
        <v>-261.04999999999995</v>
      </c>
      <c r="CA76" s="17">
        <f t="shared" si="18"/>
        <v>-878.69</v>
      </c>
      <c r="CB76" s="17">
        <f t="shared" si="19"/>
        <v>-6360.5399999999927</v>
      </c>
    </row>
    <row r="77" spans="1:80" x14ac:dyDescent="0.25">
      <c r="A77" t="str">
        <f t="shared" si="9"/>
        <v>TAU.GHO</v>
      </c>
      <c r="B77" s="1" t="s">
        <v>31</v>
      </c>
      <c r="C77" s="1" t="s">
        <v>101</v>
      </c>
      <c r="D77" s="1" t="s">
        <v>101</v>
      </c>
      <c r="E77" s="17">
        <v>-266.14000000000306</v>
      </c>
      <c r="F77" s="17">
        <v>-256.19999999999709</v>
      </c>
      <c r="G77" s="17">
        <v>-135.48999999999978</v>
      </c>
      <c r="H77" s="17">
        <v>-125.54000000000087</v>
      </c>
      <c r="I77" s="17">
        <v>-617.05999999999767</v>
      </c>
      <c r="J77" s="17">
        <v>-1054.2399999999907</v>
      </c>
      <c r="K77" s="17">
        <v>-234.95000000000073</v>
      </c>
      <c r="L77" s="17">
        <v>-233.68999999999869</v>
      </c>
      <c r="M77" s="17">
        <v>-146.1299999999992</v>
      </c>
      <c r="N77" s="17">
        <v>-147.57999999999993</v>
      </c>
      <c r="O77" s="17">
        <v>-104.89000000000033</v>
      </c>
      <c r="P77" s="17">
        <v>-117.78999999999996</v>
      </c>
      <c r="Q77" s="20">
        <v>-13.300000000000068</v>
      </c>
      <c r="R77" s="20">
        <v>-12.810000000000059</v>
      </c>
      <c r="S77" s="20">
        <v>-6.7799999999999727</v>
      </c>
      <c r="T77" s="20">
        <v>-6.2799999999999727</v>
      </c>
      <c r="U77" s="20">
        <v>-30.850000000000136</v>
      </c>
      <c r="V77" s="20">
        <v>-52.720000000000255</v>
      </c>
      <c r="W77" s="20">
        <v>-11.740000000000009</v>
      </c>
      <c r="X77" s="20">
        <v>-11.689999999999941</v>
      </c>
      <c r="Y77" s="20">
        <v>-7.3100000000000023</v>
      </c>
      <c r="Z77" s="20">
        <v>-7.3800000000000523</v>
      </c>
      <c r="AA77" s="20">
        <v>-5.25</v>
      </c>
      <c r="AB77" s="20">
        <v>-5.8899999999999864</v>
      </c>
      <c r="AC77" s="17">
        <v>-42.289999999999964</v>
      </c>
      <c r="AD77" s="17">
        <v>-40.170000000000073</v>
      </c>
      <c r="AE77" s="17">
        <v>-20.980000000000018</v>
      </c>
      <c r="AF77" s="17">
        <v>-19.179999999999836</v>
      </c>
      <c r="AG77" s="17">
        <v>-92.989999999999782</v>
      </c>
      <c r="AH77" s="17">
        <v>-156.6299999999992</v>
      </c>
      <c r="AI77" s="17">
        <v>-34.420000000000073</v>
      </c>
      <c r="AJ77" s="17">
        <v>-33.789999999999964</v>
      </c>
      <c r="AK77" s="17">
        <v>-20.849999999999909</v>
      </c>
      <c r="AL77" s="17">
        <v>-20.7800000000002</v>
      </c>
      <c r="AM77" s="17">
        <v>-14.569999999999936</v>
      </c>
      <c r="AN77" s="17">
        <v>-16.150000000000091</v>
      </c>
      <c r="AO77" s="20">
        <f t="shared" si="12"/>
        <v>-321.73000000000309</v>
      </c>
      <c r="AP77" s="20">
        <f t="shared" si="14"/>
        <v>-309.17999999999722</v>
      </c>
      <c r="AQ77" s="20">
        <f t="shared" si="14"/>
        <v>-163.24999999999977</v>
      </c>
      <c r="AR77" s="20">
        <f t="shared" si="14"/>
        <v>-151.00000000000068</v>
      </c>
      <c r="AS77" s="20">
        <f t="shared" si="14"/>
        <v>-740.89999999999759</v>
      </c>
      <c r="AT77" s="20">
        <f t="shared" si="14"/>
        <v>-1263.5899999999901</v>
      </c>
      <c r="AU77" s="20">
        <f t="shared" si="14"/>
        <v>-281.11000000000081</v>
      </c>
      <c r="AV77" s="20">
        <f t="shared" si="14"/>
        <v>-279.16999999999859</v>
      </c>
      <c r="AW77" s="20">
        <f t="shared" si="14"/>
        <v>-174.28999999999911</v>
      </c>
      <c r="AX77" s="20">
        <f t="shared" si="14"/>
        <v>-175.74000000000018</v>
      </c>
      <c r="AY77" s="20">
        <f t="shared" si="14"/>
        <v>-124.71000000000026</v>
      </c>
      <c r="AZ77" s="20">
        <f t="shared" si="14"/>
        <v>-139.83000000000004</v>
      </c>
      <c r="BA77" s="17">
        <v>-5.32</v>
      </c>
      <c r="BB77" s="17">
        <v>-5.12</v>
      </c>
      <c r="BC77" s="17">
        <v>-2.71</v>
      </c>
      <c r="BD77" s="17">
        <v>-2.5099999999999998</v>
      </c>
      <c r="BE77" s="17">
        <v>-12.34</v>
      </c>
      <c r="BF77" s="17">
        <v>-21.08</v>
      </c>
      <c r="BG77" s="17">
        <v>-4.7</v>
      </c>
      <c r="BH77" s="17">
        <v>-4.67</v>
      </c>
      <c r="BI77" s="17">
        <v>-2.92</v>
      </c>
      <c r="BJ77" s="17">
        <v>-2.95</v>
      </c>
      <c r="BK77" s="17">
        <v>-2.1</v>
      </c>
      <c r="BL77" s="17">
        <v>-2.36</v>
      </c>
      <c r="BM77" s="20">
        <f t="shared" si="13"/>
        <v>-327.05000000000308</v>
      </c>
      <c r="BN77" s="20">
        <f t="shared" si="15"/>
        <v>-314.29999999999723</v>
      </c>
      <c r="BO77" s="20">
        <f t="shared" si="15"/>
        <v>-165.95999999999978</v>
      </c>
      <c r="BP77" s="20">
        <f t="shared" si="15"/>
        <v>-153.51000000000067</v>
      </c>
      <c r="BQ77" s="20">
        <f t="shared" si="15"/>
        <v>-753.23999999999762</v>
      </c>
      <c r="BR77" s="20">
        <f t="shared" si="15"/>
        <v>-1284.6699999999901</v>
      </c>
      <c r="BS77" s="20">
        <f t="shared" si="15"/>
        <v>-285.8100000000008</v>
      </c>
      <c r="BT77" s="20">
        <f t="shared" si="15"/>
        <v>-283.83999999999861</v>
      </c>
      <c r="BU77" s="20">
        <f t="shared" si="15"/>
        <v>-177.2099999999991</v>
      </c>
      <c r="BV77" s="20">
        <f t="shared" si="15"/>
        <v>-178.69000000000017</v>
      </c>
      <c r="BW77" s="20">
        <f t="shared" si="15"/>
        <v>-126.81000000000026</v>
      </c>
      <c r="BX77" s="20">
        <f t="shared" si="15"/>
        <v>-142.19000000000005</v>
      </c>
      <c r="BY77" s="17">
        <f t="shared" si="16"/>
        <v>-3439.699999999988</v>
      </c>
      <c r="BZ77" s="17">
        <f t="shared" si="17"/>
        <v>-172.00000000000045</v>
      </c>
      <c r="CA77" s="17">
        <f t="shared" si="18"/>
        <v>-581.57999999999925</v>
      </c>
      <c r="CB77" s="17">
        <f t="shared" si="19"/>
        <v>-4193.2799999999879</v>
      </c>
    </row>
    <row r="78" spans="1:80" x14ac:dyDescent="0.25">
      <c r="A78" t="str">
        <f t="shared" si="9"/>
        <v>CPW.GN1</v>
      </c>
      <c r="B78" s="1" t="s">
        <v>102</v>
      </c>
      <c r="C78" s="1" t="s">
        <v>103</v>
      </c>
      <c r="D78" s="1" t="s">
        <v>103</v>
      </c>
      <c r="E78" s="17">
        <v>2939.8199999999488</v>
      </c>
      <c r="F78" s="17">
        <v>2312.9500000000116</v>
      </c>
      <c r="G78" s="17">
        <v>1741.1599999999744</v>
      </c>
      <c r="H78" s="17">
        <v>1703.9000000000233</v>
      </c>
      <c r="I78" s="17">
        <v>304.58000000000175</v>
      </c>
      <c r="J78" s="17">
        <v>7813</v>
      </c>
      <c r="K78" s="17">
        <v>2035.2200000000303</v>
      </c>
      <c r="L78" s="17">
        <v>2934.4799999999814</v>
      </c>
      <c r="M78" s="17">
        <v>1765.7000000000116</v>
      </c>
      <c r="N78" s="17">
        <v>1803.0599999999977</v>
      </c>
      <c r="O78" s="17">
        <v>1759.640000000014</v>
      </c>
      <c r="P78" s="17">
        <v>1834.5299999999552</v>
      </c>
      <c r="Q78" s="20">
        <v>146.98999999999978</v>
      </c>
      <c r="R78" s="20">
        <v>115.65000000000055</v>
      </c>
      <c r="S78" s="20">
        <v>87.049999999999272</v>
      </c>
      <c r="T78" s="20">
        <v>85.200000000000728</v>
      </c>
      <c r="U78" s="20">
        <v>15.2199999999998</v>
      </c>
      <c r="V78" s="20">
        <v>390.65000000000146</v>
      </c>
      <c r="W78" s="20">
        <v>101.76000000000022</v>
      </c>
      <c r="X78" s="20">
        <v>146.73000000000138</v>
      </c>
      <c r="Y78" s="20">
        <v>88.289999999999964</v>
      </c>
      <c r="Z78" s="20">
        <v>90.150000000000546</v>
      </c>
      <c r="AA78" s="20">
        <v>87.979999999999563</v>
      </c>
      <c r="AB78" s="20">
        <v>91.720000000000255</v>
      </c>
      <c r="AC78" s="17">
        <v>467.18000000000029</v>
      </c>
      <c r="AD78" s="17">
        <v>362.64999999999782</v>
      </c>
      <c r="AE78" s="17">
        <v>269.65999999999985</v>
      </c>
      <c r="AF78" s="17">
        <v>260.27000000000044</v>
      </c>
      <c r="AG78" s="17">
        <v>45.900000000000091</v>
      </c>
      <c r="AH78" s="17">
        <v>1160.8000000000029</v>
      </c>
      <c r="AI78" s="17">
        <v>298.18999999999869</v>
      </c>
      <c r="AJ78" s="17">
        <v>424.35000000000218</v>
      </c>
      <c r="AK78" s="17">
        <v>251.96000000000095</v>
      </c>
      <c r="AL78" s="17">
        <v>253.95000000000073</v>
      </c>
      <c r="AM78" s="17">
        <v>244.47999999999956</v>
      </c>
      <c r="AN78" s="17">
        <v>251.4900000000016</v>
      </c>
      <c r="AO78" s="20">
        <f t="shared" si="12"/>
        <v>3553.9899999999489</v>
      </c>
      <c r="AP78" s="20">
        <f t="shared" si="14"/>
        <v>2791.25000000001</v>
      </c>
      <c r="AQ78" s="20">
        <f t="shared" si="14"/>
        <v>2097.8699999999735</v>
      </c>
      <c r="AR78" s="20">
        <f t="shared" si="14"/>
        <v>2049.3700000000244</v>
      </c>
      <c r="AS78" s="20">
        <f t="shared" si="14"/>
        <v>365.70000000000164</v>
      </c>
      <c r="AT78" s="20">
        <f t="shared" si="14"/>
        <v>9364.4500000000044</v>
      </c>
      <c r="AU78" s="20">
        <f t="shared" si="14"/>
        <v>2435.1700000000292</v>
      </c>
      <c r="AV78" s="20">
        <f t="shared" si="14"/>
        <v>3505.5599999999849</v>
      </c>
      <c r="AW78" s="20">
        <f t="shared" si="14"/>
        <v>2105.9500000000126</v>
      </c>
      <c r="AX78" s="20">
        <f t="shared" si="14"/>
        <v>2147.1599999999989</v>
      </c>
      <c r="AY78" s="20">
        <f t="shared" si="14"/>
        <v>2092.1000000000131</v>
      </c>
      <c r="AZ78" s="20">
        <f t="shared" si="14"/>
        <v>2177.739999999957</v>
      </c>
      <c r="BA78" s="17">
        <v>58.78</v>
      </c>
      <c r="BB78" s="17">
        <v>46.25</v>
      </c>
      <c r="BC78" s="17">
        <v>34.82</v>
      </c>
      <c r="BD78" s="17">
        <v>34.07</v>
      </c>
      <c r="BE78" s="17">
        <v>6.09</v>
      </c>
      <c r="BF78" s="17">
        <v>156.22</v>
      </c>
      <c r="BG78" s="17">
        <v>40.69</v>
      </c>
      <c r="BH78" s="17">
        <v>58.68</v>
      </c>
      <c r="BI78" s="17">
        <v>35.31</v>
      </c>
      <c r="BJ78" s="17">
        <v>36.049999999999997</v>
      </c>
      <c r="BK78" s="17">
        <v>35.18</v>
      </c>
      <c r="BL78" s="17">
        <v>36.68</v>
      </c>
      <c r="BM78" s="20">
        <f t="shared" si="13"/>
        <v>3612.7699999999491</v>
      </c>
      <c r="BN78" s="20">
        <f t="shared" si="15"/>
        <v>2837.50000000001</v>
      </c>
      <c r="BO78" s="20">
        <f t="shared" si="15"/>
        <v>2132.6899999999737</v>
      </c>
      <c r="BP78" s="20">
        <f t="shared" si="15"/>
        <v>2083.4400000000246</v>
      </c>
      <c r="BQ78" s="20">
        <f t="shared" si="15"/>
        <v>371.79000000000161</v>
      </c>
      <c r="BR78" s="20">
        <f t="shared" si="15"/>
        <v>9520.6700000000037</v>
      </c>
      <c r="BS78" s="20">
        <f t="shared" si="15"/>
        <v>2475.8600000000292</v>
      </c>
      <c r="BT78" s="20">
        <f t="shared" si="15"/>
        <v>3564.2399999999848</v>
      </c>
      <c r="BU78" s="20">
        <f t="shared" si="15"/>
        <v>2141.2600000000125</v>
      </c>
      <c r="BV78" s="20">
        <f t="shared" si="15"/>
        <v>2183.2099999999991</v>
      </c>
      <c r="BW78" s="20">
        <f t="shared" si="15"/>
        <v>2127.2800000000129</v>
      </c>
      <c r="BX78" s="20">
        <f t="shared" si="15"/>
        <v>2214.4199999999569</v>
      </c>
      <c r="BY78" s="17">
        <f t="shared" si="16"/>
        <v>28948.03999999995</v>
      </c>
      <c r="BZ78" s="17">
        <f t="shared" si="17"/>
        <v>1447.3900000000035</v>
      </c>
      <c r="CA78" s="17">
        <f t="shared" si="18"/>
        <v>4869.7000000000053</v>
      </c>
      <c r="CB78" s="17">
        <f t="shared" si="19"/>
        <v>35265.129999999954</v>
      </c>
    </row>
    <row r="79" spans="1:80" x14ac:dyDescent="0.25">
      <c r="A79" t="str">
        <f t="shared" si="9"/>
        <v>CPW.GN2</v>
      </c>
      <c r="B79" s="1" t="s">
        <v>102</v>
      </c>
      <c r="C79" s="1" t="s">
        <v>104</v>
      </c>
      <c r="D79" s="1" t="s">
        <v>104</v>
      </c>
      <c r="E79" s="17">
        <v>2932.5699999999488</v>
      </c>
      <c r="F79" s="17">
        <v>2589.5699999999488</v>
      </c>
      <c r="G79" s="17">
        <v>1785.7700000000186</v>
      </c>
      <c r="H79" s="17">
        <v>1730.3600000000442</v>
      </c>
      <c r="I79" s="17">
        <v>4408.0500000000466</v>
      </c>
      <c r="J79" s="17">
        <v>8081.3800000000629</v>
      </c>
      <c r="K79" s="17">
        <v>1960.7600000000093</v>
      </c>
      <c r="L79" s="17">
        <v>2850.5899999999674</v>
      </c>
      <c r="M79" s="17">
        <v>1762.6999999999534</v>
      </c>
      <c r="N79" s="17">
        <v>1866.3000000000466</v>
      </c>
      <c r="O79" s="17">
        <v>1794.6399999999558</v>
      </c>
      <c r="P79" s="17">
        <v>1833.4199999999837</v>
      </c>
      <c r="Q79" s="20">
        <v>146.6200000000008</v>
      </c>
      <c r="R79" s="20">
        <v>129.47999999999956</v>
      </c>
      <c r="S79" s="20">
        <v>89.289999999999964</v>
      </c>
      <c r="T79" s="20">
        <v>86.520000000000437</v>
      </c>
      <c r="U79" s="20">
        <v>220.40000000000146</v>
      </c>
      <c r="V79" s="20">
        <v>404.05999999999767</v>
      </c>
      <c r="W79" s="20">
        <v>98.029999999999745</v>
      </c>
      <c r="X79" s="20">
        <v>142.53000000000065</v>
      </c>
      <c r="Y79" s="20">
        <v>88.130000000000109</v>
      </c>
      <c r="Z79" s="20">
        <v>93.320000000000618</v>
      </c>
      <c r="AA79" s="20">
        <v>89.729999999999563</v>
      </c>
      <c r="AB79" s="20">
        <v>91.670000000000073</v>
      </c>
      <c r="AC79" s="17">
        <v>466.03000000000247</v>
      </c>
      <c r="AD79" s="17">
        <v>406.02000000000044</v>
      </c>
      <c r="AE79" s="17">
        <v>276.56000000000131</v>
      </c>
      <c r="AF79" s="17">
        <v>264.30999999999767</v>
      </c>
      <c r="AG79" s="17">
        <v>664.27000000000407</v>
      </c>
      <c r="AH79" s="17">
        <v>1200.6699999999983</v>
      </c>
      <c r="AI79" s="17">
        <v>287.28999999999724</v>
      </c>
      <c r="AJ79" s="17">
        <v>412.21000000000276</v>
      </c>
      <c r="AK79" s="17">
        <v>251.52999999999884</v>
      </c>
      <c r="AL79" s="17">
        <v>262.86000000000058</v>
      </c>
      <c r="AM79" s="17">
        <v>249.33999999999651</v>
      </c>
      <c r="AN79" s="17">
        <v>251.34000000000015</v>
      </c>
      <c r="AO79" s="20">
        <f t="shared" si="12"/>
        <v>3545.2199999999521</v>
      </c>
      <c r="AP79" s="20">
        <f t="shared" si="14"/>
        <v>3125.0699999999488</v>
      </c>
      <c r="AQ79" s="20">
        <f t="shared" si="14"/>
        <v>2151.6200000000199</v>
      </c>
      <c r="AR79" s="20">
        <f t="shared" si="14"/>
        <v>2081.1900000000423</v>
      </c>
      <c r="AS79" s="20">
        <f t="shared" si="14"/>
        <v>5292.7200000000521</v>
      </c>
      <c r="AT79" s="20">
        <f t="shared" si="14"/>
        <v>9686.1100000000588</v>
      </c>
      <c r="AU79" s="20">
        <f t="shared" si="14"/>
        <v>2346.0800000000063</v>
      </c>
      <c r="AV79" s="20">
        <f t="shared" si="14"/>
        <v>3405.3299999999708</v>
      </c>
      <c r="AW79" s="20">
        <f t="shared" si="14"/>
        <v>2102.3599999999524</v>
      </c>
      <c r="AX79" s="20">
        <f t="shared" si="14"/>
        <v>2222.4800000000478</v>
      </c>
      <c r="AY79" s="20">
        <f t="shared" si="14"/>
        <v>2133.7099999999518</v>
      </c>
      <c r="AZ79" s="20">
        <f t="shared" si="14"/>
        <v>2176.4299999999839</v>
      </c>
      <c r="BA79" s="17">
        <v>58.64</v>
      </c>
      <c r="BB79" s="17">
        <v>51.78</v>
      </c>
      <c r="BC79" s="17">
        <v>35.71</v>
      </c>
      <c r="BD79" s="17">
        <v>34.6</v>
      </c>
      <c r="BE79" s="17">
        <v>88.14</v>
      </c>
      <c r="BF79" s="17">
        <v>161.59</v>
      </c>
      <c r="BG79" s="17">
        <v>39.21</v>
      </c>
      <c r="BH79" s="17">
        <v>57</v>
      </c>
      <c r="BI79" s="17">
        <v>35.25</v>
      </c>
      <c r="BJ79" s="17">
        <v>37.32</v>
      </c>
      <c r="BK79" s="17">
        <v>35.880000000000003</v>
      </c>
      <c r="BL79" s="17">
        <v>36.659999999999997</v>
      </c>
      <c r="BM79" s="20">
        <f t="shared" si="13"/>
        <v>3603.8599999999519</v>
      </c>
      <c r="BN79" s="20">
        <f t="shared" si="15"/>
        <v>3176.849999999949</v>
      </c>
      <c r="BO79" s="20">
        <f t="shared" si="15"/>
        <v>2187.3300000000199</v>
      </c>
      <c r="BP79" s="20">
        <f t="shared" si="15"/>
        <v>2115.7900000000423</v>
      </c>
      <c r="BQ79" s="20">
        <f t="shared" si="15"/>
        <v>5380.8600000000524</v>
      </c>
      <c r="BR79" s="20">
        <f t="shared" si="15"/>
        <v>9847.7000000000589</v>
      </c>
      <c r="BS79" s="20">
        <f t="shared" si="15"/>
        <v>2385.2900000000063</v>
      </c>
      <c r="BT79" s="20">
        <f t="shared" si="15"/>
        <v>3462.3299999999708</v>
      </c>
      <c r="BU79" s="20">
        <f t="shared" si="15"/>
        <v>2137.6099999999524</v>
      </c>
      <c r="BV79" s="20">
        <f t="shared" si="15"/>
        <v>2259.8000000000479</v>
      </c>
      <c r="BW79" s="20">
        <f t="shared" si="15"/>
        <v>2169.5899999999519</v>
      </c>
      <c r="BX79" s="20">
        <f t="shared" si="15"/>
        <v>2213.0899999999838</v>
      </c>
      <c r="BY79" s="17">
        <f t="shared" si="16"/>
        <v>33596.109999999986</v>
      </c>
      <c r="BZ79" s="17">
        <f t="shared" si="17"/>
        <v>1679.7800000000007</v>
      </c>
      <c r="CA79" s="17">
        <f t="shared" si="18"/>
        <v>5664.2100000000009</v>
      </c>
      <c r="CB79" s="17">
        <f t="shared" si="19"/>
        <v>40940.099999999984</v>
      </c>
    </row>
    <row r="80" spans="1:80" x14ac:dyDescent="0.25">
      <c r="A80" t="str">
        <f t="shared" si="9"/>
        <v>EPDG.GN3</v>
      </c>
      <c r="B80" s="1" t="s">
        <v>105</v>
      </c>
      <c r="C80" s="1" t="s">
        <v>106</v>
      </c>
      <c r="D80" s="1" t="s">
        <v>106</v>
      </c>
      <c r="E80" s="17">
        <v>3465.8300000000745</v>
      </c>
      <c r="F80" s="17">
        <v>3028.6900000000605</v>
      </c>
      <c r="G80" s="17">
        <v>2071.0999999999767</v>
      </c>
      <c r="H80" s="17">
        <v>1946.429999999993</v>
      </c>
      <c r="I80" s="17">
        <v>5422.2199999999721</v>
      </c>
      <c r="J80" s="17">
        <v>9449.5600000000559</v>
      </c>
      <c r="K80" s="17">
        <v>2257.1600000000326</v>
      </c>
      <c r="L80" s="17">
        <v>3488.5500000000466</v>
      </c>
      <c r="M80" s="17">
        <v>2069.6300000000047</v>
      </c>
      <c r="N80" s="17">
        <v>2189.0799999999581</v>
      </c>
      <c r="O80" s="17">
        <v>2077.1500000000087</v>
      </c>
      <c r="P80" s="17">
        <v>2089.890000000014</v>
      </c>
      <c r="Q80" s="20">
        <v>173.29000000000087</v>
      </c>
      <c r="R80" s="20">
        <v>151.43000000000029</v>
      </c>
      <c r="S80" s="20">
        <v>103.5600000000004</v>
      </c>
      <c r="T80" s="20">
        <v>97.319999999999709</v>
      </c>
      <c r="U80" s="20">
        <v>271.10999999999876</v>
      </c>
      <c r="V80" s="20">
        <v>472.47999999999956</v>
      </c>
      <c r="W80" s="20">
        <v>112.84999999999945</v>
      </c>
      <c r="X80" s="20">
        <v>174.42000000000007</v>
      </c>
      <c r="Y80" s="20">
        <v>103.47999999999956</v>
      </c>
      <c r="Z80" s="20">
        <v>109.45000000000073</v>
      </c>
      <c r="AA80" s="20">
        <v>103.86000000000058</v>
      </c>
      <c r="AB80" s="20">
        <v>104.48999999999978</v>
      </c>
      <c r="AC80" s="17">
        <v>550.77000000000044</v>
      </c>
      <c r="AD80" s="17">
        <v>474.86999999999898</v>
      </c>
      <c r="AE80" s="17">
        <v>320.76000000000204</v>
      </c>
      <c r="AF80" s="17">
        <v>297.31999999999971</v>
      </c>
      <c r="AG80" s="17">
        <v>817.09999999999854</v>
      </c>
      <c r="AH80" s="17">
        <v>1403.9399999999878</v>
      </c>
      <c r="AI80" s="17">
        <v>330.72000000000116</v>
      </c>
      <c r="AJ80" s="17">
        <v>504.47000000000116</v>
      </c>
      <c r="AK80" s="17">
        <v>295.32999999999993</v>
      </c>
      <c r="AL80" s="17">
        <v>308.31999999999971</v>
      </c>
      <c r="AM80" s="17">
        <v>288.59000000000015</v>
      </c>
      <c r="AN80" s="17">
        <v>286.5</v>
      </c>
      <c r="AO80" s="20">
        <f t="shared" si="12"/>
        <v>4189.8900000000758</v>
      </c>
      <c r="AP80" s="20">
        <f t="shared" si="14"/>
        <v>3654.9900000000598</v>
      </c>
      <c r="AQ80" s="20">
        <f t="shared" si="14"/>
        <v>2495.4199999999792</v>
      </c>
      <c r="AR80" s="20">
        <f t="shared" si="14"/>
        <v>2341.0699999999924</v>
      </c>
      <c r="AS80" s="20">
        <f t="shared" si="14"/>
        <v>6510.4299999999694</v>
      </c>
      <c r="AT80" s="20">
        <f t="shared" si="14"/>
        <v>11325.980000000043</v>
      </c>
      <c r="AU80" s="20">
        <f t="shared" si="14"/>
        <v>2700.7300000000332</v>
      </c>
      <c r="AV80" s="20">
        <f t="shared" si="14"/>
        <v>4167.4400000000478</v>
      </c>
      <c r="AW80" s="20">
        <f t="shared" si="14"/>
        <v>2468.4400000000041</v>
      </c>
      <c r="AX80" s="20">
        <f t="shared" si="14"/>
        <v>2606.8499999999585</v>
      </c>
      <c r="AY80" s="20">
        <f t="shared" si="14"/>
        <v>2469.6000000000095</v>
      </c>
      <c r="AZ80" s="20">
        <f t="shared" si="14"/>
        <v>2480.8800000000138</v>
      </c>
      <c r="BA80" s="17">
        <v>69.3</v>
      </c>
      <c r="BB80" s="17">
        <v>60.56</v>
      </c>
      <c r="BC80" s="17">
        <v>41.41</v>
      </c>
      <c r="BD80" s="17">
        <v>38.92</v>
      </c>
      <c r="BE80" s="17">
        <v>108.42</v>
      </c>
      <c r="BF80" s="17">
        <v>188.95</v>
      </c>
      <c r="BG80" s="17">
        <v>45.13</v>
      </c>
      <c r="BH80" s="17">
        <v>69.75</v>
      </c>
      <c r="BI80" s="17">
        <v>41.38</v>
      </c>
      <c r="BJ80" s="17">
        <v>43.77</v>
      </c>
      <c r="BK80" s="17">
        <v>41.53</v>
      </c>
      <c r="BL80" s="17">
        <v>41.79</v>
      </c>
      <c r="BM80" s="20">
        <f t="shared" si="13"/>
        <v>4259.190000000076</v>
      </c>
      <c r="BN80" s="20">
        <f t="shared" si="15"/>
        <v>3715.5500000000598</v>
      </c>
      <c r="BO80" s="20">
        <f t="shared" si="15"/>
        <v>2536.829999999979</v>
      </c>
      <c r="BP80" s="20">
        <f t="shared" si="15"/>
        <v>2379.9899999999925</v>
      </c>
      <c r="BQ80" s="20">
        <f t="shared" si="15"/>
        <v>6618.8499999999694</v>
      </c>
      <c r="BR80" s="20">
        <f t="shared" si="15"/>
        <v>11514.930000000044</v>
      </c>
      <c r="BS80" s="20">
        <f t="shared" si="15"/>
        <v>2745.8600000000333</v>
      </c>
      <c r="BT80" s="20">
        <f t="shared" si="15"/>
        <v>4237.1900000000478</v>
      </c>
      <c r="BU80" s="20">
        <f t="shared" si="15"/>
        <v>2509.8200000000043</v>
      </c>
      <c r="BV80" s="20">
        <f t="shared" si="15"/>
        <v>2650.6199999999585</v>
      </c>
      <c r="BW80" s="20">
        <f t="shared" si="15"/>
        <v>2511.1300000000097</v>
      </c>
      <c r="BX80" s="20">
        <f t="shared" si="15"/>
        <v>2522.6700000000137</v>
      </c>
      <c r="BY80" s="17">
        <f t="shared" si="16"/>
        <v>39555.290000000197</v>
      </c>
      <c r="BZ80" s="17">
        <f t="shared" si="17"/>
        <v>1977.7399999999998</v>
      </c>
      <c r="CA80" s="17">
        <f t="shared" si="18"/>
        <v>6669.5999999999904</v>
      </c>
      <c r="CB80" s="17">
        <f t="shared" si="19"/>
        <v>48202.630000000194</v>
      </c>
    </row>
    <row r="81" spans="1:80" x14ac:dyDescent="0.25">
      <c r="A81" t="str">
        <f t="shared" si="9"/>
        <v>CFPL.GPEC</v>
      </c>
      <c r="B81" s="1" t="s">
        <v>107</v>
      </c>
      <c r="C81" s="1" t="s">
        <v>108</v>
      </c>
      <c r="D81" s="1" t="s">
        <v>108</v>
      </c>
      <c r="E81" s="17">
        <v>0</v>
      </c>
      <c r="F81" s="17">
        <v>0</v>
      </c>
      <c r="G81" s="17">
        <v>0</v>
      </c>
      <c r="H81" s="17">
        <v>0</v>
      </c>
      <c r="I81" s="17">
        <v>0</v>
      </c>
      <c r="J81" s="17">
        <v>0</v>
      </c>
      <c r="K81" s="17">
        <v>0</v>
      </c>
      <c r="L81" s="17">
        <v>0</v>
      </c>
      <c r="M81" s="17">
        <v>0</v>
      </c>
      <c r="N81" s="17">
        <v>0</v>
      </c>
      <c r="O81" s="17">
        <v>0</v>
      </c>
      <c r="P81" s="17">
        <v>0</v>
      </c>
      <c r="Q81" s="20">
        <v>0</v>
      </c>
      <c r="R81" s="20">
        <v>0</v>
      </c>
      <c r="S81" s="20">
        <v>0</v>
      </c>
      <c r="T81" s="20">
        <v>0</v>
      </c>
      <c r="U81" s="20">
        <v>0</v>
      </c>
      <c r="V81" s="20">
        <v>0</v>
      </c>
      <c r="W81" s="20">
        <v>0</v>
      </c>
      <c r="X81" s="20">
        <v>0</v>
      </c>
      <c r="Y81" s="20">
        <v>0</v>
      </c>
      <c r="Z81" s="20">
        <v>0</v>
      </c>
      <c r="AA81" s="20">
        <v>0</v>
      </c>
      <c r="AB81" s="20">
        <v>0</v>
      </c>
      <c r="AC81" s="17">
        <v>0</v>
      </c>
      <c r="AD81" s="17">
        <v>0</v>
      </c>
      <c r="AE81" s="17">
        <v>0</v>
      </c>
      <c r="AF81" s="17">
        <v>0</v>
      </c>
      <c r="AG81" s="17">
        <v>0</v>
      </c>
      <c r="AH81" s="17">
        <v>0</v>
      </c>
      <c r="AI81" s="17">
        <v>0</v>
      </c>
      <c r="AJ81" s="17">
        <v>0</v>
      </c>
      <c r="AK81" s="17">
        <v>0</v>
      </c>
      <c r="AL81" s="17">
        <v>0</v>
      </c>
      <c r="AM81" s="17">
        <v>0</v>
      </c>
      <c r="AN81" s="17">
        <v>0</v>
      </c>
      <c r="AO81" s="20">
        <f t="shared" si="12"/>
        <v>0</v>
      </c>
      <c r="AP81" s="20">
        <f t="shared" si="14"/>
        <v>0</v>
      </c>
      <c r="AQ81" s="20">
        <f t="shared" si="14"/>
        <v>0</v>
      </c>
      <c r="AR81" s="20">
        <f t="shared" si="14"/>
        <v>0</v>
      </c>
      <c r="AS81" s="20">
        <f t="shared" si="14"/>
        <v>0</v>
      </c>
      <c r="AT81" s="20">
        <f t="shared" si="14"/>
        <v>0</v>
      </c>
      <c r="AU81" s="20">
        <f t="shared" si="14"/>
        <v>0</v>
      </c>
      <c r="AV81" s="20">
        <f t="shared" si="14"/>
        <v>0</v>
      </c>
      <c r="AW81" s="20">
        <f t="shared" si="14"/>
        <v>0</v>
      </c>
      <c r="AX81" s="20">
        <f t="shared" si="14"/>
        <v>0</v>
      </c>
      <c r="AY81" s="20">
        <f t="shared" si="14"/>
        <v>0</v>
      </c>
      <c r="AZ81" s="20">
        <f t="shared" si="14"/>
        <v>0</v>
      </c>
      <c r="BA81" s="17">
        <v>0</v>
      </c>
      <c r="BB81" s="17">
        <v>0</v>
      </c>
      <c r="BC81" s="17">
        <v>0</v>
      </c>
      <c r="BD81" s="17">
        <v>0</v>
      </c>
      <c r="BE81" s="17">
        <v>0</v>
      </c>
      <c r="BF81" s="17">
        <v>0</v>
      </c>
      <c r="BG81" s="17">
        <v>0</v>
      </c>
      <c r="BH81" s="17">
        <v>0</v>
      </c>
      <c r="BI81" s="17">
        <v>0</v>
      </c>
      <c r="BJ81" s="17">
        <v>0</v>
      </c>
      <c r="BK81" s="17">
        <v>0</v>
      </c>
      <c r="BL81" s="17">
        <v>0</v>
      </c>
      <c r="BM81" s="20">
        <f t="shared" si="13"/>
        <v>0</v>
      </c>
      <c r="BN81" s="20">
        <f t="shared" si="15"/>
        <v>0</v>
      </c>
      <c r="BO81" s="20">
        <f t="shared" si="15"/>
        <v>0</v>
      </c>
      <c r="BP81" s="20">
        <f t="shared" si="15"/>
        <v>0</v>
      </c>
      <c r="BQ81" s="20">
        <f t="shared" si="15"/>
        <v>0</v>
      </c>
      <c r="BR81" s="20">
        <f t="shared" si="15"/>
        <v>0</v>
      </c>
      <c r="BS81" s="20">
        <f t="shared" si="15"/>
        <v>0</v>
      </c>
      <c r="BT81" s="20">
        <f t="shared" si="15"/>
        <v>0</v>
      </c>
      <c r="BU81" s="20">
        <f t="shared" si="15"/>
        <v>0</v>
      </c>
      <c r="BV81" s="20">
        <f t="shared" si="15"/>
        <v>0</v>
      </c>
      <c r="BW81" s="20">
        <f t="shared" si="15"/>
        <v>0</v>
      </c>
      <c r="BX81" s="20">
        <f t="shared" si="15"/>
        <v>0</v>
      </c>
      <c r="BY81" s="17">
        <f t="shared" si="16"/>
        <v>0</v>
      </c>
      <c r="BZ81" s="17">
        <f t="shared" si="17"/>
        <v>0</v>
      </c>
      <c r="CA81" s="17">
        <f t="shared" si="18"/>
        <v>0</v>
      </c>
      <c r="CB81" s="17">
        <f t="shared" si="19"/>
        <v>0</v>
      </c>
    </row>
    <row r="82" spans="1:80" x14ac:dyDescent="0.25">
      <c r="A82" t="str">
        <f t="shared" si="9"/>
        <v>NXI.GWW1</v>
      </c>
      <c r="B82" s="1" t="s">
        <v>150</v>
      </c>
      <c r="C82" s="1" t="s">
        <v>110</v>
      </c>
      <c r="D82" s="1" t="s">
        <v>110</v>
      </c>
      <c r="E82" s="17">
        <v>-441.28000000000247</v>
      </c>
      <c r="F82" s="17">
        <v>-207.45999999999913</v>
      </c>
      <c r="G82" s="17">
        <v>0</v>
      </c>
      <c r="H82" s="17">
        <v>0</v>
      </c>
      <c r="I82" s="17">
        <v>0</v>
      </c>
      <c r="J82" s="17">
        <v>0</v>
      </c>
      <c r="K82" s="17">
        <v>0</v>
      </c>
      <c r="L82" s="17">
        <v>0</v>
      </c>
      <c r="M82" s="17">
        <v>0</v>
      </c>
      <c r="N82" s="17">
        <v>0</v>
      </c>
      <c r="O82" s="17">
        <v>0</v>
      </c>
      <c r="P82" s="17">
        <v>0</v>
      </c>
      <c r="Q82" s="20">
        <v>-22.060000000000002</v>
      </c>
      <c r="R82" s="20">
        <v>-10.380000000000003</v>
      </c>
      <c r="S82" s="20">
        <v>0</v>
      </c>
      <c r="T82" s="20">
        <v>0</v>
      </c>
      <c r="U82" s="20">
        <v>0</v>
      </c>
      <c r="V82" s="20">
        <v>0</v>
      </c>
      <c r="W82" s="20">
        <v>0</v>
      </c>
      <c r="X82" s="20">
        <v>0</v>
      </c>
      <c r="Y82" s="20">
        <v>0</v>
      </c>
      <c r="Z82" s="20">
        <v>0</v>
      </c>
      <c r="AA82" s="20">
        <v>0</v>
      </c>
      <c r="AB82" s="20">
        <v>0</v>
      </c>
      <c r="AC82" s="17">
        <v>-70.130000000000024</v>
      </c>
      <c r="AD82" s="17">
        <v>-32.52000000000001</v>
      </c>
      <c r="AE82" s="17">
        <v>0</v>
      </c>
      <c r="AF82" s="17">
        <v>0</v>
      </c>
      <c r="AG82" s="17">
        <v>0</v>
      </c>
      <c r="AH82" s="17">
        <v>0</v>
      </c>
      <c r="AI82" s="17">
        <v>0</v>
      </c>
      <c r="AJ82" s="17">
        <v>0</v>
      </c>
      <c r="AK82" s="17">
        <v>0</v>
      </c>
      <c r="AL82" s="17">
        <v>0</v>
      </c>
      <c r="AM82" s="17">
        <v>0</v>
      </c>
      <c r="AN82" s="17">
        <v>0</v>
      </c>
      <c r="AO82" s="20">
        <f t="shared" si="12"/>
        <v>-533.47000000000253</v>
      </c>
      <c r="AP82" s="20">
        <f t="shared" si="14"/>
        <v>-250.35999999999913</v>
      </c>
      <c r="AQ82" s="20">
        <f t="shared" si="14"/>
        <v>0</v>
      </c>
      <c r="AR82" s="20">
        <f t="shared" si="14"/>
        <v>0</v>
      </c>
      <c r="AS82" s="20">
        <f t="shared" si="14"/>
        <v>0</v>
      </c>
      <c r="AT82" s="20">
        <f t="shared" si="14"/>
        <v>0</v>
      </c>
      <c r="AU82" s="20">
        <f t="shared" si="14"/>
        <v>0</v>
      </c>
      <c r="AV82" s="20">
        <f t="shared" si="14"/>
        <v>0</v>
      </c>
      <c r="AW82" s="20">
        <f t="shared" si="14"/>
        <v>0</v>
      </c>
      <c r="AX82" s="20">
        <f t="shared" si="14"/>
        <v>0</v>
      </c>
      <c r="AY82" s="20">
        <f t="shared" si="14"/>
        <v>0</v>
      </c>
      <c r="AZ82" s="20">
        <f t="shared" si="14"/>
        <v>0</v>
      </c>
      <c r="BA82" s="17">
        <v>-8.82</v>
      </c>
      <c r="BB82" s="17">
        <v>-4.1500000000000004</v>
      </c>
      <c r="BC82" s="17">
        <v>0</v>
      </c>
      <c r="BD82" s="17">
        <v>0</v>
      </c>
      <c r="BE82" s="17">
        <v>0</v>
      </c>
      <c r="BF82" s="17">
        <v>0</v>
      </c>
      <c r="BG82" s="17">
        <v>0</v>
      </c>
      <c r="BH82" s="17">
        <v>0</v>
      </c>
      <c r="BI82" s="17">
        <v>0</v>
      </c>
      <c r="BJ82" s="17">
        <v>0</v>
      </c>
      <c r="BK82" s="17">
        <v>0</v>
      </c>
      <c r="BL82" s="17">
        <v>0</v>
      </c>
      <c r="BM82" s="20">
        <f t="shared" si="13"/>
        <v>-542.29000000000258</v>
      </c>
      <c r="BN82" s="20">
        <f t="shared" si="15"/>
        <v>-254.50999999999914</v>
      </c>
      <c r="BO82" s="20">
        <f t="shared" si="15"/>
        <v>0</v>
      </c>
      <c r="BP82" s="20">
        <f t="shared" si="15"/>
        <v>0</v>
      </c>
      <c r="BQ82" s="20">
        <f t="shared" si="15"/>
        <v>0</v>
      </c>
      <c r="BR82" s="20">
        <f t="shared" si="15"/>
        <v>0</v>
      </c>
      <c r="BS82" s="20">
        <f t="shared" si="15"/>
        <v>0</v>
      </c>
      <c r="BT82" s="20">
        <f t="shared" si="15"/>
        <v>0</v>
      </c>
      <c r="BU82" s="20">
        <f t="shared" si="15"/>
        <v>0</v>
      </c>
      <c r="BV82" s="20">
        <f t="shared" si="15"/>
        <v>0</v>
      </c>
      <c r="BW82" s="20">
        <f t="shared" si="15"/>
        <v>0</v>
      </c>
      <c r="BX82" s="20">
        <f t="shared" si="15"/>
        <v>0</v>
      </c>
      <c r="BY82" s="17">
        <f t="shared" si="16"/>
        <v>-648.7400000000016</v>
      </c>
      <c r="BZ82" s="17">
        <f t="shared" si="17"/>
        <v>-32.440000000000005</v>
      </c>
      <c r="CA82" s="17">
        <f t="shared" si="18"/>
        <v>-115.62000000000003</v>
      </c>
      <c r="CB82" s="17">
        <f t="shared" si="19"/>
        <v>-796.80000000000177</v>
      </c>
    </row>
    <row r="83" spans="1:80" x14ac:dyDescent="0.25">
      <c r="A83" t="str">
        <f t="shared" si="9"/>
        <v>TAC3.GWW1</v>
      </c>
      <c r="B83" s="1" t="s">
        <v>109</v>
      </c>
      <c r="C83" s="1" t="s">
        <v>110</v>
      </c>
      <c r="D83" s="1" t="s">
        <v>110</v>
      </c>
      <c r="E83" s="17">
        <v>0</v>
      </c>
      <c r="F83" s="17">
        <v>0</v>
      </c>
      <c r="G83" s="17">
        <v>-306.87000000000251</v>
      </c>
      <c r="H83" s="17">
        <v>-242.25</v>
      </c>
      <c r="I83" s="17">
        <v>-172</v>
      </c>
      <c r="J83" s="17">
        <v>-187.94999999999891</v>
      </c>
      <c r="K83" s="17">
        <v>-178.89000000000124</v>
      </c>
      <c r="L83" s="17">
        <v>-212.06000000000131</v>
      </c>
      <c r="M83" s="17">
        <v>-271.3700000000008</v>
      </c>
      <c r="N83" s="17">
        <v>-248.33999999999833</v>
      </c>
      <c r="O83" s="17">
        <v>-251.48999999999978</v>
      </c>
      <c r="P83" s="17">
        <v>-273.21000000000095</v>
      </c>
      <c r="Q83" s="20">
        <v>0</v>
      </c>
      <c r="R83" s="20">
        <v>0</v>
      </c>
      <c r="S83" s="20">
        <v>-15.350000000000009</v>
      </c>
      <c r="T83" s="20">
        <v>-12.11</v>
      </c>
      <c r="U83" s="20">
        <v>-8.600000000000005</v>
      </c>
      <c r="V83" s="20">
        <v>-9.3999999999999986</v>
      </c>
      <c r="W83" s="20">
        <v>-8.94</v>
      </c>
      <c r="X83" s="20">
        <v>-10.600000000000001</v>
      </c>
      <c r="Y83" s="20">
        <v>-13.569999999999999</v>
      </c>
      <c r="Z83" s="20">
        <v>-12.419999999999995</v>
      </c>
      <c r="AA83" s="20">
        <v>-12.569999999999993</v>
      </c>
      <c r="AB83" s="20">
        <v>-13.659999999999997</v>
      </c>
      <c r="AC83" s="17">
        <v>0</v>
      </c>
      <c r="AD83" s="17">
        <v>0</v>
      </c>
      <c r="AE83" s="17">
        <v>-47.52000000000001</v>
      </c>
      <c r="AF83" s="17">
        <v>-37</v>
      </c>
      <c r="AG83" s="17">
        <v>-25.92</v>
      </c>
      <c r="AH83" s="17">
        <v>-27.92</v>
      </c>
      <c r="AI83" s="17">
        <v>-26.21</v>
      </c>
      <c r="AJ83" s="17">
        <v>-30.67</v>
      </c>
      <c r="AK83" s="17">
        <v>-38.72</v>
      </c>
      <c r="AL83" s="17">
        <v>-34.97999999999999</v>
      </c>
      <c r="AM83" s="17">
        <v>-34.94</v>
      </c>
      <c r="AN83" s="17">
        <v>-37.449999999999989</v>
      </c>
      <c r="AO83" s="20">
        <f t="shared" si="12"/>
        <v>0</v>
      </c>
      <c r="AP83" s="20">
        <f t="shared" si="14"/>
        <v>0</v>
      </c>
      <c r="AQ83" s="20">
        <f t="shared" si="14"/>
        <v>-369.74000000000251</v>
      </c>
      <c r="AR83" s="20">
        <f t="shared" si="14"/>
        <v>-291.36</v>
      </c>
      <c r="AS83" s="20">
        <f t="shared" si="14"/>
        <v>-206.51999999999998</v>
      </c>
      <c r="AT83" s="20">
        <f t="shared" si="14"/>
        <v>-225.2699999999989</v>
      </c>
      <c r="AU83" s="20">
        <f t="shared" si="14"/>
        <v>-214.04000000000124</v>
      </c>
      <c r="AV83" s="20">
        <f t="shared" si="14"/>
        <v>-253.33000000000129</v>
      </c>
      <c r="AW83" s="20">
        <f t="shared" si="14"/>
        <v>-323.66000000000076</v>
      </c>
      <c r="AX83" s="20">
        <f t="shared" si="14"/>
        <v>-295.7399999999983</v>
      </c>
      <c r="AY83" s="20">
        <f t="shared" si="14"/>
        <v>-298.99999999999977</v>
      </c>
      <c r="AZ83" s="20">
        <f t="shared" si="14"/>
        <v>-324.3200000000009</v>
      </c>
      <c r="BA83" s="17">
        <v>0</v>
      </c>
      <c r="BB83" s="17">
        <v>0</v>
      </c>
      <c r="BC83" s="17">
        <v>-6.14</v>
      </c>
      <c r="BD83" s="17">
        <v>-4.84</v>
      </c>
      <c r="BE83" s="17">
        <v>-3.44</v>
      </c>
      <c r="BF83" s="17">
        <v>-3.76</v>
      </c>
      <c r="BG83" s="17">
        <v>-3.58</v>
      </c>
      <c r="BH83" s="17">
        <v>-4.24</v>
      </c>
      <c r="BI83" s="17">
        <v>-5.43</v>
      </c>
      <c r="BJ83" s="17">
        <v>-4.97</v>
      </c>
      <c r="BK83" s="17">
        <v>-5.03</v>
      </c>
      <c r="BL83" s="17">
        <v>-5.46</v>
      </c>
      <c r="BM83" s="20">
        <f t="shared" si="13"/>
        <v>0</v>
      </c>
      <c r="BN83" s="20">
        <f t="shared" si="15"/>
        <v>0</v>
      </c>
      <c r="BO83" s="20">
        <f t="shared" si="15"/>
        <v>-375.8800000000025</v>
      </c>
      <c r="BP83" s="20">
        <f t="shared" si="15"/>
        <v>-296.2</v>
      </c>
      <c r="BQ83" s="20">
        <f t="shared" si="15"/>
        <v>-209.95999999999998</v>
      </c>
      <c r="BR83" s="20">
        <f t="shared" si="15"/>
        <v>-229.02999999999889</v>
      </c>
      <c r="BS83" s="20">
        <f t="shared" si="15"/>
        <v>-217.62000000000126</v>
      </c>
      <c r="BT83" s="20">
        <f t="shared" si="15"/>
        <v>-257.5700000000013</v>
      </c>
      <c r="BU83" s="20">
        <f t="shared" si="15"/>
        <v>-329.09000000000077</v>
      </c>
      <c r="BV83" s="20">
        <f t="shared" si="15"/>
        <v>-300.70999999999833</v>
      </c>
      <c r="BW83" s="20">
        <f t="shared" si="15"/>
        <v>-304.02999999999975</v>
      </c>
      <c r="BX83" s="20">
        <f t="shared" si="15"/>
        <v>-329.78000000000088</v>
      </c>
      <c r="BY83" s="17">
        <f t="shared" si="16"/>
        <v>-2344.4300000000039</v>
      </c>
      <c r="BZ83" s="17">
        <f t="shared" si="17"/>
        <v>-117.22</v>
      </c>
      <c r="CA83" s="17">
        <f t="shared" si="18"/>
        <v>-388.21999999999991</v>
      </c>
      <c r="CB83" s="17">
        <f t="shared" si="19"/>
        <v>-2849.8700000000035</v>
      </c>
    </row>
    <row r="84" spans="1:80" x14ac:dyDescent="0.25">
      <c r="A84" t="str">
        <f t="shared" si="9"/>
        <v>HWP.HAL1</v>
      </c>
      <c r="B84" s="1" t="s">
        <v>111</v>
      </c>
      <c r="C84" s="1" t="s">
        <v>112</v>
      </c>
      <c r="D84" s="1" t="s">
        <v>112</v>
      </c>
      <c r="E84" s="17">
        <v>1115</v>
      </c>
      <c r="F84" s="17">
        <v>694.66999999999825</v>
      </c>
      <c r="G84" s="17">
        <v>588.79999999999927</v>
      </c>
      <c r="H84" s="17">
        <v>620.87999999999738</v>
      </c>
      <c r="I84" s="17">
        <v>1091.3899999999994</v>
      </c>
      <c r="J84" s="17">
        <v>988</v>
      </c>
      <c r="K84" s="17">
        <v>452.11000000000058</v>
      </c>
      <c r="L84" s="17">
        <v>377.13000000000102</v>
      </c>
      <c r="M84" s="17">
        <v>405.77000000000044</v>
      </c>
      <c r="N84" s="17">
        <v>636.47999999999956</v>
      </c>
      <c r="O84" s="17">
        <v>533.83000000000175</v>
      </c>
      <c r="P84" s="17">
        <v>491.58000000000175</v>
      </c>
      <c r="Q84" s="20">
        <v>55.75</v>
      </c>
      <c r="R84" s="20">
        <v>34.740000000000009</v>
      </c>
      <c r="S84" s="20">
        <v>29.440000000000055</v>
      </c>
      <c r="T84" s="20">
        <v>31.040000000000077</v>
      </c>
      <c r="U84" s="20">
        <v>54.569999999999936</v>
      </c>
      <c r="V84" s="20">
        <v>49.400000000000091</v>
      </c>
      <c r="W84" s="20">
        <v>22.600000000000023</v>
      </c>
      <c r="X84" s="20">
        <v>18.859999999999957</v>
      </c>
      <c r="Y84" s="20">
        <v>20.289999999999964</v>
      </c>
      <c r="Z84" s="20">
        <v>31.819999999999936</v>
      </c>
      <c r="AA84" s="20">
        <v>26.690000000000055</v>
      </c>
      <c r="AB84" s="20">
        <v>24.580000000000041</v>
      </c>
      <c r="AC84" s="17">
        <v>177.19000000000051</v>
      </c>
      <c r="AD84" s="17">
        <v>108.92000000000007</v>
      </c>
      <c r="AE84" s="17">
        <v>91.190000000000055</v>
      </c>
      <c r="AF84" s="17">
        <v>94.839999999999691</v>
      </c>
      <c r="AG84" s="17">
        <v>164.47000000000025</v>
      </c>
      <c r="AH84" s="17">
        <v>146.78999999999996</v>
      </c>
      <c r="AI84" s="17">
        <v>66.239999999999782</v>
      </c>
      <c r="AJ84" s="17">
        <v>54.539999999999964</v>
      </c>
      <c r="AK84" s="17">
        <v>57.900000000000091</v>
      </c>
      <c r="AL84" s="17">
        <v>89.649999999999864</v>
      </c>
      <c r="AM84" s="17">
        <v>74.169999999999845</v>
      </c>
      <c r="AN84" s="17">
        <v>67.389999999999873</v>
      </c>
      <c r="AO84" s="20">
        <f t="shared" si="12"/>
        <v>1347.9400000000005</v>
      </c>
      <c r="AP84" s="20">
        <f t="shared" si="14"/>
        <v>838.32999999999834</v>
      </c>
      <c r="AQ84" s="20">
        <f t="shared" si="14"/>
        <v>709.42999999999938</v>
      </c>
      <c r="AR84" s="20">
        <f t="shared" si="14"/>
        <v>746.75999999999715</v>
      </c>
      <c r="AS84" s="20">
        <f t="shared" si="14"/>
        <v>1310.4299999999996</v>
      </c>
      <c r="AT84" s="20">
        <f t="shared" si="14"/>
        <v>1184.19</v>
      </c>
      <c r="AU84" s="20">
        <f t="shared" si="14"/>
        <v>540.95000000000039</v>
      </c>
      <c r="AV84" s="20">
        <f t="shared" si="14"/>
        <v>450.53000000000094</v>
      </c>
      <c r="AW84" s="20">
        <f t="shared" si="14"/>
        <v>483.96000000000049</v>
      </c>
      <c r="AX84" s="20">
        <f t="shared" si="14"/>
        <v>757.94999999999936</v>
      </c>
      <c r="AY84" s="20">
        <f t="shared" si="14"/>
        <v>634.69000000000165</v>
      </c>
      <c r="AZ84" s="20">
        <f t="shared" si="14"/>
        <v>583.55000000000166</v>
      </c>
      <c r="BA84" s="17">
        <v>22.29</v>
      </c>
      <c r="BB84" s="17">
        <v>13.89</v>
      </c>
      <c r="BC84" s="17">
        <v>11.77</v>
      </c>
      <c r="BD84" s="17">
        <v>12.41</v>
      </c>
      <c r="BE84" s="17">
        <v>21.82</v>
      </c>
      <c r="BF84" s="17">
        <v>19.760000000000002</v>
      </c>
      <c r="BG84" s="17">
        <v>9.0399999999999991</v>
      </c>
      <c r="BH84" s="17">
        <v>7.54</v>
      </c>
      <c r="BI84" s="17">
        <v>8.11</v>
      </c>
      <c r="BJ84" s="17">
        <v>12.73</v>
      </c>
      <c r="BK84" s="17">
        <v>10.67</v>
      </c>
      <c r="BL84" s="17">
        <v>9.83</v>
      </c>
      <c r="BM84" s="20">
        <f t="shared" si="13"/>
        <v>1370.2300000000005</v>
      </c>
      <c r="BN84" s="20">
        <f t="shared" si="15"/>
        <v>852.21999999999832</v>
      </c>
      <c r="BO84" s="20">
        <f t="shared" si="15"/>
        <v>721.19999999999936</v>
      </c>
      <c r="BP84" s="20">
        <f t="shared" si="15"/>
        <v>759.16999999999712</v>
      </c>
      <c r="BQ84" s="20">
        <f t="shared" si="15"/>
        <v>1332.2499999999995</v>
      </c>
      <c r="BR84" s="20">
        <f t="shared" si="15"/>
        <v>1203.95</v>
      </c>
      <c r="BS84" s="20">
        <f t="shared" si="15"/>
        <v>549.99000000000035</v>
      </c>
      <c r="BT84" s="20">
        <f t="shared" si="15"/>
        <v>458.07000000000096</v>
      </c>
      <c r="BU84" s="20">
        <f t="shared" si="15"/>
        <v>492.0700000000005</v>
      </c>
      <c r="BV84" s="20">
        <f t="shared" si="15"/>
        <v>770.67999999999938</v>
      </c>
      <c r="BW84" s="20">
        <f t="shared" si="15"/>
        <v>645.36000000000161</v>
      </c>
      <c r="BX84" s="20">
        <f t="shared" si="15"/>
        <v>593.3800000000017</v>
      </c>
      <c r="BY84" s="17">
        <f t="shared" si="16"/>
        <v>7995.6399999999994</v>
      </c>
      <c r="BZ84" s="17">
        <f t="shared" si="17"/>
        <v>399.78000000000014</v>
      </c>
      <c r="CA84" s="17">
        <f t="shared" si="18"/>
        <v>1353.1499999999999</v>
      </c>
      <c r="CB84" s="17">
        <f t="shared" si="19"/>
        <v>9748.5699999999979</v>
      </c>
    </row>
    <row r="85" spans="1:80" x14ac:dyDescent="0.25">
      <c r="A85" t="str">
        <f t="shared" si="9"/>
        <v>MPLP.HRM</v>
      </c>
      <c r="B85" s="1" t="s">
        <v>113</v>
      </c>
      <c r="C85" s="1" t="s">
        <v>114</v>
      </c>
      <c r="D85" s="1" t="s">
        <v>114</v>
      </c>
      <c r="E85" s="17">
        <v>-1468.5800000000163</v>
      </c>
      <c r="F85" s="17">
        <v>-1200.2199999999721</v>
      </c>
      <c r="G85" s="17">
        <v>-167.04999999999927</v>
      </c>
      <c r="H85" s="17">
        <v>-9.25</v>
      </c>
      <c r="I85" s="17">
        <v>-1828.1900000000023</v>
      </c>
      <c r="J85" s="17">
        <v>-5508.5100000000093</v>
      </c>
      <c r="K85" s="17">
        <v>-457.60000000000582</v>
      </c>
      <c r="L85" s="17">
        <v>0</v>
      </c>
      <c r="M85" s="17">
        <v>0</v>
      </c>
      <c r="N85" s="17">
        <v>0</v>
      </c>
      <c r="O85" s="17">
        <v>-666.25</v>
      </c>
      <c r="P85" s="17">
        <v>-837.5</v>
      </c>
      <c r="Q85" s="20">
        <v>-73.429999999998472</v>
      </c>
      <c r="R85" s="20">
        <v>-60.010000000000218</v>
      </c>
      <c r="S85" s="20">
        <v>-8.3499999999999091</v>
      </c>
      <c r="T85" s="20">
        <v>-0.46000000000000085</v>
      </c>
      <c r="U85" s="20">
        <v>-91.409999999999854</v>
      </c>
      <c r="V85" s="20">
        <v>-275.43000000000029</v>
      </c>
      <c r="W85" s="20">
        <v>-22.880000000000109</v>
      </c>
      <c r="X85" s="20">
        <v>0</v>
      </c>
      <c r="Y85" s="20">
        <v>0</v>
      </c>
      <c r="Z85" s="20">
        <v>0</v>
      </c>
      <c r="AA85" s="20">
        <v>-33.3100000000004</v>
      </c>
      <c r="AB85" s="20">
        <v>-41.880000000000109</v>
      </c>
      <c r="AC85" s="17">
        <v>-233.38000000000102</v>
      </c>
      <c r="AD85" s="17">
        <v>-188.18000000000029</v>
      </c>
      <c r="AE85" s="17">
        <v>-25.869999999999891</v>
      </c>
      <c r="AF85" s="17">
        <v>-1.410000000000025</v>
      </c>
      <c r="AG85" s="17">
        <v>-275.5</v>
      </c>
      <c r="AH85" s="17">
        <v>-818.41000000000349</v>
      </c>
      <c r="AI85" s="17">
        <v>-67.049999999999272</v>
      </c>
      <c r="AJ85" s="17">
        <v>0</v>
      </c>
      <c r="AK85" s="17">
        <v>0</v>
      </c>
      <c r="AL85" s="17">
        <v>0</v>
      </c>
      <c r="AM85" s="17">
        <v>-92.569999999999709</v>
      </c>
      <c r="AN85" s="17">
        <v>-114.81000000000131</v>
      </c>
      <c r="AO85" s="20">
        <f t="shared" si="12"/>
        <v>-1775.3900000000158</v>
      </c>
      <c r="AP85" s="20">
        <f t="shared" si="14"/>
        <v>-1448.4099999999726</v>
      </c>
      <c r="AQ85" s="20">
        <f t="shared" si="14"/>
        <v>-201.26999999999907</v>
      </c>
      <c r="AR85" s="20">
        <f t="shared" si="14"/>
        <v>-11.120000000000026</v>
      </c>
      <c r="AS85" s="20">
        <f t="shared" si="14"/>
        <v>-2195.1000000000022</v>
      </c>
      <c r="AT85" s="20">
        <f t="shared" si="14"/>
        <v>-6602.3500000000131</v>
      </c>
      <c r="AU85" s="20">
        <f t="shared" si="14"/>
        <v>-547.5300000000052</v>
      </c>
      <c r="AV85" s="20">
        <f t="shared" si="14"/>
        <v>0</v>
      </c>
      <c r="AW85" s="20">
        <f t="shared" si="14"/>
        <v>0</v>
      </c>
      <c r="AX85" s="20">
        <f t="shared" si="14"/>
        <v>0</v>
      </c>
      <c r="AY85" s="20">
        <f t="shared" si="14"/>
        <v>-792.13000000000011</v>
      </c>
      <c r="AZ85" s="20">
        <f t="shared" si="14"/>
        <v>-994.19000000000142</v>
      </c>
      <c r="BA85" s="17">
        <v>-29.36</v>
      </c>
      <c r="BB85" s="17">
        <v>-24</v>
      </c>
      <c r="BC85" s="17">
        <v>-3.34</v>
      </c>
      <c r="BD85" s="17">
        <v>-0.18</v>
      </c>
      <c r="BE85" s="17">
        <v>-36.56</v>
      </c>
      <c r="BF85" s="17">
        <v>-110.14</v>
      </c>
      <c r="BG85" s="17">
        <v>-9.15</v>
      </c>
      <c r="BH85" s="17">
        <v>0</v>
      </c>
      <c r="BI85" s="17">
        <v>0</v>
      </c>
      <c r="BJ85" s="17">
        <v>0</v>
      </c>
      <c r="BK85" s="17">
        <v>-13.32</v>
      </c>
      <c r="BL85" s="17">
        <v>-16.75</v>
      </c>
      <c r="BM85" s="20">
        <f t="shared" si="13"/>
        <v>-1804.7500000000157</v>
      </c>
      <c r="BN85" s="20">
        <f t="shared" si="15"/>
        <v>-1472.4099999999726</v>
      </c>
      <c r="BO85" s="20">
        <f t="shared" si="15"/>
        <v>-204.60999999999908</v>
      </c>
      <c r="BP85" s="20">
        <f t="shared" si="15"/>
        <v>-11.300000000000026</v>
      </c>
      <c r="BQ85" s="20">
        <f t="shared" si="15"/>
        <v>-2231.6600000000021</v>
      </c>
      <c r="BR85" s="20">
        <f t="shared" si="15"/>
        <v>-6712.4900000000134</v>
      </c>
      <c r="BS85" s="20">
        <f t="shared" si="15"/>
        <v>-556.68000000000518</v>
      </c>
      <c r="BT85" s="20">
        <f t="shared" si="15"/>
        <v>0</v>
      </c>
      <c r="BU85" s="20">
        <f t="shared" si="15"/>
        <v>0</v>
      </c>
      <c r="BV85" s="20">
        <f t="shared" si="15"/>
        <v>0</v>
      </c>
      <c r="BW85" s="20">
        <f t="shared" si="15"/>
        <v>-805.45000000000016</v>
      </c>
      <c r="BX85" s="20">
        <f t="shared" si="15"/>
        <v>-1010.9400000000014</v>
      </c>
      <c r="BY85" s="17">
        <f t="shared" si="16"/>
        <v>-12143.150000000005</v>
      </c>
      <c r="BZ85" s="17">
        <f t="shared" si="17"/>
        <v>-607.1599999999994</v>
      </c>
      <c r="CA85" s="17">
        <f t="shared" si="18"/>
        <v>-2059.980000000005</v>
      </c>
      <c r="CB85" s="17">
        <f t="shared" si="19"/>
        <v>-14810.290000000012</v>
      </c>
    </row>
    <row r="86" spans="1:80" x14ac:dyDescent="0.25">
      <c r="A86" t="str">
        <f t="shared" si="9"/>
        <v>TAU.HSH</v>
      </c>
      <c r="B86" s="1" t="s">
        <v>31</v>
      </c>
      <c r="C86" s="1" t="s">
        <v>115</v>
      </c>
      <c r="D86" s="1" t="s">
        <v>115</v>
      </c>
      <c r="E86" s="17">
        <v>-17.140000000000327</v>
      </c>
      <c r="F86" s="17">
        <v>-20.479999999999563</v>
      </c>
      <c r="G86" s="17">
        <v>-12.039999999999964</v>
      </c>
      <c r="H86" s="17">
        <v>-10.609999999999673</v>
      </c>
      <c r="I86" s="17">
        <v>-50.81000000000131</v>
      </c>
      <c r="J86" s="17">
        <v>-99.990000000005239</v>
      </c>
      <c r="K86" s="17">
        <v>-22.510000000002037</v>
      </c>
      <c r="L86" s="17">
        <v>-25.149999999999636</v>
      </c>
      <c r="M86" s="17">
        <v>-14.799999999999272</v>
      </c>
      <c r="N86" s="17">
        <v>-12.720000000000255</v>
      </c>
      <c r="O86" s="17">
        <v>-8.3800000000001091</v>
      </c>
      <c r="P86" s="17">
        <v>-8.7600000000002183</v>
      </c>
      <c r="Q86" s="20">
        <v>-0.86000000000001364</v>
      </c>
      <c r="R86" s="20">
        <v>-1.0200000000000387</v>
      </c>
      <c r="S86" s="20">
        <v>-0.60999999999998522</v>
      </c>
      <c r="T86" s="20">
        <v>-0.53000000000000114</v>
      </c>
      <c r="U86" s="20">
        <v>-2.5399999999999636</v>
      </c>
      <c r="V86" s="20">
        <v>-5</v>
      </c>
      <c r="W86" s="20">
        <v>-1.1299999999999955</v>
      </c>
      <c r="X86" s="20">
        <v>-1.2599999999999909</v>
      </c>
      <c r="Y86" s="20">
        <v>-0.74000000000000909</v>
      </c>
      <c r="Z86" s="20">
        <v>-0.63999999999998636</v>
      </c>
      <c r="AA86" s="20">
        <v>-0.41999999999998749</v>
      </c>
      <c r="AB86" s="20">
        <v>-0.44000000000002615</v>
      </c>
      <c r="AC86" s="17">
        <v>-2.7300000000000182</v>
      </c>
      <c r="AD86" s="17">
        <v>-3.2200000000000273</v>
      </c>
      <c r="AE86" s="17">
        <v>-1.8700000000000045</v>
      </c>
      <c r="AF86" s="17">
        <v>-1.6200000000000045</v>
      </c>
      <c r="AG86" s="17">
        <v>-7.6600000000003092</v>
      </c>
      <c r="AH86" s="17">
        <v>-14.850000000000364</v>
      </c>
      <c r="AI86" s="17">
        <v>-3.2999999999999545</v>
      </c>
      <c r="AJ86" s="17">
        <v>-3.6400000000001</v>
      </c>
      <c r="AK86" s="17">
        <v>-2.1100000000000136</v>
      </c>
      <c r="AL86" s="17">
        <v>-1.7899999999999636</v>
      </c>
      <c r="AM86" s="17">
        <v>-1.1700000000000159</v>
      </c>
      <c r="AN86" s="17">
        <v>-1.1999999999999886</v>
      </c>
      <c r="AO86" s="20">
        <f t="shared" si="12"/>
        <v>-20.730000000000359</v>
      </c>
      <c r="AP86" s="20">
        <f t="shared" si="14"/>
        <v>-24.719999999999629</v>
      </c>
      <c r="AQ86" s="20">
        <f t="shared" si="14"/>
        <v>-14.519999999999953</v>
      </c>
      <c r="AR86" s="20">
        <f t="shared" si="14"/>
        <v>-12.759999999999678</v>
      </c>
      <c r="AS86" s="20">
        <f t="shared" si="14"/>
        <v>-61.010000000001583</v>
      </c>
      <c r="AT86" s="20">
        <f t="shared" si="14"/>
        <v>-119.8400000000056</v>
      </c>
      <c r="AU86" s="20">
        <f t="shared" si="14"/>
        <v>-26.940000000001987</v>
      </c>
      <c r="AV86" s="20">
        <f t="shared" si="14"/>
        <v>-30.049999999999727</v>
      </c>
      <c r="AW86" s="20">
        <f t="shared" si="14"/>
        <v>-17.649999999999295</v>
      </c>
      <c r="AX86" s="20">
        <f t="shared" si="14"/>
        <v>-15.150000000000205</v>
      </c>
      <c r="AY86" s="20">
        <f t="shared" si="14"/>
        <v>-9.9700000000001125</v>
      </c>
      <c r="AZ86" s="20">
        <f t="shared" si="14"/>
        <v>-10.400000000000233</v>
      </c>
      <c r="BA86" s="17">
        <v>-0.34</v>
      </c>
      <c r="BB86" s="17">
        <v>-0.41</v>
      </c>
      <c r="BC86" s="17">
        <v>-0.24</v>
      </c>
      <c r="BD86" s="17">
        <v>-0.21</v>
      </c>
      <c r="BE86" s="17">
        <v>-1.02</v>
      </c>
      <c r="BF86" s="17">
        <v>-2</v>
      </c>
      <c r="BG86" s="17">
        <v>-0.45</v>
      </c>
      <c r="BH86" s="17">
        <v>-0.5</v>
      </c>
      <c r="BI86" s="17">
        <v>-0.3</v>
      </c>
      <c r="BJ86" s="17">
        <v>-0.25</v>
      </c>
      <c r="BK86" s="17">
        <v>-0.17</v>
      </c>
      <c r="BL86" s="17">
        <v>-0.18</v>
      </c>
      <c r="BM86" s="20">
        <f t="shared" si="13"/>
        <v>-21.070000000000359</v>
      </c>
      <c r="BN86" s="20">
        <f t="shared" si="15"/>
        <v>-25.12999999999963</v>
      </c>
      <c r="BO86" s="20">
        <f t="shared" si="15"/>
        <v>-14.759999999999954</v>
      </c>
      <c r="BP86" s="20">
        <f t="shared" si="15"/>
        <v>-12.969999999999679</v>
      </c>
      <c r="BQ86" s="20">
        <f t="shared" si="15"/>
        <v>-62.030000000001586</v>
      </c>
      <c r="BR86" s="20">
        <f t="shared" si="15"/>
        <v>-121.8400000000056</v>
      </c>
      <c r="BS86" s="20">
        <f t="shared" si="15"/>
        <v>-27.390000000001987</v>
      </c>
      <c r="BT86" s="20">
        <f t="shared" si="15"/>
        <v>-30.549999999999727</v>
      </c>
      <c r="BU86" s="20">
        <f t="shared" si="15"/>
        <v>-17.949999999999296</v>
      </c>
      <c r="BV86" s="20">
        <f t="shared" si="15"/>
        <v>-15.400000000000205</v>
      </c>
      <c r="BW86" s="20">
        <f t="shared" si="15"/>
        <v>-10.140000000000112</v>
      </c>
      <c r="BX86" s="20">
        <f t="shared" si="15"/>
        <v>-10.580000000000233</v>
      </c>
      <c r="BY86" s="17">
        <f t="shared" si="16"/>
        <v>-303.3900000000076</v>
      </c>
      <c r="BZ86" s="17">
        <f t="shared" si="17"/>
        <v>-15.189999999999998</v>
      </c>
      <c r="CA86" s="17">
        <f t="shared" si="18"/>
        <v>-51.230000000000771</v>
      </c>
      <c r="CB86" s="17">
        <f t="shared" si="19"/>
        <v>-369.8100000000083</v>
      </c>
    </row>
    <row r="87" spans="1:80" x14ac:dyDescent="0.25">
      <c r="A87" t="str">
        <f t="shared" si="9"/>
        <v>VQW.IEW1</v>
      </c>
      <c r="B87" s="1" t="s">
        <v>29</v>
      </c>
      <c r="C87" s="1" t="s">
        <v>116</v>
      </c>
      <c r="D87" s="1" t="s">
        <v>116</v>
      </c>
      <c r="E87" s="17">
        <v>-357.69999999999709</v>
      </c>
      <c r="F87" s="17">
        <v>-185.92999999999847</v>
      </c>
      <c r="G87" s="17">
        <v>-277.83000000000175</v>
      </c>
      <c r="H87" s="17">
        <v>-183.17000000000007</v>
      </c>
      <c r="I87" s="17">
        <v>-112.90999999999985</v>
      </c>
      <c r="J87" s="17">
        <v>-129.73999999999978</v>
      </c>
      <c r="K87" s="17">
        <v>-126.58999999999833</v>
      </c>
      <c r="L87" s="17">
        <v>-126.86000000000058</v>
      </c>
      <c r="M87" s="17">
        <v>-177.92000000000007</v>
      </c>
      <c r="N87" s="17">
        <v>-186.39000000000124</v>
      </c>
      <c r="O87" s="17">
        <v>-193.81999999999971</v>
      </c>
      <c r="P87" s="17">
        <v>-231.17000000000189</v>
      </c>
      <c r="Q87" s="20">
        <v>-17.880000000000052</v>
      </c>
      <c r="R87" s="20">
        <v>-9.3000000000000114</v>
      </c>
      <c r="S87" s="20">
        <v>-13.900000000000006</v>
      </c>
      <c r="T87" s="20">
        <v>-9.1599999999999966</v>
      </c>
      <c r="U87" s="20">
        <v>-5.6499999999999915</v>
      </c>
      <c r="V87" s="20">
        <v>-6.4899999999999949</v>
      </c>
      <c r="W87" s="20">
        <v>-6.3299999999999983</v>
      </c>
      <c r="X87" s="20">
        <v>-6.3399999999999892</v>
      </c>
      <c r="Y87" s="20">
        <v>-8.89</v>
      </c>
      <c r="Z87" s="20">
        <v>-9.3199999999999932</v>
      </c>
      <c r="AA87" s="20">
        <v>-9.6899999999999977</v>
      </c>
      <c r="AB87" s="20">
        <v>-11.560000000000002</v>
      </c>
      <c r="AC87" s="17">
        <v>-56.840000000000032</v>
      </c>
      <c r="AD87" s="17">
        <v>-29.150000000000034</v>
      </c>
      <c r="AE87" s="17">
        <v>-43.030000000000086</v>
      </c>
      <c r="AF87" s="17">
        <v>-27.980000000000018</v>
      </c>
      <c r="AG87" s="17">
        <v>-17.019999999999982</v>
      </c>
      <c r="AH87" s="17">
        <v>-19.279999999999973</v>
      </c>
      <c r="AI87" s="17">
        <v>-18.549999999999983</v>
      </c>
      <c r="AJ87" s="17">
        <v>-18.340000000000003</v>
      </c>
      <c r="AK87" s="17">
        <v>-25.390000000000043</v>
      </c>
      <c r="AL87" s="17">
        <v>-26.25</v>
      </c>
      <c r="AM87" s="17">
        <v>-26.920000000000016</v>
      </c>
      <c r="AN87" s="17">
        <v>-31.690000000000055</v>
      </c>
      <c r="AO87" s="20">
        <f t="shared" si="12"/>
        <v>-432.41999999999717</v>
      </c>
      <c r="AP87" s="20">
        <f t="shared" si="14"/>
        <v>-224.37999999999852</v>
      </c>
      <c r="AQ87" s="20">
        <f t="shared" si="14"/>
        <v>-334.76000000000181</v>
      </c>
      <c r="AR87" s="20">
        <f t="shared" si="14"/>
        <v>-220.31000000000009</v>
      </c>
      <c r="AS87" s="20">
        <f t="shared" si="14"/>
        <v>-135.57999999999981</v>
      </c>
      <c r="AT87" s="20">
        <f t="shared" si="14"/>
        <v>-155.50999999999976</v>
      </c>
      <c r="AU87" s="20">
        <f t="shared" si="14"/>
        <v>-151.46999999999829</v>
      </c>
      <c r="AV87" s="20">
        <f t="shared" si="14"/>
        <v>-151.54000000000056</v>
      </c>
      <c r="AW87" s="20">
        <f t="shared" si="14"/>
        <v>-212.2000000000001</v>
      </c>
      <c r="AX87" s="20">
        <f t="shared" si="14"/>
        <v>-221.96000000000123</v>
      </c>
      <c r="AY87" s="20">
        <f t="shared" si="14"/>
        <v>-230.42999999999972</v>
      </c>
      <c r="AZ87" s="20">
        <f t="shared" si="14"/>
        <v>-274.42000000000195</v>
      </c>
      <c r="BA87" s="17">
        <v>-7.15</v>
      </c>
      <c r="BB87" s="17">
        <v>-3.72</v>
      </c>
      <c r="BC87" s="17">
        <v>-5.56</v>
      </c>
      <c r="BD87" s="17">
        <v>-3.66</v>
      </c>
      <c r="BE87" s="17">
        <v>-2.2599999999999998</v>
      </c>
      <c r="BF87" s="17">
        <v>-2.59</v>
      </c>
      <c r="BG87" s="17">
        <v>-2.5299999999999998</v>
      </c>
      <c r="BH87" s="17">
        <v>-2.54</v>
      </c>
      <c r="BI87" s="17">
        <v>-3.56</v>
      </c>
      <c r="BJ87" s="17">
        <v>-3.73</v>
      </c>
      <c r="BK87" s="17">
        <v>-3.88</v>
      </c>
      <c r="BL87" s="17">
        <v>-4.62</v>
      </c>
      <c r="BM87" s="20">
        <f t="shared" si="13"/>
        <v>-439.56999999999715</v>
      </c>
      <c r="BN87" s="20">
        <f t="shared" si="15"/>
        <v>-228.09999999999852</v>
      </c>
      <c r="BO87" s="20">
        <f t="shared" si="15"/>
        <v>-340.32000000000181</v>
      </c>
      <c r="BP87" s="20">
        <f t="shared" si="15"/>
        <v>-223.97000000000008</v>
      </c>
      <c r="BQ87" s="20">
        <f t="shared" si="15"/>
        <v>-137.8399999999998</v>
      </c>
      <c r="BR87" s="20">
        <f t="shared" si="15"/>
        <v>-158.09999999999977</v>
      </c>
      <c r="BS87" s="20">
        <f t="shared" si="15"/>
        <v>-153.99999999999829</v>
      </c>
      <c r="BT87" s="20">
        <f t="shared" si="15"/>
        <v>-154.08000000000055</v>
      </c>
      <c r="BU87" s="20">
        <f t="shared" si="15"/>
        <v>-215.7600000000001</v>
      </c>
      <c r="BV87" s="20">
        <f t="shared" si="15"/>
        <v>-225.69000000000122</v>
      </c>
      <c r="BW87" s="20">
        <f t="shared" si="15"/>
        <v>-234.30999999999972</v>
      </c>
      <c r="BX87" s="20">
        <f t="shared" si="15"/>
        <v>-279.04000000000195</v>
      </c>
      <c r="BY87" s="17">
        <f t="shared" si="16"/>
        <v>-2290.0299999999988</v>
      </c>
      <c r="BZ87" s="17">
        <f t="shared" si="17"/>
        <v>-114.51000000000003</v>
      </c>
      <c r="CA87" s="17">
        <f t="shared" si="18"/>
        <v>-386.24000000000024</v>
      </c>
      <c r="CB87" s="17">
        <f t="shared" si="19"/>
        <v>-2790.7799999999988</v>
      </c>
    </row>
    <row r="88" spans="1:80" x14ac:dyDescent="0.25">
      <c r="A88" t="str">
        <f t="shared" si="9"/>
        <v>VQW.IEW2</v>
      </c>
      <c r="B88" s="1" t="s">
        <v>29</v>
      </c>
      <c r="C88" s="1" t="s">
        <v>117</v>
      </c>
      <c r="D88" s="1" t="s">
        <v>117</v>
      </c>
      <c r="E88" s="17">
        <v>-348.20999999999913</v>
      </c>
      <c r="F88" s="17">
        <v>-195.59000000000015</v>
      </c>
      <c r="G88" s="17">
        <v>-277.88000000000102</v>
      </c>
      <c r="H88" s="17">
        <v>-179.46999999999935</v>
      </c>
      <c r="I88" s="17">
        <v>-106.76999999999953</v>
      </c>
      <c r="J88" s="17">
        <v>-145.81000000000131</v>
      </c>
      <c r="K88" s="17">
        <v>-113.76000000000022</v>
      </c>
      <c r="L88" s="17">
        <v>-124.45999999999913</v>
      </c>
      <c r="M88" s="17">
        <v>-172.93000000000029</v>
      </c>
      <c r="N88" s="17">
        <v>-178.67000000000007</v>
      </c>
      <c r="O88" s="17">
        <v>-194.56999999999971</v>
      </c>
      <c r="P88" s="17">
        <v>-230.43000000000029</v>
      </c>
      <c r="Q88" s="20">
        <v>-17.410000000000025</v>
      </c>
      <c r="R88" s="20">
        <v>-9.7800000000000011</v>
      </c>
      <c r="S88" s="20">
        <v>-13.890000000000015</v>
      </c>
      <c r="T88" s="20">
        <v>-8.9699999999999989</v>
      </c>
      <c r="U88" s="20">
        <v>-5.3400000000000034</v>
      </c>
      <c r="V88" s="20">
        <v>-7.289999999999992</v>
      </c>
      <c r="W88" s="20">
        <v>-5.6900000000000119</v>
      </c>
      <c r="X88" s="20">
        <v>-6.2199999999999989</v>
      </c>
      <c r="Y88" s="20">
        <v>-8.6400000000000148</v>
      </c>
      <c r="Z88" s="20">
        <v>-8.9399999999999977</v>
      </c>
      <c r="AA88" s="20">
        <v>-9.7300000000000182</v>
      </c>
      <c r="AB88" s="20">
        <v>-11.52000000000001</v>
      </c>
      <c r="AC88" s="17">
        <v>-55.330000000000041</v>
      </c>
      <c r="AD88" s="17">
        <v>-30.669999999999959</v>
      </c>
      <c r="AE88" s="17">
        <v>-43.039999999999964</v>
      </c>
      <c r="AF88" s="17">
        <v>-27.420000000000016</v>
      </c>
      <c r="AG88" s="17">
        <v>-16.089999999999975</v>
      </c>
      <c r="AH88" s="17">
        <v>-21.670000000000016</v>
      </c>
      <c r="AI88" s="17">
        <v>-16.659999999999997</v>
      </c>
      <c r="AJ88" s="17">
        <v>-17.990000000000009</v>
      </c>
      <c r="AK88" s="17">
        <v>-24.680000000000007</v>
      </c>
      <c r="AL88" s="17">
        <v>-25.159999999999968</v>
      </c>
      <c r="AM88" s="17">
        <v>-27.029999999999973</v>
      </c>
      <c r="AN88" s="17">
        <v>-31.590000000000032</v>
      </c>
      <c r="AO88" s="20">
        <f t="shared" si="12"/>
        <v>-420.94999999999919</v>
      </c>
      <c r="AP88" s="20">
        <f t="shared" si="14"/>
        <v>-236.04000000000011</v>
      </c>
      <c r="AQ88" s="20">
        <f t="shared" si="14"/>
        <v>-334.81000000000097</v>
      </c>
      <c r="AR88" s="20">
        <f t="shared" si="14"/>
        <v>-215.85999999999936</v>
      </c>
      <c r="AS88" s="20">
        <f t="shared" si="14"/>
        <v>-128.19999999999951</v>
      </c>
      <c r="AT88" s="20">
        <f t="shared" si="14"/>
        <v>-174.77000000000132</v>
      </c>
      <c r="AU88" s="20">
        <f t="shared" si="14"/>
        <v>-136.11000000000024</v>
      </c>
      <c r="AV88" s="20">
        <f t="shared" si="14"/>
        <v>-148.66999999999913</v>
      </c>
      <c r="AW88" s="20">
        <f t="shared" si="14"/>
        <v>-206.25000000000031</v>
      </c>
      <c r="AX88" s="20">
        <f t="shared" si="14"/>
        <v>-212.77000000000004</v>
      </c>
      <c r="AY88" s="20">
        <f t="shared" si="14"/>
        <v>-231.3299999999997</v>
      </c>
      <c r="AZ88" s="20">
        <f t="shared" si="14"/>
        <v>-273.5400000000003</v>
      </c>
      <c r="BA88" s="17">
        <v>-6.96</v>
      </c>
      <c r="BB88" s="17">
        <v>-3.91</v>
      </c>
      <c r="BC88" s="17">
        <v>-5.56</v>
      </c>
      <c r="BD88" s="17">
        <v>-3.59</v>
      </c>
      <c r="BE88" s="17">
        <v>-2.13</v>
      </c>
      <c r="BF88" s="17">
        <v>-2.92</v>
      </c>
      <c r="BG88" s="17">
        <v>-2.27</v>
      </c>
      <c r="BH88" s="17">
        <v>-2.4900000000000002</v>
      </c>
      <c r="BI88" s="17">
        <v>-3.46</v>
      </c>
      <c r="BJ88" s="17">
        <v>-3.57</v>
      </c>
      <c r="BK88" s="17">
        <v>-3.89</v>
      </c>
      <c r="BL88" s="17">
        <v>-4.6100000000000003</v>
      </c>
      <c r="BM88" s="20">
        <f t="shared" si="13"/>
        <v>-427.90999999999917</v>
      </c>
      <c r="BN88" s="20">
        <f t="shared" si="15"/>
        <v>-239.9500000000001</v>
      </c>
      <c r="BO88" s="20">
        <f t="shared" si="15"/>
        <v>-340.37000000000097</v>
      </c>
      <c r="BP88" s="20">
        <f t="shared" si="15"/>
        <v>-219.44999999999936</v>
      </c>
      <c r="BQ88" s="20">
        <f t="shared" si="15"/>
        <v>-130.3299999999995</v>
      </c>
      <c r="BR88" s="20">
        <f t="shared" si="15"/>
        <v>-177.69000000000131</v>
      </c>
      <c r="BS88" s="20">
        <f t="shared" si="15"/>
        <v>-138.38000000000025</v>
      </c>
      <c r="BT88" s="20">
        <f t="shared" si="15"/>
        <v>-151.15999999999914</v>
      </c>
      <c r="BU88" s="20">
        <f t="shared" si="15"/>
        <v>-209.71000000000032</v>
      </c>
      <c r="BV88" s="20">
        <f t="shared" si="15"/>
        <v>-216.34000000000003</v>
      </c>
      <c r="BW88" s="20">
        <f t="shared" si="15"/>
        <v>-235.21999999999969</v>
      </c>
      <c r="BX88" s="20">
        <f t="shared" si="15"/>
        <v>-278.15000000000032</v>
      </c>
      <c r="BY88" s="17">
        <f t="shared" si="16"/>
        <v>-2268.5500000000002</v>
      </c>
      <c r="BZ88" s="17">
        <f t="shared" si="17"/>
        <v>-113.42000000000009</v>
      </c>
      <c r="CA88" s="17">
        <f t="shared" si="18"/>
        <v>-382.68999999999988</v>
      </c>
      <c r="CB88" s="17">
        <f t="shared" si="19"/>
        <v>-2764.66</v>
      </c>
    </row>
    <row r="89" spans="1:80" x14ac:dyDescent="0.25">
      <c r="A89" t="str">
        <f t="shared" si="9"/>
        <v>TAU.INT</v>
      </c>
      <c r="B89" s="1" t="s">
        <v>31</v>
      </c>
      <c r="C89" s="1" t="s">
        <v>118</v>
      </c>
      <c r="D89" s="1" t="s">
        <v>118</v>
      </c>
      <c r="E89" s="17">
        <v>72</v>
      </c>
      <c r="F89" s="17">
        <v>102.26000000000005</v>
      </c>
      <c r="G89" s="17">
        <v>69.850000000000023</v>
      </c>
      <c r="H89" s="17">
        <v>63.180000000000007</v>
      </c>
      <c r="I89" s="17">
        <v>0.75</v>
      </c>
      <c r="J89" s="17">
        <v>396.09000000000015</v>
      </c>
      <c r="K89" s="17">
        <v>129.63</v>
      </c>
      <c r="L89" s="17">
        <v>179.87000000000012</v>
      </c>
      <c r="M89" s="17">
        <v>17.609999999999985</v>
      </c>
      <c r="N89" s="17">
        <v>30.379999999999995</v>
      </c>
      <c r="O89" s="17">
        <v>53.739999999999981</v>
      </c>
      <c r="P89" s="17">
        <v>68.17999999999995</v>
      </c>
      <c r="Q89" s="20">
        <v>3.5999999999999979</v>
      </c>
      <c r="R89" s="20">
        <v>5.1099999999999994</v>
      </c>
      <c r="S89" s="20">
        <v>3.4899999999999984</v>
      </c>
      <c r="T89" s="20">
        <v>3.16</v>
      </c>
      <c r="U89" s="20">
        <v>3.999999999999998E-2</v>
      </c>
      <c r="V89" s="20">
        <v>19.799999999999997</v>
      </c>
      <c r="W89" s="20">
        <v>6.4799999999999969</v>
      </c>
      <c r="X89" s="20">
        <v>8.990000000000002</v>
      </c>
      <c r="Y89" s="20">
        <v>0.87999999999999989</v>
      </c>
      <c r="Z89" s="20">
        <v>1.5199999999999996</v>
      </c>
      <c r="AA89" s="20">
        <v>2.6899999999999995</v>
      </c>
      <c r="AB89" s="20">
        <v>3.41</v>
      </c>
      <c r="AC89" s="17">
        <v>11.440000000000005</v>
      </c>
      <c r="AD89" s="17">
        <v>16.040000000000006</v>
      </c>
      <c r="AE89" s="17">
        <v>10.82</v>
      </c>
      <c r="AF89" s="17">
        <v>9.6499999999999986</v>
      </c>
      <c r="AG89" s="17">
        <v>0.12</v>
      </c>
      <c r="AH89" s="17">
        <v>58.849999999999966</v>
      </c>
      <c r="AI89" s="17">
        <v>18.989999999999995</v>
      </c>
      <c r="AJ89" s="17">
        <v>26.009999999999991</v>
      </c>
      <c r="AK89" s="17">
        <v>2.5099999999999998</v>
      </c>
      <c r="AL89" s="17">
        <v>4.2800000000000011</v>
      </c>
      <c r="AM89" s="17">
        <v>7.4600000000000009</v>
      </c>
      <c r="AN89" s="17">
        <v>9.3500000000000014</v>
      </c>
      <c r="AO89" s="20">
        <f t="shared" si="12"/>
        <v>87.039999999999992</v>
      </c>
      <c r="AP89" s="20">
        <f t="shared" si="14"/>
        <v>123.41000000000005</v>
      </c>
      <c r="AQ89" s="20">
        <f t="shared" si="14"/>
        <v>84.160000000000025</v>
      </c>
      <c r="AR89" s="20">
        <f t="shared" si="14"/>
        <v>75.990000000000009</v>
      </c>
      <c r="AS89" s="20">
        <f t="shared" si="14"/>
        <v>0.91</v>
      </c>
      <c r="AT89" s="20">
        <f t="shared" si="14"/>
        <v>474.74000000000012</v>
      </c>
      <c r="AU89" s="20">
        <f t="shared" si="14"/>
        <v>155.09999999999997</v>
      </c>
      <c r="AV89" s="20">
        <f t="shared" si="14"/>
        <v>214.87000000000012</v>
      </c>
      <c r="AW89" s="20">
        <f t="shared" si="14"/>
        <v>20.999999999999986</v>
      </c>
      <c r="AX89" s="20">
        <f t="shared" si="14"/>
        <v>36.179999999999993</v>
      </c>
      <c r="AY89" s="20">
        <f t="shared" si="14"/>
        <v>63.889999999999979</v>
      </c>
      <c r="AZ89" s="20">
        <f t="shared" si="14"/>
        <v>80.939999999999941</v>
      </c>
      <c r="BA89" s="17">
        <v>1.44</v>
      </c>
      <c r="BB89" s="17">
        <v>2.04</v>
      </c>
      <c r="BC89" s="17">
        <v>1.4</v>
      </c>
      <c r="BD89" s="17">
        <v>1.26</v>
      </c>
      <c r="BE89" s="17">
        <v>0.01</v>
      </c>
      <c r="BF89" s="17">
        <v>7.92</v>
      </c>
      <c r="BG89" s="17">
        <v>2.59</v>
      </c>
      <c r="BH89" s="17">
        <v>3.6</v>
      </c>
      <c r="BI89" s="17">
        <v>0.35</v>
      </c>
      <c r="BJ89" s="17">
        <v>0.61</v>
      </c>
      <c r="BK89" s="17">
        <v>1.07</v>
      </c>
      <c r="BL89" s="17">
        <v>1.36</v>
      </c>
      <c r="BM89" s="20">
        <f t="shared" si="13"/>
        <v>88.47999999999999</v>
      </c>
      <c r="BN89" s="20">
        <f t="shared" si="15"/>
        <v>125.45000000000006</v>
      </c>
      <c r="BO89" s="20">
        <f t="shared" si="15"/>
        <v>85.560000000000031</v>
      </c>
      <c r="BP89" s="20">
        <f t="shared" si="15"/>
        <v>77.250000000000014</v>
      </c>
      <c r="BQ89" s="20">
        <f t="shared" si="15"/>
        <v>0.92</v>
      </c>
      <c r="BR89" s="20">
        <f t="shared" si="15"/>
        <v>482.66000000000014</v>
      </c>
      <c r="BS89" s="20">
        <f t="shared" si="15"/>
        <v>157.68999999999997</v>
      </c>
      <c r="BT89" s="20">
        <f t="shared" si="15"/>
        <v>218.47000000000011</v>
      </c>
      <c r="BU89" s="20">
        <f t="shared" si="15"/>
        <v>21.349999999999987</v>
      </c>
      <c r="BV89" s="20">
        <f t="shared" si="15"/>
        <v>36.789999999999992</v>
      </c>
      <c r="BW89" s="20">
        <f t="shared" si="15"/>
        <v>64.95999999999998</v>
      </c>
      <c r="BX89" s="20">
        <f t="shared" si="15"/>
        <v>82.29999999999994</v>
      </c>
      <c r="BY89" s="17">
        <f t="shared" si="16"/>
        <v>1183.5400000000004</v>
      </c>
      <c r="BZ89" s="17">
        <f t="shared" si="17"/>
        <v>59.169999999999987</v>
      </c>
      <c r="CA89" s="17">
        <f t="shared" si="18"/>
        <v>199.16999999999993</v>
      </c>
      <c r="CB89" s="17">
        <f t="shared" si="19"/>
        <v>1441.88</v>
      </c>
    </row>
    <row r="90" spans="1:80" x14ac:dyDescent="0.25">
      <c r="A90" t="str">
        <f t="shared" si="9"/>
        <v>ESSO.IOR1</v>
      </c>
      <c r="B90" s="1" t="s">
        <v>119</v>
      </c>
      <c r="C90" s="1" t="s">
        <v>120</v>
      </c>
      <c r="D90" s="1" t="s">
        <v>120</v>
      </c>
      <c r="E90" s="17">
        <v>-477.95000000000073</v>
      </c>
      <c r="F90" s="17">
        <v>-1146.0099999999948</v>
      </c>
      <c r="G90" s="17">
        <v>-887.30000000000291</v>
      </c>
      <c r="H90" s="17">
        <v>-1055.5200000000041</v>
      </c>
      <c r="I90" s="17">
        <v>-1350.1800000000076</v>
      </c>
      <c r="J90" s="17">
        <v>-3974.8299999999872</v>
      </c>
      <c r="K90" s="17">
        <v>-1045.1400000000067</v>
      </c>
      <c r="L90" s="17">
        <v>-989.61000000000058</v>
      </c>
      <c r="M90" s="17">
        <v>-708.09999999999127</v>
      </c>
      <c r="N90" s="17">
        <v>-1017.3499999999985</v>
      </c>
      <c r="O90" s="17">
        <v>-1136.7100000000064</v>
      </c>
      <c r="P90" s="17">
        <v>-1180.5500000000175</v>
      </c>
      <c r="Q90" s="20">
        <v>-23.8900000000001</v>
      </c>
      <c r="R90" s="20">
        <v>-57.300000000000182</v>
      </c>
      <c r="S90" s="20">
        <v>-44.360000000000127</v>
      </c>
      <c r="T90" s="20">
        <v>-52.769999999999982</v>
      </c>
      <c r="U90" s="20">
        <v>-67.509999999999764</v>
      </c>
      <c r="V90" s="20">
        <v>-198.73999999999978</v>
      </c>
      <c r="W90" s="20">
        <v>-52.259999999999764</v>
      </c>
      <c r="X90" s="20">
        <v>-49.480000000000018</v>
      </c>
      <c r="Y90" s="20">
        <v>-35.410000000000082</v>
      </c>
      <c r="Z90" s="20">
        <v>-50.859999999999673</v>
      </c>
      <c r="AA90" s="20">
        <v>-56.829999999999927</v>
      </c>
      <c r="AB90" s="20">
        <v>-59.029999999999745</v>
      </c>
      <c r="AC90" s="17">
        <v>-75.950000000000273</v>
      </c>
      <c r="AD90" s="17">
        <v>-179.68000000000029</v>
      </c>
      <c r="AE90" s="17">
        <v>-137.42000000000007</v>
      </c>
      <c r="AF90" s="17">
        <v>-161.22999999999956</v>
      </c>
      <c r="AG90" s="17">
        <v>-203.46999999999935</v>
      </c>
      <c r="AH90" s="17">
        <v>-590.55000000000291</v>
      </c>
      <c r="AI90" s="17">
        <v>-153.13000000000011</v>
      </c>
      <c r="AJ90" s="17">
        <v>-143.10000000000036</v>
      </c>
      <c r="AK90" s="17">
        <v>-101.05000000000018</v>
      </c>
      <c r="AL90" s="17">
        <v>-143.28999999999996</v>
      </c>
      <c r="AM90" s="17">
        <v>-157.92999999999847</v>
      </c>
      <c r="AN90" s="17">
        <v>-161.84000000000015</v>
      </c>
      <c r="AO90" s="20">
        <f t="shared" si="12"/>
        <v>-577.7900000000011</v>
      </c>
      <c r="AP90" s="20">
        <f t="shared" si="14"/>
        <v>-1382.9899999999952</v>
      </c>
      <c r="AQ90" s="20">
        <f t="shared" si="14"/>
        <v>-1069.0800000000031</v>
      </c>
      <c r="AR90" s="20">
        <f t="shared" si="14"/>
        <v>-1269.5200000000036</v>
      </c>
      <c r="AS90" s="20">
        <f t="shared" si="14"/>
        <v>-1621.1600000000067</v>
      </c>
      <c r="AT90" s="20">
        <f t="shared" si="14"/>
        <v>-4764.1199999999899</v>
      </c>
      <c r="AU90" s="20">
        <f t="shared" si="14"/>
        <v>-1250.5300000000066</v>
      </c>
      <c r="AV90" s="20">
        <f t="shared" ref="AP90:AZ113" si="20">L90+X90+AJ90</f>
        <v>-1182.190000000001</v>
      </c>
      <c r="AW90" s="20">
        <f t="shared" si="20"/>
        <v>-844.55999999999153</v>
      </c>
      <c r="AX90" s="20">
        <f t="shared" si="20"/>
        <v>-1211.4999999999982</v>
      </c>
      <c r="AY90" s="20">
        <f t="shared" si="20"/>
        <v>-1351.4700000000048</v>
      </c>
      <c r="AZ90" s="20">
        <f t="shared" si="20"/>
        <v>-1401.4200000000174</v>
      </c>
      <c r="BA90" s="17">
        <v>-9.56</v>
      </c>
      <c r="BB90" s="17">
        <v>-22.91</v>
      </c>
      <c r="BC90" s="17">
        <v>-17.739999999999998</v>
      </c>
      <c r="BD90" s="17">
        <v>-21.11</v>
      </c>
      <c r="BE90" s="17">
        <v>-27</v>
      </c>
      <c r="BF90" s="17">
        <v>-79.48</v>
      </c>
      <c r="BG90" s="17">
        <v>-20.9</v>
      </c>
      <c r="BH90" s="17">
        <v>-19.79</v>
      </c>
      <c r="BI90" s="17">
        <v>-14.16</v>
      </c>
      <c r="BJ90" s="17">
        <v>-20.34</v>
      </c>
      <c r="BK90" s="17">
        <v>-22.73</v>
      </c>
      <c r="BL90" s="17">
        <v>-23.61</v>
      </c>
      <c r="BM90" s="20">
        <f t="shared" si="13"/>
        <v>-587.35000000000105</v>
      </c>
      <c r="BN90" s="20">
        <f t="shared" si="15"/>
        <v>-1405.8999999999953</v>
      </c>
      <c r="BO90" s="20">
        <f t="shared" si="15"/>
        <v>-1086.8200000000031</v>
      </c>
      <c r="BP90" s="20">
        <f t="shared" si="15"/>
        <v>-1290.6300000000035</v>
      </c>
      <c r="BQ90" s="20">
        <f t="shared" si="15"/>
        <v>-1648.1600000000067</v>
      </c>
      <c r="BR90" s="20">
        <f t="shared" si="15"/>
        <v>-4843.5999999999894</v>
      </c>
      <c r="BS90" s="20">
        <f t="shared" si="15"/>
        <v>-1271.4300000000067</v>
      </c>
      <c r="BT90" s="20">
        <f t="shared" ref="BN90:BX113" si="21">AV90+BH90</f>
        <v>-1201.9800000000009</v>
      </c>
      <c r="BU90" s="20">
        <f t="shared" si="21"/>
        <v>-858.7199999999915</v>
      </c>
      <c r="BV90" s="20">
        <f t="shared" si="21"/>
        <v>-1231.8399999999981</v>
      </c>
      <c r="BW90" s="20">
        <f t="shared" si="21"/>
        <v>-1374.2000000000048</v>
      </c>
      <c r="BX90" s="20">
        <f t="shared" si="21"/>
        <v>-1425.0300000000173</v>
      </c>
      <c r="BY90" s="17">
        <f t="shared" si="16"/>
        <v>-14969.250000000018</v>
      </c>
      <c r="BZ90" s="17">
        <f t="shared" si="17"/>
        <v>-748.43999999999915</v>
      </c>
      <c r="CA90" s="17">
        <f t="shared" si="18"/>
        <v>-2507.9700000000016</v>
      </c>
      <c r="CB90" s="17">
        <f t="shared" si="19"/>
        <v>-18225.660000000022</v>
      </c>
    </row>
    <row r="91" spans="1:80" x14ac:dyDescent="0.25">
      <c r="A91" t="str">
        <f t="shared" si="9"/>
        <v>IORV.IOR3</v>
      </c>
      <c r="B91" s="1" t="s">
        <v>122</v>
      </c>
      <c r="C91" s="1" t="s">
        <v>121</v>
      </c>
      <c r="D91" s="1" t="s">
        <v>121</v>
      </c>
      <c r="E91" s="17">
        <v>0</v>
      </c>
      <c r="F91" s="17">
        <v>0</v>
      </c>
      <c r="G91" s="17">
        <v>2.1199999999999997</v>
      </c>
      <c r="H91" s="17">
        <v>0</v>
      </c>
      <c r="I91" s="17">
        <v>0</v>
      </c>
      <c r="J91" s="17">
        <v>0</v>
      </c>
      <c r="K91" s="17">
        <v>0</v>
      </c>
      <c r="L91" s="17">
        <v>0</v>
      </c>
      <c r="M91" s="17">
        <v>0</v>
      </c>
      <c r="N91" s="17">
        <v>0</v>
      </c>
      <c r="O91" s="17">
        <v>0</v>
      </c>
      <c r="P91" s="17">
        <v>0</v>
      </c>
      <c r="Q91" s="20">
        <v>0</v>
      </c>
      <c r="R91" s="20">
        <v>0</v>
      </c>
      <c r="S91" s="20">
        <v>9.9999999999999992E-2</v>
      </c>
      <c r="T91" s="20">
        <v>0</v>
      </c>
      <c r="U91" s="20">
        <v>0</v>
      </c>
      <c r="V91" s="20">
        <v>0</v>
      </c>
      <c r="W91" s="20">
        <v>0</v>
      </c>
      <c r="X91" s="20">
        <v>0</v>
      </c>
      <c r="Y91" s="20">
        <v>0</v>
      </c>
      <c r="Z91" s="20">
        <v>0</v>
      </c>
      <c r="AA91" s="20">
        <v>0</v>
      </c>
      <c r="AB91" s="20">
        <v>0</v>
      </c>
      <c r="AC91" s="17">
        <v>0</v>
      </c>
      <c r="AD91" s="17">
        <v>0</v>
      </c>
      <c r="AE91" s="17">
        <v>0.32</v>
      </c>
      <c r="AF91" s="17">
        <v>0</v>
      </c>
      <c r="AG91" s="17">
        <v>0</v>
      </c>
      <c r="AH91" s="17">
        <v>0</v>
      </c>
      <c r="AI91" s="17">
        <v>0</v>
      </c>
      <c r="AJ91" s="17">
        <v>0</v>
      </c>
      <c r="AK91" s="17">
        <v>0</v>
      </c>
      <c r="AL91" s="17">
        <v>0</v>
      </c>
      <c r="AM91" s="17">
        <v>0</v>
      </c>
      <c r="AN91" s="17">
        <v>0</v>
      </c>
      <c r="AO91" s="20">
        <f t="shared" si="12"/>
        <v>0</v>
      </c>
      <c r="AP91" s="20">
        <f t="shared" si="20"/>
        <v>0</v>
      </c>
      <c r="AQ91" s="20">
        <f t="shared" si="20"/>
        <v>2.5399999999999996</v>
      </c>
      <c r="AR91" s="20">
        <f t="shared" si="20"/>
        <v>0</v>
      </c>
      <c r="AS91" s="20">
        <f t="shared" si="20"/>
        <v>0</v>
      </c>
      <c r="AT91" s="20">
        <f t="shared" si="20"/>
        <v>0</v>
      </c>
      <c r="AU91" s="20">
        <f t="shared" si="20"/>
        <v>0</v>
      </c>
      <c r="AV91" s="20">
        <f t="shared" si="20"/>
        <v>0</v>
      </c>
      <c r="AW91" s="20">
        <f t="shared" si="20"/>
        <v>0</v>
      </c>
      <c r="AX91" s="20">
        <f t="shared" si="20"/>
        <v>0</v>
      </c>
      <c r="AY91" s="20">
        <f t="shared" si="20"/>
        <v>0</v>
      </c>
      <c r="AZ91" s="20">
        <f t="shared" si="20"/>
        <v>0</v>
      </c>
      <c r="BA91" s="17">
        <v>0</v>
      </c>
      <c r="BB91" s="17">
        <v>0</v>
      </c>
      <c r="BC91" s="17">
        <v>0.04</v>
      </c>
      <c r="BD91" s="17">
        <v>0</v>
      </c>
      <c r="BE91" s="17">
        <v>0</v>
      </c>
      <c r="BF91" s="17">
        <v>0</v>
      </c>
      <c r="BG91" s="17">
        <v>0</v>
      </c>
      <c r="BH91" s="17">
        <v>0</v>
      </c>
      <c r="BI91" s="17">
        <v>0</v>
      </c>
      <c r="BJ91" s="17">
        <v>0</v>
      </c>
      <c r="BK91" s="17">
        <v>0</v>
      </c>
      <c r="BL91" s="17">
        <v>0</v>
      </c>
      <c r="BM91" s="20">
        <f t="shared" si="13"/>
        <v>0</v>
      </c>
      <c r="BN91" s="20">
        <f t="shared" si="21"/>
        <v>0</v>
      </c>
      <c r="BO91" s="20">
        <f t="shared" si="21"/>
        <v>2.5799999999999996</v>
      </c>
      <c r="BP91" s="20">
        <f t="shared" si="21"/>
        <v>0</v>
      </c>
      <c r="BQ91" s="20">
        <f t="shared" si="21"/>
        <v>0</v>
      </c>
      <c r="BR91" s="20">
        <f t="shared" si="21"/>
        <v>0</v>
      </c>
      <c r="BS91" s="20">
        <f t="shared" si="21"/>
        <v>0</v>
      </c>
      <c r="BT91" s="20">
        <f t="shared" si="21"/>
        <v>0</v>
      </c>
      <c r="BU91" s="20">
        <f t="shared" si="21"/>
        <v>0</v>
      </c>
      <c r="BV91" s="20">
        <f t="shared" si="21"/>
        <v>0</v>
      </c>
      <c r="BW91" s="20">
        <f t="shared" si="21"/>
        <v>0</v>
      </c>
      <c r="BX91" s="20">
        <f t="shared" si="21"/>
        <v>0</v>
      </c>
      <c r="BY91" s="17">
        <f t="shared" si="16"/>
        <v>2.1199999999999997</v>
      </c>
      <c r="BZ91" s="17">
        <f t="shared" si="17"/>
        <v>9.9999999999999992E-2</v>
      </c>
      <c r="CA91" s="17">
        <f t="shared" si="18"/>
        <v>0.36</v>
      </c>
      <c r="CB91" s="17">
        <f t="shared" si="19"/>
        <v>2.5799999999999996</v>
      </c>
    </row>
    <row r="92" spans="1:80" x14ac:dyDescent="0.25">
      <c r="A92" t="str">
        <f t="shared" si="9"/>
        <v>TAU.KAN</v>
      </c>
      <c r="B92" s="1" t="s">
        <v>31</v>
      </c>
      <c r="C92" s="1" t="s">
        <v>123</v>
      </c>
      <c r="D92" s="1" t="s">
        <v>123</v>
      </c>
      <c r="E92" s="17">
        <v>-18.739999999999782</v>
      </c>
      <c r="F92" s="17">
        <v>-7.9600000000000364</v>
      </c>
      <c r="G92" s="17">
        <v>-13.289999999999964</v>
      </c>
      <c r="H92" s="17">
        <v>-11.829999999999927</v>
      </c>
      <c r="I92" s="17">
        <v>-50.940000000002328</v>
      </c>
      <c r="J92" s="17">
        <v>-95.659999999996217</v>
      </c>
      <c r="K92" s="17">
        <v>-21.899999999999636</v>
      </c>
      <c r="L92" s="17">
        <v>-25.319999999999709</v>
      </c>
      <c r="M92" s="17">
        <v>-14.710000000000036</v>
      </c>
      <c r="N92" s="17">
        <v>-13.9399999999996</v>
      </c>
      <c r="O92" s="17">
        <v>-10.949999999999818</v>
      </c>
      <c r="P92" s="17">
        <v>-11.819999999999709</v>
      </c>
      <c r="Q92" s="20">
        <v>-0.93999999999999773</v>
      </c>
      <c r="R92" s="20">
        <v>-0.40000000000000568</v>
      </c>
      <c r="S92" s="20">
        <v>-0.66000000000002501</v>
      </c>
      <c r="T92" s="20">
        <v>-0.59000000000000341</v>
      </c>
      <c r="U92" s="20">
        <v>-2.5399999999999636</v>
      </c>
      <c r="V92" s="20">
        <v>-4.7799999999999727</v>
      </c>
      <c r="W92" s="20">
        <v>-1.089999999999975</v>
      </c>
      <c r="X92" s="20">
        <v>-1.2699999999999818</v>
      </c>
      <c r="Y92" s="20">
        <v>-0.74000000000000909</v>
      </c>
      <c r="Z92" s="20">
        <v>-0.69999999999998863</v>
      </c>
      <c r="AA92" s="20">
        <v>-0.55000000000001137</v>
      </c>
      <c r="AB92" s="20">
        <v>-0.59000000000000341</v>
      </c>
      <c r="AC92" s="17">
        <v>-2.9800000000000182</v>
      </c>
      <c r="AD92" s="17">
        <v>-1.25</v>
      </c>
      <c r="AE92" s="17">
        <v>-2.0600000000000591</v>
      </c>
      <c r="AF92" s="17">
        <v>-1.8099999999999454</v>
      </c>
      <c r="AG92" s="17">
        <v>-7.6799999999998363</v>
      </c>
      <c r="AH92" s="17">
        <v>-14.210000000000036</v>
      </c>
      <c r="AI92" s="17">
        <v>-3.2000000000000455</v>
      </c>
      <c r="AJ92" s="17">
        <v>-3.6599999999998545</v>
      </c>
      <c r="AK92" s="17">
        <v>-2.1000000000000227</v>
      </c>
      <c r="AL92" s="17">
        <v>-1.9600000000000364</v>
      </c>
      <c r="AM92" s="17">
        <v>-1.5199999999999818</v>
      </c>
      <c r="AN92" s="17">
        <v>-1.6200000000000045</v>
      </c>
      <c r="AO92" s="20">
        <f t="shared" si="12"/>
        <v>-22.659999999999798</v>
      </c>
      <c r="AP92" s="20">
        <f t="shared" si="20"/>
        <v>-9.6100000000000421</v>
      </c>
      <c r="AQ92" s="20">
        <f t="shared" si="20"/>
        <v>-16.010000000000048</v>
      </c>
      <c r="AR92" s="20">
        <f t="shared" si="20"/>
        <v>-14.229999999999876</v>
      </c>
      <c r="AS92" s="20">
        <f t="shared" si="20"/>
        <v>-61.160000000002128</v>
      </c>
      <c r="AT92" s="20">
        <f t="shared" si="20"/>
        <v>-114.64999999999623</v>
      </c>
      <c r="AU92" s="20">
        <f t="shared" si="20"/>
        <v>-26.189999999999657</v>
      </c>
      <c r="AV92" s="20">
        <f t="shared" si="20"/>
        <v>-30.249999999999545</v>
      </c>
      <c r="AW92" s="20">
        <f t="shared" si="20"/>
        <v>-17.550000000000068</v>
      </c>
      <c r="AX92" s="20">
        <f t="shared" si="20"/>
        <v>-16.599999999999625</v>
      </c>
      <c r="AY92" s="20">
        <f t="shared" si="20"/>
        <v>-13.019999999999811</v>
      </c>
      <c r="AZ92" s="20">
        <f t="shared" si="20"/>
        <v>-14.029999999999717</v>
      </c>
      <c r="BA92" s="17">
        <v>-0.37</v>
      </c>
      <c r="BB92" s="17">
        <v>-0.16</v>
      </c>
      <c r="BC92" s="17">
        <v>-0.27</v>
      </c>
      <c r="BD92" s="17">
        <v>-0.24</v>
      </c>
      <c r="BE92" s="17">
        <v>-1.02</v>
      </c>
      <c r="BF92" s="17">
        <v>-1.91</v>
      </c>
      <c r="BG92" s="17">
        <v>-0.44</v>
      </c>
      <c r="BH92" s="17">
        <v>-0.51</v>
      </c>
      <c r="BI92" s="17">
        <v>-0.28999999999999998</v>
      </c>
      <c r="BJ92" s="17">
        <v>-0.28000000000000003</v>
      </c>
      <c r="BK92" s="17">
        <v>-0.22</v>
      </c>
      <c r="BL92" s="17">
        <v>-0.24</v>
      </c>
      <c r="BM92" s="20">
        <f t="shared" si="13"/>
        <v>-23.029999999999799</v>
      </c>
      <c r="BN92" s="20">
        <f t="shared" si="21"/>
        <v>-9.7700000000000422</v>
      </c>
      <c r="BO92" s="20">
        <f t="shared" si="21"/>
        <v>-16.280000000000047</v>
      </c>
      <c r="BP92" s="20">
        <f t="shared" si="21"/>
        <v>-14.469999999999876</v>
      </c>
      <c r="BQ92" s="20">
        <f t="shared" si="21"/>
        <v>-62.180000000002131</v>
      </c>
      <c r="BR92" s="20">
        <f t="shared" si="21"/>
        <v>-116.55999999999622</v>
      </c>
      <c r="BS92" s="20">
        <f t="shared" si="21"/>
        <v>-26.629999999999658</v>
      </c>
      <c r="BT92" s="20">
        <f t="shared" si="21"/>
        <v>-30.759999999999547</v>
      </c>
      <c r="BU92" s="20">
        <f t="shared" si="21"/>
        <v>-17.840000000000067</v>
      </c>
      <c r="BV92" s="20">
        <f t="shared" si="21"/>
        <v>-16.879999999999626</v>
      </c>
      <c r="BW92" s="20">
        <f t="shared" si="21"/>
        <v>-13.239999999999812</v>
      </c>
      <c r="BX92" s="20">
        <f t="shared" si="21"/>
        <v>-14.269999999999717</v>
      </c>
      <c r="BY92" s="17">
        <f t="shared" si="16"/>
        <v>-297.05999999999676</v>
      </c>
      <c r="BZ92" s="17">
        <f t="shared" si="17"/>
        <v>-14.849999999999937</v>
      </c>
      <c r="CA92" s="17">
        <f t="shared" si="18"/>
        <v>-49.999999999999837</v>
      </c>
      <c r="CB92" s="17">
        <f t="shared" si="19"/>
        <v>-361.90999999999656</v>
      </c>
    </row>
    <row r="93" spans="1:80" x14ac:dyDescent="0.25">
      <c r="A93" t="str">
        <f t="shared" si="9"/>
        <v>EEC.KH1</v>
      </c>
      <c r="B93" s="1" t="s">
        <v>24</v>
      </c>
      <c r="C93" s="1" t="s">
        <v>124</v>
      </c>
      <c r="D93" s="1" t="s">
        <v>124</v>
      </c>
      <c r="E93" s="17">
        <v>959.27000000001863</v>
      </c>
      <c r="F93" s="17">
        <v>764.67000000004191</v>
      </c>
      <c r="G93" s="17">
        <v>191.35999999998603</v>
      </c>
      <c r="H93" s="17">
        <v>0</v>
      </c>
      <c r="I93" s="17">
        <v>700.56000000005588</v>
      </c>
      <c r="J93" s="17">
        <v>2578.0199999997858</v>
      </c>
      <c r="K93" s="17">
        <v>511.88000000000466</v>
      </c>
      <c r="L93" s="17">
        <v>911.98000000009779</v>
      </c>
      <c r="M93" s="17">
        <v>567.5</v>
      </c>
      <c r="N93" s="17">
        <v>600.70000000001164</v>
      </c>
      <c r="O93" s="17">
        <v>472.10999999998603</v>
      </c>
      <c r="P93" s="17">
        <v>589.29000000003725</v>
      </c>
      <c r="Q93" s="20">
        <v>47.960000000000946</v>
      </c>
      <c r="R93" s="20">
        <v>38.229999999999563</v>
      </c>
      <c r="S93" s="20">
        <v>9.569999999999709</v>
      </c>
      <c r="T93" s="20">
        <v>0</v>
      </c>
      <c r="U93" s="20">
        <v>35.030000000000655</v>
      </c>
      <c r="V93" s="20">
        <v>128.91000000000349</v>
      </c>
      <c r="W93" s="20">
        <v>25.590000000000146</v>
      </c>
      <c r="X93" s="20">
        <v>45.599999999998545</v>
      </c>
      <c r="Y93" s="20">
        <v>28.369999999999891</v>
      </c>
      <c r="Z93" s="20">
        <v>30.030000000000655</v>
      </c>
      <c r="AA93" s="20">
        <v>23.610000000000582</v>
      </c>
      <c r="AB93" s="20">
        <v>29.460000000000946</v>
      </c>
      <c r="AC93" s="17">
        <v>152.43999999999505</v>
      </c>
      <c r="AD93" s="17">
        <v>119.88999999999942</v>
      </c>
      <c r="AE93" s="17">
        <v>29.639999999999418</v>
      </c>
      <c r="AF93" s="17">
        <v>0</v>
      </c>
      <c r="AG93" s="17">
        <v>105.56999999999971</v>
      </c>
      <c r="AH93" s="17">
        <v>383.02999999999884</v>
      </c>
      <c r="AI93" s="17">
        <v>75</v>
      </c>
      <c r="AJ93" s="17">
        <v>131.87999999999738</v>
      </c>
      <c r="AK93" s="17">
        <v>80.979999999999563</v>
      </c>
      <c r="AL93" s="17">
        <v>84.610000000000582</v>
      </c>
      <c r="AM93" s="17">
        <v>65.590000000000146</v>
      </c>
      <c r="AN93" s="17">
        <v>80.779999999998836</v>
      </c>
      <c r="AO93" s="20">
        <f t="shared" si="12"/>
        <v>1159.6700000000146</v>
      </c>
      <c r="AP93" s="20">
        <f t="shared" si="20"/>
        <v>922.79000000004089</v>
      </c>
      <c r="AQ93" s="20">
        <f t="shared" si="20"/>
        <v>230.56999999998516</v>
      </c>
      <c r="AR93" s="20">
        <f t="shared" si="20"/>
        <v>0</v>
      </c>
      <c r="AS93" s="20">
        <f t="shared" si="20"/>
        <v>841.16000000005624</v>
      </c>
      <c r="AT93" s="20">
        <f t="shared" si="20"/>
        <v>3089.9599999997881</v>
      </c>
      <c r="AU93" s="20">
        <f t="shared" si="20"/>
        <v>612.4700000000048</v>
      </c>
      <c r="AV93" s="20">
        <f t="shared" si="20"/>
        <v>1089.4600000000937</v>
      </c>
      <c r="AW93" s="20">
        <f t="shared" si="20"/>
        <v>676.84999999999945</v>
      </c>
      <c r="AX93" s="20">
        <f t="shared" si="20"/>
        <v>715.34000000001288</v>
      </c>
      <c r="AY93" s="20">
        <f t="shared" si="20"/>
        <v>561.30999999998676</v>
      </c>
      <c r="AZ93" s="20">
        <f t="shared" si="20"/>
        <v>699.53000000003703</v>
      </c>
      <c r="BA93" s="17">
        <v>19.18</v>
      </c>
      <c r="BB93" s="17">
        <v>15.29</v>
      </c>
      <c r="BC93" s="17">
        <v>3.83</v>
      </c>
      <c r="BD93" s="17">
        <v>0</v>
      </c>
      <c r="BE93" s="17">
        <v>14.01</v>
      </c>
      <c r="BF93" s="17">
        <v>51.55</v>
      </c>
      <c r="BG93" s="17">
        <v>10.24</v>
      </c>
      <c r="BH93" s="17">
        <v>18.239999999999998</v>
      </c>
      <c r="BI93" s="17">
        <v>11.35</v>
      </c>
      <c r="BJ93" s="17">
        <v>12.01</v>
      </c>
      <c r="BK93" s="17">
        <v>9.44</v>
      </c>
      <c r="BL93" s="17">
        <v>11.78</v>
      </c>
      <c r="BM93" s="20">
        <f t="shared" si="13"/>
        <v>1178.8500000000147</v>
      </c>
      <c r="BN93" s="20">
        <f t="shared" si="21"/>
        <v>938.08000000004085</v>
      </c>
      <c r="BO93" s="20">
        <f t="shared" si="21"/>
        <v>234.39999999998517</v>
      </c>
      <c r="BP93" s="20">
        <f t="shared" si="21"/>
        <v>0</v>
      </c>
      <c r="BQ93" s="20">
        <f t="shared" si="21"/>
        <v>855.17000000005623</v>
      </c>
      <c r="BR93" s="20">
        <f t="shared" si="21"/>
        <v>3141.5099999997883</v>
      </c>
      <c r="BS93" s="20">
        <f t="shared" si="21"/>
        <v>622.71000000000481</v>
      </c>
      <c r="BT93" s="20">
        <f t="shared" si="21"/>
        <v>1107.7000000000937</v>
      </c>
      <c r="BU93" s="20">
        <f t="shared" si="21"/>
        <v>688.19999999999948</v>
      </c>
      <c r="BV93" s="20">
        <f t="shared" si="21"/>
        <v>727.35000000001287</v>
      </c>
      <c r="BW93" s="20">
        <f t="shared" si="21"/>
        <v>570.74999999998681</v>
      </c>
      <c r="BX93" s="20">
        <f t="shared" si="21"/>
        <v>711.31000000003701</v>
      </c>
      <c r="BY93" s="17">
        <f t="shared" si="16"/>
        <v>8847.3400000000256</v>
      </c>
      <c r="BZ93" s="17">
        <f t="shared" si="17"/>
        <v>442.36000000000513</v>
      </c>
      <c r="CA93" s="17">
        <f t="shared" si="18"/>
        <v>1486.3299999999888</v>
      </c>
      <c r="CB93" s="17">
        <f t="shared" si="19"/>
        <v>10776.030000000021</v>
      </c>
    </row>
    <row r="94" spans="1:80" x14ac:dyDescent="0.25">
      <c r="A94" t="str">
        <f t="shared" si="9"/>
        <v>EEC.KH2</v>
      </c>
      <c r="B94" s="1" t="s">
        <v>24</v>
      </c>
      <c r="C94" s="1" t="s">
        <v>125</v>
      </c>
      <c r="D94" s="1" t="s">
        <v>125</v>
      </c>
      <c r="E94" s="17">
        <v>1915.1800000000512</v>
      </c>
      <c r="F94" s="17">
        <v>1584.6500000000233</v>
      </c>
      <c r="G94" s="17">
        <v>982.61999999999534</v>
      </c>
      <c r="H94" s="17">
        <v>1087.9100000000326</v>
      </c>
      <c r="I94" s="17">
        <v>1134.7000000000116</v>
      </c>
      <c r="J94" s="17">
        <v>3906.2199999999721</v>
      </c>
      <c r="K94" s="17">
        <v>1070.5199999999604</v>
      </c>
      <c r="L94" s="17">
        <v>1617.6300000000047</v>
      </c>
      <c r="M94" s="17">
        <v>1103.8800000000047</v>
      </c>
      <c r="N94" s="17">
        <v>1112.1900000000023</v>
      </c>
      <c r="O94" s="17">
        <v>951.02000000001863</v>
      </c>
      <c r="P94" s="17">
        <v>1136.3300000000163</v>
      </c>
      <c r="Q94" s="20">
        <v>95.759999999998399</v>
      </c>
      <c r="R94" s="20">
        <v>79.229999999999563</v>
      </c>
      <c r="S94" s="20">
        <v>49.140000000000327</v>
      </c>
      <c r="T94" s="20">
        <v>54.399999999999636</v>
      </c>
      <c r="U94" s="20">
        <v>56.730000000000473</v>
      </c>
      <c r="V94" s="20">
        <v>195.31000000000131</v>
      </c>
      <c r="W94" s="20">
        <v>53.519999999999527</v>
      </c>
      <c r="X94" s="20">
        <v>80.889999999999418</v>
      </c>
      <c r="Y94" s="20">
        <v>55.190000000000509</v>
      </c>
      <c r="Z94" s="20">
        <v>55.610000000000582</v>
      </c>
      <c r="AA94" s="20">
        <v>47.5600000000004</v>
      </c>
      <c r="AB94" s="20">
        <v>56.820000000001528</v>
      </c>
      <c r="AC94" s="17">
        <v>304.34999999999854</v>
      </c>
      <c r="AD94" s="17">
        <v>248.45999999999913</v>
      </c>
      <c r="AE94" s="17">
        <v>152.18000000000029</v>
      </c>
      <c r="AF94" s="17">
        <v>166.18000000000029</v>
      </c>
      <c r="AG94" s="17">
        <v>170.9900000000016</v>
      </c>
      <c r="AH94" s="17">
        <v>580.34999999999127</v>
      </c>
      <c r="AI94" s="17">
        <v>156.84999999999854</v>
      </c>
      <c r="AJ94" s="17">
        <v>233.91999999999825</v>
      </c>
      <c r="AK94" s="17">
        <v>157.52000000000044</v>
      </c>
      <c r="AL94" s="17">
        <v>156.65000000000146</v>
      </c>
      <c r="AM94" s="17">
        <v>132.12999999999738</v>
      </c>
      <c r="AN94" s="17">
        <v>155.78000000000247</v>
      </c>
      <c r="AO94" s="20">
        <f t="shared" si="12"/>
        <v>2315.2900000000482</v>
      </c>
      <c r="AP94" s="20">
        <f t="shared" si="20"/>
        <v>1912.340000000022</v>
      </c>
      <c r="AQ94" s="20">
        <f t="shared" si="20"/>
        <v>1183.939999999996</v>
      </c>
      <c r="AR94" s="20">
        <f t="shared" si="20"/>
        <v>1308.4900000000325</v>
      </c>
      <c r="AS94" s="20">
        <f t="shared" si="20"/>
        <v>1362.4200000000137</v>
      </c>
      <c r="AT94" s="20">
        <f t="shared" si="20"/>
        <v>4681.8799999999646</v>
      </c>
      <c r="AU94" s="20">
        <f t="shared" si="20"/>
        <v>1280.8899999999585</v>
      </c>
      <c r="AV94" s="20">
        <f t="shared" si="20"/>
        <v>1932.4400000000023</v>
      </c>
      <c r="AW94" s="20">
        <f t="shared" si="20"/>
        <v>1316.5900000000056</v>
      </c>
      <c r="AX94" s="20">
        <f t="shared" si="20"/>
        <v>1324.4500000000044</v>
      </c>
      <c r="AY94" s="20">
        <f t="shared" si="20"/>
        <v>1130.7100000000164</v>
      </c>
      <c r="AZ94" s="20">
        <f t="shared" si="20"/>
        <v>1348.9300000000203</v>
      </c>
      <c r="BA94" s="17">
        <v>38.29</v>
      </c>
      <c r="BB94" s="17">
        <v>31.69</v>
      </c>
      <c r="BC94" s="17">
        <v>19.649999999999999</v>
      </c>
      <c r="BD94" s="17">
        <v>21.75</v>
      </c>
      <c r="BE94" s="17">
        <v>22.69</v>
      </c>
      <c r="BF94" s="17">
        <v>78.11</v>
      </c>
      <c r="BG94" s="17">
        <v>21.41</v>
      </c>
      <c r="BH94" s="17">
        <v>32.35</v>
      </c>
      <c r="BI94" s="17">
        <v>22.07</v>
      </c>
      <c r="BJ94" s="17">
        <v>22.24</v>
      </c>
      <c r="BK94" s="17">
        <v>19.02</v>
      </c>
      <c r="BL94" s="17">
        <v>22.72</v>
      </c>
      <c r="BM94" s="20">
        <f t="shared" si="13"/>
        <v>2353.5800000000481</v>
      </c>
      <c r="BN94" s="20">
        <f t="shared" si="21"/>
        <v>1944.030000000022</v>
      </c>
      <c r="BO94" s="20">
        <f t="shared" si="21"/>
        <v>1203.5899999999961</v>
      </c>
      <c r="BP94" s="20">
        <f t="shared" si="21"/>
        <v>1330.2400000000325</v>
      </c>
      <c r="BQ94" s="20">
        <f t="shared" si="21"/>
        <v>1385.1100000000138</v>
      </c>
      <c r="BR94" s="20">
        <f t="shared" si="21"/>
        <v>4759.9899999999643</v>
      </c>
      <c r="BS94" s="20">
        <f t="shared" si="21"/>
        <v>1302.2999999999586</v>
      </c>
      <c r="BT94" s="20">
        <f t="shared" si="21"/>
        <v>1964.7900000000022</v>
      </c>
      <c r="BU94" s="20">
        <f t="shared" si="21"/>
        <v>1338.6600000000055</v>
      </c>
      <c r="BV94" s="20">
        <f t="shared" si="21"/>
        <v>1346.6900000000044</v>
      </c>
      <c r="BW94" s="20">
        <f t="shared" si="21"/>
        <v>1149.7300000000164</v>
      </c>
      <c r="BX94" s="20">
        <f t="shared" si="21"/>
        <v>1371.6500000000203</v>
      </c>
      <c r="BY94" s="17">
        <f t="shared" si="16"/>
        <v>17602.850000000093</v>
      </c>
      <c r="BZ94" s="17">
        <f t="shared" si="17"/>
        <v>880.16000000000167</v>
      </c>
      <c r="CA94" s="17">
        <f t="shared" si="18"/>
        <v>2967.3499999999894</v>
      </c>
      <c r="CB94" s="17">
        <f t="shared" si="19"/>
        <v>21450.360000000088</v>
      </c>
    </row>
    <row r="95" spans="1:80" x14ac:dyDescent="0.25">
      <c r="A95" t="str">
        <f t="shared" si="9"/>
        <v>TAKH.KH3</v>
      </c>
      <c r="B95" s="1" t="s">
        <v>126</v>
      </c>
      <c r="C95" s="1" t="s">
        <v>127</v>
      </c>
      <c r="D95" s="1" t="s">
        <v>127</v>
      </c>
      <c r="E95" s="17">
        <v>3223.4699999999721</v>
      </c>
      <c r="F95" s="17">
        <v>2815.4899999999907</v>
      </c>
      <c r="G95" s="17">
        <v>1915.320000000007</v>
      </c>
      <c r="H95" s="17">
        <v>1847.5400000000373</v>
      </c>
      <c r="I95" s="17">
        <v>5077.1699999999255</v>
      </c>
      <c r="J95" s="17">
        <v>6258.3699999998789</v>
      </c>
      <c r="K95" s="17">
        <v>1759.0299999999697</v>
      </c>
      <c r="L95" s="17">
        <v>0</v>
      </c>
      <c r="M95" s="17">
        <v>1537.2999999999884</v>
      </c>
      <c r="N95" s="17">
        <v>2183.0199999999604</v>
      </c>
      <c r="O95" s="17">
        <v>2049.0999999999767</v>
      </c>
      <c r="P95" s="17">
        <v>1976.8399999999674</v>
      </c>
      <c r="Q95" s="20">
        <v>161.18000000000029</v>
      </c>
      <c r="R95" s="20">
        <v>140.77999999999884</v>
      </c>
      <c r="S95" s="20">
        <v>95.769999999999527</v>
      </c>
      <c r="T95" s="20">
        <v>92.369999999999891</v>
      </c>
      <c r="U95" s="20">
        <v>253.86000000000058</v>
      </c>
      <c r="V95" s="20">
        <v>312.92000000000189</v>
      </c>
      <c r="W95" s="20">
        <v>87.949999999999818</v>
      </c>
      <c r="X95" s="20">
        <v>0</v>
      </c>
      <c r="Y95" s="20">
        <v>76.859999999999673</v>
      </c>
      <c r="Z95" s="20">
        <v>109.14999999999964</v>
      </c>
      <c r="AA95" s="20">
        <v>102.45000000000073</v>
      </c>
      <c r="AB95" s="20">
        <v>98.850000000000364</v>
      </c>
      <c r="AC95" s="17">
        <v>512.25999999999476</v>
      </c>
      <c r="AD95" s="17">
        <v>441.44000000000233</v>
      </c>
      <c r="AE95" s="17">
        <v>296.63000000000102</v>
      </c>
      <c r="AF95" s="17">
        <v>282.20999999999913</v>
      </c>
      <c r="AG95" s="17">
        <v>765.11000000000058</v>
      </c>
      <c r="AH95" s="17">
        <v>929.81999999999971</v>
      </c>
      <c r="AI95" s="17">
        <v>257.73000000000138</v>
      </c>
      <c r="AJ95" s="17">
        <v>0</v>
      </c>
      <c r="AK95" s="17">
        <v>219.36000000000058</v>
      </c>
      <c r="AL95" s="17">
        <v>307.46999999999753</v>
      </c>
      <c r="AM95" s="17">
        <v>284.68999999999869</v>
      </c>
      <c r="AN95" s="17">
        <v>271</v>
      </c>
      <c r="AO95" s="20">
        <f t="shared" si="12"/>
        <v>3896.9099999999671</v>
      </c>
      <c r="AP95" s="20">
        <f t="shared" si="20"/>
        <v>3397.7099999999919</v>
      </c>
      <c r="AQ95" s="20">
        <f t="shared" si="20"/>
        <v>2307.7200000000075</v>
      </c>
      <c r="AR95" s="20">
        <f t="shared" si="20"/>
        <v>2222.1200000000363</v>
      </c>
      <c r="AS95" s="20">
        <f t="shared" si="20"/>
        <v>6096.1399999999267</v>
      </c>
      <c r="AT95" s="20">
        <f t="shared" si="20"/>
        <v>7501.1099999998805</v>
      </c>
      <c r="AU95" s="20">
        <f t="shared" si="20"/>
        <v>2104.7099999999709</v>
      </c>
      <c r="AV95" s="20">
        <f t="shared" si="20"/>
        <v>0</v>
      </c>
      <c r="AW95" s="20">
        <f t="shared" si="20"/>
        <v>1833.5199999999886</v>
      </c>
      <c r="AX95" s="20">
        <f t="shared" si="20"/>
        <v>2599.6399999999576</v>
      </c>
      <c r="AY95" s="20">
        <f t="shared" si="20"/>
        <v>2436.2399999999761</v>
      </c>
      <c r="AZ95" s="20">
        <f t="shared" si="20"/>
        <v>2346.6899999999678</v>
      </c>
      <c r="BA95" s="17">
        <v>64.45</v>
      </c>
      <c r="BB95" s="17">
        <v>56.3</v>
      </c>
      <c r="BC95" s="17">
        <v>38.299999999999997</v>
      </c>
      <c r="BD95" s="17">
        <v>36.94</v>
      </c>
      <c r="BE95" s="17">
        <v>101.52</v>
      </c>
      <c r="BF95" s="17">
        <v>125.14</v>
      </c>
      <c r="BG95" s="17">
        <v>35.17</v>
      </c>
      <c r="BH95" s="17">
        <v>0</v>
      </c>
      <c r="BI95" s="17">
        <v>30.74</v>
      </c>
      <c r="BJ95" s="17">
        <v>43.65</v>
      </c>
      <c r="BK95" s="17">
        <v>40.97</v>
      </c>
      <c r="BL95" s="17">
        <v>39.53</v>
      </c>
      <c r="BM95" s="20">
        <f t="shared" si="13"/>
        <v>3961.3599999999669</v>
      </c>
      <c r="BN95" s="20">
        <f t="shared" si="21"/>
        <v>3454.009999999992</v>
      </c>
      <c r="BO95" s="20">
        <f t="shared" si="21"/>
        <v>2346.0200000000077</v>
      </c>
      <c r="BP95" s="20">
        <f t="shared" si="21"/>
        <v>2259.0600000000363</v>
      </c>
      <c r="BQ95" s="20">
        <f t="shared" si="21"/>
        <v>6197.6599999999271</v>
      </c>
      <c r="BR95" s="20">
        <f t="shared" si="21"/>
        <v>7626.2499999998809</v>
      </c>
      <c r="BS95" s="20">
        <f t="shared" si="21"/>
        <v>2139.879999999971</v>
      </c>
      <c r="BT95" s="20">
        <f t="shared" si="21"/>
        <v>0</v>
      </c>
      <c r="BU95" s="20">
        <f t="shared" si="21"/>
        <v>1864.2599999999886</v>
      </c>
      <c r="BV95" s="20">
        <f t="shared" si="21"/>
        <v>2643.2899999999577</v>
      </c>
      <c r="BW95" s="20">
        <f t="shared" si="21"/>
        <v>2477.2099999999759</v>
      </c>
      <c r="BX95" s="20">
        <f t="shared" si="21"/>
        <v>2386.219999999968</v>
      </c>
      <c r="BY95" s="17">
        <f t="shared" si="16"/>
        <v>30642.649999999674</v>
      </c>
      <c r="BZ95" s="17">
        <f t="shared" si="17"/>
        <v>1532.1400000000012</v>
      </c>
      <c r="CA95" s="17">
        <f t="shared" si="18"/>
        <v>5180.4299999999957</v>
      </c>
      <c r="CB95" s="17">
        <f t="shared" si="19"/>
        <v>37355.219999999666</v>
      </c>
    </row>
    <row r="96" spans="1:80" x14ac:dyDescent="0.25">
      <c r="A96" t="str">
        <f t="shared" si="9"/>
        <v>KHW.KHW1</v>
      </c>
      <c r="B96" s="1" t="s">
        <v>128</v>
      </c>
      <c r="C96" s="1" t="s">
        <v>129</v>
      </c>
      <c r="D96" s="1" t="s">
        <v>129</v>
      </c>
      <c r="E96" s="17">
        <v>-410.23999999999796</v>
      </c>
      <c r="F96" s="17">
        <v>-159.01000000000022</v>
      </c>
      <c r="G96" s="17">
        <v>-257.61000000000058</v>
      </c>
      <c r="H96" s="17">
        <v>-181.31999999999971</v>
      </c>
      <c r="I96" s="17">
        <v>-110.47000000000025</v>
      </c>
      <c r="J96" s="17">
        <v>-182.97999999999956</v>
      </c>
      <c r="K96" s="17">
        <v>-132.86000000000058</v>
      </c>
      <c r="L96" s="17">
        <v>-154.76999999999856</v>
      </c>
      <c r="M96" s="17">
        <v>-182.53999999999905</v>
      </c>
      <c r="N96" s="17">
        <v>-176.63999999999942</v>
      </c>
      <c r="O96" s="17">
        <v>-198.68000000000029</v>
      </c>
      <c r="P96" s="17">
        <v>-212.97999999999956</v>
      </c>
      <c r="Q96" s="20">
        <v>-20.519999999999996</v>
      </c>
      <c r="R96" s="20">
        <v>-7.9500000000000028</v>
      </c>
      <c r="S96" s="20">
        <v>-12.88000000000001</v>
      </c>
      <c r="T96" s="20">
        <v>-9.07</v>
      </c>
      <c r="U96" s="20">
        <v>-5.5200000000000031</v>
      </c>
      <c r="V96" s="20">
        <v>-9.1500000000000057</v>
      </c>
      <c r="W96" s="20">
        <v>-6.6499999999999986</v>
      </c>
      <c r="X96" s="20">
        <v>-7.73</v>
      </c>
      <c r="Y96" s="20">
        <v>-9.1300000000000026</v>
      </c>
      <c r="Z96" s="20">
        <v>-8.8299999999999983</v>
      </c>
      <c r="AA96" s="20">
        <v>-9.9300000000000068</v>
      </c>
      <c r="AB96" s="20">
        <v>-10.649999999999991</v>
      </c>
      <c r="AC96" s="17">
        <v>-65.199999999999989</v>
      </c>
      <c r="AD96" s="17">
        <v>-24.929999999999978</v>
      </c>
      <c r="AE96" s="17">
        <v>-39.890000000000015</v>
      </c>
      <c r="AF96" s="17">
        <v>-27.699999999999989</v>
      </c>
      <c r="AG96" s="17">
        <v>-16.650000000000006</v>
      </c>
      <c r="AH96" s="17">
        <v>-27.179999999999978</v>
      </c>
      <c r="AI96" s="17">
        <v>-19.460000000000008</v>
      </c>
      <c r="AJ96" s="17">
        <v>-22.38000000000001</v>
      </c>
      <c r="AK96" s="17">
        <v>-26.049999999999997</v>
      </c>
      <c r="AL96" s="17">
        <v>-24.880000000000024</v>
      </c>
      <c r="AM96" s="17">
        <v>-27.599999999999994</v>
      </c>
      <c r="AN96" s="17">
        <v>-29.189999999999998</v>
      </c>
      <c r="AO96" s="20">
        <f t="shared" si="12"/>
        <v>-495.95999999999793</v>
      </c>
      <c r="AP96" s="20">
        <f t="shared" si="20"/>
        <v>-191.89000000000019</v>
      </c>
      <c r="AQ96" s="20">
        <f t="shared" si="20"/>
        <v>-310.38000000000056</v>
      </c>
      <c r="AR96" s="20">
        <f t="shared" si="20"/>
        <v>-218.08999999999969</v>
      </c>
      <c r="AS96" s="20">
        <f t="shared" si="20"/>
        <v>-132.64000000000027</v>
      </c>
      <c r="AT96" s="20">
        <f t="shared" si="20"/>
        <v>-219.30999999999955</v>
      </c>
      <c r="AU96" s="20">
        <f t="shared" si="20"/>
        <v>-158.9700000000006</v>
      </c>
      <c r="AV96" s="20">
        <f t="shared" si="20"/>
        <v>-184.87999999999857</v>
      </c>
      <c r="AW96" s="20">
        <f t="shared" si="20"/>
        <v>-217.71999999999906</v>
      </c>
      <c r="AX96" s="20">
        <f t="shared" si="20"/>
        <v>-210.34999999999943</v>
      </c>
      <c r="AY96" s="20">
        <f t="shared" si="20"/>
        <v>-236.21000000000029</v>
      </c>
      <c r="AZ96" s="20">
        <f t="shared" si="20"/>
        <v>-252.81999999999954</v>
      </c>
      <c r="BA96" s="17">
        <v>-8.1999999999999993</v>
      </c>
      <c r="BB96" s="17">
        <v>-3.18</v>
      </c>
      <c r="BC96" s="17">
        <v>-5.15</v>
      </c>
      <c r="BD96" s="17">
        <v>-3.63</v>
      </c>
      <c r="BE96" s="17">
        <v>-2.21</v>
      </c>
      <c r="BF96" s="17">
        <v>-3.66</v>
      </c>
      <c r="BG96" s="17">
        <v>-2.66</v>
      </c>
      <c r="BH96" s="17">
        <v>-3.09</v>
      </c>
      <c r="BI96" s="17">
        <v>-3.65</v>
      </c>
      <c r="BJ96" s="17">
        <v>-3.53</v>
      </c>
      <c r="BK96" s="17">
        <v>-3.97</v>
      </c>
      <c r="BL96" s="17">
        <v>-4.26</v>
      </c>
      <c r="BM96" s="20">
        <f t="shared" si="13"/>
        <v>-504.15999999999792</v>
      </c>
      <c r="BN96" s="20">
        <f t="shared" si="21"/>
        <v>-195.07000000000019</v>
      </c>
      <c r="BO96" s="20">
        <f t="shared" si="21"/>
        <v>-315.53000000000054</v>
      </c>
      <c r="BP96" s="20">
        <f t="shared" si="21"/>
        <v>-221.71999999999969</v>
      </c>
      <c r="BQ96" s="20">
        <f t="shared" si="21"/>
        <v>-134.85000000000028</v>
      </c>
      <c r="BR96" s="20">
        <f t="shared" si="21"/>
        <v>-222.96999999999954</v>
      </c>
      <c r="BS96" s="20">
        <f t="shared" si="21"/>
        <v>-161.63000000000059</v>
      </c>
      <c r="BT96" s="20">
        <f t="shared" si="21"/>
        <v>-187.96999999999858</v>
      </c>
      <c r="BU96" s="20">
        <f t="shared" si="21"/>
        <v>-221.36999999999907</v>
      </c>
      <c r="BV96" s="20">
        <f t="shared" si="21"/>
        <v>-213.87999999999943</v>
      </c>
      <c r="BW96" s="20">
        <f t="shared" si="21"/>
        <v>-240.18000000000029</v>
      </c>
      <c r="BX96" s="20">
        <f t="shared" si="21"/>
        <v>-257.07999999999953</v>
      </c>
      <c r="BY96" s="17">
        <f t="shared" si="16"/>
        <v>-2360.0999999999958</v>
      </c>
      <c r="BZ96" s="17">
        <f t="shared" si="17"/>
        <v>-118.01000000000002</v>
      </c>
      <c r="CA96" s="17">
        <f t="shared" si="18"/>
        <v>-398.3</v>
      </c>
      <c r="CB96" s="17">
        <f t="shared" si="19"/>
        <v>-2876.4099999999958</v>
      </c>
    </row>
    <row r="97" spans="1:80" x14ac:dyDescent="0.25">
      <c r="A97" t="str">
        <f t="shared" si="9"/>
        <v>MANH.SPCIMP</v>
      </c>
      <c r="B97" s="1" t="s">
        <v>130</v>
      </c>
      <c r="C97" s="1" t="s">
        <v>131</v>
      </c>
      <c r="D97" s="1" t="s">
        <v>73</v>
      </c>
      <c r="E97" s="17">
        <v>0</v>
      </c>
      <c r="F97" s="17">
        <v>-0.4399999999999995</v>
      </c>
      <c r="G97" s="17">
        <v>-11.170000000000016</v>
      </c>
      <c r="H97" s="17">
        <v>0</v>
      </c>
      <c r="I97" s="17">
        <v>-138.98000000000047</v>
      </c>
      <c r="J97" s="17">
        <v>-286.02000000000044</v>
      </c>
      <c r="K97" s="17">
        <v>-56.649999999999864</v>
      </c>
      <c r="L97" s="17">
        <v>-170.23999999999978</v>
      </c>
      <c r="M97" s="17">
        <v>-9.7200000000000273</v>
      </c>
      <c r="N97" s="17">
        <v>-12.120000000000005</v>
      </c>
      <c r="O97" s="17">
        <v>-61.599999999999909</v>
      </c>
      <c r="P97" s="17">
        <v>-35.730000000000018</v>
      </c>
      <c r="Q97" s="20">
        <v>0</v>
      </c>
      <c r="R97" s="20">
        <v>-2.9999999999999916E-2</v>
      </c>
      <c r="S97" s="20">
        <v>-0.55999999999999872</v>
      </c>
      <c r="T97" s="20">
        <v>0</v>
      </c>
      <c r="U97" s="20">
        <v>-6.9500000000000171</v>
      </c>
      <c r="V97" s="20">
        <v>-14.300000000000011</v>
      </c>
      <c r="W97" s="20">
        <v>-2.8299999999999983</v>
      </c>
      <c r="X97" s="20">
        <v>-8.5099999999999909</v>
      </c>
      <c r="Y97" s="20">
        <v>-0.49000000000000199</v>
      </c>
      <c r="Z97" s="20">
        <v>-0.60999999999999943</v>
      </c>
      <c r="AA97" s="20">
        <v>-3.0799999999999983</v>
      </c>
      <c r="AB97" s="20">
        <v>-1.7800000000000011</v>
      </c>
      <c r="AC97" s="17">
        <v>0</v>
      </c>
      <c r="AD97" s="17">
        <v>-6.999999999999984E-2</v>
      </c>
      <c r="AE97" s="17">
        <v>-1.730000000000004</v>
      </c>
      <c r="AF97" s="17">
        <v>0</v>
      </c>
      <c r="AG97" s="17">
        <v>-20.940000000000055</v>
      </c>
      <c r="AH97" s="17">
        <v>-42.490000000000009</v>
      </c>
      <c r="AI97" s="17">
        <v>-8.3000000000000114</v>
      </c>
      <c r="AJ97" s="17">
        <v>-24.620000000000005</v>
      </c>
      <c r="AK97" s="17">
        <v>-1.3800000000000026</v>
      </c>
      <c r="AL97" s="17">
        <v>-1.7100000000000009</v>
      </c>
      <c r="AM97" s="17">
        <v>-8.5600000000000023</v>
      </c>
      <c r="AN97" s="17">
        <v>-4.8999999999999773</v>
      </c>
      <c r="AO97" s="20">
        <f t="shared" si="12"/>
        <v>0</v>
      </c>
      <c r="AP97" s="20">
        <f t="shared" si="20"/>
        <v>-0.53999999999999926</v>
      </c>
      <c r="AQ97" s="20">
        <f t="shared" si="20"/>
        <v>-13.460000000000019</v>
      </c>
      <c r="AR97" s="20">
        <f t="shared" si="20"/>
        <v>0</v>
      </c>
      <c r="AS97" s="20">
        <f t="shared" si="20"/>
        <v>-166.87000000000054</v>
      </c>
      <c r="AT97" s="20">
        <f t="shared" si="20"/>
        <v>-342.81000000000046</v>
      </c>
      <c r="AU97" s="20">
        <f t="shared" si="20"/>
        <v>-67.779999999999873</v>
      </c>
      <c r="AV97" s="20">
        <f t="shared" si="20"/>
        <v>-203.36999999999978</v>
      </c>
      <c r="AW97" s="20">
        <f t="shared" si="20"/>
        <v>-11.590000000000032</v>
      </c>
      <c r="AX97" s="20">
        <f t="shared" si="20"/>
        <v>-14.440000000000005</v>
      </c>
      <c r="AY97" s="20">
        <f t="shared" si="20"/>
        <v>-73.23999999999991</v>
      </c>
      <c r="AZ97" s="20">
        <f t="shared" si="20"/>
        <v>-42.41</v>
      </c>
      <c r="BA97" s="17">
        <v>0</v>
      </c>
      <c r="BB97" s="17">
        <v>-0.01</v>
      </c>
      <c r="BC97" s="17">
        <v>-0.22</v>
      </c>
      <c r="BD97" s="17">
        <v>0</v>
      </c>
      <c r="BE97" s="17">
        <v>-2.78</v>
      </c>
      <c r="BF97" s="17">
        <v>-5.72</v>
      </c>
      <c r="BG97" s="17">
        <v>-1.1299999999999999</v>
      </c>
      <c r="BH97" s="17">
        <v>-3.4</v>
      </c>
      <c r="BI97" s="17">
        <v>-0.19</v>
      </c>
      <c r="BJ97" s="17">
        <v>-0.24</v>
      </c>
      <c r="BK97" s="17">
        <v>-1.23</v>
      </c>
      <c r="BL97" s="17">
        <v>-0.71</v>
      </c>
      <c r="BM97" s="20">
        <f t="shared" si="13"/>
        <v>0</v>
      </c>
      <c r="BN97" s="20">
        <f t="shared" si="21"/>
        <v>-0.54999999999999927</v>
      </c>
      <c r="BO97" s="20">
        <f t="shared" si="21"/>
        <v>-13.680000000000019</v>
      </c>
      <c r="BP97" s="20">
        <f t="shared" si="21"/>
        <v>0</v>
      </c>
      <c r="BQ97" s="20">
        <f t="shared" si="21"/>
        <v>-169.65000000000055</v>
      </c>
      <c r="BR97" s="20">
        <f t="shared" si="21"/>
        <v>-348.53000000000048</v>
      </c>
      <c r="BS97" s="20">
        <f t="shared" si="21"/>
        <v>-68.909999999999869</v>
      </c>
      <c r="BT97" s="20">
        <f t="shared" si="21"/>
        <v>-206.76999999999978</v>
      </c>
      <c r="BU97" s="20">
        <f t="shared" si="21"/>
        <v>-11.780000000000031</v>
      </c>
      <c r="BV97" s="20">
        <f t="shared" si="21"/>
        <v>-14.680000000000005</v>
      </c>
      <c r="BW97" s="20">
        <f t="shared" si="21"/>
        <v>-74.469999999999914</v>
      </c>
      <c r="BX97" s="20">
        <f t="shared" si="21"/>
        <v>-43.12</v>
      </c>
      <c r="BY97" s="17">
        <f t="shared" si="16"/>
        <v>-782.67000000000053</v>
      </c>
      <c r="BZ97" s="17">
        <f t="shared" si="17"/>
        <v>-39.140000000000022</v>
      </c>
      <c r="CA97" s="17">
        <f t="shared" si="18"/>
        <v>-130.3300000000001</v>
      </c>
      <c r="CB97" s="17">
        <f t="shared" si="19"/>
        <v>-952.14000000000055</v>
      </c>
    </row>
    <row r="98" spans="1:80" x14ac:dyDescent="0.25">
      <c r="A98" t="str">
        <f t="shared" si="9"/>
        <v>MEGE.MEG1</v>
      </c>
      <c r="B98" s="1" t="s">
        <v>132</v>
      </c>
      <c r="C98" s="1" t="s">
        <v>133</v>
      </c>
      <c r="D98" s="1" t="s">
        <v>133</v>
      </c>
      <c r="E98" s="17">
        <v>-1088.0099999999948</v>
      </c>
      <c r="F98" s="17">
        <v>-989.13000000000466</v>
      </c>
      <c r="G98" s="17">
        <v>-637.15000000000873</v>
      </c>
      <c r="H98" s="17">
        <v>-586.86000000000058</v>
      </c>
      <c r="I98" s="17">
        <v>-930.47000000000116</v>
      </c>
      <c r="J98" s="17">
        <v>-1033.8000000000029</v>
      </c>
      <c r="K98" s="17">
        <v>-544.28000000000611</v>
      </c>
      <c r="L98" s="17">
        <v>-900.35000000000582</v>
      </c>
      <c r="M98" s="17">
        <v>-573.02999999999884</v>
      </c>
      <c r="N98" s="17">
        <v>-597.33999999999651</v>
      </c>
      <c r="O98" s="17">
        <v>-534.06999999999971</v>
      </c>
      <c r="P98" s="17">
        <v>-626.52000000000407</v>
      </c>
      <c r="Q98" s="20">
        <v>-54.400000000000091</v>
      </c>
      <c r="R98" s="20">
        <v>-49.460000000000036</v>
      </c>
      <c r="S98" s="20">
        <v>-31.8599999999999</v>
      </c>
      <c r="T98" s="20">
        <v>-29.339999999999918</v>
      </c>
      <c r="U98" s="20">
        <v>-46.529999999999745</v>
      </c>
      <c r="V98" s="20">
        <v>-51.690000000000055</v>
      </c>
      <c r="W98" s="20">
        <v>-27.220000000000027</v>
      </c>
      <c r="X98" s="20">
        <v>-45.019999999999982</v>
      </c>
      <c r="Y98" s="20">
        <v>-28.650000000000091</v>
      </c>
      <c r="Z98" s="20">
        <v>-29.869999999999891</v>
      </c>
      <c r="AA98" s="20">
        <v>-26.700000000000045</v>
      </c>
      <c r="AB98" s="20">
        <v>-31.330000000000155</v>
      </c>
      <c r="AC98" s="17">
        <v>-172.89999999999964</v>
      </c>
      <c r="AD98" s="17">
        <v>-155.09000000000015</v>
      </c>
      <c r="AE98" s="17">
        <v>-98.670000000000073</v>
      </c>
      <c r="AF98" s="17">
        <v>-89.640000000000327</v>
      </c>
      <c r="AG98" s="17">
        <v>-140.22000000000025</v>
      </c>
      <c r="AH98" s="17">
        <v>-153.60000000000036</v>
      </c>
      <c r="AI98" s="17">
        <v>-79.75</v>
      </c>
      <c r="AJ98" s="17">
        <v>-130.19000000000051</v>
      </c>
      <c r="AK98" s="17">
        <v>-81.769999999999982</v>
      </c>
      <c r="AL98" s="17">
        <v>-84.140000000000327</v>
      </c>
      <c r="AM98" s="17">
        <v>-74.200000000000728</v>
      </c>
      <c r="AN98" s="17">
        <v>-85.890000000000327</v>
      </c>
      <c r="AO98" s="20">
        <f t="shared" si="12"/>
        <v>-1315.3099999999945</v>
      </c>
      <c r="AP98" s="20">
        <f t="shared" si="20"/>
        <v>-1193.6800000000048</v>
      </c>
      <c r="AQ98" s="20">
        <f t="shared" si="20"/>
        <v>-767.6800000000087</v>
      </c>
      <c r="AR98" s="20">
        <f t="shared" si="20"/>
        <v>-705.84000000000083</v>
      </c>
      <c r="AS98" s="20">
        <f t="shared" si="20"/>
        <v>-1117.2200000000012</v>
      </c>
      <c r="AT98" s="20">
        <f t="shared" si="20"/>
        <v>-1239.0900000000033</v>
      </c>
      <c r="AU98" s="20">
        <f t="shared" si="20"/>
        <v>-651.25000000000614</v>
      </c>
      <c r="AV98" s="20">
        <f t="shared" si="20"/>
        <v>-1075.5600000000063</v>
      </c>
      <c r="AW98" s="20">
        <f t="shared" si="20"/>
        <v>-683.44999999999891</v>
      </c>
      <c r="AX98" s="20">
        <f t="shared" si="20"/>
        <v>-711.34999999999673</v>
      </c>
      <c r="AY98" s="20">
        <f t="shared" si="20"/>
        <v>-634.97000000000048</v>
      </c>
      <c r="AZ98" s="20">
        <f t="shared" si="20"/>
        <v>-743.74000000000456</v>
      </c>
      <c r="BA98" s="17">
        <v>-21.76</v>
      </c>
      <c r="BB98" s="17">
        <v>-19.78</v>
      </c>
      <c r="BC98" s="17">
        <v>-12.74</v>
      </c>
      <c r="BD98" s="17">
        <v>-11.73</v>
      </c>
      <c r="BE98" s="17">
        <v>-18.61</v>
      </c>
      <c r="BF98" s="17">
        <v>-20.67</v>
      </c>
      <c r="BG98" s="17">
        <v>-10.88</v>
      </c>
      <c r="BH98" s="17">
        <v>-18</v>
      </c>
      <c r="BI98" s="17">
        <v>-11.46</v>
      </c>
      <c r="BJ98" s="17">
        <v>-11.94</v>
      </c>
      <c r="BK98" s="17">
        <v>-10.68</v>
      </c>
      <c r="BL98" s="17">
        <v>-12.53</v>
      </c>
      <c r="BM98" s="20">
        <f t="shared" si="13"/>
        <v>-1337.0699999999945</v>
      </c>
      <c r="BN98" s="20">
        <f t="shared" si="21"/>
        <v>-1213.4600000000048</v>
      </c>
      <c r="BO98" s="20">
        <f t="shared" si="21"/>
        <v>-780.42000000000871</v>
      </c>
      <c r="BP98" s="20">
        <f t="shared" si="21"/>
        <v>-717.57000000000085</v>
      </c>
      <c r="BQ98" s="20">
        <f t="shared" si="21"/>
        <v>-1135.8300000000011</v>
      </c>
      <c r="BR98" s="20">
        <f t="shared" si="21"/>
        <v>-1259.7600000000034</v>
      </c>
      <c r="BS98" s="20">
        <f t="shared" si="21"/>
        <v>-662.13000000000613</v>
      </c>
      <c r="BT98" s="20">
        <f t="shared" si="21"/>
        <v>-1093.5600000000063</v>
      </c>
      <c r="BU98" s="20">
        <f t="shared" si="21"/>
        <v>-694.90999999999894</v>
      </c>
      <c r="BV98" s="20">
        <f t="shared" si="21"/>
        <v>-723.28999999999678</v>
      </c>
      <c r="BW98" s="20">
        <f t="shared" si="21"/>
        <v>-645.65000000000043</v>
      </c>
      <c r="BX98" s="20">
        <f t="shared" si="21"/>
        <v>-756.27000000000453</v>
      </c>
      <c r="BY98" s="17">
        <f t="shared" si="16"/>
        <v>-9041.0100000000239</v>
      </c>
      <c r="BZ98" s="17">
        <f t="shared" si="17"/>
        <v>-452.06999999999994</v>
      </c>
      <c r="CA98" s="17">
        <f t="shared" si="18"/>
        <v>-1526.8400000000029</v>
      </c>
      <c r="CB98" s="17">
        <f t="shared" si="19"/>
        <v>-11019.920000000026</v>
      </c>
    </row>
    <row r="99" spans="1:80" x14ac:dyDescent="0.25">
      <c r="A99" t="str">
        <f t="shared" si="9"/>
        <v>MAGE.120SIMP</v>
      </c>
      <c r="B99" s="1" t="s">
        <v>134</v>
      </c>
      <c r="C99" s="1" t="s">
        <v>892</v>
      </c>
      <c r="D99" s="1" t="s">
        <v>72</v>
      </c>
      <c r="E99" s="17">
        <v>0</v>
      </c>
      <c r="F99" s="17">
        <v>0</v>
      </c>
      <c r="G99" s="17">
        <v>0</v>
      </c>
      <c r="H99" s="17">
        <v>0</v>
      </c>
      <c r="I99" s="17">
        <v>0</v>
      </c>
      <c r="J99" s="17">
        <v>0</v>
      </c>
      <c r="K99" s="17">
        <v>0</v>
      </c>
      <c r="L99" s="17">
        <v>0</v>
      </c>
      <c r="M99" s="17">
        <v>0</v>
      </c>
      <c r="N99" s="17">
        <v>0</v>
      </c>
      <c r="O99" s="17">
        <v>-0.26999999999999957</v>
      </c>
      <c r="P99" s="17">
        <v>0</v>
      </c>
      <c r="Q99" s="20">
        <v>0</v>
      </c>
      <c r="R99" s="20">
        <v>0</v>
      </c>
      <c r="S99" s="20">
        <v>0</v>
      </c>
      <c r="T99" s="20">
        <v>0</v>
      </c>
      <c r="U99" s="20">
        <v>0</v>
      </c>
      <c r="V99" s="20">
        <v>0</v>
      </c>
      <c r="W99" s="20">
        <v>0</v>
      </c>
      <c r="X99" s="20">
        <v>0</v>
      </c>
      <c r="Y99" s="20">
        <v>0</v>
      </c>
      <c r="Z99" s="20">
        <v>0</v>
      </c>
      <c r="AA99" s="20">
        <v>-0.02</v>
      </c>
      <c r="AB99" s="20">
        <v>0</v>
      </c>
      <c r="AC99" s="17">
        <v>0</v>
      </c>
      <c r="AD99" s="17">
        <v>0</v>
      </c>
      <c r="AE99" s="17">
        <v>0</v>
      </c>
      <c r="AF99" s="17">
        <v>0</v>
      </c>
      <c r="AG99" s="17">
        <v>0</v>
      </c>
      <c r="AH99" s="17">
        <v>0</v>
      </c>
      <c r="AI99" s="17">
        <v>0</v>
      </c>
      <c r="AJ99" s="17">
        <v>0</v>
      </c>
      <c r="AK99" s="17">
        <v>0</v>
      </c>
      <c r="AL99" s="17">
        <v>0</v>
      </c>
      <c r="AM99" s="17">
        <v>-0.03</v>
      </c>
      <c r="AN99" s="17">
        <v>0</v>
      </c>
      <c r="AO99" s="20">
        <f t="shared" si="12"/>
        <v>0</v>
      </c>
      <c r="AP99" s="20">
        <f t="shared" si="20"/>
        <v>0</v>
      </c>
      <c r="AQ99" s="20">
        <f t="shared" si="20"/>
        <v>0</v>
      </c>
      <c r="AR99" s="20">
        <f t="shared" si="20"/>
        <v>0</v>
      </c>
      <c r="AS99" s="20">
        <f t="shared" si="20"/>
        <v>0</v>
      </c>
      <c r="AT99" s="20">
        <f t="shared" si="20"/>
        <v>0</v>
      </c>
      <c r="AU99" s="20">
        <f t="shared" si="20"/>
        <v>0</v>
      </c>
      <c r="AV99" s="20">
        <f t="shared" si="20"/>
        <v>0</v>
      </c>
      <c r="AW99" s="20">
        <f t="shared" si="20"/>
        <v>0</v>
      </c>
      <c r="AX99" s="20">
        <f t="shared" si="20"/>
        <v>0</v>
      </c>
      <c r="AY99" s="20">
        <f t="shared" si="20"/>
        <v>-0.31999999999999962</v>
      </c>
      <c r="AZ99" s="20">
        <f t="shared" si="20"/>
        <v>0</v>
      </c>
      <c r="BA99" s="17">
        <v>0</v>
      </c>
      <c r="BB99" s="17">
        <v>0</v>
      </c>
      <c r="BC99" s="17">
        <v>0</v>
      </c>
      <c r="BD99" s="17">
        <v>0</v>
      </c>
      <c r="BE99" s="17">
        <v>0</v>
      </c>
      <c r="BF99" s="17">
        <v>0</v>
      </c>
      <c r="BG99" s="17">
        <v>0</v>
      </c>
      <c r="BH99" s="17">
        <v>0</v>
      </c>
      <c r="BI99" s="17">
        <v>0</v>
      </c>
      <c r="BJ99" s="17">
        <v>0</v>
      </c>
      <c r="BK99" s="17">
        <v>-0.01</v>
      </c>
      <c r="BL99" s="17">
        <v>0</v>
      </c>
      <c r="BM99" s="20">
        <f t="shared" si="13"/>
        <v>0</v>
      </c>
      <c r="BN99" s="20">
        <f t="shared" si="21"/>
        <v>0</v>
      </c>
      <c r="BO99" s="20">
        <f t="shared" si="21"/>
        <v>0</v>
      </c>
      <c r="BP99" s="20">
        <f t="shared" si="21"/>
        <v>0</v>
      </c>
      <c r="BQ99" s="20">
        <f t="shared" si="21"/>
        <v>0</v>
      </c>
      <c r="BR99" s="20">
        <f t="shared" si="21"/>
        <v>0</v>
      </c>
      <c r="BS99" s="20">
        <f t="shared" si="21"/>
        <v>0</v>
      </c>
      <c r="BT99" s="20">
        <f t="shared" si="21"/>
        <v>0</v>
      </c>
      <c r="BU99" s="20">
        <f t="shared" si="21"/>
        <v>0</v>
      </c>
      <c r="BV99" s="20">
        <f t="shared" si="21"/>
        <v>0</v>
      </c>
      <c r="BW99" s="20">
        <f t="shared" si="21"/>
        <v>-0.32999999999999963</v>
      </c>
      <c r="BX99" s="20">
        <f t="shared" si="21"/>
        <v>0</v>
      </c>
      <c r="BY99" s="17">
        <f t="shared" si="16"/>
        <v>-0.26999999999999957</v>
      </c>
      <c r="BZ99" s="17">
        <f t="shared" si="17"/>
        <v>-0.02</v>
      </c>
      <c r="CA99" s="17">
        <f t="shared" si="18"/>
        <v>-0.04</v>
      </c>
      <c r="CB99" s="17">
        <f t="shared" si="19"/>
        <v>-0.32999999999999963</v>
      </c>
    </row>
    <row r="100" spans="1:80" x14ac:dyDescent="0.25">
      <c r="A100" t="str">
        <f t="shared" si="9"/>
        <v>MAGE.SPCIMP</v>
      </c>
      <c r="B100" s="1" t="s">
        <v>134</v>
      </c>
      <c r="C100" s="1" t="s">
        <v>893</v>
      </c>
      <c r="D100" s="1" t="s">
        <v>73</v>
      </c>
      <c r="E100" s="17">
        <v>0</v>
      </c>
      <c r="F100" s="17">
        <v>0</v>
      </c>
      <c r="G100" s="17">
        <v>0</v>
      </c>
      <c r="H100" s="17">
        <v>0</v>
      </c>
      <c r="I100" s="17">
        <v>0</v>
      </c>
      <c r="J100" s="17">
        <v>0</v>
      </c>
      <c r="K100" s="17">
        <v>0</v>
      </c>
      <c r="L100" s="17">
        <v>-6.0000000000000053E-2</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12"/>
        <v>0</v>
      </c>
      <c r="AP100" s="20">
        <f t="shared" si="20"/>
        <v>0</v>
      </c>
      <c r="AQ100" s="20">
        <f t="shared" si="20"/>
        <v>0</v>
      </c>
      <c r="AR100" s="20">
        <f t="shared" si="20"/>
        <v>0</v>
      </c>
      <c r="AS100" s="20">
        <f t="shared" si="20"/>
        <v>0</v>
      </c>
      <c r="AT100" s="20">
        <f t="shared" si="20"/>
        <v>0</v>
      </c>
      <c r="AU100" s="20">
        <f t="shared" si="20"/>
        <v>0</v>
      </c>
      <c r="AV100" s="20">
        <f t="shared" si="20"/>
        <v>-6.0000000000000053E-2</v>
      </c>
      <c r="AW100" s="20">
        <f t="shared" si="20"/>
        <v>0</v>
      </c>
      <c r="AX100" s="20">
        <f t="shared" si="20"/>
        <v>0</v>
      </c>
      <c r="AY100" s="20">
        <f t="shared" si="20"/>
        <v>0</v>
      </c>
      <c r="AZ100" s="20">
        <f t="shared" si="20"/>
        <v>0</v>
      </c>
      <c r="BA100" s="17">
        <v>0</v>
      </c>
      <c r="BB100" s="17">
        <v>0</v>
      </c>
      <c r="BC100" s="17">
        <v>0</v>
      </c>
      <c r="BD100" s="17">
        <v>0</v>
      </c>
      <c r="BE100" s="17">
        <v>0</v>
      </c>
      <c r="BF100" s="17">
        <v>0</v>
      </c>
      <c r="BG100" s="17">
        <v>0</v>
      </c>
      <c r="BH100" s="17">
        <v>0</v>
      </c>
      <c r="BI100" s="17">
        <v>0</v>
      </c>
      <c r="BJ100" s="17">
        <v>0</v>
      </c>
      <c r="BK100" s="17">
        <v>0</v>
      </c>
      <c r="BL100" s="17">
        <v>0</v>
      </c>
      <c r="BM100" s="20">
        <f t="shared" si="13"/>
        <v>0</v>
      </c>
      <c r="BN100" s="20">
        <f t="shared" si="21"/>
        <v>0</v>
      </c>
      <c r="BO100" s="20">
        <f t="shared" si="21"/>
        <v>0</v>
      </c>
      <c r="BP100" s="20">
        <f t="shared" si="21"/>
        <v>0</v>
      </c>
      <c r="BQ100" s="20">
        <f t="shared" si="21"/>
        <v>0</v>
      </c>
      <c r="BR100" s="20">
        <f t="shared" si="21"/>
        <v>0</v>
      </c>
      <c r="BS100" s="20">
        <f t="shared" si="21"/>
        <v>0</v>
      </c>
      <c r="BT100" s="20">
        <f t="shared" si="21"/>
        <v>-6.0000000000000053E-2</v>
      </c>
      <c r="BU100" s="20">
        <f t="shared" si="21"/>
        <v>0</v>
      </c>
      <c r="BV100" s="20">
        <f t="shared" si="21"/>
        <v>0</v>
      </c>
      <c r="BW100" s="20">
        <f t="shared" si="21"/>
        <v>0</v>
      </c>
      <c r="BX100" s="20">
        <f t="shared" si="21"/>
        <v>0</v>
      </c>
      <c r="BY100" s="17">
        <f t="shared" si="16"/>
        <v>-6.0000000000000053E-2</v>
      </c>
      <c r="BZ100" s="17">
        <f t="shared" si="17"/>
        <v>0</v>
      </c>
      <c r="CA100" s="17">
        <f t="shared" si="18"/>
        <v>0</v>
      </c>
      <c r="CB100" s="17">
        <f t="shared" si="19"/>
        <v>-6.0000000000000053E-2</v>
      </c>
    </row>
    <row r="101" spans="1:80" x14ac:dyDescent="0.25">
      <c r="A101" t="str">
        <f t="shared" si="9"/>
        <v>MAGE.SPCEXP</v>
      </c>
      <c r="B101" s="1" t="s">
        <v>134</v>
      </c>
      <c r="C101" s="1" t="s">
        <v>894</v>
      </c>
      <c r="D101" s="1" t="s">
        <v>74</v>
      </c>
      <c r="E101" s="17">
        <v>0</v>
      </c>
      <c r="F101" s="17">
        <v>0</v>
      </c>
      <c r="G101" s="17">
        <v>0</v>
      </c>
      <c r="H101" s="17">
        <v>0</v>
      </c>
      <c r="I101" s="17">
        <v>0</v>
      </c>
      <c r="J101" s="17">
        <v>0</v>
      </c>
      <c r="K101" s="17">
        <v>0</v>
      </c>
      <c r="L101" s="17">
        <v>0</v>
      </c>
      <c r="M101" s="17">
        <v>0</v>
      </c>
      <c r="N101" s="17">
        <v>0</v>
      </c>
      <c r="O101" s="17">
        <v>0</v>
      </c>
      <c r="P101" s="17">
        <v>0</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0</v>
      </c>
      <c r="AI101" s="17">
        <v>0</v>
      </c>
      <c r="AJ101" s="17">
        <v>0</v>
      </c>
      <c r="AK101" s="17">
        <v>0</v>
      </c>
      <c r="AL101" s="17">
        <v>0</v>
      </c>
      <c r="AM101" s="17">
        <v>0</v>
      </c>
      <c r="AN101" s="17">
        <v>0</v>
      </c>
      <c r="AO101" s="20">
        <f t="shared" si="12"/>
        <v>0</v>
      </c>
      <c r="AP101" s="20">
        <f t="shared" si="20"/>
        <v>0</v>
      </c>
      <c r="AQ101" s="20">
        <f t="shared" si="20"/>
        <v>0</v>
      </c>
      <c r="AR101" s="20">
        <f t="shared" si="20"/>
        <v>0</v>
      </c>
      <c r="AS101" s="20">
        <f t="shared" si="20"/>
        <v>0</v>
      </c>
      <c r="AT101" s="20">
        <f t="shared" si="20"/>
        <v>0</v>
      </c>
      <c r="AU101" s="20">
        <f t="shared" si="20"/>
        <v>0</v>
      </c>
      <c r="AV101" s="20">
        <f t="shared" si="20"/>
        <v>0</v>
      </c>
      <c r="AW101" s="20">
        <f t="shared" si="20"/>
        <v>0</v>
      </c>
      <c r="AX101" s="20">
        <f t="shared" si="20"/>
        <v>0</v>
      </c>
      <c r="AY101" s="20">
        <f t="shared" si="20"/>
        <v>0</v>
      </c>
      <c r="AZ101" s="20">
        <f t="shared" si="20"/>
        <v>0</v>
      </c>
      <c r="BA101" s="17">
        <v>0</v>
      </c>
      <c r="BB101" s="17">
        <v>0</v>
      </c>
      <c r="BC101" s="17">
        <v>0</v>
      </c>
      <c r="BD101" s="17">
        <v>0</v>
      </c>
      <c r="BE101" s="17">
        <v>0</v>
      </c>
      <c r="BF101" s="17">
        <v>0</v>
      </c>
      <c r="BG101" s="17">
        <v>0</v>
      </c>
      <c r="BH101" s="17">
        <v>0</v>
      </c>
      <c r="BI101" s="17">
        <v>0</v>
      </c>
      <c r="BJ101" s="17">
        <v>0</v>
      </c>
      <c r="BK101" s="17">
        <v>0</v>
      </c>
      <c r="BL101" s="17">
        <v>0</v>
      </c>
      <c r="BM101" s="20">
        <f t="shared" si="13"/>
        <v>0</v>
      </c>
      <c r="BN101" s="20">
        <f t="shared" si="21"/>
        <v>0</v>
      </c>
      <c r="BO101" s="20">
        <f t="shared" si="21"/>
        <v>0</v>
      </c>
      <c r="BP101" s="20">
        <f t="shared" si="21"/>
        <v>0</v>
      </c>
      <c r="BQ101" s="20">
        <f t="shared" si="21"/>
        <v>0</v>
      </c>
      <c r="BR101" s="20">
        <f t="shared" si="21"/>
        <v>0</v>
      </c>
      <c r="BS101" s="20">
        <f t="shared" si="21"/>
        <v>0</v>
      </c>
      <c r="BT101" s="20">
        <f t="shared" si="21"/>
        <v>0</v>
      </c>
      <c r="BU101" s="20">
        <f t="shared" si="21"/>
        <v>0</v>
      </c>
      <c r="BV101" s="20">
        <f t="shared" si="21"/>
        <v>0</v>
      </c>
      <c r="BW101" s="20">
        <f t="shared" si="21"/>
        <v>0</v>
      </c>
      <c r="BX101" s="20">
        <f t="shared" si="21"/>
        <v>0</v>
      </c>
      <c r="BY101" s="17">
        <f t="shared" si="16"/>
        <v>0</v>
      </c>
      <c r="BZ101" s="17">
        <f t="shared" si="17"/>
        <v>0</v>
      </c>
      <c r="CA101" s="17">
        <f t="shared" si="18"/>
        <v>0</v>
      </c>
      <c r="CB101" s="17">
        <f t="shared" si="19"/>
        <v>0</v>
      </c>
    </row>
    <row r="102" spans="1:80" x14ac:dyDescent="0.25">
      <c r="A102" t="str">
        <f t="shared" si="9"/>
        <v>SCE.MKR1</v>
      </c>
      <c r="B102" s="1" t="s">
        <v>135</v>
      </c>
      <c r="C102" s="1" t="s">
        <v>136</v>
      </c>
      <c r="D102" s="1" t="s">
        <v>136</v>
      </c>
      <c r="E102" s="17">
        <v>0</v>
      </c>
      <c r="F102" s="17">
        <v>0</v>
      </c>
      <c r="G102" s="17">
        <v>0</v>
      </c>
      <c r="H102" s="17">
        <v>0</v>
      </c>
      <c r="I102" s="17">
        <v>0</v>
      </c>
      <c r="J102" s="17">
        <v>0</v>
      </c>
      <c r="K102" s="17">
        <v>0</v>
      </c>
      <c r="L102" s="17">
        <v>0</v>
      </c>
      <c r="M102" s="17">
        <v>0</v>
      </c>
      <c r="N102" s="17">
        <v>0</v>
      </c>
      <c r="O102" s="17">
        <v>0</v>
      </c>
      <c r="P102" s="17">
        <v>0</v>
      </c>
      <c r="Q102" s="20">
        <v>0</v>
      </c>
      <c r="R102" s="20">
        <v>0</v>
      </c>
      <c r="S102" s="20">
        <v>0</v>
      </c>
      <c r="T102" s="20">
        <v>0</v>
      </c>
      <c r="U102" s="20">
        <v>0</v>
      </c>
      <c r="V102" s="20">
        <v>0</v>
      </c>
      <c r="W102" s="20">
        <v>0</v>
      </c>
      <c r="X102" s="20">
        <v>0</v>
      </c>
      <c r="Y102" s="20">
        <v>0</v>
      </c>
      <c r="Z102" s="20">
        <v>0</v>
      </c>
      <c r="AA102" s="20">
        <v>0</v>
      </c>
      <c r="AB102" s="20">
        <v>0</v>
      </c>
      <c r="AC102" s="17">
        <v>0</v>
      </c>
      <c r="AD102" s="17">
        <v>0</v>
      </c>
      <c r="AE102" s="17">
        <v>0</v>
      </c>
      <c r="AF102" s="17">
        <v>0</v>
      </c>
      <c r="AG102" s="17">
        <v>0</v>
      </c>
      <c r="AH102" s="17">
        <v>0</v>
      </c>
      <c r="AI102" s="17">
        <v>0</v>
      </c>
      <c r="AJ102" s="17">
        <v>0</v>
      </c>
      <c r="AK102" s="17">
        <v>0</v>
      </c>
      <c r="AL102" s="17">
        <v>0</v>
      </c>
      <c r="AM102" s="17">
        <v>0</v>
      </c>
      <c r="AN102" s="17">
        <v>0</v>
      </c>
      <c r="AO102" s="20">
        <f t="shared" si="12"/>
        <v>0</v>
      </c>
      <c r="AP102" s="20">
        <f t="shared" si="20"/>
        <v>0</v>
      </c>
      <c r="AQ102" s="20">
        <f t="shared" si="20"/>
        <v>0</v>
      </c>
      <c r="AR102" s="20">
        <f t="shared" si="20"/>
        <v>0</v>
      </c>
      <c r="AS102" s="20">
        <f t="shared" si="20"/>
        <v>0</v>
      </c>
      <c r="AT102" s="20">
        <f t="shared" si="20"/>
        <v>0</v>
      </c>
      <c r="AU102" s="20">
        <f t="shared" si="20"/>
        <v>0</v>
      </c>
      <c r="AV102" s="20">
        <f t="shared" si="20"/>
        <v>0</v>
      </c>
      <c r="AW102" s="20">
        <f t="shared" si="20"/>
        <v>0</v>
      </c>
      <c r="AX102" s="20">
        <f t="shared" si="20"/>
        <v>0</v>
      </c>
      <c r="AY102" s="20">
        <f t="shared" si="20"/>
        <v>0</v>
      </c>
      <c r="AZ102" s="20">
        <f t="shared" si="20"/>
        <v>0</v>
      </c>
      <c r="BA102" s="17">
        <v>0</v>
      </c>
      <c r="BB102" s="17">
        <v>0</v>
      </c>
      <c r="BC102" s="17">
        <v>0</v>
      </c>
      <c r="BD102" s="17">
        <v>0</v>
      </c>
      <c r="BE102" s="17">
        <v>0</v>
      </c>
      <c r="BF102" s="17">
        <v>0</v>
      </c>
      <c r="BG102" s="17">
        <v>0</v>
      </c>
      <c r="BH102" s="17">
        <v>0</v>
      </c>
      <c r="BI102" s="17">
        <v>0</v>
      </c>
      <c r="BJ102" s="17">
        <v>0</v>
      </c>
      <c r="BK102" s="17">
        <v>0</v>
      </c>
      <c r="BL102" s="17">
        <v>0</v>
      </c>
      <c r="BM102" s="20">
        <f t="shared" si="13"/>
        <v>0</v>
      </c>
      <c r="BN102" s="20">
        <f t="shared" si="21"/>
        <v>0</v>
      </c>
      <c r="BO102" s="20">
        <f t="shared" si="21"/>
        <v>0</v>
      </c>
      <c r="BP102" s="20">
        <f t="shared" si="21"/>
        <v>0</v>
      </c>
      <c r="BQ102" s="20">
        <f t="shared" si="21"/>
        <v>0</v>
      </c>
      <c r="BR102" s="20">
        <f t="shared" si="21"/>
        <v>0</v>
      </c>
      <c r="BS102" s="20">
        <f t="shared" si="21"/>
        <v>0</v>
      </c>
      <c r="BT102" s="20">
        <f t="shared" si="21"/>
        <v>0</v>
      </c>
      <c r="BU102" s="20">
        <f t="shared" si="21"/>
        <v>0</v>
      </c>
      <c r="BV102" s="20">
        <f t="shared" si="21"/>
        <v>0</v>
      </c>
      <c r="BW102" s="20">
        <f t="shared" si="21"/>
        <v>0</v>
      </c>
      <c r="BX102" s="20">
        <f t="shared" si="21"/>
        <v>0</v>
      </c>
      <c r="BY102" s="17">
        <f t="shared" si="16"/>
        <v>0</v>
      </c>
      <c r="BZ102" s="17">
        <f t="shared" si="17"/>
        <v>0</v>
      </c>
      <c r="CA102" s="17">
        <f t="shared" si="18"/>
        <v>0</v>
      </c>
      <c r="CB102" s="17">
        <f t="shared" si="19"/>
        <v>0</v>
      </c>
    </row>
    <row r="103" spans="1:80" x14ac:dyDescent="0.25">
      <c r="A103" t="str">
        <f t="shared" ref="A103:A167" si="22">B103&amp;"."&amp;IF(D103="CES1/CES2",C103,IF(C103="CRE1/CRE2",C103,D103))</f>
        <v>TCN.MKRC</v>
      </c>
      <c r="B103" s="1" t="s">
        <v>33</v>
      </c>
      <c r="C103" s="1" t="s">
        <v>137</v>
      </c>
      <c r="D103" s="1" t="s">
        <v>137</v>
      </c>
      <c r="E103" s="17">
        <v>-452.75</v>
      </c>
      <c r="F103" s="17">
        <v>-397.59999999997672</v>
      </c>
      <c r="G103" s="17">
        <v>-142.16000000000349</v>
      </c>
      <c r="H103" s="17">
        <v>-211.67999999999302</v>
      </c>
      <c r="I103" s="17">
        <v>-640.75</v>
      </c>
      <c r="J103" s="17">
        <v>-1064.3300000000163</v>
      </c>
      <c r="K103" s="17">
        <v>-259.77999999999884</v>
      </c>
      <c r="L103" s="17">
        <v>-375.8300000000163</v>
      </c>
      <c r="M103" s="17">
        <v>-89.730000000003201</v>
      </c>
      <c r="N103" s="17">
        <v>-266.55999999999767</v>
      </c>
      <c r="O103" s="17">
        <v>-266.25999999999476</v>
      </c>
      <c r="P103" s="17">
        <v>-274.60000000000582</v>
      </c>
      <c r="Q103" s="20">
        <v>-22.6400000000001</v>
      </c>
      <c r="R103" s="20">
        <v>-19.879999999999882</v>
      </c>
      <c r="S103" s="20">
        <v>-7.1000000000000227</v>
      </c>
      <c r="T103" s="20">
        <v>-10.580000000000041</v>
      </c>
      <c r="U103" s="20">
        <v>-32.039999999999964</v>
      </c>
      <c r="V103" s="20">
        <v>-53.2199999999998</v>
      </c>
      <c r="W103" s="20">
        <v>-12.990000000000009</v>
      </c>
      <c r="X103" s="20">
        <v>-18.790000000000077</v>
      </c>
      <c r="Y103" s="20">
        <v>-4.4899999999999807</v>
      </c>
      <c r="Z103" s="20">
        <v>-13.319999999999936</v>
      </c>
      <c r="AA103" s="20">
        <v>-13.309999999999945</v>
      </c>
      <c r="AB103" s="20">
        <v>-13.730000000000018</v>
      </c>
      <c r="AC103" s="17">
        <v>-71.949999999999818</v>
      </c>
      <c r="AD103" s="17">
        <v>-62.340000000000146</v>
      </c>
      <c r="AE103" s="17">
        <v>-22.019999999999982</v>
      </c>
      <c r="AF103" s="17">
        <v>-32.329999999999927</v>
      </c>
      <c r="AG103" s="17">
        <v>-96.559999999999491</v>
      </c>
      <c r="AH103" s="17">
        <v>-158.1299999999992</v>
      </c>
      <c r="AI103" s="17">
        <v>-38.059999999999945</v>
      </c>
      <c r="AJ103" s="17">
        <v>-54.349999999999909</v>
      </c>
      <c r="AK103" s="17">
        <v>-12.799999999999955</v>
      </c>
      <c r="AL103" s="17">
        <v>-37.539999999999964</v>
      </c>
      <c r="AM103" s="17">
        <v>-36.990000000000236</v>
      </c>
      <c r="AN103" s="17">
        <v>-37.639999999999873</v>
      </c>
      <c r="AO103" s="20">
        <f t="shared" si="12"/>
        <v>-547.33999999999992</v>
      </c>
      <c r="AP103" s="20">
        <f t="shared" si="20"/>
        <v>-479.81999999997674</v>
      </c>
      <c r="AQ103" s="20">
        <f t="shared" si="20"/>
        <v>-171.2800000000035</v>
      </c>
      <c r="AR103" s="20">
        <f t="shared" si="20"/>
        <v>-254.58999999999298</v>
      </c>
      <c r="AS103" s="20">
        <f t="shared" si="20"/>
        <v>-769.34999999999945</v>
      </c>
      <c r="AT103" s="20">
        <f t="shared" si="20"/>
        <v>-1275.6800000000153</v>
      </c>
      <c r="AU103" s="20">
        <f t="shared" si="20"/>
        <v>-310.82999999999879</v>
      </c>
      <c r="AV103" s="20">
        <f t="shared" si="20"/>
        <v>-448.97000000001628</v>
      </c>
      <c r="AW103" s="20">
        <f t="shared" si="20"/>
        <v>-107.02000000000314</v>
      </c>
      <c r="AX103" s="20">
        <f t="shared" si="20"/>
        <v>-317.41999999999757</v>
      </c>
      <c r="AY103" s="20">
        <f t="shared" si="20"/>
        <v>-316.55999999999494</v>
      </c>
      <c r="AZ103" s="20">
        <f t="shared" si="20"/>
        <v>-325.97000000000571</v>
      </c>
      <c r="BA103" s="17">
        <v>-9.0500000000000007</v>
      </c>
      <c r="BB103" s="17">
        <v>-7.95</v>
      </c>
      <c r="BC103" s="17">
        <v>-2.84</v>
      </c>
      <c r="BD103" s="17">
        <v>-4.2300000000000004</v>
      </c>
      <c r="BE103" s="17">
        <v>-12.81</v>
      </c>
      <c r="BF103" s="17">
        <v>-21.28</v>
      </c>
      <c r="BG103" s="17">
        <v>-5.19</v>
      </c>
      <c r="BH103" s="17">
        <v>-7.51</v>
      </c>
      <c r="BI103" s="17">
        <v>-1.79</v>
      </c>
      <c r="BJ103" s="17">
        <v>-5.33</v>
      </c>
      <c r="BK103" s="17">
        <v>-5.32</v>
      </c>
      <c r="BL103" s="17">
        <v>-5.49</v>
      </c>
      <c r="BM103" s="20">
        <f t="shared" si="13"/>
        <v>-556.38999999999987</v>
      </c>
      <c r="BN103" s="20">
        <f t="shared" si="21"/>
        <v>-487.76999999997673</v>
      </c>
      <c r="BO103" s="20">
        <f t="shared" si="21"/>
        <v>-174.1200000000035</v>
      </c>
      <c r="BP103" s="20">
        <f t="shared" si="21"/>
        <v>-258.819999999993</v>
      </c>
      <c r="BQ103" s="20">
        <f t="shared" si="21"/>
        <v>-782.1599999999994</v>
      </c>
      <c r="BR103" s="20">
        <f t="shared" si="21"/>
        <v>-1296.9600000000153</v>
      </c>
      <c r="BS103" s="20">
        <f t="shared" si="21"/>
        <v>-316.01999999999879</v>
      </c>
      <c r="BT103" s="20">
        <f t="shared" si="21"/>
        <v>-456.48000000001628</v>
      </c>
      <c r="BU103" s="20">
        <f t="shared" si="21"/>
        <v>-108.81000000000314</v>
      </c>
      <c r="BV103" s="20">
        <f t="shared" si="21"/>
        <v>-322.74999999999756</v>
      </c>
      <c r="BW103" s="20">
        <f t="shared" si="21"/>
        <v>-321.87999999999494</v>
      </c>
      <c r="BX103" s="20">
        <f t="shared" si="21"/>
        <v>-331.46000000000572</v>
      </c>
      <c r="BY103" s="17">
        <f t="shared" si="16"/>
        <v>-4442.0300000000061</v>
      </c>
      <c r="BZ103" s="17">
        <f t="shared" si="17"/>
        <v>-222.08999999999978</v>
      </c>
      <c r="CA103" s="17">
        <f t="shared" si="18"/>
        <v>-749.49999999999852</v>
      </c>
      <c r="CB103" s="17">
        <f t="shared" si="19"/>
        <v>-5413.6200000000026</v>
      </c>
    </row>
    <row r="104" spans="1:80" x14ac:dyDescent="0.25">
      <c r="A104" t="str">
        <f t="shared" si="22"/>
        <v>MSCG.BCHIMP</v>
      </c>
      <c r="B104" s="1" t="s">
        <v>138</v>
      </c>
      <c r="C104" s="1" t="s">
        <v>139</v>
      </c>
      <c r="D104" s="1" t="s">
        <v>21</v>
      </c>
      <c r="E104" s="17">
        <v>0</v>
      </c>
      <c r="F104" s="17">
        <v>0</v>
      </c>
      <c r="G104" s="17">
        <v>0</v>
      </c>
      <c r="H104" s="17">
        <v>0</v>
      </c>
      <c r="I104" s="17">
        <v>-3.5099999999999909</v>
      </c>
      <c r="J104" s="17">
        <v>0</v>
      </c>
      <c r="K104" s="17">
        <v>0</v>
      </c>
      <c r="L104" s="17">
        <v>0</v>
      </c>
      <c r="M104" s="17">
        <v>0</v>
      </c>
      <c r="N104" s="17">
        <v>0</v>
      </c>
      <c r="O104" s="17">
        <v>0</v>
      </c>
      <c r="P104" s="17">
        <v>0</v>
      </c>
      <c r="Q104" s="20">
        <v>0</v>
      </c>
      <c r="R104" s="20">
        <v>0</v>
      </c>
      <c r="S104" s="20">
        <v>0</v>
      </c>
      <c r="T104" s="20">
        <v>0</v>
      </c>
      <c r="U104" s="20">
        <v>-0.1800000000000006</v>
      </c>
      <c r="V104" s="20">
        <v>0</v>
      </c>
      <c r="W104" s="20">
        <v>0</v>
      </c>
      <c r="X104" s="20">
        <v>0</v>
      </c>
      <c r="Y104" s="20">
        <v>0</v>
      </c>
      <c r="Z104" s="20">
        <v>0</v>
      </c>
      <c r="AA104" s="20">
        <v>0</v>
      </c>
      <c r="AB104" s="20">
        <v>0</v>
      </c>
      <c r="AC104" s="17">
        <v>0</v>
      </c>
      <c r="AD104" s="17">
        <v>0</v>
      </c>
      <c r="AE104" s="17">
        <v>0</v>
      </c>
      <c r="AF104" s="17">
        <v>0</v>
      </c>
      <c r="AG104" s="17">
        <v>-0.53000000000000114</v>
      </c>
      <c r="AH104" s="17">
        <v>0</v>
      </c>
      <c r="AI104" s="17">
        <v>0</v>
      </c>
      <c r="AJ104" s="17">
        <v>0</v>
      </c>
      <c r="AK104" s="17">
        <v>0</v>
      </c>
      <c r="AL104" s="17">
        <v>0</v>
      </c>
      <c r="AM104" s="17">
        <v>0</v>
      </c>
      <c r="AN104" s="17">
        <v>0</v>
      </c>
      <c r="AO104" s="20">
        <f t="shared" si="12"/>
        <v>0</v>
      </c>
      <c r="AP104" s="20">
        <f t="shared" si="20"/>
        <v>0</v>
      </c>
      <c r="AQ104" s="20">
        <f t="shared" si="20"/>
        <v>0</v>
      </c>
      <c r="AR104" s="20">
        <f t="shared" si="20"/>
        <v>0</v>
      </c>
      <c r="AS104" s="20">
        <f t="shared" si="20"/>
        <v>-4.2199999999999926</v>
      </c>
      <c r="AT104" s="20">
        <f t="shared" si="20"/>
        <v>0</v>
      </c>
      <c r="AU104" s="20">
        <f t="shared" si="20"/>
        <v>0</v>
      </c>
      <c r="AV104" s="20">
        <f t="shared" si="20"/>
        <v>0</v>
      </c>
      <c r="AW104" s="20">
        <f t="shared" si="20"/>
        <v>0</v>
      </c>
      <c r="AX104" s="20">
        <f t="shared" si="20"/>
        <v>0</v>
      </c>
      <c r="AY104" s="20">
        <f t="shared" si="20"/>
        <v>0</v>
      </c>
      <c r="AZ104" s="20">
        <f t="shared" si="20"/>
        <v>0</v>
      </c>
      <c r="BA104" s="17">
        <v>0</v>
      </c>
      <c r="BB104" s="17">
        <v>0</v>
      </c>
      <c r="BC104" s="17">
        <v>0</v>
      </c>
      <c r="BD104" s="17">
        <v>0</v>
      </c>
      <c r="BE104" s="17">
        <v>-7.0000000000000007E-2</v>
      </c>
      <c r="BF104" s="17">
        <v>0</v>
      </c>
      <c r="BG104" s="17">
        <v>0</v>
      </c>
      <c r="BH104" s="17">
        <v>0</v>
      </c>
      <c r="BI104" s="17">
        <v>0</v>
      </c>
      <c r="BJ104" s="17">
        <v>0</v>
      </c>
      <c r="BK104" s="17">
        <v>0</v>
      </c>
      <c r="BL104" s="17">
        <v>0</v>
      </c>
      <c r="BM104" s="20">
        <f t="shared" si="13"/>
        <v>0</v>
      </c>
      <c r="BN104" s="20">
        <f t="shared" si="21"/>
        <v>0</v>
      </c>
      <c r="BO104" s="20">
        <f t="shared" si="21"/>
        <v>0</v>
      </c>
      <c r="BP104" s="20">
        <f t="shared" si="21"/>
        <v>0</v>
      </c>
      <c r="BQ104" s="20">
        <f t="shared" si="21"/>
        <v>-4.2899999999999929</v>
      </c>
      <c r="BR104" s="20">
        <f t="shared" si="21"/>
        <v>0</v>
      </c>
      <c r="BS104" s="20">
        <f t="shared" si="21"/>
        <v>0</v>
      </c>
      <c r="BT104" s="20">
        <f t="shared" si="21"/>
        <v>0</v>
      </c>
      <c r="BU104" s="20">
        <f t="shared" si="21"/>
        <v>0</v>
      </c>
      <c r="BV104" s="20">
        <f t="shared" si="21"/>
        <v>0</v>
      </c>
      <c r="BW104" s="20">
        <f t="shared" si="21"/>
        <v>0</v>
      </c>
      <c r="BX104" s="20">
        <f t="shared" si="21"/>
        <v>0</v>
      </c>
      <c r="BY104" s="17">
        <f t="shared" si="16"/>
        <v>-3.5099999999999909</v>
      </c>
      <c r="BZ104" s="17">
        <f t="shared" si="17"/>
        <v>-0.1800000000000006</v>
      </c>
      <c r="CA104" s="17">
        <f t="shared" si="18"/>
        <v>-0.6000000000000012</v>
      </c>
      <c r="CB104" s="17">
        <f t="shared" si="19"/>
        <v>-4.2899999999999929</v>
      </c>
    </row>
    <row r="105" spans="1:80" x14ac:dyDescent="0.25">
      <c r="A105" t="str">
        <f t="shared" si="22"/>
        <v>MSCG.120SIMP</v>
      </c>
      <c r="B105" s="1" t="s">
        <v>138</v>
      </c>
      <c r="C105" s="1" t="s">
        <v>860</v>
      </c>
      <c r="D105" s="1" t="s">
        <v>72</v>
      </c>
      <c r="E105" s="17">
        <v>-3012.179999999993</v>
      </c>
      <c r="F105" s="17">
        <v>-3293.5299999999988</v>
      </c>
      <c r="G105" s="17">
        <v>-791.05999999999949</v>
      </c>
      <c r="H105" s="17">
        <v>-287.53999999999996</v>
      </c>
      <c r="I105" s="17">
        <v>-4820.570000000007</v>
      </c>
      <c r="J105" s="17">
        <v>-11533.459999999995</v>
      </c>
      <c r="K105" s="17">
        <v>-335.60999999999967</v>
      </c>
      <c r="L105" s="17">
        <v>-2059.0199999999968</v>
      </c>
      <c r="M105" s="17">
        <v>-173.80000000000018</v>
      </c>
      <c r="N105" s="17">
        <v>-170.93000000000029</v>
      </c>
      <c r="O105" s="17">
        <v>-123.48999999999978</v>
      </c>
      <c r="P105" s="17">
        <v>-552.95000000000084</v>
      </c>
      <c r="Q105" s="20">
        <v>-150.60999999999996</v>
      </c>
      <c r="R105" s="20">
        <v>-164.68</v>
      </c>
      <c r="S105" s="20">
        <v>-39.549999999999983</v>
      </c>
      <c r="T105" s="20">
        <v>-14.380000000000003</v>
      </c>
      <c r="U105" s="20">
        <v>-241.02999999999997</v>
      </c>
      <c r="V105" s="20">
        <v>-576.67999999999984</v>
      </c>
      <c r="W105" s="20">
        <v>-16.78</v>
      </c>
      <c r="X105" s="20">
        <v>-102.94999999999999</v>
      </c>
      <c r="Y105" s="20">
        <v>-8.6900000000000048</v>
      </c>
      <c r="Z105" s="20">
        <v>-8.5399999999999991</v>
      </c>
      <c r="AA105" s="20">
        <v>-6.17</v>
      </c>
      <c r="AB105" s="20">
        <v>-27.65</v>
      </c>
      <c r="AC105" s="17">
        <v>-478.67000000000007</v>
      </c>
      <c r="AD105" s="17">
        <v>-516.40000000000009</v>
      </c>
      <c r="AE105" s="17">
        <v>-122.51999999999998</v>
      </c>
      <c r="AF105" s="17">
        <v>-43.919999999999987</v>
      </c>
      <c r="AG105" s="17">
        <v>-726.44000000000028</v>
      </c>
      <c r="AH105" s="17">
        <v>-1713.5500000000002</v>
      </c>
      <c r="AI105" s="17">
        <v>-49.180000000000007</v>
      </c>
      <c r="AJ105" s="17">
        <v>-297.75</v>
      </c>
      <c r="AK105" s="17">
        <v>-24.810000000000002</v>
      </c>
      <c r="AL105" s="17">
        <v>-24.079999999999991</v>
      </c>
      <c r="AM105" s="17">
        <v>-17.149999999999999</v>
      </c>
      <c r="AN105" s="17">
        <v>-75.799999999999983</v>
      </c>
      <c r="AO105" s="20">
        <f t="shared" si="12"/>
        <v>-3641.4599999999932</v>
      </c>
      <c r="AP105" s="20">
        <f t="shared" si="20"/>
        <v>-3974.6099999999988</v>
      </c>
      <c r="AQ105" s="20">
        <f t="shared" si="20"/>
        <v>-953.12999999999943</v>
      </c>
      <c r="AR105" s="20">
        <f t="shared" si="20"/>
        <v>-345.83999999999992</v>
      </c>
      <c r="AS105" s="20">
        <f t="shared" si="20"/>
        <v>-5788.0400000000072</v>
      </c>
      <c r="AT105" s="20">
        <f t="shared" si="20"/>
        <v>-13823.689999999995</v>
      </c>
      <c r="AU105" s="20">
        <f t="shared" si="20"/>
        <v>-401.56999999999965</v>
      </c>
      <c r="AV105" s="20">
        <f t="shared" si="20"/>
        <v>-2459.7199999999966</v>
      </c>
      <c r="AW105" s="20">
        <f t="shared" si="20"/>
        <v>-207.30000000000018</v>
      </c>
      <c r="AX105" s="20">
        <f t="shared" si="20"/>
        <v>-203.55000000000027</v>
      </c>
      <c r="AY105" s="20">
        <f t="shared" si="20"/>
        <v>-146.80999999999977</v>
      </c>
      <c r="AZ105" s="20">
        <f t="shared" si="20"/>
        <v>-656.40000000000077</v>
      </c>
      <c r="BA105" s="17">
        <v>-60.23</v>
      </c>
      <c r="BB105" s="17">
        <v>-65.86</v>
      </c>
      <c r="BC105" s="17">
        <v>-15.82</v>
      </c>
      <c r="BD105" s="17">
        <v>-5.75</v>
      </c>
      <c r="BE105" s="17">
        <v>-96.39</v>
      </c>
      <c r="BF105" s="17">
        <v>-230.62</v>
      </c>
      <c r="BG105" s="17">
        <v>-6.71</v>
      </c>
      <c r="BH105" s="17">
        <v>-41.17</v>
      </c>
      <c r="BI105" s="17">
        <v>-3.48</v>
      </c>
      <c r="BJ105" s="17">
        <v>-3.42</v>
      </c>
      <c r="BK105" s="17">
        <v>-2.4700000000000002</v>
      </c>
      <c r="BL105" s="17">
        <v>-11.06</v>
      </c>
      <c r="BM105" s="20">
        <f t="shared" si="13"/>
        <v>-3701.6899999999932</v>
      </c>
      <c r="BN105" s="20">
        <f t="shared" si="21"/>
        <v>-4040.4699999999989</v>
      </c>
      <c r="BO105" s="20">
        <f t="shared" si="21"/>
        <v>-968.94999999999948</v>
      </c>
      <c r="BP105" s="20">
        <f t="shared" si="21"/>
        <v>-351.58999999999992</v>
      </c>
      <c r="BQ105" s="20">
        <f t="shared" si="21"/>
        <v>-5884.4300000000076</v>
      </c>
      <c r="BR105" s="20">
        <f t="shared" si="21"/>
        <v>-14054.309999999996</v>
      </c>
      <c r="BS105" s="20">
        <f t="shared" si="21"/>
        <v>-408.27999999999963</v>
      </c>
      <c r="BT105" s="20">
        <f t="shared" si="21"/>
        <v>-2500.8899999999967</v>
      </c>
      <c r="BU105" s="20">
        <f t="shared" si="21"/>
        <v>-210.78000000000017</v>
      </c>
      <c r="BV105" s="20">
        <f t="shared" si="21"/>
        <v>-206.97000000000025</v>
      </c>
      <c r="BW105" s="20">
        <f t="shared" si="21"/>
        <v>-149.27999999999977</v>
      </c>
      <c r="BX105" s="20">
        <f t="shared" si="21"/>
        <v>-667.46000000000072</v>
      </c>
      <c r="BY105" s="17">
        <f t="shared" si="16"/>
        <v>-27154.139999999989</v>
      </c>
      <c r="BZ105" s="17">
        <f t="shared" si="17"/>
        <v>-1357.71</v>
      </c>
      <c r="CA105" s="17">
        <f t="shared" si="18"/>
        <v>-4633.2500000000009</v>
      </c>
      <c r="CB105" s="17">
        <f t="shared" si="19"/>
        <v>-33145.099999999991</v>
      </c>
    </row>
    <row r="106" spans="1:80" x14ac:dyDescent="0.25">
      <c r="A106" t="str">
        <f t="shared" si="22"/>
        <v>MSCG.BCHEXP</v>
      </c>
      <c r="B106" s="1" t="s">
        <v>138</v>
      </c>
      <c r="C106" s="1" t="s">
        <v>822</v>
      </c>
      <c r="D106" s="1" t="s">
        <v>28</v>
      </c>
      <c r="E106" s="17">
        <v>0</v>
      </c>
      <c r="F106" s="17">
        <v>0</v>
      </c>
      <c r="G106" s="17">
        <v>0</v>
      </c>
      <c r="H106" s="17">
        <v>0</v>
      </c>
      <c r="I106" s="17">
        <v>0</v>
      </c>
      <c r="J106" s="17">
        <v>-3.4399999999999977</v>
      </c>
      <c r="K106" s="17">
        <v>-3.3100000000000023</v>
      </c>
      <c r="L106" s="17">
        <v>0</v>
      </c>
      <c r="M106" s="17">
        <v>-18.930000000000291</v>
      </c>
      <c r="N106" s="17">
        <v>-5.9399999999999409</v>
      </c>
      <c r="O106" s="17">
        <v>-1.9000000000000057</v>
      </c>
      <c r="P106" s="17">
        <v>-1.3600000000000136</v>
      </c>
      <c r="Q106" s="20">
        <v>0</v>
      </c>
      <c r="R106" s="20">
        <v>0</v>
      </c>
      <c r="S106" s="20">
        <v>0</v>
      </c>
      <c r="T106" s="20">
        <v>0</v>
      </c>
      <c r="U106" s="20">
        <v>0</v>
      </c>
      <c r="V106" s="20">
        <v>-0.16999999999999993</v>
      </c>
      <c r="W106" s="20">
        <v>-0.16000000000000014</v>
      </c>
      <c r="X106" s="20">
        <v>0</v>
      </c>
      <c r="Y106" s="20">
        <v>-0.94000000000000128</v>
      </c>
      <c r="Z106" s="20">
        <v>-0.29999999999999893</v>
      </c>
      <c r="AA106" s="20">
        <v>-8.9999999999999858E-2</v>
      </c>
      <c r="AB106" s="20">
        <v>-7.0000000000000284E-2</v>
      </c>
      <c r="AC106" s="17">
        <v>0</v>
      </c>
      <c r="AD106" s="17">
        <v>0</v>
      </c>
      <c r="AE106" s="17">
        <v>0</v>
      </c>
      <c r="AF106" s="17">
        <v>0</v>
      </c>
      <c r="AG106" s="17">
        <v>0</v>
      </c>
      <c r="AH106" s="17">
        <v>-0.51999999999999957</v>
      </c>
      <c r="AI106" s="17">
        <v>-0.49000000000000021</v>
      </c>
      <c r="AJ106" s="17">
        <v>0</v>
      </c>
      <c r="AK106" s="17">
        <v>-2.7000000000000028</v>
      </c>
      <c r="AL106" s="17">
        <v>-0.84000000000000341</v>
      </c>
      <c r="AM106" s="17">
        <v>-0.25999999999999979</v>
      </c>
      <c r="AN106" s="17">
        <v>-0.19000000000000128</v>
      </c>
      <c r="AO106" s="20">
        <f t="shared" si="12"/>
        <v>0</v>
      </c>
      <c r="AP106" s="20">
        <f t="shared" si="20"/>
        <v>0</v>
      </c>
      <c r="AQ106" s="20">
        <f t="shared" si="20"/>
        <v>0</v>
      </c>
      <c r="AR106" s="20">
        <f t="shared" si="20"/>
        <v>0</v>
      </c>
      <c r="AS106" s="20">
        <f t="shared" si="20"/>
        <v>0</v>
      </c>
      <c r="AT106" s="20">
        <f t="shared" si="20"/>
        <v>-4.1299999999999972</v>
      </c>
      <c r="AU106" s="20">
        <f t="shared" si="20"/>
        <v>-3.9600000000000026</v>
      </c>
      <c r="AV106" s="20">
        <f t="shared" si="20"/>
        <v>0</v>
      </c>
      <c r="AW106" s="20">
        <f t="shared" si="20"/>
        <v>-22.570000000000295</v>
      </c>
      <c r="AX106" s="20">
        <f t="shared" si="20"/>
        <v>-7.0799999999999432</v>
      </c>
      <c r="AY106" s="20">
        <f t="shared" si="20"/>
        <v>-2.2500000000000053</v>
      </c>
      <c r="AZ106" s="20">
        <f t="shared" si="20"/>
        <v>-1.6200000000000152</v>
      </c>
      <c r="BA106" s="17">
        <v>0</v>
      </c>
      <c r="BB106" s="17">
        <v>0</v>
      </c>
      <c r="BC106" s="17">
        <v>0</v>
      </c>
      <c r="BD106" s="17">
        <v>0</v>
      </c>
      <c r="BE106" s="17">
        <v>0</v>
      </c>
      <c r="BF106" s="17">
        <v>-7.0000000000000007E-2</v>
      </c>
      <c r="BG106" s="17">
        <v>-7.0000000000000007E-2</v>
      </c>
      <c r="BH106" s="17">
        <v>0</v>
      </c>
      <c r="BI106" s="17">
        <v>-0.38</v>
      </c>
      <c r="BJ106" s="17">
        <v>-0.12</v>
      </c>
      <c r="BK106" s="17">
        <v>-0.04</v>
      </c>
      <c r="BL106" s="17">
        <v>-0.03</v>
      </c>
      <c r="BM106" s="20">
        <f t="shared" si="13"/>
        <v>0</v>
      </c>
      <c r="BN106" s="20">
        <f t="shared" si="21"/>
        <v>0</v>
      </c>
      <c r="BO106" s="20">
        <f t="shared" si="21"/>
        <v>0</v>
      </c>
      <c r="BP106" s="20">
        <f t="shared" si="21"/>
        <v>0</v>
      </c>
      <c r="BQ106" s="20">
        <f t="shared" si="21"/>
        <v>0</v>
      </c>
      <c r="BR106" s="20">
        <f t="shared" si="21"/>
        <v>-4.1999999999999975</v>
      </c>
      <c r="BS106" s="20">
        <f t="shared" si="21"/>
        <v>-4.0300000000000029</v>
      </c>
      <c r="BT106" s="20">
        <f t="shared" si="21"/>
        <v>0</v>
      </c>
      <c r="BU106" s="20">
        <f t="shared" si="21"/>
        <v>-22.950000000000294</v>
      </c>
      <c r="BV106" s="20">
        <f t="shared" si="21"/>
        <v>-7.1999999999999433</v>
      </c>
      <c r="BW106" s="20">
        <f t="shared" si="21"/>
        <v>-2.2900000000000054</v>
      </c>
      <c r="BX106" s="20">
        <f t="shared" si="21"/>
        <v>-1.6500000000000152</v>
      </c>
      <c r="BY106" s="17">
        <f t="shared" si="16"/>
        <v>-34.880000000000251</v>
      </c>
      <c r="BZ106" s="17">
        <f t="shared" si="17"/>
        <v>-1.7300000000000004</v>
      </c>
      <c r="CA106" s="17">
        <f t="shared" si="18"/>
        <v>-5.710000000000008</v>
      </c>
      <c r="CB106" s="17">
        <f t="shared" si="19"/>
        <v>-42.320000000000256</v>
      </c>
    </row>
    <row r="107" spans="1:80" x14ac:dyDescent="0.25">
      <c r="A107" t="str">
        <f t="shared" si="22"/>
        <v>GPWF.NEP1</v>
      </c>
      <c r="B107" s="1" t="s">
        <v>140</v>
      </c>
      <c r="C107" s="1" t="s">
        <v>141</v>
      </c>
      <c r="D107" s="1" t="s">
        <v>141</v>
      </c>
      <c r="E107" s="17">
        <v>517.93000000000029</v>
      </c>
      <c r="F107" s="17">
        <v>383.96000000000083</v>
      </c>
      <c r="G107" s="17">
        <v>318.57000000000164</v>
      </c>
      <c r="H107" s="17">
        <v>379.93999999999869</v>
      </c>
      <c r="I107" s="17">
        <v>832.0099999999984</v>
      </c>
      <c r="J107" s="17">
        <v>683.70000000000095</v>
      </c>
      <c r="K107" s="17">
        <v>251.64999999999952</v>
      </c>
      <c r="L107" s="17">
        <v>317.68000000000029</v>
      </c>
      <c r="M107" s="17">
        <v>210.75</v>
      </c>
      <c r="N107" s="17">
        <v>334.92</v>
      </c>
      <c r="O107" s="17">
        <v>310.44999999999891</v>
      </c>
      <c r="P107" s="17">
        <v>285.54999999999927</v>
      </c>
      <c r="Q107" s="20">
        <v>25.899999999999991</v>
      </c>
      <c r="R107" s="20">
        <v>19.190000000000005</v>
      </c>
      <c r="S107" s="20">
        <v>15.920000000000002</v>
      </c>
      <c r="T107" s="20">
        <v>19</v>
      </c>
      <c r="U107" s="20">
        <v>41.600000000000009</v>
      </c>
      <c r="V107" s="20">
        <v>34.180000000000007</v>
      </c>
      <c r="W107" s="20">
        <v>12.579999999999998</v>
      </c>
      <c r="X107" s="20">
        <v>15.880000000000003</v>
      </c>
      <c r="Y107" s="20">
        <v>10.54</v>
      </c>
      <c r="Z107" s="20">
        <v>16.750000000000004</v>
      </c>
      <c r="AA107" s="20">
        <v>15.520000000000003</v>
      </c>
      <c r="AB107" s="20">
        <v>14.280000000000005</v>
      </c>
      <c r="AC107" s="17">
        <v>82.31</v>
      </c>
      <c r="AD107" s="17">
        <v>60.199999999999989</v>
      </c>
      <c r="AE107" s="17">
        <v>49.339999999999989</v>
      </c>
      <c r="AF107" s="17">
        <v>58.039999999999992</v>
      </c>
      <c r="AG107" s="17">
        <v>125.38000000000005</v>
      </c>
      <c r="AH107" s="17">
        <v>101.58000000000001</v>
      </c>
      <c r="AI107" s="17">
        <v>36.870000000000005</v>
      </c>
      <c r="AJ107" s="17">
        <v>45.94</v>
      </c>
      <c r="AK107" s="17">
        <v>30.08</v>
      </c>
      <c r="AL107" s="17">
        <v>47.18</v>
      </c>
      <c r="AM107" s="17">
        <v>43.139999999999993</v>
      </c>
      <c r="AN107" s="17">
        <v>39.14</v>
      </c>
      <c r="AO107" s="20">
        <f t="shared" si="12"/>
        <v>626.14000000000033</v>
      </c>
      <c r="AP107" s="20">
        <f t="shared" si="20"/>
        <v>463.35000000000082</v>
      </c>
      <c r="AQ107" s="20">
        <f t="shared" si="20"/>
        <v>383.83000000000163</v>
      </c>
      <c r="AR107" s="20">
        <f t="shared" si="20"/>
        <v>456.97999999999865</v>
      </c>
      <c r="AS107" s="20">
        <f t="shared" si="20"/>
        <v>998.98999999999842</v>
      </c>
      <c r="AT107" s="20">
        <f t="shared" si="20"/>
        <v>819.46000000000106</v>
      </c>
      <c r="AU107" s="20">
        <f t="shared" si="20"/>
        <v>301.09999999999951</v>
      </c>
      <c r="AV107" s="20">
        <f t="shared" si="20"/>
        <v>379.50000000000028</v>
      </c>
      <c r="AW107" s="20">
        <f t="shared" si="20"/>
        <v>251.37</v>
      </c>
      <c r="AX107" s="20">
        <f t="shared" si="20"/>
        <v>398.85</v>
      </c>
      <c r="AY107" s="20">
        <f t="shared" si="20"/>
        <v>369.10999999999888</v>
      </c>
      <c r="AZ107" s="20">
        <f t="shared" si="20"/>
        <v>338.96999999999929</v>
      </c>
      <c r="BA107" s="17">
        <v>10.36</v>
      </c>
      <c r="BB107" s="17">
        <v>7.68</v>
      </c>
      <c r="BC107" s="17">
        <v>6.37</v>
      </c>
      <c r="BD107" s="17">
        <v>7.6</v>
      </c>
      <c r="BE107" s="17">
        <v>16.64</v>
      </c>
      <c r="BF107" s="17">
        <v>13.67</v>
      </c>
      <c r="BG107" s="17">
        <v>5.03</v>
      </c>
      <c r="BH107" s="17">
        <v>6.35</v>
      </c>
      <c r="BI107" s="17">
        <v>4.21</v>
      </c>
      <c r="BJ107" s="17">
        <v>6.7</v>
      </c>
      <c r="BK107" s="17">
        <v>6.21</v>
      </c>
      <c r="BL107" s="17">
        <v>5.71</v>
      </c>
      <c r="BM107" s="20">
        <f t="shared" si="13"/>
        <v>636.50000000000034</v>
      </c>
      <c r="BN107" s="20">
        <f t="shared" si="21"/>
        <v>471.03000000000083</v>
      </c>
      <c r="BO107" s="20">
        <f t="shared" si="21"/>
        <v>390.20000000000164</v>
      </c>
      <c r="BP107" s="20">
        <f t="shared" si="21"/>
        <v>464.57999999999868</v>
      </c>
      <c r="BQ107" s="20">
        <f t="shared" si="21"/>
        <v>1015.6299999999984</v>
      </c>
      <c r="BR107" s="20">
        <f t="shared" si="21"/>
        <v>833.13000000000102</v>
      </c>
      <c r="BS107" s="20">
        <f t="shared" si="21"/>
        <v>306.12999999999948</v>
      </c>
      <c r="BT107" s="20">
        <f t="shared" si="21"/>
        <v>385.85000000000031</v>
      </c>
      <c r="BU107" s="20">
        <f t="shared" si="21"/>
        <v>255.58</v>
      </c>
      <c r="BV107" s="20">
        <f t="shared" si="21"/>
        <v>405.55</v>
      </c>
      <c r="BW107" s="20">
        <f t="shared" si="21"/>
        <v>375.31999999999886</v>
      </c>
      <c r="BX107" s="20">
        <f t="shared" si="21"/>
        <v>344.67999999999927</v>
      </c>
      <c r="BY107" s="17">
        <f t="shared" si="16"/>
        <v>4827.1099999999988</v>
      </c>
      <c r="BZ107" s="17">
        <f t="shared" si="17"/>
        <v>241.34</v>
      </c>
      <c r="CA107" s="17">
        <f t="shared" si="18"/>
        <v>815.73000000000013</v>
      </c>
      <c r="CB107" s="17">
        <f t="shared" si="19"/>
        <v>5884.1799999999985</v>
      </c>
    </row>
    <row r="108" spans="1:80" x14ac:dyDescent="0.25">
      <c r="A108" t="str">
        <f t="shared" si="22"/>
        <v>APNC.NOVAGEN15M</v>
      </c>
      <c r="B108" s="1" t="s">
        <v>142</v>
      </c>
      <c r="C108" s="1" t="s">
        <v>143</v>
      </c>
      <c r="D108" s="1" t="s">
        <v>143</v>
      </c>
      <c r="E108" s="17">
        <v>359.77000000000407</v>
      </c>
      <c r="F108" s="17">
        <v>240.22999999999956</v>
      </c>
      <c r="G108" s="17">
        <v>142.11000000000058</v>
      </c>
      <c r="H108" s="17">
        <v>137.42999999999665</v>
      </c>
      <c r="I108" s="17">
        <v>457.72999999999593</v>
      </c>
      <c r="J108" s="17">
        <v>1036.3600000000151</v>
      </c>
      <c r="K108" s="17">
        <v>134.34000000000015</v>
      </c>
      <c r="L108" s="17">
        <v>329.73999999999796</v>
      </c>
      <c r="M108" s="17">
        <v>83.970000000001164</v>
      </c>
      <c r="N108" s="17">
        <v>145.63999999999942</v>
      </c>
      <c r="O108" s="17">
        <v>164.34000000000015</v>
      </c>
      <c r="P108" s="17">
        <v>185.18999999999869</v>
      </c>
      <c r="Q108" s="20">
        <v>17.989999999999895</v>
      </c>
      <c r="R108" s="20">
        <v>12.019999999999982</v>
      </c>
      <c r="S108" s="20">
        <v>7.1100000000000136</v>
      </c>
      <c r="T108" s="20">
        <v>6.8700000000000045</v>
      </c>
      <c r="U108" s="20">
        <v>22.879999999999995</v>
      </c>
      <c r="V108" s="20">
        <v>51.819999999999936</v>
      </c>
      <c r="W108" s="20">
        <v>6.7200000000000273</v>
      </c>
      <c r="X108" s="20">
        <v>16.490000000000009</v>
      </c>
      <c r="Y108" s="20">
        <v>4.1999999999999886</v>
      </c>
      <c r="Z108" s="20">
        <v>7.2800000000000011</v>
      </c>
      <c r="AA108" s="20">
        <v>8.2199999999999989</v>
      </c>
      <c r="AB108" s="20">
        <v>9.2599999999999909</v>
      </c>
      <c r="AC108" s="17">
        <v>57.180000000000291</v>
      </c>
      <c r="AD108" s="17">
        <v>37.660000000000082</v>
      </c>
      <c r="AE108" s="17">
        <v>22.009999999999991</v>
      </c>
      <c r="AF108" s="17">
        <v>20.990000000000009</v>
      </c>
      <c r="AG108" s="17">
        <v>68.980000000000018</v>
      </c>
      <c r="AH108" s="17">
        <v>153.97000000000025</v>
      </c>
      <c r="AI108" s="17">
        <v>19.690000000000055</v>
      </c>
      <c r="AJ108" s="17">
        <v>47.679999999999836</v>
      </c>
      <c r="AK108" s="17">
        <v>11.980000000000018</v>
      </c>
      <c r="AL108" s="17">
        <v>20.509999999999991</v>
      </c>
      <c r="AM108" s="17">
        <v>22.829999999999927</v>
      </c>
      <c r="AN108" s="17">
        <v>25.389999999999986</v>
      </c>
      <c r="AO108" s="20">
        <f t="shared" si="12"/>
        <v>434.94000000000426</v>
      </c>
      <c r="AP108" s="20">
        <f t="shared" si="20"/>
        <v>289.90999999999963</v>
      </c>
      <c r="AQ108" s="20">
        <f t="shared" si="20"/>
        <v>171.23000000000059</v>
      </c>
      <c r="AR108" s="20">
        <f t="shared" si="20"/>
        <v>165.28999999999667</v>
      </c>
      <c r="AS108" s="20">
        <f t="shared" si="20"/>
        <v>549.58999999999594</v>
      </c>
      <c r="AT108" s="20">
        <f t="shared" si="20"/>
        <v>1242.1500000000153</v>
      </c>
      <c r="AU108" s="20">
        <f t="shared" si="20"/>
        <v>160.75000000000023</v>
      </c>
      <c r="AV108" s="20">
        <f t="shared" si="20"/>
        <v>393.90999999999781</v>
      </c>
      <c r="AW108" s="20">
        <f t="shared" si="20"/>
        <v>100.15000000000117</v>
      </c>
      <c r="AX108" s="20">
        <f t="shared" si="20"/>
        <v>173.42999999999941</v>
      </c>
      <c r="AY108" s="20">
        <f t="shared" si="20"/>
        <v>195.39000000000007</v>
      </c>
      <c r="AZ108" s="20">
        <f t="shared" si="20"/>
        <v>219.83999999999867</v>
      </c>
      <c r="BA108" s="17">
        <v>7.19</v>
      </c>
      <c r="BB108" s="17">
        <v>4.8</v>
      </c>
      <c r="BC108" s="17">
        <v>2.84</v>
      </c>
      <c r="BD108" s="17">
        <v>2.75</v>
      </c>
      <c r="BE108" s="17">
        <v>9.15</v>
      </c>
      <c r="BF108" s="17">
        <v>20.72</v>
      </c>
      <c r="BG108" s="17">
        <v>2.69</v>
      </c>
      <c r="BH108" s="17">
        <v>6.59</v>
      </c>
      <c r="BI108" s="17">
        <v>1.68</v>
      </c>
      <c r="BJ108" s="17">
        <v>2.91</v>
      </c>
      <c r="BK108" s="17">
        <v>3.29</v>
      </c>
      <c r="BL108" s="17">
        <v>3.7</v>
      </c>
      <c r="BM108" s="20">
        <f t="shared" si="13"/>
        <v>442.13000000000426</v>
      </c>
      <c r="BN108" s="20">
        <f t="shared" si="21"/>
        <v>294.70999999999964</v>
      </c>
      <c r="BO108" s="20">
        <f t="shared" si="21"/>
        <v>174.07000000000059</v>
      </c>
      <c r="BP108" s="20">
        <f t="shared" si="21"/>
        <v>168.03999999999667</v>
      </c>
      <c r="BQ108" s="20">
        <f t="shared" si="21"/>
        <v>558.73999999999592</v>
      </c>
      <c r="BR108" s="20">
        <f t="shared" si="21"/>
        <v>1262.8700000000154</v>
      </c>
      <c r="BS108" s="20">
        <f t="shared" si="21"/>
        <v>163.44000000000023</v>
      </c>
      <c r="BT108" s="20">
        <f t="shared" si="21"/>
        <v>400.49999999999778</v>
      </c>
      <c r="BU108" s="20">
        <f t="shared" si="21"/>
        <v>101.83000000000118</v>
      </c>
      <c r="BV108" s="20">
        <f t="shared" si="21"/>
        <v>176.33999999999941</v>
      </c>
      <c r="BW108" s="20">
        <f t="shared" si="21"/>
        <v>198.68000000000006</v>
      </c>
      <c r="BX108" s="20">
        <f t="shared" si="21"/>
        <v>223.53999999999866</v>
      </c>
      <c r="BY108" s="17">
        <f t="shared" si="16"/>
        <v>3416.8500000000095</v>
      </c>
      <c r="BZ108" s="17">
        <f t="shared" si="17"/>
        <v>170.85999999999984</v>
      </c>
      <c r="CA108" s="17">
        <f t="shared" si="18"/>
        <v>577.18000000000052</v>
      </c>
      <c r="CB108" s="17">
        <f t="shared" si="19"/>
        <v>4164.8900000000094</v>
      </c>
    </row>
    <row r="109" spans="1:80" x14ac:dyDescent="0.25">
      <c r="A109" t="str">
        <f t="shared" si="22"/>
        <v>NPC.NPC1</v>
      </c>
      <c r="B109" s="1" t="s">
        <v>144</v>
      </c>
      <c r="C109" s="1" t="s">
        <v>145</v>
      </c>
      <c r="D109" s="1" t="s">
        <v>145</v>
      </c>
      <c r="E109" s="17">
        <v>0</v>
      </c>
      <c r="F109" s="17">
        <v>0</v>
      </c>
      <c r="G109" s="17">
        <v>0</v>
      </c>
      <c r="H109" s="17">
        <v>0</v>
      </c>
      <c r="I109" s="17">
        <v>0</v>
      </c>
      <c r="J109" s="17">
        <v>0</v>
      </c>
      <c r="K109" s="17">
        <v>0</v>
      </c>
      <c r="L109" s="17">
        <v>0</v>
      </c>
      <c r="M109" s="17">
        <v>0</v>
      </c>
      <c r="N109" s="17">
        <v>0</v>
      </c>
      <c r="O109" s="17">
        <v>0</v>
      </c>
      <c r="P109" s="17">
        <v>0</v>
      </c>
      <c r="Q109" s="20">
        <v>0</v>
      </c>
      <c r="R109" s="20">
        <v>0</v>
      </c>
      <c r="S109" s="20">
        <v>0</v>
      </c>
      <c r="T109" s="20">
        <v>0</v>
      </c>
      <c r="U109" s="20">
        <v>0</v>
      </c>
      <c r="V109" s="20">
        <v>0</v>
      </c>
      <c r="W109" s="20">
        <v>0</v>
      </c>
      <c r="X109" s="20">
        <v>0</v>
      </c>
      <c r="Y109" s="20">
        <v>0</v>
      </c>
      <c r="Z109" s="20">
        <v>0</v>
      </c>
      <c r="AA109" s="20">
        <v>0</v>
      </c>
      <c r="AB109" s="20">
        <v>0</v>
      </c>
      <c r="AC109" s="17">
        <v>0</v>
      </c>
      <c r="AD109" s="17">
        <v>0</v>
      </c>
      <c r="AE109" s="17">
        <v>0</v>
      </c>
      <c r="AF109" s="17">
        <v>0</v>
      </c>
      <c r="AG109" s="17">
        <v>0</v>
      </c>
      <c r="AH109" s="17">
        <v>0</v>
      </c>
      <c r="AI109" s="17">
        <v>0</v>
      </c>
      <c r="AJ109" s="17">
        <v>0</v>
      </c>
      <c r="AK109" s="17">
        <v>0</v>
      </c>
      <c r="AL109" s="17">
        <v>0</v>
      </c>
      <c r="AM109" s="17">
        <v>0</v>
      </c>
      <c r="AN109" s="17">
        <v>0</v>
      </c>
      <c r="AO109" s="20">
        <f t="shared" ref="AO109:AZ166" si="23">E109+Q109+AC109</f>
        <v>0</v>
      </c>
      <c r="AP109" s="20">
        <f t="shared" si="20"/>
        <v>0</v>
      </c>
      <c r="AQ109" s="20">
        <f t="shared" si="20"/>
        <v>0</v>
      </c>
      <c r="AR109" s="20">
        <f t="shared" si="20"/>
        <v>0</v>
      </c>
      <c r="AS109" s="20">
        <f t="shared" si="20"/>
        <v>0</v>
      </c>
      <c r="AT109" s="20">
        <f t="shared" si="20"/>
        <v>0</v>
      </c>
      <c r="AU109" s="20">
        <f t="shared" si="20"/>
        <v>0</v>
      </c>
      <c r="AV109" s="20">
        <f t="shared" si="20"/>
        <v>0</v>
      </c>
      <c r="AW109" s="20">
        <f t="shared" si="20"/>
        <v>0</v>
      </c>
      <c r="AX109" s="20">
        <f t="shared" si="20"/>
        <v>0</v>
      </c>
      <c r="AY109" s="20">
        <f t="shared" si="20"/>
        <v>0</v>
      </c>
      <c r="AZ109" s="20">
        <f t="shared" si="20"/>
        <v>0</v>
      </c>
      <c r="BA109" s="17">
        <v>0</v>
      </c>
      <c r="BB109" s="17">
        <v>0</v>
      </c>
      <c r="BC109" s="17">
        <v>0</v>
      </c>
      <c r="BD109" s="17">
        <v>0</v>
      </c>
      <c r="BE109" s="17">
        <v>0</v>
      </c>
      <c r="BF109" s="17">
        <v>0</v>
      </c>
      <c r="BG109" s="17">
        <v>0</v>
      </c>
      <c r="BH109" s="17">
        <v>0</v>
      </c>
      <c r="BI109" s="17">
        <v>0</v>
      </c>
      <c r="BJ109" s="17">
        <v>0</v>
      </c>
      <c r="BK109" s="17">
        <v>0</v>
      </c>
      <c r="BL109" s="17">
        <v>0</v>
      </c>
      <c r="BM109" s="20">
        <f t="shared" ref="BM109:BX166" si="24">AO109+BA109</f>
        <v>0</v>
      </c>
      <c r="BN109" s="20">
        <f t="shared" si="21"/>
        <v>0</v>
      </c>
      <c r="BO109" s="20">
        <f t="shared" si="21"/>
        <v>0</v>
      </c>
      <c r="BP109" s="20">
        <f t="shared" si="21"/>
        <v>0</v>
      </c>
      <c r="BQ109" s="20">
        <f t="shared" si="21"/>
        <v>0</v>
      </c>
      <c r="BR109" s="20">
        <f t="shared" si="21"/>
        <v>0</v>
      </c>
      <c r="BS109" s="20">
        <f t="shared" si="21"/>
        <v>0</v>
      </c>
      <c r="BT109" s="20">
        <f t="shared" si="21"/>
        <v>0</v>
      </c>
      <c r="BU109" s="20">
        <f t="shared" si="21"/>
        <v>0</v>
      </c>
      <c r="BV109" s="20">
        <f t="shared" si="21"/>
        <v>0</v>
      </c>
      <c r="BW109" s="20">
        <f t="shared" si="21"/>
        <v>0</v>
      </c>
      <c r="BX109" s="20">
        <f t="shared" si="21"/>
        <v>0</v>
      </c>
      <c r="BY109" s="17">
        <f t="shared" si="16"/>
        <v>0</v>
      </c>
      <c r="BZ109" s="17">
        <f t="shared" si="17"/>
        <v>0</v>
      </c>
      <c r="CA109" s="17">
        <f t="shared" si="18"/>
        <v>0</v>
      </c>
      <c r="CB109" s="17">
        <f t="shared" si="19"/>
        <v>0</v>
      </c>
    </row>
    <row r="110" spans="1:80" x14ac:dyDescent="0.25">
      <c r="A110" t="str">
        <f t="shared" si="22"/>
        <v>GPI.NPP1</v>
      </c>
      <c r="B110" s="1" t="s">
        <v>146</v>
      </c>
      <c r="C110" s="1" t="s">
        <v>147</v>
      </c>
      <c r="D110" s="1" t="s">
        <v>147</v>
      </c>
      <c r="E110" s="17">
        <v>0</v>
      </c>
      <c r="F110" s="17">
        <v>0</v>
      </c>
      <c r="G110" s="17">
        <v>0</v>
      </c>
      <c r="H110" s="17">
        <v>0</v>
      </c>
      <c r="I110" s="17">
        <v>0</v>
      </c>
      <c r="J110" s="17">
        <v>0</v>
      </c>
      <c r="K110" s="17">
        <v>0</v>
      </c>
      <c r="L110" s="17">
        <v>0</v>
      </c>
      <c r="M110" s="17">
        <v>0</v>
      </c>
      <c r="N110" s="17">
        <v>0</v>
      </c>
      <c r="O110" s="17">
        <v>0</v>
      </c>
      <c r="P110" s="17">
        <v>0</v>
      </c>
      <c r="Q110" s="20">
        <v>0</v>
      </c>
      <c r="R110" s="20">
        <v>0</v>
      </c>
      <c r="S110" s="20">
        <v>0</v>
      </c>
      <c r="T110" s="20">
        <v>0</v>
      </c>
      <c r="U110" s="20">
        <v>0</v>
      </c>
      <c r="V110" s="20">
        <v>0</v>
      </c>
      <c r="W110" s="20">
        <v>0</v>
      </c>
      <c r="X110" s="20">
        <v>0</v>
      </c>
      <c r="Y110" s="20">
        <v>0</v>
      </c>
      <c r="Z110" s="20">
        <v>0</v>
      </c>
      <c r="AA110" s="20">
        <v>0</v>
      </c>
      <c r="AB110" s="20">
        <v>0</v>
      </c>
      <c r="AC110" s="17">
        <v>0</v>
      </c>
      <c r="AD110" s="17">
        <v>0</v>
      </c>
      <c r="AE110" s="17">
        <v>0</v>
      </c>
      <c r="AF110" s="17">
        <v>0</v>
      </c>
      <c r="AG110" s="17">
        <v>0</v>
      </c>
      <c r="AH110" s="17">
        <v>0</v>
      </c>
      <c r="AI110" s="17">
        <v>0</v>
      </c>
      <c r="AJ110" s="17">
        <v>0</v>
      </c>
      <c r="AK110" s="17">
        <v>0</v>
      </c>
      <c r="AL110" s="17">
        <v>0</v>
      </c>
      <c r="AM110" s="17">
        <v>0</v>
      </c>
      <c r="AN110" s="17">
        <v>0</v>
      </c>
      <c r="AO110" s="20">
        <f t="shared" si="23"/>
        <v>0</v>
      </c>
      <c r="AP110" s="20">
        <f t="shared" si="20"/>
        <v>0</v>
      </c>
      <c r="AQ110" s="20">
        <f t="shared" si="20"/>
        <v>0</v>
      </c>
      <c r="AR110" s="20">
        <f t="shared" si="20"/>
        <v>0</v>
      </c>
      <c r="AS110" s="20">
        <f t="shared" si="20"/>
        <v>0</v>
      </c>
      <c r="AT110" s="20">
        <f t="shared" si="20"/>
        <v>0</v>
      </c>
      <c r="AU110" s="20">
        <f t="shared" si="20"/>
        <v>0</v>
      </c>
      <c r="AV110" s="20">
        <f t="shared" si="20"/>
        <v>0</v>
      </c>
      <c r="AW110" s="20">
        <f t="shared" si="20"/>
        <v>0</v>
      </c>
      <c r="AX110" s="20">
        <f t="shared" si="20"/>
        <v>0</v>
      </c>
      <c r="AY110" s="20">
        <f t="shared" si="20"/>
        <v>0</v>
      </c>
      <c r="AZ110" s="20">
        <f t="shared" si="20"/>
        <v>0</v>
      </c>
      <c r="BA110" s="17">
        <v>0</v>
      </c>
      <c r="BB110" s="17">
        <v>0</v>
      </c>
      <c r="BC110" s="17">
        <v>0</v>
      </c>
      <c r="BD110" s="17">
        <v>0</v>
      </c>
      <c r="BE110" s="17">
        <v>0</v>
      </c>
      <c r="BF110" s="17">
        <v>0</v>
      </c>
      <c r="BG110" s="17">
        <v>0</v>
      </c>
      <c r="BH110" s="17">
        <v>0</v>
      </c>
      <c r="BI110" s="17">
        <v>0</v>
      </c>
      <c r="BJ110" s="17">
        <v>0</v>
      </c>
      <c r="BK110" s="17">
        <v>0</v>
      </c>
      <c r="BL110" s="17">
        <v>0</v>
      </c>
      <c r="BM110" s="20">
        <f t="shared" si="24"/>
        <v>0</v>
      </c>
      <c r="BN110" s="20">
        <f t="shared" si="21"/>
        <v>0</v>
      </c>
      <c r="BO110" s="20">
        <f t="shared" si="21"/>
        <v>0</v>
      </c>
      <c r="BP110" s="20">
        <f t="shared" si="21"/>
        <v>0</v>
      </c>
      <c r="BQ110" s="20">
        <f t="shared" si="21"/>
        <v>0</v>
      </c>
      <c r="BR110" s="20">
        <f t="shared" si="21"/>
        <v>0</v>
      </c>
      <c r="BS110" s="20">
        <f t="shared" si="21"/>
        <v>0</v>
      </c>
      <c r="BT110" s="20">
        <f t="shared" si="21"/>
        <v>0</v>
      </c>
      <c r="BU110" s="20">
        <f t="shared" si="21"/>
        <v>0</v>
      </c>
      <c r="BV110" s="20">
        <f t="shared" si="21"/>
        <v>0</v>
      </c>
      <c r="BW110" s="20">
        <f t="shared" si="21"/>
        <v>0</v>
      </c>
      <c r="BX110" s="20">
        <f t="shared" si="21"/>
        <v>0</v>
      </c>
      <c r="BY110" s="17">
        <f t="shared" si="16"/>
        <v>0</v>
      </c>
      <c r="BZ110" s="17">
        <f t="shared" si="17"/>
        <v>0</v>
      </c>
      <c r="CA110" s="17">
        <f t="shared" si="18"/>
        <v>0</v>
      </c>
      <c r="CB110" s="17">
        <f t="shared" si="19"/>
        <v>0</v>
      </c>
    </row>
    <row r="111" spans="1:80" x14ac:dyDescent="0.25">
      <c r="A111" t="str">
        <f t="shared" si="22"/>
        <v>NRG.NRG3</v>
      </c>
      <c r="B111" s="1" t="s">
        <v>148</v>
      </c>
      <c r="C111" s="1" t="s">
        <v>149</v>
      </c>
      <c r="D111" s="1" t="s">
        <v>149</v>
      </c>
      <c r="E111" s="17">
        <v>-77.589999999999691</v>
      </c>
      <c r="F111" s="17">
        <v>-0.18999999999999995</v>
      </c>
      <c r="G111" s="17">
        <v>0</v>
      </c>
      <c r="H111" s="17">
        <v>0</v>
      </c>
      <c r="I111" s="17">
        <v>-0.20999999999999996</v>
      </c>
      <c r="J111" s="17">
        <v>0</v>
      </c>
      <c r="K111" s="17">
        <v>0</v>
      </c>
      <c r="L111" s="17">
        <v>0</v>
      </c>
      <c r="M111" s="17">
        <v>0</v>
      </c>
      <c r="N111" s="17">
        <v>-28.830000000000041</v>
      </c>
      <c r="O111" s="17">
        <v>-54.1400000000001</v>
      </c>
      <c r="P111" s="17">
        <v>-42.17999999999995</v>
      </c>
      <c r="Q111" s="20">
        <v>-3.8800000000000026</v>
      </c>
      <c r="R111" s="20">
        <v>-1.0000000000000009E-2</v>
      </c>
      <c r="S111" s="20">
        <v>0</v>
      </c>
      <c r="T111" s="20">
        <v>0</v>
      </c>
      <c r="U111" s="20">
        <v>-9.9999999999999811E-3</v>
      </c>
      <c r="V111" s="20">
        <v>0</v>
      </c>
      <c r="W111" s="20">
        <v>0</v>
      </c>
      <c r="X111" s="20">
        <v>0</v>
      </c>
      <c r="Y111" s="20">
        <v>0</v>
      </c>
      <c r="Z111" s="20">
        <v>-1.4400000000000013</v>
      </c>
      <c r="AA111" s="20">
        <v>-2.7100000000000009</v>
      </c>
      <c r="AB111" s="20">
        <v>-2.1099999999999994</v>
      </c>
      <c r="AC111" s="17">
        <v>-12.329999999999984</v>
      </c>
      <c r="AD111" s="17">
        <v>-3.0000000000000027E-2</v>
      </c>
      <c r="AE111" s="17">
        <v>0</v>
      </c>
      <c r="AF111" s="17">
        <v>0</v>
      </c>
      <c r="AG111" s="17">
        <v>-3.0000000000000027E-2</v>
      </c>
      <c r="AH111" s="17">
        <v>0</v>
      </c>
      <c r="AI111" s="17">
        <v>0</v>
      </c>
      <c r="AJ111" s="17">
        <v>0</v>
      </c>
      <c r="AK111" s="17">
        <v>0</v>
      </c>
      <c r="AL111" s="17">
        <v>-4.0600000000000023</v>
      </c>
      <c r="AM111" s="17">
        <v>-7.519999999999996</v>
      </c>
      <c r="AN111" s="17">
        <v>-5.7800000000000011</v>
      </c>
      <c r="AO111" s="20">
        <f t="shared" si="23"/>
        <v>-93.79999999999967</v>
      </c>
      <c r="AP111" s="20">
        <f t="shared" si="20"/>
        <v>-0.22999999999999998</v>
      </c>
      <c r="AQ111" s="20">
        <f t="shared" si="20"/>
        <v>0</v>
      </c>
      <c r="AR111" s="20">
        <f t="shared" si="20"/>
        <v>0</v>
      </c>
      <c r="AS111" s="20">
        <f t="shared" si="20"/>
        <v>-0.24999999999999997</v>
      </c>
      <c r="AT111" s="20">
        <f t="shared" si="20"/>
        <v>0</v>
      </c>
      <c r="AU111" s="20">
        <f t="shared" si="20"/>
        <v>0</v>
      </c>
      <c r="AV111" s="20">
        <f t="shared" si="20"/>
        <v>0</v>
      </c>
      <c r="AW111" s="20">
        <f t="shared" si="20"/>
        <v>0</v>
      </c>
      <c r="AX111" s="20">
        <f t="shared" si="20"/>
        <v>-34.330000000000041</v>
      </c>
      <c r="AY111" s="20">
        <f t="shared" si="20"/>
        <v>-64.37000000000009</v>
      </c>
      <c r="AZ111" s="20">
        <f t="shared" si="20"/>
        <v>-50.069999999999951</v>
      </c>
      <c r="BA111" s="17">
        <v>-1.55</v>
      </c>
      <c r="BB111" s="17">
        <v>0</v>
      </c>
      <c r="BC111" s="17">
        <v>0</v>
      </c>
      <c r="BD111" s="17">
        <v>0</v>
      </c>
      <c r="BE111" s="17">
        <v>0</v>
      </c>
      <c r="BF111" s="17">
        <v>0</v>
      </c>
      <c r="BG111" s="17">
        <v>0</v>
      </c>
      <c r="BH111" s="17">
        <v>0</v>
      </c>
      <c r="BI111" s="17">
        <v>0</v>
      </c>
      <c r="BJ111" s="17">
        <v>-0.57999999999999996</v>
      </c>
      <c r="BK111" s="17">
        <v>-1.08</v>
      </c>
      <c r="BL111" s="17">
        <v>-0.84</v>
      </c>
      <c r="BM111" s="20">
        <f t="shared" si="24"/>
        <v>-95.349999999999667</v>
      </c>
      <c r="BN111" s="20">
        <f t="shared" si="21"/>
        <v>-0.22999999999999998</v>
      </c>
      <c r="BO111" s="20">
        <f t="shared" si="21"/>
        <v>0</v>
      </c>
      <c r="BP111" s="20">
        <f t="shared" si="21"/>
        <v>0</v>
      </c>
      <c r="BQ111" s="20">
        <f t="shared" si="21"/>
        <v>-0.24999999999999997</v>
      </c>
      <c r="BR111" s="20">
        <f t="shared" si="21"/>
        <v>0</v>
      </c>
      <c r="BS111" s="20">
        <f t="shared" si="21"/>
        <v>0</v>
      </c>
      <c r="BT111" s="20">
        <f t="shared" si="21"/>
        <v>0</v>
      </c>
      <c r="BU111" s="20">
        <f t="shared" si="21"/>
        <v>0</v>
      </c>
      <c r="BV111" s="20">
        <f t="shared" si="21"/>
        <v>-34.910000000000039</v>
      </c>
      <c r="BW111" s="20">
        <f t="shared" si="21"/>
        <v>-65.450000000000088</v>
      </c>
      <c r="BX111" s="20">
        <f t="shared" si="21"/>
        <v>-50.909999999999954</v>
      </c>
      <c r="BY111" s="17">
        <f t="shared" si="16"/>
        <v>-203.13999999999976</v>
      </c>
      <c r="BZ111" s="17">
        <f t="shared" si="17"/>
        <v>-10.160000000000004</v>
      </c>
      <c r="CA111" s="17">
        <f t="shared" si="18"/>
        <v>-33.799999999999983</v>
      </c>
      <c r="CB111" s="17">
        <f t="shared" si="19"/>
        <v>-247.0999999999998</v>
      </c>
    </row>
    <row r="112" spans="1:80" x14ac:dyDescent="0.25">
      <c r="A112" t="str">
        <f t="shared" si="22"/>
        <v>NXI.NX01</v>
      </c>
      <c r="B112" s="1" t="s">
        <v>150</v>
      </c>
      <c r="C112" s="1" t="s">
        <v>151</v>
      </c>
      <c r="D112" s="1" t="s">
        <v>151</v>
      </c>
      <c r="E112" s="17">
        <v>-613.80000000000291</v>
      </c>
      <c r="F112" s="17">
        <v>-504.67000000000553</v>
      </c>
      <c r="G112" s="17">
        <v>-108.11999999999898</v>
      </c>
      <c r="H112" s="17">
        <v>-200.54000000000087</v>
      </c>
      <c r="I112" s="17">
        <v>-653.85000000000582</v>
      </c>
      <c r="J112" s="17">
        <v>-1937.7099999999919</v>
      </c>
      <c r="K112" s="17">
        <v>-182.89999999999964</v>
      </c>
      <c r="L112" s="17">
        <v>-450.83000000000175</v>
      </c>
      <c r="M112" s="17">
        <v>-175.95999999999913</v>
      </c>
      <c r="N112" s="17">
        <v>-121.59000000000015</v>
      </c>
      <c r="O112" s="17">
        <v>-180.52000000000044</v>
      </c>
      <c r="P112" s="17">
        <v>-178.44000000000051</v>
      </c>
      <c r="Q112" s="20">
        <v>-30.6899999999996</v>
      </c>
      <c r="R112" s="20">
        <v>-25.240000000000236</v>
      </c>
      <c r="S112" s="20">
        <v>-5.3999999999999773</v>
      </c>
      <c r="T112" s="20">
        <v>-10.029999999999973</v>
      </c>
      <c r="U112" s="20">
        <v>-32.700000000000273</v>
      </c>
      <c r="V112" s="20">
        <v>-96.890000000000327</v>
      </c>
      <c r="W112" s="20">
        <v>-9.1399999999999864</v>
      </c>
      <c r="X112" s="20">
        <v>-22.539999999999964</v>
      </c>
      <c r="Y112" s="20">
        <v>-8.8000000000000682</v>
      </c>
      <c r="Z112" s="20">
        <v>-6.0799999999999841</v>
      </c>
      <c r="AA112" s="20">
        <v>-9.0299999999999727</v>
      </c>
      <c r="AB112" s="20">
        <v>-8.9199999999999591</v>
      </c>
      <c r="AC112" s="17">
        <v>-97.540000000000873</v>
      </c>
      <c r="AD112" s="17">
        <v>-79.130000000000109</v>
      </c>
      <c r="AE112" s="17">
        <v>-16.75</v>
      </c>
      <c r="AF112" s="17">
        <v>-30.629999999999654</v>
      </c>
      <c r="AG112" s="17">
        <v>-98.529999999999745</v>
      </c>
      <c r="AH112" s="17">
        <v>-287.88000000000102</v>
      </c>
      <c r="AI112" s="17">
        <v>-26.799999999999727</v>
      </c>
      <c r="AJ112" s="17">
        <v>-65.199999999999818</v>
      </c>
      <c r="AK112" s="17">
        <v>-25.110000000000127</v>
      </c>
      <c r="AL112" s="17">
        <v>-17.130000000000109</v>
      </c>
      <c r="AM112" s="17">
        <v>-25.079999999999927</v>
      </c>
      <c r="AN112" s="17">
        <v>-24.470000000000027</v>
      </c>
      <c r="AO112" s="20">
        <f t="shared" si="23"/>
        <v>-742.03000000000338</v>
      </c>
      <c r="AP112" s="20">
        <f t="shared" si="20"/>
        <v>-609.04000000000588</v>
      </c>
      <c r="AQ112" s="20">
        <f t="shared" si="20"/>
        <v>-130.26999999999896</v>
      </c>
      <c r="AR112" s="20">
        <f t="shared" si="20"/>
        <v>-241.2000000000005</v>
      </c>
      <c r="AS112" s="20">
        <f t="shared" si="20"/>
        <v>-785.08000000000584</v>
      </c>
      <c r="AT112" s="20">
        <f t="shared" si="20"/>
        <v>-2322.4799999999932</v>
      </c>
      <c r="AU112" s="20">
        <f t="shared" si="20"/>
        <v>-218.83999999999935</v>
      </c>
      <c r="AV112" s="20">
        <f t="shared" si="20"/>
        <v>-538.57000000000153</v>
      </c>
      <c r="AW112" s="20">
        <f t="shared" si="20"/>
        <v>-209.86999999999932</v>
      </c>
      <c r="AX112" s="20">
        <f t="shared" si="20"/>
        <v>-144.80000000000024</v>
      </c>
      <c r="AY112" s="20">
        <f t="shared" si="20"/>
        <v>-214.63000000000034</v>
      </c>
      <c r="AZ112" s="20">
        <f t="shared" si="20"/>
        <v>-211.8300000000005</v>
      </c>
      <c r="BA112" s="17">
        <v>-12.27</v>
      </c>
      <c r="BB112" s="17">
        <v>-10.09</v>
      </c>
      <c r="BC112" s="17">
        <v>-2.16</v>
      </c>
      <c r="BD112" s="17">
        <v>-4.01</v>
      </c>
      <c r="BE112" s="17">
        <v>-13.07</v>
      </c>
      <c r="BF112" s="17">
        <v>-38.75</v>
      </c>
      <c r="BG112" s="17">
        <v>-3.66</v>
      </c>
      <c r="BH112" s="17">
        <v>-9.01</v>
      </c>
      <c r="BI112" s="17">
        <v>-3.52</v>
      </c>
      <c r="BJ112" s="17">
        <v>-2.4300000000000002</v>
      </c>
      <c r="BK112" s="17">
        <v>-3.61</v>
      </c>
      <c r="BL112" s="17">
        <v>-3.57</v>
      </c>
      <c r="BM112" s="20">
        <f t="shared" si="24"/>
        <v>-754.30000000000337</v>
      </c>
      <c r="BN112" s="20">
        <f t="shared" si="21"/>
        <v>-619.13000000000591</v>
      </c>
      <c r="BO112" s="20">
        <f t="shared" si="21"/>
        <v>-132.42999999999896</v>
      </c>
      <c r="BP112" s="20">
        <f t="shared" si="21"/>
        <v>-245.21000000000049</v>
      </c>
      <c r="BQ112" s="20">
        <f t="shared" si="21"/>
        <v>-798.15000000000589</v>
      </c>
      <c r="BR112" s="20">
        <f t="shared" si="21"/>
        <v>-2361.2299999999932</v>
      </c>
      <c r="BS112" s="20">
        <f t="shared" si="21"/>
        <v>-222.49999999999935</v>
      </c>
      <c r="BT112" s="20">
        <f t="shared" si="21"/>
        <v>-547.58000000000152</v>
      </c>
      <c r="BU112" s="20">
        <f t="shared" si="21"/>
        <v>-213.38999999999933</v>
      </c>
      <c r="BV112" s="20">
        <f t="shared" si="21"/>
        <v>-147.23000000000025</v>
      </c>
      <c r="BW112" s="20">
        <f t="shared" si="21"/>
        <v>-218.24000000000035</v>
      </c>
      <c r="BX112" s="20">
        <f t="shared" si="21"/>
        <v>-215.40000000000049</v>
      </c>
      <c r="BY112" s="17">
        <f t="shared" si="16"/>
        <v>-5308.9300000000076</v>
      </c>
      <c r="BZ112" s="17">
        <f t="shared" si="17"/>
        <v>-265.46000000000032</v>
      </c>
      <c r="CA112" s="17">
        <f t="shared" si="18"/>
        <v>-900.40000000000111</v>
      </c>
      <c r="CB112" s="17">
        <f t="shared" si="19"/>
        <v>-6474.79000000001</v>
      </c>
    </row>
    <row r="113" spans="1:80" x14ac:dyDescent="0.25">
      <c r="A113" t="str">
        <f t="shared" si="22"/>
        <v>NXI.NX02</v>
      </c>
      <c r="B113" s="1" t="s">
        <v>150</v>
      </c>
      <c r="C113" s="1" t="s">
        <v>152</v>
      </c>
      <c r="D113" s="1" t="s">
        <v>152</v>
      </c>
      <c r="E113" s="17">
        <v>0</v>
      </c>
      <c r="F113" s="17">
        <v>0</v>
      </c>
      <c r="G113" s="17">
        <v>0</v>
      </c>
      <c r="H113" s="17">
        <v>0</v>
      </c>
      <c r="I113" s="17">
        <v>0</v>
      </c>
      <c r="J113" s="17">
        <v>0</v>
      </c>
      <c r="K113" s="17">
        <v>0</v>
      </c>
      <c r="L113" s="17">
        <v>0</v>
      </c>
      <c r="M113" s="17">
        <v>0</v>
      </c>
      <c r="N113" s="17">
        <v>0</v>
      </c>
      <c r="O113" s="17">
        <v>0</v>
      </c>
      <c r="P113" s="17">
        <v>0</v>
      </c>
      <c r="Q113" s="20">
        <v>0</v>
      </c>
      <c r="R113" s="20">
        <v>0</v>
      </c>
      <c r="S113" s="20">
        <v>0</v>
      </c>
      <c r="T113" s="20">
        <v>0</v>
      </c>
      <c r="U113" s="20">
        <v>0</v>
      </c>
      <c r="V113" s="20">
        <v>0</v>
      </c>
      <c r="W113" s="20">
        <v>0</v>
      </c>
      <c r="X113" s="20">
        <v>0</v>
      </c>
      <c r="Y113" s="20">
        <v>0</v>
      </c>
      <c r="Z113" s="20">
        <v>0</v>
      </c>
      <c r="AA113" s="20">
        <v>0</v>
      </c>
      <c r="AB113" s="20">
        <v>0</v>
      </c>
      <c r="AC113" s="17">
        <v>0</v>
      </c>
      <c r="AD113" s="17">
        <v>0</v>
      </c>
      <c r="AE113" s="17">
        <v>0</v>
      </c>
      <c r="AF113" s="17">
        <v>0</v>
      </c>
      <c r="AG113" s="17">
        <v>0</v>
      </c>
      <c r="AH113" s="17">
        <v>0</v>
      </c>
      <c r="AI113" s="17">
        <v>0</v>
      </c>
      <c r="AJ113" s="17">
        <v>0</v>
      </c>
      <c r="AK113" s="17">
        <v>0</v>
      </c>
      <c r="AL113" s="17">
        <v>0</v>
      </c>
      <c r="AM113" s="17">
        <v>0</v>
      </c>
      <c r="AN113" s="17">
        <v>0</v>
      </c>
      <c r="AO113" s="20">
        <f t="shared" si="23"/>
        <v>0</v>
      </c>
      <c r="AP113" s="20">
        <f t="shared" si="20"/>
        <v>0</v>
      </c>
      <c r="AQ113" s="20">
        <f t="shared" si="20"/>
        <v>0</v>
      </c>
      <c r="AR113" s="20">
        <f t="shared" si="20"/>
        <v>0</v>
      </c>
      <c r="AS113" s="20">
        <f t="shared" si="20"/>
        <v>0</v>
      </c>
      <c r="AT113" s="20">
        <f t="shared" si="20"/>
        <v>0</v>
      </c>
      <c r="AU113" s="20">
        <f t="shared" si="20"/>
        <v>0</v>
      </c>
      <c r="AV113" s="20">
        <f t="shared" si="20"/>
        <v>0</v>
      </c>
      <c r="AW113" s="20">
        <f t="shared" si="20"/>
        <v>0</v>
      </c>
      <c r="AX113" s="20">
        <f t="shared" ref="AP113:AZ162" si="25">N113+Z113+AL113</f>
        <v>0</v>
      </c>
      <c r="AY113" s="20">
        <f t="shared" si="25"/>
        <v>0</v>
      </c>
      <c r="AZ113" s="20">
        <f t="shared" si="25"/>
        <v>0</v>
      </c>
      <c r="BA113" s="17">
        <v>0</v>
      </c>
      <c r="BB113" s="17">
        <v>0</v>
      </c>
      <c r="BC113" s="17">
        <v>0</v>
      </c>
      <c r="BD113" s="17">
        <v>0</v>
      </c>
      <c r="BE113" s="17">
        <v>0</v>
      </c>
      <c r="BF113" s="17">
        <v>0</v>
      </c>
      <c r="BG113" s="17">
        <v>0</v>
      </c>
      <c r="BH113" s="17">
        <v>0</v>
      </c>
      <c r="BI113" s="17">
        <v>0</v>
      </c>
      <c r="BJ113" s="17">
        <v>0</v>
      </c>
      <c r="BK113" s="17">
        <v>0</v>
      </c>
      <c r="BL113" s="17">
        <v>0</v>
      </c>
      <c r="BM113" s="20">
        <f t="shared" si="24"/>
        <v>0</v>
      </c>
      <c r="BN113" s="20">
        <f t="shared" si="21"/>
        <v>0</v>
      </c>
      <c r="BO113" s="20">
        <f t="shared" si="21"/>
        <v>0</v>
      </c>
      <c r="BP113" s="20">
        <f t="shared" si="21"/>
        <v>0</v>
      </c>
      <c r="BQ113" s="20">
        <f t="shared" si="21"/>
        <v>0</v>
      </c>
      <c r="BR113" s="20">
        <f t="shared" si="21"/>
        <v>0</v>
      </c>
      <c r="BS113" s="20">
        <f t="shared" si="21"/>
        <v>0</v>
      </c>
      <c r="BT113" s="20">
        <f t="shared" si="21"/>
        <v>0</v>
      </c>
      <c r="BU113" s="20">
        <f t="shared" si="21"/>
        <v>0</v>
      </c>
      <c r="BV113" s="20">
        <f t="shared" ref="BN113:BX162" si="26">AX113+BJ113</f>
        <v>0</v>
      </c>
      <c r="BW113" s="20">
        <f t="shared" si="26"/>
        <v>0</v>
      </c>
      <c r="BX113" s="20">
        <f t="shared" si="26"/>
        <v>0</v>
      </c>
      <c r="BY113" s="17">
        <f t="shared" si="16"/>
        <v>0</v>
      </c>
      <c r="BZ113" s="17">
        <f t="shared" si="17"/>
        <v>0</v>
      </c>
      <c r="CA113" s="17">
        <f t="shared" si="18"/>
        <v>0</v>
      </c>
      <c r="CB113" s="17">
        <f t="shared" si="19"/>
        <v>0</v>
      </c>
    </row>
    <row r="114" spans="1:80" x14ac:dyDescent="0.25">
      <c r="A114" t="str">
        <f t="shared" si="22"/>
        <v>CUPC.OMRH</v>
      </c>
      <c r="B114" s="1" t="s">
        <v>153</v>
      </c>
      <c r="C114" s="1" t="s">
        <v>154</v>
      </c>
      <c r="D114" s="1" t="s">
        <v>154</v>
      </c>
      <c r="E114" s="17">
        <v>-368.81999999999971</v>
      </c>
      <c r="F114" s="17">
        <v>-234.21999999999889</v>
      </c>
      <c r="G114" s="17">
        <v>-335.82999999999993</v>
      </c>
      <c r="H114" s="17">
        <v>-399.42999999999938</v>
      </c>
      <c r="I114" s="17">
        <v>-1410.4799999999959</v>
      </c>
      <c r="J114" s="17">
        <v>-2617.760000000002</v>
      </c>
      <c r="K114" s="17">
        <v>-457.57999999999993</v>
      </c>
      <c r="L114" s="17">
        <v>-568.66000000000167</v>
      </c>
      <c r="M114" s="17">
        <v>-170.92000000000007</v>
      </c>
      <c r="N114" s="17">
        <v>-128.03999999999996</v>
      </c>
      <c r="O114" s="17">
        <v>-102.68999999999983</v>
      </c>
      <c r="P114" s="17">
        <v>-56.139999999999986</v>
      </c>
      <c r="Q114" s="20">
        <v>-18.439999999999998</v>
      </c>
      <c r="R114" s="20">
        <v>-11.710000000000008</v>
      </c>
      <c r="S114" s="20">
        <v>-16.800000000000011</v>
      </c>
      <c r="T114" s="20">
        <v>-19.970000000000027</v>
      </c>
      <c r="U114" s="20">
        <v>-70.529999999999973</v>
      </c>
      <c r="V114" s="20">
        <v>-130.89000000000033</v>
      </c>
      <c r="W114" s="20">
        <v>-22.879999999999995</v>
      </c>
      <c r="X114" s="20">
        <v>-28.430000000000064</v>
      </c>
      <c r="Y114" s="20">
        <v>-8.5499999999999829</v>
      </c>
      <c r="Z114" s="20">
        <v>-6.3999999999999915</v>
      </c>
      <c r="AA114" s="20">
        <v>-5.1400000000000006</v>
      </c>
      <c r="AB114" s="20">
        <v>-2.8100000000000023</v>
      </c>
      <c r="AC114" s="17">
        <v>-58.610000000000014</v>
      </c>
      <c r="AD114" s="17">
        <v>-36.730000000000018</v>
      </c>
      <c r="AE114" s="17">
        <v>-52.009999999999991</v>
      </c>
      <c r="AF114" s="17">
        <v>-61.009999999999991</v>
      </c>
      <c r="AG114" s="17">
        <v>-212.54999999999973</v>
      </c>
      <c r="AH114" s="17">
        <v>-388.92000000000007</v>
      </c>
      <c r="AI114" s="17">
        <v>-67.039999999999964</v>
      </c>
      <c r="AJ114" s="17">
        <v>-82.230000000000018</v>
      </c>
      <c r="AK114" s="17">
        <v>-24.389999999999986</v>
      </c>
      <c r="AL114" s="17">
        <v>-18.029999999999973</v>
      </c>
      <c r="AM114" s="17">
        <v>-14.27000000000001</v>
      </c>
      <c r="AN114" s="17">
        <v>-7.6900000000000119</v>
      </c>
      <c r="AO114" s="20">
        <f t="shared" si="23"/>
        <v>-445.86999999999972</v>
      </c>
      <c r="AP114" s="20">
        <f t="shared" si="25"/>
        <v>-282.65999999999894</v>
      </c>
      <c r="AQ114" s="20">
        <f t="shared" si="25"/>
        <v>-404.63999999999993</v>
      </c>
      <c r="AR114" s="20">
        <f t="shared" si="25"/>
        <v>-480.4099999999994</v>
      </c>
      <c r="AS114" s="20">
        <f t="shared" si="25"/>
        <v>-1693.5599999999956</v>
      </c>
      <c r="AT114" s="20">
        <f t="shared" si="25"/>
        <v>-3137.5700000000024</v>
      </c>
      <c r="AU114" s="20">
        <f t="shared" si="25"/>
        <v>-547.49999999999989</v>
      </c>
      <c r="AV114" s="20">
        <f t="shared" si="25"/>
        <v>-679.32000000000176</v>
      </c>
      <c r="AW114" s="20">
        <f t="shared" si="25"/>
        <v>-203.86000000000004</v>
      </c>
      <c r="AX114" s="20">
        <f t="shared" si="25"/>
        <v>-152.46999999999991</v>
      </c>
      <c r="AY114" s="20">
        <f t="shared" si="25"/>
        <v>-122.09999999999984</v>
      </c>
      <c r="AZ114" s="20">
        <f t="shared" si="25"/>
        <v>-66.64</v>
      </c>
      <c r="BA114" s="17">
        <v>-7.37</v>
      </c>
      <c r="BB114" s="17">
        <v>-4.68</v>
      </c>
      <c r="BC114" s="17">
        <v>-6.72</v>
      </c>
      <c r="BD114" s="17">
        <v>-7.99</v>
      </c>
      <c r="BE114" s="17">
        <v>-28.2</v>
      </c>
      <c r="BF114" s="17">
        <v>-52.34</v>
      </c>
      <c r="BG114" s="17">
        <v>-9.15</v>
      </c>
      <c r="BH114" s="17">
        <v>-11.37</v>
      </c>
      <c r="BI114" s="17">
        <v>-3.42</v>
      </c>
      <c r="BJ114" s="17">
        <v>-2.56</v>
      </c>
      <c r="BK114" s="17">
        <v>-2.0499999999999998</v>
      </c>
      <c r="BL114" s="17">
        <v>-1.1200000000000001</v>
      </c>
      <c r="BM114" s="20">
        <f t="shared" si="24"/>
        <v>-453.23999999999972</v>
      </c>
      <c r="BN114" s="20">
        <f t="shared" si="26"/>
        <v>-287.33999999999895</v>
      </c>
      <c r="BO114" s="20">
        <f t="shared" si="26"/>
        <v>-411.35999999999996</v>
      </c>
      <c r="BP114" s="20">
        <f t="shared" si="26"/>
        <v>-488.39999999999941</v>
      </c>
      <c r="BQ114" s="20">
        <f t="shared" si="26"/>
        <v>-1721.7599999999957</v>
      </c>
      <c r="BR114" s="20">
        <f t="shared" si="26"/>
        <v>-3189.9100000000026</v>
      </c>
      <c r="BS114" s="20">
        <f t="shared" si="26"/>
        <v>-556.64999999999986</v>
      </c>
      <c r="BT114" s="20">
        <f t="shared" si="26"/>
        <v>-690.69000000000176</v>
      </c>
      <c r="BU114" s="20">
        <f t="shared" si="26"/>
        <v>-207.28000000000003</v>
      </c>
      <c r="BV114" s="20">
        <f t="shared" si="26"/>
        <v>-155.02999999999992</v>
      </c>
      <c r="BW114" s="20">
        <f t="shared" si="26"/>
        <v>-124.14999999999984</v>
      </c>
      <c r="BX114" s="20">
        <f t="shared" si="26"/>
        <v>-67.760000000000005</v>
      </c>
      <c r="BY114" s="17">
        <f t="shared" si="16"/>
        <v>-6850.569999999997</v>
      </c>
      <c r="BZ114" s="17">
        <f t="shared" si="17"/>
        <v>-342.55000000000035</v>
      </c>
      <c r="CA114" s="17">
        <f t="shared" si="18"/>
        <v>-1160.4499999999996</v>
      </c>
      <c r="CB114" s="17">
        <f t="shared" si="19"/>
        <v>-8353.5699999999979</v>
      </c>
    </row>
    <row r="115" spans="1:80" x14ac:dyDescent="0.25">
      <c r="A115" t="str">
        <f t="shared" si="22"/>
        <v>OWFL.OWF1</v>
      </c>
      <c r="B115" s="1" t="s">
        <v>155</v>
      </c>
      <c r="C115" s="1" t="s">
        <v>156</v>
      </c>
      <c r="D115" s="1" t="s">
        <v>156</v>
      </c>
      <c r="E115" s="17">
        <v>-290.95000000000073</v>
      </c>
      <c r="F115" s="17">
        <v>-142.86000000000058</v>
      </c>
      <c r="G115" s="17">
        <v>-207.10999999999876</v>
      </c>
      <c r="H115" s="17">
        <v>-150.38999999999942</v>
      </c>
      <c r="I115" s="17">
        <v>-106.40000000000057</v>
      </c>
      <c r="J115" s="17">
        <v>-167.6200000000008</v>
      </c>
      <c r="K115" s="17">
        <v>-115.28999999999996</v>
      </c>
      <c r="L115" s="17">
        <v>-131.61999999999898</v>
      </c>
      <c r="M115" s="17">
        <v>-134.76000000000022</v>
      </c>
      <c r="N115" s="17">
        <v>-147.61000000000058</v>
      </c>
      <c r="O115" s="17">
        <v>-172.38999999999942</v>
      </c>
      <c r="P115" s="17">
        <v>-174.65999999999985</v>
      </c>
      <c r="Q115" s="20">
        <v>-14.54</v>
      </c>
      <c r="R115" s="20">
        <v>-7.1400000000000006</v>
      </c>
      <c r="S115" s="20">
        <v>-10.349999999999998</v>
      </c>
      <c r="T115" s="20">
        <v>-7.5200000000000014</v>
      </c>
      <c r="U115" s="20">
        <v>-5.32</v>
      </c>
      <c r="V115" s="20">
        <v>-8.379999999999999</v>
      </c>
      <c r="W115" s="20">
        <v>-5.759999999999998</v>
      </c>
      <c r="X115" s="20">
        <v>-6.5900000000000034</v>
      </c>
      <c r="Y115" s="20">
        <v>-6.740000000000002</v>
      </c>
      <c r="Z115" s="20">
        <v>-7.38</v>
      </c>
      <c r="AA115" s="20">
        <v>-8.6199999999999992</v>
      </c>
      <c r="AB115" s="20">
        <v>-8.73</v>
      </c>
      <c r="AC115" s="17">
        <v>-46.230000000000004</v>
      </c>
      <c r="AD115" s="17">
        <v>-22.4</v>
      </c>
      <c r="AE115" s="17">
        <v>-32.080000000000005</v>
      </c>
      <c r="AF115" s="17">
        <v>-22.97</v>
      </c>
      <c r="AG115" s="17">
        <v>-16.029999999999998</v>
      </c>
      <c r="AH115" s="17">
        <v>-24.909999999999997</v>
      </c>
      <c r="AI115" s="17">
        <v>-16.89</v>
      </c>
      <c r="AJ115" s="17">
        <v>-19.03</v>
      </c>
      <c r="AK115" s="17">
        <v>-19.22999999999999</v>
      </c>
      <c r="AL115" s="17">
        <v>-20.79</v>
      </c>
      <c r="AM115" s="17">
        <v>-23.95</v>
      </c>
      <c r="AN115" s="17">
        <v>-23.94</v>
      </c>
      <c r="AO115" s="20">
        <f t="shared" si="23"/>
        <v>-351.72000000000077</v>
      </c>
      <c r="AP115" s="20">
        <f t="shared" si="25"/>
        <v>-172.40000000000057</v>
      </c>
      <c r="AQ115" s="20">
        <f t="shared" si="25"/>
        <v>-249.53999999999877</v>
      </c>
      <c r="AR115" s="20">
        <f t="shared" si="25"/>
        <v>-180.87999999999943</v>
      </c>
      <c r="AS115" s="20">
        <f t="shared" si="25"/>
        <v>-127.75000000000057</v>
      </c>
      <c r="AT115" s="20">
        <f t="shared" si="25"/>
        <v>-200.91000000000079</v>
      </c>
      <c r="AU115" s="20">
        <f t="shared" si="25"/>
        <v>-137.93999999999994</v>
      </c>
      <c r="AV115" s="20">
        <f t="shared" si="25"/>
        <v>-157.23999999999899</v>
      </c>
      <c r="AW115" s="20">
        <f t="shared" si="25"/>
        <v>-160.73000000000022</v>
      </c>
      <c r="AX115" s="20">
        <f t="shared" si="25"/>
        <v>-175.78000000000057</v>
      </c>
      <c r="AY115" s="20">
        <f t="shared" si="25"/>
        <v>-204.95999999999941</v>
      </c>
      <c r="AZ115" s="20">
        <f t="shared" si="25"/>
        <v>-207.32999999999984</v>
      </c>
      <c r="BA115" s="17">
        <v>-5.82</v>
      </c>
      <c r="BB115" s="17">
        <v>-2.86</v>
      </c>
      <c r="BC115" s="17">
        <v>-4.1399999999999997</v>
      </c>
      <c r="BD115" s="17">
        <v>-3.01</v>
      </c>
      <c r="BE115" s="17">
        <v>-2.13</v>
      </c>
      <c r="BF115" s="17">
        <v>-3.35</v>
      </c>
      <c r="BG115" s="17">
        <v>-2.31</v>
      </c>
      <c r="BH115" s="17">
        <v>-2.63</v>
      </c>
      <c r="BI115" s="17">
        <v>-2.69</v>
      </c>
      <c r="BJ115" s="17">
        <v>-2.95</v>
      </c>
      <c r="BK115" s="17">
        <v>-3.45</v>
      </c>
      <c r="BL115" s="17">
        <v>-3.49</v>
      </c>
      <c r="BM115" s="20">
        <f t="shared" si="24"/>
        <v>-357.54000000000076</v>
      </c>
      <c r="BN115" s="20">
        <f t="shared" si="26"/>
        <v>-175.26000000000059</v>
      </c>
      <c r="BO115" s="20">
        <f t="shared" si="26"/>
        <v>-253.67999999999876</v>
      </c>
      <c r="BP115" s="20">
        <f t="shared" si="26"/>
        <v>-183.88999999999942</v>
      </c>
      <c r="BQ115" s="20">
        <f t="shared" si="26"/>
        <v>-129.88000000000056</v>
      </c>
      <c r="BR115" s="20">
        <f t="shared" si="26"/>
        <v>-204.26000000000079</v>
      </c>
      <c r="BS115" s="20">
        <f t="shared" si="26"/>
        <v>-140.24999999999994</v>
      </c>
      <c r="BT115" s="20">
        <f t="shared" si="26"/>
        <v>-159.86999999999898</v>
      </c>
      <c r="BU115" s="20">
        <f t="shared" si="26"/>
        <v>-163.42000000000021</v>
      </c>
      <c r="BV115" s="20">
        <f t="shared" si="26"/>
        <v>-178.73000000000056</v>
      </c>
      <c r="BW115" s="20">
        <f t="shared" si="26"/>
        <v>-208.4099999999994</v>
      </c>
      <c r="BX115" s="20">
        <f t="shared" si="26"/>
        <v>-210.81999999999985</v>
      </c>
      <c r="BY115" s="17">
        <f t="shared" si="16"/>
        <v>-1941.6599999999999</v>
      </c>
      <c r="BZ115" s="17">
        <f t="shared" si="17"/>
        <v>-97.070000000000007</v>
      </c>
      <c r="CA115" s="17">
        <f t="shared" si="18"/>
        <v>-327.27999999999997</v>
      </c>
      <c r="CB115" s="17">
        <f t="shared" si="19"/>
        <v>-2366.0099999999993</v>
      </c>
    </row>
    <row r="116" spans="1:80" x14ac:dyDescent="0.25">
      <c r="A116" t="str">
        <f t="shared" si="22"/>
        <v>CUPC.PH1</v>
      </c>
      <c r="B116" s="1" t="s">
        <v>153</v>
      </c>
      <c r="C116" s="1" t="s">
        <v>157</v>
      </c>
      <c r="D116" s="1" t="s">
        <v>157</v>
      </c>
      <c r="E116" s="17">
        <v>0</v>
      </c>
      <c r="F116" s="17">
        <v>0</v>
      </c>
      <c r="G116" s="17">
        <v>0</v>
      </c>
      <c r="H116" s="17">
        <v>0</v>
      </c>
      <c r="I116" s="17">
        <v>0</v>
      </c>
      <c r="J116" s="17">
        <v>0</v>
      </c>
      <c r="K116" s="17">
        <v>0</v>
      </c>
      <c r="L116" s="17">
        <v>0</v>
      </c>
      <c r="M116" s="17">
        <v>0</v>
      </c>
      <c r="N116" s="17">
        <v>0</v>
      </c>
      <c r="O116" s="17">
        <v>0</v>
      </c>
      <c r="P116" s="17">
        <v>0</v>
      </c>
      <c r="Q116" s="20">
        <v>0</v>
      </c>
      <c r="R116" s="20">
        <v>0</v>
      </c>
      <c r="S116" s="20">
        <v>0</v>
      </c>
      <c r="T116" s="20">
        <v>0</v>
      </c>
      <c r="U116" s="20">
        <v>0</v>
      </c>
      <c r="V116" s="20">
        <v>0</v>
      </c>
      <c r="W116" s="20">
        <v>0</v>
      </c>
      <c r="X116" s="20">
        <v>0</v>
      </c>
      <c r="Y116" s="20">
        <v>0</v>
      </c>
      <c r="Z116" s="20">
        <v>0</v>
      </c>
      <c r="AA116" s="20">
        <v>0</v>
      </c>
      <c r="AB116" s="20">
        <v>0</v>
      </c>
      <c r="AC116" s="17">
        <v>0</v>
      </c>
      <c r="AD116" s="17">
        <v>0</v>
      </c>
      <c r="AE116" s="17">
        <v>0</v>
      </c>
      <c r="AF116" s="17">
        <v>0</v>
      </c>
      <c r="AG116" s="17">
        <v>0</v>
      </c>
      <c r="AH116" s="17">
        <v>0</v>
      </c>
      <c r="AI116" s="17">
        <v>0</v>
      </c>
      <c r="AJ116" s="17">
        <v>0</v>
      </c>
      <c r="AK116" s="17">
        <v>0</v>
      </c>
      <c r="AL116" s="17">
        <v>0</v>
      </c>
      <c r="AM116" s="17">
        <v>0</v>
      </c>
      <c r="AN116" s="17">
        <v>0</v>
      </c>
      <c r="AO116" s="20">
        <f t="shared" si="23"/>
        <v>0</v>
      </c>
      <c r="AP116" s="20">
        <f t="shared" si="25"/>
        <v>0</v>
      </c>
      <c r="AQ116" s="20">
        <f t="shared" si="25"/>
        <v>0</v>
      </c>
      <c r="AR116" s="20">
        <f t="shared" si="25"/>
        <v>0</v>
      </c>
      <c r="AS116" s="20">
        <f t="shared" si="25"/>
        <v>0</v>
      </c>
      <c r="AT116" s="20">
        <f t="shared" si="25"/>
        <v>0</v>
      </c>
      <c r="AU116" s="20">
        <f t="shared" si="25"/>
        <v>0</v>
      </c>
      <c r="AV116" s="20">
        <f t="shared" si="25"/>
        <v>0</v>
      </c>
      <c r="AW116" s="20">
        <f t="shared" si="25"/>
        <v>0</v>
      </c>
      <c r="AX116" s="20">
        <f t="shared" si="25"/>
        <v>0</v>
      </c>
      <c r="AY116" s="20">
        <f t="shared" si="25"/>
        <v>0</v>
      </c>
      <c r="AZ116" s="20">
        <f t="shared" si="25"/>
        <v>0</v>
      </c>
      <c r="BA116" s="17">
        <v>0</v>
      </c>
      <c r="BB116" s="17">
        <v>0</v>
      </c>
      <c r="BC116" s="17">
        <v>0</v>
      </c>
      <c r="BD116" s="17">
        <v>0</v>
      </c>
      <c r="BE116" s="17">
        <v>0</v>
      </c>
      <c r="BF116" s="17">
        <v>0</v>
      </c>
      <c r="BG116" s="17">
        <v>0</v>
      </c>
      <c r="BH116" s="17">
        <v>0</v>
      </c>
      <c r="BI116" s="17">
        <v>0</v>
      </c>
      <c r="BJ116" s="17">
        <v>0</v>
      </c>
      <c r="BK116" s="17">
        <v>0</v>
      </c>
      <c r="BL116" s="17">
        <v>0</v>
      </c>
      <c r="BM116" s="20">
        <f t="shared" si="24"/>
        <v>0</v>
      </c>
      <c r="BN116" s="20">
        <f t="shared" si="26"/>
        <v>0</v>
      </c>
      <c r="BO116" s="20">
        <f t="shared" si="26"/>
        <v>0</v>
      </c>
      <c r="BP116" s="20">
        <f t="shared" si="26"/>
        <v>0</v>
      </c>
      <c r="BQ116" s="20">
        <f t="shared" si="26"/>
        <v>0</v>
      </c>
      <c r="BR116" s="20">
        <f t="shared" si="26"/>
        <v>0</v>
      </c>
      <c r="BS116" s="20">
        <f t="shared" si="26"/>
        <v>0</v>
      </c>
      <c r="BT116" s="20">
        <f t="shared" si="26"/>
        <v>0</v>
      </c>
      <c r="BU116" s="20">
        <f t="shared" si="26"/>
        <v>0</v>
      </c>
      <c r="BV116" s="20">
        <f t="shared" si="26"/>
        <v>0</v>
      </c>
      <c r="BW116" s="20">
        <f t="shared" si="26"/>
        <v>0</v>
      </c>
      <c r="BX116" s="20">
        <f t="shared" si="26"/>
        <v>0</v>
      </c>
      <c r="BY116" s="17">
        <f t="shared" si="16"/>
        <v>0</v>
      </c>
      <c r="BZ116" s="17">
        <f t="shared" si="17"/>
        <v>0</v>
      </c>
      <c r="CA116" s="17">
        <f t="shared" si="18"/>
        <v>0</v>
      </c>
      <c r="CB116" s="17">
        <f t="shared" si="19"/>
        <v>0</v>
      </c>
    </row>
    <row r="117" spans="1:80" x14ac:dyDescent="0.25">
      <c r="A117" t="str">
        <f t="shared" si="22"/>
        <v>CWPI.PKNE</v>
      </c>
      <c r="B117" s="1" t="s">
        <v>69</v>
      </c>
      <c r="C117" s="1" t="s">
        <v>158</v>
      </c>
      <c r="D117" s="1" t="s">
        <v>158</v>
      </c>
      <c r="E117" s="17">
        <v>-22.809999999999945</v>
      </c>
      <c r="F117" s="17">
        <v>-13.0300000000002</v>
      </c>
      <c r="G117" s="17">
        <v>-21.110000000000127</v>
      </c>
      <c r="H117" s="17">
        <v>-14.25</v>
      </c>
      <c r="I117" s="17">
        <v>-2.5699999999999932</v>
      </c>
      <c r="J117" s="17">
        <v>-13.419999999999618</v>
      </c>
      <c r="K117" s="17">
        <v>-8.2999999999999545</v>
      </c>
      <c r="L117" s="17">
        <v>-9.0900000000001455</v>
      </c>
      <c r="M117" s="17">
        <v>-8.8899999999998727</v>
      </c>
      <c r="N117" s="17">
        <v>-16.0300000000002</v>
      </c>
      <c r="O117" s="17">
        <v>-17.339999999999691</v>
      </c>
      <c r="P117" s="17">
        <v>-20.170000000000073</v>
      </c>
      <c r="Q117" s="20">
        <v>-1.1400000000000006</v>
      </c>
      <c r="R117" s="20">
        <v>-0.64999999999999858</v>
      </c>
      <c r="S117" s="20">
        <v>-1.0599999999999881</v>
      </c>
      <c r="T117" s="20">
        <v>-0.71000000000000085</v>
      </c>
      <c r="U117" s="20">
        <v>-0.13000000000000078</v>
      </c>
      <c r="V117" s="20">
        <v>-0.67000000000000171</v>
      </c>
      <c r="W117" s="20">
        <v>-0.4199999999999946</v>
      </c>
      <c r="X117" s="20">
        <v>-0.46000000000000085</v>
      </c>
      <c r="Y117" s="20">
        <v>-0.45000000000000284</v>
      </c>
      <c r="Z117" s="20">
        <v>-0.79999999999999716</v>
      </c>
      <c r="AA117" s="20">
        <v>-0.85999999999999943</v>
      </c>
      <c r="AB117" s="20">
        <v>-1.0100000000000051</v>
      </c>
      <c r="AC117" s="17">
        <v>-3.6200000000000045</v>
      </c>
      <c r="AD117" s="17">
        <v>-2.0400000000000205</v>
      </c>
      <c r="AE117" s="17">
        <v>-3.2699999999999818</v>
      </c>
      <c r="AF117" s="17">
        <v>-2.1700000000000159</v>
      </c>
      <c r="AG117" s="17">
        <v>-0.39000000000000057</v>
      </c>
      <c r="AH117" s="17">
        <v>-2</v>
      </c>
      <c r="AI117" s="17">
        <v>-1.2099999999999937</v>
      </c>
      <c r="AJ117" s="17">
        <v>-1.3100000000000023</v>
      </c>
      <c r="AK117" s="17">
        <v>-1.269999999999996</v>
      </c>
      <c r="AL117" s="17">
        <v>-2.2600000000000193</v>
      </c>
      <c r="AM117" s="17">
        <v>-2.4099999999999966</v>
      </c>
      <c r="AN117" s="17">
        <v>-2.7700000000000102</v>
      </c>
      <c r="AO117" s="20">
        <f t="shared" si="23"/>
        <v>-27.569999999999951</v>
      </c>
      <c r="AP117" s="20">
        <f t="shared" si="25"/>
        <v>-15.720000000000219</v>
      </c>
      <c r="AQ117" s="20">
        <f t="shared" si="25"/>
        <v>-25.440000000000097</v>
      </c>
      <c r="AR117" s="20">
        <f t="shared" si="25"/>
        <v>-17.130000000000017</v>
      </c>
      <c r="AS117" s="20">
        <f t="shared" si="25"/>
        <v>-3.0899999999999945</v>
      </c>
      <c r="AT117" s="20">
        <f t="shared" si="25"/>
        <v>-16.08999999999962</v>
      </c>
      <c r="AU117" s="20">
        <f t="shared" si="25"/>
        <v>-9.9299999999999429</v>
      </c>
      <c r="AV117" s="20">
        <f t="shared" si="25"/>
        <v>-10.860000000000149</v>
      </c>
      <c r="AW117" s="20">
        <f t="shared" si="25"/>
        <v>-10.609999999999872</v>
      </c>
      <c r="AX117" s="20">
        <f t="shared" si="25"/>
        <v>-19.090000000000217</v>
      </c>
      <c r="AY117" s="20">
        <f t="shared" si="25"/>
        <v>-20.609999999999687</v>
      </c>
      <c r="AZ117" s="20">
        <f t="shared" si="25"/>
        <v>-23.950000000000088</v>
      </c>
      <c r="BA117" s="17">
        <v>-0.46</v>
      </c>
      <c r="BB117" s="17">
        <v>-0.26</v>
      </c>
      <c r="BC117" s="17">
        <v>-0.42</v>
      </c>
      <c r="BD117" s="17">
        <v>-0.28000000000000003</v>
      </c>
      <c r="BE117" s="17">
        <v>-0.05</v>
      </c>
      <c r="BF117" s="17">
        <v>-0.27</v>
      </c>
      <c r="BG117" s="17">
        <v>-0.17</v>
      </c>
      <c r="BH117" s="17">
        <v>-0.18</v>
      </c>
      <c r="BI117" s="17">
        <v>-0.18</v>
      </c>
      <c r="BJ117" s="17">
        <v>-0.32</v>
      </c>
      <c r="BK117" s="17">
        <v>-0.35</v>
      </c>
      <c r="BL117" s="17">
        <v>-0.4</v>
      </c>
      <c r="BM117" s="20">
        <f t="shared" si="24"/>
        <v>-28.029999999999951</v>
      </c>
      <c r="BN117" s="20">
        <f t="shared" si="26"/>
        <v>-15.980000000000219</v>
      </c>
      <c r="BO117" s="20">
        <f t="shared" si="26"/>
        <v>-25.860000000000099</v>
      </c>
      <c r="BP117" s="20">
        <f t="shared" si="26"/>
        <v>-17.410000000000018</v>
      </c>
      <c r="BQ117" s="20">
        <f t="shared" si="26"/>
        <v>-3.1399999999999944</v>
      </c>
      <c r="BR117" s="20">
        <f t="shared" si="26"/>
        <v>-16.359999999999619</v>
      </c>
      <c r="BS117" s="20">
        <f t="shared" si="26"/>
        <v>-10.099999999999943</v>
      </c>
      <c r="BT117" s="20">
        <f t="shared" si="26"/>
        <v>-11.040000000000148</v>
      </c>
      <c r="BU117" s="20">
        <f t="shared" si="26"/>
        <v>-10.789999999999871</v>
      </c>
      <c r="BV117" s="20">
        <f t="shared" si="26"/>
        <v>-19.410000000000217</v>
      </c>
      <c r="BW117" s="20">
        <f t="shared" si="26"/>
        <v>-20.959999999999688</v>
      </c>
      <c r="BX117" s="20">
        <f t="shared" si="26"/>
        <v>-24.350000000000087</v>
      </c>
      <c r="BY117" s="17">
        <f t="shared" si="16"/>
        <v>-167.00999999999982</v>
      </c>
      <c r="BZ117" s="17">
        <f t="shared" si="17"/>
        <v>-8.3599999999999905</v>
      </c>
      <c r="CA117" s="17">
        <f t="shared" si="18"/>
        <v>-28.060000000000048</v>
      </c>
      <c r="CB117" s="17">
        <f t="shared" si="19"/>
        <v>-203.42999999999986</v>
      </c>
    </row>
    <row r="118" spans="1:80" x14ac:dyDescent="0.25">
      <c r="A118" t="str">
        <f t="shared" si="22"/>
        <v>TAU.POC</v>
      </c>
      <c r="B118" s="1" t="s">
        <v>31</v>
      </c>
      <c r="C118" s="1" t="s">
        <v>159</v>
      </c>
      <c r="D118" s="1" t="s">
        <v>159</v>
      </c>
      <c r="E118" s="17">
        <v>0</v>
      </c>
      <c r="F118" s="17">
        <v>36.680000000000064</v>
      </c>
      <c r="G118" s="17">
        <v>0</v>
      </c>
      <c r="H118" s="17">
        <v>7.5</v>
      </c>
      <c r="I118" s="17">
        <v>170.32000000000062</v>
      </c>
      <c r="J118" s="17">
        <v>234.29999999999927</v>
      </c>
      <c r="K118" s="17">
        <v>26.829999999999927</v>
      </c>
      <c r="L118" s="17">
        <v>40.659999999999854</v>
      </c>
      <c r="M118" s="17">
        <v>6.3299999999999841</v>
      </c>
      <c r="N118" s="17">
        <v>10.819999999999936</v>
      </c>
      <c r="O118" s="17">
        <v>27.729999999999791</v>
      </c>
      <c r="P118" s="17">
        <v>39.839999999999918</v>
      </c>
      <c r="Q118" s="20">
        <v>0</v>
      </c>
      <c r="R118" s="20">
        <v>1.8400000000000034</v>
      </c>
      <c r="S118" s="20">
        <v>0</v>
      </c>
      <c r="T118" s="20">
        <v>0.36999999999999744</v>
      </c>
      <c r="U118" s="20">
        <v>8.5200000000000387</v>
      </c>
      <c r="V118" s="20">
        <v>11.710000000000036</v>
      </c>
      <c r="W118" s="20">
        <v>1.3399999999999963</v>
      </c>
      <c r="X118" s="20">
        <v>2.0300000000000011</v>
      </c>
      <c r="Y118" s="20">
        <v>0.32000000000000028</v>
      </c>
      <c r="Z118" s="20">
        <v>0.53999999999999915</v>
      </c>
      <c r="AA118" s="20">
        <v>1.3800000000000026</v>
      </c>
      <c r="AB118" s="20">
        <v>1.9899999999999949</v>
      </c>
      <c r="AC118" s="17">
        <v>0</v>
      </c>
      <c r="AD118" s="17">
        <v>5.7600000000000193</v>
      </c>
      <c r="AE118" s="17">
        <v>0</v>
      </c>
      <c r="AF118" s="17">
        <v>1.1500000000000057</v>
      </c>
      <c r="AG118" s="17">
        <v>25.670000000000073</v>
      </c>
      <c r="AH118" s="17">
        <v>34.809999999999945</v>
      </c>
      <c r="AI118" s="17">
        <v>3.9299999999999784</v>
      </c>
      <c r="AJ118" s="17">
        <v>5.8799999999999955</v>
      </c>
      <c r="AK118" s="17">
        <v>0.89999999999999858</v>
      </c>
      <c r="AL118" s="17">
        <v>1.519999999999996</v>
      </c>
      <c r="AM118" s="17">
        <v>3.8499999999999943</v>
      </c>
      <c r="AN118" s="17">
        <v>5.460000000000008</v>
      </c>
      <c r="AO118" s="20">
        <f t="shared" si="23"/>
        <v>0</v>
      </c>
      <c r="AP118" s="20">
        <f t="shared" si="25"/>
        <v>44.280000000000086</v>
      </c>
      <c r="AQ118" s="20">
        <f t="shared" si="25"/>
        <v>0</v>
      </c>
      <c r="AR118" s="20">
        <f t="shared" si="25"/>
        <v>9.0200000000000031</v>
      </c>
      <c r="AS118" s="20">
        <f t="shared" si="25"/>
        <v>204.51000000000073</v>
      </c>
      <c r="AT118" s="20">
        <f t="shared" si="25"/>
        <v>280.81999999999925</v>
      </c>
      <c r="AU118" s="20">
        <f t="shared" si="25"/>
        <v>32.099999999999902</v>
      </c>
      <c r="AV118" s="20">
        <f t="shared" si="25"/>
        <v>48.569999999999851</v>
      </c>
      <c r="AW118" s="20">
        <f t="shared" si="25"/>
        <v>7.5499999999999829</v>
      </c>
      <c r="AX118" s="20">
        <f t="shared" si="25"/>
        <v>12.879999999999932</v>
      </c>
      <c r="AY118" s="20">
        <f t="shared" si="25"/>
        <v>32.959999999999788</v>
      </c>
      <c r="AZ118" s="20">
        <f t="shared" si="25"/>
        <v>47.289999999999921</v>
      </c>
      <c r="BA118" s="17">
        <v>0</v>
      </c>
      <c r="BB118" s="17">
        <v>0.73</v>
      </c>
      <c r="BC118" s="17">
        <v>0</v>
      </c>
      <c r="BD118" s="17">
        <v>0.15</v>
      </c>
      <c r="BE118" s="17">
        <v>3.41</v>
      </c>
      <c r="BF118" s="17">
        <v>4.68</v>
      </c>
      <c r="BG118" s="17">
        <v>0.54</v>
      </c>
      <c r="BH118" s="17">
        <v>0.81</v>
      </c>
      <c r="BI118" s="17">
        <v>0.13</v>
      </c>
      <c r="BJ118" s="17">
        <v>0.22</v>
      </c>
      <c r="BK118" s="17">
        <v>0.55000000000000004</v>
      </c>
      <c r="BL118" s="17">
        <v>0.8</v>
      </c>
      <c r="BM118" s="20">
        <f t="shared" si="24"/>
        <v>0</v>
      </c>
      <c r="BN118" s="20">
        <f t="shared" si="26"/>
        <v>45.010000000000083</v>
      </c>
      <c r="BO118" s="20">
        <f t="shared" si="26"/>
        <v>0</v>
      </c>
      <c r="BP118" s="20">
        <f t="shared" si="26"/>
        <v>9.1700000000000035</v>
      </c>
      <c r="BQ118" s="20">
        <f t="shared" si="26"/>
        <v>207.92000000000073</v>
      </c>
      <c r="BR118" s="20">
        <f t="shared" si="26"/>
        <v>285.49999999999926</v>
      </c>
      <c r="BS118" s="20">
        <f t="shared" si="26"/>
        <v>32.639999999999901</v>
      </c>
      <c r="BT118" s="20">
        <f t="shared" si="26"/>
        <v>49.379999999999853</v>
      </c>
      <c r="BU118" s="20">
        <f t="shared" si="26"/>
        <v>7.6799999999999828</v>
      </c>
      <c r="BV118" s="20">
        <f t="shared" si="26"/>
        <v>13.099999999999932</v>
      </c>
      <c r="BW118" s="20">
        <f t="shared" si="26"/>
        <v>33.509999999999785</v>
      </c>
      <c r="BX118" s="20">
        <f t="shared" si="26"/>
        <v>48.089999999999918</v>
      </c>
      <c r="BY118" s="17">
        <f t="shared" si="16"/>
        <v>601.00999999999931</v>
      </c>
      <c r="BZ118" s="17">
        <f t="shared" si="17"/>
        <v>30.04000000000007</v>
      </c>
      <c r="CA118" s="17">
        <f t="shared" si="18"/>
        <v>100.95000000000003</v>
      </c>
      <c r="CB118" s="17">
        <f t="shared" si="19"/>
        <v>731.99999999999943</v>
      </c>
    </row>
    <row r="119" spans="1:80" x14ac:dyDescent="0.25">
      <c r="A119" t="str">
        <f t="shared" si="22"/>
        <v>ACRL.PR1</v>
      </c>
      <c r="B119" s="1" t="s">
        <v>160</v>
      </c>
      <c r="C119" s="1" t="s">
        <v>161</v>
      </c>
      <c r="D119" s="1" t="s">
        <v>161</v>
      </c>
      <c r="E119" s="17">
        <v>5.4000000000000057</v>
      </c>
      <c r="F119" s="17">
        <v>14.299999999999983</v>
      </c>
      <c r="G119" s="17">
        <v>0</v>
      </c>
      <c r="H119" s="17">
        <v>2.240000000000002</v>
      </c>
      <c r="I119" s="17">
        <v>132.97000000000003</v>
      </c>
      <c r="J119" s="17">
        <v>150.36999999999989</v>
      </c>
      <c r="K119" s="17">
        <v>0.72000000000000064</v>
      </c>
      <c r="L119" s="17">
        <v>0</v>
      </c>
      <c r="M119" s="17">
        <v>37.730000000000018</v>
      </c>
      <c r="N119" s="17">
        <v>22.720000000000027</v>
      </c>
      <c r="O119" s="17">
        <v>1.6400000000000006</v>
      </c>
      <c r="P119" s="17">
        <v>0</v>
      </c>
      <c r="Q119" s="20">
        <v>0.27</v>
      </c>
      <c r="R119" s="20">
        <v>0.72000000000000064</v>
      </c>
      <c r="S119" s="20">
        <v>0</v>
      </c>
      <c r="T119" s="20">
        <v>0.10999999999999988</v>
      </c>
      <c r="U119" s="20">
        <v>6.6500000000000057</v>
      </c>
      <c r="V119" s="20">
        <v>7.519999999999996</v>
      </c>
      <c r="W119" s="20">
        <v>4.0000000000000036E-2</v>
      </c>
      <c r="X119" s="20">
        <v>0</v>
      </c>
      <c r="Y119" s="20">
        <v>1.8900000000000006</v>
      </c>
      <c r="Z119" s="20">
        <v>1.1400000000000006</v>
      </c>
      <c r="AA119" s="20">
        <v>8.0000000000000071E-2</v>
      </c>
      <c r="AB119" s="20">
        <v>0</v>
      </c>
      <c r="AC119" s="17">
        <v>0.86000000000000121</v>
      </c>
      <c r="AD119" s="17">
        <v>2.240000000000002</v>
      </c>
      <c r="AE119" s="17">
        <v>0</v>
      </c>
      <c r="AF119" s="17">
        <v>0.34000000000000075</v>
      </c>
      <c r="AG119" s="17">
        <v>20.039999999999992</v>
      </c>
      <c r="AH119" s="17">
        <v>22.339999999999975</v>
      </c>
      <c r="AI119" s="17">
        <v>0.10000000000000009</v>
      </c>
      <c r="AJ119" s="17">
        <v>0</v>
      </c>
      <c r="AK119" s="17">
        <v>5.3800000000000097</v>
      </c>
      <c r="AL119" s="17">
        <v>3.1999999999999957</v>
      </c>
      <c r="AM119" s="17">
        <v>0.22999999999999998</v>
      </c>
      <c r="AN119" s="17">
        <v>0</v>
      </c>
      <c r="AO119" s="20">
        <f t="shared" si="23"/>
        <v>6.5300000000000065</v>
      </c>
      <c r="AP119" s="20">
        <f t="shared" si="25"/>
        <v>17.259999999999984</v>
      </c>
      <c r="AQ119" s="20">
        <f t="shared" si="25"/>
        <v>0</v>
      </c>
      <c r="AR119" s="20">
        <f t="shared" si="25"/>
        <v>2.6900000000000026</v>
      </c>
      <c r="AS119" s="20">
        <f t="shared" si="25"/>
        <v>159.66000000000003</v>
      </c>
      <c r="AT119" s="20">
        <f t="shared" si="25"/>
        <v>180.22999999999985</v>
      </c>
      <c r="AU119" s="20">
        <f t="shared" si="25"/>
        <v>0.86000000000000076</v>
      </c>
      <c r="AV119" s="20">
        <f t="shared" si="25"/>
        <v>0</v>
      </c>
      <c r="AW119" s="20">
        <f t="shared" si="25"/>
        <v>45.000000000000028</v>
      </c>
      <c r="AX119" s="20">
        <f t="shared" si="25"/>
        <v>27.060000000000024</v>
      </c>
      <c r="AY119" s="20">
        <f t="shared" si="25"/>
        <v>1.9500000000000006</v>
      </c>
      <c r="AZ119" s="20">
        <f t="shared" si="25"/>
        <v>0</v>
      </c>
      <c r="BA119" s="17">
        <v>0.11</v>
      </c>
      <c r="BB119" s="17">
        <v>0.28999999999999998</v>
      </c>
      <c r="BC119" s="17">
        <v>0</v>
      </c>
      <c r="BD119" s="17">
        <v>0.04</v>
      </c>
      <c r="BE119" s="17">
        <v>2.66</v>
      </c>
      <c r="BF119" s="17">
        <v>3.01</v>
      </c>
      <c r="BG119" s="17">
        <v>0.01</v>
      </c>
      <c r="BH119" s="17">
        <v>0</v>
      </c>
      <c r="BI119" s="17">
        <v>0.75</v>
      </c>
      <c r="BJ119" s="17">
        <v>0.45</v>
      </c>
      <c r="BK119" s="17">
        <v>0.03</v>
      </c>
      <c r="BL119" s="17">
        <v>0</v>
      </c>
      <c r="BM119" s="20">
        <f t="shared" si="24"/>
        <v>6.6400000000000068</v>
      </c>
      <c r="BN119" s="20">
        <f t="shared" si="26"/>
        <v>17.549999999999983</v>
      </c>
      <c r="BO119" s="20">
        <f t="shared" si="26"/>
        <v>0</v>
      </c>
      <c r="BP119" s="20">
        <f t="shared" si="26"/>
        <v>2.7300000000000026</v>
      </c>
      <c r="BQ119" s="20">
        <f t="shared" si="26"/>
        <v>162.32000000000002</v>
      </c>
      <c r="BR119" s="20">
        <f t="shared" si="26"/>
        <v>183.23999999999984</v>
      </c>
      <c r="BS119" s="20">
        <f t="shared" si="26"/>
        <v>0.87000000000000077</v>
      </c>
      <c r="BT119" s="20">
        <f t="shared" si="26"/>
        <v>0</v>
      </c>
      <c r="BU119" s="20">
        <f t="shared" si="26"/>
        <v>45.750000000000028</v>
      </c>
      <c r="BV119" s="20">
        <f t="shared" si="26"/>
        <v>27.510000000000023</v>
      </c>
      <c r="BW119" s="20">
        <f t="shared" si="26"/>
        <v>1.9800000000000006</v>
      </c>
      <c r="BX119" s="20">
        <f t="shared" si="26"/>
        <v>0</v>
      </c>
      <c r="BY119" s="17">
        <f t="shared" si="16"/>
        <v>368.09</v>
      </c>
      <c r="BZ119" s="17">
        <f t="shared" si="17"/>
        <v>18.420000000000002</v>
      </c>
      <c r="CA119" s="17">
        <f t="shared" si="18"/>
        <v>62.07999999999997</v>
      </c>
      <c r="CB119" s="17">
        <f t="shared" si="19"/>
        <v>448.59</v>
      </c>
    </row>
    <row r="120" spans="1:80" x14ac:dyDescent="0.25">
      <c r="A120" t="str">
        <f t="shared" si="22"/>
        <v>PWX.BCHEXP</v>
      </c>
      <c r="B120" s="1" t="s">
        <v>99</v>
      </c>
      <c r="C120" s="1" t="s">
        <v>162</v>
      </c>
      <c r="D120" s="1" t="s">
        <v>28</v>
      </c>
      <c r="E120" s="17">
        <v>-53.900000000000546</v>
      </c>
      <c r="F120" s="17">
        <v>0</v>
      </c>
      <c r="G120" s="17">
        <v>-18.160000000000309</v>
      </c>
      <c r="H120" s="17">
        <v>-0.46000000000000085</v>
      </c>
      <c r="I120" s="17">
        <v>-0.10000000000000142</v>
      </c>
      <c r="J120" s="17">
        <v>-0.43999999999999773</v>
      </c>
      <c r="K120" s="17">
        <v>-32.070000000000164</v>
      </c>
      <c r="L120" s="17">
        <v>-32.519999999999982</v>
      </c>
      <c r="M120" s="17">
        <v>-81.719999999999345</v>
      </c>
      <c r="N120" s="17">
        <v>-129.18000000000029</v>
      </c>
      <c r="O120" s="17">
        <v>-59.850000000000364</v>
      </c>
      <c r="P120" s="17">
        <v>-20.630000000000109</v>
      </c>
      <c r="Q120" s="20">
        <v>-2.7000000000000028</v>
      </c>
      <c r="R120" s="20">
        <v>0</v>
      </c>
      <c r="S120" s="20">
        <v>-0.90999999999999659</v>
      </c>
      <c r="T120" s="20">
        <v>-3.0000000000000027E-2</v>
      </c>
      <c r="U120" s="20">
        <v>-1.0000000000000009E-2</v>
      </c>
      <c r="V120" s="20">
        <v>-2.0000000000000018E-2</v>
      </c>
      <c r="W120" s="20">
        <v>-1.6000000000000014</v>
      </c>
      <c r="X120" s="20">
        <v>-1.6200000000000045</v>
      </c>
      <c r="Y120" s="20">
        <v>-4.0799999999999983</v>
      </c>
      <c r="Z120" s="20">
        <v>-6.4599999999999795</v>
      </c>
      <c r="AA120" s="20">
        <v>-2.9900000000000091</v>
      </c>
      <c r="AB120" s="20">
        <v>-1.0300000000000011</v>
      </c>
      <c r="AC120" s="17">
        <v>-8.5600000000000023</v>
      </c>
      <c r="AD120" s="17">
        <v>0</v>
      </c>
      <c r="AE120" s="17">
        <v>-2.8100000000000023</v>
      </c>
      <c r="AF120" s="17">
        <v>-7.0000000000000284E-2</v>
      </c>
      <c r="AG120" s="17">
        <v>-2.0000000000000018E-2</v>
      </c>
      <c r="AH120" s="17">
        <v>-7.0000000000000284E-2</v>
      </c>
      <c r="AI120" s="17">
        <v>-4.7000000000000028</v>
      </c>
      <c r="AJ120" s="17">
        <v>-4.7099999999999937</v>
      </c>
      <c r="AK120" s="17">
        <v>-11.660000000000025</v>
      </c>
      <c r="AL120" s="17">
        <v>-18.200000000000045</v>
      </c>
      <c r="AM120" s="17">
        <v>-8.32000000000005</v>
      </c>
      <c r="AN120" s="17">
        <v>-2.8300000000000125</v>
      </c>
      <c r="AO120" s="20">
        <f t="shared" si="23"/>
        <v>-65.160000000000551</v>
      </c>
      <c r="AP120" s="20">
        <f t="shared" si="25"/>
        <v>0</v>
      </c>
      <c r="AQ120" s="20">
        <f t="shared" si="25"/>
        <v>-21.880000000000308</v>
      </c>
      <c r="AR120" s="20">
        <f t="shared" si="25"/>
        <v>-0.56000000000000116</v>
      </c>
      <c r="AS120" s="20">
        <f t="shared" si="25"/>
        <v>-0.13000000000000145</v>
      </c>
      <c r="AT120" s="20">
        <f t="shared" si="25"/>
        <v>-0.52999999999999803</v>
      </c>
      <c r="AU120" s="20">
        <f t="shared" si="25"/>
        <v>-38.370000000000168</v>
      </c>
      <c r="AV120" s="20">
        <f t="shared" si="25"/>
        <v>-38.84999999999998</v>
      </c>
      <c r="AW120" s="20">
        <f t="shared" si="25"/>
        <v>-97.459999999999368</v>
      </c>
      <c r="AX120" s="20">
        <f t="shared" si="25"/>
        <v>-153.84000000000032</v>
      </c>
      <c r="AY120" s="20">
        <f t="shared" si="25"/>
        <v>-71.160000000000423</v>
      </c>
      <c r="AZ120" s="20">
        <f t="shared" si="25"/>
        <v>-24.490000000000123</v>
      </c>
      <c r="BA120" s="17">
        <v>-1.08</v>
      </c>
      <c r="BB120" s="17">
        <v>0</v>
      </c>
      <c r="BC120" s="17">
        <v>-0.36</v>
      </c>
      <c r="BD120" s="17">
        <v>-0.01</v>
      </c>
      <c r="BE120" s="17">
        <v>0</v>
      </c>
      <c r="BF120" s="17">
        <v>-0.01</v>
      </c>
      <c r="BG120" s="17">
        <v>-0.64</v>
      </c>
      <c r="BH120" s="17">
        <v>-0.65</v>
      </c>
      <c r="BI120" s="17">
        <v>-1.63</v>
      </c>
      <c r="BJ120" s="17">
        <v>-2.58</v>
      </c>
      <c r="BK120" s="17">
        <v>-1.2</v>
      </c>
      <c r="BL120" s="17">
        <v>-0.41</v>
      </c>
      <c r="BM120" s="20">
        <f t="shared" si="24"/>
        <v>-66.240000000000549</v>
      </c>
      <c r="BN120" s="20">
        <f t="shared" si="26"/>
        <v>0</v>
      </c>
      <c r="BO120" s="20">
        <f t="shared" si="26"/>
        <v>-22.240000000000308</v>
      </c>
      <c r="BP120" s="20">
        <f t="shared" si="26"/>
        <v>-0.57000000000000117</v>
      </c>
      <c r="BQ120" s="20">
        <f t="shared" si="26"/>
        <v>-0.13000000000000145</v>
      </c>
      <c r="BR120" s="20">
        <f t="shared" si="26"/>
        <v>-0.53999999999999804</v>
      </c>
      <c r="BS120" s="20">
        <f t="shared" si="26"/>
        <v>-39.010000000000169</v>
      </c>
      <c r="BT120" s="20">
        <f t="shared" si="26"/>
        <v>-39.499999999999979</v>
      </c>
      <c r="BU120" s="20">
        <f t="shared" si="26"/>
        <v>-99.089999999999364</v>
      </c>
      <c r="BV120" s="20">
        <f t="shared" si="26"/>
        <v>-156.42000000000033</v>
      </c>
      <c r="BW120" s="20">
        <f t="shared" si="26"/>
        <v>-72.360000000000426</v>
      </c>
      <c r="BX120" s="20">
        <f t="shared" si="26"/>
        <v>-24.900000000000123</v>
      </c>
      <c r="BY120" s="17">
        <f t="shared" si="16"/>
        <v>-429.03000000000111</v>
      </c>
      <c r="BZ120" s="17">
        <f t="shared" si="17"/>
        <v>-21.449999999999996</v>
      </c>
      <c r="CA120" s="17">
        <f t="shared" si="18"/>
        <v>-70.520000000000124</v>
      </c>
      <c r="CB120" s="17">
        <f t="shared" si="19"/>
        <v>-521.00000000000125</v>
      </c>
    </row>
    <row r="121" spans="1:80" x14ac:dyDescent="0.25">
      <c r="A121" t="str">
        <f t="shared" si="22"/>
        <v>PWX.SPCEXP</v>
      </c>
      <c r="B121" s="1" t="s">
        <v>99</v>
      </c>
      <c r="C121" s="1" t="s">
        <v>221</v>
      </c>
      <c r="D121" s="1" t="s">
        <v>74</v>
      </c>
      <c r="E121" s="17">
        <v>0</v>
      </c>
      <c r="F121" s="17">
        <v>0</v>
      </c>
      <c r="G121" s="17">
        <v>0</v>
      </c>
      <c r="H121" s="17">
        <v>0</v>
      </c>
      <c r="I121" s="17">
        <v>0</v>
      </c>
      <c r="J121" s="17">
        <v>0</v>
      </c>
      <c r="K121" s="17">
        <v>0</v>
      </c>
      <c r="L121" s="17">
        <v>0</v>
      </c>
      <c r="M121" s="17">
        <v>0</v>
      </c>
      <c r="N121" s="17">
        <v>0</v>
      </c>
      <c r="O121" s="17">
        <v>0</v>
      </c>
      <c r="P121" s="17">
        <v>0</v>
      </c>
      <c r="Q121" s="20">
        <v>0</v>
      </c>
      <c r="R121" s="20">
        <v>0</v>
      </c>
      <c r="S121" s="20">
        <v>0</v>
      </c>
      <c r="T121" s="20">
        <v>0</v>
      </c>
      <c r="U121" s="20">
        <v>0</v>
      </c>
      <c r="V121" s="20">
        <v>0</v>
      </c>
      <c r="W121" s="20">
        <v>0</v>
      </c>
      <c r="X121" s="20">
        <v>0</v>
      </c>
      <c r="Y121" s="20">
        <v>0</v>
      </c>
      <c r="Z121" s="20">
        <v>0</v>
      </c>
      <c r="AA121" s="20">
        <v>0</v>
      </c>
      <c r="AB121" s="20">
        <v>0</v>
      </c>
      <c r="AC121" s="17">
        <v>0</v>
      </c>
      <c r="AD121" s="17">
        <v>0</v>
      </c>
      <c r="AE121" s="17">
        <v>0</v>
      </c>
      <c r="AF121" s="17">
        <v>0</v>
      </c>
      <c r="AG121" s="17">
        <v>0</v>
      </c>
      <c r="AH121" s="17">
        <v>0</v>
      </c>
      <c r="AI121" s="17">
        <v>0</v>
      </c>
      <c r="AJ121" s="17">
        <v>0</v>
      </c>
      <c r="AK121" s="17">
        <v>0</v>
      </c>
      <c r="AL121" s="17">
        <v>0</v>
      </c>
      <c r="AM121" s="17">
        <v>0</v>
      </c>
      <c r="AN121" s="17">
        <v>0</v>
      </c>
      <c r="AO121" s="20">
        <f t="shared" si="23"/>
        <v>0</v>
      </c>
      <c r="AP121" s="20">
        <f t="shared" si="25"/>
        <v>0</v>
      </c>
      <c r="AQ121" s="20">
        <f t="shared" si="25"/>
        <v>0</v>
      </c>
      <c r="AR121" s="20">
        <f t="shared" si="25"/>
        <v>0</v>
      </c>
      <c r="AS121" s="20">
        <f t="shared" si="25"/>
        <v>0</v>
      </c>
      <c r="AT121" s="20">
        <f t="shared" si="25"/>
        <v>0</v>
      </c>
      <c r="AU121" s="20">
        <f t="shared" si="25"/>
        <v>0</v>
      </c>
      <c r="AV121" s="20">
        <f t="shared" si="25"/>
        <v>0</v>
      </c>
      <c r="AW121" s="20">
        <f t="shared" si="25"/>
        <v>0</v>
      </c>
      <c r="AX121" s="20">
        <f t="shared" si="25"/>
        <v>0</v>
      </c>
      <c r="AY121" s="20">
        <f t="shared" si="25"/>
        <v>0</v>
      </c>
      <c r="AZ121" s="20">
        <f t="shared" si="25"/>
        <v>0</v>
      </c>
      <c r="BA121" s="17">
        <v>0</v>
      </c>
      <c r="BB121" s="17">
        <v>0</v>
      </c>
      <c r="BC121" s="17">
        <v>0</v>
      </c>
      <c r="BD121" s="17">
        <v>0</v>
      </c>
      <c r="BE121" s="17">
        <v>0</v>
      </c>
      <c r="BF121" s="17">
        <v>0</v>
      </c>
      <c r="BG121" s="17">
        <v>0</v>
      </c>
      <c r="BH121" s="17">
        <v>0</v>
      </c>
      <c r="BI121" s="17">
        <v>0</v>
      </c>
      <c r="BJ121" s="17">
        <v>0</v>
      </c>
      <c r="BK121" s="17">
        <v>0</v>
      </c>
      <c r="BL121" s="17">
        <v>0</v>
      </c>
      <c r="BM121" s="20">
        <f t="shared" si="24"/>
        <v>0</v>
      </c>
      <c r="BN121" s="20">
        <f t="shared" si="26"/>
        <v>0</v>
      </c>
      <c r="BO121" s="20">
        <f t="shared" si="26"/>
        <v>0</v>
      </c>
      <c r="BP121" s="20">
        <f t="shared" si="26"/>
        <v>0</v>
      </c>
      <c r="BQ121" s="20">
        <f t="shared" si="26"/>
        <v>0</v>
      </c>
      <c r="BR121" s="20">
        <f t="shared" si="26"/>
        <v>0</v>
      </c>
      <c r="BS121" s="20">
        <f t="shared" si="26"/>
        <v>0</v>
      </c>
      <c r="BT121" s="20">
        <f t="shared" si="26"/>
        <v>0</v>
      </c>
      <c r="BU121" s="20">
        <f t="shared" si="26"/>
        <v>0</v>
      </c>
      <c r="BV121" s="20">
        <f t="shared" si="26"/>
        <v>0</v>
      </c>
      <c r="BW121" s="20">
        <f t="shared" si="26"/>
        <v>0</v>
      </c>
      <c r="BX121" s="20">
        <f t="shared" si="26"/>
        <v>0</v>
      </c>
      <c r="BY121" s="17">
        <f t="shared" si="16"/>
        <v>0</v>
      </c>
      <c r="BZ121" s="17">
        <f t="shared" si="17"/>
        <v>0</v>
      </c>
      <c r="CA121" s="17">
        <f t="shared" si="18"/>
        <v>0</v>
      </c>
      <c r="CB121" s="17">
        <f t="shared" si="19"/>
        <v>0</v>
      </c>
    </row>
    <row r="122" spans="1:80" x14ac:dyDescent="0.25">
      <c r="A122" t="str">
        <f t="shared" si="22"/>
        <v>PWX.BCHIMP</v>
      </c>
      <c r="B122" s="1" t="s">
        <v>99</v>
      </c>
      <c r="C122" s="1" t="s">
        <v>163</v>
      </c>
      <c r="D122" s="1" t="s">
        <v>21</v>
      </c>
      <c r="E122" s="17">
        <v>-2428.4100000000035</v>
      </c>
      <c r="F122" s="17">
        <v>-2475.0800000000017</v>
      </c>
      <c r="G122" s="17">
        <v>-642.90999999999985</v>
      </c>
      <c r="H122" s="17">
        <v>-377.45000000000073</v>
      </c>
      <c r="I122" s="17">
        <v>-4479.9599999999919</v>
      </c>
      <c r="J122" s="17">
        <v>-11446.859999999986</v>
      </c>
      <c r="K122" s="17">
        <v>-504.26000000000204</v>
      </c>
      <c r="L122" s="17">
        <v>-1768.1399999999994</v>
      </c>
      <c r="M122" s="17">
        <v>-125</v>
      </c>
      <c r="N122" s="17">
        <v>-102.46000000000004</v>
      </c>
      <c r="O122" s="17">
        <v>-227.39999999999964</v>
      </c>
      <c r="P122" s="17">
        <v>-436.54999999999927</v>
      </c>
      <c r="Q122" s="20">
        <v>-121.42000000000007</v>
      </c>
      <c r="R122" s="20">
        <v>-123.75</v>
      </c>
      <c r="S122" s="20">
        <v>-32.1400000000001</v>
      </c>
      <c r="T122" s="20">
        <v>-18.870000000000005</v>
      </c>
      <c r="U122" s="20">
        <v>-224</v>
      </c>
      <c r="V122" s="20">
        <v>-572.34000000000015</v>
      </c>
      <c r="W122" s="20">
        <v>-25.220000000000027</v>
      </c>
      <c r="X122" s="20">
        <v>-88.409999999999854</v>
      </c>
      <c r="Y122" s="20">
        <v>-6.25</v>
      </c>
      <c r="Z122" s="20">
        <v>-5.1200000000000045</v>
      </c>
      <c r="AA122" s="20">
        <v>-11.370000000000005</v>
      </c>
      <c r="AB122" s="20">
        <v>-21.830000000000041</v>
      </c>
      <c r="AC122" s="17">
        <v>-385.90999999999985</v>
      </c>
      <c r="AD122" s="17">
        <v>-388.07000000000153</v>
      </c>
      <c r="AE122" s="17">
        <v>-99.569999999999709</v>
      </c>
      <c r="AF122" s="17">
        <v>-57.650000000000091</v>
      </c>
      <c r="AG122" s="17">
        <v>-675.11000000000058</v>
      </c>
      <c r="AH122" s="17">
        <v>-1700.679999999993</v>
      </c>
      <c r="AI122" s="17">
        <v>-73.889999999999873</v>
      </c>
      <c r="AJ122" s="17">
        <v>-255.69000000000051</v>
      </c>
      <c r="AK122" s="17">
        <v>-17.840000000000032</v>
      </c>
      <c r="AL122" s="17">
        <v>-14.430000000000007</v>
      </c>
      <c r="AM122" s="17">
        <v>-31.600000000000136</v>
      </c>
      <c r="AN122" s="17">
        <v>-59.839999999999918</v>
      </c>
      <c r="AO122" s="20">
        <f t="shared" si="23"/>
        <v>-2935.7400000000034</v>
      </c>
      <c r="AP122" s="20">
        <f t="shared" si="25"/>
        <v>-2986.9000000000033</v>
      </c>
      <c r="AQ122" s="20">
        <f t="shared" si="25"/>
        <v>-774.61999999999966</v>
      </c>
      <c r="AR122" s="20">
        <f t="shared" si="25"/>
        <v>-453.97000000000082</v>
      </c>
      <c r="AS122" s="20">
        <f t="shared" si="25"/>
        <v>-5379.0699999999924</v>
      </c>
      <c r="AT122" s="20">
        <f t="shared" si="25"/>
        <v>-13719.879999999979</v>
      </c>
      <c r="AU122" s="20">
        <f t="shared" si="25"/>
        <v>-603.37000000000194</v>
      </c>
      <c r="AV122" s="20">
        <f t="shared" si="25"/>
        <v>-2112.2399999999998</v>
      </c>
      <c r="AW122" s="20">
        <f t="shared" si="25"/>
        <v>-149.09000000000003</v>
      </c>
      <c r="AX122" s="20">
        <f t="shared" si="25"/>
        <v>-122.01000000000005</v>
      </c>
      <c r="AY122" s="20">
        <f t="shared" si="25"/>
        <v>-270.36999999999978</v>
      </c>
      <c r="AZ122" s="20">
        <f t="shared" si="25"/>
        <v>-518.21999999999923</v>
      </c>
      <c r="BA122" s="17">
        <v>-48.56</v>
      </c>
      <c r="BB122" s="17">
        <v>-49.49</v>
      </c>
      <c r="BC122" s="17">
        <v>-12.86</v>
      </c>
      <c r="BD122" s="17">
        <v>-7.55</v>
      </c>
      <c r="BE122" s="17">
        <v>-89.58</v>
      </c>
      <c r="BF122" s="17">
        <v>-228.88</v>
      </c>
      <c r="BG122" s="17">
        <v>-10.08</v>
      </c>
      <c r="BH122" s="17">
        <v>-35.35</v>
      </c>
      <c r="BI122" s="17">
        <v>-2.5</v>
      </c>
      <c r="BJ122" s="17">
        <v>-2.0499999999999998</v>
      </c>
      <c r="BK122" s="17">
        <v>-4.55</v>
      </c>
      <c r="BL122" s="17">
        <v>-8.73</v>
      </c>
      <c r="BM122" s="20">
        <f t="shared" si="24"/>
        <v>-2984.3000000000034</v>
      </c>
      <c r="BN122" s="20">
        <f t="shared" si="26"/>
        <v>-3036.3900000000031</v>
      </c>
      <c r="BO122" s="20">
        <f t="shared" si="26"/>
        <v>-787.47999999999968</v>
      </c>
      <c r="BP122" s="20">
        <f t="shared" si="26"/>
        <v>-461.52000000000083</v>
      </c>
      <c r="BQ122" s="20">
        <f t="shared" si="26"/>
        <v>-5468.6499999999924</v>
      </c>
      <c r="BR122" s="20">
        <f t="shared" si="26"/>
        <v>-13948.759999999978</v>
      </c>
      <c r="BS122" s="20">
        <f t="shared" si="26"/>
        <v>-613.45000000000198</v>
      </c>
      <c r="BT122" s="20">
        <f t="shared" si="26"/>
        <v>-2147.5899999999997</v>
      </c>
      <c r="BU122" s="20">
        <f t="shared" si="26"/>
        <v>-151.59000000000003</v>
      </c>
      <c r="BV122" s="20">
        <f t="shared" si="26"/>
        <v>-124.06000000000004</v>
      </c>
      <c r="BW122" s="20">
        <f t="shared" si="26"/>
        <v>-274.91999999999979</v>
      </c>
      <c r="BX122" s="20">
        <f t="shared" si="26"/>
        <v>-526.94999999999925</v>
      </c>
      <c r="BY122" s="17">
        <f t="shared" si="16"/>
        <v>-25014.479999999985</v>
      </c>
      <c r="BZ122" s="17">
        <f t="shared" si="17"/>
        <v>-1250.7200000000003</v>
      </c>
      <c r="CA122" s="17">
        <f t="shared" si="18"/>
        <v>-4260.4599999999955</v>
      </c>
      <c r="CB122" s="17">
        <f t="shared" si="19"/>
        <v>-30525.659999999978</v>
      </c>
    </row>
    <row r="123" spans="1:80" x14ac:dyDescent="0.25">
      <c r="A123" t="str">
        <f t="shared" si="22"/>
        <v>PWX.120SIMP</v>
      </c>
      <c r="B123" s="1" t="s">
        <v>99</v>
      </c>
      <c r="C123" s="1" t="s">
        <v>872</v>
      </c>
      <c r="D123" s="1" t="s">
        <v>72</v>
      </c>
      <c r="E123" s="17">
        <v>0</v>
      </c>
      <c r="F123" s="17">
        <v>0</v>
      </c>
      <c r="G123" s="17">
        <v>0</v>
      </c>
      <c r="H123" s="17">
        <v>0</v>
      </c>
      <c r="I123" s="17">
        <v>0</v>
      </c>
      <c r="J123" s="17">
        <v>-0.5600000000000005</v>
      </c>
      <c r="K123" s="17">
        <v>0</v>
      </c>
      <c r="L123" s="17">
        <v>0</v>
      </c>
      <c r="M123" s="17">
        <v>0</v>
      </c>
      <c r="N123" s="17">
        <v>0</v>
      </c>
      <c r="O123" s="17">
        <v>0</v>
      </c>
      <c r="P123" s="17">
        <v>-18.090000000000032</v>
      </c>
      <c r="Q123" s="20">
        <v>0</v>
      </c>
      <c r="R123" s="20">
        <v>0</v>
      </c>
      <c r="S123" s="20">
        <v>0</v>
      </c>
      <c r="T123" s="20">
        <v>0</v>
      </c>
      <c r="U123" s="20">
        <v>0</v>
      </c>
      <c r="V123" s="20">
        <v>-0.03</v>
      </c>
      <c r="W123" s="20">
        <v>0</v>
      </c>
      <c r="X123" s="20">
        <v>0</v>
      </c>
      <c r="Y123" s="20">
        <v>0</v>
      </c>
      <c r="Z123" s="20">
        <v>0</v>
      </c>
      <c r="AA123" s="20">
        <v>0</v>
      </c>
      <c r="AB123" s="20">
        <v>-0.91000000000000014</v>
      </c>
      <c r="AC123" s="17">
        <v>0</v>
      </c>
      <c r="AD123" s="17">
        <v>0</v>
      </c>
      <c r="AE123" s="17">
        <v>0</v>
      </c>
      <c r="AF123" s="17">
        <v>0</v>
      </c>
      <c r="AG123" s="17">
        <v>0</v>
      </c>
      <c r="AH123" s="17">
        <v>-7.9999999999999988E-2</v>
      </c>
      <c r="AI123" s="17">
        <v>0</v>
      </c>
      <c r="AJ123" s="17">
        <v>0</v>
      </c>
      <c r="AK123" s="17">
        <v>0</v>
      </c>
      <c r="AL123" s="17">
        <v>0</v>
      </c>
      <c r="AM123" s="17">
        <v>0</v>
      </c>
      <c r="AN123" s="17">
        <v>-2.4800000000000004</v>
      </c>
      <c r="AO123" s="20">
        <f t="shared" si="23"/>
        <v>0</v>
      </c>
      <c r="AP123" s="20">
        <f t="shared" si="25"/>
        <v>0</v>
      </c>
      <c r="AQ123" s="20">
        <f t="shared" si="25"/>
        <v>0</v>
      </c>
      <c r="AR123" s="20">
        <f t="shared" si="25"/>
        <v>0</v>
      </c>
      <c r="AS123" s="20">
        <f t="shared" si="25"/>
        <v>0</v>
      </c>
      <c r="AT123" s="20">
        <f t="shared" si="25"/>
        <v>-0.67000000000000048</v>
      </c>
      <c r="AU123" s="20">
        <f t="shared" si="25"/>
        <v>0</v>
      </c>
      <c r="AV123" s="20">
        <f t="shared" si="25"/>
        <v>0</v>
      </c>
      <c r="AW123" s="20">
        <f t="shared" si="25"/>
        <v>0</v>
      </c>
      <c r="AX123" s="20">
        <f t="shared" si="25"/>
        <v>0</v>
      </c>
      <c r="AY123" s="20">
        <f t="shared" si="25"/>
        <v>0</v>
      </c>
      <c r="AZ123" s="20">
        <f t="shared" si="25"/>
        <v>-21.480000000000032</v>
      </c>
      <c r="BA123" s="17">
        <v>0</v>
      </c>
      <c r="BB123" s="17">
        <v>0</v>
      </c>
      <c r="BC123" s="17">
        <v>0</v>
      </c>
      <c r="BD123" s="17">
        <v>0</v>
      </c>
      <c r="BE123" s="17">
        <v>0</v>
      </c>
      <c r="BF123" s="17">
        <v>-0.01</v>
      </c>
      <c r="BG123" s="17">
        <v>0</v>
      </c>
      <c r="BH123" s="17">
        <v>0</v>
      </c>
      <c r="BI123" s="17">
        <v>0</v>
      </c>
      <c r="BJ123" s="17">
        <v>0</v>
      </c>
      <c r="BK123" s="17">
        <v>0</v>
      </c>
      <c r="BL123" s="17">
        <v>-0.36</v>
      </c>
      <c r="BM123" s="20">
        <f t="shared" si="24"/>
        <v>0</v>
      </c>
      <c r="BN123" s="20">
        <f t="shared" si="26"/>
        <v>0</v>
      </c>
      <c r="BO123" s="20">
        <f t="shared" si="26"/>
        <v>0</v>
      </c>
      <c r="BP123" s="20">
        <f t="shared" si="26"/>
        <v>0</v>
      </c>
      <c r="BQ123" s="20">
        <f t="shared" si="26"/>
        <v>0</v>
      </c>
      <c r="BR123" s="20">
        <f t="shared" si="26"/>
        <v>-0.68000000000000049</v>
      </c>
      <c r="BS123" s="20">
        <f t="shared" si="26"/>
        <v>0</v>
      </c>
      <c r="BT123" s="20">
        <f t="shared" si="26"/>
        <v>0</v>
      </c>
      <c r="BU123" s="20">
        <f t="shared" si="26"/>
        <v>0</v>
      </c>
      <c r="BV123" s="20">
        <f t="shared" si="26"/>
        <v>0</v>
      </c>
      <c r="BW123" s="20">
        <f t="shared" si="26"/>
        <v>0</v>
      </c>
      <c r="BX123" s="20">
        <f t="shared" si="26"/>
        <v>-21.840000000000032</v>
      </c>
      <c r="BY123" s="17">
        <f t="shared" si="16"/>
        <v>-18.650000000000034</v>
      </c>
      <c r="BZ123" s="17">
        <f t="shared" si="17"/>
        <v>-0.94000000000000017</v>
      </c>
      <c r="CA123" s="17">
        <f t="shared" si="18"/>
        <v>-2.93</v>
      </c>
      <c r="CB123" s="17">
        <f t="shared" si="19"/>
        <v>-22.520000000000032</v>
      </c>
    </row>
    <row r="124" spans="1:80" x14ac:dyDescent="0.25">
      <c r="A124" t="str">
        <f t="shared" si="22"/>
        <v>PWX.SPCIMP</v>
      </c>
      <c r="B124" s="1" t="s">
        <v>99</v>
      </c>
      <c r="C124" s="1" t="s">
        <v>222</v>
      </c>
      <c r="D124" s="1" t="s">
        <v>73</v>
      </c>
      <c r="E124" s="17">
        <v>0</v>
      </c>
      <c r="F124" s="17">
        <v>0</v>
      </c>
      <c r="G124" s="17">
        <v>0</v>
      </c>
      <c r="H124" s="17">
        <v>0</v>
      </c>
      <c r="I124" s="17">
        <v>0</v>
      </c>
      <c r="J124" s="17">
        <v>-2.0700000000000003</v>
      </c>
      <c r="K124" s="17">
        <v>-23.870000000000005</v>
      </c>
      <c r="L124" s="17">
        <v>0</v>
      </c>
      <c r="M124" s="17">
        <v>0</v>
      </c>
      <c r="N124" s="17">
        <v>0</v>
      </c>
      <c r="O124" s="17">
        <v>0</v>
      </c>
      <c r="P124" s="17">
        <v>0</v>
      </c>
      <c r="Q124" s="20">
        <v>0</v>
      </c>
      <c r="R124" s="20">
        <v>0</v>
      </c>
      <c r="S124" s="20">
        <v>0</v>
      </c>
      <c r="T124" s="20">
        <v>0</v>
      </c>
      <c r="U124" s="20">
        <v>0</v>
      </c>
      <c r="V124" s="20">
        <v>-0.10000000000000009</v>
      </c>
      <c r="W124" s="20">
        <v>-1.1899999999999977</v>
      </c>
      <c r="X124" s="20">
        <v>0</v>
      </c>
      <c r="Y124" s="20">
        <v>0</v>
      </c>
      <c r="Z124" s="20">
        <v>0</v>
      </c>
      <c r="AA124" s="20">
        <v>0</v>
      </c>
      <c r="AB124" s="20">
        <v>0</v>
      </c>
      <c r="AC124" s="17">
        <v>0</v>
      </c>
      <c r="AD124" s="17">
        <v>0</v>
      </c>
      <c r="AE124" s="17">
        <v>0</v>
      </c>
      <c r="AF124" s="17">
        <v>0</v>
      </c>
      <c r="AG124" s="17">
        <v>0</v>
      </c>
      <c r="AH124" s="17">
        <v>-0.3100000000000005</v>
      </c>
      <c r="AI124" s="17">
        <v>-3.5</v>
      </c>
      <c r="AJ124" s="17">
        <v>0</v>
      </c>
      <c r="AK124" s="17">
        <v>0</v>
      </c>
      <c r="AL124" s="17">
        <v>0</v>
      </c>
      <c r="AM124" s="17">
        <v>0</v>
      </c>
      <c r="AN124" s="17">
        <v>0</v>
      </c>
      <c r="AO124" s="20">
        <f t="shared" si="23"/>
        <v>0</v>
      </c>
      <c r="AP124" s="20">
        <f t="shared" si="23"/>
        <v>0</v>
      </c>
      <c r="AQ124" s="20">
        <f t="shared" si="23"/>
        <v>0</v>
      </c>
      <c r="AR124" s="20">
        <f t="shared" si="23"/>
        <v>0</v>
      </c>
      <c r="AS124" s="20">
        <f t="shared" si="23"/>
        <v>0</v>
      </c>
      <c r="AT124" s="20">
        <f t="shared" si="23"/>
        <v>-2.4800000000000009</v>
      </c>
      <c r="AU124" s="20">
        <f t="shared" si="23"/>
        <v>-28.560000000000002</v>
      </c>
      <c r="AV124" s="20">
        <f t="shared" si="23"/>
        <v>0</v>
      </c>
      <c r="AW124" s="20">
        <f t="shared" si="23"/>
        <v>0</v>
      </c>
      <c r="AX124" s="20">
        <f t="shared" si="23"/>
        <v>0</v>
      </c>
      <c r="AY124" s="20">
        <f t="shared" si="23"/>
        <v>0</v>
      </c>
      <c r="AZ124" s="20">
        <f t="shared" si="23"/>
        <v>0</v>
      </c>
      <c r="BA124" s="17">
        <v>0</v>
      </c>
      <c r="BB124" s="17">
        <v>0</v>
      </c>
      <c r="BC124" s="17">
        <v>0</v>
      </c>
      <c r="BD124" s="17">
        <v>0</v>
      </c>
      <c r="BE124" s="17">
        <v>0</v>
      </c>
      <c r="BF124" s="17">
        <v>-0.04</v>
      </c>
      <c r="BG124" s="17">
        <v>-0.48</v>
      </c>
      <c r="BH124" s="17">
        <v>0</v>
      </c>
      <c r="BI124" s="17">
        <v>0</v>
      </c>
      <c r="BJ124" s="17">
        <v>0</v>
      </c>
      <c r="BK124" s="17">
        <v>0</v>
      </c>
      <c r="BL124" s="17">
        <v>0</v>
      </c>
      <c r="BM124" s="20">
        <f t="shared" si="24"/>
        <v>0</v>
      </c>
      <c r="BN124" s="20">
        <f t="shared" si="24"/>
        <v>0</v>
      </c>
      <c r="BO124" s="20">
        <f t="shared" si="24"/>
        <v>0</v>
      </c>
      <c r="BP124" s="20">
        <f t="shared" si="24"/>
        <v>0</v>
      </c>
      <c r="BQ124" s="20">
        <f t="shared" si="24"/>
        <v>0</v>
      </c>
      <c r="BR124" s="20">
        <f t="shared" si="24"/>
        <v>-2.5200000000000009</v>
      </c>
      <c r="BS124" s="20">
        <f t="shared" si="24"/>
        <v>-29.040000000000003</v>
      </c>
      <c r="BT124" s="20">
        <f t="shared" si="24"/>
        <v>0</v>
      </c>
      <c r="BU124" s="20">
        <f t="shared" si="24"/>
        <v>0</v>
      </c>
      <c r="BV124" s="20">
        <f t="shared" si="24"/>
        <v>0</v>
      </c>
      <c r="BW124" s="20">
        <f t="shared" si="24"/>
        <v>0</v>
      </c>
      <c r="BX124" s="20">
        <f t="shared" si="24"/>
        <v>0</v>
      </c>
      <c r="BY124" s="17">
        <f t="shared" si="16"/>
        <v>-25.940000000000005</v>
      </c>
      <c r="BZ124" s="17">
        <f t="shared" si="17"/>
        <v>-1.2899999999999978</v>
      </c>
      <c r="CA124" s="17">
        <f t="shared" si="18"/>
        <v>-4.33</v>
      </c>
      <c r="CB124" s="17">
        <f t="shared" si="19"/>
        <v>-31.560000000000002</v>
      </c>
    </row>
    <row r="125" spans="1:80" x14ac:dyDescent="0.25">
      <c r="A125" t="str">
        <f t="shared" si="22"/>
        <v>CUPC.RB1</v>
      </c>
      <c r="B125" s="1" t="s">
        <v>153</v>
      </c>
      <c r="C125" s="1" t="s">
        <v>223</v>
      </c>
      <c r="D125" s="1" t="s">
        <v>223</v>
      </c>
      <c r="E125" s="17">
        <v>0</v>
      </c>
      <c r="F125" s="17">
        <v>0</v>
      </c>
      <c r="G125" s="17">
        <v>0</v>
      </c>
      <c r="H125" s="17">
        <v>0</v>
      </c>
      <c r="I125" s="17">
        <v>0</v>
      </c>
      <c r="J125" s="17">
        <v>0</v>
      </c>
      <c r="K125" s="17">
        <v>0</v>
      </c>
      <c r="L125" s="17">
        <v>0</v>
      </c>
      <c r="M125" s="17">
        <v>0</v>
      </c>
      <c r="N125" s="17">
        <v>0</v>
      </c>
      <c r="O125" s="17">
        <v>0</v>
      </c>
      <c r="P125" s="17">
        <v>0</v>
      </c>
      <c r="Q125" s="20">
        <v>0</v>
      </c>
      <c r="R125" s="20">
        <v>0</v>
      </c>
      <c r="S125" s="20">
        <v>0</v>
      </c>
      <c r="T125" s="20">
        <v>0</v>
      </c>
      <c r="U125" s="20">
        <v>0</v>
      </c>
      <c r="V125" s="20">
        <v>0</v>
      </c>
      <c r="W125" s="20">
        <v>0</v>
      </c>
      <c r="X125" s="20">
        <v>0</v>
      </c>
      <c r="Y125" s="20">
        <v>0</v>
      </c>
      <c r="Z125" s="20">
        <v>0</v>
      </c>
      <c r="AA125" s="20">
        <v>0</v>
      </c>
      <c r="AB125" s="20">
        <v>0</v>
      </c>
      <c r="AC125" s="17">
        <v>0</v>
      </c>
      <c r="AD125" s="17">
        <v>0</v>
      </c>
      <c r="AE125" s="17">
        <v>0</v>
      </c>
      <c r="AF125" s="17">
        <v>0</v>
      </c>
      <c r="AG125" s="17">
        <v>0</v>
      </c>
      <c r="AH125" s="17">
        <v>0</v>
      </c>
      <c r="AI125" s="17">
        <v>0</v>
      </c>
      <c r="AJ125" s="17">
        <v>0</v>
      </c>
      <c r="AK125" s="17">
        <v>0</v>
      </c>
      <c r="AL125" s="17">
        <v>0</v>
      </c>
      <c r="AM125" s="17">
        <v>0</v>
      </c>
      <c r="AN125" s="17">
        <v>0</v>
      </c>
      <c r="AO125" s="20">
        <f t="shared" si="23"/>
        <v>0</v>
      </c>
      <c r="AP125" s="20">
        <f t="shared" si="23"/>
        <v>0</v>
      </c>
      <c r="AQ125" s="20">
        <f t="shared" si="23"/>
        <v>0</v>
      </c>
      <c r="AR125" s="20">
        <f t="shared" si="23"/>
        <v>0</v>
      </c>
      <c r="AS125" s="20">
        <f t="shared" si="23"/>
        <v>0</v>
      </c>
      <c r="AT125" s="20">
        <f t="shared" si="23"/>
        <v>0</v>
      </c>
      <c r="AU125" s="20">
        <f t="shared" si="23"/>
        <v>0</v>
      </c>
      <c r="AV125" s="20">
        <f t="shared" si="23"/>
        <v>0</v>
      </c>
      <c r="AW125" s="20">
        <f t="shared" si="23"/>
        <v>0</v>
      </c>
      <c r="AX125" s="20">
        <f t="shared" si="23"/>
        <v>0</v>
      </c>
      <c r="AY125" s="20">
        <f t="shared" si="23"/>
        <v>0</v>
      </c>
      <c r="AZ125" s="20">
        <f t="shared" si="23"/>
        <v>0</v>
      </c>
      <c r="BA125" s="17">
        <v>0</v>
      </c>
      <c r="BB125" s="17">
        <v>0</v>
      </c>
      <c r="BC125" s="17">
        <v>0</v>
      </c>
      <c r="BD125" s="17">
        <v>0</v>
      </c>
      <c r="BE125" s="17">
        <v>0</v>
      </c>
      <c r="BF125" s="17">
        <v>0</v>
      </c>
      <c r="BG125" s="17">
        <v>0</v>
      </c>
      <c r="BH125" s="17">
        <v>0</v>
      </c>
      <c r="BI125" s="17">
        <v>0</v>
      </c>
      <c r="BJ125" s="17">
        <v>0</v>
      </c>
      <c r="BK125" s="17">
        <v>0</v>
      </c>
      <c r="BL125" s="17">
        <v>0</v>
      </c>
      <c r="BM125" s="20">
        <f t="shared" si="24"/>
        <v>0</v>
      </c>
      <c r="BN125" s="20">
        <f t="shared" si="24"/>
        <v>0</v>
      </c>
      <c r="BO125" s="20">
        <f t="shared" si="24"/>
        <v>0</v>
      </c>
      <c r="BP125" s="20">
        <f t="shared" si="24"/>
        <v>0</v>
      </c>
      <c r="BQ125" s="20">
        <f t="shared" si="24"/>
        <v>0</v>
      </c>
      <c r="BR125" s="20">
        <f t="shared" si="24"/>
        <v>0</v>
      </c>
      <c r="BS125" s="20">
        <f t="shared" si="24"/>
        <v>0</v>
      </c>
      <c r="BT125" s="20">
        <f t="shared" si="24"/>
        <v>0</v>
      </c>
      <c r="BU125" s="20">
        <f t="shared" si="24"/>
        <v>0</v>
      </c>
      <c r="BV125" s="20">
        <f t="shared" si="24"/>
        <v>0</v>
      </c>
      <c r="BW125" s="20">
        <f t="shared" si="24"/>
        <v>0</v>
      </c>
      <c r="BX125" s="20">
        <f t="shared" si="24"/>
        <v>0</v>
      </c>
      <c r="BY125" s="17">
        <f t="shared" si="16"/>
        <v>0</v>
      </c>
      <c r="BZ125" s="17">
        <f t="shared" si="17"/>
        <v>0</v>
      </c>
      <c r="CA125" s="17">
        <f t="shared" si="18"/>
        <v>0</v>
      </c>
      <c r="CB125" s="17">
        <f t="shared" si="19"/>
        <v>0</v>
      </c>
    </row>
    <row r="126" spans="1:80" x14ac:dyDescent="0.25">
      <c r="A126" t="str">
        <f t="shared" si="22"/>
        <v>CUPC.RB2</v>
      </c>
      <c r="B126" s="1" t="s">
        <v>153</v>
      </c>
      <c r="C126" s="1" t="s">
        <v>224</v>
      </c>
      <c r="D126" s="1" t="s">
        <v>224</v>
      </c>
      <c r="E126" s="17">
        <v>0</v>
      </c>
      <c r="F126" s="17">
        <v>0</v>
      </c>
      <c r="G126" s="17">
        <v>0</v>
      </c>
      <c r="H126" s="17">
        <v>0</v>
      </c>
      <c r="I126" s="17">
        <v>0</v>
      </c>
      <c r="J126" s="17">
        <v>0</v>
      </c>
      <c r="K126" s="17">
        <v>0</v>
      </c>
      <c r="L126" s="17">
        <v>0</v>
      </c>
      <c r="M126" s="17">
        <v>0</v>
      </c>
      <c r="N126" s="17">
        <v>0</v>
      </c>
      <c r="O126" s="17">
        <v>0</v>
      </c>
      <c r="P126" s="17">
        <v>0</v>
      </c>
      <c r="Q126" s="20">
        <v>0</v>
      </c>
      <c r="R126" s="20">
        <v>0</v>
      </c>
      <c r="S126" s="20">
        <v>0</v>
      </c>
      <c r="T126" s="20">
        <v>0</v>
      </c>
      <c r="U126" s="20">
        <v>0</v>
      </c>
      <c r="V126" s="20">
        <v>0</v>
      </c>
      <c r="W126" s="20">
        <v>0</v>
      </c>
      <c r="X126" s="20">
        <v>0</v>
      </c>
      <c r="Y126" s="20">
        <v>0</v>
      </c>
      <c r="Z126" s="20">
        <v>0</v>
      </c>
      <c r="AA126" s="20">
        <v>0</v>
      </c>
      <c r="AB126" s="20">
        <v>0</v>
      </c>
      <c r="AC126" s="17">
        <v>0</v>
      </c>
      <c r="AD126" s="17">
        <v>0</v>
      </c>
      <c r="AE126" s="17">
        <v>0</v>
      </c>
      <c r="AF126" s="17">
        <v>0</v>
      </c>
      <c r="AG126" s="17">
        <v>0</v>
      </c>
      <c r="AH126" s="17">
        <v>0</v>
      </c>
      <c r="AI126" s="17">
        <v>0</v>
      </c>
      <c r="AJ126" s="17">
        <v>0</v>
      </c>
      <c r="AK126" s="17">
        <v>0</v>
      </c>
      <c r="AL126" s="17">
        <v>0</v>
      </c>
      <c r="AM126" s="17">
        <v>0</v>
      </c>
      <c r="AN126" s="17">
        <v>0</v>
      </c>
      <c r="AO126" s="20">
        <f t="shared" si="23"/>
        <v>0</v>
      </c>
      <c r="AP126" s="20">
        <f t="shared" si="23"/>
        <v>0</v>
      </c>
      <c r="AQ126" s="20">
        <f t="shared" si="23"/>
        <v>0</v>
      </c>
      <c r="AR126" s="20">
        <f t="shared" si="23"/>
        <v>0</v>
      </c>
      <c r="AS126" s="20">
        <f t="shared" si="23"/>
        <v>0</v>
      </c>
      <c r="AT126" s="20">
        <f t="shared" si="23"/>
        <v>0</v>
      </c>
      <c r="AU126" s="20">
        <f t="shared" si="23"/>
        <v>0</v>
      </c>
      <c r="AV126" s="20">
        <f t="shared" si="23"/>
        <v>0</v>
      </c>
      <c r="AW126" s="20">
        <f t="shared" si="23"/>
        <v>0</v>
      </c>
      <c r="AX126" s="20">
        <f t="shared" si="23"/>
        <v>0</v>
      </c>
      <c r="AY126" s="20">
        <f t="shared" si="23"/>
        <v>0</v>
      </c>
      <c r="AZ126" s="20">
        <f t="shared" si="23"/>
        <v>0</v>
      </c>
      <c r="BA126" s="17">
        <v>0</v>
      </c>
      <c r="BB126" s="17">
        <v>0</v>
      </c>
      <c r="BC126" s="17">
        <v>0</v>
      </c>
      <c r="BD126" s="17">
        <v>0</v>
      </c>
      <c r="BE126" s="17">
        <v>0</v>
      </c>
      <c r="BF126" s="17">
        <v>0</v>
      </c>
      <c r="BG126" s="17">
        <v>0</v>
      </c>
      <c r="BH126" s="17">
        <v>0</v>
      </c>
      <c r="BI126" s="17">
        <v>0</v>
      </c>
      <c r="BJ126" s="17">
        <v>0</v>
      </c>
      <c r="BK126" s="17">
        <v>0</v>
      </c>
      <c r="BL126" s="17">
        <v>0</v>
      </c>
      <c r="BM126" s="20">
        <f t="shared" si="24"/>
        <v>0</v>
      </c>
      <c r="BN126" s="20">
        <f t="shared" si="24"/>
        <v>0</v>
      </c>
      <c r="BO126" s="20">
        <f t="shared" si="24"/>
        <v>0</v>
      </c>
      <c r="BP126" s="20">
        <f t="shared" si="24"/>
        <v>0</v>
      </c>
      <c r="BQ126" s="20">
        <f t="shared" si="24"/>
        <v>0</v>
      </c>
      <c r="BR126" s="20">
        <f t="shared" si="24"/>
        <v>0</v>
      </c>
      <c r="BS126" s="20">
        <f t="shared" si="24"/>
        <v>0</v>
      </c>
      <c r="BT126" s="20">
        <f t="shared" si="24"/>
        <v>0</v>
      </c>
      <c r="BU126" s="20">
        <f t="shared" si="24"/>
        <v>0</v>
      </c>
      <c r="BV126" s="20">
        <f t="shared" si="24"/>
        <v>0</v>
      </c>
      <c r="BW126" s="20">
        <f t="shared" si="24"/>
        <v>0</v>
      </c>
      <c r="BX126" s="20">
        <f t="shared" si="24"/>
        <v>0</v>
      </c>
      <c r="BY126" s="17">
        <f t="shared" si="16"/>
        <v>0</v>
      </c>
      <c r="BZ126" s="17">
        <f t="shared" si="17"/>
        <v>0</v>
      </c>
      <c r="CA126" s="17">
        <f t="shared" si="18"/>
        <v>0</v>
      </c>
      <c r="CB126" s="17">
        <f t="shared" si="19"/>
        <v>0</v>
      </c>
    </row>
    <row r="127" spans="1:80" x14ac:dyDescent="0.25">
      <c r="A127" t="str">
        <f t="shared" si="22"/>
        <v>CUPC.RB3</v>
      </c>
      <c r="B127" s="1" t="s">
        <v>153</v>
      </c>
      <c r="C127" s="1" t="s">
        <v>225</v>
      </c>
      <c r="D127" s="1" t="s">
        <v>225</v>
      </c>
      <c r="E127" s="17">
        <v>0</v>
      </c>
      <c r="F127" s="17">
        <v>0</v>
      </c>
      <c r="G127" s="17">
        <v>0</v>
      </c>
      <c r="H127" s="17">
        <v>0</v>
      </c>
      <c r="I127" s="17">
        <v>0</v>
      </c>
      <c r="J127" s="17">
        <v>0</v>
      </c>
      <c r="K127" s="17">
        <v>0</v>
      </c>
      <c r="L127" s="17">
        <v>0</v>
      </c>
      <c r="M127" s="17">
        <v>0</v>
      </c>
      <c r="N127" s="17">
        <v>0</v>
      </c>
      <c r="O127" s="17">
        <v>0</v>
      </c>
      <c r="P127" s="17">
        <v>0</v>
      </c>
      <c r="Q127" s="20">
        <v>0</v>
      </c>
      <c r="R127" s="20">
        <v>0</v>
      </c>
      <c r="S127" s="20">
        <v>0</v>
      </c>
      <c r="T127" s="20">
        <v>0</v>
      </c>
      <c r="U127" s="20">
        <v>0</v>
      </c>
      <c r="V127" s="20">
        <v>0</v>
      </c>
      <c r="W127" s="20">
        <v>0</v>
      </c>
      <c r="X127" s="20">
        <v>0</v>
      </c>
      <c r="Y127" s="20">
        <v>0</v>
      </c>
      <c r="Z127" s="20">
        <v>0</v>
      </c>
      <c r="AA127" s="20">
        <v>0</v>
      </c>
      <c r="AB127" s="20">
        <v>0</v>
      </c>
      <c r="AC127" s="17">
        <v>0</v>
      </c>
      <c r="AD127" s="17">
        <v>0</v>
      </c>
      <c r="AE127" s="17">
        <v>0</v>
      </c>
      <c r="AF127" s="17">
        <v>0</v>
      </c>
      <c r="AG127" s="17">
        <v>0</v>
      </c>
      <c r="AH127" s="17">
        <v>0</v>
      </c>
      <c r="AI127" s="17">
        <v>0</v>
      </c>
      <c r="AJ127" s="17">
        <v>0</v>
      </c>
      <c r="AK127" s="17">
        <v>0</v>
      </c>
      <c r="AL127" s="17">
        <v>0</v>
      </c>
      <c r="AM127" s="17">
        <v>0</v>
      </c>
      <c r="AN127" s="17">
        <v>0</v>
      </c>
      <c r="AO127" s="20">
        <f t="shared" si="23"/>
        <v>0</v>
      </c>
      <c r="AP127" s="20">
        <f t="shared" si="23"/>
        <v>0</v>
      </c>
      <c r="AQ127" s="20">
        <f t="shared" si="23"/>
        <v>0</v>
      </c>
      <c r="AR127" s="20">
        <f t="shared" si="23"/>
        <v>0</v>
      </c>
      <c r="AS127" s="20">
        <f t="shared" si="23"/>
        <v>0</v>
      </c>
      <c r="AT127" s="20">
        <f t="shared" si="23"/>
        <v>0</v>
      </c>
      <c r="AU127" s="20">
        <f t="shared" si="23"/>
        <v>0</v>
      </c>
      <c r="AV127" s="20">
        <f t="shared" si="23"/>
        <v>0</v>
      </c>
      <c r="AW127" s="20">
        <f t="shared" si="23"/>
        <v>0</v>
      </c>
      <c r="AX127" s="20">
        <f t="shared" si="23"/>
        <v>0</v>
      </c>
      <c r="AY127" s="20">
        <f t="shared" si="23"/>
        <v>0</v>
      </c>
      <c r="AZ127" s="20">
        <f t="shared" si="23"/>
        <v>0</v>
      </c>
      <c r="BA127" s="17">
        <v>0</v>
      </c>
      <c r="BB127" s="17">
        <v>0</v>
      </c>
      <c r="BC127" s="17">
        <v>0</v>
      </c>
      <c r="BD127" s="17">
        <v>0</v>
      </c>
      <c r="BE127" s="17">
        <v>0</v>
      </c>
      <c r="BF127" s="17">
        <v>0</v>
      </c>
      <c r="BG127" s="17">
        <v>0</v>
      </c>
      <c r="BH127" s="17">
        <v>0</v>
      </c>
      <c r="BI127" s="17">
        <v>0</v>
      </c>
      <c r="BJ127" s="17">
        <v>0</v>
      </c>
      <c r="BK127" s="17">
        <v>0</v>
      </c>
      <c r="BL127" s="17">
        <v>0</v>
      </c>
      <c r="BM127" s="20">
        <f t="shared" si="24"/>
        <v>0</v>
      </c>
      <c r="BN127" s="20">
        <f t="shared" si="24"/>
        <v>0</v>
      </c>
      <c r="BO127" s="20">
        <f t="shared" si="24"/>
        <v>0</v>
      </c>
      <c r="BP127" s="20">
        <f t="shared" si="24"/>
        <v>0</v>
      </c>
      <c r="BQ127" s="20">
        <f t="shared" si="24"/>
        <v>0</v>
      </c>
      <c r="BR127" s="20">
        <f t="shared" si="24"/>
        <v>0</v>
      </c>
      <c r="BS127" s="20">
        <f t="shared" si="24"/>
        <v>0</v>
      </c>
      <c r="BT127" s="20">
        <f t="shared" si="24"/>
        <v>0</v>
      </c>
      <c r="BU127" s="20">
        <f t="shared" si="24"/>
        <v>0</v>
      </c>
      <c r="BV127" s="20">
        <f t="shared" si="24"/>
        <v>0</v>
      </c>
      <c r="BW127" s="20">
        <f t="shared" si="24"/>
        <v>0</v>
      </c>
      <c r="BX127" s="20">
        <f t="shared" si="24"/>
        <v>0</v>
      </c>
      <c r="BY127" s="17">
        <f t="shared" si="16"/>
        <v>0</v>
      </c>
      <c r="BZ127" s="17">
        <f t="shared" si="17"/>
        <v>0</v>
      </c>
      <c r="CA127" s="17">
        <f t="shared" si="18"/>
        <v>0</v>
      </c>
      <c r="CB127" s="17">
        <f t="shared" si="19"/>
        <v>0</v>
      </c>
    </row>
    <row r="128" spans="1:80" x14ac:dyDescent="0.25">
      <c r="A128" t="str">
        <f t="shared" si="22"/>
        <v>CUPC.RB5</v>
      </c>
      <c r="B128" s="1" t="s">
        <v>153</v>
      </c>
      <c r="C128" s="1" t="s">
        <v>164</v>
      </c>
      <c r="D128" s="1" t="s">
        <v>164</v>
      </c>
      <c r="E128" s="17">
        <v>-944.04000000000087</v>
      </c>
      <c r="F128" s="17">
        <v>-884.29999999999927</v>
      </c>
      <c r="G128" s="17">
        <v>-152.26999999999998</v>
      </c>
      <c r="H128" s="17">
        <v>-216.61000000000016</v>
      </c>
      <c r="I128" s="17">
        <v>-2321.25</v>
      </c>
      <c r="J128" s="17">
        <v>-4523.1199999999953</v>
      </c>
      <c r="K128" s="17">
        <v>-285.85000000000036</v>
      </c>
      <c r="L128" s="17">
        <v>-981.09999999999877</v>
      </c>
      <c r="M128" s="17">
        <v>-71.669999999999973</v>
      </c>
      <c r="N128" s="17">
        <v>-114.19000000000005</v>
      </c>
      <c r="O128" s="17">
        <v>-193.55999999999995</v>
      </c>
      <c r="P128" s="17">
        <v>-263.86999999999989</v>
      </c>
      <c r="Q128" s="20">
        <v>-47.2</v>
      </c>
      <c r="R128" s="20">
        <v>-44.21</v>
      </c>
      <c r="S128" s="20">
        <v>-7.6199999999999992</v>
      </c>
      <c r="T128" s="20">
        <v>-10.830000000000002</v>
      </c>
      <c r="U128" s="20">
        <v>-116.06</v>
      </c>
      <c r="V128" s="20">
        <v>-226.16</v>
      </c>
      <c r="W128" s="20">
        <v>-14.290000000000003</v>
      </c>
      <c r="X128" s="20">
        <v>-49.059999999999995</v>
      </c>
      <c r="Y128" s="20">
        <v>-3.58</v>
      </c>
      <c r="Z128" s="20">
        <v>-5.71</v>
      </c>
      <c r="AA128" s="20">
        <v>-9.68</v>
      </c>
      <c r="AB128" s="20">
        <v>-13.19</v>
      </c>
      <c r="AC128" s="17">
        <v>-150.01999999999998</v>
      </c>
      <c r="AD128" s="17">
        <v>-138.65</v>
      </c>
      <c r="AE128" s="17">
        <v>-23.59</v>
      </c>
      <c r="AF128" s="17">
        <v>-33.089999999999996</v>
      </c>
      <c r="AG128" s="17">
        <v>-349.8</v>
      </c>
      <c r="AH128" s="17">
        <v>-672.01</v>
      </c>
      <c r="AI128" s="17">
        <v>-41.879999999999995</v>
      </c>
      <c r="AJ128" s="17">
        <v>-141.87</v>
      </c>
      <c r="AK128" s="17">
        <v>-10.220000000000001</v>
      </c>
      <c r="AL128" s="17">
        <v>-16.080000000000002</v>
      </c>
      <c r="AM128" s="17">
        <v>-26.89</v>
      </c>
      <c r="AN128" s="17">
        <v>-36.17</v>
      </c>
      <c r="AO128" s="20">
        <f t="shared" si="23"/>
        <v>-1141.2600000000009</v>
      </c>
      <c r="AP128" s="20">
        <f t="shared" si="23"/>
        <v>-1067.1599999999994</v>
      </c>
      <c r="AQ128" s="20">
        <f t="shared" si="23"/>
        <v>-183.48</v>
      </c>
      <c r="AR128" s="20">
        <f t="shared" si="23"/>
        <v>-260.53000000000014</v>
      </c>
      <c r="AS128" s="20">
        <f t="shared" si="23"/>
        <v>-2787.11</v>
      </c>
      <c r="AT128" s="20">
        <f t="shared" si="23"/>
        <v>-5421.2899999999954</v>
      </c>
      <c r="AU128" s="20">
        <f t="shared" si="23"/>
        <v>-342.02000000000038</v>
      </c>
      <c r="AV128" s="20">
        <f t="shared" si="23"/>
        <v>-1172.0299999999988</v>
      </c>
      <c r="AW128" s="20">
        <f t="shared" si="23"/>
        <v>-85.46999999999997</v>
      </c>
      <c r="AX128" s="20">
        <f t="shared" si="23"/>
        <v>-135.98000000000005</v>
      </c>
      <c r="AY128" s="20">
        <f t="shared" si="23"/>
        <v>-230.12999999999994</v>
      </c>
      <c r="AZ128" s="20">
        <f t="shared" si="23"/>
        <v>-313.2299999999999</v>
      </c>
      <c r="BA128" s="17">
        <v>-18.88</v>
      </c>
      <c r="BB128" s="17">
        <v>-17.68</v>
      </c>
      <c r="BC128" s="17">
        <v>-3.04</v>
      </c>
      <c r="BD128" s="17">
        <v>-4.33</v>
      </c>
      <c r="BE128" s="17">
        <v>-46.41</v>
      </c>
      <c r="BF128" s="17">
        <v>-90.44</v>
      </c>
      <c r="BG128" s="17">
        <v>-5.72</v>
      </c>
      <c r="BH128" s="17">
        <v>-19.62</v>
      </c>
      <c r="BI128" s="17">
        <v>-1.43</v>
      </c>
      <c r="BJ128" s="17">
        <v>-2.2799999999999998</v>
      </c>
      <c r="BK128" s="17">
        <v>-3.87</v>
      </c>
      <c r="BL128" s="17">
        <v>-5.28</v>
      </c>
      <c r="BM128" s="20">
        <f t="shared" si="24"/>
        <v>-1160.140000000001</v>
      </c>
      <c r="BN128" s="20">
        <f t="shared" si="24"/>
        <v>-1084.8399999999995</v>
      </c>
      <c r="BO128" s="20">
        <f t="shared" si="24"/>
        <v>-186.51999999999998</v>
      </c>
      <c r="BP128" s="20">
        <f t="shared" si="24"/>
        <v>-264.86000000000013</v>
      </c>
      <c r="BQ128" s="20">
        <f t="shared" si="24"/>
        <v>-2833.52</v>
      </c>
      <c r="BR128" s="20">
        <f t="shared" si="24"/>
        <v>-5511.729999999995</v>
      </c>
      <c r="BS128" s="20">
        <f t="shared" si="24"/>
        <v>-347.74000000000041</v>
      </c>
      <c r="BT128" s="20">
        <f t="shared" si="24"/>
        <v>-1191.6499999999987</v>
      </c>
      <c r="BU128" s="20">
        <f t="shared" si="24"/>
        <v>-86.899999999999977</v>
      </c>
      <c r="BV128" s="20">
        <f t="shared" si="24"/>
        <v>-138.26000000000005</v>
      </c>
      <c r="BW128" s="20">
        <f t="shared" si="24"/>
        <v>-233.99999999999994</v>
      </c>
      <c r="BX128" s="20">
        <f t="shared" si="24"/>
        <v>-318.50999999999988</v>
      </c>
      <c r="BY128" s="17">
        <f t="shared" si="16"/>
        <v>-10951.829999999994</v>
      </c>
      <c r="BZ128" s="17">
        <f t="shared" si="17"/>
        <v>-547.59000000000015</v>
      </c>
      <c r="CA128" s="17">
        <f t="shared" si="18"/>
        <v>-1859.25</v>
      </c>
      <c r="CB128" s="17">
        <f t="shared" si="19"/>
        <v>-13358.669999999996</v>
      </c>
    </row>
    <row r="129" spans="1:80" x14ac:dyDescent="0.25">
      <c r="A129" t="str">
        <f t="shared" si="22"/>
        <v>REMC.BCHIMP</v>
      </c>
      <c r="B129" s="1" t="s">
        <v>165</v>
      </c>
      <c r="C129" s="1" t="s">
        <v>843</v>
      </c>
      <c r="D129" s="1" t="s">
        <v>21</v>
      </c>
      <c r="E129" s="17">
        <v>-8.1700000000000159</v>
      </c>
      <c r="F129" s="17">
        <v>-7.6099999999999568</v>
      </c>
      <c r="G129" s="17">
        <v>0</v>
      </c>
      <c r="H129" s="17">
        <v>0</v>
      </c>
      <c r="I129" s="17">
        <v>0</v>
      </c>
      <c r="J129" s="17">
        <v>0</v>
      </c>
      <c r="K129" s="17">
        <v>0</v>
      </c>
      <c r="L129" s="17">
        <v>0</v>
      </c>
      <c r="M129" s="17">
        <v>0</v>
      </c>
      <c r="N129" s="17">
        <v>0</v>
      </c>
      <c r="O129" s="17">
        <v>-2.6400000000000148</v>
      </c>
      <c r="P129" s="17">
        <v>-31.569999999999936</v>
      </c>
      <c r="Q129" s="20">
        <v>-0.41000000000000014</v>
      </c>
      <c r="R129" s="20">
        <v>-0.37999999999999901</v>
      </c>
      <c r="S129" s="20">
        <v>0</v>
      </c>
      <c r="T129" s="20">
        <v>0</v>
      </c>
      <c r="U129" s="20">
        <v>0</v>
      </c>
      <c r="V129" s="20">
        <v>0</v>
      </c>
      <c r="W129" s="20">
        <v>0</v>
      </c>
      <c r="X129" s="20">
        <v>0</v>
      </c>
      <c r="Y129" s="20">
        <v>0</v>
      </c>
      <c r="Z129" s="20">
        <v>0</v>
      </c>
      <c r="AA129" s="20">
        <v>-0.12999999999999989</v>
      </c>
      <c r="AB129" s="20">
        <v>-1.5799999999999983</v>
      </c>
      <c r="AC129" s="17">
        <v>-1.2999999999999972</v>
      </c>
      <c r="AD129" s="17">
        <v>-1.1899999999999977</v>
      </c>
      <c r="AE129" s="17">
        <v>0</v>
      </c>
      <c r="AF129" s="17">
        <v>0</v>
      </c>
      <c r="AG129" s="17">
        <v>0</v>
      </c>
      <c r="AH129" s="17">
        <v>0</v>
      </c>
      <c r="AI129" s="17">
        <v>0</v>
      </c>
      <c r="AJ129" s="17">
        <v>0</v>
      </c>
      <c r="AK129" s="17">
        <v>0</v>
      </c>
      <c r="AL129" s="17">
        <v>0</v>
      </c>
      <c r="AM129" s="17">
        <v>-0.37000000000000099</v>
      </c>
      <c r="AN129" s="17">
        <v>-4.3300000000000125</v>
      </c>
      <c r="AO129" s="20">
        <f t="shared" si="23"/>
        <v>-9.8800000000000132</v>
      </c>
      <c r="AP129" s="20">
        <f t="shared" si="23"/>
        <v>-9.1799999999999535</v>
      </c>
      <c r="AQ129" s="20">
        <f t="shared" si="23"/>
        <v>0</v>
      </c>
      <c r="AR129" s="20">
        <f t="shared" si="23"/>
        <v>0</v>
      </c>
      <c r="AS129" s="20">
        <f t="shared" si="23"/>
        <v>0</v>
      </c>
      <c r="AT129" s="20">
        <f t="shared" si="23"/>
        <v>0</v>
      </c>
      <c r="AU129" s="20">
        <f t="shared" si="23"/>
        <v>0</v>
      </c>
      <c r="AV129" s="20">
        <f t="shared" si="23"/>
        <v>0</v>
      </c>
      <c r="AW129" s="20">
        <f t="shared" si="23"/>
        <v>0</v>
      </c>
      <c r="AX129" s="20">
        <f t="shared" si="23"/>
        <v>0</v>
      </c>
      <c r="AY129" s="20">
        <f t="shared" si="23"/>
        <v>-3.1400000000000157</v>
      </c>
      <c r="AZ129" s="20">
        <f t="shared" si="23"/>
        <v>-37.479999999999947</v>
      </c>
      <c r="BA129" s="17">
        <v>-0.16</v>
      </c>
      <c r="BB129" s="17">
        <v>-0.15</v>
      </c>
      <c r="BC129" s="17">
        <v>0</v>
      </c>
      <c r="BD129" s="17">
        <v>0</v>
      </c>
      <c r="BE129" s="17">
        <v>0</v>
      </c>
      <c r="BF129" s="17">
        <v>0</v>
      </c>
      <c r="BG129" s="17">
        <v>0</v>
      </c>
      <c r="BH129" s="17">
        <v>0</v>
      </c>
      <c r="BI129" s="17">
        <v>0</v>
      </c>
      <c r="BJ129" s="17">
        <v>0</v>
      </c>
      <c r="BK129" s="17">
        <v>-0.05</v>
      </c>
      <c r="BL129" s="17">
        <v>-0.63</v>
      </c>
      <c r="BM129" s="20">
        <f t="shared" si="24"/>
        <v>-10.040000000000013</v>
      </c>
      <c r="BN129" s="20">
        <f t="shared" si="24"/>
        <v>-9.3299999999999539</v>
      </c>
      <c r="BO129" s="20">
        <f t="shared" si="24"/>
        <v>0</v>
      </c>
      <c r="BP129" s="20">
        <f t="shared" si="24"/>
        <v>0</v>
      </c>
      <c r="BQ129" s="20">
        <f t="shared" si="24"/>
        <v>0</v>
      </c>
      <c r="BR129" s="20">
        <f t="shared" si="24"/>
        <v>0</v>
      </c>
      <c r="BS129" s="20">
        <f t="shared" si="24"/>
        <v>0</v>
      </c>
      <c r="BT129" s="20">
        <f t="shared" si="24"/>
        <v>0</v>
      </c>
      <c r="BU129" s="20">
        <f t="shared" si="24"/>
        <v>0</v>
      </c>
      <c r="BV129" s="20">
        <f t="shared" si="24"/>
        <v>0</v>
      </c>
      <c r="BW129" s="20">
        <f t="shared" si="24"/>
        <v>-3.1900000000000155</v>
      </c>
      <c r="BX129" s="20">
        <f t="shared" si="24"/>
        <v>-38.10999999999995</v>
      </c>
      <c r="BY129" s="17">
        <f t="shared" si="16"/>
        <v>-49.989999999999924</v>
      </c>
      <c r="BZ129" s="17">
        <f t="shared" si="17"/>
        <v>-2.4999999999999973</v>
      </c>
      <c r="CA129" s="17">
        <f t="shared" si="18"/>
        <v>-8.1800000000000086</v>
      </c>
      <c r="CB129" s="17">
        <f t="shared" si="19"/>
        <v>-60.669999999999931</v>
      </c>
    </row>
    <row r="130" spans="1:80" x14ac:dyDescent="0.25">
      <c r="A130" t="str">
        <f t="shared" si="22"/>
        <v>REMC.SPCIMP</v>
      </c>
      <c r="B130" s="1" t="s">
        <v>165</v>
      </c>
      <c r="C130" s="1" t="s">
        <v>844</v>
      </c>
      <c r="D130" s="1" t="s">
        <v>73</v>
      </c>
      <c r="E130" s="17">
        <v>0</v>
      </c>
      <c r="F130" s="17">
        <v>0</v>
      </c>
      <c r="G130" s="17">
        <v>0</v>
      </c>
      <c r="H130" s="17">
        <v>0</v>
      </c>
      <c r="I130" s="17">
        <v>-0.65000000000000213</v>
      </c>
      <c r="J130" s="17">
        <v>-59.990000000000009</v>
      </c>
      <c r="K130" s="17">
        <v>0</v>
      </c>
      <c r="L130" s="17">
        <v>0</v>
      </c>
      <c r="M130" s="17">
        <v>0</v>
      </c>
      <c r="N130" s="17">
        <v>0</v>
      </c>
      <c r="O130" s="17">
        <v>0</v>
      </c>
      <c r="P130" s="17">
        <v>0</v>
      </c>
      <c r="Q130" s="20">
        <v>0</v>
      </c>
      <c r="R130" s="20">
        <v>0</v>
      </c>
      <c r="S130" s="20">
        <v>0</v>
      </c>
      <c r="T130" s="20">
        <v>0</v>
      </c>
      <c r="U130" s="20">
        <v>-3.0000000000000027E-2</v>
      </c>
      <c r="V130" s="20">
        <v>-3</v>
      </c>
      <c r="W130" s="20">
        <v>0</v>
      </c>
      <c r="X130" s="20">
        <v>0</v>
      </c>
      <c r="Y130" s="20">
        <v>0</v>
      </c>
      <c r="Z130" s="20">
        <v>0</v>
      </c>
      <c r="AA130" s="20">
        <v>0</v>
      </c>
      <c r="AB130" s="20">
        <v>0</v>
      </c>
      <c r="AC130" s="17">
        <v>0</v>
      </c>
      <c r="AD130" s="17">
        <v>0</v>
      </c>
      <c r="AE130" s="17">
        <v>0</v>
      </c>
      <c r="AF130" s="17">
        <v>0</v>
      </c>
      <c r="AG130" s="17">
        <v>-9.9999999999999645E-2</v>
      </c>
      <c r="AH130" s="17">
        <v>-8.9099999999999682</v>
      </c>
      <c r="AI130" s="17">
        <v>0</v>
      </c>
      <c r="AJ130" s="17">
        <v>0</v>
      </c>
      <c r="AK130" s="17">
        <v>0</v>
      </c>
      <c r="AL130" s="17">
        <v>0</v>
      </c>
      <c r="AM130" s="17">
        <v>0</v>
      </c>
      <c r="AN130" s="17">
        <v>0</v>
      </c>
      <c r="AO130" s="20">
        <f t="shared" si="23"/>
        <v>0</v>
      </c>
      <c r="AP130" s="20">
        <f t="shared" si="23"/>
        <v>0</v>
      </c>
      <c r="AQ130" s="20">
        <f t="shared" si="23"/>
        <v>0</v>
      </c>
      <c r="AR130" s="20">
        <f t="shared" si="23"/>
        <v>0</v>
      </c>
      <c r="AS130" s="20">
        <f t="shared" si="23"/>
        <v>-0.7800000000000018</v>
      </c>
      <c r="AT130" s="20">
        <f t="shared" si="23"/>
        <v>-71.899999999999977</v>
      </c>
      <c r="AU130" s="20">
        <f t="shared" si="23"/>
        <v>0</v>
      </c>
      <c r="AV130" s="20">
        <f t="shared" si="23"/>
        <v>0</v>
      </c>
      <c r="AW130" s="20">
        <f t="shared" si="23"/>
        <v>0</v>
      </c>
      <c r="AX130" s="20">
        <f t="shared" si="23"/>
        <v>0</v>
      </c>
      <c r="AY130" s="20">
        <f t="shared" si="23"/>
        <v>0</v>
      </c>
      <c r="AZ130" s="20">
        <f t="shared" si="23"/>
        <v>0</v>
      </c>
      <c r="BA130" s="17">
        <v>0</v>
      </c>
      <c r="BB130" s="17">
        <v>0</v>
      </c>
      <c r="BC130" s="17">
        <v>0</v>
      </c>
      <c r="BD130" s="17">
        <v>0</v>
      </c>
      <c r="BE130" s="17">
        <v>-0.01</v>
      </c>
      <c r="BF130" s="17">
        <v>-1.2</v>
      </c>
      <c r="BG130" s="17">
        <v>0</v>
      </c>
      <c r="BH130" s="17">
        <v>0</v>
      </c>
      <c r="BI130" s="17">
        <v>0</v>
      </c>
      <c r="BJ130" s="17">
        <v>0</v>
      </c>
      <c r="BK130" s="17">
        <v>0</v>
      </c>
      <c r="BL130" s="17">
        <v>0</v>
      </c>
      <c r="BM130" s="20">
        <f t="shared" si="24"/>
        <v>0</v>
      </c>
      <c r="BN130" s="20">
        <f t="shared" si="24"/>
        <v>0</v>
      </c>
      <c r="BO130" s="20">
        <f t="shared" si="24"/>
        <v>0</v>
      </c>
      <c r="BP130" s="20">
        <f t="shared" si="24"/>
        <v>0</v>
      </c>
      <c r="BQ130" s="20">
        <f t="shared" si="24"/>
        <v>-0.79000000000000181</v>
      </c>
      <c r="BR130" s="20">
        <f t="shared" si="24"/>
        <v>-73.09999999999998</v>
      </c>
      <c r="BS130" s="20">
        <f t="shared" si="24"/>
        <v>0</v>
      </c>
      <c r="BT130" s="20">
        <f t="shared" si="24"/>
        <v>0</v>
      </c>
      <c r="BU130" s="20">
        <f t="shared" si="24"/>
        <v>0</v>
      </c>
      <c r="BV130" s="20">
        <f t="shared" si="24"/>
        <v>0</v>
      </c>
      <c r="BW130" s="20">
        <f t="shared" si="24"/>
        <v>0</v>
      </c>
      <c r="BX130" s="20">
        <f t="shared" si="24"/>
        <v>0</v>
      </c>
      <c r="BY130" s="17">
        <f t="shared" si="16"/>
        <v>-60.640000000000015</v>
      </c>
      <c r="BZ130" s="17">
        <f t="shared" si="17"/>
        <v>-3.0300000000000002</v>
      </c>
      <c r="CA130" s="17">
        <f t="shared" si="18"/>
        <v>-10.219999999999967</v>
      </c>
      <c r="CB130" s="17">
        <f t="shared" si="19"/>
        <v>-73.889999999999986</v>
      </c>
    </row>
    <row r="131" spans="1:80" x14ac:dyDescent="0.25">
      <c r="A131" t="str">
        <f t="shared" si="22"/>
        <v>REMC.SPCEXP</v>
      </c>
      <c r="B131" s="1" t="s">
        <v>165</v>
      </c>
      <c r="C131" s="1" t="s">
        <v>855</v>
      </c>
      <c r="D131" s="1" t="s">
        <v>74</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3"/>
        <v>0</v>
      </c>
      <c r="AP131" s="20">
        <f t="shared" si="23"/>
        <v>0</v>
      </c>
      <c r="AQ131" s="20">
        <f t="shared" si="23"/>
        <v>0</v>
      </c>
      <c r="AR131" s="20">
        <f t="shared" si="23"/>
        <v>0</v>
      </c>
      <c r="AS131" s="20">
        <f t="shared" si="23"/>
        <v>0</v>
      </c>
      <c r="AT131" s="20">
        <f t="shared" si="23"/>
        <v>0</v>
      </c>
      <c r="AU131" s="20">
        <f t="shared" si="23"/>
        <v>0</v>
      </c>
      <c r="AV131" s="20">
        <f t="shared" si="23"/>
        <v>0</v>
      </c>
      <c r="AW131" s="20">
        <f t="shared" si="23"/>
        <v>0</v>
      </c>
      <c r="AX131" s="20">
        <f t="shared" si="23"/>
        <v>0</v>
      </c>
      <c r="AY131" s="20">
        <f t="shared" si="23"/>
        <v>0</v>
      </c>
      <c r="AZ131" s="20">
        <f t="shared" si="23"/>
        <v>0</v>
      </c>
      <c r="BA131" s="17">
        <v>0</v>
      </c>
      <c r="BB131" s="17">
        <v>0</v>
      </c>
      <c r="BC131" s="17">
        <v>0</v>
      </c>
      <c r="BD131" s="17">
        <v>0</v>
      </c>
      <c r="BE131" s="17">
        <v>0</v>
      </c>
      <c r="BF131" s="17">
        <v>0</v>
      </c>
      <c r="BG131" s="17">
        <v>0</v>
      </c>
      <c r="BH131" s="17">
        <v>0</v>
      </c>
      <c r="BI131" s="17">
        <v>0</v>
      </c>
      <c r="BJ131" s="17">
        <v>0</v>
      </c>
      <c r="BK131" s="17">
        <v>0</v>
      </c>
      <c r="BL131" s="17">
        <v>0</v>
      </c>
      <c r="BM131" s="20">
        <f t="shared" si="24"/>
        <v>0</v>
      </c>
      <c r="BN131" s="20">
        <f t="shared" si="24"/>
        <v>0</v>
      </c>
      <c r="BO131" s="20">
        <f t="shared" si="24"/>
        <v>0</v>
      </c>
      <c r="BP131" s="20">
        <f t="shared" si="24"/>
        <v>0</v>
      </c>
      <c r="BQ131" s="20">
        <f t="shared" si="24"/>
        <v>0</v>
      </c>
      <c r="BR131" s="20">
        <f t="shared" si="24"/>
        <v>0</v>
      </c>
      <c r="BS131" s="20">
        <f t="shared" si="24"/>
        <v>0</v>
      </c>
      <c r="BT131" s="20">
        <f t="shared" si="24"/>
        <v>0</v>
      </c>
      <c r="BU131" s="20">
        <f t="shared" si="24"/>
        <v>0</v>
      </c>
      <c r="BV131" s="20">
        <f t="shared" si="24"/>
        <v>0</v>
      </c>
      <c r="BW131" s="20">
        <f t="shared" si="24"/>
        <v>0</v>
      </c>
      <c r="BX131" s="20">
        <f t="shared" si="24"/>
        <v>0</v>
      </c>
      <c r="BY131" s="17">
        <f t="shared" si="16"/>
        <v>0</v>
      </c>
      <c r="BZ131" s="17">
        <f t="shared" si="17"/>
        <v>0</v>
      </c>
      <c r="CA131" s="17">
        <f t="shared" si="18"/>
        <v>0</v>
      </c>
      <c r="CB131" s="17">
        <f t="shared" si="19"/>
        <v>0</v>
      </c>
    </row>
    <row r="132" spans="1:80" x14ac:dyDescent="0.25">
      <c r="A132" t="str">
        <f t="shared" si="22"/>
        <v>CUPC.RL1</v>
      </c>
      <c r="B132" s="1" t="s">
        <v>153</v>
      </c>
      <c r="C132" s="1" t="s">
        <v>166</v>
      </c>
      <c r="D132" s="1" t="s">
        <v>166</v>
      </c>
      <c r="E132" s="17">
        <v>0</v>
      </c>
      <c r="F132" s="17">
        <v>0</v>
      </c>
      <c r="G132" s="17">
        <v>0</v>
      </c>
      <c r="H132" s="17">
        <v>0</v>
      </c>
      <c r="I132" s="17">
        <v>0</v>
      </c>
      <c r="J132" s="17">
        <v>0</v>
      </c>
      <c r="K132" s="17">
        <v>0</v>
      </c>
      <c r="L132" s="17">
        <v>0</v>
      </c>
      <c r="M132" s="17">
        <v>0</v>
      </c>
      <c r="N132" s="17">
        <v>0</v>
      </c>
      <c r="O132" s="17">
        <v>0</v>
      </c>
      <c r="P132" s="17">
        <v>0</v>
      </c>
      <c r="Q132" s="20">
        <v>0</v>
      </c>
      <c r="R132" s="20">
        <v>0</v>
      </c>
      <c r="S132" s="20">
        <v>0</v>
      </c>
      <c r="T132" s="20">
        <v>0</v>
      </c>
      <c r="U132" s="20">
        <v>0</v>
      </c>
      <c r="V132" s="20">
        <v>0</v>
      </c>
      <c r="W132" s="20">
        <v>0</v>
      </c>
      <c r="X132" s="20">
        <v>0</v>
      </c>
      <c r="Y132" s="20">
        <v>0</v>
      </c>
      <c r="Z132" s="20">
        <v>0</v>
      </c>
      <c r="AA132" s="20">
        <v>0</v>
      </c>
      <c r="AB132" s="20">
        <v>0</v>
      </c>
      <c r="AC132" s="17">
        <v>0</v>
      </c>
      <c r="AD132" s="17">
        <v>0</v>
      </c>
      <c r="AE132" s="17">
        <v>0</v>
      </c>
      <c r="AF132" s="17">
        <v>0</v>
      </c>
      <c r="AG132" s="17">
        <v>0</v>
      </c>
      <c r="AH132" s="17">
        <v>0</v>
      </c>
      <c r="AI132" s="17">
        <v>0</v>
      </c>
      <c r="AJ132" s="17">
        <v>0</v>
      </c>
      <c r="AK132" s="17">
        <v>0</v>
      </c>
      <c r="AL132" s="17">
        <v>0</v>
      </c>
      <c r="AM132" s="17">
        <v>0</v>
      </c>
      <c r="AN132" s="17">
        <v>0</v>
      </c>
      <c r="AO132" s="20">
        <f t="shared" si="23"/>
        <v>0</v>
      </c>
      <c r="AP132" s="20">
        <f t="shared" si="23"/>
        <v>0</v>
      </c>
      <c r="AQ132" s="20">
        <f t="shared" si="23"/>
        <v>0</v>
      </c>
      <c r="AR132" s="20">
        <f t="shared" si="23"/>
        <v>0</v>
      </c>
      <c r="AS132" s="20">
        <f t="shared" si="23"/>
        <v>0</v>
      </c>
      <c r="AT132" s="20">
        <f t="shared" si="23"/>
        <v>0</v>
      </c>
      <c r="AU132" s="20">
        <f t="shared" si="23"/>
        <v>0</v>
      </c>
      <c r="AV132" s="20">
        <f t="shared" si="23"/>
        <v>0</v>
      </c>
      <c r="AW132" s="20">
        <f t="shared" si="23"/>
        <v>0</v>
      </c>
      <c r="AX132" s="20">
        <f t="shared" si="23"/>
        <v>0</v>
      </c>
      <c r="AY132" s="20">
        <f t="shared" si="23"/>
        <v>0</v>
      </c>
      <c r="AZ132" s="20">
        <f t="shared" si="23"/>
        <v>0</v>
      </c>
      <c r="BA132" s="17">
        <v>0</v>
      </c>
      <c r="BB132" s="17">
        <v>0</v>
      </c>
      <c r="BC132" s="17">
        <v>0</v>
      </c>
      <c r="BD132" s="17">
        <v>0</v>
      </c>
      <c r="BE132" s="17">
        <v>0</v>
      </c>
      <c r="BF132" s="17">
        <v>0</v>
      </c>
      <c r="BG132" s="17">
        <v>0</v>
      </c>
      <c r="BH132" s="17">
        <v>0</v>
      </c>
      <c r="BI132" s="17">
        <v>0</v>
      </c>
      <c r="BJ132" s="17">
        <v>0</v>
      </c>
      <c r="BK132" s="17">
        <v>0</v>
      </c>
      <c r="BL132" s="17">
        <v>0</v>
      </c>
      <c r="BM132" s="20">
        <f t="shared" si="24"/>
        <v>0</v>
      </c>
      <c r="BN132" s="20">
        <f t="shared" si="24"/>
        <v>0</v>
      </c>
      <c r="BO132" s="20">
        <f t="shared" si="24"/>
        <v>0</v>
      </c>
      <c r="BP132" s="20">
        <f t="shared" si="24"/>
        <v>0</v>
      </c>
      <c r="BQ132" s="20">
        <f t="shared" si="24"/>
        <v>0</v>
      </c>
      <c r="BR132" s="20">
        <f t="shared" si="24"/>
        <v>0</v>
      </c>
      <c r="BS132" s="20">
        <f t="shared" si="24"/>
        <v>0</v>
      </c>
      <c r="BT132" s="20">
        <f t="shared" si="24"/>
        <v>0</v>
      </c>
      <c r="BU132" s="20">
        <f t="shared" si="24"/>
        <v>0</v>
      </c>
      <c r="BV132" s="20">
        <f t="shared" si="24"/>
        <v>0</v>
      </c>
      <c r="BW132" s="20">
        <f t="shared" si="24"/>
        <v>0</v>
      </c>
      <c r="BX132" s="20">
        <f t="shared" si="24"/>
        <v>0</v>
      </c>
      <c r="BY132" s="17">
        <f t="shared" si="16"/>
        <v>0</v>
      </c>
      <c r="BZ132" s="17">
        <f t="shared" si="17"/>
        <v>0</v>
      </c>
      <c r="CA132" s="17">
        <f t="shared" si="18"/>
        <v>0</v>
      </c>
      <c r="CB132" s="17">
        <f t="shared" si="19"/>
        <v>0</v>
      </c>
    </row>
    <row r="133" spans="1:80" x14ac:dyDescent="0.25">
      <c r="A133" t="str">
        <f t="shared" si="22"/>
        <v>TAU.RUN</v>
      </c>
      <c r="B133" s="1" t="s">
        <v>31</v>
      </c>
      <c r="C133" s="1" t="s">
        <v>167</v>
      </c>
      <c r="D133" s="1" t="s">
        <v>167</v>
      </c>
      <c r="E133" s="17">
        <v>73.430000000000291</v>
      </c>
      <c r="F133" s="17">
        <v>77.559999999999491</v>
      </c>
      <c r="G133" s="17">
        <v>47.779999999999745</v>
      </c>
      <c r="H133" s="17">
        <v>36.829999999999927</v>
      </c>
      <c r="I133" s="17">
        <v>97.570000000001528</v>
      </c>
      <c r="J133" s="17">
        <v>194.2599999999984</v>
      </c>
      <c r="K133" s="17">
        <v>18.350000000000364</v>
      </c>
      <c r="L133" s="17">
        <v>29.539999999999964</v>
      </c>
      <c r="M133" s="17">
        <v>15.890000000000327</v>
      </c>
      <c r="N133" s="17">
        <v>19.650000000000091</v>
      </c>
      <c r="O133" s="17">
        <v>36.140000000000327</v>
      </c>
      <c r="P133" s="17">
        <v>39.819999999999709</v>
      </c>
      <c r="Q133" s="20">
        <v>3.67999999999995</v>
      </c>
      <c r="R133" s="20">
        <v>3.8799999999999955</v>
      </c>
      <c r="S133" s="20">
        <v>2.3900000000000432</v>
      </c>
      <c r="T133" s="20">
        <v>1.8500000000000227</v>
      </c>
      <c r="U133" s="20">
        <v>4.8799999999999955</v>
      </c>
      <c r="V133" s="20">
        <v>9.7200000000000273</v>
      </c>
      <c r="W133" s="20">
        <v>0.90999999999999659</v>
      </c>
      <c r="X133" s="20">
        <v>1.4699999999999989</v>
      </c>
      <c r="Y133" s="20">
        <v>0.79000000000000625</v>
      </c>
      <c r="Z133" s="20">
        <v>0.97999999999998977</v>
      </c>
      <c r="AA133" s="20">
        <v>1.8000000000000114</v>
      </c>
      <c r="AB133" s="20">
        <v>1.9899999999999523</v>
      </c>
      <c r="AC133" s="17">
        <v>11.670000000000073</v>
      </c>
      <c r="AD133" s="17">
        <v>12.160000000000082</v>
      </c>
      <c r="AE133" s="17">
        <v>7.4000000000000909</v>
      </c>
      <c r="AF133" s="17">
        <v>5.6299999999999955</v>
      </c>
      <c r="AG133" s="17">
        <v>14.710000000000036</v>
      </c>
      <c r="AH133" s="17">
        <v>28.859999999999673</v>
      </c>
      <c r="AI133" s="17">
        <v>2.6899999999999977</v>
      </c>
      <c r="AJ133" s="17">
        <v>4.2699999999999818</v>
      </c>
      <c r="AK133" s="17">
        <v>2.2700000000000387</v>
      </c>
      <c r="AL133" s="17">
        <v>2.7700000000000387</v>
      </c>
      <c r="AM133" s="17">
        <v>5.0199999999999818</v>
      </c>
      <c r="AN133" s="17">
        <v>5.4600000000000364</v>
      </c>
      <c r="AO133" s="20">
        <f t="shared" si="23"/>
        <v>88.780000000000314</v>
      </c>
      <c r="AP133" s="20">
        <f t="shared" si="23"/>
        <v>93.599999999999568</v>
      </c>
      <c r="AQ133" s="20">
        <f t="shared" si="23"/>
        <v>57.569999999999879</v>
      </c>
      <c r="AR133" s="20">
        <f t="shared" si="23"/>
        <v>44.309999999999945</v>
      </c>
      <c r="AS133" s="20">
        <f t="shared" si="23"/>
        <v>117.16000000000156</v>
      </c>
      <c r="AT133" s="20">
        <f t="shared" si="23"/>
        <v>232.8399999999981</v>
      </c>
      <c r="AU133" s="20">
        <f t="shared" si="23"/>
        <v>21.950000000000358</v>
      </c>
      <c r="AV133" s="20">
        <f t="shared" si="23"/>
        <v>35.279999999999944</v>
      </c>
      <c r="AW133" s="20">
        <f t="shared" si="23"/>
        <v>18.950000000000372</v>
      </c>
      <c r="AX133" s="20">
        <f t="shared" si="23"/>
        <v>23.400000000000119</v>
      </c>
      <c r="AY133" s="20">
        <f t="shared" si="23"/>
        <v>42.960000000000321</v>
      </c>
      <c r="AZ133" s="20">
        <f t="shared" si="23"/>
        <v>47.269999999999698</v>
      </c>
      <c r="BA133" s="17">
        <v>1.47</v>
      </c>
      <c r="BB133" s="17">
        <v>1.55</v>
      </c>
      <c r="BC133" s="17">
        <v>0.96</v>
      </c>
      <c r="BD133" s="17">
        <v>0.74</v>
      </c>
      <c r="BE133" s="17">
        <v>1.95</v>
      </c>
      <c r="BF133" s="17">
        <v>3.88</v>
      </c>
      <c r="BG133" s="17">
        <v>0.37</v>
      </c>
      <c r="BH133" s="17">
        <v>0.59</v>
      </c>
      <c r="BI133" s="17">
        <v>0.32</v>
      </c>
      <c r="BJ133" s="17">
        <v>0.39</v>
      </c>
      <c r="BK133" s="17">
        <v>0.72</v>
      </c>
      <c r="BL133" s="17">
        <v>0.8</v>
      </c>
      <c r="BM133" s="20">
        <f t="shared" si="24"/>
        <v>90.250000000000313</v>
      </c>
      <c r="BN133" s="20">
        <f t="shared" si="24"/>
        <v>95.149999999999565</v>
      </c>
      <c r="BO133" s="20">
        <f t="shared" si="24"/>
        <v>58.52999999999988</v>
      </c>
      <c r="BP133" s="20">
        <f t="shared" si="24"/>
        <v>45.049999999999947</v>
      </c>
      <c r="BQ133" s="20">
        <f t="shared" si="24"/>
        <v>119.11000000000156</v>
      </c>
      <c r="BR133" s="20">
        <f t="shared" si="24"/>
        <v>236.71999999999809</v>
      </c>
      <c r="BS133" s="20">
        <f t="shared" si="24"/>
        <v>22.320000000000359</v>
      </c>
      <c r="BT133" s="20">
        <f t="shared" si="24"/>
        <v>35.869999999999948</v>
      </c>
      <c r="BU133" s="20">
        <f t="shared" si="24"/>
        <v>19.270000000000373</v>
      </c>
      <c r="BV133" s="20">
        <f t="shared" si="24"/>
        <v>23.79000000000012</v>
      </c>
      <c r="BW133" s="20">
        <f t="shared" si="24"/>
        <v>43.680000000000319</v>
      </c>
      <c r="BX133" s="20">
        <f t="shared" si="24"/>
        <v>48.069999999999695</v>
      </c>
      <c r="BY133" s="17">
        <f t="shared" si="16"/>
        <v>686.82000000000016</v>
      </c>
      <c r="BZ133" s="17">
        <f t="shared" si="17"/>
        <v>34.339999999999989</v>
      </c>
      <c r="CA133" s="17">
        <f t="shared" si="18"/>
        <v>116.65</v>
      </c>
      <c r="CB133" s="17">
        <f t="shared" si="19"/>
        <v>837.81</v>
      </c>
    </row>
    <row r="134" spans="1:80" x14ac:dyDescent="0.25">
      <c r="A134" t="str">
        <f t="shared" si="22"/>
        <v>ICPL.RYMD</v>
      </c>
      <c r="B134" s="1" t="s">
        <v>53</v>
      </c>
      <c r="C134" s="1" t="s">
        <v>168</v>
      </c>
      <c r="D134" s="1" t="s">
        <v>168</v>
      </c>
      <c r="E134" s="17">
        <v>0</v>
      </c>
      <c r="F134" s="17">
        <v>0</v>
      </c>
      <c r="G134" s="17">
        <v>0</v>
      </c>
      <c r="H134" s="17">
        <v>0</v>
      </c>
      <c r="I134" s="17">
        <v>-524.05000000000291</v>
      </c>
      <c r="J134" s="17">
        <v>-1086.6800000000076</v>
      </c>
      <c r="K134" s="17">
        <v>-247.21999999999753</v>
      </c>
      <c r="L134" s="17">
        <v>-303.64999999999964</v>
      </c>
      <c r="M134" s="17">
        <v>-174.35000000000036</v>
      </c>
      <c r="N134" s="17">
        <v>-26.699999999999818</v>
      </c>
      <c r="O134" s="17">
        <v>0</v>
      </c>
      <c r="P134" s="17">
        <v>0</v>
      </c>
      <c r="Q134" s="20">
        <v>0</v>
      </c>
      <c r="R134" s="20">
        <v>0</v>
      </c>
      <c r="S134" s="20">
        <v>0</v>
      </c>
      <c r="T134" s="20">
        <v>0</v>
      </c>
      <c r="U134" s="20">
        <v>-26.200000000000045</v>
      </c>
      <c r="V134" s="20">
        <v>-54.329999999999927</v>
      </c>
      <c r="W134" s="20">
        <v>-12.360000000000014</v>
      </c>
      <c r="X134" s="20">
        <v>-15.190000000000055</v>
      </c>
      <c r="Y134" s="20">
        <v>-8.7199999999999704</v>
      </c>
      <c r="Z134" s="20">
        <v>-1.3400000000000034</v>
      </c>
      <c r="AA134" s="20">
        <v>0</v>
      </c>
      <c r="AB134" s="20">
        <v>0</v>
      </c>
      <c r="AC134" s="17">
        <v>0</v>
      </c>
      <c r="AD134" s="17">
        <v>0</v>
      </c>
      <c r="AE134" s="17">
        <v>0</v>
      </c>
      <c r="AF134" s="17">
        <v>0</v>
      </c>
      <c r="AG134" s="17">
        <v>-78.9699999999998</v>
      </c>
      <c r="AH134" s="17">
        <v>-161.44999999999982</v>
      </c>
      <c r="AI134" s="17">
        <v>-36.220000000000027</v>
      </c>
      <c r="AJ134" s="17">
        <v>-43.909999999999854</v>
      </c>
      <c r="AK134" s="17">
        <v>-24.879999999999882</v>
      </c>
      <c r="AL134" s="17">
        <v>-3.7699999999999818</v>
      </c>
      <c r="AM134" s="17">
        <v>0</v>
      </c>
      <c r="AN134" s="17">
        <v>0</v>
      </c>
      <c r="AO134" s="20">
        <f t="shared" si="23"/>
        <v>0</v>
      </c>
      <c r="AP134" s="20">
        <f t="shared" si="23"/>
        <v>0</v>
      </c>
      <c r="AQ134" s="20">
        <f t="shared" si="23"/>
        <v>0</v>
      </c>
      <c r="AR134" s="20">
        <f t="shared" si="23"/>
        <v>0</v>
      </c>
      <c r="AS134" s="20">
        <f t="shared" si="23"/>
        <v>-629.22000000000276</v>
      </c>
      <c r="AT134" s="20">
        <f t="shared" si="23"/>
        <v>-1302.4600000000073</v>
      </c>
      <c r="AU134" s="20">
        <f t="shared" si="23"/>
        <v>-295.79999999999757</v>
      </c>
      <c r="AV134" s="20">
        <f t="shared" si="23"/>
        <v>-362.74999999999955</v>
      </c>
      <c r="AW134" s="20">
        <f t="shared" si="23"/>
        <v>-207.95000000000022</v>
      </c>
      <c r="AX134" s="20">
        <f t="shared" si="23"/>
        <v>-31.809999999999803</v>
      </c>
      <c r="AY134" s="20">
        <f t="shared" si="23"/>
        <v>0</v>
      </c>
      <c r="AZ134" s="20">
        <f t="shared" si="23"/>
        <v>0</v>
      </c>
      <c r="BA134" s="17">
        <v>0</v>
      </c>
      <c r="BB134" s="17">
        <v>0</v>
      </c>
      <c r="BC134" s="17">
        <v>0</v>
      </c>
      <c r="BD134" s="17">
        <v>0</v>
      </c>
      <c r="BE134" s="17">
        <v>-10.48</v>
      </c>
      <c r="BF134" s="17">
        <v>-21.73</v>
      </c>
      <c r="BG134" s="17">
        <v>-4.9400000000000004</v>
      </c>
      <c r="BH134" s="17">
        <v>-6.07</v>
      </c>
      <c r="BI134" s="17">
        <v>-3.49</v>
      </c>
      <c r="BJ134" s="17">
        <v>-0.53</v>
      </c>
      <c r="BK134" s="17">
        <v>0</v>
      </c>
      <c r="BL134" s="17">
        <v>0</v>
      </c>
      <c r="BM134" s="20">
        <f t="shared" si="24"/>
        <v>0</v>
      </c>
      <c r="BN134" s="20">
        <f t="shared" si="24"/>
        <v>0</v>
      </c>
      <c r="BO134" s="20">
        <f t="shared" si="24"/>
        <v>0</v>
      </c>
      <c r="BP134" s="20">
        <f t="shared" si="24"/>
        <v>0</v>
      </c>
      <c r="BQ134" s="20">
        <f t="shared" si="24"/>
        <v>-639.70000000000277</v>
      </c>
      <c r="BR134" s="20">
        <f t="shared" si="24"/>
        <v>-1324.1900000000073</v>
      </c>
      <c r="BS134" s="20">
        <f t="shared" si="24"/>
        <v>-300.73999999999756</v>
      </c>
      <c r="BT134" s="20">
        <f t="shared" si="24"/>
        <v>-368.81999999999954</v>
      </c>
      <c r="BU134" s="20">
        <f t="shared" si="24"/>
        <v>-211.44000000000023</v>
      </c>
      <c r="BV134" s="20">
        <f t="shared" si="24"/>
        <v>-32.339999999999804</v>
      </c>
      <c r="BW134" s="20">
        <f t="shared" si="24"/>
        <v>0</v>
      </c>
      <c r="BX134" s="20">
        <f t="shared" si="24"/>
        <v>0</v>
      </c>
      <c r="BY134" s="17">
        <f t="shared" si="16"/>
        <v>-2362.6500000000078</v>
      </c>
      <c r="BZ134" s="17">
        <f t="shared" si="17"/>
        <v>-118.14000000000001</v>
      </c>
      <c r="CA134" s="17">
        <f t="shared" si="18"/>
        <v>-396.43999999999937</v>
      </c>
      <c r="CB134" s="17">
        <f t="shared" si="19"/>
        <v>-2877.2300000000073</v>
      </c>
    </row>
    <row r="135" spans="1:80" x14ac:dyDescent="0.25">
      <c r="A135" t="str">
        <f t="shared" si="22"/>
        <v>SCL.SCL1</v>
      </c>
      <c r="B135" s="1" t="s">
        <v>169</v>
      </c>
      <c r="C135" s="1" t="s">
        <v>170</v>
      </c>
      <c r="D135" s="1" t="s">
        <v>170</v>
      </c>
      <c r="E135" s="17">
        <v>-100.90000000000146</v>
      </c>
      <c r="F135" s="17">
        <v>-169.97999999999956</v>
      </c>
      <c r="G135" s="17">
        <v>-66.009999999999309</v>
      </c>
      <c r="H135" s="17">
        <v>-30.970000000000255</v>
      </c>
      <c r="I135" s="17">
        <v>-1247.4900000000198</v>
      </c>
      <c r="J135" s="17">
        <v>-191.45000000000073</v>
      </c>
      <c r="K135" s="17">
        <v>-246.25</v>
      </c>
      <c r="L135" s="17">
        <v>-211</v>
      </c>
      <c r="M135" s="17">
        <v>-115.44000000000051</v>
      </c>
      <c r="N135" s="17">
        <v>-171.79000000000087</v>
      </c>
      <c r="O135" s="17">
        <v>-178.18999999999869</v>
      </c>
      <c r="P135" s="17">
        <v>-425.91999999999825</v>
      </c>
      <c r="Q135" s="20">
        <v>-5.0400000000000205</v>
      </c>
      <c r="R135" s="20">
        <v>-8.5</v>
      </c>
      <c r="S135" s="20">
        <v>-3.3000000000000114</v>
      </c>
      <c r="T135" s="20">
        <v>-1.5499999999999972</v>
      </c>
      <c r="U135" s="20">
        <v>-62.370000000000346</v>
      </c>
      <c r="V135" s="20">
        <v>-9.5799999999999841</v>
      </c>
      <c r="W135" s="20">
        <v>-12.309999999999945</v>
      </c>
      <c r="X135" s="20">
        <v>-10.550000000000011</v>
      </c>
      <c r="Y135" s="20">
        <v>-5.7799999999999727</v>
      </c>
      <c r="Z135" s="20">
        <v>-8.5900000000000318</v>
      </c>
      <c r="AA135" s="20">
        <v>-8.910000000000025</v>
      </c>
      <c r="AB135" s="20">
        <v>-21.289999999999964</v>
      </c>
      <c r="AC135" s="17">
        <v>-16.029999999999973</v>
      </c>
      <c r="AD135" s="17">
        <v>-26.649999999999864</v>
      </c>
      <c r="AE135" s="17">
        <v>-10.219999999999914</v>
      </c>
      <c r="AF135" s="17">
        <v>-4.7299999999999898</v>
      </c>
      <c r="AG135" s="17">
        <v>-187.98999999999978</v>
      </c>
      <c r="AH135" s="17">
        <v>-28.450000000000045</v>
      </c>
      <c r="AI135" s="17">
        <v>-36.080000000000155</v>
      </c>
      <c r="AJ135" s="17">
        <v>-30.519999999999982</v>
      </c>
      <c r="AK135" s="17">
        <v>-16.469999999999914</v>
      </c>
      <c r="AL135" s="17">
        <v>-24.199999999999818</v>
      </c>
      <c r="AM135" s="17">
        <v>-24.759999999999991</v>
      </c>
      <c r="AN135" s="17">
        <v>-58.390000000000327</v>
      </c>
      <c r="AO135" s="20">
        <f t="shared" si="23"/>
        <v>-121.97000000000145</v>
      </c>
      <c r="AP135" s="20">
        <f t="shared" si="23"/>
        <v>-205.12999999999943</v>
      </c>
      <c r="AQ135" s="20">
        <f t="shared" si="23"/>
        <v>-79.529999999999234</v>
      </c>
      <c r="AR135" s="20">
        <f t="shared" si="23"/>
        <v>-37.250000000000242</v>
      </c>
      <c r="AS135" s="20">
        <f t="shared" si="23"/>
        <v>-1497.8500000000199</v>
      </c>
      <c r="AT135" s="20">
        <f t="shared" si="23"/>
        <v>-229.48000000000076</v>
      </c>
      <c r="AU135" s="20">
        <f t="shared" si="23"/>
        <v>-294.6400000000001</v>
      </c>
      <c r="AV135" s="20">
        <f t="shared" si="23"/>
        <v>-252.07</v>
      </c>
      <c r="AW135" s="20">
        <f t="shared" si="23"/>
        <v>-137.6900000000004</v>
      </c>
      <c r="AX135" s="20">
        <f t="shared" si="23"/>
        <v>-204.58000000000072</v>
      </c>
      <c r="AY135" s="20">
        <f t="shared" si="23"/>
        <v>-211.85999999999871</v>
      </c>
      <c r="AZ135" s="20">
        <f t="shared" si="23"/>
        <v>-505.59999999999854</v>
      </c>
      <c r="BA135" s="17">
        <v>-2.02</v>
      </c>
      <c r="BB135" s="17">
        <v>-3.4</v>
      </c>
      <c r="BC135" s="17">
        <v>-1.32</v>
      </c>
      <c r="BD135" s="17">
        <v>-0.62</v>
      </c>
      <c r="BE135" s="17">
        <v>-24.94</v>
      </c>
      <c r="BF135" s="17">
        <v>-3.83</v>
      </c>
      <c r="BG135" s="17">
        <v>-4.92</v>
      </c>
      <c r="BH135" s="17">
        <v>-4.22</v>
      </c>
      <c r="BI135" s="17">
        <v>-2.31</v>
      </c>
      <c r="BJ135" s="17">
        <v>-3.44</v>
      </c>
      <c r="BK135" s="17">
        <v>-3.56</v>
      </c>
      <c r="BL135" s="17">
        <v>-8.52</v>
      </c>
      <c r="BM135" s="20">
        <f t="shared" si="24"/>
        <v>-123.99000000000144</v>
      </c>
      <c r="BN135" s="20">
        <f t="shared" si="24"/>
        <v>-208.52999999999943</v>
      </c>
      <c r="BO135" s="20">
        <f t="shared" si="24"/>
        <v>-80.849999999999227</v>
      </c>
      <c r="BP135" s="20">
        <f t="shared" si="24"/>
        <v>-37.870000000000239</v>
      </c>
      <c r="BQ135" s="20">
        <f t="shared" si="24"/>
        <v>-1522.79000000002</v>
      </c>
      <c r="BR135" s="20">
        <f t="shared" si="24"/>
        <v>-233.31000000000077</v>
      </c>
      <c r="BS135" s="20">
        <f t="shared" si="24"/>
        <v>-299.56000000000012</v>
      </c>
      <c r="BT135" s="20">
        <f t="shared" si="24"/>
        <v>-256.29000000000002</v>
      </c>
      <c r="BU135" s="20">
        <f t="shared" si="24"/>
        <v>-140.0000000000004</v>
      </c>
      <c r="BV135" s="20">
        <f t="shared" si="24"/>
        <v>-208.02000000000072</v>
      </c>
      <c r="BW135" s="20">
        <f t="shared" si="24"/>
        <v>-215.41999999999871</v>
      </c>
      <c r="BX135" s="20">
        <f t="shared" si="24"/>
        <v>-514.11999999999853</v>
      </c>
      <c r="BY135" s="17">
        <f t="shared" si="16"/>
        <v>-3155.3900000000194</v>
      </c>
      <c r="BZ135" s="17">
        <f t="shared" si="17"/>
        <v>-157.77000000000032</v>
      </c>
      <c r="CA135" s="17">
        <f t="shared" si="18"/>
        <v>-527.58999999999969</v>
      </c>
      <c r="CB135" s="17">
        <f t="shared" si="19"/>
        <v>-3840.7500000000196</v>
      </c>
    </row>
    <row r="136" spans="1:80" x14ac:dyDescent="0.25">
      <c r="A136" t="str">
        <f t="shared" si="22"/>
        <v>SCR.SCR1</v>
      </c>
      <c r="B136" s="1" t="s">
        <v>171</v>
      </c>
      <c r="C136" s="1" t="s">
        <v>172</v>
      </c>
      <c r="D136" s="1" t="s">
        <v>172</v>
      </c>
      <c r="E136" s="17">
        <v>-3123.9400000000023</v>
      </c>
      <c r="F136" s="17">
        <v>-2975.7799999999988</v>
      </c>
      <c r="G136" s="17">
        <v>-1858.1199999999953</v>
      </c>
      <c r="H136" s="17">
        <v>-1849.2600000000093</v>
      </c>
      <c r="I136" s="17">
        <v>-3945.570000000007</v>
      </c>
      <c r="J136" s="17">
        <v>-4600.0499999999884</v>
      </c>
      <c r="K136" s="17">
        <v>-955.84000000001106</v>
      </c>
      <c r="L136" s="17">
        <v>-1542.460000000021</v>
      </c>
      <c r="M136" s="17">
        <v>-1420.8600000000006</v>
      </c>
      <c r="N136" s="17">
        <v>-1718.140000000014</v>
      </c>
      <c r="O136" s="17">
        <v>-1773.5199999999895</v>
      </c>
      <c r="P136" s="17">
        <v>-1808.9400000000023</v>
      </c>
      <c r="Q136" s="20">
        <v>-156.19999999999891</v>
      </c>
      <c r="R136" s="20">
        <v>-148.79000000000087</v>
      </c>
      <c r="S136" s="20">
        <v>-92.909999999999854</v>
      </c>
      <c r="T136" s="20">
        <v>-92.469999999999345</v>
      </c>
      <c r="U136" s="20">
        <v>-197.28000000000065</v>
      </c>
      <c r="V136" s="20">
        <v>-230.0099999999984</v>
      </c>
      <c r="W136" s="20">
        <v>-47.789999999999964</v>
      </c>
      <c r="X136" s="20">
        <v>-77.119999999999891</v>
      </c>
      <c r="Y136" s="20">
        <v>-71.050000000000182</v>
      </c>
      <c r="Z136" s="20">
        <v>-85.909999999999854</v>
      </c>
      <c r="AA136" s="20">
        <v>-88.679999999999382</v>
      </c>
      <c r="AB136" s="20">
        <v>-90.449999999999818</v>
      </c>
      <c r="AC136" s="17">
        <v>-496.43999999999505</v>
      </c>
      <c r="AD136" s="17">
        <v>-466.58000000000175</v>
      </c>
      <c r="AE136" s="17">
        <v>-287.77000000000044</v>
      </c>
      <c r="AF136" s="17">
        <v>-282.47000000000116</v>
      </c>
      <c r="AG136" s="17">
        <v>-594.58000000000175</v>
      </c>
      <c r="AH136" s="17">
        <v>-683.44000000000233</v>
      </c>
      <c r="AI136" s="17">
        <v>-140.04999999999927</v>
      </c>
      <c r="AJ136" s="17">
        <v>-223.04999999999927</v>
      </c>
      <c r="AK136" s="17">
        <v>-202.75</v>
      </c>
      <c r="AL136" s="17">
        <v>-241.9900000000016</v>
      </c>
      <c r="AM136" s="17">
        <v>-246.40000000000146</v>
      </c>
      <c r="AN136" s="17">
        <v>-247.97999999999956</v>
      </c>
      <c r="AO136" s="20">
        <f t="shared" si="23"/>
        <v>-3776.5799999999963</v>
      </c>
      <c r="AP136" s="20">
        <f t="shared" si="23"/>
        <v>-3591.1500000000015</v>
      </c>
      <c r="AQ136" s="20">
        <f t="shared" si="23"/>
        <v>-2238.7999999999956</v>
      </c>
      <c r="AR136" s="20">
        <f t="shared" si="23"/>
        <v>-2224.2000000000098</v>
      </c>
      <c r="AS136" s="20">
        <f t="shared" si="23"/>
        <v>-4737.4300000000094</v>
      </c>
      <c r="AT136" s="20">
        <f t="shared" si="23"/>
        <v>-5513.4999999999891</v>
      </c>
      <c r="AU136" s="20">
        <f t="shared" si="23"/>
        <v>-1143.6800000000103</v>
      </c>
      <c r="AV136" s="20">
        <f t="shared" si="23"/>
        <v>-1842.6300000000201</v>
      </c>
      <c r="AW136" s="20">
        <f t="shared" si="23"/>
        <v>-1694.6600000000008</v>
      </c>
      <c r="AX136" s="20">
        <f t="shared" si="23"/>
        <v>-2046.0400000000154</v>
      </c>
      <c r="AY136" s="20">
        <f t="shared" si="23"/>
        <v>-2108.5999999999904</v>
      </c>
      <c r="AZ136" s="20">
        <f t="shared" si="23"/>
        <v>-2147.3700000000017</v>
      </c>
      <c r="BA136" s="17">
        <v>-62.46</v>
      </c>
      <c r="BB136" s="17">
        <v>-59.5</v>
      </c>
      <c r="BC136" s="17">
        <v>-37.15</v>
      </c>
      <c r="BD136" s="17">
        <v>-36.979999999999997</v>
      </c>
      <c r="BE136" s="17">
        <v>-78.89</v>
      </c>
      <c r="BF136" s="17">
        <v>-91.98</v>
      </c>
      <c r="BG136" s="17">
        <v>-19.11</v>
      </c>
      <c r="BH136" s="17">
        <v>-30.84</v>
      </c>
      <c r="BI136" s="17">
        <v>-28.41</v>
      </c>
      <c r="BJ136" s="17">
        <v>-34.35</v>
      </c>
      <c r="BK136" s="17">
        <v>-35.46</v>
      </c>
      <c r="BL136" s="17">
        <v>-36.17</v>
      </c>
      <c r="BM136" s="20">
        <f t="shared" si="24"/>
        <v>-3839.0399999999963</v>
      </c>
      <c r="BN136" s="20">
        <f t="shared" si="24"/>
        <v>-3650.6500000000015</v>
      </c>
      <c r="BO136" s="20">
        <f t="shared" si="24"/>
        <v>-2275.9499999999957</v>
      </c>
      <c r="BP136" s="20">
        <f t="shared" si="24"/>
        <v>-2261.1800000000098</v>
      </c>
      <c r="BQ136" s="20">
        <f t="shared" si="24"/>
        <v>-4816.3200000000097</v>
      </c>
      <c r="BR136" s="20">
        <f t="shared" si="24"/>
        <v>-5605.4799999999886</v>
      </c>
      <c r="BS136" s="20">
        <f t="shared" si="24"/>
        <v>-1162.7900000000102</v>
      </c>
      <c r="BT136" s="20">
        <f t="shared" si="24"/>
        <v>-1873.47000000002</v>
      </c>
      <c r="BU136" s="20">
        <f t="shared" si="24"/>
        <v>-1723.0700000000008</v>
      </c>
      <c r="BV136" s="20">
        <f t="shared" si="24"/>
        <v>-2080.3900000000153</v>
      </c>
      <c r="BW136" s="20">
        <f t="shared" si="24"/>
        <v>-2144.0599999999904</v>
      </c>
      <c r="BX136" s="20">
        <f t="shared" si="24"/>
        <v>-2183.5400000000018</v>
      </c>
      <c r="BY136" s="17">
        <f t="shared" si="16"/>
        <v>-27572.48000000004</v>
      </c>
      <c r="BZ136" s="17">
        <f t="shared" si="17"/>
        <v>-1378.6599999999971</v>
      </c>
      <c r="CA136" s="17">
        <f t="shared" si="18"/>
        <v>-4664.8000000000029</v>
      </c>
      <c r="CB136" s="17">
        <f t="shared" si="19"/>
        <v>-33615.940000000039</v>
      </c>
    </row>
    <row r="137" spans="1:80" x14ac:dyDescent="0.25">
      <c r="A137" t="str">
        <f t="shared" si="22"/>
        <v>SEPI.SCR2</v>
      </c>
      <c r="B137" s="1" t="s">
        <v>173</v>
      </c>
      <c r="C137" s="1" t="s">
        <v>174</v>
      </c>
      <c r="D137" s="1" t="s">
        <v>174</v>
      </c>
      <c r="E137" s="17">
        <v>-99.469999999999345</v>
      </c>
      <c r="F137" s="17">
        <v>-44.2800000000002</v>
      </c>
      <c r="G137" s="17">
        <v>-73.430000000000291</v>
      </c>
      <c r="H137" s="17">
        <v>-53.110000000000127</v>
      </c>
      <c r="I137" s="17">
        <v>-50.190000000000055</v>
      </c>
      <c r="J137" s="17">
        <v>-47.110000000000127</v>
      </c>
      <c r="K137" s="17">
        <v>-40.960000000000036</v>
      </c>
      <c r="L137" s="17">
        <v>-44.960000000000036</v>
      </c>
      <c r="M137" s="17">
        <v>-52.179999999999836</v>
      </c>
      <c r="N137" s="17">
        <v>-52.230000000000473</v>
      </c>
      <c r="O137" s="17">
        <v>-70.390000000000327</v>
      </c>
      <c r="P137" s="17">
        <v>-71.009999999999309</v>
      </c>
      <c r="Q137" s="20">
        <v>-4.9799999999999969</v>
      </c>
      <c r="R137" s="20">
        <v>-2.2100000000000009</v>
      </c>
      <c r="S137" s="20">
        <v>-3.6700000000000017</v>
      </c>
      <c r="T137" s="20">
        <v>-2.6499999999999986</v>
      </c>
      <c r="U137" s="20">
        <v>-2.5100000000000016</v>
      </c>
      <c r="V137" s="20">
        <v>-2.3599999999999994</v>
      </c>
      <c r="W137" s="20">
        <v>-2.0399999999999991</v>
      </c>
      <c r="X137" s="20">
        <v>-2.25</v>
      </c>
      <c r="Y137" s="20">
        <v>-2.6099999999999994</v>
      </c>
      <c r="Z137" s="20">
        <v>-2.6100000000000012</v>
      </c>
      <c r="AA137" s="20">
        <v>-3.5199999999999996</v>
      </c>
      <c r="AB137" s="20">
        <v>-3.5500000000000007</v>
      </c>
      <c r="AC137" s="17">
        <v>-15.799999999999983</v>
      </c>
      <c r="AD137" s="17">
        <v>-6.9400000000000048</v>
      </c>
      <c r="AE137" s="17">
        <v>-11.370000000000005</v>
      </c>
      <c r="AF137" s="17">
        <v>-8.11</v>
      </c>
      <c r="AG137" s="17">
        <v>-7.5599999999999952</v>
      </c>
      <c r="AH137" s="17">
        <v>-6.9999999999999929</v>
      </c>
      <c r="AI137" s="17">
        <v>-6</v>
      </c>
      <c r="AJ137" s="17">
        <v>-6.5</v>
      </c>
      <c r="AK137" s="17">
        <v>-7.4500000000000028</v>
      </c>
      <c r="AL137" s="17">
        <v>-7.3599999999999994</v>
      </c>
      <c r="AM137" s="17">
        <v>-9.779999999999994</v>
      </c>
      <c r="AN137" s="17">
        <v>-9.730000000000004</v>
      </c>
      <c r="AO137" s="20">
        <f t="shared" si="23"/>
        <v>-120.24999999999932</v>
      </c>
      <c r="AP137" s="20">
        <f t="shared" si="23"/>
        <v>-53.430000000000206</v>
      </c>
      <c r="AQ137" s="20">
        <f t="shared" si="23"/>
        <v>-88.470000000000297</v>
      </c>
      <c r="AR137" s="20">
        <f t="shared" si="23"/>
        <v>-63.870000000000125</v>
      </c>
      <c r="AS137" s="20">
        <f t="shared" si="23"/>
        <v>-60.260000000000055</v>
      </c>
      <c r="AT137" s="20">
        <f t="shared" si="23"/>
        <v>-56.47000000000012</v>
      </c>
      <c r="AU137" s="20">
        <f t="shared" si="23"/>
        <v>-49.000000000000036</v>
      </c>
      <c r="AV137" s="20">
        <f t="shared" si="23"/>
        <v>-53.710000000000036</v>
      </c>
      <c r="AW137" s="20">
        <f t="shared" si="23"/>
        <v>-62.239999999999839</v>
      </c>
      <c r="AX137" s="20">
        <f t="shared" si="23"/>
        <v>-62.200000000000472</v>
      </c>
      <c r="AY137" s="20">
        <f t="shared" si="23"/>
        <v>-83.69000000000031</v>
      </c>
      <c r="AZ137" s="20">
        <f t="shared" si="23"/>
        <v>-84.28999999999931</v>
      </c>
      <c r="BA137" s="17">
        <v>-1.99</v>
      </c>
      <c r="BB137" s="17">
        <v>-0.89</v>
      </c>
      <c r="BC137" s="17">
        <v>-1.47</v>
      </c>
      <c r="BD137" s="17">
        <v>-1.06</v>
      </c>
      <c r="BE137" s="17">
        <v>-1</v>
      </c>
      <c r="BF137" s="17">
        <v>-0.94</v>
      </c>
      <c r="BG137" s="17">
        <v>-0.82</v>
      </c>
      <c r="BH137" s="17">
        <v>-0.9</v>
      </c>
      <c r="BI137" s="17">
        <v>-1.04</v>
      </c>
      <c r="BJ137" s="17">
        <v>-1.04</v>
      </c>
      <c r="BK137" s="17">
        <v>-1.41</v>
      </c>
      <c r="BL137" s="17">
        <v>-1.42</v>
      </c>
      <c r="BM137" s="20">
        <f t="shared" si="24"/>
        <v>-122.23999999999931</v>
      </c>
      <c r="BN137" s="20">
        <f t="shared" si="24"/>
        <v>-54.320000000000206</v>
      </c>
      <c r="BO137" s="20">
        <f t="shared" si="24"/>
        <v>-89.940000000000296</v>
      </c>
      <c r="BP137" s="20">
        <f t="shared" si="24"/>
        <v>-64.930000000000121</v>
      </c>
      <c r="BQ137" s="20">
        <f t="shared" si="24"/>
        <v>-61.260000000000055</v>
      </c>
      <c r="BR137" s="20">
        <f t="shared" si="24"/>
        <v>-57.410000000000117</v>
      </c>
      <c r="BS137" s="20">
        <f t="shared" si="24"/>
        <v>-49.820000000000036</v>
      </c>
      <c r="BT137" s="20">
        <f t="shared" si="24"/>
        <v>-54.610000000000035</v>
      </c>
      <c r="BU137" s="20">
        <f t="shared" si="24"/>
        <v>-63.279999999999838</v>
      </c>
      <c r="BV137" s="20">
        <f t="shared" si="24"/>
        <v>-63.240000000000471</v>
      </c>
      <c r="BW137" s="20">
        <f t="shared" si="24"/>
        <v>-85.100000000000307</v>
      </c>
      <c r="BX137" s="20">
        <f t="shared" si="24"/>
        <v>-85.709999999999312</v>
      </c>
      <c r="BY137" s="17">
        <f t="shared" si="16"/>
        <v>-699.32000000000016</v>
      </c>
      <c r="BZ137" s="17">
        <f t="shared" si="17"/>
        <v>-34.96</v>
      </c>
      <c r="CA137" s="17">
        <f t="shared" si="18"/>
        <v>-117.57999999999998</v>
      </c>
      <c r="CB137" s="17">
        <f t="shared" si="19"/>
        <v>-851.86000000000013</v>
      </c>
    </row>
    <row r="138" spans="1:80" x14ac:dyDescent="0.25">
      <c r="A138" t="str">
        <f t="shared" ref="A138:A150" si="27">B138&amp;"."&amp;IF(D138="CES1/CES2",C138,IF(C138="CRE1/CRE2",C138,D138))</f>
        <v>SEPI.SCR3</v>
      </c>
      <c r="B138" s="1" t="s">
        <v>173</v>
      </c>
      <c r="C138" s="1" t="s">
        <v>175</v>
      </c>
      <c r="D138" s="1" t="s">
        <v>175</v>
      </c>
      <c r="E138" s="17">
        <v>-170.13999999999987</v>
      </c>
      <c r="F138" s="17">
        <v>-84.779999999999973</v>
      </c>
      <c r="G138" s="17">
        <v>-118.88000000000011</v>
      </c>
      <c r="H138" s="17">
        <v>-83.730000000000018</v>
      </c>
      <c r="I138" s="17">
        <v>-90.210000000000264</v>
      </c>
      <c r="J138" s="17">
        <v>-88.120000000000118</v>
      </c>
      <c r="K138" s="17">
        <v>-55.189999999999827</v>
      </c>
      <c r="L138" s="17">
        <v>-75.959999999999809</v>
      </c>
      <c r="M138" s="17">
        <v>-73.759999999999991</v>
      </c>
      <c r="N138" s="17">
        <v>-88.100000000000136</v>
      </c>
      <c r="O138" s="17">
        <v>-97.900000000000091</v>
      </c>
      <c r="P138" s="17">
        <v>-103.40000000000009</v>
      </c>
      <c r="Q138" s="20">
        <v>-8.5100000000000193</v>
      </c>
      <c r="R138" s="20">
        <v>-4.2399999999999949</v>
      </c>
      <c r="S138" s="20">
        <v>-5.9399999999999977</v>
      </c>
      <c r="T138" s="20">
        <v>-4.1899999999999977</v>
      </c>
      <c r="U138" s="20">
        <v>-4.5099999999999909</v>
      </c>
      <c r="V138" s="20">
        <v>-4.4099999999999966</v>
      </c>
      <c r="W138" s="20">
        <v>-2.759999999999998</v>
      </c>
      <c r="X138" s="20">
        <v>-3.7999999999999972</v>
      </c>
      <c r="Y138" s="20">
        <v>-3.6900000000000119</v>
      </c>
      <c r="Z138" s="20">
        <v>-4.3999999999999915</v>
      </c>
      <c r="AA138" s="20">
        <v>-4.9000000000000057</v>
      </c>
      <c r="AB138" s="20">
        <v>-5.1700000000000017</v>
      </c>
      <c r="AC138" s="17">
        <v>-27.029999999999973</v>
      </c>
      <c r="AD138" s="17">
        <v>-13.289999999999992</v>
      </c>
      <c r="AE138" s="17">
        <v>-18.410000000000025</v>
      </c>
      <c r="AF138" s="17">
        <v>-12.789999999999992</v>
      </c>
      <c r="AG138" s="17">
        <v>-13.600000000000023</v>
      </c>
      <c r="AH138" s="17">
        <v>-13.090000000000003</v>
      </c>
      <c r="AI138" s="17">
        <v>-8.0900000000000034</v>
      </c>
      <c r="AJ138" s="17">
        <v>-10.97999999999999</v>
      </c>
      <c r="AK138" s="17">
        <v>-10.530000000000001</v>
      </c>
      <c r="AL138" s="17">
        <v>-12.409999999999997</v>
      </c>
      <c r="AM138" s="17">
        <v>-13.600000000000023</v>
      </c>
      <c r="AN138" s="17">
        <v>-14.169999999999987</v>
      </c>
      <c r="AO138" s="20">
        <f t="shared" ref="AO138:AZ150" si="28">E138+Q138+AC138</f>
        <v>-205.67999999999986</v>
      </c>
      <c r="AP138" s="20">
        <f t="shared" si="28"/>
        <v>-102.30999999999996</v>
      </c>
      <c r="AQ138" s="20">
        <f t="shared" si="28"/>
        <v>-143.23000000000013</v>
      </c>
      <c r="AR138" s="20">
        <f t="shared" si="28"/>
        <v>-100.71000000000001</v>
      </c>
      <c r="AS138" s="20">
        <f t="shared" si="28"/>
        <v>-108.32000000000028</v>
      </c>
      <c r="AT138" s="20">
        <f t="shared" si="28"/>
        <v>-105.62000000000012</v>
      </c>
      <c r="AU138" s="20">
        <f t="shared" si="28"/>
        <v>-66.039999999999822</v>
      </c>
      <c r="AV138" s="20">
        <f t="shared" si="28"/>
        <v>-90.739999999999796</v>
      </c>
      <c r="AW138" s="20">
        <f t="shared" si="28"/>
        <v>-87.98</v>
      </c>
      <c r="AX138" s="20">
        <f t="shared" si="28"/>
        <v>-104.91000000000012</v>
      </c>
      <c r="AY138" s="20">
        <f t="shared" si="28"/>
        <v>-116.40000000000012</v>
      </c>
      <c r="AZ138" s="20">
        <f t="shared" si="28"/>
        <v>-122.74000000000008</v>
      </c>
      <c r="BA138" s="17">
        <v>-3.4</v>
      </c>
      <c r="BB138" s="17">
        <v>-1.7</v>
      </c>
      <c r="BC138" s="17">
        <v>-2.38</v>
      </c>
      <c r="BD138" s="17">
        <v>-1.67</v>
      </c>
      <c r="BE138" s="17">
        <v>-1.8</v>
      </c>
      <c r="BF138" s="17">
        <v>-1.76</v>
      </c>
      <c r="BG138" s="17">
        <v>-1.1000000000000001</v>
      </c>
      <c r="BH138" s="17">
        <v>-1.52</v>
      </c>
      <c r="BI138" s="17">
        <v>-1.47</v>
      </c>
      <c r="BJ138" s="17">
        <v>-1.76</v>
      </c>
      <c r="BK138" s="17">
        <v>-1.96</v>
      </c>
      <c r="BL138" s="17">
        <v>-2.0699999999999998</v>
      </c>
      <c r="BM138" s="20">
        <f t="shared" ref="BM138:BX150" si="29">AO138+BA138</f>
        <v>-209.07999999999987</v>
      </c>
      <c r="BN138" s="20">
        <f t="shared" si="29"/>
        <v>-104.00999999999996</v>
      </c>
      <c r="BO138" s="20">
        <f t="shared" si="29"/>
        <v>-145.61000000000013</v>
      </c>
      <c r="BP138" s="20">
        <f t="shared" si="29"/>
        <v>-102.38000000000001</v>
      </c>
      <c r="BQ138" s="20">
        <f t="shared" si="29"/>
        <v>-110.12000000000027</v>
      </c>
      <c r="BR138" s="20">
        <f t="shared" si="29"/>
        <v>-107.38000000000012</v>
      </c>
      <c r="BS138" s="20">
        <f t="shared" si="29"/>
        <v>-67.139999999999816</v>
      </c>
      <c r="BT138" s="20">
        <f t="shared" si="29"/>
        <v>-92.259999999999792</v>
      </c>
      <c r="BU138" s="20">
        <f t="shared" si="29"/>
        <v>-89.45</v>
      </c>
      <c r="BV138" s="20">
        <f t="shared" si="29"/>
        <v>-106.67000000000013</v>
      </c>
      <c r="BW138" s="20">
        <f t="shared" si="29"/>
        <v>-118.36000000000011</v>
      </c>
      <c r="BX138" s="20">
        <f t="shared" si="29"/>
        <v>-124.81000000000007</v>
      </c>
      <c r="BY138" s="17">
        <f t="shared" ref="BY138:BY150" si="30">SUM(E138:P138)</f>
        <v>-1130.1700000000003</v>
      </c>
      <c r="BZ138" s="17">
        <f t="shared" ref="BZ138:BZ150" si="31">SUM(Q138:AB138)</f>
        <v>-56.52</v>
      </c>
      <c r="CA138" s="17">
        <f t="shared" ref="CA138:CA150" si="32">SUM(AC138:AN138,BA138:BL138)</f>
        <v>-190.57999999999998</v>
      </c>
      <c r="CB138" s="17">
        <f t="shared" ref="CB138:CB150" si="33">SUM(BM138:BX138)</f>
        <v>-1377.2700000000002</v>
      </c>
    </row>
    <row r="139" spans="1:80" x14ac:dyDescent="0.25">
      <c r="A139" t="str">
        <f t="shared" si="27"/>
        <v>SEPI.SCR4</v>
      </c>
      <c r="B139" s="1" t="s">
        <v>173</v>
      </c>
      <c r="C139" s="1" t="s">
        <v>177</v>
      </c>
      <c r="D139" s="1" t="s">
        <v>177</v>
      </c>
      <c r="E139" s="17">
        <v>674.58000000000175</v>
      </c>
      <c r="F139" s="17">
        <v>460.59999999999854</v>
      </c>
      <c r="G139" s="17">
        <v>399.5</v>
      </c>
      <c r="H139" s="17">
        <v>419.86000000000058</v>
      </c>
      <c r="I139" s="17">
        <v>803.69000000000233</v>
      </c>
      <c r="J139" s="17">
        <v>731.02000000000407</v>
      </c>
      <c r="K139" s="17">
        <v>270.7300000000032</v>
      </c>
      <c r="L139" s="17">
        <v>0</v>
      </c>
      <c r="M139" s="17">
        <v>0</v>
      </c>
      <c r="N139" s="17">
        <v>0</v>
      </c>
      <c r="O139" s="17">
        <v>0</v>
      </c>
      <c r="P139" s="17">
        <v>0</v>
      </c>
      <c r="Q139" s="20">
        <v>33.730000000000018</v>
      </c>
      <c r="R139" s="20">
        <v>23.029999999999973</v>
      </c>
      <c r="S139" s="20">
        <v>19.979999999999961</v>
      </c>
      <c r="T139" s="20">
        <v>20.990000000000009</v>
      </c>
      <c r="U139" s="20">
        <v>40.180000000000064</v>
      </c>
      <c r="V139" s="20">
        <v>36.549999999999955</v>
      </c>
      <c r="W139" s="20">
        <v>13.539999999999964</v>
      </c>
      <c r="X139" s="20">
        <v>0</v>
      </c>
      <c r="Y139" s="20">
        <v>0</v>
      </c>
      <c r="Z139" s="20">
        <v>0</v>
      </c>
      <c r="AA139" s="20">
        <v>0</v>
      </c>
      <c r="AB139" s="20">
        <v>0</v>
      </c>
      <c r="AC139" s="17">
        <v>107.20000000000005</v>
      </c>
      <c r="AD139" s="17">
        <v>72.220000000000027</v>
      </c>
      <c r="AE139" s="17">
        <v>61.869999999999891</v>
      </c>
      <c r="AF139" s="17">
        <v>64.139999999999873</v>
      </c>
      <c r="AG139" s="17">
        <v>121.10999999999967</v>
      </c>
      <c r="AH139" s="17">
        <v>108.60999999999967</v>
      </c>
      <c r="AI139" s="17">
        <v>39.670000000000073</v>
      </c>
      <c r="AJ139" s="17">
        <v>0</v>
      </c>
      <c r="AK139" s="17">
        <v>0</v>
      </c>
      <c r="AL139" s="17">
        <v>0</v>
      </c>
      <c r="AM139" s="17">
        <v>0</v>
      </c>
      <c r="AN139" s="17">
        <v>0</v>
      </c>
      <c r="AO139" s="20">
        <f t="shared" si="28"/>
        <v>815.51000000000181</v>
      </c>
      <c r="AP139" s="20">
        <f t="shared" si="28"/>
        <v>555.84999999999854</v>
      </c>
      <c r="AQ139" s="20">
        <f t="shared" si="28"/>
        <v>481.34999999999985</v>
      </c>
      <c r="AR139" s="20">
        <f t="shared" si="28"/>
        <v>504.99000000000046</v>
      </c>
      <c r="AS139" s="20">
        <f t="shared" si="28"/>
        <v>964.98000000000206</v>
      </c>
      <c r="AT139" s="20">
        <f t="shared" si="28"/>
        <v>876.1800000000037</v>
      </c>
      <c r="AU139" s="20">
        <f t="shared" si="28"/>
        <v>323.94000000000324</v>
      </c>
      <c r="AV139" s="20">
        <f t="shared" si="28"/>
        <v>0</v>
      </c>
      <c r="AW139" s="20">
        <f t="shared" si="28"/>
        <v>0</v>
      </c>
      <c r="AX139" s="20">
        <f t="shared" si="28"/>
        <v>0</v>
      </c>
      <c r="AY139" s="20">
        <f t="shared" si="28"/>
        <v>0</v>
      </c>
      <c r="AZ139" s="20">
        <f t="shared" si="28"/>
        <v>0</v>
      </c>
      <c r="BA139" s="17">
        <v>13.49</v>
      </c>
      <c r="BB139" s="17">
        <v>9.2100000000000009</v>
      </c>
      <c r="BC139" s="17">
        <v>7.99</v>
      </c>
      <c r="BD139" s="17">
        <v>8.4</v>
      </c>
      <c r="BE139" s="17">
        <v>16.07</v>
      </c>
      <c r="BF139" s="17">
        <v>14.62</v>
      </c>
      <c r="BG139" s="17">
        <v>5.41</v>
      </c>
      <c r="BH139" s="17">
        <v>0</v>
      </c>
      <c r="BI139" s="17">
        <v>0</v>
      </c>
      <c r="BJ139" s="17">
        <v>0</v>
      </c>
      <c r="BK139" s="17">
        <v>0</v>
      </c>
      <c r="BL139" s="17">
        <v>0</v>
      </c>
      <c r="BM139" s="20">
        <f t="shared" si="29"/>
        <v>829.00000000000182</v>
      </c>
      <c r="BN139" s="20">
        <f t="shared" si="29"/>
        <v>565.05999999999858</v>
      </c>
      <c r="BO139" s="20">
        <f t="shared" si="29"/>
        <v>489.33999999999986</v>
      </c>
      <c r="BP139" s="20">
        <f t="shared" si="29"/>
        <v>513.39000000000044</v>
      </c>
      <c r="BQ139" s="20">
        <f t="shared" si="29"/>
        <v>981.05000000000211</v>
      </c>
      <c r="BR139" s="20">
        <f t="shared" si="29"/>
        <v>890.80000000000371</v>
      </c>
      <c r="BS139" s="20">
        <f t="shared" si="29"/>
        <v>329.35000000000326</v>
      </c>
      <c r="BT139" s="20">
        <f t="shared" si="29"/>
        <v>0</v>
      </c>
      <c r="BU139" s="20">
        <f t="shared" si="29"/>
        <v>0</v>
      </c>
      <c r="BV139" s="20">
        <f t="shared" si="29"/>
        <v>0</v>
      </c>
      <c r="BW139" s="20">
        <f t="shared" si="29"/>
        <v>0</v>
      </c>
      <c r="BX139" s="20">
        <f t="shared" si="29"/>
        <v>0</v>
      </c>
      <c r="BY139" s="17">
        <f t="shared" si="30"/>
        <v>3759.9800000000105</v>
      </c>
      <c r="BZ139" s="17">
        <f t="shared" si="31"/>
        <v>187.99999999999994</v>
      </c>
      <c r="CA139" s="17">
        <f t="shared" si="32"/>
        <v>650.00999999999931</v>
      </c>
      <c r="CB139" s="17">
        <f t="shared" si="33"/>
        <v>4597.9900000000098</v>
      </c>
    </row>
    <row r="140" spans="1:80" x14ac:dyDescent="0.25">
      <c r="A140" t="str">
        <f t="shared" si="27"/>
        <v>TAC4.SCR4</v>
      </c>
      <c r="B140" s="1" t="s">
        <v>176</v>
      </c>
      <c r="C140" s="1" t="s">
        <v>177</v>
      </c>
      <c r="D140" s="1" t="s">
        <v>177</v>
      </c>
      <c r="E140" s="17">
        <v>0</v>
      </c>
      <c r="F140" s="17">
        <v>0</v>
      </c>
      <c r="G140" s="17">
        <v>0</v>
      </c>
      <c r="H140" s="17">
        <v>0</v>
      </c>
      <c r="I140" s="17">
        <v>0</v>
      </c>
      <c r="J140" s="17">
        <v>0</v>
      </c>
      <c r="K140" s="17">
        <v>0</v>
      </c>
      <c r="L140" s="17">
        <v>361.79000000000087</v>
      </c>
      <c r="M140" s="17">
        <v>287.78000000000065</v>
      </c>
      <c r="N140" s="17">
        <v>427.18000000000029</v>
      </c>
      <c r="O140" s="17">
        <v>342.02999999999884</v>
      </c>
      <c r="P140" s="17">
        <v>327.18000000000029</v>
      </c>
      <c r="Q140" s="20">
        <v>0</v>
      </c>
      <c r="R140" s="20">
        <v>0</v>
      </c>
      <c r="S140" s="20">
        <v>0</v>
      </c>
      <c r="T140" s="20">
        <v>0</v>
      </c>
      <c r="U140" s="20">
        <v>0</v>
      </c>
      <c r="V140" s="20">
        <v>0</v>
      </c>
      <c r="W140" s="20">
        <v>0</v>
      </c>
      <c r="X140" s="20">
        <v>18.089999999999975</v>
      </c>
      <c r="Y140" s="20">
        <v>14.389999999999986</v>
      </c>
      <c r="Z140" s="20">
        <v>21.360000000000014</v>
      </c>
      <c r="AA140" s="20">
        <v>17.100000000000023</v>
      </c>
      <c r="AB140" s="20">
        <v>16.360000000000014</v>
      </c>
      <c r="AC140" s="17">
        <v>0</v>
      </c>
      <c r="AD140" s="17">
        <v>0</v>
      </c>
      <c r="AE140" s="17">
        <v>0</v>
      </c>
      <c r="AF140" s="17">
        <v>0</v>
      </c>
      <c r="AG140" s="17">
        <v>0</v>
      </c>
      <c r="AH140" s="17">
        <v>0</v>
      </c>
      <c r="AI140" s="17">
        <v>0</v>
      </c>
      <c r="AJ140" s="17">
        <v>52.309999999999945</v>
      </c>
      <c r="AK140" s="17">
        <v>41.07000000000005</v>
      </c>
      <c r="AL140" s="17">
        <v>60.170000000000073</v>
      </c>
      <c r="AM140" s="17">
        <v>47.519999999999982</v>
      </c>
      <c r="AN140" s="17">
        <v>44.850000000000023</v>
      </c>
      <c r="AO140" s="20">
        <f t="shared" si="28"/>
        <v>0</v>
      </c>
      <c r="AP140" s="20">
        <f t="shared" si="28"/>
        <v>0</v>
      </c>
      <c r="AQ140" s="20">
        <f t="shared" si="28"/>
        <v>0</v>
      </c>
      <c r="AR140" s="20">
        <f t="shared" si="28"/>
        <v>0</v>
      </c>
      <c r="AS140" s="20">
        <f t="shared" si="28"/>
        <v>0</v>
      </c>
      <c r="AT140" s="20">
        <f t="shared" si="28"/>
        <v>0</v>
      </c>
      <c r="AU140" s="20">
        <f t="shared" si="28"/>
        <v>0</v>
      </c>
      <c r="AV140" s="20">
        <f t="shared" si="28"/>
        <v>432.19000000000079</v>
      </c>
      <c r="AW140" s="20">
        <f t="shared" si="28"/>
        <v>343.24000000000069</v>
      </c>
      <c r="AX140" s="20">
        <f t="shared" si="28"/>
        <v>508.71000000000038</v>
      </c>
      <c r="AY140" s="20">
        <f t="shared" si="28"/>
        <v>406.64999999999884</v>
      </c>
      <c r="AZ140" s="20">
        <f t="shared" si="28"/>
        <v>388.39000000000033</v>
      </c>
      <c r="BA140" s="17">
        <v>0</v>
      </c>
      <c r="BB140" s="17">
        <v>0</v>
      </c>
      <c r="BC140" s="17">
        <v>0</v>
      </c>
      <c r="BD140" s="17">
        <v>0</v>
      </c>
      <c r="BE140" s="17">
        <v>0</v>
      </c>
      <c r="BF140" s="17">
        <v>0</v>
      </c>
      <c r="BG140" s="17">
        <v>0</v>
      </c>
      <c r="BH140" s="17">
        <v>7.23</v>
      </c>
      <c r="BI140" s="17">
        <v>5.75</v>
      </c>
      <c r="BJ140" s="17">
        <v>8.5399999999999991</v>
      </c>
      <c r="BK140" s="17">
        <v>6.84</v>
      </c>
      <c r="BL140" s="17">
        <v>6.54</v>
      </c>
      <c r="BM140" s="20">
        <f t="shared" si="29"/>
        <v>0</v>
      </c>
      <c r="BN140" s="20">
        <f t="shared" si="29"/>
        <v>0</v>
      </c>
      <c r="BO140" s="20">
        <f t="shared" si="29"/>
        <v>0</v>
      </c>
      <c r="BP140" s="20">
        <f t="shared" si="29"/>
        <v>0</v>
      </c>
      <c r="BQ140" s="20">
        <f t="shared" si="29"/>
        <v>0</v>
      </c>
      <c r="BR140" s="20">
        <f t="shared" si="29"/>
        <v>0</v>
      </c>
      <c r="BS140" s="20">
        <f t="shared" si="29"/>
        <v>0</v>
      </c>
      <c r="BT140" s="20">
        <f t="shared" si="29"/>
        <v>439.42000000000081</v>
      </c>
      <c r="BU140" s="20">
        <f t="shared" si="29"/>
        <v>348.99000000000069</v>
      </c>
      <c r="BV140" s="20">
        <f t="shared" si="29"/>
        <v>517.25000000000034</v>
      </c>
      <c r="BW140" s="20">
        <f t="shared" si="29"/>
        <v>413.48999999999882</v>
      </c>
      <c r="BX140" s="20">
        <f t="shared" si="29"/>
        <v>394.93000000000035</v>
      </c>
      <c r="BY140" s="17">
        <f t="shared" si="30"/>
        <v>1745.9600000000009</v>
      </c>
      <c r="BZ140" s="17">
        <f t="shared" si="31"/>
        <v>87.300000000000011</v>
      </c>
      <c r="CA140" s="17">
        <f t="shared" si="32"/>
        <v>280.82000000000011</v>
      </c>
      <c r="CB140" s="17">
        <f t="shared" si="33"/>
        <v>2114.0800000000008</v>
      </c>
    </row>
    <row r="141" spans="1:80" x14ac:dyDescent="0.25">
      <c r="A141" t="str">
        <f t="shared" si="27"/>
        <v>SHEL.SCTG</v>
      </c>
      <c r="B141" s="1" t="s">
        <v>178</v>
      </c>
      <c r="C141" s="1" t="s">
        <v>179</v>
      </c>
      <c r="D141" s="1" t="s">
        <v>179</v>
      </c>
      <c r="E141" s="17">
        <v>9.8400000000000034</v>
      </c>
      <c r="F141" s="17">
        <v>5.6400000000000006</v>
      </c>
      <c r="G141" s="17">
        <v>6.5999999999999943</v>
      </c>
      <c r="H141" s="17">
        <v>147.68000000000029</v>
      </c>
      <c r="I141" s="17">
        <v>34.900000000000091</v>
      </c>
      <c r="J141" s="17">
        <v>152.52999999999975</v>
      </c>
      <c r="K141" s="17">
        <v>289.43999999999937</v>
      </c>
      <c r="L141" s="17">
        <v>335.52999999999975</v>
      </c>
      <c r="M141" s="17">
        <v>0</v>
      </c>
      <c r="N141" s="17">
        <v>0</v>
      </c>
      <c r="O141" s="17">
        <v>3.0000000000000027E-2</v>
      </c>
      <c r="P141" s="17">
        <v>1.0000000000000009E-2</v>
      </c>
      <c r="Q141" s="20">
        <v>0.49000000000000021</v>
      </c>
      <c r="R141" s="20">
        <v>0.29000000000000004</v>
      </c>
      <c r="S141" s="20">
        <v>0.33000000000000007</v>
      </c>
      <c r="T141" s="20">
        <v>7.3900000000000006</v>
      </c>
      <c r="U141" s="20">
        <v>1.75</v>
      </c>
      <c r="V141" s="20">
        <v>7.6300000000000026</v>
      </c>
      <c r="W141" s="20">
        <v>14.469999999999999</v>
      </c>
      <c r="X141" s="20">
        <v>16.769999999999996</v>
      </c>
      <c r="Y141" s="20">
        <v>0</v>
      </c>
      <c r="Z141" s="20">
        <v>0</v>
      </c>
      <c r="AA141" s="20">
        <v>0</v>
      </c>
      <c r="AB141" s="20">
        <v>0.01</v>
      </c>
      <c r="AC141" s="17">
        <v>1.5600000000000005</v>
      </c>
      <c r="AD141" s="17">
        <v>0.87999999999999989</v>
      </c>
      <c r="AE141" s="17">
        <v>1.0199999999999996</v>
      </c>
      <c r="AF141" s="17">
        <v>22.550000000000011</v>
      </c>
      <c r="AG141" s="17">
        <v>5.259999999999998</v>
      </c>
      <c r="AH141" s="17">
        <v>22.659999999999997</v>
      </c>
      <c r="AI141" s="17">
        <v>42.409999999999968</v>
      </c>
      <c r="AJ141" s="17">
        <v>48.520000000000039</v>
      </c>
      <c r="AK141" s="17">
        <v>0</v>
      </c>
      <c r="AL141" s="17">
        <v>0</v>
      </c>
      <c r="AM141" s="17">
        <v>0</v>
      </c>
      <c r="AN141" s="17">
        <v>0</v>
      </c>
      <c r="AO141" s="20">
        <f t="shared" si="28"/>
        <v>11.890000000000004</v>
      </c>
      <c r="AP141" s="20">
        <f t="shared" si="28"/>
        <v>6.8100000000000005</v>
      </c>
      <c r="AQ141" s="20">
        <f t="shared" si="28"/>
        <v>7.949999999999994</v>
      </c>
      <c r="AR141" s="20">
        <f t="shared" si="28"/>
        <v>177.62000000000029</v>
      </c>
      <c r="AS141" s="20">
        <f t="shared" si="28"/>
        <v>41.910000000000089</v>
      </c>
      <c r="AT141" s="20">
        <f t="shared" si="28"/>
        <v>182.81999999999974</v>
      </c>
      <c r="AU141" s="20">
        <f t="shared" si="28"/>
        <v>346.31999999999937</v>
      </c>
      <c r="AV141" s="20">
        <f t="shared" si="28"/>
        <v>400.81999999999977</v>
      </c>
      <c r="AW141" s="20">
        <f t="shared" si="28"/>
        <v>0</v>
      </c>
      <c r="AX141" s="20">
        <f t="shared" si="28"/>
        <v>0</v>
      </c>
      <c r="AY141" s="20">
        <f t="shared" si="28"/>
        <v>3.0000000000000027E-2</v>
      </c>
      <c r="AZ141" s="20">
        <f t="shared" si="28"/>
        <v>2.0000000000000011E-2</v>
      </c>
      <c r="BA141" s="17">
        <v>0.2</v>
      </c>
      <c r="BB141" s="17">
        <v>0.11</v>
      </c>
      <c r="BC141" s="17">
        <v>0.13</v>
      </c>
      <c r="BD141" s="17">
        <v>2.95</v>
      </c>
      <c r="BE141" s="17">
        <v>0.7</v>
      </c>
      <c r="BF141" s="17">
        <v>3.05</v>
      </c>
      <c r="BG141" s="17">
        <v>5.79</v>
      </c>
      <c r="BH141" s="17">
        <v>6.71</v>
      </c>
      <c r="BI141" s="17">
        <v>0</v>
      </c>
      <c r="BJ141" s="17">
        <v>0</v>
      </c>
      <c r="BK141" s="17">
        <v>0</v>
      </c>
      <c r="BL141" s="17">
        <v>0</v>
      </c>
      <c r="BM141" s="20">
        <f t="shared" si="29"/>
        <v>12.090000000000003</v>
      </c>
      <c r="BN141" s="20">
        <f t="shared" si="29"/>
        <v>6.9200000000000008</v>
      </c>
      <c r="BO141" s="20">
        <f t="shared" si="29"/>
        <v>8.0799999999999947</v>
      </c>
      <c r="BP141" s="20">
        <f t="shared" si="29"/>
        <v>180.57000000000028</v>
      </c>
      <c r="BQ141" s="20">
        <f t="shared" si="29"/>
        <v>42.610000000000092</v>
      </c>
      <c r="BR141" s="20">
        <f t="shared" si="29"/>
        <v>185.86999999999975</v>
      </c>
      <c r="BS141" s="20">
        <f t="shared" si="29"/>
        <v>352.10999999999939</v>
      </c>
      <c r="BT141" s="20">
        <f t="shared" si="29"/>
        <v>407.52999999999975</v>
      </c>
      <c r="BU141" s="20">
        <f t="shared" si="29"/>
        <v>0</v>
      </c>
      <c r="BV141" s="20">
        <f t="shared" si="29"/>
        <v>0</v>
      </c>
      <c r="BW141" s="20">
        <f t="shared" si="29"/>
        <v>3.0000000000000027E-2</v>
      </c>
      <c r="BX141" s="20">
        <f t="shared" si="29"/>
        <v>2.0000000000000011E-2</v>
      </c>
      <c r="BY141" s="17">
        <f t="shared" si="30"/>
        <v>982.19999999999914</v>
      </c>
      <c r="BZ141" s="17">
        <f t="shared" si="31"/>
        <v>49.129999999999995</v>
      </c>
      <c r="CA141" s="17">
        <f t="shared" si="32"/>
        <v>164.5</v>
      </c>
      <c r="CB141" s="17">
        <f t="shared" si="33"/>
        <v>1195.8299999999992</v>
      </c>
    </row>
    <row r="142" spans="1:80" x14ac:dyDescent="0.25">
      <c r="A142" t="str">
        <f t="shared" si="27"/>
        <v>TCN.SD1</v>
      </c>
      <c r="B142" s="1" t="s">
        <v>33</v>
      </c>
      <c r="C142" s="1" t="s">
        <v>180</v>
      </c>
      <c r="D142" s="1" t="s">
        <v>180</v>
      </c>
      <c r="E142" s="17">
        <v>0</v>
      </c>
      <c r="F142" s="17">
        <v>0</v>
      </c>
      <c r="G142" s="17">
        <v>0</v>
      </c>
      <c r="H142" s="17">
        <v>0</v>
      </c>
      <c r="I142" s="17">
        <v>0</v>
      </c>
      <c r="J142" s="17">
        <v>0</v>
      </c>
      <c r="K142" s="17">
        <v>0</v>
      </c>
      <c r="L142" s="17">
        <v>0</v>
      </c>
      <c r="M142" s="17">
        <v>0</v>
      </c>
      <c r="N142" s="17">
        <v>0</v>
      </c>
      <c r="O142" s="17">
        <v>0</v>
      </c>
      <c r="P142" s="17">
        <v>0</v>
      </c>
      <c r="Q142" s="20">
        <v>0</v>
      </c>
      <c r="R142" s="20">
        <v>0</v>
      </c>
      <c r="S142" s="20">
        <v>0</v>
      </c>
      <c r="T142" s="20">
        <v>0</v>
      </c>
      <c r="U142" s="20">
        <v>0</v>
      </c>
      <c r="V142" s="20">
        <v>0</v>
      </c>
      <c r="W142" s="20">
        <v>0</v>
      </c>
      <c r="X142" s="20">
        <v>0</v>
      </c>
      <c r="Y142" s="20">
        <v>0</v>
      </c>
      <c r="Z142" s="20">
        <v>0</v>
      </c>
      <c r="AA142" s="20">
        <v>0</v>
      </c>
      <c r="AB142" s="20">
        <v>0</v>
      </c>
      <c r="AC142" s="17">
        <v>0</v>
      </c>
      <c r="AD142" s="17">
        <v>0</v>
      </c>
      <c r="AE142" s="17">
        <v>0</v>
      </c>
      <c r="AF142" s="17">
        <v>0</v>
      </c>
      <c r="AG142" s="17">
        <v>0</v>
      </c>
      <c r="AH142" s="17">
        <v>0</v>
      </c>
      <c r="AI142" s="17">
        <v>0</v>
      </c>
      <c r="AJ142" s="17">
        <v>0</v>
      </c>
      <c r="AK142" s="17">
        <v>0</v>
      </c>
      <c r="AL142" s="17">
        <v>0</v>
      </c>
      <c r="AM142" s="17">
        <v>0</v>
      </c>
      <c r="AN142" s="17">
        <v>0</v>
      </c>
      <c r="AO142" s="20">
        <f t="shared" si="28"/>
        <v>0</v>
      </c>
      <c r="AP142" s="20">
        <f t="shared" si="28"/>
        <v>0</v>
      </c>
      <c r="AQ142" s="20">
        <f t="shared" si="28"/>
        <v>0</v>
      </c>
      <c r="AR142" s="20">
        <f t="shared" si="28"/>
        <v>0</v>
      </c>
      <c r="AS142" s="20">
        <f t="shared" si="28"/>
        <v>0</v>
      </c>
      <c r="AT142" s="20">
        <f t="shared" si="28"/>
        <v>0</v>
      </c>
      <c r="AU142" s="20">
        <f t="shared" si="28"/>
        <v>0</v>
      </c>
      <c r="AV142" s="20">
        <f t="shared" si="28"/>
        <v>0</v>
      </c>
      <c r="AW142" s="20">
        <f t="shared" si="28"/>
        <v>0</v>
      </c>
      <c r="AX142" s="20">
        <f t="shared" si="28"/>
        <v>0</v>
      </c>
      <c r="AY142" s="20">
        <f t="shared" si="28"/>
        <v>0</v>
      </c>
      <c r="AZ142" s="20">
        <f t="shared" si="28"/>
        <v>0</v>
      </c>
      <c r="BA142" s="17">
        <v>0</v>
      </c>
      <c r="BB142" s="17">
        <v>0</v>
      </c>
      <c r="BC142" s="17">
        <v>0</v>
      </c>
      <c r="BD142" s="17">
        <v>0</v>
      </c>
      <c r="BE142" s="17">
        <v>0</v>
      </c>
      <c r="BF142" s="17">
        <v>0</v>
      </c>
      <c r="BG142" s="17">
        <v>0</v>
      </c>
      <c r="BH142" s="17">
        <v>0</v>
      </c>
      <c r="BI142" s="17">
        <v>0</v>
      </c>
      <c r="BJ142" s="17">
        <v>0</v>
      </c>
      <c r="BK142" s="17">
        <v>0</v>
      </c>
      <c r="BL142" s="17">
        <v>0</v>
      </c>
      <c r="BM142" s="20">
        <f t="shared" si="29"/>
        <v>0</v>
      </c>
      <c r="BN142" s="20">
        <f t="shared" si="29"/>
        <v>0</v>
      </c>
      <c r="BO142" s="20">
        <f t="shared" si="29"/>
        <v>0</v>
      </c>
      <c r="BP142" s="20">
        <f t="shared" si="29"/>
        <v>0</v>
      </c>
      <c r="BQ142" s="20">
        <f t="shared" si="29"/>
        <v>0</v>
      </c>
      <c r="BR142" s="20">
        <f t="shared" si="29"/>
        <v>0</v>
      </c>
      <c r="BS142" s="20">
        <f t="shared" si="29"/>
        <v>0</v>
      </c>
      <c r="BT142" s="20">
        <f t="shared" si="29"/>
        <v>0</v>
      </c>
      <c r="BU142" s="20">
        <f t="shared" si="29"/>
        <v>0</v>
      </c>
      <c r="BV142" s="20">
        <f t="shared" si="29"/>
        <v>0</v>
      </c>
      <c r="BW142" s="20">
        <f t="shared" si="29"/>
        <v>0</v>
      </c>
      <c r="BX142" s="20">
        <f t="shared" si="29"/>
        <v>0</v>
      </c>
      <c r="BY142" s="17">
        <f t="shared" si="30"/>
        <v>0</v>
      </c>
      <c r="BZ142" s="17">
        <f t="shared" si="31"/>
        <v>0</v>
      </c>
      <c r="CA142" s="17">
        <f t="shared" si="32"/>
        <v>0</v>
      </c>
      <c r="CB142" s="17">
        <f t="shared" si="33"/>
        <v>0</v>
      </c>
    </row>
    <row r="143" spans="1:80" x14ac:dyDescent="0.25">
      <c r="A143" t="str">
        <f t="shared" si="27"/>
        <v>TCN.SD2</v>
      </c>
      <c r="B143" s="1" t="s">
        <v>33</v>
      </c>
      <c r="C143" s="1" t="s">
        <v>181</v>
      </c>
      <c r="D143" s="1" t="s">
        <v>181</v>
      </c>
      <c r="E143" s="17">
        <v>0</v>
      </c>
      <c r="F143" s="17">
        <v>0</v>
      </c>
      <c r="G143" s="17">
        <v>0</v>
      </c>
      <c r="H143" s="17">
        <v>0</v>
      </c>
      <c r="I143" s="17">
        <v>0</v>
      </c>
      <c r="J143" s="17">
        <v>0</v>
      </c>
      <c r="K143" s="17">
        <v>0</v>
      </c>
      <c r="L143" s="17">
        <v>0</v>
      </c>
      <c r="M143" s="17">
        <v>0</v>
      </c>
      <c r="N143" s="17">
        <v>0</v>
      </c>
      <c r="O143" s="17">
        <v>0</v>
      </c>
      <c r="P143" s="17">
        <v>0</v>
      </c>
      <c r="Q143" s="20">
        <v>0</v>
      </c>
      <c r="R143" s="20">
        <v>0</v>
      </c>
      <c r="S143" s="20">
        <v>0</v>
      </c>
      <c r="T143" s="20">
        <v>0</v>
      </c>
      <c r="U143" s="20">
        <v>0</v>
      </c>
      <c r="V143" s="20">
        <v>0</v>
      </c>
      <c r="W143" s="20">
        <v>0</v>
      </c>
      <c r="X143" s="20">
        <v>0</v>
      </c>
      <c r="Y143" s="20">
        <v>0</v>
      </c>
      <c r="Z143" s="20">
        <v>0</v>
      </c>
      <c r="AA143" s="20">
        <v>0</v>
      </c>
      <c r="AB143" s="20">
        <v>0</v>
      </c>
      <c r="AC143" s="17">
        <v>0</v>
      </c>
      <c r="AD143" s="17">
        <v>0</v>
      </c>
      <c r="AE143" s="17">
        <v>0</v>
      </c>
      <c r="AF143" s="17">
        <v>0</v>
      </c>
      <c r="AG143" s="17">
        <v>0</v>
      </c>
      <c r="AH143" s="17">
        <v>0</v>
      </c>
      <c r="AI143" s="17">
        <v>0</v>
      </c>
      <c r="AJ143" s="17">
        <v>0</v>
      </c>
      <c r="AK143" s="17">
        <v>0</v>
      </c>
      <c r="AL143" s="17">
        <v>0</v>
      </c>
      <c r="AM143" s="17">
        <v>0</v>
      </c>
      <c r="AN143" s="17">
        <v>0</v>
      </c>
      <c r="AO143" s="20">
        <f t="shared" si="28"/>
        <v>0</v>
      </c>
      <c r="AP143" s="20">
        <f t="shared" si="28"/>
        <v>0</v>
      </c>
      <c r="AQ143" s="20">
        <f t="shared" si="28"/>
        <v>0</v>
      </c>
      <c r="AR143" s="20">
        <f t="shared" si="28"/>
        <v>0</v>
      </c>
      <c r="AS143" s="20">
        <f t="shared" si="28"/>
        <v>0</v>
      </c>
      <c r="AT143" s="20">
        <f t="shared" si="28"/>
        <v>0</v>
      </c>
      <c r="AU143" s="20">
        <f t="shared" si="28"/>
        <v>0</v>
      </c>
      <c r="AV143" s="20">
        <f t="shared" si="28"/>
        <v>0</v>
      </c>
      <c r="AW143" s="20">
        <f t="shared" si="28"/>
        <v>0</v>
      </c>
      <c r="AX143" s="20">
        <f t="shared" si="28"/>
        <v>0</v>
      </c>
      <c r="AY143" s="20">
        <f t="shared" si="28"/>
        <v>0</v>
      </c>
      <c r="AZ143" s="20">
        <f t="shared" si="28"/>
        <v>0</v>
      </c>
      <c r="BA143" s="17">
        <v>0</v>
      </c>
      <c r="BB143" s="17">
        <v>0</v>
      </c>
      <c r="BC143" s="17">
        <v>0</v>
      </c>
      <c r="BD143" s="17">
        <v>0</v>
      </c>
      <c r="BE143" s="17">
        <v>0</v>
      </c>
      <c r="BF143" s="17">
        <v>0</v>
      </c>
      <c r="BG143" s="17">
        <v>0</v>
      </c>
      <c r="BH143" s="17">
        <v>0</v>
      </c>
      <c r="BI143" s="17">
        <v>0</v>
      </c>
      <c r="BJ143" s="17">
        <v>0</v>
      </c>
      <c r="BK143" s="17">
        <v>0</v>
      </c>
      <c r="BL143" s="17">
        <v>0</v>
      </c>
      <c r="BM143" s="20">
        <f t="shared" si="29"/>
        <v>0</v>
      </c>
      <c r="BN143" s="20">
        <f t="shared" si="29"/>
        <v>0</v>
      </c>
      <c r="BO143" s="20">
        <f t="shared" si="29"/>
        <v>0</v>
      </c>
      <c r="BP143" s="20">
        <f t="shared" si="29"/>
        <v>0</v>
      </c>
      <c r="BQ143" s="20">
        <f t="shared" si="29"/>
        <v>0</v>
      </c>
      <c r="BR143" s="20">
        <f t="shared" si="29"/>
        <v>0</v>
      </c>
      <c r="BS143" s="20">
        <f t="shared" si="29"/>
        <v>0</v>
      </c>
      <c r="BT143" s="20">
        <f t="shared" si="29"/>
        <v>0</v>
      </c>
      <c r="BU143" s="20">
        <f t="shared" si="29"/>
        <v>0</v>
      </c>
      <c r="BV143" s="20">
        <f t="shared" si="29"/>
        <v>0</v>
      </c>
      <c r="BW143" s="20">
        <f t="shared" si="29"/>
        <v>0</v>
      </c>
      <c r="BX143" s="20">
        <f t="shared" si="29"/>
        <v>0</v>
      </c>
      <c r="BY143" s="17">
        <f t="shared" si="30"/>
        <v>0</v>
      </c>
      <c r="BZ143" s="17">
        <f t="shared" si="31"/>
        <v>0</v>
      </c>
      <c r="CA143" s="17">
        <f t="shared" si="32"/>
        <v>0</v>
      </c>
      <c r="CB143" s="17">
        <f t="shared" si="33"/>
        <v>0</v>
      </c>
    </row>
    <row r="144" spans="1:80" x14ac:dyDescent="0.25">
      <c r="A144" t="str">
        <f t="shared" si="27"/>
        <v>ASTC.SD3</v>
      </c>
      <c r="B144" s="1" t="s">
        <v>182</v>
      </c>
      <c r="C144" s="1" t="s">
        <v>183</v>
      </c>
      <c r="D144" s="1" t="s">
        <v>183</v>
      </c>
      <c r="E144" s="17">
        <v>0</v>
      </c>
      <c r="F144" s="17">
        <v>0</v>
      </c>
      <c r="G144" s="17">
        <v>0</v>
      </c>
      <c r="H144" s="17">
        <v>0</v>
      </c>
      <c r="I144" s="17">
        <v>0</v>
      </c>
      <c r="J144" s="17">
        <v>0</v>
      </c>
      <c r="K144" s="17">
        <v>0</v>
      </c>
      <c r="L144" s="17">
        <v>0</v>
      </c>
      <c r="M144" s="17">
        <v>0</v>
      </c>
      <c r="N144" s="17">
        <v>0</v>
      </c>
      <c r="O144" s="17">
        <v>0</v>
      </c>
      <c r="P144" s="17">
        <v>0</v>
      </c>
      <c r="Q144" s="20">
        <v>0</v>
      </c>
      <c r="R144" s="20">
        <v>0</v>
      </c>
      <c r="S144" s="20">
        <v>0</v>
      </c>
      <c r="T144" s="20">
        <v>0</v>
      </c>
      <c r="U144" s="20">
        <v>0</v>
      </c>
      <c r="V144" s="20">
        <v>0</v>
      </c>
      <c r="W144" s="20">
        <v>0</v>
      </c>
      <c r="X144" s="20">
        <v>0</v>
      </c>
      <c r="Y144" s="20">
        <v>0</v>
      </c>
      <c r="Z144" s="20">
        <v>0</v>
      </c>
      <c r="AA144" s="20">
        <v>0</v>
      </c>
      <c r="AB144" s="20">
        <v>0</v>
      </c>
      <c r="AC144" s="17">
        <v>0</v>
      </c>
      <c r="AD144" s="17">
        <v>0</v>
      </c>
      <c r="AE144" s="17">
        <v>0</v>
      </c>
      <c r="AF144" s="17">
        <v>0</v>
      </c>
      <c r="AG144" s="17">
        <v>0</v>
      </c>
      <c r="AH144" s="17">
        <v>0</v>
      </c>
      <c r="AI144" s="17">
        <v>0</v>
      </c>
      <c r="AJ144" s="17">
        <v>0</v>
      </c>
      <c r="AK144" s="17">
        <v>0</v>
      </c>
      <c r="AL144" s="17">
        <v>0</v>
      </c>
      <c r="AM144" s="17">
        <v>0</v>
      </c>
      <c r="AN144" s="17">
        <v>0</v>
      </c>
      <c r="AO144" s="20">
        <f t="shared" si="28"/>
        <v>0</v>
      </c>
      <c r="AP144" s="20">
        <f t="shared" si="28"/>
        <v>0</v>
      </c>
      <c r="AQ144" s="20">
        <f t="shared" si="28"/>
        <v>0</v>
      </c>
      <c r="AR144" s="20">
        <f t="shared" si="28"/>
        <v>0</v>
      </c>
      <c r="AS144" s="20">
        <f t="shared" si="28"/>
        <v>0</v>
      </c>
      <c r="AT144" s="20">
        <f t="shared" si="28"/>
        <v>0</v>
      </c>
      <c r="AU144" s="20">
        <f t="shared" si="28"/>
        <v>0</v>
      </c>
      <c r="AV144" s="20">
        <f t="shared" si="28"/>
        <v>0</v>
      </c>
      <c r="AW144" s="20">
        <f t="shared" si="28"/>
        <v>0</v>
      </c>
      <c r="AX144" s="20">
        <f t="shared" si="28"/>
        <v>0</v>
      </c>
      <c r="AY144" s="20">
        <f t="shared" si="28"/>
        <v>0</v>
      </c>
      <c r="AZ144" s="20">
        <f t="shared" si="28"/>
        <v>0</v>
      </c>
      <c r="BA144" s="17">
        <v>0</v>
      </c>
      <c r="BB144" s="17">
        <v>0</v>
      </c>
      <c r="BC144" s="17">
        <v>0</v>
      </c>
      <c r="BD144" s="17">
        <v>0</v>
      </c>
      <c r="BE144" s="17">
        <v>0</v>
      </c>
      <c r="BF144" s="17">
        <v>0</v>
      </c>
      <c r="BG144" s="17">
        <v>0</v>
      </c>
      <c r="BH144" s="17">
        <v>0</v>
      </c>
      <c r="BI144" s="17">
        <v>0</v>
      </c>
      <c r="BJ144" s="17">
        <v>0</v>
      </c>
      <c r="BK144" s="17">
        <v>0</v>
      </c>
      <c r="BL144" s="17">
        <v>0</v>
      </c>
      <c r="BM144" s="20">
        <f t="shared" si="29"/>
        <v>0</v>
      </c>
      <c r="BN144" s="20">
        <f t="shared" si="29"/>
        <v>0</v>
      </c>
      <c r="BO144" s="20">
        <f t="shared" si="29"/>
        <v>0</v>
      </c>
      <c r="BP144" s="20">
        <f t="shared" si="29"/>
        <v>0</v>
      </c>
      <c r="BQ144" s="20">
        <f t="shared" si="29"/>
        <v>0</v>
      </c>
      <c r="BR144" s="20">
        <f t="shared" si="29"/>
        <v>0</v>
      </c>
      <c r="BS144" s="20">
        <f t="shared" si="29"/>
        <v>0</v>
      </c>
      <c r="BT144" s="20">
        <f t="shared" si="29"/>
        <v>0</v>
      </c>
      <c r="BU144" s="20">
        <f t="shared" si="29"/>
        <v>0</v>
      </c>
      <c r="BV144" s="20">
        <f t="shared" si="29"/>
        <v>0</v>
      </c>
      <c r="BW144" s="20">
        <f t="shared" si="29"/>
        <v>0</v>
      </c>
      <c r="BX144" s="20">
        <f t="shared" si="29"/>
        <v>0</v>
      </c>
      <c r="BY144" s="17">
        <f t="shared" si="30"/>
        <v>0</v>
      </c>
      <c r="BZ144" s="17">
        <f t="shared" si="31"/>
        <v>0</v>
      </c>
      <c r="CA144" s="17">
        <f t="shared" si="32"/>
        <v>0</v>
      </c>
      <c r="CB144" s="17">
        <f t="shared" si="33"/>
        <v>0</v>
      </c>
    </row>
    <row r="145" spans="1:80" x14ac:dyDescent="0.25">
      <c r="A145" t="str">
        <f t="shared" si="27"/>
        <v>ASTC.SD4</v>
      </c>
      <c r="B145" s="1" t="s">
        <v>182</v>
      </c>
      <c r="C145" s="1" t="s">
        <v>184</v>
      </c>
      <c r="D145" s="1" t="s">
        <v>184</v>
      </c>
      <c r="E145" s="17">
        <v>0</v>
      </c>
      <c r="F145" s="17">
        <v>0</v>
      </c>
      <c r="G145" s="17">
        <v>0</v>
      </c>
      <c r="H145" s="17">
        <v>0</v>
      </c>
      <c r="I145" s="17">
        <v>0</v>
      </c>
      <c r="J145" s="17">
        <v>0</v>
      </c>
      <c r="K145" s="17">
        <v>0</v>
      </c>
      <c r="L145" s="17">
        <v>0</v>
      </c>
      <c r="M145" s="17">
        <v>0</v>
      </c>
      <c r="N145" s="17">
        <v>0</v>
      </c>
      <c r="O145" s="17">
        <v>0</v>
      </c>
      <c r="P145" s="17">
        <v>0</v>
      </c>
      <c r="Q145" s="20">
        <v>0</v>
      </c>
      <c r="R145" s="20">
        <v>0</v>
      </c>
      <c r="S145" s="20">
        <v>0</v>
      </c>
      <c r="T145" s="20">
        <v>0</v>
      </c>
      <c r="U145" s="20">
        <v>0</v>
      </c>
      <c r="V145" s="20">
        <v>0</v>
      </c>
      <c r="W145" s="20">
        <v>0</v>
      </c>
      <c r="X145" s="20">
        <v>0</v>
      </c>
      <c r="Y145" s="20">
        <v>0</v>
      </c>
      <c r="Z145" s="20">
        <v>0</v>
      </c>
      <c r="AA145" s="20">
        <v>0</v>
      </c>
      <c r="AB145" s="20">
        <v>0</v>
      </c>
      <c r="AC145" s="17">
        <v>0</v>
      </c>
      <c r="AD145" s="17">
        <v>0</v>
      </c>
      <c r="AE145" s="17">
        <v>0</v>
      </c>
      <c r="AF145" s="17">
        <v>0</v>
      </c>
      <c r="AG145" s="17">
        <v>0</v>
      </c>
      <c r="AH145" s="17">
        <v>0</v>
      </c>
      <c r="AI145" s="17">
        <v>0</v>
      </c>
      <c r="AJ145" s="17">
        <v>0</v>
      </c>
      <c r="AK145" s="17">
        <v>0</v>
      </c>
      <c r="AL145" s="17">
        <v>0</v>
      </c>
      <c r="AM145" s="17">
        <v>0</v>
      </c>
      <c r="AN145" s="17">
        <v>0</v>
      </c>
      <c r="AO145" s="20">
        <f t="shared" si="28"/>
        <v>0</v>
      </c>
      <c r="AP145" s="20">
        <f t="shared" si="28"/>
        <v>0</v>
      </c>
      <c r="AQ145" s="20">
        <f t="shared" si="28"/>
        <v>0</v>
      </c>
      <c r="AR145" s="20">
        <f t="shared" si="28"/>
        <v>0</v>
      </c>
      <c r="AS145" s="20">
        <f t="shared" si="28"/>
        <v>0</v>
      </c>
      <c r="AT145" s="20">
        <f t="shared" si="28"/>
        <v>0</v>
      </c>
      <c r="AU145" s="20">
        <f t="shared" si="28"/>
        <v>0</v>
      </c>
      <c r="AV145" s="20">
        <f t="shared" si="28"/>
        <v>0</v>
      </c>
      <c r="AW145" s="20">
        <f t="shared" si="28"/>
        <v>0</v>
      </c>
      <c r="AX145" s="20">
        <f t="shared" si="28"/>
        <v>0</v>
      </c>
      <c r="AY145" s="20">
        <f t="shared" si="28"/>
        <v>0</v>
      </c>
      <c r="AZ145" s="20">
        <f t="shared" si="28"/>
        <v>0</v>
      </c>
      <c r="BA145" s="17">
        <v>0</v>
      </c>
      <c r="BB145" s="17">
        <v>0</v>
      </c>
      <c r="BC145" s="17">
        <v>0</v>
      </c>
      <c r="BD145" s="17">
        <v>0</v>
      </c>
      <c r="BE145" s="17">
        <v>0</v>
      </c>
      <c r="BF145" s="17">
        <v>0</v>
      </c>
      <c r="BG145" s="17">
        <v>0</v>
      </c>
      <c r="BH145" s="17">
        <v>0</v>
      </c>
      <c r="BI145" s="17">
        <v>0</v>
      </c>
      <c r="BJ145" s="17">
        <v>0</v>
      </c>
      <c r="BK145" s="17">
        <v>0</v>
      </c>
      <c r="BL145" s="17">
        <v>0</v>
      </c>
      <c r="BM145" s="20">
        <f t="shared" si="29"/>
        <v>0</v>
      </c>
      <c r="BN145" s="20">
        <f t="shared" si="29"/>
        <v>0</v>
      </c>
      <c r="BO145" s="20">
        <f t="shared" si="29"/>
        <v>0</v>
      </c>
      <c r="BP145" s="20">
        <f t="shared" si="29"/>
        <v>0</v>
      </c>
      <c r="BQ145" s="20">
        <f t="shared" si="29"/>
        <v>0</v>
      </c>
      <c r="BR145" s="20">
        <f t="shared" si="29"/>
        <v>0</v>
      </c>
      <c r="BS145" s="20">
        <f t="shared" si="29"/>
        <v>0</v>
      </c>
      <c r="BT145" s="20">
        <f t="shared" si="29"/>
        <v>0</v>
      </c>
      <c r="BU145" s="20">
        <f t="shared" si="29"/>
        <v>0</v>
      </c>
      <c r="BV145" s="20">
        <f t="shared" si="29"/>
        <v>0</v>
      </c>
      <c r="BW145" s="20">
        <f t="shared" si="29"/>
        <v>0</v>
      </c>
      <c r="BX145" s="20">
        <f t="shared" si="29"/>
        <v>0</v>
      </c>
      <c r="BY145" s="17">
        <f t="shared" si="30"/>
        <v>0</v>
      </c>
      <c r="BZ145" s="17">
        <f t="shared" si="31"/>
        <v>0</v>
      </c>
      <c r="CA145" s="17">
        <f t="shared" si="32"/>
        <v>0</v>
      </c>
      <c r="CB145" s="17">
        <f t="shared" si="33"/>
        <v>0</v>
      </c>
    </row>
    <row r="146" spans="1:80" x14ac:dyDescent="0.25">
      <c r="A146" t="str">
        <f t="shared" si="27"/>
        <v>EPPA.SD5</v>
      </c>
      <c r="B146" s="1" t="s">
        <v>186</v>
      </c>
      <c r="C146" s="1" t="s">
        <v>185</v>
      </c>
      <c r="D146" s="1" t="s">
        <v>185</v>
      </c>
      <c r="E146" s="17">
        <v>-846.21000000007916</v>
      </c>
      <c r="F146" s="17">
        <v>-732.05999999999767</v>
      </c>
      <c r="G146" s="17">
        <v>-509.87000000005355</v>
      </c>
      <c r="H146" s="17">
        <v>-449.64000000001397</v>
      </c>
      <c r="I146" s="17">
        <v>-689.09999999997672</v>
      </c>
      <c r="J146" s="17">
        <v>0</v>
      </c>
      <c r="K146" s="17">
        <v>-473.6699999999837</v>
      </c>
      <c r="L146" s="17">
        <v>-891.4100000000326</v>
      </c>
      <c r="M146" s="17">
        <v>-516.96999999997206</v>
      </c>
      <c r="N146" s="17">
        <v>-436.45000000001164</v>
      </c>
      <c r="O146" s="17">
        <v>-529.63999999995576</v>
      </c>
      <c r="P146" s="17">
        <v>-554.22999999998137</v>
      </c>
      <c r="Q146" s="20">
        <v>-42.3100000000004</v>
      </c>
      <c r="R146" s="20">
        <v>-36.599999999999454</v>
      </c>
      <c r="S146" s="20">
        <v>-25.489999999999782</v>
      </c>
      <c r="T146" s="20">
        <v>-22.480000000000018</v>
      </c>
      <c r="U146" s="20">
        <v>-34.449999999999818</v>
      </c>
      <c r="V146" s="20">
        <v>0</v>
      </c>
      <c r="W146" s="20">
        <v>-23.680000000000291</v>
      </c>
      <c r="X146" s="20">
        <v>-44.570000000000618</v>
      </c>
      <c r="Y146" s="20">
        <v>-25.850000000000364</v>
      </c>
      <c r="Z146" s="20">
        <v>-21.830000000000382</v>
      </c>
      <c r="AA146" s="20">
        <v>-26.479999999999563</v>
      </c>
      <c r="AB146" s="20">
        <v>-27.710000000000036</v>
      </c>
      <c r="AC146" s="17">
        <v>-134.47999999999956</v>
      </c>
      <c r="AD146" s="17">
        <v>-114.77999999999884</v>
      </c>
      <c r="AE146" s="17">
        <v>-78.969999999999345</v>
      </c>
      <c r="AF146" s="17">
        <v>-68.680000000000291</v>
      </c>
      <c r="AG146" s="17">
        <v>-103.84000000000015</v>
      </c>
      <c r="AH146" s="17">
        <v>0</v>
      </c>
      <c r="AI146" s="17">
        <v>-69.399999999999636</v>
      </c>
      <c r="AJ146" s="17">
        <v>-128.90999999999985</v>
      </c>
      <c r="AK146" s="17">
        <v>-73.770000000000437</v>
      </c>
      <c r="AL146" s="17">
        <v>-61.470000000001164</v>
      </c>
      <c r="AM146" s="17">
        <v>-73.579999999999927</v>
      </c>
      <c r="AN146" s="17">
        <v>-75.969999999999345</v>
      </c>
      <c r="AO146" s="20">
        <f t="shared" si="28"/>
        <v>-1023.0000000000791</v>
      </c>
      <c r="AP146" s="20">
        <f t="shared" si="28"/>
        <v>-883.43999999999596</v>
      </c>
      <c r="AQ146" s="20">
        <f t="shared" si="28"/>
        <v>-614.33000000005268</v>
      </c>
      <c r="AR146" s="20">
        <f t="shared" si="28"/>
        <v>-540.80000000001428</v>
      </c>
      <c r="AS146" s="20">
        <f t="shared" si="28"/>
        <v>-827.38999999997668</v>
      </c>
      <c r="AT146" s="20">
        <f t="shared" si="28"/>
        <v>0</v>
      </c>
      <c r="AU146" s="20">
        <f t="shared" si="28"/>
        <v>-566.74999999998363</v>
      </c>
      <c r="AV146" s="20">
        <f t="shared" si="28"/>
        <v>-1064.8900000000331</v>
      </c>
      <c r="AW146" s="20">
        <f t="shared" si="28"/>
        <v>-616.58999999997286</v>
      </c>
      <c r="AX146" s="20">
        <f t="shared" si="28"/>
        <v>-519.75000000001319</v>
      </c>
      <c r="AY146" s="20">
        <f t="shared" si="28"/>
        <v>-629.69999999995525</v>
      </c>
      <c r="AZ146" s="20">
        <f t="shared" si="28"/>
        <v>-657.90999999998076</v>
      </c>
      <c r="BA146" s="17">
        <v>-16.920000000000002</v>
      </c>
      <c r="BB146" s="17">
        <v>-14.64</v>
      </c>
      <c r="BC146" s="17">
        <v>-10.199999999999999</v>
      </c>
      <c r="BD146" s="17">
        <v>-8.99</v>
      </c>
      <c r="BE146" s="17">
        <v>-13.78</v>
      </c>
      <c r="BF146" s="17">
        <v>0</v>
      </c>
      <c r="BG146" s="17">
        <v>-9.4700000000000006</v>
      </c>
      <c r="BH146" s="17">
        <v>-17.82</v>
      </c>
      <c r="BI146" s="17">
        <v>-10.34</v>
      </c>
      <c r="BJ146" s="17">
        <v>-8.73</v>
      </c>
      <c r="BK146" s="17">
        <v>-10.59</v>
      </c>
      <c r="BL146" s="17">
        <v>-11.08</v>
      </c>
      <c r="BM146" s="20">
        <f t="shared" si="29"/>
        <v>-1039.9200000000792</v>
      </c>
      <c r="BN146" s="20">
        <f t="shared" si="29"/>
        <v>-898.07999999999595</v>
      </c>
      <c r="BO146" s="20">
        <f t="shared" si="29"/>
        <v>-624.53000000005272</v>
      </c>
      <c r="BP146" s="20">
        <f t="shared" si="29"/>
        <v>-549.79000000001429</v>
      </c>
      <c r="BQ146" s="20">
        <f t="shared" si="29"/>
        <v>-841.16999999997665</v>
      </c>
      <c r="BR146" s="20">
        <f t="shared" si="29"/>
        <v>0</v>
      </c>
      <c r="BS146" s="20">
        <f t="shared" si="29"/>
        <v>-576.21999999998366</v>
      </c>
      <c r="BT146" s="20">
        <f t="shared" si="29"/>
        <v>-1082.710000000033</v>
      </c>
      <c r="BU146" s="20">
        <f t="shared" si="29"/>
        <v>-626.92999999997289</v>
      </c>
      <c r="BV146" s="20">
        <f t="shared" si="29"/>
        <v>-528.48000000001321</v>
      </c>
      <c r="BW146" s="20">
        <f t="shared" si="29"/>
        <v>-640.28999999995528</v>
      </c>
      <c r="BX146" s="20">
        <f t="shared" si="29"/>
        <v>-668.9899999999808</v>
      </c>
      <c r="BY146" s="17">
        <f t="shared" si="30"/>
        <v>-6629.2500000000582</v>
      </c>
      <c r="BZ146" s="17">
        <f t="shared" si="31"/>
        <v>-331.45000000000073</v>
      </c>
      <c r="CA146" s="17">
        <f t="shared" si="32"/>
        <v>-1116.4099999999983</v>
      </c>
      <c r="CB146" s="17">
        <f t="shared" si="33"/>
        <v>-8077.1100000000579</v>
      </c>
    </row>
    <row r="147" spans="1:80" x14ac:dyDescent="0.25">
      <c r="A147" t="str">
        <f t="shared" si="27"/>
        <v>EPPA.SD6</v>
      </c>
      <c r="B147" s="1" t="s">
        <v>186</v>
      </c>
      <c r="C147" s="1" t="s">
        <v>187</v>
      </c>
      <c r="D147" s="1" t="s">
        <v>187</v>
      </c>
      <c r="E147" s="17">
        <v>0</v>
      </c>
      <c r="F147" s="17">
        <v>0</v>
      </c>
      <c r="G147" s="17">
        <v>0</v>
      </c>
      <c r="H147" s="17">
        <v>0</v>
      </c>
      <c r="I147" s="17">
        <v>0</v>
      </c>
      <c r="J147" s="17">
        <v>0</v>
      </c>
      <c r="K147" s="17">
        <v>0</v>
      </c>
      <c r="L147" s="17">
        <v>0</v>
      </c>
      <c r="M147" s="17">
        <v>0</v>
      </c>
      <c r="N147" s="17">
        <v>0</v>
      </c>
      <c r="O147" s="17">
        <v>0</v>
      </c>
      <c r="P147" s="17">
        <v>0</v>
      </c>
      <c r="Q147" s="20">
        <v>0</v>
      </c>
      <c r="R147" s="20">
        <v>0</v>
      </c>
      <c r="S147" s="20">
        <v>0</v>
      </c>
      <c r="T147" s="20">
        <v>0</v>
      </c>
      <c r="U147" s="20">
        <v>0</v>
      </c>
      <c r="V147" s="20">
        <v>0</v>
      </c>
      <c r="W147" s="20">
        <v>0</v>
      </c>
      <c r="X147" s="20">
        <v>0</v>
      </c>
      <c r="Y147" s="20">
        <v>0</v>
      </c>
      <c r="Z147" s="20">
        <v>0</v>
      </c>
      <c r="AA147" s="20">
        <v>0</v>
      </c>
      <c r="AB147" s="20">
        <v>0</v>
      </c>
      <c r="AC147" s="17">
        <v>0</v>
      </c>
      <c r="AD147" s="17">
        <v>0</v>
      </c>
      <c r="AE147" s="17">
        <v>0</v>
      </c>
      <c r="AF147" s="17">
        <v>0</v>
      </c>
      <c r="AG147" s="17">
        <v>0</v>
      </c>
      <c r="AH147" s="17">
        <v>0</v>
      </c>
      <c r="AI147" s="17">
        <v>0</v>
      </c>
      <c r="AJ147" s="17">
        <v>0</v>
      </c>
      <c r="AK147" s="17">
        <v>0</v>
      </c>
      <c r="AL147" s="17">
        <v>0</v>
      </c>
      <c r="AM147" s="17">
        <v>0</v>
      </c>
      <c r="AN147" s="17">
        <v>0</v>
      </c>
      <c r="AO147" s="20">
        <f t="shared" si="28"/>
        <v>0</v>
      </c>
      <c r="AP147" s="20">
        <f t="shared" si="28"/>
        <v>0</v>
      </c>
      <c r="AQ147" s="20">
        <f t="shared" si="28"/>
        <v>0</v>
      </c>
      <c r="AR147" s="20">
        <f t="shared" si="28"/>
        <v>0</v>
      </c>
      <c r="AS147" s="20">
        <f t="shared" si="28"/>
        <v>0</v>
      </c>
      <c r="AT147" s="20">
        <f t="shared" si="28"/>
        <v>0</v>
      </c>
      <c r="AU147" s="20">
        <f t="shared" si="28"/>
        <v>0</v>
      </c>
      <c r="AV147" s="20">
        <f t="shared" si="28"/>
        <v>0</v>
      </c>
      <c r="AW147" s="20">
        <f t="shared" si="28"/>
        <v>0</v>
      </c>
      <c r="AX147" s="20">
        <f t="shared" si="28"/>
        <v>0</v>
      </c>
      <c r="AY147" s="20">
        <f t="shared" si="28"/>
        <v>0</v>
      </c>
      <c r="AZ147" s="20">
        <f t="shared" si="28"/>
        <v>0</v>
      </c>
      <c r="BA147" s="17">
        <v>0</v>
      </c>
      <c r="BB147" s="17">
        <v>0</v>
      </c>
      <c r="BC147" s="17">
        <v>0</v>
      </c>
      <c r="BD147" s="17">
        <v>0</v>
      </c>
      <c r="BE147" s="17">
        <v>0</v>
      </c>
      <c r="BF147" s="17">
        <v>0</v>
      </c>
      <c r="BG147" s="17">
        <v>0</v>
      </c>
      <c r="BH147" s="17">
        <v>0</v>
      </c>
      <c r="BI147" s="17">
        <v>0</v>
      </c>
      <c r="BJ147" s="17">
        <v>0</v>
      </c>
      <c r="BK147" s="17">
        <v>0</v>
      </c>
      <c r="BL147" s="17">
        <v>0</v>
      </c>
      <c r="BM147" s="20">
        <f t="shared" si="29"/>
        <v>0</v>
      </c>
      <c r="BN147" s="20">
        <f t="shared" si="29"/>
        <v>0</v>
      </c>
      <c r="BO147" s="20">
        <f t="shared" si="29"/>
        <v>0</v>
      </c>
      <c r="BP147" s="20">
        <f t="shared" si="29"/>
        <v>0</v>
      </c>
      <c r="BQ147" s="20">
        <f t="shared" si="29"/>
        <v>0</v>
      </c>
      <c r="BR147" s="20">
        <f t="shared" si="29"/>
        <v>0</v>
      </c>
      <c r="BS147" s="20">
        <f t="shared" si="29"/>
        <v>0</v>
      </c>
      <c r="BT147" s="20">
        <f t="shared" si="29"/>
        <v>0</v>
      </c>
      <c r="BU147" s="20">
        <f t="shared" si="29"/>
        <v>0</v>
      </c>
      <c r="BV147" s="20">
        <f t="shared" si="29"/>
        <v>0</v>
      </c>
      <c r="BW147" s="20">
        <f t="shared" si="29"/>
        <v>0</v>
      </c>
      <c r="BX147" s="20">
        <f t="shared" si="29"/>
        <v>0</v>
      </c>
      <c r="BY147" s="17">
        <f t="shared" si="30"/>
        <v>0</v>
      </c>
      <c r="BZ147" s="17">
        <f t="shared" si="31"/>
        <v>0</v>
      </c>
      <c r="CA147" s="17">
        <f t="shared" si="32"/>
        <v>0</v>
      </c>
      <c r="CB147" s="17">
        <f t="shared" si="33"/>
        <v>0</v>
      </c>
    </row>
    <row r="148" spans="1:80" x14ac:dyDescent="0.25">
      <c r="A148" t="str">
        <f t="shared" si="27"/>
        <v>TCN.SH1</v>
      </c>
      <c r="B148" s="1" t="s">
        <v>33</v>
      </c>
      <c r="C148" s="1" t="s">
        <v>188</v>
      </c>
      <c r="D148" s="1" t="s">
        <v>188</v>
      </c>
      <c r="E148" s="17">
        <v>5677.929999999993</v>
      </c>
      <c r="F148" s="17">
        <v>695.56999999999971</v>
      </c>
      <c r="G148" s="17">
        <v>4773.7700000000041</v>
      </c>
      <c r="H148" s="17">
        <v>5351.25</v>
      </c>
      <c r="I148" s="17">
        <v>9296.5500000000175</v>
      </c>
      <c r="J148" s="17">
        <v>18412.20000000007</v>
      </c>
      <c r="K148" s="17">
        <v>6060.5199999999895</v>
      </c>
      <c r="L148" s="17">
        <v>9044.0400000000081</v>
      </c>
      <c r="M148" s="17">
        <v>4699.1999999999971</v>
      </c>
      <c r="N148" s="17">
        <v>5351.7899999999936</v>
      </c>
      <c r="O148" s="17">
        <v>4478.2400000000052</v>
      </c>
      <c r="P148" s="17">
        <v>4717.9499999999971</v>
      </c>
      <c r="Q148" s="20">
        <v>283.88999999999942</v>
      </c>
      <c r="R148" s="20">
        <v>34.780000000000086</v>
      </c>
      <c r="S148" s="20">
        <v>238.6899999999996</v>
      </c>
      <c r="T148" s="20">
        <v>267.5600000000004</v>
      </c>
      <c r="U148" s="20">
        <v>464.81999999999971</v>
      </c>
      <c r="V148" s="20">
        <v>920.61000000000058</v>
      </c>
      <c r="W148" s="20">
        <v>303.02000000000044</v>
      </c>
      <c r="X148" s="20">
        <v>452.19999999999891</v>
      </c>
      <c r="Y148" s="20">
        <v>234.96000000000004</v>
      </c>
      <c r="Z148" s="20">
        <v>267.59000000000015</v>
      </c>
      <c r="AA148" s="20">
        <v>223.90999999999985</v>
      </c>
      <c r="AB148" s="20">
        <v>235.88999999999942</v>
      </c>
      <c r="AC148" s="17">
        <v>902.31000000000131</v>
      </c>
      <c r="AD148" s="17">
        <v>109.05999999999995</v>
      </c>
      <c r="AE148" s="17">
        <v>739.33000000000175</v>
      </c>
      <c r="AF148" s="17">
        <v>817.39999999999782</v>
      </c>
      <c r="AG148" s="17">
        <v>1400.9500000000007</v>
      </c>
      <c r="AH148" s="17">
        <v>2735.5400000000009</v>
      </c>
      <c r="AI148" s="17">
        <v>887.97000000000116</v>
      </c>
      <c r="AJ148" s="17">
        <v>1307.8299999999981</v>
      </c>
      <c r="AK148" s="17">
        <v>670.54999999999927</v>
      </c>
      <c r="AL148" s="17">
        <v>753.77999999999884</v>
      </c>
      <c r="AM148" s="17">
        <v>622.17999999999847</v>
      </c>
      <c r="AN148" s="17">
        <v>646.77000000000044</v>
      </c>
      <c r="AO148" s="20">
        <f t="shared" si="28"/>
        <v>6864.1299999999937</v>
      </c>
      <c r="AP148" s="20">
        <f t="shared" si="28"/>
        <v>839.40999999999974</v>
      </c>
      <c r="AQ148" s="20">
        <f t="shared" si="28"/>
        <v>5751.7900000000054</v>
      </c>
      <c r="AR148" s="20">
        <f t="shared" si="28"/>
        <v>6436.2099999999982</v>
      </c>
      <c r="AS148" s="20">
        <f t="shared" si="28"/>
        <v>11162.320000000018</v>
      </c>
      <c r="AT148" s="20">
        <f t="shared" si="28"/>
        <v>22068.350000000071</v>
      </c>
      <c r="AU148" s="20">
        <f t="shared" si="28"/>
        <v>7251.5099999999911</v>
      </c>
      <c r="AV148" s="20">
        <f t="shared" si="28"/>
        <v>10804.070000000005</v>
      </c>
      <c r="AW148" s="20">
        <f t="shared" si="28"/>
        <v>5604.7099999999964</v>
      </c>
      <c r="AX148" s="20">
        <f t="shared" si="28"/>
        <v>6373.1599999999926</v>
      </c>
      <c r="AY148" s="20">
        <f t="shared" si="28"/>
        <v>5324.3300000000036</v>
      </c>
      <c r="AZ148" s="20">
        <f t="shared" si="28"/>
        <v>5600.6099999999969</v>
      </c>
      <c r="BA148" s="17">
        <v>113.53</v>
      </c>
      <c r="BB148" s="17">
        <v>13.91</v>
      </c>
      <c r="BC148" s="17">
        <v>95.45</v>
      </c>
      <c r="BD148" s="17">
        <v>107</v>
      </c>
      <c r="BE148" s="17">
        <v>185.89</v>
      </c>
      <c r="BF148" s="17">
        <v>368.16</v>
      </c>
      <c r="BG148" s="17">
        <v>121.18</v>
      </c>
      <c r="BH148" s="17">
        <v>180.84</v>
      </c>
      <c r="BI148" s="17">
        <v>93.96</v>
      </c>
      <c r="BJ148" s="17">
        <v>107.01</v>
      </c>
      <c r="BK148" s="17">
        <v>89.54</v>
      </c>
      <c r="BL148" s="17">
        <v>94.34</v>
      </c>
      <c r="BM148" s="20">
        <f t="shared" si="29"/>
        <v>6977.6599999999935</v>
      </c>
      <c r="BN148" s="20">
        <f t="shared" si="29"/>
        <v>853.31999999999971</v>
      </c>
      <c r="BO148" s="20">
        <f t="shared" si="29"/>
        <v>5847.2400000000052</v>
      </c>
      <c r="BP148" s="20">
        <f t="shared" si="29"/>
        <v>6543.2099999999982</v>
      </c>
      <c r="BQ148" s="20">
        <f t="shared" si="29"/>
        <v>11348.210000000017</v>
      </c>
      <c r="BR148" s="20">
        <f t="shared" si="29"/>
        <v>22436.510000000071</v>
      </c>
      <c r="BS148" s="20">
        <f t="shared" si="29"/>
        <v>7372.6899999999914</v>
      </c>
      <c r="BT148" s="20">
        <f t="shared" si="29"/>
        <v>10984.910000000005</v>
      </c>
      <c r="BU148" s="20">
        <f t="shared" si="29"/>
        <v>5698.6699999999964</v>
      </c>
      <c r="BV148" s="20">
        <f t="shared" si="29"/>
        <v>6480.1699999999928</v>
      </c>
      <c r="BW148" s="20">
        <f t="shared" si="29"/>
        <v>5413.8700000000035</v>
      </c>
      <c r="BX148" s="20">
        <f t="shared" si="29"/>
        <v>5694.9499999999971</v>
      </c>
      <c r="BY148" s="17">
        <f t="shared" si="30"/>
        <v>78559.010000000068</v>
      </c>
      <c r="BZ148" s="17">
        <f t="shared" si="31"/>
        <v>3927.9199999999987</v>
      </c>
      <c r="CA148" s="17">
        <f t="shared" si="32"/>
        <v>13164.48</v>
      </c>
      <c r="CB148" s="17">
        <f t="shared" si="33"/>
        <v>95651.410000000076</v>
      </c>
    </row>
    <row r="149" spans="1:80" x14ac:dyDescent="0.25">
      <c r="A149" t="str">
        <f t="shared" si="27"/>
        <v>TCN.SH2</v>
      </c>
      <c r="B149" s="1" t="s">
        <v>33</v>
      </c>
      <c r="C149" s="1" t="s">
        <v>189</v>
      </c>
      <c r="D149" s="1" t="s">
        <v>189</v>
      </c>
      <c r="E149" s="17">
        <v>4712.640000000014</v>
      </c>
      <c r="F149" s="17">
        <v>4836.6199999999953</v>
      </c>
      <c r="G149" s="17">
        <v>2771.7600000000093</v>
      </c>
      <c r="H149" s="17">
        <v>3207.5200000000041</v>
      </c>
      <c r="I149" s="17">
        <v>6014.0400000000081</v>
      </c>
      <c r="J149" s="17">
        <v>11639.679999999993</v>
      </c>
      <c r="K149" s="17">
        <v>4049.3199999999779</v>
      </c>
      <c r="L149" s="17">
        <v>5803.8800000000047</v>
      </c>
      <c r="M149" s="17">
        <v>3221.1300000000047</v>
      </c>
      <c r="N149" s="17">
        <v>3234.5800000000017</v>
      </c>
      <c r="O149" s="17">
        <v>2626.9799999999959</v>
      </c>
      <c r="P149" s="17">
        <v>2877.1900000000023</v>
      </c>
      <c r="Q149" s="20">
        <v>235.63000000000102</v>
      </c>
      <c r="R149" s="20">
        <v>241.82999999999993</v>
      </c>
      <c r="S149" s="20">
        <v>138.58999999999924</v>
      </c>
      <c r="T149" s="20">
        <v>160.38000000000011</v>
      </c>
      <c r="U149" s="20">
        <v>300.69999999999891</v>
      </c>
      <c r="V149" s="20">
        <v>581.9900000000016</v>
      </c>
      <c r="W149" s="20">
        <v>202.46000000000095</v>
      </c>
      <c r="X149" s="20">
        <v>290.20000000000073</v>
      </c>
      <c r="Y149" s="20">
        <v>161.0600000000004</v>
      </c>
      <c r="Z149" s="20">
        <v>161.72000000000025</v>
      </c>
      <c r="AA149" s="20">
        <v>131.35000000000036</v>
      </c>
      <c r="AB149" s="20">
        <v>143.86000000000058</v>
      </c>
      <c r="AC149" s="17">
        <v>748.90000000000146</v>
      </c>
      <c r="AD149" s="17">
        <v>758.32999999999811</v>
      </c>
      <c r="AE149" s="17">
        <v>429.27000000000044</v>
      </c>
      <c r="AF149" s="17">
        <v>489.95000000000073</v>
      </c>
      <c r="AG149" s="17">
        <v>906.28000000000611</v>
      </c>
      <c r="AH149" s="17">
        <v>1729.3300000000017</v>
      </c>
      <c r="AI149" s="17">
        <v>593.29999999999927</v>
      </c>
      <c r="AJ149" s="17">
        <v>839.27000000000407</v>
      </c>
      <c r="AK149" s="17">
        <v>459.64000000000306</v>
      </c>
      <c r="AL149" s="17">
        <v>455.56999999999971</v>
      </c>
      <c r="AM149" s="17">
        <v>364.97999999999956</v>
      </c>
      <c r="AN149" s="17">
        <v>394.42000000000007</v>
      </c>
      <c r="AO149" s="20">
        <f t="shared" si="28"/>
        <v>5697.1700000000164</v>
      </c>
      <c r="AP149" s="20">
        <f t="shared" si="28"/>
        <v>5836.7799999999934</v>
      </c>
      <c r="AQ149" s="20">
        <f t="shared" si="28"/>
        <v>3339.620000000009</v>
      </c>
      <c r="AR149" s="20">
        <f t="shared" si="28"/>
        <v>3857.8500000000049</v>
      </c>
      <c r="AS149" s="20">
        <f t="shared" si="28"/>
        <v>7221.0200000000132</v>
      </c>
      <c r="AT149" s="20">
        <f t="shared" si="28"/>
        <v>13950.999999999996</v>
      </c>
      <c r="AU149" s="20">
        <f t="shared" si="28"/>
        <v>4845.0799999999781</v>
      </c>
      <c r="AV149" s="20">
        <f t="shared" si="28"/>
        <v>6933.3500000000095</v>
      </c>
      <c r="AW149" s="20">
        <f t="shared" si="28"/>
        <v>3841.8300000000081</v>
      </c>
      <c r="AX149" s="20">
        <f t="shared" si="28"/>
        <v>3851.8700000000017</v>
      </c>
      <c r="AY149" s="20">
        <f t="shared" si="28"/>
        <v>3123.3099999999959</v>
      </c>
      <c r="AZ149" s="20">
        <f t="shared" si="28"/>
        <v>3415.470000000003</v>
      </c>
      <c r="BA149" s="17">
        <v>94.23</v>
      </c>
      <c r="BB149" s="17">
        <v>96.71</v>
      </c>
      <c r="BC149" s="17">
        <v>55.42</v>
      </c>
      <c r="BD149" s="17">
        <v>64.14</v>
      </c>
      <c r="BE149" s="17">
        <v>120.25</v>
      </c>
      <c r="BF149" s="17">
        <v>232.74</v>
      </c>
      <c r="BG149" s="17">
        <v>80.97</v>
      </c>
      <c r="BH149" s="17">
        <v>116.05</v>
      </c>
      <c r="BI149" s="17">
        <v>64.41</v>
      </c>
      <c r="BJ149" s="17">
        <v>64.680000000000007</v>
      </c>
      <c r="BK149" s="17">
        <v>52.53</v>
      </c>
      <c r="BL149" s="17">
        <v>57.53</v>
      </c>
      <c r="BM149" s="20">
        <f t="shared" si="29"/>
        <v>5791.400000000016</v>
      </c>
      <c r="BN149" s="20">
        <f t="shared" si="29"/>
        <v>5933.4899999999934</v>
      </c>
      <c r="BO149" s="20">
        <f t="shared" si="29"/>
        <v>3395.0400000000091</v>
      </c>
      <c r="BP149" s="20">
        <f t="shared" si="29"/>
        <v>3921.9900000000048</v>
      </c>
      <c r="BQ149" s="20">
        <f t="shared" si="29"/>
        <v>7341.2700000000132</v>
      </c>
      <c r="BR149" s="20">
        <f t="shared" si="29"/>
        <v>14183.739999999996</v>
      </c>
      <c r="BS149" s="20">
        <f t="shared" si="29"/>
        <v>4926.0499999999784</v>
      </c>
      <c r="BT149" s="20">
        <f t="shared" si="29"/>
        <v>7049.4000000000096</v>
      </c>
      <c r="BU149" s="20">
        <f t="shared" si="29"/>
        <v>3906.240000000008</v>
      </c>
      <c r="BV149" s="20">
        <f t="shared" si="29"/>
        <v>3916.5500000000015</v>
      </c>
      <c r="BW149" s="20">
        <f t="shared" si="29"/>
        <v>3175.8399999999961</v>
      </c>
      <c r="BX149" s="20">
        <f t="shared" si="29"/>
        <v>3473.0000000000032</v>
      </c>
      <c r="BY149" s="17">
        <f t="shared" si="30"/>
        <v>54995.340000000011</v>
      </c>
      <c r="BZ149" s="17">
        <f t="shared" si="31"/>
        <v>2749.7700000000041</v>
      </c>
      <c r="CA149" s="17">
        <f t="shared" si="32"/>
        <v>9268.9000000000124</v>
      </c>
      <c r="CB149" s="17">
        <f t="shared" si="33"/>
        <v>67014.010000000038</v>
      </c>
    </row>
    <row r="150" spans="1:80" x14ac:dyDescent="0.25">
      <c r="A150" t="str">
        <f t="shared" si="27"/>
        <v>SHEL.SHCG</v>
      </c>
      <c r="B150" s="1" t="s">
        <v>178</v>
      </c>
      <c r="C150" s="1" t="s">
        <v>191</v>
      </c>
      <c r="D150" s="1" t="s">
        <v>191</v>
      </c>
      <c r="E150" s="17">
        <v>-104.97000000000003</v>
      </c>
      <c r="F150" s="17">
        <v>-5.3900000000000006</v>
      </c>
      <c r="G150" s="17">
        <v>-0.19</v>
      </c>
      <c r="H150" s="17">
        <v>-0.62999999999999989</v>
      </c>
      <c r="I150" s="17">
        <v>-3.3600000000000012</v>
      </c>
      <c r="J150" s="17">
        <v>0</v>
      </c>
      <c r="K150" s="17">
        <v>0</v>
      </c>
      <c r="L150" s="17">
        <v>0</v>
      </c>
      <c r="M150" s="17">
        <v>-2.5400000000000009</v>
      </c>
      <c r="N150" s="17">
        <v>-0.59000000000000008</v>
      </c>
      <c r="O150" s="17">
        <v>-1.2899999999999998</v>
      </c>
      <c r="P150" s="17">
        <v>-32.769999999999996</v>
      </c>
      <c r="Q150" s="20">
        <v>-5.25</v>
      </c>
      <c r="R150" s="20">
        <v>-0.26000000000000006</v>
      </c>
      <c r="S150" s="20">
        <v>0</v>
      </c>
      <c r="T150" s="20">
        <v>-0.03</v>
      </c>
      <c r="U150" s="20">
        <v>-0.16999999999999998</v>
      </c>
      <c r="V150" s="20">
        <v>0</v>
      </c>
      <c r="W150" s="20">
        <v>0</v>
      </c>
      <c r="X150" s="20">
        <v>0</v>
      </c>
      <c r="Y150" s="20">
        <v>-0.12000000000000002</v>
      </c>
      <c r="Z150" s="20">
        <v>-2.0000000000000004E-2</v>
      </c>
      <c r="AA150" s="20">
        <v>-0.06</v>
      </c>
      <c r="AB150" s="20">
        <v>-1.63</v>
      </c>
      <c r="AC150" s="17">
        <v>-16.68</v>
      </c>
      <c r="AD150" s="17">
        <v>-0.84999999999999987</v>
      </c>
      <c r="AE150" s="17">
        <v>-0.03</v>
      </c>
      <c r="AF150" s="17">
        <v>-0.09</v>
      </c>
      <c r="AG150" s="17">
        <v>-0.51</v>
      </c>
      <c r="AH150" s="17">
        <v>0</v>
      </c>
      <c r="AI150" s="17">
        <v>0</v>
      </c>
      <c r="AJ150" s="17">
        <v>0</v>
      </c>
      <c r="AK150" s="17">
        <v>-0.36</v>
      </c>
      <c r="AL150" s="17">
        <v>-7.9999999999999988E-2</v>
      </c>
      <c r="AM150" s="17">
        <v>-0.18</v>
      </c>
      <c r="AN150" s="17">
        <v>-4.4999999999999991</v>
      </c>
      <c r="AO150" s="20">
        <f t="shared" si="28"/>
        <v>-126.90000000000003</v>
      </c>
      <c r="AP150" s="20">
        <f t="shared" si="28"/>
        <v>-6.5</v>
      </c>
      <c r="AQ150" s="20">
        <f t="shared" si="28"/>
        <v>-0.22</v>
      </c>
      <c r="AR150" s="20">
        <f t="shared" si="28"/>
        <v>-0.74999999999999989</v>
      </c>
      <c r="AS150" s="20">
        <f t="shared" si="28"/>
        <v>-4.0400000000000009</v>
      </c>
      <c r="AT150" s="20">
        <f t="shared" si="28"/>
        <v>0</v>
      </c>
      <c r="AU150" s="20">
        <f t="shared" si="28"/>
        <v>0</v>
      </c>
      <c r="AV150" s="20">
        <f t="shared" si="28"/>
        <v>0</v>
      </c>
      <c r="AW150" s="20">
        <f t="shared" si="28"/>
        <v>-3.0200000000000009</v>
      </c>
      <c r="AX150" s="20">
        <f t="shared" si="28"/>
        <v>-0.69000000000000006</v>
      </c>
      <c r="AY150" s="20">
        <f t="shared" si="28"/>
        <v>-1.5299999999999998</v>
      </c>
      <c r="AZ150" s="20">
        <f t="shared" si="28"/>
        <v>-38.9</v>
      </c>
      <c r="BA150" s="17">
        <v>-2.1</v>
      </c>
      <c r="BB150" s="17">
        <v>-0.11</v>
      </c>
      <c r="BC150" s="17">
        <v>0</v>
      </c>
      <c r="BD150" s="17">
        <v>-0.01</v>
      </c>
      <c r="BE150" s="17">
        <v>-7.0000000000000007E-2</v>
      </c>
      <c r="BF150" s="17">
        <v>0</v>
      </c>
      <c r="BG150" s="17">
        <v>0</v>
      </c>
      <c r="BH150" s="17">
        <v>0</v>
      </c>
      <c r="BI150" s="17">
        <v>-0.05</v>
      </c>
      <c r="BJ150" s="17">
        <v>-0.01</v>
      </c>
      <c r="BK150" s="17">
        <v>-0.03</v>
      </c>
      <c r="BL150" s="17">
        <v>-0.66</v>
      </c>
      <c r="BM150" s="20">
        <f t="shared" si="29"/>
        <v>-129.00000000000003</v>
      </c>
      <c r="BN150" s="20">
        <f t="shared" si="29"/>
        <v>-6.61</v>
      </c>
      <c r="BO150" s="20">
        <f t="shared" si="29"/>
        <v>-0.22</v>
      </c>
      <c r="BP150" s="20">
        <f t="shared" si="29"/>
        <v>-0.7599999999999999</v>
      </c>
      <c r="BQ150" s="20">
        <f t="shared" si="29"/>
        <v>-4.1100000000000012</v>
      </c>
      <c r="BR150" s="20">
        <f t="shared" si="29"/>
        <v>0</v>
      </c>
      <c r="BS150" s="20">
        <f t="shared" si="29"/>
        <v>0</v>
      </c>
      <c r="BT150" s="20">
        <f t="shared" si="29"/>
        <v>0</v>
      </c>
      <c r="BU150" s="20">
        <f t="shared" si="29"/>
        <v>-3.0700000000000007</v>
      </c>
      <c r="BV150" s="20">
        <f t="shared" si="29"/>
        <v>-0.70000000000000007</v>
      </c>
      <c r="BW150" s="20">
        <f t="shared" si="29"/>
        <v>-1.5599999999999998</v>
      </c>
      <c r="BX150" s="20">
        <f t="shared" si="29"/>
        <v>-39.559999999999995</v>
      </c>
      <c r="BY150" s="17">
        <f t="shared" si="30"/>
        <v>-151.73000000000002</v>
      </c>
      <c r="BZ150" s="17">
        <f t="shared" si="31"/>
        <v>-7.5399999999999991</v>
      </c>
      <c r="CA150" s="17">
        <f t="shared" si="32"/>
        <v>-26.320000000000007</v>
      </c>
      <c r="CB150" s="17">
        <f t="shared" si="33"/>
        <v>-185.59000000000003</v>
      </c>
    </row>
    <row r="151" spans="1:80" x14ac:dyDescent="0.25">
      <c r="A151" t="str">
        <f t="shared" si="22"/>
        <v>NESI.BCHIMP</v>
      </c>
      <c r="B151" s="1" t="s">
        <v>194</v>
      </c>
      <c r="C151" s="1" t="s">
        <v>195</v>
      </c>
      <c r="D151" s="1" t="s">
        <v>21</v>
      </c>
      <c r="E151" s="17">
        <v>-270.07999999999993</v>
      </c>
      <c r="F151" s="17">
        <v>-393.90999999999985</v>
      </c>
      <c r="G151" s="17">
        <v>-92.25</v>
      </c>
      <c r="H151" s="17">
        <v>-22.07000000000005</v>
      </c>
      <c r="I151" s="17">
        <v>-495.7400000000016</v>
      </c>
      <c r="J151" s="17">
        <v>-1231.9700000000012</v>
      </c>
      <c r="K151" s="17">
        <v>-131.73999999999978</v>
      </c>
      <c r="L151" s="17">
        <v>-368.8799999999992</v>
      </c>
      <c r="M151" s="17">
        <v>-35.690000000000055</v>
      </c>
      <c r="N151" s="17">
        <v>-70.239999999999782</v>
      </c>
      <c r="O151" s="17">
        <v>-10.120000000000005</v>
      </c>
      <c r="P151" s="17">
        <v>-21.879999999999995</v>
      </c>
      <c r="Q151" s="20">
        <v>-13.509999999999991</v>
      </c>
      <c r="R151" s="20">
        <v>-19.700000000000045</v>
      </c>
      <c r="S151" s="20">
        <v>-4.6100000000000136</v>
      </c>
      <c r="T151" s="20">
        <v>-1.0999999999999943</v>
      </c>
      <c r="U151" s="20">
        <v>-24.789999999999964</v>
      </c>
      <c r="V151" s="20">
        <v>-61.599999999999909</v>
      </c>
      <c r="W151" s="20">
        <v>-6.5800000000000125</v>
      </c>
      <c r="X151" s="20">
        <v>-18.439999999999941</v>
      </c>
      <c r="Y151" s="20">
        <v>-1.7800000000000011</v>
      </c>
      <c r="Z151" s="20">
        <v>-3.5100000000000051</v>
      </c>
      <c r="AA151" s="20">
        <v>-0.51000000000000156</v>
      </c>
      <c r="AB151" s="20">
        <v>-1.1000000000000014</v>
      </c>
      <c r="AC151" s="17">
        <v>-42.920000000000073</v>
      </c>
      <c r="AD151" s="17">
        <v>-61.760000000000218</v>
      </c>
      <c r="AE151" s="17">
        <v>-14.29000000000002</v>
      </c>
      <c r="AF151" s="17">
        <v>-3.3700000000000045</v>
      </c>
      <c r="AG151" s="17">
        <v>-74.700000000000273</v>
      </c>
      <c r="AH151" s="17">
        <v>-183.02999999999975</v>
      </c>
      <c r="AI151" s="17">
        <v>-19.299999999999955</v>
      </c>
      <c r="AJ151" s="17">
        <v>-53.339999999999918</v>
      </c>
      <c r="AK151" s="17">
        <v>-5.0900000000000034</v>
      </c>
      <c r="AL151" s="17">
        <v>-9.8900000000000432</v>
      </c>
      <c r="AM151" s="17">
        <v>-1.4100000000000037</v>
      </c>
      <c r="AN151" s="17">
        <v>-3</v>
      </c>
      <c r="AO151" s="20">
        <f t="shared" si="23"/>
        <v>-326.51</v>
      </c>
      <c r="AP151" s="20">
        <f t="shared" si="25"/>
        <v>-475.37000000000012</v>
      </c>
      <c r="AQ151" s="20">
        <f t="shared" si="25"/>
        <v>-111.15000000000003</v>
      </c>
      <c r="AR151" s="20">
        <f t="shared" si="25"/>
        <v>-26.540000000000049</v>
      </c>
      <c r="AS151" s="20">
        <f t="shared" si="25"/>
        <v>-595.23000000000184</v>
      </c>
      <c r="AT151" s="20">
        <f t="shared" si="25"/>
        <v>-1476.6000000000008</v>
      </c>
      <c r="AU151" s="20">
        <f t="shared" si="25"/>
        <v>-157.61999999999975</v>
      </c>
      <c r="AV151" s="20">
        <f t="shared" si="25"/>
        <v>-440.65999999999906</v>
      </c>
      <c r="AW151" s="20">
        <f t="shared" si="25"/>
        <v>-42.560000000000059</v>
      </c>
      <c r="AX151" s="20">
        <f t="shared" si="25"/>
        <v>-83.63999999999983</v>
      </c>
      <c r="AY151" s="20">
        <f t="shared" si="25"/>
        <v>-12.04000000000001</v>
      </c>
      <c r="AZ151" s="20">
        <f t="shared" si="25"/>
        <v>-25.979999999999997</v>
      </c>
      <c r="BA151" s="17">
        <v>-5.4</v>
      </c>
      <c r="BB151" s="17">
        <v>-7.88</v>
      </c>
      <c r="BC151" s="17">
        <v>-1.84</v>
      </c>
      <c r="BD151" s="17">
        <v>-0.44</v>
      </c>
      <c r="BE151" s="17">
        <v>-9.91</v>
      </c>
      <c r="BF151" s="17">
        <v>-24.63</v>
      </c>
      <c r="BG151" s="17">
        <v>-2.63</v>
      </c>
      <c r="BH151" s="17">
        <v>-7.38</v>
      </c>
      <c r="BI151" s="17">
        <v>-0.71</v>
      </c>
      <c r="BJ151" s="17">
        <v>-1.4</v>
      </c>
      <c r="BK151" s="17">
        <v>-0.2</v>
      </c>
      <c r="BL151" s="17">
        <v>-0.44</v>
      </c>
      <c r="BM151" s="20">
        <f t="shared" si="24"/>
        <v>-331.90999999999997</v>
      </c>
      <c r="BN151" s="20">
        <f t="shared" si="26"/>
        <v>-483.25000000000011</v>
      </c>
      <c r="BO151" s="20">
        <f t="shared" si="26"/>
        <v>-112.99000000000004</v>
      </c>
      <c r="BP151" s="20">
        <f t="shared" si="26"/>
        <v>-26.98000000000005</v>
      </c>
      <c r="BQ151" s="20">
        <f t="shared" si="26"/>
        <v>-605.14000000000181</v>
      </c>
      <c r="BR151" s="20">
        <f t="shared" si="26"/>
        <v>-1501.2300000000009</v>
      </c>
      <c r="BS151" s="20">
        <f t="shared" si="26"/>
        <v>-160.24999999999974</v>
      </c>
      <c r="BT151" s="20">
        <f t="shared" si="26"/>
        <v>-448.03999999999905</v>
      </c>
      <c r="BU151" s="20">
        <f t="shared" si="26"/>
        <v>-43.27000000000006</v>
      </c>
      <c r="BV151" s="20">
        <f t="shared" si="26"/>
        <v>-85.039999999999836</v>
      </c>
      <c r="BW151" s="20">
        <f t="shared" si="26"/>
        <v>-12.240000000000009</v>
      </c>
      <c r="BX151" s="20">
        <f t="shared" si="26"/>
        <v>-26.419999999999998</v>
      </c>
      <c r="BY151" s="17">
        <f t="shared" si="16"/>
        <v>-3144.5700000000015</v>
      </c>
      <c r="BZ151" s="17">
        <f t="shared" si="17"/>
        <v>-157.22999999999988</v>
      </c>
      <c r="CA151" s="17">
        <f t="shared" si="18"/>
        <v>-534.96000000000038</v>
      </c>
      <c r="CB151" s="17">
        <f t="shared" si="19"/>
        <v>-3836.7600000000011</v>
      </c>
    </row>
    <row r="152" spans="1:80" x14ac:dyDescent="0.25">
      <c r="A152" t="str">
        <f t="shared" si="22"/>
        <v>TAU.SPR</v>
      </c>
      <c r="B152" s="1" t="s">
        <v>31</v>
      </c>
      <c r="C152" s="1" t="s">
        <v>196</v>
      </c>
      <c r="D152" s="1" t="s">
        <v>196</v>
      </c>
      <c r="E152" s="17">
        <v>-348.84999999999854</v>
      </c>
      <c r="F152" s="17">
        <v>-381.50999999999476</v>
      </c>
      <c r="G152" s="17">
        <v>-233.06000000000131</v>
      </c>
      <c r="H152" s="17">
        <v>-180.06000000000131</v>
      </c>
      <c r="I152" s="17">
        <v>-490.93000000000029</v>
      </c>
      <c r="J152" s="17">
        <v>-955.80999999999767</v>
      </c>
      <c r="K152" s="17">
        <v>-99.659999999999854</v>
      </c>
      <c r="L152" s="17">
        <v>-158.77999999999884</v>
      </c>
      <c r="M152" s="17">
        <v>-80.980000000000473</v>
      </c>
      <c r="N152" s="17">
        <v>-97.610000000000582</v>
      </c>
      <c r="O152" s="17">
        <v>-186.70000000000073</v>
      </c>
      <c r="P152" s="17">
        <v>-205.18000000000029</v>
      </c>
      <c r="Q152" s="20">
        <v>-17.450000000000045</v>
      </c>
      <c r="R152" s="20">
        <v>-19.079999999999927</v>
      </c>
      <c r="S152" s="20">
        <v>-11.650000000000091</v>
      </c>
      <c r="T152" s="20">
        <v>-9</v>
      </c>
      <c r="U152" s="20">
        <v>-24.549999999999727</v>
      </c>
      <c r="V152" s="20">
        <v>-47.789999999999964</v>
      </c>
      <c r="W152" s="20">
        <v>-4.9800000000000182</v>
      </c>
      <c r="X152" s="20">
        <v>-7.9399999999999409</v>
      </c>
      <c r="Y152" s="20">
        <v>-4.0500000000000114</v>
      </c>
      <c r="Z152" s="20">
        <v>-4.8799999999999955</v>
      </c>
      <c r="AA152" s="20">
        <v>-9.3399999999999181</v>
      </c>
      <c r="AB152" s="20">
        <v>-10.259999999999991</v>
      </c>
      <c r="AC152" s="17">
        <v>-55.440000000000509</v>
      </c>
      <c r="AD152" s="17">
        <v>-59.809999999999491</v>
      </c>
      <c r="AE152" s="17">
        <v>-36.090000000000146</v>
      </c>
      <c r="AF152" s="17">
        <v>-27.509999999999764</v>
      </c>
      <c r="AG152" s="17">
        <v>-73.979999999999563</v>
      </c>
      <c r="AH152" s="17">
        <v>-142.01000000000022</v>
      </c>
      <c r="AI152" s="17">
        <v>-14.600000000000136</v>
      </c>
      <c r="AJ152" s="17">
        <v>-22.960000000000036</v>
      </c>
      <c r="AK152" s="17">
        <v>-11.549999999999955</v>
      </c>
      <c r="AL152" s="17">
        <v>-13.740000000000009</v>
      </c>
      <c r="AM152" s="17">
        <v>-25.940000000000055</v>
      </c>
      <c r="AN152" s="17">
        <v>-28.119999999999891</v>
      </c>
      <c r="AO152" s="20">
        <f t="shared" si="23"/>
        <v>-421.7399999999991</v>
      </c>
      <c r="AP152" s="20">
        <f t="shared" si="25"/>
        <v>-460.39999999999418</v>
      </c>
      <c r="AQ152" s="20">
        <f t="shared" si="25"/>
        <v>-280.80000000000155</v>
      </c>
      <c r="AR152" s="20">
        <f t="shared" si="25"/>
        <v>-216.57000000000107</v>
      </c>
      <c r="AS152" s="20">
        <f t="shared" si="25"/>
        <v>-589.45999999999958</v>
      </c>
      <c r="AT152" s="20">
        <f t="shared" si="25"/>
        <v>-1145.6099999999979</v>
      </c>
      <c r="AU152" s="20">
        <f t="shared" si="25"/>
        <v>-119.24000000000001</v>
      </c>
      <c r="AV152" s="20">
        <f t="shared" si="25"/>
        <v>-189.67999999999881</v>
      </c>
      <c r="AW152" s="20">
        <f t="shared" si="25"/>
        <v>-96.580000000000439</v>
      </c>
      <c r="AX152" s="20">
        <f t="shared" si="25"/>
        <v>-116.23000000000059</v>
      </c>
      <c r="AY152" s="20">
        <f t="shared" si="25"/>
        <v>-221.9800000000007</v>
      </c>
      <c r="AZ152" s="20">
        <f t="shared" si="25"/>
        <v>-243.56000000000017</v>
      </c>
      <c r="BA152" s="17">
        <v>-6.98</v>
      </c>
      <c r="BB152" s="17">
        <v>-7.63</v>
      </c>
      <c r="BC152" s="17">
        <v>-4.66</v>
      </c>
      <c r="BD152" s="17">
        <v>-3.6</v>
      </c>
      <c r="BE152" s="17">
        <v>-9.82</v>
      </c>
      <c r="BF152" s="17">
        <v>-19.11</v>
      </c>
      <c r="BG152" s="17">
        <v>-1.99</v>
      </c>
      <c r="BH152" s="17">
        <v>-3.17</v>
      </c>
      <c r="BI152" s="17">
        <v>-1.62</v>
      </c>
      <c r="BJ152" s="17">
        <v>-1.95</v>
      </c>
      <c r="BK152" s="17">
        <v>-3.73</v>
      </c>
      <c r="BL152" s="17">
        <v>-4.0999999999999996</v>
      </c>
      <c r="BM152" s="20">
        <f t="shared" si="24"/>
        <v>-428.71999999999912</v>
      </c>
      <c r="BN152" s="20">
        <f t="shared" si="26"/>
        <v>-468.02999999999417</v>
      </c>
      <c r="BO152" s="20">
        <f t="shared" si="26"/>
        <v>-285.46000000000157</v>
      </c>
      <c r="BP152" s="20">
        <f t="shared" si="26"/>
        <v>-220.17000000000107</v>
      </c>
      <c r="BQ152" s="20">
        <f t="shared" si="26"/>
        <v>-599.27999999999963</v>
      </c>
      <c r="BR152" s="20">
        <f t="shared" si="26"/>
        <v>-1164.7199999999978</v>
      </c>
      <c r="BS152" s="20">
        <f t="shared" si="26"/>
        <v>-121.23</v>
      </c>
      <c r="BT152" s="20">
        <f t="shared" si="26"/>
        <v>-192.8499999999988</v>
      </c>
      <c r="BU152" s="20">
        <f t="shared" si="26"/>
        <v>-98.200000000000443</v>
      </c>
      <c r="BV152" s="20">
        <f t="shared" si="26"/>
        <v>-118.18000000000059</v>
      </c>
      <c r="BW152" s="20">
        <f t="shared" si="26"/>
        <v>-225.71000000000069</v>
      </c>
      <c r="BX152" s="20">
        <f t="shared" si="26"/>
        <v>-247.66000000000017</v>
      </c>
      <c r="BY152" s="17">
        <f t="shared" si="16"/>
        <v>-3419.1299999999947</v>
      </c>
      <c r="BZ152" s="17">
        <f t="shared" si="17"/>
        <v>-170.96999999999963</v>
      </c>
      <c r="CA152" s="17">
        <f t="shared" si="18"/>
        <v>-580.1099999999999</v>
      </c>
      <c r="CB152" s="17">
        <f t="shared" si="19"/>
        <v>-4170.2099999999937</v>
      </c>
    </row>
    <row r="153" spans="1:80" x14ac:dyDescent="0.25">
      <c r="A153" t="str">
        <f t="shared" si="22"/>
        <v>NESI.SPCIMP</v>
      </c>
      <c r="B153" s="1" t="s">
        <v>194</v>
      </c>
      <c r="C153" s="1" t="s">
        <v>197</v>
      </c>
      <c r="D153" s="1" t="s">
        <v>73</v>
      </c>
      <c r="E153" s="17">
        <v>0</v>
      </c>
      <c r="F153" s="17">
        <v>-460.11000000000058</v>
      </c>
      <c r="G153" s="17">
        <v>-79.409999999999854</v>
      </c>
      <c r="H153" s="17">
        <v>-11.159999999999968</v>
      </c>
      <c r="I153" s="17">
        <v>-2232.6499999999942</v>
      </c>
      <c r="J153" s="17">
        <v>-4146.1600000000035</v>
      </c>
      <c r="K153" s="17">
        <v>-193.13999999999942</v>
      </c>
      <c r="L153" s="17">
        <v>-109.22000000000025</v>
      </c>
      <c r="M153" s="17">
        <v>-3.6400000000000006</v>
      </c>
      <c r="N153" s="17">
        <v>-12.239999999999952</v>
      </c>
      <c r="O153" s="17">
        <v>-122.4399999999996</v>
      </c>
      <c r="P153" s="17">
        <v>-113.51000000000022</v>
      </c>
      <c r="Q153" s="20">
        <v>0</v>
      </c>
      <c r="R153" s="20">
        <v>-23</v>
      </c>
      <c r="S153" s="20">
        <v>-3.9699999999999989</v>
      </c>
      <c r="T153" s="20">
        <v>-0.56000000000000227</v>
      </c>
      <c r="U153" s="20">
        <v>-111.63000000000011</v>
      </c>
      <c r="V153" s="20">
        <v>-207.30999999999949</v>
      </c>
      <c r="W153" s="20">
        <v>-9.6599999999999682</v>
      </c>
      <c r="X153" s="20">
        <v>-5.460000000000008</v>
      </c>
      <c r="Y153" s="20">
        <v>-0.17999999999999972</v>
      </c>
      <c r="Z153" s="20">
        <v>-0.62000000000000099</v>
      </c>
      <c r="AA153" s="20">
        <v>-6.1200000000000045</v>
      </c>
      <c r="AB153" s="20">
        <v>-5.6800000000000068</v>
      </c>
      <c r="AC153" s="17">
        <v>0</v>
      </c>
      <c r="AD153" s="17">
        <v>-72.139999999999873</v>
      </c>
      <c r="AE153" s="17">
        <v>-12.300000000000011</v>
      </c>
      <c r="AF153" s="17">
        <v>-1.7100000000000009</v>
      </c>
      <c r="AG153" s="17">
        <v>-336.45000000000073</v>
      </c>
      <c r="AH153" s="17">
        <v>-616</v>
      </c>
      <c r="AI153" s="17">
        <v>-28.299999999999955</v>
      </c>
      <c r="AJ153" s="17">
        <v>-15.800000000000011</v>
      </c>
      <c r="AK153" s="17">
        <v>-0.51000000000000156</v>
      </c>
      <c r="AL153" s="17">
        <v>-1.7199999999999989</v>
      </c>
      <c r="AM153" s="17">
        <v>-17.009999999999934</v>
      </c>
      <c r="AN153" s="17">
        <v>-15.560000000000002</v>
      </c>
      <c r="AO153" s="20">
        <f t="shared" si="23"/>
        <v>0</v>
      </c>
      <c r="AP153" s="20">
        <f t="shared" si="25"/>
        <v>-555.25000000000045</v>
      </c>
      <c r="AQ153" s="20">
        <f t="shared" si="25"/>
        <v>-95.679999999999865</v>
      </c>
      <c r="AR153" s="20">
        <f t="shared" si="25"/>
        <v>-13.429999999999971</v>
      </c>
      <c r="AS153" s="20">
        <f t="shared" si="25"/>
        <v>-2680.729999999995</v>
      </c>
      <c r="AT153" s="20">
        <f t="shared" si="25"/>
        <v>-4969.470000000003</v>
      </c>
      <c r="AU153" s="20">
        <f t="shared" si="25"/>
        <v>-231.09999999999934</v>
      </c>
      <c r="AV153" s="20">
        <f t="shared" si="25"/>
        <v>-130.48000000000027</v>
      </c>
      <c r="AW153" s="20">
        <f t="shared" si="25"/>
        <v>-4.3300000000000018</v>
      </c>
      <c r="AX153" s="20">
        <f t="shared" si="25"/>
        <v>-14.579999999999952</v>
      </c>
      <c r="AY153" s="20">
        <f t="shared" si="25"/>
        <v>-145.56999999999954</v>
      </c>
      <c r="AZ153" s="20">
        <f t="shared" si="25"/>
        <v>-134.75000000000023</v>
      </c>
      <c r="BA153" s="17">
        <v>0</v>
      </c>
      <c r="BB153" s="17">
        <v>-9.1999999999999993</v>
      </c>
      <c r="BC153" s="17">
        <v>-1.59</v>
      </c>
      <c r="BD153" s="17">
        <v>-0.22</v>
      </c>
      <c r="BE153" s="17">
        <v>-44.64</v>
      </c>
      <c r="BF153" s="17">
        <v>-82.9</v>
      </c>
      <c r="BG153" s="17">
        <v>-3.86</v>
      </c>
      <c r="BH153" s="17">
        <v>-2.1800000000000002</v>
      </c>
      <c r="BI153" s="17">
        <v>-7.0000000000000007E-2</v>
      </c>
      <c r="BJ153" s="17">
        <v>-0.24</v>
      </c>
      <c r="BK153" s="17">
        <v>-2.4500000000000002</v>
      </c>
      <c r="BL153" s="17">
        <v>-2.27</v>
      </c>
      <c r="BM153" s="20">
        <f t="shared" si="24"/>
        <v>0</v>
      </c>
      <c r="BN153" s="20">
        <f t="shared" si="26"/>
        <v>-564.4500000000005</v>
      </c>
      <c r="BO153" s="20">
        <f t="shared" si="26"/>
        <v>-97.269999999999868</v>
      </c>
      <c r="BP153" s="20">
        <f t="shared" si="26"/>
        <v>-13.649999999999972</v>
      </c>
      <c r="BQ153" s="20">
        <f t="shared" si="26"/>
        <v>-2725.3699999999949</v>
      </c>
      <c r="BR153" s="20">
        <f t="shared" si="26"/>
        <v>-5052.3700000000026</v>
      </c>
      <c r="BS153" s="20">
        <f t="shared" si="26"/>
        <v>-234.95999999999935</v>
      </c>
      <c r="BT153" s="20">
        <f t="shared" si="26"/>
        <v>-132.66000000000028</v>
      </c>
      <c r="BU153" s="20">
        <f t="shared" si="26"/>
        <v>-4.4000000000000021</v>
      </c>
      <c r="BV153" s="20">
        <f t="shared" si="26"/>
        <v>-14.819999999999952</v>
      </c>
      <c r="BW153" s="20">
        <f t="shared" si="26"/>
        <v>-148.01999999999953</v>
      </c>
      <c r="BX153" s="20">
        <f t="shared" si="26"/>
        <v>-137.02000000000024</v>
      </c>
      <c r="BY153" s="17">
        <f t="shared" si="16"/>
        <v>-7483.6799999999976</v>
      </c>
      <c r="BZ153" s="17">
        <f t="shared" si="17"/>
        <v>-374.1899999999996</v>
      </c>
      <c r="CA153" s="17">
        <f t="shared" si="18"/>
        <v>-1267.1200000000006</v>
      </c>
      <c r="CB153" s="17">
        <f t="shared" si="19"/>
        <v>-9124.9899999999943</v>
      </c>
    </row>
    <row r="154" spans="1:80" x14ac:dyDescent="0.25">
      <c r="A154" t="str">
        <f t="shared" si="22"/>
        <v>NESI.BCHEXP</v>
      </c>
      <c r="B154" s="1" t="s">
        <v>194</v>
      </c>
      <c r="C154" s="1" t="s">
        <v>198</v>
      </c>
      <c r="D154" s="1" t="s">
        <v>28</v>
      </c>
      <c r="E154" s="17">
        <v>0</v>
      </c>
      <c r="F154" s="17">
        <v>0</v>
      </c>
      <c r="G154" s="17">
        <v>0</v>
      </c>
      <c r="H154" s="17">
        <v>0</v>
      </c>
      <c r="I154" s="17">
        <v>-0.6600000000000108</v>
      </c>
      <c r="J154" s="17">
        <v>-1.019999999999996</v>
      </c>
      <c r="K154" s="17">
        <v>0</v>
      </c>
      <c r="L154" s="17">
        <v>-0.35999999999999943</v>
      </c>
      <c r="M154" s="17">
        <v>-2.0799999999999841</v>
      </c>
      <c r="N154" s="17">
        <v>0</v>
      </c>
      <c r="O154" s="17">
        <v>-2.6800000000000637</v>
      </c>
      <c r="P154" s="17">
        <v>-1.1000000000000085</v>
      </c>
      <c r="Q154" s="20">
        <v>0</v>
      </c>
      <c r="R154" s="20">
        <v>0</v>
      </c>
      <c r="S154" s="20">
        <v>0</v>
      </c>
      <c r="T154" s="20">
        <v>0</v>
      </c>
      <c r="U154" s="20">
        <v>-3.0000000000000027E-2</v>
      </c>
      <c r="V154" s="20">
        <v>-5.0000000000000044E-2</v>
      </c>
      <c r="W154" s="20">
        <v>0</v>
      </c>
      <c r="X154" s="20">
        <v>-2.0000000000000018E-2</v>
      </c>
      <c r="Y154" s="20">
        <v>-9.9999999999999645E-2</v>
      </c>
      <c r="Z154" s="20">
        <v>0</v>
      </c>
      <c r="AA154" s="20">
        <v>-0.14000000000000057</v>
      </c>
      <c r="AB154" s="20">
        <v>-6.0000000000000053E-2</v>
      </c>
      <c r="AC154" s="17">
        <v>0</v>
      </c>
      <c r="AD154" s="17">
        <v>0</v>
      </c>
      <c r="AE154" s="17">
        <v>0</v>
      </c>
      <c r="AF154" s="17">
        <v>0</v>
      </c>
      <c r="AG154" s="17">
        <v>-0.10000000000000009</v>
      </c>
      <c r="AH154" s="17">
        <v>-0.16000000000000014</v>
      </c>
      <c r="AI154" s="17">
        <v>0</v>
      </c>
      <c r="AJ154" s="17">
        <v>-5.0000000000000044E-2</v>
      </c>
      <c r="AK154" s="17">
        <v>-0.29999999999999982</v>
      </c>
      <c r="AL154" s="17">
        <v>0</v>
      </c>
      <c r="AM154" s="17">
        <v>-0.37000000000000099</v>
      </c>
      <c r="AN154" s="17">
        <v>-0.15000000000000036</v>
      </c>
      <c r="AO154" s="20">
        <f t="shared" si="23"/>
        <v>0</v>
      </c>
      <c r="AP154" s="20">
        <f t="shared" si="25"/>
        <v>0</v>
      </c>
      <c r="AQ154" s="20">
        <f t="shared" si="25"/>
        <v>0</v>
      </c>
      <c r="AR154" s="20">
        <f t="shared" si="25"/>
        <v>0</v>
      </c>
      <c r="AS154" s="20">
        <f t="shared" si="25"/>
        <v>-0.79000000000001092</v>
      </c>
      <c r="AT154" s="20">
        <f t="shared" si="25"/>
        <v>-1.2299999999999962</v>
      </c>
      <c r="AU154" s="20">
        <f t="shared" si="25"/>
        <v>0</v>
      </c>
      <c r="AV154" s="20">
        <f t="shared" si="25"/>
        <v>-0.42999999999999949</v>
      </c>
      <c r="AW154" s="20">
        <f t="shared" si="25"/>
        <v>-2.4799999999999836</v>
      </c>
      <c r="AX154" s="20">
        <f t="shared" si="25"/>
        <v>0</v>
      </c>
      <c r="AY154" s="20">
        <f t="shared" si="25"/>
        <v>-3.1900000000000652</v>
      </c>
      <c r="AZ154" s="20">
        <f t="shared" si="25"/>
        <v>-1.3100000000000089</v>
      </c>
      <c r="BA154" s="17">
        <v>0</v>
      </c>
      <c r="BB154" s="17">
        <v>0</v>
      </c>
      <c r="BC154" s="17">
        <v>0</v>
      </c>
      <c r="BD154" s="17">
        <v>0</v>
      </c>
      <c r="BE154" s="17">
        <v>-0.01</v>
      </c>
      <c r="BF154" s="17">
        <v>-0.02</v>
      </c>
      <c r="BG154" s="17">
        <v>0</v>
      </c>
      <c r="BH154" s="17">
        <v>-0.01</v>
      </c>
      <c r="BI154" s="17">
        <v>-0.04</v>
      </c>
      <c r="BJ154" s="17">
        <v>0</v>
      </c>
      <c r="BK154" s="17">
        <v>-0.05</v>
      </c>
      <c r="BL154" s="17">
        <v>-0.02</v>
      </c>
      <c r="BM154" s="20">
        <f t="shared" si="24"/>
        <v>0</v>
      </c>
      <c r="BN154" s="20">
        <f t="shared" si="26"/>
        <v>0</v>
      </c>
      <c r="BO154" s="20">
        <f t="shared" si="26"/>
        <v>0</v>
      </c>
      <c r="BP154" s="20">
        <f t="shared" si="26"/>
        <v>0</v>
      </c>
      <c r="BQ154" s="20">
        <f t="shared" si="26"/>
        <v>-0.80000000000001092</v>
      </c>
      <c r="BR154" s="20">
        <f t="shared" si="26"/>
        <v>-1.2499999999999962</v>
      </c>
      <c r="BS154" s="20">
        <f t="shared" si="26"/>
        <v>0</v>
      </c>
      <c r="BT154" s="20">
        <f t="shared" si="26"/>
        <v>-0.4399999999999995</v>
      </c>
      <c r="BU154" s="20">
        <f t="shared" si="26"/>
        <v>-2.5199999999999836</v>
      </c>
      <c r="BV154" s="20">
        <f t="shared" si="26"/>
        <v>0</v>
      </c>
      <c r="BW154" s="20">
        <f t="shared" si="26"/>
        <v>-3.2400000000000651</v>
      </c>
      <c r="BX154" s="20">
        <f t="shared" si="26"/>
        <v>-1.330000000000009</v>
      </c>
      <c r="BY154" s="17">
        <f t="shared" si="16"/>
        <v>-7.9000000000000625</v>
      </c>
      <c r="BZ154" s="17">
        <f t="shared" si="17"/>
        <v>-0.40000000000000036</v>
      </c>
      <c r="CA154" s="17">
        <f t="shared" si="18"/>
        <v>-1.2800000000000016</v>
      </c>
      <c r="CB154" s="17">
        <f t="shared" si="19"/>
        <v>-9.580000000000064</v>
      </c>
    </row>
    <row r="155" spans="1:80" x14ac:dyDescent="0.25">
      <c r="A155" t="str">
        <f t="shared" si="22"/>
        <v>NESI.SPCEXP</v>
      </c>
      <c r="B155" s="1" t="s">
        <v>194</v>
      </c>
      <c r="C155" s="1" t="s">
        <v>199</v>
      </c>
      <c r="D155" s="1" t="s">
        <v>74</v>
      </c>
      <c r="E155" s="17">
        <v>0</v>
      </c>
      <c r="F155" s="17">
        <v>0</v>
      </c>
      <c r="G155" s="17">
        <v>0</v>
      </c>
      <c r="H155" s="17">
        <v>0</v>
      </c>
      <c r="I155" s="17">
        <v>0</v>
      </c>
      <c r="J155" s="17">
        <v>0</v>
      </c>
      <c r="K155" s="17">
        <v>0</v>
      </c>
      <c r="L155" s="17">
        <v>0</v>
      </c>
      <c r="M155" s="17">
        <v>0</v>
      </c>
      <c r="N155" s="17">
        <v>0</v>
      </c>
      <c r="O155" s="17">
        <v>0</v>
      </c>
      <c r="P155" s="17">
        <v>0</v>
      </c>
      <c r="Q155" s="20">
        <v>0</v>
      </c>
      <c r="R155" s="20">
        <v>0</v>
      </c>
      <c r="S155" s="20">
        <v>0</v>
      </c>
      <c r="T155" s="20">
        <v>0</v>
      </c>
      <c r="U155" s="20">
        <v>0</v>
      </c>
      <c r="V155" s="20">
        <v>0</v>
      </c>
      <c r="W155" s="20">
        <v>0</v>
      </c>
      <c r="X155" s="20">
        <v>0</v>
      </c>
      <c r="Y155" s="20">
        <v>0</v>
      </c>
      <c r="Z155" s="20">
        <v>0</v>
      </c>
      <c r="AA155" s="20">
        <v>0</v>
      </c>
      <c r="AB155" s="20">
        <v>0</v>
      </c>
      <c r="AC155" s="17">
        <v>0</v>
      </c>
      <c r="AD155" s="17">
        <v>0</v>
      </c>
      <c r="AE155" s="17">
        <v>0</v>
      </c>
      <c r="AF155" s="17">
        <v>0</v>
      </c>
      <c r="AG155" s="17">
        <v>0</v>
      </c>
      <c r="AH155" s="17">
        <v>0</v>
      </c>
      <c r="AI155" s="17">
        <v>0</v>
      </c>
      <c r="AJ155" s="17">
        <v>0</v>
      </c>
      <c r="AK155" s="17">
        <v>0</v>
      </c>
      <c r="AL155" s="17">
        <v>0</v>
      </c>
      <c r="AM155" s="17">
        <v>0</v>
      </c>
      <c r="AN155" s="17">
        <v>0</v>
      </c>
      <c r="AO155" s="20">
        <f t="shared" si="23"/>
        <v>0</v>
      </c>
      <c r="AP155" s="20">
        <f t="shared" si="25"/>
        <v>0</v>
      </c>
      <c r="AQ155" s="20">
        <f t="shared" si="25"/>
        <v>0</v>
      </c>
      <c r="AR155" s="20">
        <f t="shared" si="25"/>
        <v>0</v>
      </c>
      <c r="AS155" s="20">
        <f t="shared" si="25"/>
        <v>0</v>
      </c>
      <c r="AT155" s="20">
        <f t="shared" si="25"/>
        <v>0</v>
      </c>
      <c r="AU155" s="20">
        <f t="shared" si="25"/>
        <v>0</v>
      </c>
      <c r="AV155" s="20">
        <f t="shared" si="25"/>
        <v>0</v>
      </c>
      <c r="AW155" s="20">
        <f t="shared" si="25"/>
        <v>0</v>
      </c>
      <c r="AX155" s="20">
        <f t="shared" si="25"/>
        <v>0</v>
      </c>
      <c r="AY155" s="20">
        <f t="shared" si="25"/>
        <v>0</v>
      </c>
      <c r="AZ155" s="20">
        <f t="shared" si="25"/>
        <v>0</v>
      </c>
      <c r="BA155" s="17">
        <v>0</v>
      </c>
      <c r="BB155" s="17">
        <v>0</v>
      </c>
      <c r="BC155" s="17">
        <v>0</v>
      </c>
      <c r="BD155" s="17">
        <v>0</v>
      </c>
      <c r="BE155" s="17">
        <v>0</v>
      </c>
      <c r="BF155" s="17">
        <v>0</v>
      </c>
      <c r="BG155" s="17">
        <v>0</v>
      </c>
      <c r="BH155" s="17">
        <v>0</v>
      </c>
      <c r="BI155" s="17">
        <v>0</v>
      </c>
      <c r="BJ155" s="17">
        <v>0</v>
      </c>
      <c r="BK155" s="17">
        <v>0</v>
      </c>
      <c r="BL155" s="17">
        <v>0</v>
      </c>
      <c r="BM155" s="20">
        <f t="shared" si="24"/>
        <v>0</v>
      </c>
      <c r="BN155" s="20">
        <f t="shared" si="26"/>
        <v>0</v>
      </c>
      <c r="BO155" s="20">
        <f t="shared" si="26"/>
        <v>0</v>
      </c>
      <c r="BP155" s="20">
        <f t="shared" si="26"/>
        <v>0</v>
      </c>
      <c r="BQ155" s="20">
        <f t="shared" si="26"/>
        <v>0</v>
      </c>
      <c r="BR155" s="20">
        <f t="shared" si="26"/>
        <v>0</v>
      </c>
      <c r="BS155" s="20">
        <f t="shared" si="26"/>
        <v>0</v>
      </c>
      <c r="BT155" s="20">
        <f t="shared" si="26"/>
        <v>0</v>
      </c>
      <c r="BU155" s="20">
        <f t="shared" si="26"/>
        <v>0</v>
      </c>
      <c r="BV155" s="20">
        <f t="shared" si="26"/>
        <v>0</v>
      </c>
      <c r="BW155" s="20">
        <f t="shared" si="26"/>
        <v>0</v>
      </c>
      <c r="BX155" s="20">
        <f t="shared" si="26"/>
        <v>0</v>
      </c>
      <c r="BY155" s="17">
        <f t="shared" si="16"/>
        <v>0</v>
      </c>
      <c r="BZ155" s="17">
        <f t="shared" si="17"/>
        <v>0</v>
      </c>
      <c r="CA155" s="17">
        <f t="shared" si="18"/>
        <v>0</v>
      </c>
      <c r="CB155" s="17">
        <f t="shared" si="19"/>
        <v>0</v>
      </c>
    </row>
    <row r="156" spans="1:80" x14ac:dyDescent="0.25">
      <c r="A156" t="str">
        <f t="shared" si="22"/>
        <v>EEC.TAB1</v>
      </c>
      <c r="B156" s="1" t="s">
        <v>24</v>
      </c>
      <c r="C156" s="1" t="s">
        <v>200</v>
      </c>
      <c r="D156" s="1" t="s">
        <v>200</v>
      </c>
      <c r="E156" s="17">
        <v>-814.04999999999927</v>
      </c>
      <c r="F156" s="17">
        <v>-355.35999999999876</v>
      </c>
      <c r="G156" s="17">
        <v>-503.22999999999956</v>
      </c>
      <c r="H156" s="17">
        <v>-383.13999999999942</v>
      </c>
      <c r="I156" s="17">
        <v>-486.92000000000007</v>
      </c>
      <c r="J156" s="17">
        <v>-489.47000000000116</v>
      </c>
      <c r="K156" s="17">
        <v>-201.98999999999978</v>
      </c>
      <c r="L156" s="17">
        <v>-331.22999999999956</v>
      </c>
      <c r="M156" s="17">
        <v>-308.23000000000047</v>
      </c>
      <c r="N156" s="17">
        <v>-399.64999999999964</v>
      </c>
      <c r="O156" s="17">
        <v>-430.18000000000029</v>
      </c>
      <c r="P156" s="17">
        <v>-456.97999999999956</v>
      </c>
      <c r="Q156" s="20">
        <v>-40.710000000000036</v>
      </c>
      <c r="R156" s="20">
        <v>-17.769999999999982</v>
      </c>
      <c r="S156" s="20">
        <v>-25.159999999999968</v>
      </c>
      <c r="T156" s="20">
        <v>-19.159999999999968</v>
      </c>
      <c r="U156" s="20">
        <v>-24.350000000000023</v>
      </c>
      <c r="V156" s="20">
        <v>-24.470000000000027</v>
      </c>
      <c r="W156" s="20">
        <v>-10.099999999999994</v>
      </c>
      <c r="X156" s="20">
        <v>-16.560000000000002</v>
      </c>
      <c r="Y156" s="20">
        <v>-15.410000000000025</v>
      </c>
      <c r="Z156" s="20">
        <v>-19.980000000000018</v>
      </c>
      <c r="AA156" s="20">
        <v>-21.509999999999991</v>
      </c>
      <c r="AB156" s="20">
        <v>-22.850000000000023</v>
      </c>
      <c r="AC156" s="17">
        <v>-129.37000000000035</v>
      </c>
      <c r="AD156" s="17">
        <v>-55.709999999999809</v>
      </c>
      <c r="AE156" s="17">
        <v>-77.940000000000055</v>
      </c>
      <c r="AF156" s="17">
        <v>-58.519999999999982</v>
      </c>
      <c r="AG156" s="17">
        <v>-73.370000000000118</v>
      </c>
      <c r="AH156" s="17">
        <v>-72.720000000000027</v>
      </c>
      <c r="AI156" s="17">
        <v>-29.599999999999909</v>
      </c>
      <c r="AJ156" s="17">
        <v>-47.900000000000091</v>
      </c>
      <c r="AK156" s="17">
        <v>-43.980000000000018</v>
      </c>
      <c r="AL156" s="17">
        <v>-56.289999999999964</v>
      </c>
      <c r="AM156" s="17">
        <v>-59.769999999999982</v>
      </c>
      <c r="AN156" s="17">
        <v>-62.6400000000001</v>
      </c>
      <c r="AO156" s="20">
        <f t="shared" si="23"/>
        <v>-984.12999999999965</v>
      </c>
      <c r="AP156" s="20">
        <f t="shared" si="25"/>
        <v>-428.83999999999855</v>
      </c>
      <c r="AQ156" s="20">
        <f t="shared" si="25"/>
        <v>-606.32999999999959</v>
      </c>
      <c r="AR156" s="20">
        <f t="shared" si="25"/>
        <v>-460.81999999999937</v>
      </c>
      <c r="AS156" s="20">
        <f t="shared" si="25"/>
        <v>-584.64000000000021</v>
      </c>
      <c r="AT156" s="20">
        <f t="shared" si="25"/>
        <v>-586.66000000000122</v>
      </c>
      <c r="AU156" s="20">
        <f t="shared" si="25"/>
        <v>-241.68999999999969</v>
      </c>
      <c r="AV156" s="20">
        <f t="shared" si="25"/>
        <v>-395.68999999999966</v>
      </c>
      <c r="AW156" s="20">
        <f t="shared" si="25"/>
        <v>-367.62000000000052</v>
      </c>
      <c r="AX156" s="20">
        <f t="shared" si="25"/>
        <v>-475.91999999999962</v>
      </c>
      <c r="AY156" s="20">
        <f t="shared" si="25"/>
        <v>-511.46000000000026</v>
      </c>
      <c r="AZ156" s="20">
        <f t="shared" si="25"/>
        <v>-542.46999999999969</v>
      </c>
      <c r="BA156" s="17">
        <v>-16.28</v>
      </c>
      <c r="BB156" s="17">
        <v>-7.11</v>
      </c>
      <c r="BC156" s="17">
        <v>-10.06</v>
      </c>
      <c r="BD156" s="17">
        <v>-7.66</v>
      </c>
      <c r="BE156" s="17">
        <v>-9.74</v>
      </c>
      <c r="BF156" s="17">
        <v>-9.7899999999999991</v>
      </c>
      <c r="BG156" s="17">
        <v>-4.04</v>
      </c>
      <c r="BH156" s="17">
        <v>-6.62</v>
      </c>
      <c r="BI156" s="17">
        <v>-6.16</v>
      </c>
      <c r="BJ156" s="17">
        <v>-7.99</v>
      </c>
      <c r="BK156" s="17">
        <v>-8.6</v>
      </c>
      <c r="BL156" s="17">
        <v>-9.14</v>
      </c>
      <c r="BM156" s="20">
        <f t="shared" si="24"/>
        <v>-1000.4099999999996</v>
      </c>
      <c r="BN156" s="20">
        <f t="shared" si="26"/>
        <v>-435.94999999999857</v>
      </c>
      <c r="BO156" s="20">
        <f t="shared" si="26"/>
        <v>-616.38999999999953</v>
      </c>
      <c r="BP156" s="20">
        <f t="shared" si="26"/>
        <v>-468.47999999999939</v>
      </c>
      <c r="BQ156" s="20">
        <f t="shared" si="26"/>
        <v>-594.38000000000022</v>
      </c>
      <c r="BR156" s="20">
        <f t="shared" si="26"/>
        <v>-596.45000000000118</v>
      </c>
      <c r="BS156" s="20">
        <f t="shared" si="26"/>
        <v>-245.72999999999968</v>
      </c>
      <c r="BT156" s="20">
        <f t="shared" si="26"/>
        <v>-402.30999999999966</v>
      </c>
      <c r="BU156" s="20">
        <f t="shared" si="26"/>
        <v>-373.78000000000054</v>
      </c>
      <c r="BV156" s="20">
        <f t="shared" si="26"/>
        <v>-483.90999999999963</v>
      </c>
      <c r="BW156" s="20">
        <f t="shared" si="26"/>
        <v>-520.06000000000029</v>
      </c>
      <c r="BX156" s="20">
        <f t="shared" si="26"/>
        <v>-551.60999999999967</v>
      </c>
      <c r="BY156" s="17">
        <f t="shared" si="16"/>
        <v>-5160.4299999999976</v>
      </c>
      <c r="BZ156" s="17">
        <f t="shared" si="17"/>
        <v>-258.03000000000009</v>
      </c>
      <c r="CA156" s="17">
        <f t="shared" si="18"/>
        <v>-871.00000000000023</v>
      </c>
      <c r="CB156" s="17">
        <f t="shared" si="19"/>
        <v>-6289.4599999999982</v>
      </c>
    </row>
    <row r="157" spans="1:80" x14ac:dyDescent="0.25">
      <c r="A157" t="str">
        <f t="shared" si="22"/>
        <v>TAC2.TAY1</v>
      </c>
      <c r="B157" s="1" t="s">
        <v>201</v>
      </c>
      <c r="C157" s="1" t="s">
        <v>202</v>
      </c>
      <c r="D157" s="1" t="s">
        <v>202</v>
      </c>
      <c r="E157" s="17">
        <v>0</v>
      </c>
      <c r="F157" s="17">
        <v>0</v>
      </c>
      <c r="G157" s="17">
        <v>0</v>
      </c>
      <c r="H157" s="17">
        <v>0</v>
      </c>
      <c r="I157" s="17">
        <v>-148.87999999999738</v>
      </c>
      <c r="J157" s="17">
        <v>-244.02999999999884</v>
      </c>
      <c r="K157" s="17">
        <v>-68.3799999999992</v>
      </c>
      <c r="L157" s="17">
        <v>-93.569999999999709</v>
      </c>
      <c r="M157" s="17">
        <v>-54.159999999999854</v>
      </c>
      <c r="N157" s="17">
        <v>-7.9500000000000455</v>
      </c>
      <c r="O157" s="17">
        <v>0</v>
      </c>
      <c r="P157" s="17">
        <v>0</v>
      </c>
      <c r="Q157" s="20">
        <v>0</v>
      </c>
      <c r="R157" s="20">
        <v>0</v>
      </c>
      <c r="S157" s="20">
        <v>0</v>
      </c>
      <c r="T157" s="20">
        <v>0</v>
      </c>
      <c r="U157" s="20">
        <v>-7.4400000000000546</v>
      </c>
      <c r="V157" s="20">
        <v>-12.200000000000045</v>
      </c>
      <c r="W157" s="20">
        <v>-3.4200000000000159</v>
      </c>
      <c r="X157" s="20">
        <v>-4.67999999999995</v>
      </c>
      <c r="Y157" s="20">
        <v>-2.7099999999999795</v>
      </c>
      <c r="Z157" s="20">
        <v>-0.39999999999999858</v>
      </c>
      <c r="AA157" s="20">
        <v>0</v>
      </c>
      <c r="AB157" s="20">
        <v>0</v>
      </c>
      <c r="AC157" s="17">
        <v>0</v>
      </c>
      <c r="AD157" s="17">
        <v>0</v>
      </c>
      <c r="AE157" s="17">
        <v>0</v>
      </c>
      <c r="AF157" s="17">
        <v>0</v>
      </c>
      <c r="AG157" s="17">
        <v>-22.440000000000055</v>
      </c>
      <c r="AH157" s="17">
        <v>-36.25</v>
      </c>
      <c r="AI157" s="17">
        <v>-10.019999999999982</v>
      </c>
      <c r="AJ157" s="17">
        <v>-13.529999999999973</v>
      </c>
      <c r="AK157" s="17">
        <v>-7.7200000000000273</v>
      </c>
      <c r="AL157" s="17">
        <v>-1.1200000000000045</v>
      </c>
      <c r="AM157" s="17">
        <v>0</v>
      </c>
      <c r="AN157" s="17">
        <v>0</v>
      </c>
      <c r="AO157" s="20">
        <f t="shared" si="23"/>
        <v>0</v>
      </c>
      <c r="AP157" s="20">
        <f t="shared" si="25"/>
        <v>0</v>
      </c>
      <c r="AQ157" s="20">
        <f t="shared" si="25"/>
        <v>0</v>
      </c>
      <c r="AR157" s="20">
        <f t="shared" si="25"/>
        <v>0</v>
      </c>
      <c r="AS157" s="20">
        <f t="shared" si="25"/>
        <v>-178.75999999999749</v>
      </c>
      <c r="AT157" s="20">
        <f t="shared" si="25"/>
        <v>-292.47999999999888</v>
      </c>
      <c r="AU157" s="20">
        <f t="shared" si="25"/>
        <v>-81.819999999999197</v>
      </c>
      <c r="AV157" s="20">
        <f t="shared" si="25"/>
        <v>-111.77999999999963</v>
      </c>
      <c r="AW157" s="20">
        <f t="shared" si="25"/>
        <v>-64.589999999999861</v>
      </c>
      <c r="AX157" s="20">
        <f t="shared" si="25"/>
        <v>-9.4700000000000486</v>
      </c>
      <c r="AY157" s="20">
        <f t="shared" si="25"/>
        <v>0</v>
      </c>
      <c r="AZ157" s="20">
        <f t="shared" si="25"/>
        <v>0</v>
      </c>
      <c r="BA157" s="17">
        <v>0</v>
      </c>
      <c r="BB157" s="17">
        <v>0</v>
      </c>
      <c r="BC157" s="17">
        <v>0</v>
      </c>
      <c r="BD157" s="17">
        <v>0</v>
      </c>
      <c r="BE157" s="17">
        <v>-2.98</v>
      </c>
      <c r="BF157" s="17">
        <v>-4.88</v>
      </c>
      <c r="BG157" s="17">
        <v>-1.37</v>
      </c>
      <c r="BH157" s="17">
        <v>-1.87</v>
      </c>
      <c r="BI157" s="17">
        <v>-1.08</v>
      </c>
      <c r="BJ157" s="17">
        <v>-0.16</v>
      </c>
      <c r="BK157" s="17">
        <v>0</v>
      </c>
      <c r="BL157" s="17">
        <v>0</v>
      </c>
      <c r="BM157" s="20">
        <f t="shared" si="24"/>
        <v>0</v>
      </c>
      <c r="BN157" s="20">
        <f t="shared" si="26"/>
        <v>0</v>
      </c>
      <c r="BO157" s="20">
        <f t="shared" si="26"/>
        <v>0</v>
      </c>
      <c r="BP157" s="20">
        <f t="shared" si="26"/>
        <v>0</v>
      </c>
      <c r="BQ157" s="20">
        <f t="shared" si="26"/>
        <v>-181.73999999999748</v>
      </c>
      <c r="BR157" s="20">
        <f t="shared" si="26"/>
        <v>-297.35999999999888</v>
      </c>
      <c r="BS157" s="20">
        <f t="shared" si="26"/>
        <v>-83.189999999999202</v>
      </c>
      <c r="BT157" s="20">
        <f t="shared" si="26"/>
        <v>-113.64999999999964</v>
      </c>
      <c r="BU157" s="20">
        <f t="shared" si="26"/>
        <v>-65.66999999999986</v>
      </c>
      <c r="BV157" s="20">
        <f t="shared" si="26"/>
        <v>-9.6300000000000487</v>
      </c>
      <c r="BW157" s="20">
        <f t="shared" si="26"/>
        <v>0</v>
      </c>
      <c r="BX157" s="20">
        <f t="shared" si="26"/>
        <v>0</v>
      </c>
      <c r="BY157" s="17">
        <f t="shared" si="16"/>
        <v>-616.96999999999503</v>
      </c>
      <c r="BZ157" s="17">
        <f t="shared" si="17"/>
        <v>-30.850000000000044</v>
      </c>
      <c r="CA157" s="17">
        <f t="shared" si="18"/>
        <v>-103.42000000000004</v>
      </c>
      <c r="CB157" s="17">
        <f t="shared" si="19"/>
        <v>-751.23999999999512</v>
      </c>
    </row>
    <row r="158" spans="1:80" x14ac:dyDescent="0.25">
      <c r="A158" t="str">
        <f t="shared" si="22"/>
        <v>TCN.TC01</v>
      </c>
      <c r="B158" s="1" t="s">
        <v>33</v>
      </c>
      <c r="C158" s="1" t="s">
        <v>203</v>
      </c>
      <c r="D158" s="1" t="s">
        <v>203</v>
      </c>
      <c r="E158" s="17">
        <v>-5212.5500000000029</v>
      </c>
      <c r="F158" s="17">
        <v>-3180.0800000000017</v>
      </c>
      <c r="G158" s="17">
        <v>-3205.8699999999953</v>
      </c>
      <c r="H158" s="17">
        <v>-2902.2400000000052</v>
      </c>
      <c r="I158" s="17">
        <v>-8187.0199999999895</v>
      </c>
      <c r="J158" s="17">
        <v>-14546.299999999988</v>
      </c>
      <c r="K158" s="17">
        <v>-3579.8099999999977</v>
      </c>
      <c r="L158" s="17">
        <v>-5251.6600000000035</v>
      </c>
      <c r="M158" s="17">
        <v>-3130.2099999999991</v>
      </c>
      <c r="N158" s="17">
        <v>-2554.6399999999958</v>
      </c>
      <c r="O158" s="17">
        <v>-3161.260000000002</v>
      </c>
      <c r="P158" s="17">
        <v>-3393.739999999998</v>
      </c>
      <c r="Q158" s="20">
        <v>-260.62000000000035</v>
      </c>
      <c r="R158" s="20">
        <v>-159</v>
      </c>
      <c r="S158" s="20">
        <v>-160.30000000000018</v>
      </c>
      <c r="T158" s="20">
        <v>-145.11000000000013</v>
      </c>
      <c r="U158" s="20">
        <v>-409.35000000000036</v>
      </c>
      <c r="V158" s="20">
        <v>-727.31999999999971</v>
      </c>
      <c r="W158" s="20">
        <v>-178.99000000000024</v>
      </c>
      <c r="X158" s="20">
        <v>-262.57999999999993</v>
      </c>
      <c r="Y158" s="20">
        <v>-156.50999999999976</v>
      </c>
      <c r="Z158" s="20">
        <v>-127.73000000000002</v>
      </c>
      <c r="AA158" s="20">
        <v>-158.05999999999995</v>
      </c>
      <c r="AB158" s="20">
        <v>-169.69000000000005</v>
      </c>
      <c r="AC158" s="17">
        <v>-828.35000000000036</v>
      </c>
      <c r="AD158" s="17">
        <v>-498.60999999999967</v>
      </c>
      <c r="AE158" s="17">
        <v>-496.5</v>
      </c>
      <c r="AF158" s="17">
        <v>-443.31999999999971</v>
      </c>
      <c r="AG158" s="17">
        <v>-1233.75</v>
      </c>
      <c r="AH158" s="17">
        <v>-2161.1700000000019</v>
      </c>
      <c r="AI158" s="17">
        <v>-524.5</v>
      </c>
      <c r="AJ158" s="17">
        <v>-759.42000000000007</v>
      </c>
      <c r="AK158" s="17">
        <v>-446.67000000000007</v>
      </c>
      <c r="AL158" s="17">
        <v>-359.8100000000004</v>
      </c>
      <c r="AM158" s="17">
        <v>-439.21000000000004</v>
      </c>
      <c r="AN158" s="17">
        <v>-465.22999999999956</v>
      </c>
      <c r="AO158" s="20">
        <f t="shared" si="23"/>
        <v>-6301.5200000000041</v>
      </c>
      <c r="AP158" s="20">
        <f t="shared" si="25"/>
        <v>-3837.6900000000014</v>
      </c>
      <c r="AQ158" s="20">
        <f t="shared" si="25"/>
        <v>-3862.6699999999955</v>
      </c>
      <c r="AR158" s="20">
        <f t="shared" si="25"/>
        <v>-3490.6700000000051</v>
      </c>
      <c r="AS158" s="20">
        <f t="shared" si="25"/>
        <v>-9830.1199999999899</v>
      </c>
      <c r="AT158" s="20">
        <f t="shared" si="25"/>
        <v>-17434.78999999999</v>
      </c>
      <c r="AU158" s="20">
        <f t="shared" si="25"/>
        <v>-4283.2999999999975</v>
      </c>
      <c r="AV158" s="20">
        <f t="shared" si="25"/>
        <v>-6273.6600000000035</v>
      </c>
      <c r="AW158" s="20">
        <f t="shared" si="25"/>
        <v>-3733.389999999999</v>
      </c>
      <c r="AX158" s="20">
        <f t="shared" si="25"/>
        <v>-3042.1799999999962</v>
      </c>
      <c r="AY158" s="20">
        <f t="shared" si="25"/>
        <v>-3758.530000000002</v>
      </c>
      <c r="AZ158" s="20">
        <f t="shared" si="25"/>
        <v>-4028.6599999999976</v>
      </c>
      <c r="BA158" s="17">
        <v>-104.23</v>
      </c>
      <c r="BB158" s="17">
        <v>-63.59</v>
      </c>
      <c r="BC158" s="17">
        <v>-64.099999999999994</v>
      </c>
      <c r="BD158" s="17">
        <v>-58.03</v>
      </c>
      <c r="BE158" s="17">
        <v>-163.69999999999999</v>
      </c>
      <c r="BF158" s="17">
        <v>-290.86</v>
      </c>
      <c r="BG158" s="17">
        <v>-71.58</v>
      </c>
      <c r="BH158" s="17">
        <v>-105.01</v>
      </c>
      <c r="BI158" s="17">
        <v>-62.59</v>
      </c>
      <c r="BJ158" s="17">
        <v>-51.08</v>
      </c>
      <c r="BK158" s="17">
        <v>-63.21</v>
      </c>
      <c r="BL158" s="17">
        <v>-67.86</v>
      </c>
      <c r="BM158" s="20">
        <f t="shared" si="24"/>
        <v>-6405.7500000000036</v>
      </c>
      <c r="BN158" s="20">
        <f t="shared" si="26"/>
        <v>-3901.2800000000016</v>
      </c>
      <c r="BO158" s="20">
        <f t="shared" si="26"/>
        <v>-3926.7699999999954</v>
      </c>
      <c r="BP158" s="20">
        <f t="shared" si="26"/>
        <v>-3548.7000000000053</v>
      </c>
      <c r="BQ158" s="20">
        <f t="shared" si="26"/>
        <v>-9993.8199999999906</v>
      </c>
      <c r="BR158" s="20">
        <f t="shared" si="26"/>
        <v>-17725.649999999991</v>
      </c>
      <c r="BS158" s="20">
        <f t="shared" si="26"/>
        <v>-4354.8799999999974</v>
      </c>
      <c r="BT158" s="20">
        <f t="shared" si="26"/>
        <v>-6378.6700000000037</v>
      </c>
      <c r="BU158" s="20">
        <f t="shared" si="26"/>
        <v>-3795.9799999999991</v>
      </c>
      <c r="BV158" s="20">
        <f t="shared" si="26"/>
        <v>-3093.2599999999961</v>
      </c>
      <c r="BW158" s="20">
        <f t="shared" si="26"/>
        <v>-3821.7400000000021</v>
      </c>
      <c r="BX158" s="20">
        <f t="shared" si="26"/>
        <v>-4096.5199999999977</v>
      </c>
      <c r="BY158" s="17">
        <f t="shared" si="16"/>
        <v>-58305.379999999976</v>
      </c>
      <c r="BZ158" s="17">
        <f t="shared" si="17"/>
        <v>-2915.2600000000007</v>
      </c>
      <c r="CA158" s="17">
        <f t="shared" si="18"/>
        <v>-9822.3800000000028</v>
      </c>
      <c r="CB158" s="17">
        <f t="shared" si="19"/>
        <v>-71043.01999999999</v>
      </c>
    </row>
    <row r="159" spans="1:80" x14ac:dyDescent="0.25">
      <c r="A159" t="str">
        <f t="shared" si="22"/>
        <v>TCN.TC02</v>
      </c>
      <c r="B159" s="1" t="s">
        <v>33</v>
      </c>
      <c r="C159" s="1" t="s">
        <v>204</v>
      </c>
      <c r="D159" s="1" t="s">
        <v>204</v>
      </c>
      <c r="E159" s="17">
        <v>46.279999999998836</v>
      </c>
      <c r="F159" s="17">
        <v>44.110000000000582</v>
      </c>
      <c r="G159" s="17">
        <v>31.090000000000146</v>
      </c>
      <c r="H159" s="17">
        <v>22.140000000000327</v>
      </c>
      <c r="I159" s="17">
        <v>51.219999999997526</v>
      </c>
      <c r="J159" s="17">
        <v>64.19999999999709</v>
      </c>
      <c r="K159" s="17">
        <v>26.390000000000327</v>
      </c>
      <c r="L159" s="17">
        <v>32.610000000000582</v>
      </c>
      <c r="M159" s="17">
        <v>24.029999999999745</v>
      </c>
      <c r="N159" s="17">
        <v>25.869999999999891</v>
      </c>
      <c r="O159" s="17">
        <v>57.440000000000509</v>
      </c>
      <c r="P159" s="17">
        <v>43.359999999996944</v>
      </c>
      <c r="Q159" s="20">
        <v>2.3100000000000023</v>
      </c>
      <c r="R159" s="20">
        <v>2.2100000000000364</v>
      </c>
      <c r="S159" s="20">
        <v>1.5499999999999829</v>
      </c>
      <c r="T159" s="20">
        <v>1.1099999999999852</v>
      </c>
      <c r="U159" s="20">
        <v>2.5600000000000023</v>
      </c>
      <c r="V159" s="20">
        <v>3.2100000000000364</v>
      </c>
      <c r="W159" s="20">
        <v>1.3199999999999932</v>
      </c>
      <c r="X159" s="20">
        <v>1.6299999999999955</v>
      </c>
      <c r="Y159" s="20">
        <v>1.1999999999999886</v>
      </c>
      <c r="Z159" s="20">
        <v>1.289999999999992</v>
      </c>
      <c r="AA159" s="20">
        <v>2.8700000000000045</v>
      </c>
      <c r="AB159" s="20">
        <v>2.1700000000000159</v>
      </c>
      <c r="AC159" s="17">
        <v>7.3499999999999091</v>
      </c>
      <c r="AD159" s="17">
        <v>6.9100000000000819</v>
      </c>
      <c r="AE159" s="17">
        <v>4.8100000000000591</v>
      </c>
      <c r="AF159" s="17">
        <v>3.3799999999999955</v>
      </c>
      <c r="AG159" s="17">
        <v>7.7200000000000273</v>
      </c>
      <c r="AH159" s="17">
        <v>9.5399999999999636</v>
      </c>
      <c r="AI159" s="17">
        <v>3.8600000000000136</v>
      </c>
      <c r="AJ159" s="17">
        <v>4.7099999999999227</v>
      </c>
      <c r="AK159" s="17">
        <v>3.4300000000000068</v>
      </c>
      <c r="AL159" s="17">
        <v>3.6399999999999864</v>
      </c>
      <c r="AM159" s="17">
        <v>7.9800000000000182</v>
      </c>
      <c r="AN159" s="17">
        <v>5.9500000000000455</v>
      </c>
      <c r="AO159" s="20">
        <f t="shared" si="23"/>
        <v>55.939999999998747</v>
      </c>
      <c r="AP159" s="20">
        <f t="shared" si="25"/>
        <v>53.2300000000007</v>
      </c>
      <c r="AQ159" s="20">
        <f t="shared" si="25"/>
        <v>37.450000000000188</v>
      </c>
      <c r="AR159" s="20">
        <f t="shared" si="25"/>
        <v>26.630000000000308</v>
      </c>
      <c r="AS159" s="20">
        <f t="shared" si="25"/>
        <v>61.499999999997556</v>
      </c>
      <c r="AT159" s="20">
        <f t="shared" si="25"/>
        <v>76.94999999999709</v>
      </c>
      <c r="AU159" s="20">
        <f t="shared" si="25"/>
        <v>31.570000000000334</v>
      </c>
      <c r="AV159" s="20">
        <f t="shared" si="25"/>
        <v>38.9500000000005</v>
      </c>
      <c r="AW159" s="20">
        <f t="shared" si="25"/>
        <v>28.659999999999741</v>
      </c>
      <c r="AX159" s="20">
        <f t="shared" si="25"/>
        <v>30.799999999999869</v>
      </c>
      <c r="AY159" s="20">
        <f t="shared" si="25"/>
        <v>68.290000000000532</v>
      </c>
      <c r="AZ159" s="20">
        <f t="shared" si="25"/>
        <v>51.479999999997005</v>
      </c>
      <c r="BA159" s="17">
        <v>0.93</v>
      </c>
      <c r="BB159" s="17">
        <v>0.88</v>
      </c>
      <c r="BC159" s="17">
        <v>0.62</v>
      </c>
      <c r="BD159" s="17">
        <v>0.44</v>
      </c>
      <c r="BE159" s="17">
        <v>1.02</v>
      </c>
      <c r="BF159" s="17">
        <v>1.28</v>
      </c>
      <c r="BG159" s="17">
        <v>0.53</v>
      </c>
      <c r="BH159" s="17">
        <v>0.65</v>
      </c>
      <c r="BI159" s="17">
        <v>0.48</v>
      </c>
      <c r="BJ159" s="17">
        <v>0.52</v>
      </c>
      <c r="BK159" s="17">
        <v>1.1499999999999999</v>
      </c>
      <c r="BL159" s="17">
        <v>0.87</v>
      </c>
      <c r="BM159" s="20">
        <f t="shared" si="24"/>
        <v>56.869999999998747</v>
      </c>
      <c r="BN159" s="20">
        <f t="shared" si="26"/>
        <v>54.110000000000703</v>
      </c>
      <c r="BO159" s="20">
        <f t="shared" si="26"/>
        <v>38.070000000000185</v>
      </c>
      <c r="BP159" s="20">
        <f t="shared" si="26"/>
        <v>27.070000000000309</v>
      </c>
      <c r="BQ159" s="20">
        <f t="shared" si="26"/>
        <v>62.519999999997559</v>
      </c>
      <c r="BR159" s="20">
        <f t="shared" si="26"/>
        <v>78.229999999997091</v>
      </c>
      <c r="BS159" s="20">
        <f t="shared" si="26"/>
        <v>32.100000000000335</v>
      </c>
      <c r="BT159" s="20">
        <f t="shared" si="26"/>
        <v>39.600000000000499</v>
      </c>
      <c r="BU159" s="20">
        <f t="shared" si="26"/>
        <v>29.139999999999741</v>
      </c>
      <c r="BV159" s="20">
        <f t="shared" si="26"/>
        <v>31.319999999999869</v>
      </c>
      <c r="BW159" s="20">
        <f t="shared" si="26"/>
        <v>69.440000000000538</v>
      </c>
      <c r="BX159" s="20">
        <f t="shared" si="26"/>
        <v>52.349999999997003</v>
      </c>
      <c r="BY159" s="17">
        <f t="shared" si="16"/>
        <v>468.73999999999251</v>
      </c>
      <c r="BZ159" s="17">
        <f t="shared" si="17"/>
        <v>23.430000000000035</v>
      </c>
      <c r="CA159" s="17">
        <f t="shared" si="18"/>
        <v>78.650000000000048</v>
      </c>
      <c r="CB159" s="17">
        <f t="shared" si="19"/>
        <v>570.81999999999255</v>
      </c>
    </row>
    <row r="160" spans="1:80" x14ac:dyDescent="0.25">
      <c r="A160" t="str">
        <f t="shared" si="22"/>
        <v>TEN.BCHIMP</v>
      </c>
      <c r="B160" s="1" t="s">
        <v>205</v>
      </c>
      <c r="C160" s="1" t="s">
        <v>206</v>
      </c>
      <c r="D160" s="1" t="s">
        <v>21</v>
      </c>
      <c r="E160" s="17">
        <v>-65.119999999999891</v>
      </c>
      <c r="F160" s="17">
        <v>-55.230000000000018</v>
      </c>
      <c r="G160" s="17">
        <v>-17.460000000000036</v>
      </c>
      <c r="H160" s="17">
        <v>-16.860000000000014</v>
      </c>
      <c r="I160" s="17">
        <v>-102.8100000000004</v>
      </c>
      <c r="J160" s="17">
        <v>-132.67000000000007</v>
      </c>
      <c r="K160" s="17">
        <v>-3.5200000000000102</v>
      </c>
      <c r="L160" s="17">
        <v>-185.25999999999931</v>
      </c>
      <c r="M160" s="17">
        <v>-6.8299999999999557</v>
      </c>
      <c r="N160" s="17">
        <v>-119.68000000000029</v>
      </c>
      <c r="O160" s="17">
        <v>-62.519999999999982</v>
      </c>
      <c r="P160" s="17">
        <v>-138.05999999999949</v>
      </c>
      <c r="Q160" s="20">
        <v>-3.2600000000000051</v>
      </c>
      <c r="R160" s="20">
        <v>-2.7599999999999909</v>
      </c>
      <c r="S160" s="20">
        <v>-0.87999999999999901</v>
      </c>
      <c r="T160" s="20">
        <v>-0.83999999999999986</v>
      </c>
      <c r="U160" s="20">
        <v>-5.1399999999999864</v>
      </c>
      <c r="V160" s="20">
        <v>-6.6299999999999955</v>
      </c>
      <c r="W160" s="20">
        <v>-0.1800000000000006</v>
      </c>
      <c r="X160" s="20">
        <v>-9.2599999999999909</v>
      </c>
      <c r="Y160" s="20">
        <v>-0.33999999999999986</v>
      </c>
      <c r="Z160" s="20">
        <v>-5.9799999999999898</v>
      </c>
      <c r="AA160" s="20">
        <v>-3.1299999999999955</v>
      </c>
      <c r="AB160" s="20">
        <v>-6.910000000000025</v>
      </c>
      <c r="AC160" s="17">
        <v>-10.350000000000023</v>
      </c>
      <c r="AD160" s="17">
        <v>-8.6599999999999682</v>
      </c>
      <c r="AE160" s="17">
        <v>-2.710000000000008</v>
      </c>
      <c r="AF160" s="17">
        <v>-2.5700000000000074</v>
      </c>
      <c r="AG160" s="17">
        <v>-15.490000000000009</v>
      </c>
      <c r="AH160" s="17">
        <v>-19.710000000000036</v>
      </c>
      <c r="AI160" s="17">
        <v>-0.51999999999999957</v>
      </c>
      <c r="AJ160" s="17">
        <v>-26.790000000000077</v>
      </c>
      <c r="AK160" s="17">
        <v>-0.97999999999999687</v>
      </c>
      <c r="AL160" s="17">
        <v>-16.860000000000014</v>
      </c>
      <c r="AM160" s="17">
        <v>-8.67999999999995</v>
      </c>
      <c r="AN160" s="17">
        <v>-18.930000000000064</v>
      </c>
      <c r="AO160" s="20">
        <f t="shared" si="23"/>
        <v>-78.729999999999919</v>
      </c>
      <c r="AP160" s="20">
        <f t="shared" si="25"/>
        <v>-66.649999999999977</v>
      </c>
      <c r="AQ160" s="20">
        <f t="shared" si="25"/>
        <v>-21.050000000000043</v>
      </c>
      <c r="AR160" s="20">
        <f t="shared" si="25"/>
        <v>-20.270000000000021</v>
      </c>
      <c r="AS160" s="20">
        <f t="shared" si="25"/>
        <v>-123.4400000000004</v>
      </c>
      <c r="AT160" s="20">
        <f t="shared" si="25"/>
        <v>-159.0100000000001</v>
      </c>
      <c r="AU160" s="20">
        <f t="shared" si="25"/>
        <v>-4.2200000000000104</v>
      </c>
      <c r="AV160" s="20">
        <f t="shared" si="25"/>
        <v>-221.30999999999938</v>
      </c>
      <c r="AW160" s="20">
        <f t="shared" si="25"/>
        <v>-8.1499999999999524</v>
      </c>
      <c r="AX160" s="20">
        <f t="shared" si="25"/>
        <v>-142.52000000000029</v>
      </c>
      <c r="AY160" s="20">
        <f t="shared" si="25"/>
        <v>-74.329999999999927</v>
      </c>
      <c r="AZ160" s="20">
        <f t="shared" si="25"/>
        <v>-163.89999999999958</v>
      </c>
      <c r="BA160" s="17">
        <v>-1.3</v>
      </c>
      <c r="BB160" s="17">
        <v>-1.1000000000000001</v>
      </c>
      <c r="BC160" s="17">
        <v>-0.35</v>
      </c>
      <c r="BD160" s="17">
        <v>-0.34</v>
      </c>
      <c r="BE160" s="17">
        <v>-2.06</v>
      </c>
      <c r="BF160" s="17">
        <v>-2.65</v>
      </c>
      <c r="BG160" s="17">
        <v>-7.0000000000000007E-2</v>
      </c>
      <c r="BH160" s="17">
        <v>-3.7</v>
      </c>
      <c r="BI160" s="17">
        <v>-0.14000000000000001</v>
      </c>
      <c r="BJ160" s="17">
        <v>-2.39</v>
      </c>
      <c r="BK160" s="17">
        <v>-1.25</v>
      </c>
      <c r="BL160" s="17">
        <v>-2.76</v>
      </c>
      <c r="BM160" s="20">
        <f t="shared" si="24"/>
        <v>-80.029999999999916</v>
      </c>
      <c r="BN160" s="20">
        <f t="shared" si="26"/>
        <v>-67.749999999999972</v>
      </c>
      <c r="BO160" s="20">
        <f t="shared" si="26"/>
        <v>-21.400000000000045</v>
      </c>
      <c r="BP160" s="20">
        <f t="shared" si="26"/>
        <v>-20.610000000000021</v>
      </c>
      <c r="BQ160" s="20">
        <f t="shared" si="26"/>
        <v>-125.5000000000004</v>
      </c>
      <c r="BR160" s="20">
        <f t="shared" si="26"/>
        <v>-161.66000000000011</v>
      </c>
      <c r="BS160" s="20">
        <f t="shared" si="26"/>
        <v>-4.2900000000000107</v>
      </c>
      <c r="BT160" s="20">
        <f t="shared" si="26"/>
        <v>-225.00999999999937</v>
      </c>
      <c r="BU160" s="20">
        <f t="shared" si="26"/>
        <v>-8.289999999999953</v>
      </c>
      <c r="BV160" s="20">
        <f t="shared" si="26"/>
        <v>-144.91000000000028</v>
      </c>
      <c r="BW160" s="20">
        <f t="shared" si="26"/>
        <v>-75.579999999999927</v>
      </c>
      <c r="BX160" s="20">
        <f t="shared" si="26"/>
        <v>-166.65999999999957</v>
      </c>
      <c r="BY160" s="17">
        <f t="shared" si="16"/>
        <v>-906.01999999999941</v>
      </c>
      <c r="BZ160" s="17">
        <f t="shared" si="17"/>
        <v>-45.309999999999974</v>
      </c>
      <c r="CA160" s="17">
        <f t="shared" si="18"/>
        <v>-150.3600000000001</v>
      </c>
      <c r="CB160" s="17">
        <f t="shared" si="19"/>
        <v>-1101.6899999999996</v>
      </c>
    </row>
    <row r="161" spans="1:80" x14ac:dyDescent="0.25">
      <c r="A161" t="str">
        <f t="shared" si="22"/>
        <v>TEN.BCHEXP</v>
      </c>
      <c r="B161" s="1" t="s">
        <v>205</v>
      </c>
      <c r="C161" s="1" t="s">
        <v>207</v>
      </c>
      <c r="D161" s="1" t="s">
        <v>28</v>
      </c>
      <c r="E161" s="17">
        <v>0</v>
      </c>
      <c r="F161" s="17">
        <v>0</v>
      </c>
      <c r="G161" s="17">
        <v>-5.0000000000000711E-2</v>
      </c>
      <c r="H161" s="17">
        <v>-0.25</v>
      </c>
      <c r="I161" s="17">
        <v>-0.14000000000000057</v>
      </c>
      <c r="J161" s="17">
        <v>0</v>
      </c>
      <c r="K161" s="17">
        <v>-0.22000000000000242</v>
      </c>
      <c r="L161" s="17">
        <v>-0.70999999999999375</v>
      </c>
      <c r="M161" s="17">
        <v>-2.0400000000000205</v>
      </c>
      <c r="N161" s="17">
        <v>-2.8500000000000227</v>
      </c>
      <c r="O161" s="17">
        <v>0</v>
      </c>
      <c r="P161" s="17">
        <v>0</v>
      </c>
      <c r="Q161" s="20">
        <v>0</v>
      </c>
      <c r="R161" s="20">
        <v>0</v>
      </c>
      <c r="S161" s="20">
        <v>0</v>
      </c>
      <c r="T161" s="20">
        <v>-2.0000000000000018E-2</v>
      </c>
      <c r="U161" s="20">
        <v>-9.9999999999999534E-3</v>
      </c>
      <c r="V161" s="20">
        <v>0</v>
      </c>
      <c r="W161" s="20">
        <v>-9.9999999999999811E-3</v>
      </c>
      <c r="X161" s="20">
        <v>-4.0000000000000036E-2</v>
      </c>
      <c r="Y161" s="20">
        <v>-0.10000000000000009</v>
      </c>
      <c r="Z161" s="20">
        <v>-0.14000000000000057</v>
      </c>
      <c r="AA161" s="20">
        <v>0</v>
      </c>
      <c r="AB161" s="20">
        <v>0</v>
      </c>
      <c r="AC161" s="17">
        <v>0</v>
      </c>
      <c r="AD161" s="17">
        <v>0</v>
      </c>
      <c r="AE161" s="17">
        <v>0</v>
      </c>
      <c r="AF161" s="17">
        <v>-3.0000000000000027E-2</v>
      </c>
      <c r="AG161" s="17">
        <v>-3.0000000000000027E-2</v>
      </c>
      <c r="AH161" s="17">
        <v>0</v>
      </c>
      <c r="AI161" s="17">
        <v>-3.9999999999999925E-2</v>
      </c>
      <c r="AJ161" s="17">
        <v>-0.10999999999999988</v>
      </c>
      <c r="AK161" s="17">
        <v>-0.29000000000000004</v>
      </c>
      <c r="AL161" s="17">
        <v>-0.40000000000000213</v>
      </c>
      <c r="AM161" s="17">
        <v>0</v>
      </c>
      <c r="AN161" s="17">
        <v>0</v>
      </c>
      <c r="AO161" s="20">
        <f t="shared" si="23"/>
        <v>0</v>
      </c>
      <c r="AP161" s="20">
        <f t="shared" si="25"/>
        <v>0</v>
      </c>
      <c r="AQ161" s="20">
        <f t="shared" si="25"/>
        <v>-5.0000000000000711E-2</v>
      </c>
      <c r="AR161" s="20">
        <f t="shared" si="25"/>
        <v>-0.30000000000000004</v>
      </c>
      <c r="AS161" s="20">
        <f t="shared" si="25"/>
        <v>-0.18000000000000055</v>
      </c>
      <c r="AT161" s="20">
        <f t="shared" si="25"/>
        <v>0</v>
      </c>
      <c r="AU161" s="20">
        <f t="shared" si="25"/>
        <v>-0.27000000000000235</v>
      </c>
      <c r="AV161" s="20">
        <f t="shared" si="25"/>
        <v>-0.85999999999999366</v>
      </c>
      <c r="AW161" s="20">
        <f t="shared" si="25"/>
        <v>-2.4300000000000206</v>
      </c>
      <c r="AX161" s="20">
        <f t="shared" si="25"/>
        <v>-3.3900000000000254</v>
      </c>
      <c r="AY161" s="20">
        <f t="shared" si="25"/>
        <v>0</v>
      </c>
      <c r="AZ161" s="20">
        <f t="shared" si="25"/>
        <v>0</v>
      </c>
      <c r="BA161" s="17">
        <v>0</v>
      </c>
      <c r="BB161" s="17">
        <v>0</v>
      </c>
      <c r="BC161" s="17">
        <v>0</v>
      </c>
      <c r="BD161" s="17">
        <v>0</v>
      </c>
      <c r="BE161" s="17">
        <v>0</v>
      </c>
      <c r="BF161" s="17">
        <v>0</v>
      </c>
      <c r="BG161" s="17">
        <v>0</v>
      </c>
      <c r="BH161" s="17">
        <v>-0.01</v>
      </c>
      <c r="BI161" s="17">
        <v>-0.04</v>
      </c>
      <c r="BJ161" s="17">
        <v>-0.06</v>
      </c>
      <c r="BK161" s="17">
        <v>0</v>
      </c>
      <c r="BL161" s="17">
        <v>0</v>
      </c>
      <c r="BM161" s="20">
        <f t="shared" si="24"/>
        <v>0</v>
      </c>
      <c r="BN161" s="20">
        <f t="shared" si="26"/>
        <v>0</v>
      </c>
      <c r="BO161" s="20">
        <f t="shared" si="26"/>
        <v>-5.0000000000000711E-2</v>
      </c>
      <c r="BP161" s="20">
        <f t="shared" si="26"/>
        <v>-0.30000000000000004</v>
      </c>
      <c r="BQ161" s="20">
        <f t="shared" si="26"/>
        <v>-0.18000000000000055</v>
      </c>
      <c r="BR161" s="20">
        <f t="shared" si="26"/>
        <v>0</v>
      </c>
      <c r="BS161" s="20">
        <f t="shared" si="26"/>
        <v>-0.27000000000000235</v>
      </c>
      <c r="BT161" s="20">
        <f t="shared" si="26"/>
        <v>-0.86999999999999367</v>
      </c>
      <c r="BU161" s="20">
        <f t="shared" si="26"/>
        <v>-2.4700000000000206</v>
      </c>
      <c r="BV161" s="20">
        <f t="shared" si="26"/>
        <v>-3.4500000000000255</v>
      </c>
      <c r="BW161" s="20">
        <f t="shared" si="26"/>
        <v>0</v>
      </c>
      <c r="BX161" s="20">
        <f t="shared" si="26"/>
        <v>0</v>
      </c>
      <c r="BY161" s="17">
        <f t="shared" si="16"/>
        <v>-6.2600000000000406</v>
      </c>
      <c r="BZ161" s="17">
        <f t="shared" si="17"/>
        <v>-0.32000000000000062</v>
      </c>
      <c r="CA161" s="17">
        <f t="shared" si="18"/>
        <v>-1.010000000000002</v>
      </c>
      <c r="CB161" s="17">
        <f t="shared" si="19"/>
        <v>-7.5900000000000443</v>
      </c>
    </row>
    <row r="162" spans="1:80" x14ac:dyDescent="0.25">
      <c r="A162" t="str">
        <f t="shared" si="22"/>
        <v>TEN.120SIMP</v>
      </c>
      <c r="B162" s="1" t="s">
        <v>205</v>
      </c>
      <c r="C162" s="1" t="s">
        <v>873</v>
      </c>
      <c r="D162" s="1" t="s">
        <v>72</v>
      </c>
      <c r="E162" s="17">
        <v>0</v>
      </c>
      <c r="F162" s="17">
        <v>0</v>
      </c>
      <c r="G162" s="17">
        <v>-1.6900000000000013</v>
      </c>
      <c r="H162" s="17">
        <v>0</v>
      </c>
      <c r="I162" s="17">
        <v>0</v>
      </c>
      <c r="J162" s="17">
        <v>0</v>
      </c>
      <c r="K162" s="17">
        <v>0</v>
      </c>
      <c r="L162" s="17">
        <v>0</v>
      </c>
      <c r="M162" s="17">
        <v>0</v>
      </c>
      <c r="N162" s="17">
        <v>0</v>
      </c>
      <c r="O162" s="17">
        <v>0</v>
      </c>
      <c r="P162" s="17">
        <v>0</v>
      </c>
      <c r="Q162" s="20">
        <v>0</v>
      </c>
      <c r="R162" s="20">
        <v>0</v>
      </c>
      <c r="S162" s="20">
        <v>-7.9999999999999988E-2</v>
      </c>
      <c r="T162" s="20">
        <v>0</v>
      </c>
      <c r="U162" s="20">
        <v>0</v>
      </c>
      <c r="V162" s="20">
        <v>0</v>
      </c>
      <c r="W162" s="20">
        <v>0</v>
      </c>
      <c r="X162" s="20">
        <v>0</v>
      </c>
      <c r="Y162" s="20">
        <v>0</v>
      </c>
      <c r="Z162" s="20">
        <v>0</v>
      </c>
      <c r="AA162" s="20">
        <v>0</v>
      </c>
      <c r="AB162" s="20">
        <v>0</v>
      </c>
      <c r="AC162" s="17">
        <v>0</v>
      </c>
      <c r="AD162" s="17">
        <v>0</v>
      </c>
      <c r="AE162" s="17">
        <v>-0.2599999999999999</v>
      </c>
      <c r="AF162" s="17">
        <v>0</v>
      </c>
      <c r="AG162" s="17">
        <v>0</v>
      </c>
      <c r="AH162" s="17">
        <v>0</v>
      </c>
      <c r="AI162" s="17">
        <v>0</v>
      </c>
      <c r="AJ162" s="17">
        <v>0</v>
      </c>
      <c r="AK162" s="17">
        <v>0</v>
      </c>
      <c r="AL162" s="17">
        <v>0</v>
      </c>
      <c r="AM162" s="17">
        <v>0</v>
      </c>
      <c r="AN162" s="17">
        <v>0</v>
      </c>
      <c r="AO162" s="20">
        <f t="shared" si="23"/>
        <v>0</v>
      </c>
      <c r="AP162" s="20">
        <f t="shared" si="25"/>
        <v>0</v>
      </c>
      <c r="AQ162" s="20">
        <f t="shared" si="25"/>
        <v>-2.0300000000000011</v>
      </c>
      <c r="AR162" s="20">
        <f t="shared" si="25"/>
        <v>0</v>
      </c>
      <c r="AS162" s="20">
        <f t="shared" si="25"/>
        <v>0</v>
      </c>
      <c r="AT162" s="20">
        <f t="shared" si="25"/>
        <v>0</v>
      </c>
      <c r="AU162" s="20">
        <f t="shared" si="25"/>
        <v>0</v>
      </c>
      <c r="AV162" s="20">
        <f t="shared" si="25"/>
        <v>0</v>
      </c>
      <c r="AW162" s="20">
        <f t="shared" si="25"/>
        <v>0</v>
      </c>
      <c r="AX162" s="20">
        <f t="shared" si="25"/>
        <v>0</v>
      </c>
      <c r="AY162" s="20">
        <f t="shared" si="25"/>
        <v>0</v>
      </c>
      <c r="AZ162" s="20">
        <f t="shared" si="25"/>
        <v>0</v>
      </c>
      <c r="BA162" s="17">
        <v>0</v>
      </c>
      <c r="BB162" s="17">
        <v>0</v>
      </c>
      <c r="BC162" s="17">
        <v>-0.03</v>
      </c>
      <c r="BD162" s="17">
        <v>0</v>
      </c>
      <c r="BE162" s="17">
        <v>0</v>
      </c>
      <c r="BF162" s="17">
        <v>0</v>
      </c>
      <c r="BG162" s="17">
        <v>0</v>
      </c>
      <c r="BH162" s="17">
        <v>0</v>
      </c>
      <c r="BI162" s="17">
        <v>0</v>
      </c>
      <c r="BJ162" s="17">
        <v>0</v>
      </c>
      <c r="BK162" s="17">
        <v>0</v>
      </c>
      <c r="BL162" s="17">
        <v>0</v>
      </c>
      <c r="BM162" s="20">
        <f t="shared" si="24"/>
        <v>0</v>
      </c>
      <c r="BN162" s="20">
        <f t="shared" si="26"/>
        <v>0</v>
      </c>
      <c r="BO162" s="20">
        <f t="shared" si="26"/>
        <v>-2.0600000000000009</v>
      </c>
      <c r="BP162" s="20">
        <f t="shared" si="26"/>
        <v>0</v>
      </c>
      <c r="BQ162" s="20">
        <f t="shared" si="26"/>
        <v>0</v>
      </c>
      <c r="BR162" s="20">
        <f t="shared" si="26"/>
        <v>0</v>
      </c>
      <c r="BS162" s="20">
        <f t="shared" si="26"/>
        <v>0</v>
      </c>
      <c r="BT162" s="20">
        <f t="shared" si="26"/>
        <v>0</v>
      </c>
      <c r="BU162" s="20">
        <f t="shared" si="26"/>
        <v>0</v>
      </c>
      <c r="BV162" s="20">
        <f t="shared" si="26"/>
        <v>0</v>
      </c>
      <c r="BW162" s="20">
        <f t="shared" si="26"/>
        <v>0</v>
      </c>
      <c r="BX162" s="20">
        <f t="shared" si="26"/>
        <v>0</v>
      </c>
      <c r="BY162" s="17">
        <f t="shared" si="16"/>
        <v>-1.6900000000000013</v>
      </c>
      <c r="BZ162" s="17">
        <f t="shared" si="17"/>
        <v>-7.9999999999999988E-2</v>
      </c>
      <c r="CA162" s="17">
        <f t="shared" si="18"/>
        <v>-0.28999999999999992</v>
      </c>
      <c r="CB162" s="17">
        <f t="shared" si="19"/>
        <v>-2.0600000000000009</v>
      </c>
    </row>
    <row r="163" spans="1:80" x14ac:dyDescent="0.25">
      <c r="A163" t="str">
        <f t="shared" si="22"/>
        <v>TEN.SPCIMP</v>
      </c>
      <c r="B163" s="1" t="s">
        <v>205</v>
      </c>
      <c r="C163" s="1" t="s">
        <v>226</v>
      </c>
      <c r="D163" s="1" t="s">
        <v>73</v>
      </c>
      <c r="E163" s="17">
        <v>0</v>
      </c>
      <c r="F163" s="17">
        <v>0</v>
      </c>
      <c r="G163" s="17">
        <v>0</v>
      </c>
      <c r="H163" s="17">
        <v>0</v>
      </c>
      <c r="I163" s="17">
        <v>0</v>
      </c>
      <c r="J163" s="17">
        <v>-0.55000000000000071</v>
      </c>
      <c r="K163" s="17">
        <v>0</v>
      </c>
      <c r="L163" s="17">
        <v>0</v>
      </c>
      <c r="M163" s="17">
        <v>0</v>
      </c>
      <c r="N163" s="17">
        <v>0</v>
      </c>
      <c r="O163" s="17">
        <v>0</v>
      </c>
      <c r="P163" s="17">
        <v>0</v>
      </c>
      <c r="Q163" s="20">
        <v>0</v>
      </c>
      <c r="R163" s="20">
        <v>0</v>
      </c>
      <c r="S163" s="20">
        <v>0</v>
      </c>
      <c r="T163" s="20">
        <v>0</v>
      </c>
      <c r="U163" s="20">
        <v>0</v>
      </c>
      <c r="V163" s="20">
        <v>-3.0000000000000027E-2</v>
      </c>
      <c r="W163" s="20">
        <v>0</v>
      </c>
      <c r="X163" s="20">
        <v>0</v>
      </c>
      <c r="Y163" s="20">
        <v>0</v>
      </c>
      <c r="Z163" s="20">
        <v>0</v>
      </c>
      <c r="AA163" s="20">
        <v>0</v>
      </c>
      <c r="AB163" s="20">
        <v>0</v>
      </c>
      <c r="AC163" s="17">
        <v>0</v>
      </c>
      <c r="AD163" s="17">
        <v>0</v>
      </c>
      <c r="AE163" s="17">
        <v>0</v>
      </c>
      <c r="AF163" s="17">
        <v>0</v>
      </c>
      <c r="AG163" s="17">
        <v>0</v>
      </c>
      <c r="AH163" s="17">
        <v>-8.9999999999999858E-2</v>
      </c>
      <c r="AI163" s="17">
        <v>0</v>
      </c>
      <c r="AJ163" s="17">
        <v>0</v>
      </c>
      <c r="AK163" s="17">
        <v>0</v>
      </c>
      <c r="AL163" s="17">
        <v>0</v>
      </c>
      <c r="AM163" s="17">
        <v>0</v>
      </c>
      <c r="AN163" s="17">
        <v>0</v>
      </c>
      <c r="AO163" s="20">
        <f t="shared" si="23"/>
        <v>0</v>
      </c>
      <c r="AP163" s="20">
        <f t="shared" si="23"/>
        <v>0</v>
      </c>
      <c r="AQ163" s="20">
        <f t="shared" si="23"/>
        <v>0</v>
      </c>
      <c r="AR163" s="20">
        <f t="shared" si="23"/>
        <v>0</v>
      </c>
      <c r="AS163" s="20">
        <f t="shared" si="23"/>
        <v>0</v>
      </c>
      <c r="AT163" s="20">
        <f t="shared" si="23"/>
        <v>-0.6700000000000006</v>
      </c>
      <c r="AU163" s="20">
        <f t="shared" si="23"/>
        <v>0</v>
      </c>
      <c r="AV163" s="20">
        <f t="shared" si="23"/>
        <v>0</v>
      </c>
      <c r="AW163" s="20">
        <f t="shared" si="23"/>
        <v>0</v>
      </c>
      <c r="AX163" s="20">
        <f t="shared" si="23"/>
        <v>0</v>
      </c>
      <c r="AY163" s="20">
        <f t="shared" si="23"/>
        <v>0</v>
      </c>
      <c r="AZ163" s="20">
        <f t="shared" si="23"/>
        <v>0</v>
      </c>
      <c r="BA163" s="17">
        <v>0</v>
      </c>
      <c r="BB163" s="17">
        <v>0</v>
      </c>
      <c r="BC163" s="17">
        <v>0</v>
      </c>
      <c r="BD163" s="17">
        <v>0</v>
      </c>
      <c r="BE163" s="17">
        <v>0</v>
      </c>
      <c r="BF163" s="17">
        <v>-0.01</v>
      </c>
      <c r="BG163" s="17">
        <v>0</v>
      </c>
      <c r="BH163" s="17">
        <v>0</v>
      </c>
      <c r="BI163" s="17">
        <v>0</v>
      </c>
      <c r="BJ163" s="17">
        <v>0</v>
      </c>
      <c r="BK163" s="17">
        <v>0</v>
      </c>
      <c r="BL163" s="17">
        <v>0</v>
      </c>
      <c r="BM163" s="20">
        <f t="shared" si="24"/>
        <v>0</v>
      </c>
      <c r="BN163" s="20">
        <f t="shared" si="24"/>
        <v>0</v>
      </c>
      <c r="BO163" s="20">
        <f t="shared" si="24"/>
        <v>0</v>
      </c>
      <c r="BP163" s="20">
        <f t="shared" si="24"/>
        <v>0</v>
      </c>
      <c r="BQ163" s="20">
        <f t="shared" si="24"/>
        <v>0</v>
      </c>
      <c r="BR163" s="20">
        <f t="shared" si="24"/>
        <v>-0.6800000000000006</v>
      </c>
      <c r="BS163" s="20">
        <f t="shared" si="24"/>
        <v>0</v>
      </c>
      <c r="BT163" s="20">
        <f t="shared" si="24"/>
        <v>0</v>
      </c>
      <c r="BU163" s="20">
        <f t="shared" si="24"/>
        <v>0</v>
      </c>
      <c r="BV163" s="20">
        <f t="shared" si="24"/>
        <v>0</v>
      </c>
      <c r="BW163" s="20">
        <f t="shared" si="24"/>
        <v>0</v>
      </c>
      <c r="BX163" s="20">
        <f t="shared" si="24"/>
        <v>0</v>
      </c>
      <c r="BY163" s="17">
        <f t="shared" si="16"/>
        <v>-0.55000000000000071</v>
      </c>
      <c r="BZ163" s="17">
        <f t="shared" si="17"/>
        <v>-3.0000000000000027E-2</v>
      </c>
      <c r="CA163" s="17">
        <f t="shared" si="18"/>
        <v>-9.9999999999999853E-2</v>
      </c>
      <c r="CB163" s="17">
        <f t="shared" si="19"/>
        <v>-0.6800000000000006</v>
      </c>
    </row>
    <row r="164" spans="1:80" x14ac:dyDescent="0.25">
      <c r="A164" t="str">
        <f t="shared" si="22"/>
        <v>TAU.THS</v>
      </c>
      <c r="B164" s="1" t="s">
        <v>31</v>
      </c>
      <c r="C164" s="1" t="s">
        <v>208</v>
      </c>
      <c r="D164" s="1" t="s">
        <v>208</v>
      </c>
      <c r="E164" s="17">
        <v>-81.7199999999998</v>
      </c>
      <c r="F164" s="17">
        <v>-60.079999999999927</v>
      </c>
      <c r="G164" s="17">
        <v>-6.539999999999992</v>
      </c>
      <c r="H164" s="17">
        <v>0</v>
      </c>
      <c r="I164" s="17">
        <v>0</v>
      </c>
      <c r="J164" s="17">
        <v>0</v>
      </c>
      <c r="K164" s="17">
        <v>-2.5300000000000011</v>
      </c>
      <c r="L164" s="17">
        <v>-24.169999999999959</v>
      </c>
      <c r="M164" s="17">
        <v>-14.109999999999985</v>
      </c>
      <c r="N164" s="17">
        <v>-16.28</v>
      </c>
      <c r="O164" s="17">
        <v>-44.919999999999959</v>
      </c>
      <c r="P164" s="17">
        <v>-50.17999999999995</v>
      </c>
      <c r="Q164" s="20">
        <v>-4.0899999999999963</v>
      </c>
      <c r="R164" s="20">
        <v>-3.0100000000000051</v>
      </c>
      <c r="S164" s="20">
        <v>-0.33000000000000007</v>
      </c>
      <c r="T164" s="20">
        <v>0</v>
      </c>
      <c r="U164" s="20">
        <v>0</v>
      </c>
      <c r="V164" s="20">
        <v>0</v>
      </c>
      <c r="W164" s="20">
        <v>-0.13000000000000012</v>
      </c>
      <c r="X164" s="20">
        <v>-1.2100000000000009</v>
      </c>
      <c r="Y164" s="20">
        <v>-0.70999999999999908</v>
      </c>
      <c r="Z164" s="20">
        <v>-0.8100000000000005</v>
      </c>
      <c r="AA164" s="20">
        <v>-2.25</v>
      </c>
      <c r="AB164" s="20">
        <v>-2.509999999999998</v>
      </c>
      <c r="AC164" s="17">
        <v>-12.990000000000009</v>
      </c>
      <c r="AD164" s="17">
        <v>-9.4199999999999875</v>
      </c>
      <c r="AE164" s="17">
        <v>-1.0099999999999998</v>
      </c>
      <c r="AF164" s="17">
        <v>0</v>
      </c>
      <c r="AG164" s="17">
        <v>0</v>
      </c>
      <c r="AH164" s="17">
        <v>0</v>
      </c>
      <c r="AI164" s="17">
        <v>-0.37000000000000011</v>
      </c>
      <c r="AJ164" s="17">
        <v>-3.490000000000002</v>
      </c>
      <c r="AK164" s="17">
        <v>-2.0200000000000031</v>
      </c>
      <c r="AL164" s="17">
        <v>-2.2899999999999991</v>
      </c>
      <c r="AM164" s="17">
        <v>-6.2399999999999949</v>
      </c>
      <c r="AN164" s="17">
        <v>-6.8799999999999955</v>
      </c>
      <c r="AO164" s="20">
        <f t="shared" si="23"/>
        <v>-98.799999999999812</v>
      </c>
      <c r="AP164" s="20">
        <f t="shared" si="23"/>
        <v>-72.50999999999992</v>
      </c>
      <c r="AQ164" s="20">
        <f t="shared" si="23"/>
        <v>-7.8799999999999919</v>
      </c>
      <c r="AR164" s="20">
        <f t="shared" si="23"/>
        <v>0</v>
      </c>
      <c r="AS164" s="20">
        <f t="shared" si="23"/>
        <v>0</v>
      </c>
      <c r="AT164" s="20">
        <f t="shared" si="23"/>
        <v>0</v>
      </c>
      <c r="AU164" s="20">
        <f t="shared" si="23"/>
        <v>-3.0300000000000011</v>
      </c>
      <c r="AV164" s="20">
        <f t="shared" si="23"/>
        <v>-28.869999999999962</v>
      </c>
      <c r="AW164" s="20">
        <f t="shared" si="23"/>
        <v>-16.839999999999989</v>
      </c>
      <c r="AX164" s="20">
        <f t="shared" si="23"/>
        <v>-19.380000000000003</v>
      </c>
      <c r="AY164" s="20">
        <f t="shared" si="23"/>
        <v>-53.409999999999954</v>
      </c>
      <c r="AZ164" s="20">
        <f t="shared" si="23"/>
        <v>-59.569999999999943</v>
      </c>
      <c r="BA164" s="17">
        <v>-1.63</v>
      </c>
      <c r="BB164" s="17">
        <v>-1.2</v>
      </c>
      <c r="BC164" s="17">
        <v>-0.13</v>
      </c>
      <c r="BD164" s="17">
        <v>0</v>
      </c>
      <c r="BE164" s="17">
        <v>0</v>
      </c>
      <c r="BF164" s="17">
        <v>0</v>
      </c>
      <c r="BG164" s="17">
        <v>-0.05</v>
      </c>
      <c r="BH164" s="17">
        <v>-0.48</v>
      </c>
      <c r="BI164" s="17">
        <v>-0.28000000000000003</v>
      </c>
      <c r="BJ164" s="17">
        <v>-0.33</v>
      </c>
      <c r="BK164" s="17">
        <v>-0.9</v>
      </c>
      <c r="BL164" s="17">
        <v>-1</v>
      </c>
      <c r="BM164" s="20">
        <f t="shared" si="24"/>
        <v>-100.42999999999981</v>
      </c>
      <c r="BN164" s="20">
        <f t="shared" si="24"/>
        <v>-73.709999999999923</v>
      </c>
      <c r="BO164" s="20">
        <f t="shared" si="24"/>
        <v>-8.0099999999999927</v>
      </c>
      <c r="BP164" s="20">
        <f t="shared" si="24"/>
        <v>0</v>
      </c>
      <c r="BQ164" s="20">
        <f t="shared" si="24"/>
        <v>0</v>
      </c>
      <c r="BR164" s="20">
        <f t="shared" si="24"/>
        <v>0</v>
      </c>
      <c r="BS164" s="20">
        <f t="shared" si="24"/>
        <v>-3.080000000000001</v>
      </c>
      <c r="BT164" s="20">
        <f t="shared" si="24"/>
        <v>-29.349999999999962</v>
      </c>
      <c r="BU164" s="20">
        <f t="shared" si="24"/>
        <v>-17.11999999999999</v>
      </c>
      <c r="BV164" s="20">
        <f t="shared" si="24"/>
        <v>-19.71</v>
      </c>
      <c r="BW164" s="20">
        <f t="shared" si="24"/>
        <v>-54.309999999999953</v>
      </c>
      <c r="BX164" s="20">
        <f t="shared" si="24"/>
        <v>-60.569999999999943</v>
      </c>
      <c r="BY164" s="17">
        <f t="shared" si="16"/>
        <v>-300.52999999999957</v>
      </c>
      <c r="BZ164" s="17">
        <f t="shared" si="17"/>
        <v>-15.05</v>
      </c>
      <c r="CA164" s="17">
        <f t="shared" si="18"/>
        <v>-50.709999999999994</v>
      </c>
      <c r="CB164" s="17">
        <f t="shared" si="19"/>
        <v>-366.28999999999962</v>
      </c>
    </row>
    <row r="165" spans="1:80" x14ac:dyDescent="0.25">
      <c r="A165" t="str">
        <f t="shared" si="22"/>
        <v>CUPC.VVW1</v>
      </c>
      <c r="B165" s="1" t="s">
        <v>153</v>
      </c>
      <c r="C165" s="1" t="s">
        <v>211</v>
      </c>
      <c r="D165" s="1" t="s">
        <v>211</v>
      </c>
      <c r="E165" s="17">
        <v>-2.0000000000000018E-2</v>
      </c>
      <c r="F165" s="17">
        <v>-30.099999999999909</v>
      </c>
      <c r="G165" s="17">
        <v>-88.069999999999709</v>
      </c>
      <c r="H165" s="17">
        <v>-43</v>
      </c>
      <c r="I165" s="17">
        <v>-487.45000000000073</v>
      </c>
      <c r="J165" s="17">
        <v>-1321.2299999999959</v>
      </c>
      <c r="K165" s="17">
        <v>-24.190000000000055</v>
      </c>
      <c r="L165" s="17">
        <v>-131.45999999999958</v>
      </c>
      <c r="M165" s="17">
        <v>-16.840000000000032</v>
      </c>
      <c r="N165" s="17">
        <v>-66.539999999999964</v>
      </c>
      <c r="O165" s="17">
        <v>-15.289999999999964</v>
      </c>
      <c r="P165" s="17">
        <v>-31.350000000000023</v>
      </c>
      <c r="Q165" s="20">
        <v>0</v>
      </c>
      <c r="R165" s="20">
        <v>-1.5100000000000016</v>
      </c>
      <c r="S165" s="20">
        <v>-4.4000000000000057</v>
      </c>
      <c r="T165" s="20">
        <v>-2.1499999999999986</v>
      </c>
      <c r="U165" s="20">
        <v>-24.370000000000005</v>
      </c>
      <c r="V165" s="20">
        <v>-66.059999999999945</v>
      </c>
      <c r="W165" s="20">
        <v>-1.2100000000000009</v>
      </c>
      <c r="X165" s="20">
        <v>-6.5700000000000074</v>
      </c>
      <c r="Y165" s="20">
        <v>-0.83999999999999986</v>
      </c>
      <c r="Z165" s="20">
        <v>-3.3200000000000003</v>
      </c>
      <c r="AA165" s="20">
        <v>-0.76999999999999957</v>
      </c>
      <c r="AB165" s="20">
        <v>-1.5700000000000003</v>
      </c>
      <c r="AC165" s="17">
        <v>0</v>
      </c>
      <c r="AD165" s="17">
        <v>-4.7199999999999989</v>
      </c>
      <c r="AE165" s="17">
        <v>-13.639999999999986</v>
      </c>
      <c r="AF165" s="17">
        <v>-6.5699999999999932</v>
      </c>
      <c r="AG165" s="17">
        <v>-73.460000000000036</v>
      </c>
      <c r="AH165" s="17">
        <v>-196.30000000000018</v>
      </c>
      <c r="AI165" s="17">
        <v>-3.5400000000000063</v>
      </c>
      <c r="AJ165" s="17">
        <v>-19.009999999999991</v>
      </c>
      <c r="AK165" s="17">
        <v>-2.4000000000000057</v>
      </c>
      <c r="AL165" s="17">
        <v>-9.3799999999999955</v>
      </c>
      <c r="AM165" s="17">
        <v>-2.120000000000001</v>
      </c>
      <c r="AN165" s="17">
        <v>-4.2999999999999972</v>
      </c>
      <c r="AO165" s="20">
        <f t="shared" si="23"/>
        <v>-2.0000000000000018E-2</v>
      </c>
      <c r="AP165" s="20">
        <f t="shared" si="23"/>
        <v>-36.329999999999913</v>
      </c>
      <c r="AQ165" s="20">
        <f t="shared" si="23"/>
        <v>-106.1099999999997</v>
      </c>
      <c r="AR165" s="20">
        <f t="shared" si="23"/>
        <v>-51.719999999999992</v>
      </c>
      <c r="AS165" s="20">
        <f t="shared" si="23"/>
        <v>-585.28000000000077</v>
      </c>
      <c r="AT165" s="20">
        <f t="shared" si="23"/>
        <v>-1583.5899999999961</v>
      </c>
      <c r="AU165" s="20">
        <f t="shared" si="23"/>
        <v>-28.940000000000062</v>
      </c>
      <c r="AV165" s="20">
        <f t="shared" si="23"/>
        <v>-157.03999999999957</v>
      </c>
      <c r="AW165" s="20">
        <f t="shared" si="23"/>
        <v>-20.080000000000037</v>
      </c>
      <c r="AX165" s="20">
        <f t="shared" si="23"/>
        <v>-79.239999999999952</v>
      </c>
      <c r="AY165" s="20">
        <f t="shared" si="23"/>
        <v>-18.179999999999964</v>
      </c>
      <c r="AZ165" s="20">
        <f t="shared" si="23"/>
        <v>-37.22000000000002</v>
      </c>
      <c r="BA165" s="17">
        <v>0</v>
      </c>
      <c r="BB165" s="17">
        <v>-0.6</v>
      </c>
      <c r="BC165" s="17">
        <v>-1.76</v>
      </c>
      <c r="BD165" s="17">
        <v>-0.86</v>
      </c>
      <c r="BE165" s="17">
        <v>-9.75</v>
      </c>
      <c r="BF165" s="17">
        <v>-26.42</v>
      </c>
      <c r="BG165" s="17">
        <v>-0.48</v>
      </c>
      <c r="BH165" s="17">
        <v>-2.63</v>
      </c>
      <c r="BI165" s="17">
        <v>-0.34</v>
      </c>
      <c r="BJ165" s="17">
        <v>-1.33</v>
      </c>
      <c r="BK165" s="17">
        <v>-0.31</v>
      </c>
      <c r="BL165" s="17">
        <v>-0.63</v>
      </c>
      <c r="BM165" s="20">
        <f t="shared" si="24"/>
        <v>-2.0000000000000018E-2</v>
      </c>
      <c r="BN165" s="20">
        <f t="shared" si="24"/>
        <v>-36.929999999999914</v>
      </c>
      <c r="BO165" s="20">
        <f t="shared" si="24"/>
        <v>-107.86999999999971</v>
      </c>
      <c r="BP165" s="20">
        <f t="shared" si="24"/>
        <v>-52.579999999999991</v>
      </c>
      <c r="BQ165" s="20">
        <f t="shared" si="24"/>
        <v>-595.03000000000077</v>
      </c>
      <c r="BR165" s="20">
        <f t="shared" si="24"/>
        <v>-1610.0099999999961</v>
      </c>
      <c r="BS165" s="20">
        <f t="shared" si="24"/>
        <v>-29.420000000000062</v>
      </c>
      <c r="BT165" s="20">
        <f t="shared" si="24"/>
        <v>-159.66999999999956</v>
      </c>
      <c r="BU165" s="20">
        <f t="shared" si="24"/>
        <v>-20.420000000000037</v>
      </c>
      <c r="BV165" s="20">
        <f t="shared" si="24"/>
        <v>-80.569999999999951</v>
      </c>
      <c r="BW165" s="20">
        <f t="shared" si="24"/>
        <v>-18.489999999999963</v>
      </c>
      <c r="BX165" s="20">
        <f t="shared" si="24"/>
        <v>-37.850000000000023</v>
      </c>
      <c r="BY165" s="17">
        <f t="shared" si="16"/>
        <v>-2255.5399999999959</v>
      </c>
      <c r="BZ165" s="17">
        <f t="shared" si="17"/>
        <v>-112.76999999999998</v>
      </c>
      <c r="CA165" s="17">
        <f t="shared" si="18"/>
        <v>-380.55000000000024</v>
      </c>
      <c r="CB165" s="17">
        <f t="shared" si="19"/>
        <v>-2748.859999999996</v>
      </c>
    </row>
    <row r="166" spans="1:80" x14ac:dyDescent="0.25">
      <c r="A166" t="str">
        <f t="shared" si="22"/>
        <v>CUPC.VVW2</v>
      </c>
      <c r="B166" s="1" t="s">
        <v>153</v>
      </c>
      <c r="C166" s="1" t="s">
        <v>212</v>
      </c>
      <c r="D166" s="1" t="s">
        <v>212</v>
      </c>
      <c r="E166" s="17">
        <v>1.51</v>
      </c>
      <c r="F166" s="17">
        <v>1.81</v>
      </c>
      <c r="G166" s="17">
        <v>3.1499999999999995</v>
      </c>
      <c r="H166" s="17">
        <v>92.04</v>
      </c>
      <c r="I166" s="17">
        <v>1323.7500000000002</v>
      </c>
      <c r="J166" s="17">
        <v>3117.31</v>
      </c>
      <c r="K166" s="17">
        <v>64.72999999999999</v>
      </c>
      <c r="L166" s="17">
        <v>80.569999999999979</v>
      </c>
      <c r="M166" s="17">
        <v>3.1700000000000004</v>
      </c>
      <c r="N166" s="17">
        <v>274.34000000000003</v>
      </c>
      <c r="O166" s="17">
        <v>24.740000000000006</v>
      </c>
      <c r="P166" s="17">
        <v>35.339999999999996</v>
      </c>
      <c r="Q166" s="20">
        <v>0.08</v>
      </c>
      <c r="R166" s="20">
        <v>0.09</v>
      </c>
      <c r="S166" s="20">
        <v>0.15999999999999998</v>
      </c>
      <c r="T166" s="20">
        <v>4.6099999999999994</v>
      </c>
      <c r="U166" s="20">
        <v>66.19</v>
      </c>
      <c r="V166" s="20">
        <v>155.85999999999999</v>
      </c>
      <c r="W166" s="20">
        <v>3.24</v>
      </c>
      <c r="X166" s="20">
        <v>4.03</v>
      </c>
      <c r="Y166" s="20">
        <v>0.16</v>
      </c>
      <c r="Z166" s="20">
        <v>13.72</v>
      </c>
      <c r="AA166" s="20">
        <v>1.23</v>
      </c>
      <c r="AB166" s="20">
        <v>1.76</v>
      </c>
      <c r="AC166" s="17">
        <v>0.24</v>
      </c>
      <c r="AD166" s="17">
        <v>0.28000000000000003</v>
      </c>
      <c r="AE166" s="17">
        <v>0.49</v>
      </c>
      <c r="AF166" s="17">
        <v>14.059999999999999</v>
      </c>
      <c r="AG166" s="17">
        <v>199.48000000000002</v>
      </c>
      <c r="AH166" s="17">
        <v>463.15</v>
      </c>
      <c r="AI166" s="17">
        <v>9.48</v>
      </c>
      <c r="AJ166" s="17">
        <v>11.649999999999999</v>
      </c>
      <c r="AK166" s="17">
        <v>0.44999999999999996</v>
      </c>
      <c r="AL166" s="17">
        <v>38.64</v>
      </c>
      <c r="AM166" s="17">
        <v>3.4400000000000004</v>
      </c>
      <c r="AN166" s="17">
        <v>4.8499999999999996</v>
      </c>
      <c r="AO166" s="20">
        <f t="shared" si="23"/>
        <v>1.83</v>
      </c>
      <c r="AP166" s="20">
        <f t="shared" si="23"/>
        <v>2.1800000000000002</v>
      </c>
      <c r="AQ166" s="20">
        <f t="shared" si="23"/>
        <v>3.8</v>
      </c>
      <c r="AR166" s="20">
        <f t="shared" si="23"/>
        <v>110.71000000000001</v>
      </c>
      <c r="AS166" s="20">
        <f t="shared" si="23"/>
        <v>1589.4200000000003</v>
      </c>
      <c r="AT166" s="20">
        <f t="shared" si="23"/>
        <v>3736.32</v>
      </c>
      <c r="AU166" s="20">
        <f t="shared" si="23"/>
        <v>77.449999999999989</v>
      </c>
      <c r="AV166" s="20">
        <f t="shared" si="23"/>
        <v>96.249999999999972</v>
      </c>
      <c r="AW166" s="20">
        <f t="shared" si="23"/>
        <v>3.7800000000000002</v>
      </c>
      <c r="AX166" s="20">
        <f t="shared" si="23"/>
        <v>326.70000000000005</v>
      </c>
      <c r="AY166" s="20">
        <f t="shared" si="23"/>
        <v>29.410000000000007</v>
      </c>
      <c r="AZ166" s="20">
        <f t="shared" si="23"/>
        <v>41.949999999999996</v>
      </c>
      <c r="BA166" s="17">
        <v>0.03</v>
      </c>
      <c r="BB166" s="17">
        <v>0.04</v>
      </c>
      <c r="BC166" s="17">
        <v>0.06</v>
      </c>
      <c r="BD166" s="17">
        <v>1.84</v>
      </c>
      <c r="BE166" s="17">
        <v>26.47</v>
      </c>
      <c r="BF166" s="17">
        <v>62.33</v>
      </c>
      <c r="BG166" s="17">
        <v>1.29</v>
      </c>
      <c r="BH166" s="17">
        <v>1.61</v>
      </c>
      <c r="BI166" s="17">
        <v>0.06</v>
      </c>
      <c r="BJ166" s="17">
        <v>5.49</v>
      </c>
      <c r="BK166" s="17">
        <v>0.49</v>
      </c>
      <c r="BL166" s="17">
        <v>0.71</v>
      </c>
      <c r="BM166" s="20">
        <f t="shared" si="24"/>
        <v>1.86</v>
      </c>
      <c r="BN166" s="20">
        <f t="shared" si="24"/>
        <v>2.2200000000000002</v>
      </c>
      <c r="BO166" s="20">
        <f t="shared" si="24"/>
        <v>3.86</v>
      </c>
      <c r="BP166" s="20">
        <f t="shared" si="24"/>
        <v>112.55000000000001</v>
      </c>
      <c r="BQ166" s="20">
        <f t="shared" si="24"/>
        <v>1615.8900000000003</v>
      </c>
      <c r="BR166" s="20">
        <f t="shared" si="24"/>
        <v>3798.65</v>
      </c>
      <c r="BS166" s="20">
        <f t="shared" si="24"/>
        <v>78.739999999999995</v>
      </c>
      <c r="BT166" s="20">
        <f t="shared" si="24"/>
        <v>97.859999999999971</v>
      </c>
      <c r="BU166" s="20">
        <f t="shared" si="24"/>
        <v>3.8400000000000003</v>
      </c>
      <c r="BV166" s="20">
        <f t="shared" si="24"/>
        <v>332.19000000000005</v>
      </c>
      <c r="BW166" s="20">
        <f t="shared" si="24"/>
        <v>29.900000000000006</v>
      </c>
      <c r="BX166" s="20">
        <f t="shared" si="24"/>
        <v>42.66</v>
      </c>
      <c r="BY166" s="17">
        <f t="shared" si="16"/>
        <v>5022.4599999999991</v>
      </c>
      <c r="BZ166" s="17">
        <f t="shared" si="17"/>
        <v>251.12999999999997</v>
      </c>
      <c r="CA166" s="17">
        <f t="shared" si="18"/>
        <v>846.63000000000011</v>
      </c>
      <c r="CB166" s="17">
        <f t="shared" si="19"/>
        <v>6120.2199999999993</v>
      </c>
    </row>
    <row r="167" spans="1:80" x14ac:dyDescent="0.25">
      <c r="A167" t="str">
        <f t="shared" si="22"/>
        <v>WEYR.WEY1</v>
      </c>
      <c r="B167" s="1" t="s">
        <v>215</v>
      </c>
      <c r="C167" s="1" t="s">
        <v>214</v>
      </c>
      <c r="D167" s="1" t="s">
        <v>214</v>
      </c>
      <c r="E167" s="17">
        <v>0</v>
      </c>
      <c r="F167" s="17">
        <v>0</v>
      </c>
      <c r="G167" s="17">
        <v>0</v>
      </c>
      <c r="H167" s="17">
        <v>0</v>
      </c>
      <c r="I167" s="17">
        <v>0</v>
      </c>
      <c r="J167" s="17">
        <v>0</v>
      </c>
      <c r="K167" s="17">
        <v>0</v>
      </c>
      <c r="L167" s="17">
        <v>0</v>
      </c>
      <c r="M167" s="17">
        <v>0</v>
      </c>
      <c r="N167" s="17">
        <v>0</v>
      </c>
      <c r="O167" s="17">
        <v>0</v>
      </c>
      <c r="P167" s="17">
        <v>0</v>
      </c>
      <c r="Q167" s="20">
        <v>0</v>
      </c>
      <c r="R167" s="20">
        <v>0</v>
      </c>
      <c r="S167" s="20">
        <v>0</v>
      </c>
      <c r="T167" s="20">
        <v>0</v>
      </c>
      <c r="U167" s="20">
        <v>0</v>
      </c>
      <c r="V167" s="20">
        <v>0</v>
      </c>
      <c r="W167" s="20">
        <v>0</v>
      </c>
      <c r="X167" s="20">
        <v>0</v>
      </c>
      <c r="Y167" s="20">
        <v>0</v>
      </c>
      <c r="Z167" s="20">
        <v>0</v>
      </c>
      <c r="AA167" s="20">
        <v>0</v>
      </c>
      <c r="AB167" s="20">
        <v>0</v>
      </c>
      <c r="AC167" s="17">
        <v>0</v>
      </c>
      <c r="AD167" s="17">
        <v>0</v>
      </c>
      <c r="AE167" s="17">
        <v>0</v>
      </c>
      <c r="AF167" s="17">
        <v>0</v>
      </c>
      <c r="AG167" s="17">
        <v>0</v>
      </c>
      <c r="AH167" s="17">
        <v>0</v>
      </c>
      <c r="AI167" s="17">
        <v>0</v>
      </c>
      <c r="AJ167" s="17">
        <v>0</v>
      </c>
      <c r="AK167" s="17">
        <v>0</v>
      </c>
      <c r="AL167" s="17">
        <v>0</v>
      </c>
      <c r="AM167" s="17">
        <v>0</v>
      </c>
      <c r="AN167" s="17">
        <v>0</v>
      </c>
      <c r="AO167" s="20">
        <f t="shared" ref="AO167:AZ167" si="34">E167+Q167+AC167</f>
        <v>0</v>
      </c>
      <c r="AP167" s="20">
        <f t="shared" si="34"/>
        <v>0</v>
      </c>
      <c r="AQ167" s="20">
        <f t="shared" si="34"/>
        <v>0</v>
      </c>
      <c r="AR167" s="20">
        <f t="shared" si="34"/>
        <v>0</v>
      </c>
      <c r="AS167" s="20">
        <f t="shared" si="34"/>
        <v>0</v>
      </c>
      <c r="AT167" s="20">
        <f t="shared" si="34"/>
        <v>0</v>
      </c>
      <c r="AU167" s="20">
        <f t="shared" si="34"/>
        <v>0</v>
      </c>
      <c r="AV167" s="20">
        <f t="shared" si="34"/>
        <v>0</v>
      </c>
      <c r="AW167" s="20">
        <f t="shared" si="34"/>
        <v>0</v>
      </c>
      <c r="AX167" s="20">
        <f t="shared" si="34"/>
        <v>0</v>
      </c>
      <c r="AY167" s="20">
        <f t="shared" si="34"/>
        <v>0</v>
      </c>
      <c r="AZ167" s="20">
        <f t="shared" si="34"/>
        <v>0</v>
      </c>
      <c r="BA167" s="17">
        <v>0</v>
      </c>
      <c r="BB167" s="17">
        <v>0</v>
      </c>
      <c r="BC167" s="17">
        <v>0</v>
      </c>
      <c r="BD167" s="17">
        <v>0</v>
      </c>
      <c r="BE167" s="17">
        <v>0</v>
      </c>
      <c r="BF167" s="17">
        <v>0</v>
      </c>
      <c r="BG167" s="17">
        <v>0</v>
      </c>
      <c r="BH167" s="17">
        <v>0</v>
      </c>
      <c r="BI167" s="17">
        <v>0</v>
      </c>
      <c r="BJ167" s="17">
        <v>0</v>
      </c>
      <c r="BK167" s="17">
        <v>0</v>
      </c>
      <c r="BL167" s="17">
        <v>0</v>
      </c>
      <c r="BM167" s="20">
        <f t="shared" ref="BM167:BX167" si="35">AO167+BA167</f>
        <v>0</v>
      </c>
      <c r="BN167" s="20">
        <f t="shared" si="35"/>
        <v>0</v>
      </c>
      <c r="BO167" s="20">
        <f t="shared" si="35"/>
        <v>0</v>
      </c>
      <c r="BP167" s="20">
        <f t="shared" si="35"/>
        <v>0</v>
      </c>
      <c r="BQ167" s="20">
        <f t="shared" si="35"/>
        <v>0</v>
      </c>
      <c r="BR167" s="20">
        <f t="shared" si="35"/>
        <v>0</v>
      </c>
      <c r="BS167" s="20">
        <f t="shared" si="35"/>
        <v>0</v>
      </c>
      <c r="BT167" s="20">
        <f t="shared" si="35"/>
        <v>0</v>
      </c>
      <c r="BU167" s="20">
        <f t="shared" si="35"/>
        <v>0</v>
      </c>
      <c r="BV167" s="20">
        <f t="shared" si="35"/>
        <v>0</v>
      </c>
      <c r="BW167" s="20">
        <f t="shared" si="35"/>
        <v>0</v>
      </c>
      <c r="BX167" s="20">
        <f t="shared" si="35"/>
        <v>0</v>
      </c>
      <c r="BY167" s="17">
        <f t="shared" si="16"/>
        <v>0</v>
      </c>
      <c r="BZ167" s="17">
        <f t="shared" si="17"/>
        <v>0</v>
      </c>
      <c r="CA167" s="17">
        <f t="shared" si="18"/>
        <v>0</v>
      </c>
      <c r="CB167" s="17">
        <f t="shared" si="19"/>
        <v>0</v>
      </c>
    </row>
    <row r="169" spans="1:80" x14ac:dyDescent="0.25">
      <c r="A169" t="s">
        <v>637</v>
      </c>
    </row>
    <row r="170" spans="1:80" x14ac:dyDescent="0.25">
      <c r="A170" t="s">
        <v>643</v>
      </c>
    </row>
    <row r="171" spans="1:80" x14ac:dyDescent="0.25">
      <c r="A171" t="s">
        <v>638</v>
      </c>
    </row>
    <row r="172" spans="1:80" x14ac:dyDescent="0.25">
      <c r="A172" t="s">
        <v>639</v>
      </c>
    </row>
    <row r="173" spans="1:80" s="1" customFormat="1" x14ac:dyDescent="0.25">
      <c r="A173" t="s">
        <v>640</v>
      </c>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7"/>
      <c r="AD173" s="17"/>
      <c r="AE173" s="17"/>
      <c r="AF173" s="17"/>
      <c r="AG173" s="17"/>
      <c r="AH173" s="17"/>
      <c r="AI173" s="17"/>
      <c r="AJ173" s="17"/>
      <c r="AK173" s="17"/>
      <c r="AL173" s="17"/>
      <c r="AM173" s="17"/>
      <c r="AN173" s="17"/>
      <c r="AO173" s="16"/>
      <c r="AP173" s="16"/>
      <c r="AQ173" s="16"/>
      <c r="AR173" s="16"/>
      <c r="AS173" s="16"/>
      <c r="AT173" s="16"/>
      <c r="AU173" s="16"/>
      <c r="AV173" s="16"/>
      <c r="AW173" s="16"/>
      <c r="AX173" s="16"/>
      <c r="AY173" s="16"/>
      <c r="AZ173" s="16"/>
      <c r="BA173" s="17"/>
      <c r="BB173" s="17"/>
      <c r="BC173" s="17"/>
      <c r="BD173" s="17"/>
      <c r="BE173" s="17"/>
      <c r="BF173" s="17"/>
      <c r="BG173" s="17"/>
      <c r="BH173" s="17"/>
      <c r="BI173" s="17"/>
      <c r="BJ173" s="17"/>
      <c r="BK173" s="17"/>
      <c r="BL173" s="17"/>
      <c r="BM173" s="16"/>
      <c r="BN173" s="16"/>
      <c r="BO173" s="16"/>
      <c r="BP173" s="16"/>
      <c r="BQ173" s="16"/>
      <c r="BR173" s="16"/>
      <c r="BS173" s="16"/>
      <c r="BT173" s="16"/>
      <c r="BU173" s="16"/>
      <c r="BV173" s="16"/>
      <c r="BW173" s="16"/>
      <c r="BX173" s="16"/>
      <c r="BY173" s="17"/>
      <c r="BZ173" s="17"/>
      <c r="CA173" s="17"/>
      <c r="CB173" s="17"/>
    </row>
    <row r="174" spans="1:80" s="1" customFormat="1" x14ac:dyDescent="0.25">
      <c r="A174" t="s">
        <v>641</v>
      </c>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7"/>
      <c r="AD174" s="17"/>
      <c r="AE174" s="17"/>
      <c r="AF174" s="17"/>
      <c r="AG174" s="17"/>
      <c r="AH174" s="17"/>
      <c r="AI174" s="17"/>
      <c r="AJ174" s="17"/>
      <c r="AK174" s="17"/>
      <c r="AL174" s="17"/>
      <c r="AM174" s="17"/>
      <c r="AN174" s="17"/>
      <c r="AO174" s="16"/>
      <c r="AP174" s="16"/>
      <c r="AQ174" s="16"/>
      <c r="AR174" s="16"/>
      <c r="AS174" s="16"/>
      <c r="AT174" s="16"/>
      <c r="AU174" s="16"/>
      <c r="AV174" s="16"/>
      <c r="AW174" s="16"/>
      <c r="AX174" s="16"/>
      <c r="AY174" s="16"/>
      <c r="AZ174" s="16"/>
      <c r="BA174" s="17"/>
      <c r="BB174" s="17"/>
      <c r="BC174" s="17"/>
      <c r="BD174" s="17"/>
      <c r="BE174" s="17"/>
      <c r="BF174" s="17"/>
      <c r="BG174" s="17"/>
      <c r="BH174" s="17"/>
      <c r="BI174" s="17"/>
      <c r="BJ174" s="17"/>
      <c r="BK174" s="17"/>
      <c r="BL174" s="17"/>
      <c r="BM174" s="16"/>
      <c r="BN174" s="16"/>
      <c r="BO174" s="16"/>
      <c r="BP174" s="16"/>
      <c r="BQ174" s="16"/>
      <c r="BR174" s="16"/>
      <c r="BS174" s="16"/>
      <c r="BT174" s="16"/>
      <c r="BU174" s="16"/>
      <c r="BV174" s="16"/>
      <c r="BW174" s="16"/>
      <c r="BX174" s="16"/>
      <c r="BY174" s="17"/>
      <c r="BZ174" s="17"/>
      <c r="CA174" s="17"/>
      <c r="CB174" s="17"/>
    </row>
    <row r="175" spans="1:80" s="1" customFormat="1" x14ac:dyDescent="0.25">
      <c r="A175" t="s">
        <v>642</v>
      </c>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7"/>
      <c r="AD175" s="17"/>
      <c r="AE175" s="17"/>
      <c r="AF175" s="17"/>
      <c r="AG175" s="17"/>
      <c r="AH175" s="17"/>
      <c r="AI175" s="17"/>
      <c r="AJ175" s="17"/>
      <c r="AK175" s="17"/>
      <c r="AL175" s="17"/>
      <c r="AM175" s="17"/>
      <c r="AN175" s="17"/>
      <c r="AO175" s="16"/>
      <c r="AP175" s="16"/>
      <c r="AQ175" s="16"/>
      <c r="AR175" s="16"/>
      <c r="AS175" s="16"/>
      <c r="AT175" s="16"/>
      <c r="AU175" s="16"/>
      <c r="AV175" s="16"/>
      <c r="AW175" s="16"/>
      <c r="AX175" s="16"/>
      <c r="AY175" s="16"/>
      <c r="AZ175" s="16"/>
      <c r="BA175" s="17"/>
      <c r="BB175" s="17"/>
      <c r="BC175" s="17"/>
      <c r="BD175" s="17"/>
      <c r="BE175" s="17"/>
      <c r="BF175" s="17"/>
      <c r="BG175" s="17"/>
      <c r="BH175" s="17"/>
      <c r="BI175" s="17"/>
      <c r="BJ175" s="17"/>
      <c r="BK175" s="17"/>
      <c r="BL175" s="17"/>
      <c r="BM175" s="16"/>
      <c r="BN175" s="16"/>
      <c r="BO175" s="16"/>
      <c r="BP175" s="16"/>
      <c r="BQ175" s="16"/>
      <c r="BR175" s="16"/>
      <c r="BS175" s="16"/>
      <c r="BT175" s="16"/>
      <c r="BU175" s="16"/>
      <c r="BV175" s="16"/>
      <c r="BW175" s="16"/>
      <c r="BX175" s="16"/>
      <c r="BY175" s="17"/>
      <c r="BZ175" s="17"/>
      <c r="CA175" s="17"/>
      <c r="CB175"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75A8B-9ED0-414B-BDA1-EC2A0F7B7F3B}">
  <dimension ref="A1:CB180"/>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876</v>
      </c>
    </row>
    <row r="2" spans="1:80" x14ac:dyDescent="0.25">
      <c r="A2" s="2" t="s">
        <v>878</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877</v>
      </c>
      <c r="BZ2" s="21" t="s">
        <v>877</v>
      </c>
      <c r="CA2" s="21" t="s">
        <v>877</v>
      </c>
      <c r="CB2" s="21" t="s">
        <v>877</v>
      </c>
    </row>
    <row r="3" spans="1:80" x14ac:dyDescent="0.25">
      <c r="E3" s="22" t="s">
        <v>798</v>
      </c>
      <c r="F3" s="23"/>
      <c r="G3" s="23"/>
      <c r="H3" s="23"/>
      <c r="I3" s="23"/>
      <c r="J3" s="23"/>
      <c r="K3" s="23"/>
      <c r="L3" s="23"/>
      <c r="M3" s="23"/>
      <c r="N3" s="23"/>
      <c r="O3" s="42">
        <f>SUM(E5:P172)</f>
        <v>9030.4200000001474</v>
      </c>
      <c r="P3" s="43"/>
      <c r="Q3" s="24" t="s">
        <v>801</v>
      </c>
      <c r="R3" s="25"/>
      <c r="S3" s="25"/>
      <c r="T3" s="25"/>
      <c r="U3" s="25"/>
      <c r="V3" s="25"/>
      <c r="W3" s="25"/>
      <c r="X3" s="25"/>
      <c r="Y3" s="25"/>
      <c r="Z3" s="25"/>
      <c r="AA3" s="44">
        <f>SUM(Q5:AB172)</f>
        <v>451.45999999999765</v>
      </c>
      <c r="AB3" s="45"/>
      <c r="AC3" s="15">
        <v>0.21730717119544871</v>
      </c>
      <c r="AD3" s="15">
        <v>0.21497155475709254</v>
      </c>
      <c r="AE3" s="15">
        <v>0.21286196571599664</v>
      </c>
      <c r="AF3" s="15">
        <v>0.21052634927764047</v>
      </c>
      <c r="AG3" s="15">
        <v>0.20826607530503771</v>
      </c>
      <c r="AH3" s="15">
        <v>0.20593045886668154</v>
      </c>
      <c r="AI3" s="15">
        <v>0.20367018489407882</v>
      </c>
      <c r="AJ3" s="15">
        <v>0.20133456845572265</v>
      </c>
      <c r="AK3" s="15">
        <v>0.1989989520173665</v>
      </c>
      <c r="AL3" s="15">
        <v>0.19673867804476378</v>
      </c>
      <c r="AM3" s="15">
        <v>0.19440306160640761</v>
      </c>
      <c r="AN3" s="15">
        <v>0.19214278763380485</v>
      </c>
      <c r="AO3" s="24" t="s">
        <v>806</v>
      </c>
      <c r="AP3" s="25"/>
      <c r="AQ3" s="25"/>
      <c r="AR3" s="25"/>
      <c r="AS3" s="25"/>
      <c r="AT3" s="25"/>
      <c r="AU3" s="25"/>
      <c r="AV3" s="25"/>
      <c r="AW3" s="25"/>
      <c r="AX3" s="25"/>
      <c r="AY3" s="44">
        <f>SUM(AO5:AZ172)</f>
        <v>10610.860000000164</v>
      </c>
      <c r="AZ3" s="45"/>
      <c r="BA3" s="15">
        <v>1.9995358934051952E-2</v>
      </c>
      <c r="BB3" s="15">
        <v>1.9995358934051952E-2</v>
      </c>
      <c r="BC3" s="15">
        <v>1.9995358934051952E-2</v>
      </c>
      <c r="BD3" s="15">
        <v>1.9995358934051952E-2</v>
      </c>
      <c r="BE3" s="15">
        <v>1.9995358934051952E-2</v>
      </c>
      <c r="BF3" s="15">
        <v>1.9995358934051952E-2</v>
      </c>
      <c r="BG3" s="15">
        <v>1.9995358934051952E-2</v>
      </c>
      <c r="BH3" s="15">
        <v>1.9995358934051952E-2</v>
      </c>
      <c r="BI3" s="15">
        <v>1.9995358934051952E-2</v>
      </c>
      <c r="BJ3" s="15">
        <v>1.9995358934051952E-2</v>
      </c>
      <c r="BK3" s="15">
        <v>1.9995358934051952E-2</v>
      </c>
      <c r="BL3" s="15">
        <v>1.9995358934051952E-2</v>
      </c>
      <c r="BM3" s="24" t="s">
        <v>813</v>
      </c>
      <c r="BN3" s="25"/>
      <c r="BO3" s="25"/>
      <c r="BP3" s="25"/>
      <c r="BQ3" s="25"/>
      <c r="BR3" s="25"/>
      <c r="BS3" s="25"/>
      <c r="BT3" s="25"/>
      <c r="BU3" s="25"/>
      <c r="BV3" s="25"/>
      <c r="BW3" s="44">
        <f>SUM(BM5:BX172)</f>
        <v>10791.260000000142</v>
      </c>
      <c r="BX3" s="45"/>
      <c r="BY3" s="26" t="s">
        <v>634</v>
      </c>
      <c r="BZ3" s="26" t="s">
        <v>644</v>
      </c>
      <c r="CA3" s="26" t="s">
        <v>635</v>
      </c>
      <c r="CB3" s="26" t="s">
        <v>633</v>
      </c>
    </row>
    <row r="4" spans="1:80" x14ac:dyDescent="0.25">
      <c r="A4" s="3" t="s">
        <v>216</v>
      </c>
      <c r="B4" s="4" t="s">
        <v>0</v>
      </c>
      <c r="C4" s="4" t="s">
        <v>1</v>
      </c>
      <c r="D4" s="4" t="s">
        <v>2</v>
      </c>
      <c r="E4" s="13">
        <v>42370</v>
      </c>
      <c r="F4" s="13">
        <v>42401</v>
      </c>
      <c r="G4" s="13">
        <v>42430</v>
      </c>
      <c r="H4" s="13">
        <v>42461</v>
      </c>
      <c r="I4" s="13">
        <v>42491</v>
      </c>
      <c r="J4" s="13">
        <v>42522</v>
      </c>
      <c r="K4" s="13">
        <v>42552</v>
      </c>
      <c r="L4" s="13">
        <v>42583</v>
      </c>
      <c r="M4" s="13">
        <v>42614</v>
      </c>
      <c r="N4" s="13">
        <v>42644</v>
      </c>
      <c r="O4" s="13">
        <v>42675</v>
      </c>
      <c r="P4" s="13">
        <v>42705</v>
      </c>
      <c r="Q4" s="14">
        <v>42370</v>
      </c>
      <c r="R4" s="14">
        <v>42401</v>
      </c>
      <c r="S4" s="14">
        <v>42430</v>
      </c>
      <c r="T4" s="14">
        <v>42461</v>
      </c>
      <c r="U4" s="14">
        <v>42491</v>
      </c>
      <c r="V4" s="14">
        <v>42522</v>
      </c>
      <c r="W4" s="14">
        <v>42552</v>
      </c>
      <c r="X4" s="14">
        <v>42583</v>
      </c>
      <c r="Y4" s="14">
        <v>42614</v>
      </c>
      <c r="Z4" s="14">
        <v>42644</v>
      </c>
      <c r="AA4" s="14">
        <v>42675</v>
      </c>
      <c r="AB4" s="14">
        <v>42705</v>
      </c>
      <c r="AC4" s="13">
        <v>42370</v>
      </c>
      <c r="AD4" s="13">
        <v>42401</v>
      </c>
      <c r="AE4" s="13">
        <v>42430</v>
      </c>
      <c r="AF4" s="13">
        <v>42461</v>
      </c>
      <c r="AG4" s="13">
        <v>42491</v>
      </c>
      <c r="AH4" s="13">
        <v>42522</v>
      </c>
      <c r="AI4" s="13">
        <v>42552</v>
      </c>
      <c r="AJ4" s="13">
        <v>42583</v>
      </c>
      <c r="AK4" s="13">
        <v>42614</v>
      </c>
      <c r="AL4" s="13">
        <v>42644</v>
      </c>
      <c r="AM4" s="13">
        <v>42675</v>
      </c>
      <c r="AN4" s="13">
        <v>42705</v>
      </c>
      <c r="AO4" s="14">
        <v>42370</v>
      </c>
      <c r="AP4" s="14">
        <v>42401</v>
      </c>
      <c r="AQ4" s="14">
        <v>42430</v>
      </c>
      <c r="AR4" s="14">
        <v>42461</v>
      </c>
      <c r="AS4" s="14">
        <v>42491</v>
      </c>
      <c r="AT4" s="14">
        <v>42522</v>
      </c>
      <c r="AU4" s="14">
        <v>42552</v>
      </c>
      <c r="AV4" s="14">
        <v>42583</v>
      </c>
      <c r="AW4" s="14">
        <v>42614</v>
      </c>
      <c r="AX4" s="14">
        <v>42644</v>
      </c>
      <c r="AY4" s="14">
        <v>42675</v>
      </c>
      <c r="AZ4" s="14">
        <v>42705</v>
      </c>
      <c r="BA4" s="13">
        <v>42370</v>
      </c>
      <c r="BB4" s="13">
        <v>42401</v>
      </c>
      <c r="BC4" s="13">
        <v>42430</v>
      </c>
      <c r="BD4" s="13">
        <v>42461</v>
      </c>
      <c r="BE4" s="13">
        <v>42491</v>
      </c>
      <c r="BF4" s="13">
        <v>42522</v>
      </c>
      <c r="BG4" s="13">
        <v>42552</v>
      </c>
      <c r="BH4" s="13">
        <v>42583</v>
      </c>
      <c r="BI4" s="13">
        <v>42614</v>
      </c>
      <c r="BJ4" s="13">
        <v>42644</v>
      </c>
      <c r="BK4" s="13">
        <v>42675</v>
      </c>
      <c r="BL4" s="13">
        <v>42705</v>
      </c>
      <c r="BM4" s="14">
        <v>42370</v>
      </c>
      <c r="BN4" s="14">
        <v>42401</v>
      </c>
      <c r="BO4" s="14">
        <v>42430</v>
      </c>
      <c r="BP4" s="14">
        <v>42461</v>
      </c>
      <c r="BQ4" s="14">
        <v>42491</v>
      </c>
      <c r="BR4" s="14">
        <v>42522</v>
      </c>
      <c r="BS4" s="14">
        <v>42552</v>
      </c>
      <c r="BT4" s="14">
        <v>42583</v>
      </c>
      <c r="BU4" s="14">
        <v>42614</v>
      </c>
      <c r="BV4" s="14">
        <v>42644</v>
      </c>
      <c r="BW4" s="14">
        <v>42675</v>
      </c>
      <c r="BX4" s="14">
        <v>42705</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3.9999999999999869E-2</v>
      </c>
      <c r="F5" s="17">
        <v>0.22999999999999998</v>
      </c>
      <c r="G5" s="17">
        <v>0.38999999999999968</v>
      </c>
      <c r="H5" s="17">
        <v>1.9299999999999997</v>
      </c>
      <c r="I5" s="17">
        <v>0</v>
      </c>
      <c r="J5" s="17">
        <v>0</v>
      </c>
      <c r="K5" s="17">
        <v>0.29999999999999982</v>
      </c>
      <c r="L5" s="17">
        <v>0</v>
      </c>
      <c r="M5" s="17">
        <v>0.42999999999999972</v>
      </c>
      <c r="N5" s="17">
        <v>2.8499999999999943</v>
      </c>
      <c r="O5" s="17">
        <v>0</v>
      </c>
      <c r="P5" s="17">
        <v>0</v>
      </c>
      <c r="Q5" s="20">
        <v>9.9999999999999985E-3</v>
      </c>
      <c r="R5" s="20">
        <v>1.0000000000000009E-2</v>
      </c>
      <c r="S5" s="20">
        <v>2.0000000000000018E-2</v>
      </c>
      <c r="T5" s="20">
        <v>8.9999999999999858E-2</v>
      </c>
      <c r="U5" s="20">
        <v>0</v>
      </c>
      <c r="V5" s="20">
        <v>0</v>
      </c>
      <c r="W5" s="20">
        <v>2.0000000000000018E-2</v>
      </c>
      <c r="X5" s="20">
        <v>0</v>
      </c>
      <c r="Y5" s="20">
        <v>2.0000000000000018E-2</v>
      </c>
      <c r="Z5" s="20">
        <v>0.1399999999999999</v>
      </c>
      <c r="AA5" s="20">
        <v>0</v>
      </c>
      <c r="AB5" s="20">
        <v>0</v>
      </c>
      <c r="AC5" s="17">
        <v>1.0000000000000009E-2</v>
      </c>
      <c r="AD5" s="17">
        <v>2.9999999999999971E-2</v>
      </c>
      <c r="AE5" s="17">
        <v>4.9999999999999933E-2</v>
      </c>
      <c r="AF5" s="17">
        <v>0.25</v>
      </c>
      <c r="AG5" s="17">
        <v>0</v>
      </c>
      <c r="AH5" s="17">
        <v>0</v>
      </c>
      <c r="AI5" s="17">
        <v>4.0000000000000036E-2</v>
      </c>
      <c r="AJ5" s="17">
        <v>0</v>
      </c>
      <c r="AK5" s="17">
        <v>5.0000000000000044E-2</v>
      </c>
      <c r="AL5" s="17">
        <v>0.33000000000000007</v>
      </c>
      <c r="AM5" s="17">
        <v>0</v>
      </c>
      <c r="AN5" s="17">
        <v>0</v>
      </c>
      <c r="AO5" s="20">
        <f t="shared" ref="AO5:AZ22" si="1">E5+Q5+AC5</f>
        <v>5.9999999999999873E-2</v>
      </c>
      <c r="AP5" s="20">
        <f t="shared" si="1"/>
        <v>0.26999999999999996</v>
      </c>
      <c r="AQ5" s="20">
        <f t="shared" si="1"/>
        <v>0.45999999999999963</v>
      </c>
      <c r="AR5" s="20">
        <f t="shared" si="1"/>
        <v>2.2699999999999996</v>
      </c>
      <c r="AS5" s="20">
        <f t="shared" si="1"/>
        <v>0</v>
      </c>
      <c r="AT5" s="20">
        <f t="shared" si="1"/>
        <v>0</v>
      </c>
      <c r="AU5" s="20">
        <f t="shared" si="1"/>
        <v>0.35999999999999988</v>
      </c>
      <c r="AV5" s="20">
        <f t="shared" si="1"/>
        <v>0</v>
      </c>
      <c r="AW5" s="20">
        <f t="shared" si="1"/>
        <v>0.49999999999999978</v>
      </c>
      <c r="AX5" s="20">
        <f t="shared" si="1"/>
        <v>3.3199999999999941</v>
      </c>
      <c r="AY5" s="20">
        <f t="shared" si="1"/>
        <v>0</v>
      </c>
      <c r="AZ5" s="20">
        <f t="shared" si="1"/>
        <v>0</v>
      </c>
      <c r="BA5" s="17">
        <v>0</v>
      </c>
      <c r="BB5" s="17">
        <v>0</v>
      </c>
      <c r="BC5" s="17">
        <v>0.01</v>
      </c>
      <c r="BD5" s="17">
        <v>0.04</v>
      </c>
      <c r="BE5" s="17">
        <v>0</v>
      </c>
      <c r="BF5" s="17">
        <v>0</v>
      </c>
      <c r="BG5" s="17">
        <v>0.01</v>
      </c>
      <c r="BH5" s="17">
        <v>0</v>
      </c>
      <c r="BI5" s="17">
        <v>0.01</v>
      </c>
      <c r="BJ5" s="17">
        <v>0.06</v>
      </c>
      <c r="BK5" s="17">
        <v>0</v>
      </c>
      <c r="BL5" s="17">
        <v>0</v>
      </c>
      <c r="BM5" s="20">
        <f t="shared" ref="BM5:BX22" si="2">AO5+BA5</f>
        <v>5.9999999999999873E-2</v>
      </c>
      <c r="BN5" s="20">
        <f t="shared" si="2"/>
        <v>0.26999999999999996</v>
      </c>
      <c r="BO5" s="20">
        <f t="shared" si="2"/>
        <v>0.46999999999999964</v>
      </c>
      <c r="BP5" s="20">
        <f t="shared" si="2"/>
        <v>2.3099999999999996</v>
      </c>
      <c r="BQ5" s="20">
        <f t="shared" si="2"/>
        <v>0</v>
      </c>
      <c r="BR5" s="20">
        <f t="shared" si="2"/>
        <v>0</v>
      </c>
      <c r="BS5" s="20">
        <f t="shared" si="2"/>
        <v>0.36999999999999988</v>
      </c>
      <c r="BT5" s="20">
        <f t="shared" si="2"/>
        <v>0</v>
      </c>
      <c r="BU5" s="20">
        <f t="shared" si="2"/>
        <v>0.50999999999999979</v>
      </c>
      <c r="BV5" s="20">
        <f t="shared" si="2"/>
        <v>3.3799999999999941</v>
      </c>
      <c r="BW5" s="20">
        <f t="shared" si="2"/>
        <v>0</v>
      </c>
      <c r="BX5" s="20">
        <f t="shared" si="2"/>
        <v>0</v>
      </c>
      <c r="BY5" s="17">
        <f t="shared" ref="BY5:BY68" si="3">SUM(E5:P5)</f>
        <v>6.1699999999999928</v>
      </c>
      <c r="BZ5" s="17">
        <f t="shared" ref="BZ5:BZ68" si="4">SUM(Q5:AB5)</f>
        <v>0.30999999999999983</v>
      </c>
      <c r="CA5" s="17">
        <f>SUM(AC5:AN5,BA5:BL5)</f>
        <v>0.89000000000000012</v>
      </c>
      <c r="CB5" s="17">
        <f>SUM(BM5:BX5)</f>
        <v>7.3699999999999921</v>
      </c>
    </row>
    <row r="6" spans="1:80" x14ac:dyDescent="0.25">
      <c r="A6" t="str">
        <f t="shared" si="0"/>
        <v>UNCA.0000006711</v>
      </c>
      <c r="B6" s="1" t="s">
        <v>3</v>
      </c>
      <c r="C6" s="1" t="s">
        <v>5</v>
      </c>
      <c r="D6" s="1" t="s">
        <v>5</v>
      </c>
      <c r="E6" s="17">
        <v>0</v>
      </c>
      <c r="F6" s="17">
        <v>0</v>
      </c>
      <c r="G6" s="17">
        <v>0</v>
      </c>
      <c r="H6" s="17">
        <v>1.120000000000001</v>
      </c>
      <c r="I6" s="17">
        <v>22.740000000000066</v>
      </c>
      <c r="J6" s="17">
        <v>5.1399999999999864</v>
      </c>
      <c r="K6" s="17">
        <v>5.7800000000000011</v>
      </c>
      <c r="L6" s="17">
        <v>0.92999999999999972</v>
      </c>
      <c r="M6" s="17">
        <v>0.55000000000000071</v>
      </c>
      <c r="N6" s="17">
        <v>0</v>
      </c>
      <c r="O6" s="17">
        <v>0</v>
      </c>
      <c r="P6" s="17">
        <v>0</v>
      </c>
      <c r="Q6" s="20">
        <v>0</v>
      </c>
      <c r="R6" s="20">
        <v>0</v>
      </c>
      <c r="S6" s="20">
        <v>0</v>
      </c>
      <c r="T6" s="20">
        <v>5.0000000000000044E-2</v>
      </c>
      <c r="U6" s="20">
        <v>1.1400000000000006</v>
      </c>
      <c r="V6" s="20">
        <v>0.25999999999999979</v>
      </c>
      <c r="W6" s="20">
        <v>0.29000000000000004</v>
      </c>
      <c r="X6" s="20">
        <v>5.0000000000000044E-2</v>
      </c>
      <c r="Y6" s="20">
        <v>3.0000000000000027E-2</v>
      </c>
      <c r="Z6" s="20">
        <v>0</v>
      </c>
      <c r="AA6" s="20">
        <v>0</v>
      </c>
      <c r="AB6" s="20">
        <v>0</v>
      </c>
      <c r="AC6" s="17">
        <v>0</v>
      </c>
      <c r="AD6" s="17">
        <v>0</v>
      </c>
      <c r="AE6" s="17">
        <v>0</v>
      </c>
      <c r="AF6" s="17">
        <v>0.14999999999999991</v>
      </c>
      <c r="AG6" s="17">
        <v>2.9100000000000108</v>
      </c>
      <c r="AH6" s="17">
        <v>0.64000000000000057</v>
      </c>
      <c r="AI6" s="17">
        <v>0.72000000000000242</v>
      </c>
      <c r="AJ6" s="17">
        <v>0.11000000000000032</v>
      </c>
      <c r="AK6" s="17">
        <v>6.0000000000000053E-2</v>
      </c>
      <c r="AL6" s="17">
        <v>0</v>
      </c>
      <c r="AM6" s="17">
        <v>0</v>
      </c>
      <c r="AN6" s="17">
        <v>0</v>
      </c>
      <c r="AO6" s="20">
        <f t="shared" si="1"/>
        <v>0</v>
      </c>
      <c r="AP6" s="20">
        <f t="shared" si="1"/>
        <v>0</v>
      </c>
      <c r="AQ6" s="20">
        <f t="shared" si="1"/>
        <v>0</v>
      </c>
      <c r="AR6" s="20">
        <f t="shared" si="1"/>
        <v>1.320000000000001</v>
      </c>
      <c r="AS6" s="20">
        <f t="shared" si="1"/>
        <v>26.790000000000077</v>
      </c>
      <c r="AT6" s="20">
        <f t="shared" si="1"/>
        <v>6.0399999999999867</v>
      </c>
      <c r="AU6" s="20">
        <f t="shared" si="1"/>
        <v>6.7900000000000036</v>
      </c>
      <c r="AV6" s="20">
        <f t="shared" si="1"/>
        <v>1.0900000000000001</v>
      </c>
      <c r="AW6" s="20">
        <f t="shared" si="1"/>
        <v>0.64000000000000079</v>
      </c>
      <c r="AX6" s="20">
        <f t="shared" si="1"/>
        <v>0</v>
      </c>
      <c r="AY6" s="20">
        <f t="shared" si="1"/>
        <v>0</v>
      </c>
      <c r="AZ6" s="20">
        <f t="shared" si="1"/>
        <v>0</v>
      </c>
      <c r="BA6" s="17">
        <v>0</v>
      </c>
      <c r="BB6" s="17">
        <v>0</v>
      </c>
      <c r="BC6" s="17">
        <v>0</v>
      </c>
      <c r="BD6" s="17">
        <v>0.02</v>
      </c>
      <c r="BE6" s="17">
        <v>0.45</v>
      </c>
      <c r="BF6" s="17">
        <v>0.1</v>
      </c>
      <c r="BG6" s="17">
        <v>0.12</v>
      </c>
      <c r="BH6" s="17">
        <v>0.02</v>
      </c>
      <c r="BI6" s="17">
        <v>0.01</v>
      </c>
      <c r="BJ6" s="17">
        <v>0</v>
      </c>
      <c r="BK6" s="17">
        <v>0</v>
      </c>
      <c r="BL6" s="17">
        <v>0</v>
      </c>
      <c r="BM6" s="20">
        <f t="shared" si="2"/>
        <v>0</v>
      </c>
      <c r="BN6" s="20">
        <f t="shared" si="2"/>
        <v>0</v>
      </c>
      <c r="BO6" s="20">
        <f t="shared" si="2"/>
        <v>0</v>
      </c>
      <c r="BP6" s="20">
        <f t="shared" si="2"/>
        <v>1.340000000000001</v>
      </c>
      <c r="BQ6" s="20">
        <f t="shared" si="2"/>
        <v>27.240000000000077</v>
      </c>
      <c r="BR6" s="20">
        <f t="shared" si="2"/>
        <v>6.1399999999999864</v>
      </c>
      <c r="BS6" s="20">
        <f t="shared" si="2"/>
        <v>6.9100000000000037</v>
      </c>
      <c r="BT6" s="20">
        <f t="shared" si="2"/>
        <v>1.1100000000000001</v>
      </c>
      <c r="BU6" s="20">
        <f t="shared" si="2"/>
        <v>0.6500000000000008</v>
      </c>
      <c r="BV6" s="20">
        <f t="shared" si="2"/>
        <v>0</v>
      </c>
      <c r="BW6" s="20">
        <f t="shared" si="2"/>
        <v>0</v>
      </c>
      <c r="BX6" s="20">
        <f t="shared" si="2"/>
        <v>0</v>
      </c>
      <c r="BY6" s="17">
        <f t="shared" si="3"/>
        <v>36.260000000000062</v>
      </c>
      <c r="BZ6" s="17">
        <f t="shared" si="4"/>
        <v>1.8200000000000005</v>
      </c>
      <c r="CA6" s="17">
        <f t="shared" ref="CA6:CA69" si="5">SUM(AC6:AN6,BA6:BL6)</f>
        <v>5.3100000000000129</v>
      </c>
      <c r="CB6" s="17">
        <f t="shared" ref="CB6:CB69" si="6">SUM(BM6:BX6)</f>
        <v>43.390000000000065</v>
      </c>
    </row>
    <row r="7" spans="1:80" x14ac:dyDescent="0.25">
      <c r="A7" t="str">
        <f t="shared" si="0"/>
        <v>UNCA.0000022911</v>
      </c>
      <c r="B7" s="1" t="s">
        <v>3</v>
      </c>
      <c r="C7" s="1" t="s">
        <v>6</v>
      </c>
      <c r="D7" s="1" t="s">
        <v>6</v>
      </c>
      <c r="E7" s="17">
        <v>-4.9999999999999933E-2</v>
      </c>
      <c r="F7" s="17">
        <v>-0.2200000000000002</v>
      </c>
      <c r="G7" s="17">
        <v>-6.9999999999999951E-2</v>
      </c>
      <c r="H7" s="17">
        <v>-3.3100000000000023</v>
      </c>
      <c r="I7" s="17">
        <v>-3.6000000000000085</v>
      </c>
      <c r="J7" s="17">
        <v>-3.4600000000000009</v>
      </c>
      <c r="K7" s="17">
        <v>-2.0199999999999996</v>
      </c>
      <c r="L7" s="17">
        <v>-2.5300000000000011</v>
      </c>
      <c r="M7" s="17">
        <v>-6.6400000000000148</v>
      </c>
      <c r="N7" s="17">
        <v>-0.4399999999999995</v>
      </c>
      <c r="O7" s="17">
        <v>-0.35999999999999943</v>
      </c>
      <c r="P7" s="17">
        <v>-1.999999999999999E-2</v>
      </c>
      <c r="Q7" s="20">
        <v>0</v>
      </c>
      <c r="R7" s="20">
        <v>-9.999999999999995E-3</v>
      </c>
      <c r="S7" s="20">
        <v>0</v>
      </c>
      <c r="T7" s="20">
        <v>-0.16000000000000014</v>
      </c>
      <c r="U7" s="20">
        <v>-0.17999999999999972</v>
      </c>
      <c r="V7" s="20">
        <v>-0.16999999999999993</v>
      </c>
      <c r="W7" s="20">
        <v>-0.10000000000000009</v>
      </c>
      <c r="X7" s="20">
        <v>-0.13000000000000012</v>
      </c>
      <c r="Y7" s="20">
        <v>-0.33000000000000007</v>
      </c>
      <c r="Z7" s="20">
        <v>-1.999999999999999E-2</v>
      </c>
      <c r="AA7" s="20">
        <v>-1.999999999999999E-2</v>
      </c>
      <c r="AB7" s="20">
        <v>0</v>
      </c>
      <c r="AC7" s="17">
        <v>-1.0000000000000002E-2</v>
      </c>
      <c r="AD7" s="17">
        <v>-0.03</v>
      </c>
      <c r="AE7" s="17">
        <v>-9.999999999999995E-3</v>
      </c>
      <c r="AF7" s="17">
        <v>-0.42999999999999972</v>
      </c>
      <c r="AG7" s="17">
        <v>-0.45999999999999996</v>
      </c>
      <c r="AH7" s="17">
        <v>-0.44000000000000039</v>
      </c>
      <c r="AI7" s="17">
        <v>-0.25</v>
      </c>
      <c r="AJ7" s="17">
        <v>-0.31000000000000005</v>
      </c>
      <c r="AK7" s="17">
        <v>-0.80000000000000071</v>
      </c>
      <c r="AL7" s="17">
        <v>-5.0000000000000044E-2</v>
      </c>
      <c r="AM7" s="17">
        <v>-3.999999999999998E-2</v>
      </c>
      <c r="AN7" s="17">
        <v>0</v>
      </c>
      <c r="AO7" s="20">
        <f t="shared" si="1"/>
        <v>-5.9999999999999935E-2</v>
      </c>
      <c r="AP7" s="20">
        <f t="shared" si="1"/>
        <v>-0.26000000000000023</v>
      </c>
      <c r="AQ7" s="20">
        <f t="shared" si="1"/>
        <v>-7.9999999999999946E-2</v>
      </c>
      <c r="AR7" s="20">
        <f t="shared" si="1"/>
        <v>-3.9000000000000021</v>
      </c>
      <c r="AS7" s="20">
        <f t="shared" si="1"/>
        <v>-4.2400000000000082</v>
      </c>
      <c r="AT7" s="20">
        <f t="shared" si="1"/>
        <v>-4.0700000000000012</v>
      </c>
      <c r="AU7" s="20">
        <f t="shared" si="1"/>
        <v>-2.3699999999999997</v>
      </c>
      <c r="AV7" s="20">
        <f t="shared" si="1"/>
        <v>-2.9700000000000011</v>
      </c>
      <c r="AW7" s="20">
        <f t="shared" si="1"/>
        <v>-7.7700000000000156</v>
      </c>
      <c r="AX7" s="20">
        <f t="shared" si="1"/>
        <v>-0.50999999999999956</v>
      </c>
      <c r="AY7" s="20">
        <f t="shared" si="1"/>
        <v>-0.41999999999999943</v>
      </c>
      <c r="AZ7" s="20">
        <f t="shared" si="1"/>
        <v>-1.999999999999999E-2</v>
      </c>
      <c r="BA7" s="17">
        <v>0</v>
      </c>
      <c r="BB7" s="17">
        <v>0</v>
      </c>
      <c r="BC7" s="17">
        <v>0</v>
      </c>
      <c r="BD7" s="17">
        <v>-7.0000000000000007E-2</v>
      </c>
      <c r="BE7" s="17">
        <v>-7.0000000000000007E-2</v>
      </c>
      <c r="BF7" s="17">
        <v>-7.0000000000000007E-2</v>
      </c>
      <c r="BG7" s="17">
        <v>-0.04</v>
      </c>
      <c r="BH7" s="17">
        <v>-0.05</v>
      </c>
      <c r="BI7" s="17">
        <v>-0.13</v>
      </c>
      <c r="BJ7" s="17">
        <v>-0.01</v>
      </c>
      <c r="BK7" s="17">
        <v>-0.01</v>
      </c>
      <c r="BL7" s="17">
        <v>0</v>
      </c>
      <c r="BM7" s="20">
        <f t="shared" si="2"/>
        <v>-5.9999999999999935E-2</v>
      </c>
      <c r="BN7" s="20">
        <f t="shared" si="2"/>
        <v>-0.26000000000000023</v>
      </c>
      <c r="BO7" s="20">
        <f t="shared" si="2"/>
        <v>-7.9999999999999946E-2</v>
      </c>
      <c r="BP7" s="20">
        <f t="shared" si="2"/>
        <v>-3.970000000000002</v>
      </c>
      <c r="BQ7" s="20">
        <f t="shared" si="2"/>
        <v>-4.3100000000000085</v>
      </c>
      <c r="BR7" s="20">
        <f t="shared" si="2"/>
        <v>-4.1400000000000015</v>
      </c>
      <c r="BS7" s="20">
        <f t="shared" si="2"/>
        <v>-2.4099999999999997</v>
      </c>
      <c r="BT7" s="20">
        <f t="shared" si="2"/>
        <v>-3.0200000000000009</v>
      </c>
      <c r="BU7" s="20">
        <f t="shared" si="2"/>
        <v>-7.9000000000000155</v>
      </c>
      <c r="BV7" s="20">
        <f t="shared" si="2"/>
        <v>-0.51999999999999957</v>
      </c>
      <c r="BW7" s="20">
        <f t="shared" si="2"/>
        <v>-0.42999999999999944</v>
      </c>
      <c r="BX7" s="20">
        <f t="shared" si="2"/>
        <v>-1.999999999999999E-2</v>
      </c>
      <c r="BY7" s="17">
        <f t="shared" si="3"/>
        <v>-22.720000000000024</v>
      </c>
      <c r="BZ7" s="17">
        <f t="shared" si="4"/>
        <v>-1.1200000000000001</v>
      </c>
      <c r="CA7" s="17">
        <f t="shared" si="5"/>
        <v>-3.28</v>
      </c>
      <c r="CB7" s="17">
        <f t="shared" si="6"/>
        <v>-27.120000000000026</v>
      </c>
    </row>
    <row r="8" spans="1:80" x14ac:dyDescent="0.25">
      <c r="A8" t="str">
        <f t="shared" si="0"/>
        <v>UNCA.0000025611</v>
      </c>
      <c r="B8" s="1" t="s">
        <v>3</v>
      </c>
      <c r="C8" s="1" t="s">
        <v>7</v>
      </c>
      <c r="D8" s="1" t="s">
        <v>7</v>
      </c>
      <c r="E8" s="17">
        <v>0</v>
      </c>
      <c r="F8" s="17">
        <v>0</v>
      </c>
      <c r="G8" s="17">
        <v>0</v>
      </c>
      <c r="H8" s="17">
        <v>0</v>
      </c>
      <c r="I8" s="17">
        <v>0</v>
      </c>
      <c r="J8" s="17">
        <v>0</v>
      </c>
      <c r="K8" s="17">
        <v>0</v>
      </c>
      <c r="L8" s="17">
        <v>0</v>
      </c>
      <c r="M8" s="17">
        <v>0</v>
      </c>
      <c r="N8" s="17">
        <v>0</v>
      </c>
      <c r="O8" s="17">
        <v>0</v>
      </c>
      <c r="P8" s="17">
        <v>0</v>
      </c>
      <c r="Q8" s="20">
        <v>0</v>
      </c>
      <c r="R8" s="20">
        <v>0</v>
      </c>
      <c r="S8" s="20">
        <v>0</v>
      </c>
      <c r="T8" s="20">
        <v>0</v>
      </c>
      <c r="U8" s="20">
        <v>0</v>
      </c>
      <c r="V8" s="20">
        <v>0</v>
      </c>
      <c r="W8" s="20">
        <v>0</v>
      </c>
      <c r="X8" s="20">
        <v>0</v>
      </c>
      <c r="Y8" s="20">
        <v>0</v>
      </c>
      <c r="Z8" s="20">
        <v>0</v>
      </c>
      <c r="AA8" s="20">
        <v>0</v>
      </c>
      <c r="AB8" s="20">
        <v>0</v>
      </c>
      <c r="AC8" s="17">
        <v>0</v>
      </c>
      <c r="AD8" s="17">
        <v>0</v>
      </c>
      <c r="AE8" s="17">
        <v>0</v>
      </c>
      <c r="AF8" s="17">
        <v>0</v>
      </c>
      <c r="AG8" s="17">
        <v>0</v>
      </c>
      <c r="AH8" s="17">
        <v>0</v>
      </c>
      <c r="AI8" s="17">
        <v>0</v>
      </c>
      <c r="AJ8" s="17">
        <v>0</v>
      </c>
      <c r="AK8" s="17">
        <v>0</v>
      </c>
      <c r="AL8" s="17">
        <v>0</v>
      </c>
      <c r="AM8" s="17">
        <v>0</v>
      </c>
      <c r="AN8" s="17">
        <v>0</v>
      </c>
      <c r="AO8" s="20">
        <f t="shared" si="1"/>
        <v>0</v>
      </c>
      <c r="AP8" s="20">
        <f t="shared" si="1"/>
        <v>0</v>
      </c>
      <c r="AQ8" s="20">
        <f t="shared" si="1"/>
        <v>0</v>
      </c>
      <c r="AR8" s="20">
        <f t="shared" si="1"/>
        <v>0</v>
      </c>
      <c r="AS8" s="20">
        <f t="shared" si="1"/>
        <v>0</v>
      </c>
      <c r="AT8" s="20">
        <f t="shared" si="1"/>
        <v>0</v>
      </c>
      <c r="AU8" s="20">
        <f t="shared" si="1"/>
        <v>0</v>
      </c>
      <c r="AV8" s="20">
        <f t="shared" si="1"/>
        <v>0</v>
      </c>
      <c r="AW8" s="20">
        <f t="shared" si="1"/>
        <v>0</v>
      </c>
      <c r="AX8" s="20">
        <f t="shared" si="1"/>
        <v>0</v>
      </c>
      <c r="AY8" s="20">
        <f t="shared" si="1"/>
        <v>0</v>
      </c>
      <c r="AZ8" s="20">
        <f t="shared" si="1"/>
        <v>0</v>
      </c>
      <c r="BA8" s="17">
        <v>0</v>
      </c>
      <c r="BB8" s="17">
        <v>0</v>
      </c>
      <c r="BC8" s="17">
        <v>0</v>
      </c>
      <c r="BD8" s="17">
        <v>0</v>
      </c>
      <c r="BE8" s="17">
        <v>0</v>
      </c>
      <c r="BF8" s="17">
        <v>0</v>
      </c>
      <c r="BG8" s="17">
        <v>0</v>
      </c>
      <c r="BH8" s="17">
        <v>0</v>
      </c>
      <c r="BI8" s="17">
        <v>0</v>
      </c>
      <c r="BJ8" s="17">
        <v>0</v>
      </c>
      <c r="BK8" s="17">
        <v>0</v>
      </c>
      <c r="BL8" s="17">
        <v>0</v>
      </c>
      <c r="BM8" s="20">
        <f t="shared" si="2"/>
        <v>0</v>
      </c>
      <c r="BN8" s="20">
        <f t="shared" si="2"/>
        <v>0</v>
      </c>
      <c r="BO8" s="20">
        <f t="shared" si="2"/>
        <v>0</v>
      </c>
      <c r="BP8" s="20">
        <f t="shared" si="2"/>
        <v>0</v>
      </c>
      <c r="BQ8" s="20">
        <f t="shared" si="2"/>
        <v>0</v>
      </c>
      <c r="BR8" s="20">
        <f t="shared" si="2"/>
        <v>0</v>
      </c>
      <c r="BS8" s="20">
        <f t="shared" si="2"/>
        <v>0</v>
      </c>
      <c r="BT8" s="20">
        <f t="shared" si="2"/>
        <v>0</v>
      </c>
      <c r="BU8" s="20">
        <f t="shared" si="2"/>
        <v>0</v>
      </c>
      <c r="BV8" s="20">
        <f t="shared" si="2"/>
        <v>0</v>
      </c>
      <c r="BW8" s="20">
        <f t="shared" si="2"/>
        <v>0</v>
      </c>
      <c r="BX8" s="20">
        <f t="shared" si="2"/>
        <v>0</v>
      </c>
      <c r="BY8" s="17">
        <f t="shared" si="3"/>
        <v>0</v>
      </c>
      <c r="BZ8" s="17">
        <f t="shared" si="4"/>
        <v>0</v>
      </c>
      <c r="CA8" s="17">
        <f t="shared" si="5"/>
        <v>0</v>
      </c>
      <c r="CB8" s="17">
        <f t="shared" si="6"/>
        <v>0</v>
      </c>
    </row>
    <row r="9" spans="1:80" x14ac:dyDescent="0.25">
      <c r="A9" t="str">
        <f t="shared" si="0"/>
        <v>UNCA.0000027711</v>
      </c>
      <c r="B9" s="1" t="s">
        <v>3</v>
      </c>
      <c r="C9" s="1" t="s">
        <v>8</v>
      </c>
      <c r="D9" s="1" t="s">
        <v>8</v>
      </c>
      <c r="E9" s="17">
        <v>7.7700000000000387</v>
      </c>
      <c r="F9" s="17">
        <v>14.350000000000023</v>
      </c>
      <c r="G9" s="17">
        <v>14.450000000000045</v>
      </c>
      <c r="H9" s="17">
        <v>20.630000000000109</v>
      </c>
      <c r="I9" s="17">
        <v>7.7699999999999818</v>
      </c>
      <c r="J9" s="17">
        <v>13.600000000000023</v>
      </c>
      <c r="K9" s="17">
        <v>5.1200000000000045</v>
      </c>
      <c r="L9" s="17">
        <v>17.219999999999914</v>
      </c>
      <c r="M9" s="17">
        <v>11.699999999999989</v>
      </c>
      <c r="N9" s="17">
        <v>10.939999999999998</v>
      </c>
      <c r="O9" s="17">
        <v>14.389999999999986</v>
      </c>
      <c r="P9" s="17">
        <v>41.009999999999991</v>
      </c>
      <c r="Q9" s="20">
        <v>0.39000000000000057</v>
      </c>
      <c r="R9" s="20">
        <v>0.72000000000000064</v>
      </c>
      <c r="S9" s="20">
        <v>0.71999999999999886</v>
      </c>
      <c r="T9" s="20">
        <v>1.0300000000000011</v>
      </c>
      <c r="U9" s="20">
        <v>0.39000000000000057</v>
      </c>
      <c r="V9" s="20">
        <v>0.67999999999999972</v>
      </c>
      <c r="W9" s="20">
        <v>0.25</v>
      </c>
      <c r="X9" s="20">
        <v>0.85999999999999943</v>
      </c>
      <c r="Y9" s="20">
        <v>0.58999999999999986</v>
      </c>
      <c r="Z9" s="20">
        <v>0.54999999999999893</v>
      </c>
      <c r="AA9" s="20">
        <v>0.72000000000000064</v>
      </c>
      <c r="AB9" s="20">
        <v>2.0500000000000043</v>
      </c>
      <c r="AC9" s="17">
        <v>1.0500000000000007</v>
      </c>
      <c r="AD9" s="17">
        <v>1.9100000000000001</v>
      </c>
      <c r="AE9" s="17">
        <v>1.8999999999999986</v>
      </c>
      <c r="AF9" s="17">
        <v>2.6699999999999946</v>
      </c>
      <c r="AG9" s="17">
        <v>0.99000000000000199</v>
      </c>
      <c r="AH9" s="17">
        <v>1.7100000000000009</v>
      </c>
      <c r="AI9" s="17">
        <v>0.63000000000000078</v>
      </c>
      <c r="AJ9" s="17">
        <v>2.1000000000000014</v>
      </c>
      <c r="AK9" s="17">
        <v>1.3999999999999986</v>
      </c>
      <c r="AL9" s="17">
        <v>1.2899999999999991</v>
      </c>
      <c r="AM9" s="17">
        <v>1.6699999999999982</v>
      </c>
      <c r="AN9" s="17">
        <v>4.6999999999999886</v>
      </c>
      <c r="AO9" s="20">
        <f t="shared" si="1"/>
        <v>9.2100000000000399</v>
      </c>
      <c r="AP9" s="20">
        <f t="shared" si="1"/>
        <v>16.980000000000025</v>
      </c>
      <c r="AQ9" s="20">
        <f t="shared" si="1"/>
        <v>17.070000000000043</v>
      </c>
      <c r="AR9" s="20">
        <f t="shared" si="1"/>
        <v>24.330000000000105</v>
      </c>
      <c r="AS9" s="20">
        <f t="shared" si="1"/>
        <v>9.1499999999999844</v>
      </c>
      <c r="AT9" s="20">
        <f t="shared" si="1"/>
        <v>15.990000000000023</v>
      </c>
      <c r="AU9" s="20">
        <f t="shared" si="1"/>
        <v>6.0000000000000053</v>
      </c>
      <c r="AV9" s="20">
        <f t="shared" si="1"/>
        <v>20.179999999999914</v>
      </c>
      <c r="AW9" s="20">
        <f t="shared" si="1"/>
        <v>13.689999999999987</v>
      </c>
      <c r="AX9" s="20">
        <f t="shared" si="1"/>
        <v>12.779999999999996</v>
      </c>
      <c r="AY9" s="20">
        <f t="shared" si="1"/>
        <v>16.779999999999987</v>
      </c>
      <c r="AZ9" s="20">
        <f t="shared" si="1"/>
        <v>47.759999999999984</v>
      </c>
      <c r="BA9" s="17">
        <v>0.16</v>
      </c>
      <c r="BB9" s="17">
        <v>0.28999999999999998</v>
      </c>
      <c r="BC9" s="17">
        <v>0.28999999999999998</v>
      </c>
      <c r="BD9" s="17">
        <v>0.41</v>
      </c>
      <c r="BE9" s="17">
        <v>0.16</v>
      </c>
      <c r="BF9" s="17">
        <v>0.27</v>
      </c>
      <c r="BG9" s="17">
        <v>0.1</v>
      </c>
      <c r="BH9" s="17">
        <v>0.34</v>
      </c>
      <c r="BI9" s="17">
        <v>0.23</v>
      </c>
      <c r="BJ9" s="17">
        <v>0.22</v>
      </c>
      <c r="BK9" s="17">
        <v>0.28999999999999998</v>
      </c>
      <c r="BL9" s="17">
        <v>0.82</v>
      </c>
      <c r="BM9" s="20">
        <f t="shared" si="2"/>
        <v>9.3700000000000401</v>
      </c>
      <c r="BN9" s="20">
        <f t="shared" si="2"/>
        <v>17.270000000000024</v>
      </c>
      <c r="BO9" s="20">
        <f t="shared" si="2"/>
        <v>17.360000000000042</v>
      </c>
      <c r="BP9" s="20">
        <f t="shared" si="2"/>
        <v>24.740000000000105</v>
      </c>
      <c r="BQ9" s="20">
        <f t="shared" si="2"/>
        <v>9.3099999999999845</v>
      </c>
      <c r="BR9" s="20">
        <f t="shared" si="2"/>
        <v>16.260000000000023</v>
      </c>
      <c r="BS9" s="20">
        <f t="shared" si="2"/>
        <v>6.100000000000005</v>
      </c>
      <c r="BT9" s="20">
        <f t="shared" si="2"/>
        <v>20.519999999999914</v>
      </c>
      <c r="BU9" s="20">
        <f t="shared" si="2"/>
        <v>13.919999999999987</v>
      </c>
      <c r="BV9" s="20">
        <f t="shared" si="2"/>
        <v>12.999999999999996</v>
      </c>
      <c r="BW9" s="20">
        <f t="shared" si="2"/>
        <v>17.069999999999986</v>
      </c>
      <c r="BX9" s="20">
        <f t="shared" si="2"/>
        <v>48.579999999999984</v>
      </c>
      <c r="BY9" s="17">
        <f t="shared" si="3"/>
        <v>178.9500000000001</v>
      </c>
      <c r="BZ9" s="17">
        <f t="shared" si="4"/>
        <v>8.9500000000000046</v>
      </c>
      <c r="CA9" s="17">
        <f t="shared" si="5"/>
        <v>25.59999999999998</v>
      </c>
      <c r="CB9" s="17">
        <f t="shared" si="6"/>
        <v>213.50000000000011</v>
      </c>
    </row>
    <row r="10" spans="1:80" x14ac:dyDescent="0.25">
      <c r="A10" t="str">
        <f t="shared" si="0"/>
        <v>UNCA.0000034911</v>
      </c>
      <c r="B10" s="1" t="s">
        <v>3</v>
      </c>
      <c r="C10" s="1" t="s">
        <v>9</v>
      </c>
      <c r="D10" s="1" t="s">
        <v>9</v>
      </c>
      <c r="E10" s="17">
        <v>0</v>
      </c>
      <c r="F10" s="17">
        <v>0</v>
      </c>
      <c r="G10" s="17">
        <v>0</v>
      </c>
      <c r="H10" s="17">
        <v>-4.9999999999999822E-2</v>
      </c>
      <c r="I10" s="17">
        <v>-1.0000000000000009E-2</v>
      </c>
      <c r="J10" s="17">
        <v>0</v>
      </c>
      <c r="K10" s="17">
        <v>0</v>
      </c>
      <c r="L10" s="17">
        <v>-6.0000000000000497E-2</v>
      </c>
      <c r="M10" s="17">
        <v>0</v>
      </c>
      <c r="N10" s="17">
        <v>-1.0000000000000009E-2</v>
      </c>
      <c r="O10" s="17">
        <v>-0.73000000000000398</v>
      </c>
      <c r="P10" s="17">
        <v>0</v>
      </c>
      <c r="Q10" s="20">
        <v>0</v>
      </c>
      <c r="R10" s="20">
        <v>0</v>
      </c>
      <c r="S10" s="20">
        <v>0</v>
      </c>
      <c r="T10" s="20">
        <v>-9.9999999999999811E-3</v>
      </c>
      <c r="U10" s="20">
        <v>0</v>
      </c>
      <c r="V10" s="20">
        <v>0</v>
      </c>
      <c r="W10" s="20">
        <v>0</v>
      </c>
      <c r="X10" s="20">
        <v>0</v>
      </c>
      <c r="Y10" s="20">
        <v>0</v>
      </c>
      <c r="Z10" s="20">
        <v>-1.0000000000000002E-2</v>
      </c>
      <c r="AA10" s="20">
        <v>-4.0000000000000036E-2</v>
      </c>
      <c r="AB10" s="20">
        <v>0</v>
      </c>
      <c r="AC10" s="17">
        <v>0</v>
      </c>
      <c r="AD10" s="17">
        <v>0</v>
      </c>
      <c r="AE10" s="17">
        <v>0</v>
      </c>
      <c r="AF10" s="17">
        <v>-1.0000000000000009E-2</v>
      </c>
      <c r="AG10" s="17">
        <v>0</v>
      </c>
      <c r="AH10" s="17">
        <v>0</v>
      </c>
      <c r="AI10" s="17">
        <v>0</v>
      </c>
      <c r="AJ10" s="17">
        <v>0</v>
      </c>
      <c r="AK10" s="17">
        <v>0</v>
      </c>
      <c r="AL10" s="17">
        <v>0</v>
      </c>
      <c r="AM10" s="17">
        <v>-8.0000000000000071E-2</v>
      </c>
      <c r="AN10" s="17">
        <v>0</v>
      </c>
      <c r="AO10" s="20">
        <f t="shared" si="1"/>
        <v>0</v>
      </c>
      <c r="AP10" s="20">
        <f t="shared" si="1"/>
        <v>0</v>
      </c>
      <c r="AQ10" s="20">
        <f t="shared" si="1"/>
        <v>0</v>
      </c>
      <c r="AR10" s="20">
        <f t="shared" si="1"/>
        <v>-6.9999999999999812E-2</v>
      </c>
      <c r="AS10" s="20">
        <f t="shared" si="1"/>
        <v>-1.0000000000000009E-2</v>
      </c>
      <c r="AT10" s="20">
        <f t="shared" si="1"/>
        <v>0</v>
      </c>
      <c r="AU10" s="20">
        <f t="shared" si="1"/>
        <v>0</v>
      </c>
      <c r="AV10" s="20">
        <f t="shared" si="1"/>
        <v>-6.0000000000000497E-2</v>
      </c>
      <c r="AW10" s="20">
        <f t="shared" si="1"/>
        <v>0</v>
      </c>
      <c r="AX10" s="20">
        <f t="shared" si="1"/>
        <v>-2.0000000000000011E-2</v>
      </c>
      <c r="AY10" s="20">
        <f t="shared" si="1"/>
        <v>-0.85000000000000409</v>
      </c>
      <c r="AZ10" s="20">
        <f t="shared" si="1"/>
        <v>0</v>
      </c>
      <c r="BA10" s="17">
        <v>0</v>
      </c>
      <c r="BB10" s="17">
        <v>0</v>
      </c>
      <c r="BC10" s="17">
        <v>0</v>
      </c>
      <c r="BD10" s="17">
        <v>0</v>
      </c>
      <c r="BE10" s="17">
        <v>0</v>
      </c>
      <c r="BF10" s="17">
        <v>0</v>
      </c>
      <c r="BG10" s="17">
        <v>0</v>
      </c>
      <c r="BH10" s="17">
        <v>0</v>
      </c>
      <c r="BI10" s="17">
        <v>0</v>
      </c>
      <c r="BJ10" s="17">
        <v>0</v>
      </c>
      <c r="BK10" s="17">
        <v>-0.01</v>
      </c>
      <c r="BL10" s="17">
        <v>0</v>
      </c>
      <c r="BM10" s="20">
        <f t="shared" si="2"/>
        <v>0</v>
      </c>
      <c r="BN10" s="20">
        <f t="shared" si="2"/>
        <v>0</v>
      </c>
      <c r="BO10" s="20">
        <f t="shared" si="2"/>
        <v>0</v>
      </c>
      <c r="BP10" s="20">
        <f t="shared" si="2"/>
        <v>-6.9999999999999812E-2</v>
      </c>
      <c r="BQ10" s="20">
        <f t="shared" si="2"/>
        <v>-1.0000000000000009E-2</v>
      </c>
      <c r="BR10" s="20">
        <f t="shared" si="2"/>
        <v>0</v>
      </c>
      <c r="BS10" s="20">
        <f t="shared" si="2"/>
        <v>0</v>
      </c>
      <c r="BT10" s="20">
        <f t="shared" si="2"/>
        <v>-6.0000000000000497E-2</v>
      </c>
      <c r="BU10" s="20">
        <f t="shared" si="2"/>
        <v>0</v>
      </c>
      <c r="BV10" s="20">
        <f t="shared" si="2"/>
        <v>-2.0000000000000011E-2</v>
      </c>
      <c r="BW10" s="20">
        <f t="shared" si="2"/>
        <v>-0.86000000000000409</v>
      </c>
      <c r="BX10" s="20">
        <f t="shared" si="2"/>
        <v>0</v>
      </c>
      <c r="BY10" s="17">
        <f t="shared" si="3"/>
        <v>-0.86000000000000432</v>
      </c>
      <c r="BZ10" s="17">
        <f t="shared" si="4"/>
        <v>-6.0000000000000019E-2</v>
      </c>
      <c r="CA10" s="17">
        <f t="shared" si="5"/>
        <v>-0.10000000000000007</v>
      </c>
      <c r="CB10" s="17">
        <f t="shared" si="6"/>
        <v>-1.0200000000000045</v>
      </c>
    </row>
    <row r="11" spans="1:80" x14ac:dyDescent="0.25">
      <c r="A11" t="str">
        <f t="shared" si="0"/>
        <v>UNCA.0000038511</v>
      </c>
      <c r="B11" s="1" t="s">
        <v>3</v>
      </c>
      <c r="C11" s="1" t="s">
        <v>10</v>
      </c>
      <c r="D11" s="1" t="s">
        <v>10</v>
      </c>
      <c r="E11" s="17">
        <v>0</v>
      </c>
      <c r="F11" s="17">
        <v>0</v>
      </c>
      <c r="G11" s="17">
        <v>0</v>
      </c>
      <c r="H11" s="17">
        <v>0</v>
      </c>
      <c r="I11" s="17">
        <v>0</v>
      </c>
      <c r="J11" s="17">
        <v>0</v>
      </c>
      <c r="K11" s="17">
        <v>0</v>
      </c>
      <c r="L11" s="17">
        <v>0</v>
      </c>
      <c r="M11" s="17">
        <v>0</v>
      </c>
      <c r="N11" s="17">
        <v>0</v>
      </c>
      <c r="O11" s="17">
        <v>0</v>
      </c>
      <c r="P11" s="17">
        <v>-2.0000000000000018E-2</v>
      </c>
      <c r="Q11" s="20">
        <v>0</v>
      </c>
      <c r="R11" s="20">
        <v>0</v>
      </c>
      <c r="S11" s="20">
        <v>0</v>
      </c>
      <c r="T11" s="20">
        <v>0</v>
      </c>
      <c r="U11" s="20">
        <v>0</v>
      </c>
      <c r="V11" s="20">
        <v>0</v>
      </c>
      <c r="W11" s="20">
        <v>0</v>
      </c>
      <c r="X11" s="20">
        <v>0</v>
      </c>
      <c r="Y11" s="20">
        <v>0</v>
      </c>
      <c r="Z11" s="20">
        <v>0</v>
      </c>
      <c r="AA11" s="20">
        <v>0</v>
      </c>
      <c r="AB11" s="20">
        <v>0</v>
      </c>
      <c r="AC11" s="17">
        <v>0</v>
      </c>
      <c r="AD11" s="17">
        <v>0</v>
      </c>
      <c r="AE11" s="17">
        <v>0</v>
      </c>
      <c r="AF11" s="17">
        <v>0</v>
      </c>
      <c r="AG11" s="17">
        <v>0</v>
      </c>
      <c r="AH11" s="17">
        <v>0</v>
      </c>
      <c r="AI11" s="17">
        <v>0</v>
      </c>
      <c r="AJ11" s="17">
        <v>0</v>
      </c>
      <c r="AK11" s="17">
        <v>0</v>
      </c>
      <c r="AL11" s="17">
        <v>0</v>
      </c>
      <c r="AM11" s="17">
        <v>0</v>
      </c>
      <c r="AN11" s="17">
        <v>0</v>
      </c>
      <c r="AO11" s="20">
        <f t="shared" si="1"/>
        <v>0</v>
      </c>
      <c r="AP11" s="20">
        <f t="shared" si="1"/>
        <v>0</v>
      </c>
      <c r="AQ11" s="20">
        <f t="shared" si="1"/>
        <v>0</v>
      </c>
      <c r="AR11" s="20">
        <f t="shared" si="1"/>
        <v>0</v>
      </c>
      <c r="AS11" s="20">
        <f t="shared" si="1"/>
        <v>0</v>
      </c>
      <c r="AT11" s="20">
        <f t="shared" si="1"/>
        <v>0</v>
      </c>
      <c r="AU11" s="20">
        <f t="shared" si="1"/>
        <v>0</v>
      </c>
      <c r="AV11" s="20">
        <f t="shared" si="1"/>
        <v>0</v>
      </c>
      <c r="AW11" s="20">
        <f t="shared" si="1"/>
        <v>0</v>
      </c>
      <c r="AX11" s="20">
        <f t="shared" si="1"/>
        <v>0</v>
      </c>
      <c r="AY11" s="20">
        <f t="shared" si="1"/>
        <v>0</v>
      </c>
      <c r="AZ11" s="20">
        <f t="shared" si="1"/>
        <v>-2.0000000000000018E-2</v>
      </c>
      <c r="BA11" s="17">
        <v>0</v>
      </c>
      <c r="BB11" s="17">
        <v>0</v>
      </c>
      <c r="BC11" s="17">
        <v>0</v>
      </c>
      <c r="BD11" s="17">
        <v>0</v>
      </c>
      <c r="BE11" s="17">
        <v>0</v>
      </c>
      <c r="BF11" s="17">
        <v>0</v>
      </c>
      <c r="BG11" s="17">
        <v>0</v>
      </c>
      <c r="BH11" s="17">
        <v>0</v>
      </c>
      <c r="BI11" s="17">
        <v>0</v>
      </c>
      <c r="BJ11" s="17">
        <v>0</v>
      </c>
      <c r="BK11" s="17">
        <v>0</v>
      </c>
      <c r="BL11" s="17">
        <v>0</v>
      </c>
      <c r="BM11" s="20">
        <f t="shared" si="2"/>
        <v>0</v>
      </c>
      <c r="BN11" s="20">
        <f t="shared" si="2"/>
        <v>0</v>
      </c>
      <c r="BO11" s="20">
        <f t="shared" si="2"/>
        <v>0</v>
      </c>
      <c r="BP11" s="20">
        <f t="shared" si="2"/>
        <v>0</v>
      </c>
      <c r="BQ11" s="20">
        <f t="shared" si="2"/>
        <v>0</v>
      </c>
      <c r="BR11" s="20">
        <f t="shared" si="2"/>
        <v>0</v>
      </c>
      <c r="BS11" s="20">
        <f t="shared" si="2"/>
        <v>0</v>
      </c>
      <c r="BT11" s="20">
        <f t="shared" si="2"/>
        <v>0</v>
      </c>
      <c r="BU11" s="20">
        <f t="shared" si="2"/>
        <v>0</v>
      </c>
      <c r="BV11" s="20">
        <f t="shared" si="2"/>
        <v>0</v>
      </c>
      <c r="BW11" s="20">
        <f t="shared" si="2"/>
        <v>0</v>
      </c>
      <c r="BX11" s="20">
        <f t="shared" si="2"/>
        <v>-2.0000000000000018E-2</v>
      </c>
      <c r="BY11" s="17">
        <f t="shared" si="3"/>
        <v>-2.0000000000000018E-2</v>
      </c>
      <c r="BZ11" s="17">
        <f t="shared" si="4"/>
        <v>0</v>
      </c>
      <c r="CA11" s="17">
        <f t="shared" si="5"/>
        <v>0</v>
      </c>
      <c r="CB11" s="17">
        <f t="shared" si="6"/>
        <v>-2.0000000000000018E-2</v>
      </c>
    </row>
    <row r="12" spans="1:80" x14ac:dyDescent="0.25">
      <c r="A12" t="str">
        <f t="shared" si="0"/>
        <v>UNCA.0000039611</v>
      </c>
      <c r="B12" s="1" t="s">
        <v>3</v>
      </c>
      <c r="C12" s="1" t="s">
        <v>11</v>
      </c>
      <c r="D12" s="1" t="s">
        <v>11</v>
      </c>
      <c r="E12" s="17">
        <v>18.780000000000086</v>
      </c>
      <c r="F12" s="17">
        <v>26.279999999999973</v>
      </c>
      <c r="G12" s="17">
        <v>16.550000000000068</v>
      </c>
      <c r="H12" s="17">
        <v>8.6100000000000136</v>
      </c>
      <c r="I12" s="17">
        <v>3.1899999999999977</v>
      </c>
      <c r="J12" s="17">
        <v>21.659999999999968</v>
      </c>
      <c r="K12" s="17">
        <v>7.8199999999999932</v>
      </c>
      <c r="L12" s="17">
        <v>2.269999999999996</v>
      </c>
      <c r="M12" s="17">
        <v>7.8400000000000318</v>
      </c>
      <c r="N12" s="17">
        <v>14.399999999999977</v>
      </c>
      <c r="O12" s="17">
        <v>16.919999999999959</v>
      </c>
      <c r="P12" s="17">
        <v>7.4599999999999795</v>
      </c>
      <c r="Q12" s="20">
        <v>0.9399999999999995</v>
      </c>
      <c r="R12" s="20">
        <v>1.3100000000000005</v>
      </c>
      <c r="S12" s="20">
        <v>0.82000000000000028</v>
      </c>
      <c r="T12" s="20">
        <v>0.42999999999999972</v>
      </c>
      <c r="U12" s="20">
        <v>0.16000000000000003</v>
      </c>
      <c r="V12" s="20">
        <v>1.08</v>
      </c>
      <c r="W12" s="20">
        <v>0.39999999999999991</v>
      </c>
      <c r="X12" s="20">
        <v>0.10999999999999999</v>
      </c>
      <c r="Y12" s="20">
        <v>0.3899999999999999</v>
      </c>
      <c r="Z12" s="20">
        <v>0.72000000000000064</v>
      </c>
      <c r="AA12" s="20">
        <v>0.83999999999999986</v>
      </c>
      <c r="AB12" s="20">
        <v>0.37999999999999989</v>
      </c>
      <c r="AC12" s="17">
        <v>2.5300000000000011</v>
      </c>
      <c r="AD12" s="17">
        <v>3.5</v>
      </c>
      <c r="AE12" s="17">
        <v>2.1799999999999997</v>
      </c>
      <c r="AF12" s="17">
        <v>1.1100000000000003</v>
      </c>
      <c r="AG12" s="17">
        <v>0.4099999999999997</v>
      </c>
      <c r="AH12" s="17">
        <v>2.7299999999999986</v>
      </c>
      <c r="AI12" s="17">
        <v>0.96999999999999975</v>
      </c>
      <c r="AJ12" s="17">
        <v>0.27</v>
      </c>
      <c r="AK12" s="17">
        <v>0.95000000000000018</v>
      </c>
      <c r="AL12" s="17">
        <v>1.7099999999999991</v>
      </c>
      <c r="AM12" s="17">
        <v>1.9699999999999989</v>
      </c>
      <c r="AN12" s="17">
        <v>0.85000000000000053</v>
      </c>
      <c r="AO12" s="20">
        <f t="shared" si="1"/>
        <v>22.250000000000085</v>
      </c>
      <c r="AP12" s="20">
        <f t="shared" si="1"/>
        <v>31.089999999999975</v>
      </c>
      <c r="AQ12" s="20">
        <f t="shared" si="1"/>
        <v>19.550000000000068</v>
      </c>
      <c r="AR12" s="20">
        <f t="shared" si="1"/>
        <v>10.150000000000013</v>
      </c>
      <c r="AS12" s="20">
        <f t="shared" si="1"/>
        <v>3.7599999999999976</v>
      </c>
      <c r="AT12" s="20">
        <f t="shared" si="1"/>
        <v>25.469999999999963</v>
      </c>
      <c r="AU12" s="20">
        <f t="shared" si="1"/>
        <v>9.1899999999999942</v>
      </c>
      <c r="AV12" s="20">
        <f t="shared" si="1"/>
        <v>2.6499999999999959</v>
      </c>
      <c r="AW12" s="20">
        <f t="shared" si="1"/>
        <v>9.1800000000000317</v>
      </c>
      <c r="AX12" s="20">
        <f t="shared" si="1"/>
        <v>16.829999999999977</v>
      </c>
      <c r="AY12" s="20">
        <f t="shared" si="1"/>
        <v>19.729999999999958</v>
      </c>
      <c r="AZ12" s="20">
        <f t="shared" si="1"/>
        <v>8.68999999999998</v>
      </c>
      <c r="BA12" s="17">
        <v>0.38</v>
      </c>
      <c r="BB12" s="17">
        <v>0.53</v>
      </c>
      <c r="BC12" s="17">
        <v>0.33</v>
      </c>
      <c r="BD12" s="17">
        <v>0.17</v>
      </c>
      <c r="BE12" s="17">
        <v>0.06</v>
      </c>
      <c r="BF12" s="17">
        <v>0.43</v>
      </c>
      <c r="BG12" s="17">
        <v>0.16</v>
      </c>
      <c r="BH12" s="17">
        <v>0.05</v>
      </c>
      <c r="BI12" s="17">
        <v>0.16</v>
      </c>
      <c r="BJ12" s="17">
        <v>0.28999999999999998</v>
      </c>
      <c r="BK12" s="17">
        <v>0.34</v>
      </c>
      <c r="BL12" s="17">
        <v>0.15</v>
      </c>
      <c r="BM12" s="20">
        <f t="shared" si="2"/>
        <v>22.630000000000084</v>
      </c>
      <c r="BN12" s="20">
        <f t="shared" si="2"/>
        <v>31.619999999999976</v>
      </c>
      <c r="BO12" s="20">
        <f t="shared" si="2"/>
        <v>19.880000000000067</v>
      </c>
      <c r="BP12" s="20">
        <f t="shared" si="2"/>
        <v>10.320000000000013</v>
      </c>
      <c r="BQ12" s="20">
        <f t="shared" si="2"/>
        <v>3.8199999999999976</v>
      </c>
      <c r="BR12" s="20">
        <f t="shared" si="2"/>
        <v>25.899999999999963</v>
      </c>
      <c r="BS12" s="20">
        <f t="shared" si="2"/>
        <v>9.3499999999999943</v>
      </c>
      <c r="BT12" s="20">
        <f t="shared" si="2"/>
        <v>2.6999999999999957</v>
      </c>
      <c r="BU12" s="20">
        <f t="shared" si="2"/>
        <v>9.3400000000000318</v>
      </c>
      <c r="BV12" s="20">
        <f t="shared" si="2"/>
        <v>17.119999999999976</v>
      </c>
      <c r="BW12" s="20">
        <f t="shared" si="2"/>
        <v>20.069999999999958</v>
      </c>
      <c r="BX12" s="20">
        <f t="shared" si="2"/>
        <v>8.8399999999999803</v>
      </c>
      <c r="BY12" s="17">
        <f t="shared" si="3"/>
        <v>151.78000000000003</v>
      </c>
      <c r="BZ12" s="17">
        <f t="shared" si="4"/>
        <v>7.580000000000001</v>
      </c>
      <c r="CA12" s="17">
        <f t="shared" si="5"/>
        <v>22.229999999999997</v>
      </c>
      <c r="CB12" s="17">
        <f t="shared" si="6"/>
        <v>181.59000000000003</v>
      </c>
    </row>
    <row r="13" spans="1:80" x14ac:dyDescent="0.25">
      <c r="A13" t="str">
        <f t="shared" si="0"/>
        <v>UNCA.0000045411</v>
      </c>
      <c r="B13" s="1" t="s">
        <v>3</v>
      </c>
      <c r="C13" s="1" t="s">
        <v>12</v>
      </c>
      <c r="D13" s="1" t="s">
        <v>12</v>
      </c>
      <c r="E13" s="17">
        <v>0</v>
      </c>
      <c r="F13" s="17">
        <v>0</v>
      </c>
      <c r="G13" s="17">
        <v>0</v>
      </c>
      <c r="H13" s="17">
        <v>0</v>
      </c>
      <c r="I13" s="17">
        <v>0</v>
      </c>
      <c r="J13" s="17">
        <v>0</v>
      </c>
      <c r="K13" s="17">
        <v>0</v>
      </c>
      <c r="L13" s="17">
        <v>0</v>
      </c>
      <c r="M13" s="17">
        <v>0</v>
      </c>
      <c r="N13" s="17">
        <v>0</v>
      </c>
      <c r="O13" s="17">
        <v>0</v>
      </c>
      <c r="P13" s="17">
        <v>0</v>
      </c>
      <c r="Q13" s="20">
        <v>0</v>
      </c>
      <c r="R13" s="20">
        <v>0</v>
      </c>
      <c r="S13" s="20">
        <v>0</v>
      </c>
      <c r="T13" s="20">
        <v>0</v>
      </c>
      <c r="U13" s="20">
        <v>0</v>
      </c>
      <c r="V13" s="20">
        <v>0</v>
      </c>
      <c r="W13" s="20">
        <v>0</v>
      </c>
      <c r="X13" s="20">
        <v>0</v>
      </c>
      <c r="Y13" s="20">
        <v>0</v>
      </c>
      <c r="Z13" s="20">
        <v>0</v>
      </c>
      <c r="AA13" s="20">
        <v>0</v>
      </c>
      <c r="AB13" s="20">
        <v>0</v>
      </c>
      <c r="AC13" s="17">
        <v>0</v>
      </c>
      <c r="AD13" s="17">
        <v>0</v>
      </c>
      <c r="AE13" s="17">
        <v>0</v>
      </c>
      <c r="AF13" s="17">
        <v>0</v>
      </c>
      <c r="AG13" s="17">
        <v>0</v>
      </c>
      <c r="AH13" s="17">
        <v>0</v>
      </c>
      <c r="AI13" s="17">
        <v>0</v>
      </c>
      <c r="AJ13" s="17">
        <v>0</v>
      </c>
      <c r="AK13" s="17">
        <v>0</v>
      </c>
      <c r="AL13" s="17">
        <v>0</v>
      </c>
      <c r="AM13" s="17">
        <v>0</v>
      </c>
      <c r="AN13" s="17">
        <v>0</v>
      </c>
      <c r="AO13" s="20">
        <f t="shared" si="1"/>
        <v>0</v>
      </c>
      <c r="AP13" s="20">
        <f t="shared" si="1"/>
        <v>0</v>
      </c>
      <c r="AQ13" s="20">
        <f t="shared" si="1"/>
        <v>0</v>
      </c>
      <c r="AR13" s="20">
        <f t="shared" si="1"/>
        <v>0</v>
      </c>
      <c r="AS13" s="20">
        <f t="shared" si="1"/>
        <v>0</v>
      </c>
      <c r="AT13" s="20">
        <f t="shared" si="1"/>
        <v>0</v>
      </c>
      <c r="AU13" s="20">
        <f t="shared" si="1"/>
        <v>0</v>
      </c>
      <c r="AV13" s="20">
        <f t="shared" si="1"/>
        <v>0</v>
      </c>
      <c r="AW13" s="20">
        <f t="shared" si="1"/>
        <v>0</v>
      </c>
      <c r="AX13" s="20">
        <f t="shared" si="1"/>
        <v>0</v>
      </c>
      <c r="AY13" s="20">
        <f t="shared" si="1"/>
        <v>0</v>
      </c>
      <c r="AZ13" s="20">
        <f t="shared" si="1"/>
        <v>0</v>
      </c>
      <c r="BA13" s="17">
        <v>0</v>
      </c>
      <c r="BB13" s="17">
        <v>0</v>
      </c>
      <c r="BC13" s="17">
        <v>0</v>
      </c>
      <c r="BD13" s="17">
        <v>0</v>
      </c>
      <c r="BE13" s="17">
        <v>0</v>
      </c>
      <c r="BF13" s="17">
        <v>0</v>
      </c>
      <c r="BG13" s="17">
        <v>0</v>
      </c>
      <c r="BH13" s="17">
        <v>0</v>
      </c>
      <c r="BI13" s="17">
        <v>0</v>
      </c>
      <c r="BJ13" s="17">
        <v>0</v>
      </c>
      <c r="BK13" s="17">
        <v>0</v>
      </c>
      <c r="BL13" s="17">
        <v>0</v>
      </c>
      <c r="BM13" s="20">
        <f t="shared" si="2"/>
        <v>0</v>
      </c>
      <c r="BN13" s="20">
        <f t="shared" si="2"/>
        <v>0</v>
      </c>
      <c r="BO13" s="20">
        <f t="shared" si="2"/>
        <v>0</v>
      </c>
      <c r="BP13" s="20">
        <f t="shared" si="2"/>
        <v>0</v>
      </c>
      <c r="BQ13" s="20">
        <f t="shared" si="2"/>
        <v>0</v>
      </c>
      <c r="BR13" s="20">
        <f t="shared" si="2"/>
        <v>0</v>
      </c>
      <c r="BS13" s="20">
        <f t="shared" si="2"/>
        <v>0</v>
      </c>
      <c r="BT13" s="20">
        <f t="shared" si="2"/>
        <v>0</v>
      </c>
      <c r="BU13" s="20">
        <f t="shared" si="2"/>
        <v>0</v>
      </c>
      <c r="BV13" s="20">
        <f t="shared" si="2"/>
        <v>0</v>
      </c>
      <c r="BW13" s="20">
        <f t="shared" si="2"/>
        <v>0</v>
      </c>
      <c r="BX13" s="20">
        <f t="shared" si="2"/>
        <v>0</v>
      </c>
      <c r="BY13" s="17">
        <f t="shared" si="3"/>
        <v>0</v>
      </c>
      <c r="BZ13" s="17">
        <f t="shared" si="4"/>
        <v>0</v>
      </c>
      <c r="CA13" s="17">
        <f t="shared" si="5"/>
        <v>0</v>
      </c>
      <c r="CB13" s="17">
        <f t="shared" si="6"/>
        <v>0</v>
      </c>
    </row>
    <row r="14" spans="1:80" x14ac:dyDescent="0.25">
      <c r="A14" t="str">
        <f t="shared" si="0"/>
        <v>UNCA.0000065911</v>
      </c>
      <c r="B14" s="1" t="s">
        <v>3</v>
      </c>
      <c r="C14" s="1" t="s">
        <v>13</v>
      </c>
      <c r="D14" s="1" t="s">
        <v>13</v>
      </c>
      <c r="E14" s="17">
        <v>2.8199999999999932</v>
      </c>
      <c r="F14" s="17">
        <v>0.50999999999999801</v>
      </c>
      <c r="G14" s="17">
        <v>1.0600000000000023</v>
      </c>
      <c r="H14" s="17">
        <v>2.3299999999999841</v>
      </c>
      <c r="I14" s="17">
        <v>1.789999999999992</v>
      </c>
      <c r="J14" s="17">
        <v>1.5700000000000074</v>
      </c>
      <c r="K14" s="17">
        <v>4.0200000000000387</v>
      </c>
      <c r="L14" s="17">
        <v>3.1700000000000159</v>
      </c>
      <c r="M14" s="17">
        <v>0.37000000000000455</v>
      </c>
      <c r="N14" s="17">
        <v>2.1999999999999886</v>
      </c>
      <c r="O14" s="17">
        <v>1.2199999999999989</v>
      </c>
      <c r="P14" s="17">
        <v>2.8999999999999773</v>
      </c>
      <c r="Q14" s="20">
        <v>0.14000000000000012</v>
      </c>
      <c r="R14" s="20">
        <v>3.0000000000000027E-2</v>
      </c>
      <c r="S14" s="20">
        <v>4.9999999999999822E-2</v>
      </c>
      <c r="T14" s="20">
        <v>0.11999999999999988</v>
      </c>
      <c r="U14" s="20">
        <v>9.000000000000008E-2</v>
      </c>
      <c r="V14" s="20">
        <v>7.9999999999999849E-2</v>
      </c>
      <c r="W14" s="20">
        <v>0.20000000000000018</v>
      </c>
      <c r="X14" s="20">
        <v>0.1599999999999997</v>
      </c>
      <c r="Y14" s="20">
        <v>1.0000000000000009E-2</v>
      </c>
      <c r="Z14" s="20">
        <v>0.10999999999999988</v>
      </c>
      <c r="AA14" s="20">
        <v>6.0000000000000053E-2</v>
      </c>
      <c r="AB14" s="20">
        <v>0.14999999999999991</v>
      </c>
      <c r="AC14" s="17">
        <v>0.38000000000000078</v>
      </c>
      <c r="AD14" s="17">
        <v>7.0000000000000062E-2</v>
      </c>
      <c r="AE14" s="17">
        <v>0.13999999999999968</v>
      </c>
      <c r="AF14" s="17">
        <v>0.29999999999999982</v>
      </c>
      <c r="AG14" s="17">
        <v>0.22999999999999954</v>
      </c>
      <c r="AH14" s="17">
        <v>0.18999999999999995</v>
      </c>
      <c r="AI14" s="17">
        <v>0.5</v>
      </c>
      <c r="AJ14" s="17">
        <v>0.38999999999999968</v>
      </c>
      <c r="AK14" s="17">
        <v>4.0000000000000036E-2</v>
      </c>
      <c r="AL14" s="17">
        <v>0.25999999999999979</v>
      </c>
      <c r="AM14" s="17">
        <v>0.14000000000000012</v>
      </c>
      <c r="AN14" s="17">
        <v>0.33999999999999986</v>
      </c>
      <c r="AO14" s="20">
        <f t="shared" si="1"/>
        <v>3.3399999999999941</v>
      </c>
      <c r="AP14" s="20">
        <f t="shared" si="1"/>
        <v>0.6099999999999981</v>
      </c>
      <c r="AQ14" s="20">
        <f t="shared" si="1"/>
        <v>1.2500000000000018</v>
      </c>
      <c r="AR14" s="20">
        <f t="shared" si="1"/>
        <v>2.749999999999984</v>
      </c>
      <c r="AS14" s="20">
        <f t="shared" si="1"/>
        <v>2.1099999999999914</v>
      </c>
      <c r="AT14" s="20">
        <f t="shared" si="1"/>
        <v>1.8400000000000072</v>
      </c>
      <c r="AU14" s="20">
        <f t="shared" si="1"/>
        <v>4.7200000000000388</v>
      </c>
      <c r="AV14" s="20">
        <f t="shared" si="1"/>
        <v>3.7200000000000153</v>
      </c>
      <c r="AW14" s="20">
        <f t="shared" si="1"/>
        <v>0.42000000000000459</v>
      </c>
      <c r="AX14" s="20">
        <f t="shared" si="1"/>
        <v>2.5699999999999883</v>
      </c>
      <c r="AY14" s="20">
        <f t="shared" si="1"/>
        <v>1.419999999999999</v>
      </c>
      <c r="AZ14" s="20">
        <f t="shared" si="1"/>
        <v>3.389999999999977</v>
      </c>
      <c r="BA14" s="17">
        <v>0.06</v>
      </c>
      <c r="BB14" s="17">
        <v>0.01</v>
      </c>
      <c r="BC14" s="17">
        <v>0.02</v>
      </c>
      <c r="BD14" s="17">
        <v>0.05</v>
      </c>
      <c r="BE14" s="17">
        <v>0.04</v>
      </c>
      <c r="BF14" s="17">
        <v>0.03</v>
      </c>
      <c r="BG14" s="17">
        <v>0.08</v>
      </c>
      <c r="BH14" s="17">
        <v>0.06</v>
      </c>
      <c r="BI14" s="17">
        <v>0.01</v>
      </c>
      <c r="BJ14" s="17">
        <v>0.04</v>
      </c>
      <c r="BK14" s="17">
        <v>0.02</v>
      </c>
      <c r="BL14" s="17">
        <v>0.06</v>
      </c>
      <c r="BM14" s="20">
        <f t="shared" si="2"/>
        <v>3.3999999999999941</v>
      </c>
      <c r="BN14" s="20">
        <f t="shared" si="2"/>
        <v>0.61999999999999811</v>
      </c>
      <c r="BO14" s="20">
        <f t="shared" si="2"/>
        <v>1.2700000000000018</v>
      </c>
      <c r="BP14" s="20">
        <f t="shared" si="2"/>
        <v>2.7999999999999838</v>
      </c>
      <c r="BQ14" s="20">
        <f t="shared" si="2"/>
        <v>2.1499999999999915</v>
      </c>
      <c r="BR14" s="20">
        <f t="shared" si="2"/>
        <v>1.8700000000000072</v>
      </c>
      <c r="BS14" s="20">
        <f t="shared" si="2"/>
        <v>4.8000000000000389</v>
      </c>
      <c r="BT14" s="20">
        <f t="shared" si="2"/>
        <v>3.7800000000000153</v>
      </c>
      <c r="BU14" s="20">
        <f t="shared" si="2"/>
        <v>0.4300000000000046</v>
      </c>
      <c r="BV14" s="20">
        <f t="shared" si="2"/>
        <v>2.6099999999999883</v>
      </c>
      <c r="BW14" s="20">
        <f t="shared" si="2"/>
        <v>1.4399999999999991</v>
      </c>
      <c r="BX14" s="20">
        <f t="shared" si="2"/>
        <v>3.4499999999999771</v>
      </c>
      <c r="BY14" s="17">
        <f t="shared" si="3"/>
        <v>23.96</v>
      </c>
      <c r="BZ14" s="17">
        <f t="shared" si="4"/>
        <v>1.1999999999999995</v>
      </c>
      <c r="CA14" s="17">
        <f t="shared" si="5"/>
        <v>3.4599999999999986</v>
      </c>
      <c r="CB14" s="17">
        <f t="shared" si="6"/>
        <v>28.62</v>
      </c>
    </row>
    <row r="15" spans="1:80" x14ac:dyDescent="0.25">
      <c r="A15" t="str">
        <f t="shared" si="0"/>
        <v>UNCA.0000089511</v>
      </c>
      <c r="B15" s="1" t="s">
        <v>3</v>
      </c>
      <c r="C15" s="1" t="s">
        <v>14</v>
      </c>
      <c r="D15" s="1" t="s">
        <v>14</v>
      </c>
      <c r="E15" s="17">
        <v>0</v>
      </c>
      <c r="F15" s="17">
        <v>0</v>
      </c>
      <c r="G15" s="17">
        <v>0</v>
      </c>
      <c r="H15" s="17">
        <v>0</v>
      </c>
      <c r="I15" s="17">
        <v>0</v>
      </c>
      <c r="J15" s="17">
        <v>0</v>
      </c>
      <c r="K15" s="17">
        <v>0</v>
      </c>
      <c r="L15" s="17">
        <v>0</v>
      </c>
      <c r="M15" s="17">
        <v>0</v>
      </c>
      <c r="N15" s="17">
        <v>0</v>
      </c>
      <c r="O15" s="17">
        <v>0</v>
      </c>
      <c r="P15" s="17">
        <v>0</v>
      </c>
      <c r="Q15" s="20">
        <v>0</v>
      </c>
      <c r="R15" s="20">
        <v>0</v>
      </c>
      <c r="S15" s="20">
        <v>0</v>
      </c>
      <c r="T15" s="20">
        <v>0</v>
      </c>
      <c r="U15" s="20">
        <v>0</v>
      </c>
      <c r="V15" s="20">
        <v>0</v>
      </c>
      <c r="W15" s="20">
        <v>0</v>
      </c>
      <c r="X15" s="20">
        <v>0</v>
      </c>
      <c r="Y15" s="20">
        <v>0</v>
      </c>
      <c r="Z15" s="20">
        <v>0</v>
      </c>
      <c r="AA15" s="20">
        <v>0</v>
      </c>
      <c r="AB15" s="20">
        <v>0</v>
      </c>
      <c r="AC15" s="17">
        <v>0</v>
      </c>
      <c r="AD15" s="17">
        <v>0</v>
      </c>
      <c r="AE15" s="17">
        <v>0</v>
      </c>
      <c r="AF15" s="17">
        <v>0</v>
      </c>
      <c r="AG15" s="17">
        <v>0</v>
      </c>
      <c r="AH15" s="17">
        <v>0</v>
      </c>
      <c r="AI15" s="17">
        <v>0</v>
      </c>
      <c r="AJ15" s="17">
        <v>0</v>
      </c>
      <c r="AK15" s="17">
        <v>0</v>
      </c>
      <c r="AL15" s="17">
        <v>0</v>
      </c>
      <c r="AM15" s="17">
        <v>0</v>
      </c>
      <c r="AN15" s="17">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17">
        <v>0</v>
      </c>
      <c r="BB15" s="17">
        <v>0</v>
      </c>
      <c r="BC15" s="17">
        <v>0</v>
      </c>
      <c r="BD15" s="17">
        <v>0</v>
      </c>
      <c r="BE15" s="17">
        <v>0</v>
      </c>
      <c r="BF15" s="17">
        <v>0</v>
      </c>
      <c r="BG15" s="17">
        <v>0</v>
      </c>
      <c r="BH15" s="17">
        <v>0</v>
      </c>
      <c r="BI15" s="17">
        <v>0</v>
      </c>
      <c r="BJ15" s="17">
        <v>0</v>
      </c>
      <c r="BK15" s="17">
        <v>0</v>
      </c>
      <c r="BL15" s="17">
        <v>0</v>
      </c>
      <c r="BM15" s="20">
        <f t="shared" si="2"/>
        <v>0</v>
      </c>
      <c r="BN15" s="20">
        <f t="shared" si="2"/>
        <v>0</v>
      </c>
      <c r="BO15" s="20">
        <f t="shared" si="2"/>
        <v>0</v>
      </c>
      <c r="BP15" s="20">
        <f t="shared" si="2"/>
        <v>0</v>
      </c>
      <c r="BQ15" s="20">
        <f t="shared" si="2"/>
        <v>0</v>
      </c>
      <c r="BR15" s="20">
        <f t="shared" si="2"/>
        <v>0</v>
      </c>
      <c r="BS15" s="20">
        <f t="shared" si="2"/>
        <v>0</v>
      </c>
      <c r="BT15" s="20">
        <f t="shared" si="2"/>
        <v>0</v>
      </c>
      <c r="BU15" s="20">
        <f t="shared" si="2"/>
        <v>0</v>
      </c>
      <c r="BV15" s="20">
        <f t="shared" si="2"/>
        <v>0</v>
      </c>
      <c r="BW15" s="20">
        <f t="shared" si="2"/>
        <v>0</v>
      </c>
      <c r="BX15" s="20">
        <f t="shared" si="2"/>
        <v>0</v>
      </c>
      <c r="BY15" s="17">
        <f t="shared" si="3"/>
        <v>0</v>
      </c>
      <c r="BZ15" s="17">
        <f t="shared" si="4"/>
        <v>0</v>
      </c>
      <c r="CA15" s="17">
        <f t="shared" si="5"/>
        <v>0</v>
      </c>
      <c r="CB15" s="17">
        <f t="shared" si="6"/>
        <v>0</v>
      </c>
    </row>
    <row r="16" spans="1:80" x14ac:dyDescent="0.25">
      <c r="A16" t="str">
        <f t="shared" si="0"/>
        <v>APL.311S033N</v>
      </c>
      <c r="B16" s="1" t="s">
        <v>15</v>
      </c>
      <c r="C16" s="1" t="s">
        <v>16</v>
      </c>
      <c r="D16" s="1" t="s">
        <v>16</v>
      </c>
      <c r="E16" s="17">
        <v>0</v>
      </c>
      <c r="F16" s="17">
        <v>0</v>
      </c>
      <c r="G16" s="17">
        <v>0</v>
      </c>
      <c r="H16" s="17">
        <v>0</v>
      </c>
      <c r="I16" s="17">
        <v>0</v>
      </c>
      <c r="J16" s="17">
        <v>0</v>
      </c>
      <c r="K16" s="17">
        <v>0</v>
      </c>
      <c r="L16" s="17">
        <v>0</v>
      </c>
      <c r="M16" s="17">
        <v>0</v>
      </c>
      <c r="N16" s="17">
        <v>0</v>
      </c>
      <c r="O16" s="17">
        <v>0</v>
      </c>
      <c r="P16" s="17">
        <v>0</v>
      </c>
      <c r="Q16" s="20">
        <v>0</v>
      </c>
      <c r="R16" s="20">
        <v>0</v>
      </c>
      <c r="S16" s="20">
        <v>0</v>
      </c>
      <c r="T16" s="20">
        <v>0</v>
      </c>
      <c r="U16" s="20">
        <v>0</v>
      </c>
      <c r="V16" s="20">
        <v>0</v>
      </c>
      <c r="W16" s="20">
        <v>0</v>
      </c>
      <c r="X16" s="20">
        <v>0</v>
      </c>
      <c r="Y16" s="20">
        <v>0</v>
      </c>
      <c r="Z16" s="20">
        <v>0</v>
      </c>
      <c r="AA16" s="20">
        <v>0</v>
      </c>
      <c r="AB16" s="20">
        <v>0</v>
      </c>
      <c r="AC16" s="17">
        <v>0</v>
      </c>
      <c r="AD16" s="17">
        <v>0</v>
      </c>
      <c r="AE16" s="17">
        <v>0</v>
      </c>
      <c r="AF16" s="17">
        <v>0</v>
      </c>
      <c r="AG16" s="17">
        <v>0</v>
      </c>
      <c r="AH16" s="17">
        <v>0</v>
      </c>
      <c r="AI16" s="17">
        <v>0</v>
      </c>
      <c r="AJ16" s="17">
        <v>0</v>
      </c>
      <c r="AK16" s="17">
        <v>0</v>
      </c>
      <c r="AL16" s="17">
        <v>0</v>
      </c>
      <c r="AM16" s="17">
        <v>0</v>
      </c>
      <c r="AN16" s="17">
        <v>0</v>
      </c>
      <c r="AO16" s="20">
        <f t="shared" si="1"/>
        <v>0</v>
      </c>
      <c r="AP16" s="20">
        <f t="shared" si="1"/>
        <v>0</v>
      </c>
      <c r="AQ16" s="20">
        <f t="shared" si="1"/>
        <v>0</v>
      </c>
      <c r="AR16" s="20">
        <f t="shared" si="1"/>
        <v>0</v>
      </c>
      <c r="AS16" s="20">
        <f t="shared" si="1"/>
        <v>0</v>
      </c>
      <c r="AT16" s="20">
        <f t="shared" si="1"/>
        <v>0</v>
      </c>
      <c r="AU16" s="20">
        <f t="shared" si="1"/>
        <v>0</v>
      </c>
      <c r="AV16" s="20">
        <f t="shared" si="1"/>
        <v>0</v>
      </c>
      <c r="AW16" s="20">
        <f t="shared" si="1"/>
        <v>0</v>
      </c>
      <c r="AX16" s="20">
        <f t="shared" si="1"/>
        <v>0</v>
      </c>
      <c r="AY16" s="20">
        <f t="shared" si="1"/>
        <v>0</v>
      </c>
      <c r="AZ16" s="20">
        <f t="shared" si="1"/>
        <v>0</v>
      </c>
      <c r="BA16" s="17">
        <v>0</v>
      </c>
      <c r="BB16" s="17">
        <v>0</v>
      </c>
      <c r="BC16" s="17">
        <v>0</v>
      </c>
      <c r="BD16" s="17">
        <v>0</v>
      </c>
      <c r="BE16" s="17">
        <v>0</v>
      </c>
      <c r="BF16" s="17">
        <v>0</v>
      </c>
      <c r="BG16" s="17">
        <v>0</v>
      </c>
      <c r="BH16" s="17">
        <v>0</v>
      </c>
      <c r="BI16" s="17">
        <v>0</v>
      </c>
      <c r="BJ16" s="17">
        <v>0</v>
      </c>
      <c r="BK16" s="17">
        <v>0</v>
      </c>
      <c r="BL16" s="17">
        <v>0</v>
      </c>
      <c r="BM16" s="20">
        <f t="shared" si="2"/>
        <v>0</v>
      </c>
      <c r="BN16" s="20">
        <f t="shared" si="2"/>
        <v>0</v>
      </c>
      <c r="BO16" s="20">
        <f t="shared" si="2"/>
        <v>0</v>
      </c>
      <c r="BP16" s="20">
        <f t="shared" si="2"/>
        <v>0</v>
      </c>
      <c r="BQ16" s="20">
        <f t="shared" si="2"/>
        <v>0</v>
      </c>
      <c r="BR16" s="20">
        <f t="shared" si="2"/>
        <v>0</v>
      </c>
      <c r="BS16" s="20">
        <f t="shared" si="2"/>
        <v>0</v>
      </c>
      <c r="BT16" s="20">
        <f t="shared" si="2"/>
        <v>0</v>
      </c>
      <c r="BU16" s="20">
        <f t="shared" si="2"/>
        <v>0</v>
      </c>
      <c r="BV16" s="20">
        <f t="shared" si="2"/>
        <v>0</v>
      </c>
      <c r="BW16" s="20">
        <f t="shared" si="2"/>
        <v>0</v>
      </c>
      <c r="BX16" s="20">
        <f t="shared" si="2"/>
        <v>0</v>
      </c>
      <c r="BY16" s="17">
        <f t="shared" si="3"/>
        <v>0</v>
      </c>
      <c r="BZ16" s="17">
        <f t="shared" si="4"/>
        <v>0</v>
      </c>
      <c r="CA16" s="17">
        <f t="shared" si="5"/>
        <v>0</v>
      </c>
      <c r="CB16" s="17">
        <f t="shared" si="6"/>
        <v>0</v>
      </c>
    </row>
    <row r="17" spans="1:80" x14ac:dyDescent="0.25">
      <c r="A17" t="str">
        <f t="shared" si="0"/>
        <v>APL.321S009N</v>
      </c>
      <c r="B17" s="1" t="s">
        <v>15</v>
      </c>
      <c r="C17" s="1" t="s">
        <v>17</v>
      </c>
      <c r="D17" s="1" t="s">
        <v>17</v>
      </c>
      <c r="E17" s="17">
        <v>-121.86999999999989</v>
      </c>
      <c r="F17" s="17">
        <v>-104.14999999999964</v>
      </c>
      <c r="G17" s="17">
        <v>-106.46000000000004</v>
      </c>
      <c r="H17" s="17">
        <v>-57.820000000000618</v>
      </c>
      <c r="I17" s="17">
        <v>-86.820000000000618</v>
      </c>
      <c r="J17" s="17">
        <v>-112.1299999999992</v>
      </c>
      <c r="K17" s="17">
        <v>-98.520000000000437</v>
      </c>
      <c r="L17" s="17">
        <v>-137.17000000000007</v>
      </c>
      <c r="M17" s="17">
        <v>-132.69999999999982</v>
      </c>
      <c r="N17" s="17">
        <v>-158.75999999999931</v>
      </c>
      <c r="O17" s="17">
        <v>-81.780000000000655</v>
      </c>
      <c r="P17" s="17">
        <v>-129.25</v>
      </c>
      <c r="Q17" s="20">
        <v>-6.1000000000000227</v>
      </c>
      <c r="R17" s="20">
        <v>-5.1999999999999886</v>
      </c>
      <c r="S17" s="20">
        <v>-5.3300000000000125</v>
      </c>
      <c r="T17" s="20">
        <v>-2.8900000000000006</v>
      </c>
      <c r="U17" s="20">
        <v>-4.3400000000000034</v>
      </c>
      <c r="V17" s="20">
        <v>-5.5999999999999943</v>
      </c>
      <c r="W17" s="20">
        <v>-4.9300000000000068</v>
      </c>
      <c r="X17" s="20">
        <v>-6.8600000000000136</v>
      </c>
      <c r="Y17" s="20">
        <v>-6.6299999999999955</v>
      </c>
      <c r="Z17" s="20">
        <v>-7.9399999999999977</v>
      </c>
      <c r="AA17" s="20">
        <v>-4.089999999999975</v>
      </c>
      <c r="AB17" s="20">
        <v>-6.460000000000008</v>
      </c>
      <c r="AC17" s="17">
        <v>-16.469999999999914</v>
      </c>
      <c r="AD17" s="17">
        <v>-13.879999999999939</v>
      </c>
      <c r="AE17" s="17">
        <v>-13.989999999999952</v>
      </c>
      <c r="AF17" s="17">
        <v>-7.4900000000000091</v>
      </c>
      <c r="AG17" s="17">
        <v>-11.090000000000032</v>
      </c>
      <c r="AH17" s="17">
        <v>-14.1099999999999</v>
      </c>
      <c r="AI17" s="17">
        <v>-12.220000000000027</v>
      </c>
      <c r="AJ17" s="17">
        <v>-16.75</v>
      </c>
      <c r="AK17" s="17">
        <v>-15.949999999999932</v>
      </c>
      <c r="AL17" s="17">
        <v>-18.790000000000077</v>
      </c>
      <c r="AM17" s="17">
        <v>-9.5199999999999818</v>
      </c>
      <c r="AN17" s="17">
        <v>-14.810000000000059</v>
      </c>
      <c r="AO17" s="20">
        <f t="shared" si="1"/>
        <v>-144.43999999999983</v>
      </c>
      <c r="AP17" s="20">
        <f t="shared" si="1"/>
        <v>-123.22999999999956</v>
      </c>
      <c r="AQ17" s="20">
        <f t="shared" si="1"/>
        <v>-125.78</v>
      </c>
      <c r="AR17" s="20">
        <f t="shared" si="1"/>
        <v>-68.200000000000628</v>
      </c>
      <c r="AS17" s="20">
        <f t="shared" si="1"/>
        <v>-102.25000000000065</v>
      </c>
      <c r="AT17" s="20">
        <f t="shared" si="1"/>
        <v>-131.83999999999909</v>
      </c>
      <c r="AU17" s="20">
        <f t="shared" si="1"/>
        <v>-115.67000000000047</v>
      </c>
      <c r="AV17" s="20">
        <f t="shared" si="1"/>
        <v>-160.78000000000009</v>
      </c>
      <c r="AW17" s="20">
        <f t="shared" si="1"/>
        <v>-155.27999999999975</v>
      </c>
      <c r="AX17" s="20">
        <f t="shared" si="1"/>
        <v>-185.48999999999938</v>
      </c>
      <c r="AY17" s="20">
        <f t="shared" si="1"/>
        <v>-95.390000000000612</v>
      </c>
      <c r="AZ17" s="20">
        <f t="shared" si="1"/>
        <v>-150.52000000000007</v>
      </c>
      <c r="BA17" s="17">
        <v>-2.44</v>
      </c>
      <c r="BB17" s="17">
        <v>-2.08</v>
      </c>
      <c r="BC17" s="17">
        <v>-2.13</v>
      </c>
      <c r="BD17" s="17">
        <v>-1.1599999999999999</v>
      </c>
      <c r="BE17" s="17">
        <v>-1.74</v>
      </c>
      <c r="BF17" s="17">
        <v>-2.2400000000000002</v>
      </c>
      <c r="BG17" s="17">
        <v>-1.97</v>
      </c>
      <c r="BH17" s="17">
        <v>-2.74</v>
      </c>
      <c r="BI17" s="17">
        <v>-2.65</v>
      </c>
      <c r="BJ17" s="17">
        <v>-3.17</v>
      </c>
      <c r="BK17" s="17">
        <v>-1.64</v>
      </c>
      <c r="BL17" s="17">
        <v>-2.58</v>
      </c>
      <c r="BM17" s="20">
        <f t="shared" si="2"/>
        <v>-146.87999999999982</v>
      </c>
      <c r="BN17" s="20">
        <f t="shared" si="2"/>
        <v>-125.30999999999956</v>
      </c>
      <c r="BO17" s="20">
        <f t="shared" si="2"/>
        <v>-127.91</v>
      </c>
      <c r="BP17" s="20">
        <f t="shared" si="2"/>
        <v>-69.360000000000625</v>
      </c>
      <c r="BQ17" s="20">
        <f t="shared" si="2"/>
        <v>-103.99000000000065</v>
      </c>
      <c r="BR17" s="20">
        <f t="shared" si="2"/>
        <v>-134.0799999999991</v>
      </c>
      <c r="BS17" s="20">
        <f t="shared" si="2"/>
        <v>-117.64000000000047</v>
      </c>
      <c r="BT17" s="20">
        <f t="shared" si="2"/>
        <v>-163.5200000000001</v>
      </c>
      <c r="BU17" s="20">
        <f t="shared" si="2"/>
        <v>-157.92999999999975</v>
      </c>
      <c r="BV17" s="20">
        <f t="shared" si="2"/>
        <v>-188.65999999999937</v>
      </c>
      <c r="BW17" s="20">
        <f t="shared" si="2"/>
        <v>-97.030000000000612</v>
      </c>
      <c r="BX17" s="20">
        <f t="shared" si="2"/>
        <v>-153.10000000000008</v>
      </c>
      <c r="BY17" s="17">
        <f t="shared" si="3"/>
        <v>-1327.4300000000003</v>
      </c>
      <c r="BZ17" s="17">
        <f t="shared" si="4"/>
        <v>-66.370000000000019</v>
      </c>
      <c r="CA17" s="17">
        <f t="shared" si="5"/>
        <v>-191.60999999999984</v>
      </c>
      <c r="CB17" s="17">
        <f t="shared" si="6"/>
        <v>-1585.4100000000003</v>
      </c>
    </row>
    <row r="18" spans="1:80" x14ac:dyDescent="0.25">
      <c r="A18" t="str">
        <f t="shared" si="0"/>
        <v>APL.321S033</v>
      </c>
      <c r="B18" s="1" t="s">
        <v>15</v>
      </c>
      <c r="C18" s="1" t="s">
        <v>228</v>
      </c>
      <c r="D18" s="1" t="s">
        <v>228</v>
      </c>
      <c r="E18" s="17">
        <v>0</v>
      </c>
      <c r="F18" s="17">
        <v>0</v>
      </c>
      <c r="G18" s="17">
        <v>0</v>
      </c>
      <c r="H18" s="17">
        <v>0</v>
      </c>
      <c r="I18" s="17">
        <v>0</v>
      </c>
      <c r="J18" s="17">
        <v>0</v>
      </c>
      <c r="K18" s="17">
        <v>0</v>
      </c>
      <c r="L18" s="17">
        <v>0</v>
      </c>
      <c r="M18" s="17">
        <v>0</v>
      </c>
      <c r="N18" s="17">
        <v>0</v>
      </c>
      <c r="O18" s="17">
        <v>0</v>
      </c>
      <c r="P18" s="17">
        <v>0</v>
      </c>
      <c r="Q18" s="20">
        <v>0</v>
      </c>
      <c r="R18" s="20">
        <v>0</v>
      </c>
      <c r="S18" s="20">
        <v>0</v>
      </c>
      <c r="T18" s="20">
        <v>0</v>
      </c>
      <c r="U18" s="20">
        <v>0</v>
      </c>
      <c r="V18" s="20">
        <v>0</v>
      </c>
      <c r="W18" s="20">
        <v>0</v>
      </c>
      <c r="X18" s="20">
        <v>0</v>
      </c>
      <c r="Y18" s="20">
        <v>0</v>
      </c>
      <c r="Z18" s="20">
        <v>0</v>
      </c>
      <c r="AA18" s="20">
        <v>0</v>
      </c>
      <c r="AB18" s="20">
        <v>0</v>
      </c>
      <c r="AC18" s="17">
        <v>0</v>
      </c>
      <c r="AD18" s="17">
        <v>0</v>
      </c>
      <c r="AE18" s="17">
        <v>0</v>
      </c>
      <c r="AF18" s="17">
        <v>0</v>
      </c>
      <c r="AG18" s="17">
        <v>0</v>
      </c>
      <c r="AH18" s="17">
        <v>0</v>
      </c>
      <c r="AI18" s="17">
        <v>0</v>
      </c>
      <c r="AJ18" s="17">
        <v>0</v>
      </c>
      <c r="AK18" s="17">
        <v>0</v>
      </c>
      <c r="AL18" s="17">
        <v>0</v>
      </c>
      <c r="AM18" s="17">
        <v>0</v>
      </c>
      <c r="AN18" s="17">
        <v>0</v>
      </c>
      <c r="AO18" s="20">
        <f t="shared" si="1"/>
        <v>0</v>
      </c>
      <c r="AP18" s="20">
        <f t="shared" si="1"/>
        <v>0</v>
      </c>
      <c r="AQ18" s="20">
        <f t="shared" si="1"/>
        <v>0</v>
      </c>
      <c r="AR18" s="20">
        <f t="shared" si="1"/>
        <v>0</v>
      </c>
      <c r="AS18" s="20">
        <f t="shared" si="1"/>
        <v>0</v>
      </c>
      <c r="AT18" s="20">
        <f t="shared" si="1"/>
        <v>0</v>
      </c>
      <c r="AU18" s="20">
        <f t="shared" si="1"/>
        <v>0</v>
      </c>
      <c r="AV18" s="20">
        <f t="shared" si="1"/>
        <v>0</v>
      </c>
      <c r="AW18" s="20">
        <f t="shared" si="1"/>
        <v>0</v>
      </c>
      <c r="AX18" s="20">
        <f t="shared" si="1"/>
        <v>0</v>
      </c>
      <c r="AY18" s="20">
        <f t="shared" si="1"/>
        <v>0</v>
      </c>
      <c r="AZ18" s="20">
        <f t="shared" si="1"/>
        <v>0</v>
      </c>
      <c r="BA18" s="17">
        <v>0</v>
      </c>
      <c r="BB18" s="17">
        <v>0</v>
      </c>
      <c r="BC18" s="17">
        <v>0</v>
      </c>
      <c r="BD18" s="17">
        <v>0</v>
      </c>
      <c r="BE18" s="17">
        <v>0</v>
      </c>
      <c r="BF18" s="17">
        <v>0</v>
      </c>
      <c r="BG18" s="17">
        <v>0</v>
      </c>
      <c r="BH18" s="17">
        <v>0</v>
      </c>
      <c r="BI18" s="17">
        <v>0</v>
      </c>
      <c r="BJ18" s="17">
        <v>0</v>
      </c>
      <c r="BK18" s="17">
        <v>0</v>
      </c>
      <c r="BL18" s="17">
        <v>0</v>
      </c>
      <c r="BM18" s="20">
        <f t="shared" si="2"/>
        <v>0</v>
      </c>
      <c r="BN18" s="20">
        <f t="shared" si="2"/>
        <v>0</v>
      </c>
      <c r="BO18" s="20">
        <f t="shared" si="2"/>
        <v>0</v>
      </c>
      <c r="BP18" s="20">
        <f t="shared" si="2"/>
        <v>0</v>
      </c>
      <c r="BQ18" s="20">
        <f t="shared" si="2"/>
        <v>0</v>
      </c>
      <c r="BR18" s="20">
        <f t="shared" si="2"/>
        <v>0</v>
      </c>
      <c r="BS18" s="20">
        <f t="shared" si="2"/>
        <v>0</v>
      </c>
      <c r="BT18" s="20">
        <f t="shared" si="2"/>
        <v>0</v>
      </c>
      <c r="BU18" s="20">
        <f t="shared" si="2"/>
        <v>0</v>
      </c>
      <c r="BV18" s="20">
        <f t="shared" si="2"/>
        <v>0</v>
      </c>
      <c r="BW18" s="20">
        <f t="shared" si="2"/>
        <v>0</v>
      </c>
      <c r="BX18" s="20">
        <f t="shared" si="2"/>
        <v>0</v>
      </c>
      <c r="BY18" s="17">
        <f t="shared" si="3"/>
        <v>0</v>
      </c>
      <c r="BZ18" s="17">
        <f t="shared" si="4"/>
        <v>0</v>
      </c>
      <c r="CA18" s="17">
        <f t="shared" si="5"/>
        <v>0</v>
      </c>
      <c r="CB18" s="17">
        <f t="shared" si="6"/>
        <v>0</v>
      </c>
    </row>
    <row r="19" spans="1:80" x14ac:dyDescent="0.25">
      <c r="A19" t="str">
        <f t="shared" si="0"/>
        <v>APL.325S009N</v>
      </c>
      <c r="B19" s="1" t="s">
        <v>15</v>
      </c>
      <c r="C19" s="1" t="s">
        <v>18</v>
      </c>
      <c r="D19" s="1" t="s">
        <v>18</v>
      </c>
      <c r="E19" s="17">
        <v>0</v>
      </c>
      <c r="F19" s="17">
        <v>0</v>
      </c>
      <c r="G19" s="17">
        <v>0</v>
      </c>
      <c r="H19" s="17">
        <v>0</v>
      </c>
      <c r="I19" s="17">
        <v>0</v>
      </c>
      <c r="J19" s="17">
        <v>0</v>
      </c>
      <c r="K19" s="17">
        <v>0</v>
      </c>
      <c r="L19" s="17">
        <v>0</v>
      </c>
      <c r="M19" s="17">
        <v>0</v>
      </c>
      <c r="N19" s="17">
        <v>0</v>
      </c>
      <c r="O19" s="17">
        <v>0</v>
      </c>
      <c r="P19" s="17">
        <v>0</v>
      </c>
      <c r="Q19" s="20">
        <v>0</v>
      </c>
      <c r="R19" s="20">
        <v>0</v>
      </c>
      <c r="S19" s="20">
        <v>0</v>
      </c>
      <c r="T19" s="20">
        <v>0</v>
      </c>
      <c r="U19" s="20">
        <v>0</v>
      </c>
      <c r="V19" s="20">
        <v>0</v>
      </c>
      <c r="W19" s="20">
        <v>0</v>
      </c>
      <c r="X19" s="20">
        <v>0</v>
      </c>
      <c r="Y19" s="20">
        <v>0</v>
      </c>
      <c r="Z19" s="20">
        <v>0</v>
      </c>
      <c r="AA19" s="20">
        <v>0</v>
      </c>
      <c r="AB19" s="20">
        <v>0</v>
      </c>
      <c r="AC19" s="17">
        <v>0</v>
      </c>
      <c r="AD19" s="17">
        <v>0</v>
      </c>
      <c r="AE19" s="17">
        <v>0</v>
      </c>
      <c r="AF19" s="17">
        <v>0</v>
      </c>
      <c r="AG19" s="17">
        <v>0</v>
      </c>
      <c r="AH19" s="17">
        <v>0</v>
      </c>
      <c r="AI19" s="17">
        <v>0</v>
      </c>
      <c r="AJ19" s="17">
        <v>0</v>
      </c>
      <c r="AK19" s="17">
        <v>0</v>
      </c>
      <c r="AL19" s="17">
        <v>0</v>
      </c>
      <c r="AM19" s="17">
        <v>0</v>
      </c>
      <c r="AN19" s="17">
        <v>0</v>
      </c>
      <c r="AO19" s="20">
        <f t="shared" si="1"/>
        <v>0</v>
      </c>
      <c r="AP19" s="20">
        <f t="shared" si="1"/>
        <v>0</v>
      </c>
      <c r="AQ19" s="20">
        <f t="shared" si="1"/>
        <v>0</v>
      </c>
      <c r="AR19" s="20">
        <f t="shared" si="1"/>
        <v>0</v>
      </c>
      <c r="AS19" s="20">
        <f t="shared" si="1"/>
        <v>0</v>
      </c>
      <c r="AT19" s="20">
        <f t="shared" si="1"/>
        <v>0</v>
      </c>
      <c r="AU19" s="20">
        <f t="shared" si="1"/>
        <v>0</v>
      </c>
      <c r="AV19" s="20">
        <f t="shared" si="1"/>
        <v>0</v>
      </c>
      <c r="AW19" s="20">
        <f t="shared" si="1"/>
        <v>0</v>
      </c>
      <c r="AX19" s="20">
        <f t="shared" si="1"/>
        <v>0</v>
      </c>
      <c r="AY19" s="20">
        <f t="shared" si="1"/>
        <v>0</v>
      </c>
      <c r="AZ19" s="20">
        <f t="shared" si="1"/>
        <v>0</v>
      </c>
      <c r="BA19" s="17">
        <v>0</v>
      </c>
      <c r="BB19" s="17">
        <v>0</v>
      </c>
      <c r="BC19" s="17">
        <v>0</v>
      </c>
      <c r="BD19" s="17">
        <v>0</v>
      </c>
      <c r="BE19" s="17">
        <v>0</v>
      </c>
      <c r="BF19" s="17">
        <v>0</v>
      </c>
      <c r="BG19" s="17">
        <v>0</v>
      </c>
      <c r="BH19" s="17">
        <v>0</v>
      </c>
      <c r="BI19" s="17">
        <v>0</v>
      </c>
      <c r="BJ19" s="17">
        <v>0</v>
      </c>
      <c r="BK19" s="17">
        <v>0</v>
      </c>
      <c r="BL19" s="17">
        <v>0</v>
      </c>
      <c r="BM19" s="20">
        <f t="shared" si="2"/>
        <v>0</v>
      </c>
      <c r="BN19" s="20">
        <f t="shared" si="2"/>
        <v>0</v>
      </c>
      <c r="BO19" s="20">
        <f t="shared" si="2"/>
        <v>0</v>
      </c>
      <c r="BP19" s="20">
        <f t="shared" si="2"/>
        <v>0</v>
      </c>
      <c r="BQ19" s="20">
        <f t="shared" si="2"/>
        <v>0</v>
      </c>
      <c r="BR19" s="20">
        <f t="shared" si="2"/>
        <v>0</v>
      </c>
      <c r="BS19" s="20">
        <f t="shared" si="2"/>
        <v>0</v>
      </c>
      <c r="BT19" s="20">
        <f t="shared" si="2"/>
        <v>0</v>
      </c>
      <c r="BU19" s="20">
        <f t="shared" si="2"/>
        <v>0</v>
      </c>
      <c r="BV19" s="20">
        <f t="shared" si="2"/>
        <v>0</v>
      </c>
      <c r="BW19" s="20">
        <f t="shared" si="2"/>
        <v>0</v>
      </c>
      <c r="BX19" s="20">
        <f t="shared" si="2"/>
        <v>0</v>
      </c>
      <c r="BY19" s="17">
        <f t="shared" si="3"/>
        <v>0</v>
      </c>
      <c r="BZ19" s="17">
        <f t="shared" si="4"/>
        <v>0</v>
      </c>
      <c r="CA19" s="17">
        <f t="shared" si="5"/>
        <v>0</v>
      </c>
      <c r="CB19" s="17">
        <f t="shared" si="6"/>
        <v>0</v>
      </c>
    </row>
    <row r="20" spans="1:80" x14ac:dyDescent="0.25">
      <c r="A20" t="str">
        <f t="shared" si="0"/>
        <v>APL.372S025N</v>
      </c>
      <c r="B20" s="1" t="s">
        <v>15</v>
      </c>
      <c r="C20" s="1" t="s">
        <v>19</v>
      </c>
      <c r="D20" s="1" t="s">
        <v>19</v>
      </c>
      <c r="E20" s="17">
        <v>23.71999999999997</v>
      </c>
      <c r="F20" s="17">
        <v>5.7599999999999909</v>
      </c>
      <c r="G20" s="17">
        <v>13.129999999999995</v>
      </c>
      <c r="H20" s="17">
        <v>9.710000000000008</v>
      </c>
      <c r="I20" s="17">
        <v>11.170000000000016</v>
      </c>
      <c r="J20" s="17">
        <v>14.820000000000022</v>
      </c>
      <c r="K20" s="17">
        <v>5.8100000000000023</v>
      </c>
      <c r="L20" s="17">
        <v>3.9600000000000009</v>
      </c>
      <c r="M20" s="17">
        <v>11.060000000000002</v>
      </c>
      <c r="N20" s="17">
        <v>8.1200000000000045</v>
      </c>
      <c r="O20" s="17">
        <v>2.1400000000000006</v>
      </c>
      <c r="P20" s="17">
        <v>3.9699999999999989</v>
      </c>
      <c r="Q20" s="20">
        <v>1.1799999999999997</v>
      </c>
      <c r="R20" s="20">
        <v>0.2799999999999998</v>
      </c>
      <c r="S20" s="20">
        <v>0.66000000000000014</v>
      </c>
      <c r="T20" s="20">
        <v>0.48000000000000043</v>
      </c>
      <c r="U20" s="20">
        <v>0.5600000000000005</v>
      </c>
      <c r="V20" s="20">
        <v>0.74000000000000021</v>
      </c>
      <c r="W20" s="20">
        <v>0.29000000000000004</v>
      </c>
      <c r="X20" s="20">
        <v>0.19999999999999996</v>
      </c>
      <c r="Y20" s="20">
        <v>0.55999999999999961</v>
      </c>
      <c r="Z20" s="20">
        <v>0.39999999999999991</v>
      </c>
      <c r="AA20" s="20">
        <v>0.1100000000000001</v>
      </c>
      <c r="AB20" s="20">
        <v>0.19999999999999996</v>
      </c>
      <c r="AC20" s="17">
        <v>3.1999999999999993</v>
      </c>
      <c r="AD20" s="17">
        <v>0.77000000000000046</v>
      </c>
      <c r="AE20" s="17">
        <v>1.7300000000000004</v>
      </c>
      <c r="AF20" s="17">
        <v>1.2600000000000016</v>
      </c>
      <c r="AG20" s="17">
        <v>1.4299999999999997</v>
      </c>
      <c r="AH20" s="17">
        <v>1.8599999999999994</v>
      </c>
      <c r="AI20" s="17">
        <v>0.72000000000000064</v>
      </c>
      <c r="AJ20" s="17">
        <v>0.47999999999999954</v>
      </c>
      <c r="AK20" s="17">
        <v>1.33</v>
      </c>
      <c r="AL20" s="17">
        <v>0.96000000000000085</v>
      </c>
      <c r="AM20" s="17">
        <v>0.25</v>
      </c>
      <c r="AN20" s="17">
        <v>0.45000000000000018</v>
      </c>
      <c r="AO20" s="20">
        <f t="shared" si="1"/>
        <v>28.099999999999969</v>
      </c>
      <c r="AP20" s="20">
        <f t="shared" si="1"/>
        <v>6.8099999999999907</v>
      </c>
      <c r="AQ20" s="20">
        <f t="shared" si="1"/>
        <v>15.519999999999996</v>
      </c>
      <c r="AR20" s="20">
        <f t="shared" si="1"/>
        <v>11.45000000000001</v>
      </c>
      <c r="AS20" s="20">
        <f t="shared" si="1"/>
        <v>13.160000000000016</v>
      </c>
      <c r="AT20" s="20">
        <f t="shared" si="1"/>
        <v>17.420000000000023</v>
      </c>
      <c r="AU20" s="20">
        <f t="shared" si="1"/>
        <v>6.8200000000000029</v>
      </c>
      <c r="AV20" s="20">
        <f t="shared" si="1"/>
        <v>4.6400000000000006</v>
      </c>
      <c r="AW20" s="20">
        <f t="shared" si="1"/>
        <v>12.950000000000001</v>
      </c>
      <c r="AX20" s="20">
        <f t="shared" si="1"/>
        <v>9.4800000000000058</v>
      </c>
      <c r="AY20" s="20">
        <f t="shared" si="1"/>
        <v>2.5000000000000009</v>
      </c>
      <c r="AZ20" s="20">
        <f t="shared" si="1"/>
        <v>4.6199999999999992</v>
      </c>
      <c r="BA20" s="17">
        <v>0.47</v>
      </c>
      <c r="BB20" s="17">
        <v>0.12</v>
      </c>
      <c r="BC20" s="17">
        <v>0.26</v>
      </c>
      <c r="BD20" s="17">
        <v>0.19</v>
      </c>
      <c r="BE20" s="17">
        <v>0.22</v>
      </c>
      <c r="BF20" s="17">
        <v>0.3</v>
      </c>
      <c r="BG20" s="17">
        <v>0.12</v>
      </c>
      <c r="BH20" s="17">
        <v>0.08</v>
      </c>
      <c r="BI20" s="17">
        <v>0.22</v>
      </c>
      <c r="BJ20" s="17">
        <v>0.16</v>
      </c>
      <c r="BK20" s="17">
        <v>0.04</v>
      </c>
      <c r="BL20" s="17">
        <v>0.08</v>
      </c>
      <c r="BM20" s="20">
        <f t="shared" si="2"/>
        <v>28.569999999999968</v>
      </c>
      <c r="BN20" s="20">
        <f t="shared" si="2"/>
        <v>6.9299999999999908</v>
      </c>
      <c r="BO20" s="20">
        <f t="shared" si="2"/>
        <v>15.779999999999996</v>
      </c>
      <c r="BP20" s="20">
        <f t="shared" si="2"/>
        <v>11.640000000000009</v>
      </c>
      <c r="BQ20" s="20">
        <f t="shared" si="2"/>
        <v>13.380000000000017</v>
      </c>
      <c r="BR20" s="20">
        <f t="shared" si="2"/>
        <v>17.720000000000024</v>
      </c>
      <c r="BS20" s="20">
        <f t="shared" si="2"/>
        <v>6.9400000000000031</v>
      </c>
      <c r="BT20" s="20">
        <f t="shared" si="2"/>
        <v>4.7200000000000006</v>
      </c>
      <c r="BU20" s="20">
        <f t="shared" si="2"/>
        <v>13.170000000000002</v>
      </c>
      <c r="BV20" s="20">
        <f t="shared" si="2"/>
        <v>9.6400000000000059</v>
      </c>
      <c r="BW20" s="20">
        <f t="shared" si="2"/>
        <v>2.5400000000000009</v>
      </c>
      <c r="BX20" s="20">
        <f t="shared" si="2"/>
        <v>4.6999999999999993</v>
      </c>
      <c r="BY20" s="17">
        <f t="shared" si="3"/>
        <v>113.37000000000002</v>
      </c>
      <c r="BZ20" s="17">
        <f t="shared" si="4"/>
        <v>5.6600000000000019</v>
      </c>
      <c r="CA20" s="17">
        <f t="shared" si="5"/>
        <v>16.699999999999996</v>
      </c>
      <c r="CB20" s="17">
        <f t="shared" si="6"/>
        <v>135.72999999999999</v>
      </c>
    </row>
    <row r="21" spans="1:80" x14ac:dyDescent="0.25">
      <c r="A21" t="str">
        <f t="shared" si="0"/>
        <v>APC.BCHIMP</v>
      </c>
      <c r="B21" s="1" t="s">
        <v>20</v>
      </c>
      <c r="C21" s="1" t="s">
        <v>879</v>
      </c>
      <c r="D21" s="1" t="s">
        <v>21</v>
      </c>
      <c r="E21" s="17">
        <v>0</v>
      </c>
      <c r="F21" s="17">
        <v>0</v>
      </c>
      <c r="G21" s="17">
        <v>0</v>
      </c>
      <c r="H21" s="17">
        <v>0</v>
      </c>
      <c r="I21" s="17">
        <v>0.13000000000000256</v>
      </c>
      <c r="J21" s="17">
        <v>0.10999999999999943</v>
      </c>
      <c r="K21" s="17">
        <v>0</v>
      </c>
      <c r="L21" s="17">
        <v>0</v>
      </c>
      <c r="M21" s="17">
        <v>0</v>
      </c>
      <c r="N21" s="17">
        <v>0</v>
      </c>
      <c r="O21" s="17">
        <v>0</v>
      </c>
      <c r="P21" s="17">
        <v>5.6499999999996362</v>
      </c>
      <c r="Q21" s="20">
        <v>0</v>
      </c>
      <c r="R21" s="20">
        <v>0</v>
      </c>
      <c r="S21" s="20">
        <v>0</v>
      </c>
      <c r="T21" s="20">
        <v>0</v>
      </c>
      <c r="U21" s="20">
        <v>1.0000000000000009E-2</v>
      </c>
      <c r="V21" s="20">
        <v>1.0000000000000009E-2</v>
      </c>
      <c r="W21" s="20">
        <v>0</v>
      </c>
      <c r="X21" s="20">
        <v>0</v>
      </c>
      <c r="Y21" s="20">
        <v>0</v>
      </c>
      <c r="Z21" s="20">
        <v>0</v>
      </c>
      <c r="AA21" s="20">
        <v>0</v>
      </c>
      <c r="AB21" s="20">
        <v>0.28999999999999915</v>
      </c>
      <c r="AC21" s="17">
        <v>0</v>
      </c>
      <c r="AD21" s="17">
        <v>0</v>
      </c>
      <c r="AE21" s="17">
        <v>0</v>
      </c>
      <c r="AF21" s="17">
        <v>0</v>
      </c>
      <c r="AG21" s="17">
        <v>2.0000000000000018E-2</v>
      </c>
      <c r="AH21" s="17">
        <v>9.9999999999997868E-3</v>
      </c>
      <c r="AI21" s="17">
        <v>0</v>
      </c>
      <c r="AJ21" s="17">
        <v>0</v>
      </c>
      <c r="AK21" s="17">
        <v>0</v>
      </c>
      <c r="AL21" s="17">
        <v>0</v>
      </c>
      <c r="AM21" s="17">
        <v>0</v>
      </c>
      <c r="AN21" s="17">
        <v>0.64999999999999147</v>
      </c>
      <c r="AO21" s="20">
        <f t="shared" si="1"/>
        <v>0</v>
      </c>
      <c r="AP21" s="20">
        <f t="shared" si="1"/>
        <v>0</v>
      </c>
      <c r="AQ21" s="20">
        <f t="shared" si="1"/>
        <v>0</v>
      </c>
      <c r="AR21" s="20">
        <f t="shared" si="1"/>
        <v>0</v>
      </c>
      <c r="AS21" s="20">
        <f t="shared" si="1"/>
        <v>0.16000000000000258</v>
      </c>
      <c r="AT21" s="20">
        <f t="shared" si="1"/>
        <v>0.12999999999999923</v>
      </c>
      <c r="AU21" s="20">
        <f t="shared" si="1"/>
        <v>0</v>
      </c>
      <c r="AV21" s="20">
        <f t="shared" si="1"/>
        <v>0</v>
      </c>
      <c r="AW21" s="20">
        <f t="shared" si="1"/>
        <v>0</v>
      </c>
      <c r="AX21" s="20">
        <f t="shared" si="1"/>
        <v>0</v>
      </c>
      <c r="AY21" s="20">
        <f t="shared" si="1"/>
        <v>0</v>
      </c>
      <c r="AZ21" s="20">
        <f t="shared" si="1"/>
        <v>6.5899999999996268</v>
      </c>
      <c r="BA21" s="17">
        <v>0</v>
      </c>
      <c r="BB21" s="17">
        <v>0</v>
      </c>
      <c r="BC21" s="17">
        <v>0</v>
      </c>
      <c r="BD21" s="17">
        <v>0</v>
      </c>
      <c r="BE21" s="17">
        <v>0</v>
      </c>
      <c r="BF21" s="17">
        <v>0</v>
      </c>
      <c r="BG21" s="17">
        <v>0</v>
      </c>
      <c r="BH21" s="17">
        <v>0</v>
      </c>
      <c r="BI21" s="17">
        <v>0</v>
      </c>
      <c r="BJ21" s="17">
        <v>0</v>
      </c>
      <c r="BK21" s="17">
        <v>0</v>
      </c>
      <c r="BL21" s="17">
        <v>0.11</v>
      </c>
      <c r="BM21" s="20">
        <f t="shared" si="2"/>
        <v>0</v>
      </c>
      <c r="BN21" s="20">
        <f t="shared" si="2"/>
        <v>0</v>
      </c>
      <c r="BO21" s="20">
        <f t="shared" si="2"/>
        <v>0</v>
      </c>
      <c r="BP21" s="20">
        <f t="shared" si="2"/>
        <v>0</v>
      </c>
      <c r="BQ21" s="20">
        <f t="shared" si="2"/>
        <v>0.16000000000000258</v>
      </c>
      <c r="BR21" s="20">
        <f t="shared" si="2"/>
        <v>0.12999999999999923</v>
      </c>
      <c r="BS21" s="20">
        <f t="shared" si="2"/>
        <v>0</v>
      </c>
      <c r="BT21" s="20">
        <f t="shared" si="2"/>
        <v>0</v>
      </c>
      <c r="BU21" s="20">
        <f t="shared" si="2"/>
        <v>0</v>
      </c>
      <c r="BV21" s="20">
        <f t="shared" si="2"/>
        <v>0</v>
      </c>
      <c r="BW21" s="20">
        <f t="shared" si="2"/>
        <v>0</v>
      </c>
      <c r="BX21" s="20">
        <f t="shared" si="2"/>
        <v>6.6999999999996271</v>
      </c>
      <c r="BY21" s="17">
        <f t="shared" si="3"/>
        <v>5.8899999999996382</v>
      </c>
      <c r="BZ21" s="17">
        <f t="shared" si="4"/>
        <v>0.30999999999999917</v>
      </c>
      <c r="CA21" s="17">
        <f t="shared" si="5"/>
        <v>0.78999999999999126</v>
      </c>
      <c r="CB21" s="17">
        <f t="shared" si="6"/>
        <v>6.989999999999629</v>
      </c>
    </row>
    <row r="22" spans="1:80" x14ac:dyDescent="0.25">
      <c r="A22" t="str">
        <f t="shared" si="0"/>
        <v>APF.AFG1TX</v>
      </c>
      <c r="B22" s="1" t="s">
        <v>22</v>
      </c>
      <c r="C22" s="1" t="s">
        <v>23</v>
      </c>
      <c r="D22" s="1" t="s">
        <v>23</v>
      </c>
      <c r="E22" s="17">
        <v>0</v>
      </c>
      <c r="F22" s="17">
        <v>0</v>
      </c>
      <c r="G22" s="17">
        <v>0</v>
      </c>
      <c r="H22" s="17">
        <v>0</v>
      </c>
      <c r="I22" s="17">
        <v>0</v>
      </c>
      <c r="J22" s="17">
        <v>0</v>
      </c>
      <c r="K22" s="17">
        <v>0</v>
      </c>
      <c r="L22" s="17">
        <v>0</v>
      </c>
      <c r="M22" s="17">
        <v>0</v>
      </c>
      <c r="N22" s="17">
        <v>0</v>
      </c>
      <c r="O22" s="17">
        <v>0</v>
      </c>
      <c r="P22" s="17">
        <v>0</v>
      </c>
      <c r="Q22" s="20">
        <v>0</v>
      </c>
      <c r="R22" s="20">
        <v>0</v>
      </c>
      <c r="S22" s="20">
        <v>0</v>
      </c>
      <c r="T22" s="20">
        <v>0</v>
      </c>
      <c r="U22" s="20">
        <v>0</v>
      </c>
      <c r="V22" s="20">
        <v>0</v>
      </c>
      <c r="W22" s="20">
        <v>0</v>
      </c>
      <c r="X22" s="20">
        <v>0</v>
      </c>
      <c r="Y22" s="20">
        <v>0</v>
      </c>
      <c r="Z22" s="20">
        <v>0</v>
      </c>
      <c r="AA22" s="20">
        <v>0</v>
      </c>
      <c r="AB22" s="20">
        <v>0</v>
      </c>
      <c r="AC22" s="17">
        <v>0</v>
      </c>
      <c r="AD22" s="17">
        <v>0</v>
      </c>
      <c r="AE22" s="17">
        <v>0</v>
      </c>
      <c r="AF22" s="17">
        <v>0</v>
      </c>
      <c r="AG22" s="17">
        <v>0</v>
      </c>
      <c r="AH22" s="17">
        <v>0</v>
      </c>
      <c r="AI22" s="17">
        <v>0</v>
      </c>
      <c r="AJ22" s="17">
        <v>0</v>
      </c>
      <c r="AK22" s="17">
        <v>0</v>
      </c>
      <c r="AL22" s="17">
        <v>0</v>
      </c>
      <c r="AM22" s="17">
        <v>0</v>
      </c>
      <c r="AN22" s="17">
        <v>0</v>
      </c>
      <c r="AO22" s="20">
        <f t="shared" si="1"/>
        <v>0</v>
      </c>
      <c r="AP22" s="20">
        <f t="shared" si="1"/>
        <v>0</v>
      </c>
      <c r="AQ22" s="20">
        <f t="shared" si="1"/>
        <v>0</v>
      </c>
      <c r="AR22" s="20">
        <f t="shared" si="1"/>
        <v>0</v>
      </c>
      <c r="AS22" s="20">
        <f t="shared" si="1"/>
        <v>0</v>
      </c>
      <c r="AT22" s="20">
        <f t="shared" si="1"/>
        <v>0</v>
      </c>
      <c r="AU22" s="20">
        <f t="shared" si="1"/>
        <v>0</v>
      </c>
      <c r="AV22" s="20">
        <f t="shared" si="1"/>
        <v>0</v>
      </c>
      <c r="AW22" s="20">
        <f t="shared" si="1"/>
        <v>0</v>
      </c>
      <c r="AX22" s="20">
        <f t="shared" si="1"/>
        <v>0</v>
      </c>
      <c r="AY22" s="20">
        <f t="shared" si="1"/>
        <v>0</v>
      </c>
      <c r="AZ22" s="20">
        <f t="shared" si="1"/>
        <v>0</v>
      </c>
      <c r="BA22" s="17">
        <v>0</v>
      </c>
      <c r="BB22" s="17">
        <v>0</v>
      </c>
      <c r="BC22" s="17">
        <v>0</v>
      </c>
      <c r="BD22" s="17">
        <v>0</v>
      </c>
      <c r="BE22" s="17">
        <v>0</v>
      </c>
      <c r="BF22" s="17">
        <v>0</v>
      </c>
      <c r="BG22" s="17">
        <v>0</v>
      </c>
      <c r="BH22" s="17">
        <v>0</v>
      </c>
      <c r="BI22" s="17">
        <v>0</v>
      </c>
      <c r="BJ22" s="17">
        <v>0</v>
      </c>
      <c r="BK22" s="17">
        <v>0</v>
      </c>
      <c r="BL22" s="17">
        <v>0</v>
      </c>
      <c r="BM22" s="20">
        <f t="shared" si="2"/>
        <v>0</v>
      </c>
      <c r="BN22" s="20">
        <f t="shared" si="2"/>
        <v>0</v>
      </c>
      <c r="BO22" s="20">
        <f t="shared" si="2"/>
        <v>0</v>
      </c>
      <c r="BP22" s="20">
        <f t="shared" si="2"/>
        <v>0</v>
      </c>
      <c r="BQ22" s="20">
        <f t="shared" si="2"/>
        <v>0</v>
      </c>
      <c r="BR22" s="20">
        <f t="shared" si="2"/>
        <v>0</v>
      </c>
      <c r="BS22" s="20">
        <f t="shared" si="2"/>
        <v>0</v>
      </c>
      <c r="BT22" s="20">
        <f t="shared" si="2"/>
        <v>0</v>
      </c>
      <c r="BU22" s="20">
        <f t="shared" si="2"/>
        <v>0</v>
      </c>
      <c r="BV22" s="20">
        <f t="shared" si="2"/>
        <v>0</v>
      </c>
      <c r="BW22" s="20">
        <f t="shared" si="2"/>
        <v>0</v>
      </c>
      <c r="BX22" s="20">
        <f t="shared" si="2"/>
        <v>0</v>
      </c>
      <c r="BY22" s="17">
        <f t="shared" si="3"/>
        <v>0</v>
      </c>
      <c r="BZ22" s="17">
        <f t="shared" si="4"/>
        <v>0</v>
      </c>
      <c r="CA22" s="17">
        <f t="shared" si="5"/>
        <v>0</v>
      </c>
      <c r="CB22" s="17">
        <f t="shared" si="6"/>
        <v>0</v>
      </c>
    </row>
    <row r="23" spans="1:80" x14ac:dyDescent="0.25">
      <c r="A23" t="str">
        <f t="shared" si="0"/>
        <v>EEC.AKE1</v>
      </c>
      <c r="B23" s="1" t="s">
        <v>24</v>
      </c>
      <c r="C23" s="1" t="s">
        <v>25</v>
      </c>
      <c r="D23" s="1" t="s">
        <v>25</v>
      </c>
      <c r="E23" s="17">
        <v>-40.860000000000582</v>
      </c>
      <c r="F23" s="17">
        <v>-47.970000000001164</v>
      </c>
      <c r="G23" s="17">
        <v>-30.010000000000218</v>
      </c>
      <c r="H23" s="17">
        <v>-17.909999999999854</v>
      </c>
      <c r="I23" s="17">
        <v>-14.739999999999782</v>
      </c>
      <c r="J23" s="17">
        <v>-26.050000000001091</v>
      </c>
      <c r="K23" s="17">
        <v>-18.850000000002183</v>
      </c>
      <c r="L23" s="17">
        <v>-11.710000000000036</v>
      </c>
      <c r="M23" s="17">
        <v>-30.260000000000218</v>
      </c>
      <c r="N23" s="17">
        <v>-31.170000000000073</v>
      </c>
      <c r="O23" s="17">
        <v>-32.399999999999636</v>
      </c>
      <c r="P23" s="17">
        <v>-38.049999999999272</v>
      </c>
      <c r="Q23" s="20">
        <v>-2.0400000000000205</v>
      </c>
      <c r="R23" s="20">
        <v>-2.4000000000000341</v>
      </c>
      <c r="S23" s="20">
        <v>-1.5</v>
      </c>
      <c r="T23" s="20">
        <v>-0.89999999999999147</v>
      </c>
      <c r="U23" s="20">
        <v>-0.73999999999999488</v>
      </c>
      <c r="V23" s="20">
        <v>-1.3000000000000114</v>
      </c>
      <c r="W23" s="20">
        <v>-0.93999999999999773</v>
      </c>
      <c r="X23" s="20">
        <v>-0.59000000000000341</v>
      </c>
      <c r="Y23" s="20">
        <v>-1.5099999999999909</v>
      </c>
      <c r="Z23" s="20">
        <v>-1.5600000000000023</v>
      </c>
      <c r="AA23" s="20">
        <v>-1.6200000000000045</v>
      </c>
      <c r="AB23" s="20">
        <v>-1.910000000000025</v>
      </c>
      <c r="AC23" s="17">
        <v>-5.5200000000000955</v>
      </c>
      <c r="AD23" s="17">
        <v>-6.3899999999999864</v>
      </c>
      <c r="AE23" s="17">
        <v>-3.9500000000000455</v>
      </c>
      <c r="AF23" s="17">
        <v>-2.3199999999999932</v>
      </c>
      <c r="AG23" s="17">
        <v>-1.8899999999999864</v>
      </c>
      <c r="AH23" s="17">
        <v>-3.2699999999999818</v>
      </c>
      <c r="AI23" s="17">
        <v>-2.339999999999975</v>
      </c>
      <c r="AJ23" s="17">
        <v>-1.4300000000000068</v>
      </c>
      <c r="AK23" s="17">
        <v>-3.6399999999999864</v>
      </c>
      <c r="AL23" s="17">
        <v>-3.6900000000000546</v>
      </c>
      <c r="AM23" s="17">
        <v>-3.7699999999999818</v>
      </c>
      <c r="AN23" s="17">
        <v>-4.3599999999999</v>
      </c>
      <c r="AO23" s="20">
        <f t="shared" ref="AO23:AZ44" si="7">E23+Q23+AC23</f>
        <v>-48.420000000000698</v>
      </c>
      <c r="AP23" s="20">
        <f t="shared" si="7"/>
        <v>-56.760000000001185</v>
      </c>
      <c r="AQ23" s="20">
        <f t="shared" si="7"/>
        <v>-35.460000000000264</v>
      </c>
      <c r="AR23" s="20">
        <f t="shared" si="7"/>
        <v>-21.129999999999839</v>
      </c>
      <c r="AS23" s="20">
        <f t="shared" si="7"/>
        <v>-17.369999999999763</v>
      </c>
      <c r="AT23" s="20">
        <f t="shared" si="7"/>
        <v>-30.620000000001085</v>
      </c>
      <c r="AU23" s="20">
        <f t="shared" si="7"/>
        <v>-22.130000000002156</v>
      </c>
      <c r="AV23" s="20">
        <f t="shared" si="7"/>
        <v>-13.730000000000047</v>
      </c>
      <c r="AW23" s="20">
        <f t="shared" si="7"/>
        <v>-35.410000000000196</v>
      </c>
      <c r="AX23" s="20">
        <f t="shared" si="7"/>
        <v>-36.42000000000013</v>
      </c>
      <c r="AY23" s="20">
        <f t="shared" si="7"/>
        <v>-37.789999999999623</v>
      </c>
      <c r="AZ23" s="20">
        <f t="shared" si="7"/>
        <v>-44.319999999999197</v>
      </c>
      <c r="BA23" s="17">
        <v>-0.82</v>
      </c>
      <c r="BB23" s="17">
        <v>-0.96</v>
      </c>
      <c r="BC23" s="17">
        <v>-0.6</v>
      </c>
      <c r="BD23" s="17">
        <v>-0.36</v>
      </c>
      <c r="BE23" s="17">
        <v>-0.28999999999999998</v>
      </c>
      <c r="BF23" s="17">
        <v>-0.52</v>
      </c>
      <c r="BG23" s="17">
        <v>-0.38</v>
      </c>
      <c r="BH23" s="17">
        <v>-0.23</v>
      </c>
      <c r="BI23" s="17">
        <v>-0.61</v>
      </c>
      <c r="BJ23" s="17">
        <v>-0.62</v>
      </c>
      <c r="BK23" s="17">
        <v>-0.65</v>
      </c>
      <c r="BL23" s="17">
        <v>-0.76</v>
      </c>
      <c r="BM23" s="20">
        <f t="shared" ref="BM23:BX44" si="8">AO23+BA23</f>
        <v>-49.240000000000698</v>
      </c>
      <c r="BN23" s="20">
        <f t="shared" si="8"/>
        <v>-57.720000000001185</v>
      </c>
      <c r="BO23" s="20">
        <f t="shared" si="8"/>
        <v>-36.060000000000265</v>
      </c>
      <c r="BP23" s="20">
        <f t="shared" si="8"/>
        <v>-21.489999999999839</v>
      </c>
      <c r="BQ23" s="20">
        <f t="shared" si="8"/>
        <v>-17.659999999999762</v>
      </c>
      <c r="BR23" s="20">
        <f t="shared" si="8"/>
        <v>-31.140000000001084</v>
      </c>
      <c r="BS23" s="20">
        <f t="shared" si="8"/>
        <v>-22.510000000002155</v>
      </c>
      <c r="BT23" s="20">
        <f t="shared" si="8"/>
        <v>-13.960000000000047</v>
      </c>
      <c r="BU23" s="20">
        <f t="shared" si="8"/>
        <v>-36.020000000000195</v>
      </c>
      <c r="BV23" s="20">
        <f t="shared" si="8"/>
        <v>-37.040000000000127</v>
      </c>
      <c r="BW23" s="20">
        <f t="shared" si="8"/>
        <v>-38.439999999999621</v>
      </c>
      <c r="BX23" s="20">
        <f t="shared" si="8"/>
        <v>-45.079999999999195</v>
      </c>
      <c r="BY23" s="17">
        <f t="shared" si="3"/>
        <v>-339.98000000000411</v>
      </c>
      <c r="BZ23" s="17">
        <f t="shared" si="4"/>
        <v>-17.010000000000076</v>
      </c>
      <c r="CA23" s="17">
        <f t="shared" si="5"/>
        <v>-49.36999999999999</v>
      </c>
      <c r="CB23" s="17">
        <f t="shared" si="6"/>
        <v>-406.36000000000416</v>
      </c>
    </row>
    <row r="24" spans="1:80" x14ac:dyDescent="0.25">
      <c r="A24" t="str">
        <f t="shared" si="0"/>
        <v>ANC.ANC1</v>
      </c>
      <c r="B24" s="1" t="s">
        <v>26</v>
      </c>
      <c r="C24" s="1" t="s">
        <v>27</v>
      </c>
      <c r="D24" s="1" t="s">
        <v>27</v>
      </c>
      <c r="E24" s="17">
        <v>0</v>
      </c>
      <c r="F24" s="17">
        <v>0</v>
      </c>
      <c r="G24" s="17">
        <v>0</v>
      </c>
      <c r="H24" s="17">
        <v>0</v>
      </c>
      <c r="I24" s="17">
        <v>0</v>
      </c>
      <c r="J24" s="17">
        <v>0</v>
      </c>
      <c r="K24" s="17">
        <v>0</v>
      </c>
      <c r="L24" s="17">
        <v>0</v>
      </c>
      <c r="M24" s="17">
        <v>0</v>
      </c>
      <c r="N24" s="17">
        <v>0</v>
      </c>
      <c r="O24" s="17">
        <v>0</v>
      </c>
      <c r="P24" s="17">
        <v>0</v>
      </c>
      <c r="Q24" s="20">
        <v>0</v>
      </c>
      <c r="R24" s="20">
        <v>0</v>
      </c>
      <c r="S24" s="20">
        <v>0</v>
      </c>
      <c r="T24" s="20">
        <v>0</v>
      </c>
      <c r="U24" s="20">
        <v>0</v>
      </c>
      <c r="V24" s="20">
        <v>0</v>
      </c>
      <c r="W24" s="20">
        <v>0</v>
      </c>
      <c r="X24" s="20">
        <v>0</v>
      </c>
      <c r="Y24" s="20">
        <v>0</v>
      </c>
      <c r="Z24" s="20">
        <v>0</v>
      </c>
      <c r="AA24" s="20">
        <v>0</v>
      </c>
      <c r="AB24" s="20">
        <v>0</v>
      </c>
      <c r="AC24" s="17">
        <v>0</v>
      </c>
      <c r="AD24" s="17">
        <v>0</v>
      </c>
      <c r="AE24" s="17">
        <v>0</v>
      </c>
      <c r="AF24" s="17">
        <v>0</v>
      </c>
      <c r="AG24" s="17">
        <v>0</v>
      </c>
      <c r="AH24" s="17">
        <v>0</v>
      </c>
      <c r="AI24" s="17">
        <v>0</v>
      </c>
      <c r="AJ24" s="17">
        <v>0</v>
      </c>
      <c r="AK24" s="17">
        <v>0</v>
      </c>
      <c r="AL24" s="17">
        <v>0</v>
      </c>
      <c r="AM24" s="17">
        <v>0</v>
      </c>
      <c r="AN24" s="17">
        <v>0</v>
      </c>
      <c r="AO24" s="20">
        <f t="shared" si="7"/>
        <v>0</v>
      </c>
      <c r="AP24" s="20">
        <f t="shared" si="7"/>
        <v>0</v>
      </c>
      <c r="AQ24" s="20">
        <f t="shared" si="7"/>
        <v>0</v>
      </c>
      <c r="AR24" s="20">
        <f t="shared" si="7"/>
        <v>0</v>
      </c>
      <c r="AS24" s="20">
        <f t="shared" si="7"/>
        <v>0</v>
      </c>
      <c r="AT24" s="20">
        <f t="shared" si="7"/>
        <v>0</v>
      </c>
      <c r="AU24" s="20">
        <f t="shared" si="7"/>
        <v>0</v>
      </c>
      <c r="AV24" s="20">
        <f t="shared" si="7"/>
        <v>0</v>
      </c>
      <c r="AW24" s="20">
        <f t="shared" si="7"/>
        <v>0</v>
      </c>
      <c r="AX24" s="20">
        <f t="shared" si="7"/>
        <v>0</v>
      </c>
      <c r="AY24" s="20">
        <f t="shared" si="7"/>
        <v>0</v>
      </c>
      <c r="AZ24" s="20">
        <f t="shared" si="7"/>
        <v>0</v>
      </c>
      <c r="BA24" s="17">
        <v>0</v>
      </c>
      <c r="BB24" s="17">
        <v>0</v>
      </c>
      <c r="BC24" s="17">
        <v>0</v>
      </c>
      <c r="BD24" s="17">
        <v>0</v>
      </c>
      <c r="BE24" s="17">
        <v>0</v>
      </c>
      <c r="BF24" s="17">
        <v>0</v>
      </c>
      <c r="BG24" s="17">
        <v>0</v>
      </c>
      <c r="BH24" s="17">
        <v>0</v>
      </c>
      <c r="BI24" s="17">
        <v>0</v>
      </c>
      <c r="BJ24" s="17">
        <v>0</v>
      </c>
      <c r="BK24" s="17">
        <v>0</v>
      </c>
      <c r="BL24" s="17">
        <v>0</v>
      </c>
      <c r="BM24" s="20">
        <f t="shared" si="8"/>
        <v>0</v>
      </c>
      <c r="BN24" s="20">
        <f t="shared" si="8"/>
        <v>0</v>
      </c>
      <c r="BO24" s="20">
        <f t="shared" si="8"/>
        <v>0</v>
      </c>
      <c r="BP24" s="20">
        <f t="shared" si="8"/>
        <v>0</v>
      </c>
      <c r="BQ24" s="20">
        <f t="shared" si="8"/>
        <v>0</v>
      </c>
      <c r="BR24" s="20">
        <f t="shared" si="8"/>
        <v>0</v>
      </c>
      <c r="BS24" s="20">
        <f t="shared" si="8"/>
        <v>0</v>
      </c>
      <c r="BT24" s="20">
        <f t="shared" si="8"/>
        <v>0</v>
      </c>
      <c r="BU24" s="20">
        <f t="shared" si="8"/>
        <v>0</v>
      </c>
      <c r="BV24" s="20">
        <f t="shared" si="8"/>
        <v>0</v>
      </c>
      <c r="BW24" s="20">
        <f t="shared" si="8"/>
        <v>0</v>
      </c>
      <c r="BX24" s="20">
        <f t="shared" si="8"/>
        <v>0</v>
      </c>
      <c r="BY24" s="17">
        <f t="shared" si="3"/>
        <v>0</v>
      </c>
      <c r="BZ24" s="17">
        <f t="shared" si="4"/>
        <v>0</v>
      </c>
      <c r="CA24" s="17">
        <f t="shared" si="5"/>
        <v>0</v>
      </c>
      <c r="CB24" s="17">
        <f t="shared" si="6"/>
        <v>0</v>
      </c>
    </row>
    <row r="25" spans="1:80" x14ac:dyDescent="0.25">
      <c r="A25" t="str">
        <f t="shared" si="0"/>
        <v>APC.BCHEXP</v>
      </c>
      <c r="B25" s="1" t="s">
        <v>20</v>
      </c>
      <c r="C25" s="1" t="s">
        <v>880</v>
      </c>
      <c r="D25" s="1" t="s">
        <v>28</v>
      </c>
      <c r="E25" s="17">
        <v>0</v>
      </c>
      <c r="F25" s="17">
        <v>0</v>
      </c>
      <c r="G25" s="17">
        <v>0</v>
      </c>
      <c r="H25" s="17">
        <v>0</v>
      </c>
      <c r="I25" s="17">
        <v>0</v>
      </c>
      <c r="J25" s="17">
        <v>0</v>
      </c>
      <c r="K25" s="17">
        <v>0</v>
      </c>
      <c r="L25" s="17">
        <v>0</v>
      </c>
      <c r="M25" s="17">
        <v>0</v>
      </c>
      <c r="N25" s="17">
        <v>0</v>
      </c>
      <c r="O25" s="17">
        <v>0</v>
      </c>
      <c r="P25" s="17">
        <v>0</v>
      </c>
      <c r="Q25" s="20">
        <v>0</v>
      </c>
      <c r="R25" s="20">
        <v>0</v>
      </c>
      <c r="S25" s="20">
        <v>0</v>
      </c>
      <c r="T25" s="20">
        <v>0</v>
      </c>
      <c r="U25" s="20">
        <v>0</v>
      </c>
      <c r="V25" s="20">
        <v>0</v>
      </c>
      <c r="W25" s="20">
        <v>0</v>
      </c>
      <c r="X25" s="20">
        <v>0</v>
      </c>
      <c r="Y25" s="20">
        <v>0</v>
      </c>
      <c r="Z25" s="20">
        <v>0</v>
      </c>
      <c r="AA25" s="20">
        <v>0</v>
      </c>
      <c r="AB25" s="20">
        <v>0</v>
      </c>
      <c r="AC25" s="17">
        <v>0</v>
      </c>
      <c r="AD25" s="17">
        <v>0</v>
      </c>
      <c r="AE25" s="17">
        <v>0</v>
      </c>
      <c r="AF25" s="17">
        <v>0</v>
      </c>
      <c r="AG25" s="17">
        <v>0</v>
      </c>
      <c r="AH25" s="17">
        <v>0</v>
      </c>
      <c r="AI25" s="17">
        <v>0</v>
      </c>
      <c r="AJ25" s="17">
        <v>0</v>
      </c>
      <c r="AK25" s="17">
        <v>0</v>
      </c>
      <c r="AL25" s="17">
        <v>0</v>
      </c>
      <c r="AM25" s="17">
        <v>0</v>
      </c>
      <c r="AN25" s="17">
        <v>0</v>
      </c>
      <c r="AO25" s="20">
        <f t="shared" si="7"/>
        <v>0</v>
      </c>
      <c r="AP25" s="20">
        <f t="shared" si="7"/>
        <v>0</v>
      </c>
      <c r="AQ25" s="20">
        <f t="shared" si="7"/>
        <v>0</v>
      </c>
      <c r="AR25" s="20">
        <f t="shared" si="7"/>
        <v>0</v>
      </c>
      <c r="AS25" s="20">
        <f t="shared" si="7"/>
        <v>0</v>
      </c>
      <c r="AT25" s="20">
        <f t="shared" si="7"/>
        <v>0</v>
      </c>
      <c r="AU25" s="20">
        <f t="shared" si="7"/>
        <v>0</v>
      </c>
      <c r="AV25" s="20">
        <f t="shared" si="7"/>
        <v>0</v>
      </c>
      <c r="AW25" s="20">
        <f t="shared" si="7"/>
        <v>0</v>
      </c>
      <c r="AX25" s="20">
        <f t="shared" si="7"/>
        <v>0</v>
      </c>
      <c r="AY25" s="20">
        <f t="shared" si="7"/>
        <v>0</v>
      </c>
      <c r="AZ25" s="20">
        <f t="shared" si="7"/>
        <v>0</v>
      </c>
      <c r="BA25" s="17">
        <v>0</v>
      </c>
      <c r="BB25" s="17">
        <v>0</v>
      </c>
      <c r="BC25" s="17">
        <v>0</v>
      </c>
      <c r="BD25" s="17">
        <v>0</v>
      </c>
      <c r="BE25" s="17">
        <v>0</v>
      </c>
      <c r="BF25" s="17">
        <v>0</v>
      </c>
      <c r="BG25" s="17">
        <v>0</v>
      </c>
      <c r="BH25" s="17">
        <v>0</v>
      </c>
      <c r="BI25" s="17">
        <v>0</v>
      </c>
      <c r="BJ25" s="17">
        <v>0</v>
      </c>
      <c r="BK25" s="17">
        <v>0</v>
      </c>
      <c r="BL25" s="17">
        <v>0</v>
      </c>
      <c r="BM25" s="20">
        <f t="shared" si="8"/>
        <v>0</v>
      </c>
      <c r="BN25" s="20">
        <f t="shared" si="8"/>
        <v>0</v>
      </c>
      <c r="BO25" s="20">
        <f t="shared" si="8"/>
        <v>0</v>
      </c>
      <c r="BP25" s="20">
        <f t="shared" si="8"/>
        <v>0</v>
      </c>
      <c r="BQ25" s="20">
        <f t="shared" si="8"/>
        <v>0</v>
      </c>
      <c r="BR25" s="20">
        <f t="shared" si="8"/>
        <v>0</v>
      </c>
      <c r="BS25" s="20">
        <f t="shared" si="8"/>
        <v>0</v>
      </c>
      <c r="BT25" s="20">
        <f t="shared" si="8"/>
        <v>0</v>
      </c>
      <c r="BU25" s="20">
        <f t="shared" si="8"/>
        <v>0</v>
      </c>
      <c r="BV25" s="20">
        <f t="shared" si="8"/>
        <v>0</v>
      </c>
      <c r="BW25" s="20">
        <f t="shared" si="8"/>
        <v>0</v>
      </c>
      <c r="BX25" s="20">
        <f t="shared" si="8"/>
        <v>0</v>
      </c>
      <c r="BY25" s="17">
        <f t="shared" si="3"/>
        <v>0</v>
      </c>
      <c r="BZ25" s="17">
        <f t="shared" si="4"/>
        <v>0</v>
      </c>
      <c r="CA25" s="17">
        <f t="shared" si="5"/>
        <v>0</v>
      </c>
      <c r="CB25" s="17">
        <f t="shared" si="6"/>
        <v>0</v>
      </c>
    </row>
    <row r="26" spans="1:80" x14ac:dyDescent="0.25">
      <c r="A26" t="str">
        <f t="shared" si="0"/>
        <v>VQW.ARD1</v>
      </c>
      <c r="B26" s="1" t="s">
        <v>29</v>
      </c>
      <c r="C26" s="1" t="s">
        <v>30</v>
      </c>
      <c r="D26" s="1" t="s">
        <v>30</v>
      </c>
      <c r="E26" s="17">
        <v>39.880000000001019</v>
      </c>
      <c r="F26" s="17">
        <v>48.679999999996653</v>
      </c>
      <c r="G26" s="17">
        <v>31.850000000000364</v>
      </c>
      <c r="H26" s="17">
        <v>17.649999999999636</v>
      </c>
      <c r="I26" s="17">
        <v>15.340000000000146</v>
      </c>
      <c r="J26" s="17">
        <v>25.940000000000509</v>
      </c>
      <c r="K26" s="17">
        <v>18.869999999998981</v>
      </c>
      <c r="L26" s="17">
        <v>14.210000000000036</v>
      </c>
      <c r="M26" s="17">
        <v>31.3799999999992</v>
      </c>
      <c r="N26" s="17">
        <v>31.309999999999491</v>
      </c>
      <c r="O26" s="17">
        <v>30.389999999999418</v>
      </c>
      <c r="P26" s="17">
        <v>42.659999999999854</v>
      </c>
      <c r="Q26" s="20">
        <v>2</v>
      </c>
      <c r="R26" s="20">
        <v>2.4399999999999977</v>
      </c>
      <c r="S26" s="20">
        <v>1.5899999999999892</v>
      </c>
      <c r="T26" s="20">
        <v>0.89000000000000057</v>
      </c>
      <c r="U26" s="20">
        <v>0.75999999999999801</v>
      </c>
      <c r="V26" s="20">
        <v>1.3000000000000043</v>
      </c>
      <c r="W26" s="20">
        <v>0.94000000000000128</v>
      </c>
      <c r="X26" s="20">
        <v>0.71000000000000085</v>
      </c>
      <c r="Y26" s="20">
        <v>1.5700000000000003</v>
      </c>
      <c r="Z26" s="20">
        <v>1.5600000000000023</v>
      </c>
      <c r="AA26" s="20">
        <v>1.519999999999996</v>
      </c>
      <c r="AB26" s="20">
        <v>2.1399999999999864</v>
      </c>
      <c r="AC26" s="17">
        <v>5.3899999999999864</v>
      </c>
      <c r="AD26" s="17">
        <v>6.4900000000000091</v>
      </c>
      <c r="AE26" s="17">
        <v>4.1899999999999977</v>
      </c>
      <c r="AF26" s="17">
        <v>2.2900000000000063</v>
      </c>
      <c r="AG26" s="17">
        <v>1.9599999999999937</v>
      </c>
      <c r="AH26" s="17">
        <v>3.2700000000000102</v>
      </c>
      <c r="AI26" s="17">
        <v>2.3400000000000034</v>
      </c>
      <c r="AJ26" s="17">
        <v>1.7299999999999969</v>
      </c>
      <c r="AK26" s="17">
        <v>3.7800000000000011</v>
      </c>
      <c r="AL26" s="17">
        <v>3.6999999999999886</v>
      </c>
      <c r="AM26" s="17">
        <v>3.5400000000000205</v>
      </c>
      <c r="AN26" s="17">
        <v>4.8899999999999864</v>
      </c>
      <c r="AO26" s="20">
        <f t="shared" si="7"/>
        <v>47.270000000001005</v>
      </c>
      <c r="AP26" s="20">
        <f t="shared" si="7"/>
        <v>57.60999999999666</v>
      </c>
      <c r="AQ26" s="20">
        <f t="shared" si="7"/>
        <v>37.630000000000351</v>
      </c>
      <c r="AR26" s="20">
        <f t="shared" si="7"/>
        <v>20.829999999999643</v>
      </c>
      <c r="AS26" s="20">
        <f t="shared" si="7"/>
        <v>18.060000000000137</v>
      </c>
      <c r="AT26" s="20">
        <f t="shared" si="7"/>
        <v>30.510000000000524</v>
      </c>
      <c r="AU26" s="20">
        <f t="shared" si="7"/>
        <v>22.149999999998986</v>
      </c>
      <c r="AV26" s="20">
        <f t="shared" si="7"/>
        <v>16.650000000000034</v>
      </c>
      <c r="AW26" s="20">
        <f t="shared" si="7"/>
        <v>36.729999999999201</v>
      </c>
      <c r="AX26" s="20">
        <f t="shared" si="7"/>
        <v>36.569999999999482</v>
      </c>
      <c r="AY26" s="20">
        <f t="shared" si="7"/>
        <v>35.449999999999434</v>
      </c>
      <c r="AZ26" s="20">
        <f t="shared" si="7"/>
        <v>49.689999999999827</v>
      </c>
      <c r="BA26" s="17">
        <v>0.8</v>
      </c>
      <c r="BB26" s="17">
        <v>0.97</v>
      </c>
      <c r="BC26" s="17">
        <v>0.64</v>
      </c>
      <c r="BD26" s="17">
        <v>0.35</v>
      </c>
      <c r="BE26" s="17">
        <v>0.31</v>
      </c>
      <c r="BF26" s="17">
        <v>0.52</v>
      </c>
      <c r="BG26" s="17">
        <v>0.38</v>
      </c>
      <c r="BH26" s="17">
        <v>0.28000000000000003</v>
      </c>
      <c r="BI26" s="17">
        <v>0.63</v>
      </c>
      <c r="BJ26" s="17">
        <v>0.63</v>
      </c>
      <c r="BK26" s="17">
        <v>0.61</v>
      </c>
      <c r="BL26" s="17">
        <v>0.85</v>
      </c>
      <c r="BM26" s="20">
        <f t="shared" si="8"/>
        <v>48.070000000001002</v>
      </c>
      <c r="BN26" s="20">
        <f t="shared" si="8"/>
        <v>58.579999999996659</v>
      </c>
      <c r="BO26" s="20">
        <f t="shared" si="8"/>
        <v>38.270000000000351</v>
      </c>
      <c r="BP26" s="20">
        <f t="shared" si="8"/>
        <v>21.179999999999644</v>
      </c>
      <c r="BQ26" s="20">
        <f t="shared" si="8"/>
        <v>18.370000000000136</v>
      </c>
      <c r="BR26" s="20">
        <f t="shared" si="8"/>
        <v>31.030000000000523</v>
      </c>
      <c r="BS26" s="20">
        <f t="shared" si="8"/>
        <v>22.529999999998985</v>
      </c>
      <c r="BT26" s="20">
        <f t="shared" si="8"/>
        <v>16.930000000000035</v>
      </c>
      <c r="BU26" s="20">
        <f t="shared" si="8"/>
        <v>37.359999999999204</v>
      </c>
      <c r="BV26" s="20">
        <f t="shared" si="8"/>
        <v>37.199999999999484</v>
      </c>
      <c r="BW26" s="20">
        <f t="shared" si="8"/>
        <v>36.059999999999434</v>
      </c>
      <c r="BX26" s="20">
        <f t="shared" si="8"/>
        <v>50.539999999999829</v>
      </c>
      <c r="BY26" s="17">
        <f t="shared" si="3"/>
        <v>348.15999999999531</v>
      </c>
      <c r="BZ26" s="17">
        <f t="shared" si="4"/>
        <v>17.419999999999977</v>
      </c>
      <c r="CA26" s="17">
        <f t="shared" si="5"/>
        <v>50.540000000000013</v>
      </c>
      <c r="CB26" s="17">
        <f t="shared" si="6"/>
        <v>416.11999999999529</v>
      </c>
    </row>
    <row r="27" spans="1:80" x14ac:dyDescent="0.25">
      <c r="A27" t="str">
        <f t="shared" si="0"/>
        <v>TAU.BAR</v>
      </c>
      <c r="B27" s="1" t="s">
        <v>31</v>
      </c>
      <c r="C27" s="1" t="s">
        <v>32</v>
      </c>
      <c r="D27" s="1" t="s">
        <v>32</v>
      </c>
      <c r="E27" s="17">
        <v>8.6799999999998363</v>
      </c>
      <c r="F27" s="17">
        <v>4.9499999999998181</v>
      </c>
      <c r="G27" s="17">
        <v>4.7200000000000273</v>
      </c>
      <c r="H27" s="17">
        <v>4.9500000000000455</v>
      </c>
      <c r="I27" s="17">
        <v>7.069999999999709</v>
      </c>
      <c r="J27" s="17">
        <v>4.3399999999999181</v>
      </c>
      <c r="K27" s="17">
        <v>6.9600000000000364</v>
      </c>
      <c r="L27" s="17">
        <v>4.5399999999999636</v>
      </c>
      <c r="M27" s="17">
        <v>2.2200000000000273</v>
      </c>
      <c r="N27" s="17">
        <v>5.8800000000001091</v>
      </c>
      <c r="O27" s="17">
        <v>2.3099999999999454</v>
      </c>
      <c r="P27" s="17">
        <v>2.8300000000000409</v>
      </c>
      <c r="Q27" s="20">
        <v>0.43000000000000682</v>
      </c>
      <c r="R27" s="20">
        <v>0.25</v>
      </c>
      <c r="S27" s="20">
        <v>0.22999999999998977</v>
      </c>
      <c r="T27" s="20">
        <v>0.25</v>
      </c>
      <c r="U27" s="20">
        <v>0.34999999999999432</v>
      </c>
      <c r="V27" s="20">
        <v>0.21999999999999886</v>
      </c>
      <c r="W27" s="20">
        <v>0.34999999999999432</v>
      </c>
      <c r="X27" s="20">
        <v>0.23000000000000398</v>
      </c>
      <c r="Y27" s="20">
        <v>0.10999999999999943</v>
      </c>
      <c r="Z27" s="20">
        <v>0.28999999999999204</v>
      </c>
      <c r="AA27" s="20">
        <v>0.12000000000000455</v>
      </c>
      <c r="AB27" s="20">
        <v>0.13999999999999346</v>
      </c>
      <c r="AC27" s="17">
        <v>1.1700000000000159</v>
      </c>
      <c r="AD27" s="17">
        <v>0.65999999999999659</v>
      </c>
      <c r="AE27" s="17">
        <v>0.62000000000000455</v>
      </c>
      <c r="AF27" s="17">
        <v>0.65000000000000568</v>
      </c>
      <c r="AG27" s="17">
        <v>0.90000000000003411</v>
      </c>
      <c r="AH27" s="17">
        <v>0.55000000000001137</v>
      </c>
      <c r="AI27" s="17">
        <v>0.86000000000001364</v>
      </c>
      <c r="AJ27" s="17">
        <v>0.55000000000001137</v>
      </c>
      <c r="AK27" s="17">
        <v>0.26000000000000512</v>
      </c>
      <c r="AL27" s="17">
        <v>0.68999999999999773</v>
      </c>
      <c r="AM27" s="17">
        <v>0.26999999999999602</v>
      </c>
      <c r="AN27" s="17">
        <v>0.32999999999999829</v>
      </c>
      <c r="AO27" s="20">
        <f t="shared" si="7"/>
        <v>10.279999999999859</v>
      </c>
      <c r="AP27" s="20">
        <f t="shared" si="7"/>
        <v>5.8599999999998147</v>
      </c>
      <c r="AQ27" s="20">
        <f t="shared" si="7"/>
        <v>5.5700000000000216</v>
      </c>
      <c r="AR27" s="20">
        <f t="shared" si="7"/>
        <v>5.8500000000000512</v>
      </c>
      <c r="AS27" s="20">
        <f t="shared" si="7"/>
        <v>8.3199999999997374</v>
      </c>
      <c r="AT27" s="20">
        <f t="shared" si="7"/>
        <v>5.1099999999999284</v>
      </c>
      <c r="AU27" s="20">
        <f t="shared" si="7"/>
        <v>8.1700000000000443</v>
      </c>
      <c r="AV27" s="20">
        <f t="shared" si="7"/>
        <v>5.319999999999979</v>
      </c>
      <c r="AW27" s="20">
        <f t="shared" si="7"/>
        <v>2.5900000000000318</v>
      </c>
      <c r="AX27" s="20">
        <f t="shared" si="7"/>
        <v>6.8600000000000989</v>
      </c>
      <c r="AY27" s="20">
        <f t="shared" si="7"/>
        <v>2.699999999999946</v>
      </c>
      <c r="AZ27" s="20">
        <f t="shared" si="7"/>
        <v>3.3000000000000327</v>
      </c>
      <c r="BA27" s="17">
        <v>0.17</v>
      </c>
      <c r="BB27" s="17">
        <v>0.1</v>
      </c>
      <c r="BC27" s="17">
        <v>0.09</v>
      </c>
      <c r="BD27" s="17">
        <v>0.1</v>
      </c>
      <c r="BE27" s="17">
        <v>0.14000000000000001</v>
      </c>
      <c r="BF27" s="17">
        <v>0.09</v>
      </c>
      <c r="BG27" s="17">
        <v>0.14000000000000001</v>
      </c>
      <c r="BH27" s="17">
        <v>0.09</v>
      </c>
      <c r="BI27" s="17">
        <v>0.04</v>
      </c>
      <c r="BJ27" s="17">
        <v>0.12</v>
      </c>
      <c r="BK27" s="17">
        <v>0.05</v>
      </c>
      <c r="BL27" s="17">
        <v>0.06</v>
      </c>
      <c r="BM27" s="20">
        <f t="shared" si="8"/>
        <v>10.449999999999859</v>
      </c>
      <c r="BN27" s="20">
        <f t="shared" si="8"/>
        <v>5.9599999999998143</v>
      </c>
      <c r="BO27" s="20">
        <f t="shared" si="8"/>
        <v>5.6600000000000215</v>
      </c>
      <c r="BP27" s="20">
        <f t="shared" si="8"/>
        <v>5.9500000000000508</v>
      </c>
      <c r="BQ27" s="20">
        <f t="shared" si="8"/>
        <v>8.459999999999738</v>
      </c>
      <c r="BR27" s="20">
        <f t="shared" si="8"/>
        <v>5.1999999999999282</v>
      </c>
      <c r="BS27" s="20">
        <f t="shared" si="8"/>
        <v>8.3100000000000449</v>
      </c>
      <c r="BT27" s="20">
        <f t="shared" si="8"/>
        <v>5.4099999999999788</v>
      </c>
      <c r="BU27" s="20">
        <f t="shared" si="8"/>
        <v>2.6300000000000319</v>
      </c>
      <c r="BV27" s="20">
        <f t="shared" si="8"/>
        <v>6.980000000000099</v>
      </c>
      <c r="BW27" s="20">
        <f t="shared" si="8"/>
        <v>2.7499999999999458</v>
      </c>
      <c r="BX27" s="20">
        <f t="shared" si="8"/>
        <v>3.3600000000000327</v>
      </c>
      <c r="BY27" s="17">
        <f t="shared" si="3"/>
        <v>59.449999999999477</v>
      </c>
      <c r="BZ27" s="17">
        <f t="shared" si="4"/>
        <v>2.9699999999999775</v>
      </c>
      <c r="CA27" s="17">
        <f t="shared" si="5"/>
        <v>8.7000000000000899</v>
      </c>
      <c r="CB27" s="17">
        <f t="shared" si="6"/>
        <v>71.119999999999536</v>
      </c>
    </row>
    <row r="28" spans="1:80" x14ac:dyDescent="0.25">
      <c r="A28" t="str">
        <f t="shared" si="0"/>
        <v>TCN.BCR2</v>
      </c>
      <c r="B28" s="1" t="s">
        <v>33</v>
      </c>
      <c r="C28" s="1" t="s">
        <v>34</v>
      </c>
      <c r="D28" s="1" t="s">
        <v>34</v>
      </c>
      <c r="E28" s="17">
        <v>0</v>
      </c>
      <c r="F28" s="17">
        <v>0</v>
      </c>
      <c r="G28" s="17">
        <v>0</v>
      </c>
      <c r="H28" s="17">
        <v>0</v>
      </c>
      <c r="I28" s="17">
        <v>0</v>
      </c>
      <c r="J28" s="17">
        <v>0</v>
      </c>
      <c r="K28" s="17">
        <v>0</v>
      </c>
      <c r="L28" s="17">
        <v>0</v>
      </c>
      <c r="M28" s="17">
        <v>0</v>
      </c>
      <c r="N28" s="17">
        <v>0</v>
      </c>
      <c r="O28" s="17">
        <v>0</v>
      </c>
      <c r="P28" s="17">
        <v>0</v>
      </c>
      <c r="Q28" s="20">
        <v>0</v>
      </c>
      <c r="R28" s="20">
        <v>0</v>
      </c>
      <c r="S28" s="20">
        <v>0</v>
      </c>
      <c r="T28" s="20">
        <v>0</v>
      </c>
      <c r="U28" s="20">
        <v>0</v>
      </c>
      <c r="V28" s="20">
        <v>0</v>
      </c>
      <c r="W28" s="20">
        <v>0</v>
      </c>
      <c r="X28" s="20">
        <v>0</v>
      </c>
      <c r="Y28" s="20">
        <v>0</v>
      </c>
      <c r="Z28" s="20">
        <v>0</v>
      </c>
      <c r="AA28" s="20">
        <v>0</v>
      </c>
      <c r="AB28" s="20">
        <v>0</v>
      </c>
      <c r="AC28" s="17">
        <v>0</v>
      </c>
      <c r="AD28" s="17">
        <v>0</v>
      </c>
      <c r="AE28" s="17">
        <v>0</v>
      </c>
      <c r="AF28" s="17">
        <v>0</v>
      </c>
      <c r="AG28" s="17">
        <v>0</v>
      </c>
      <c r="AH28" s="17">
        <v>0</v>
      </c>
      <c r="AI28" s="17">
        <v>0</v>
      </c>
      <c r="AJ28" s="17">
        <v>0</v>
      </c>
      <c r="AK28" s="17">
        <v>0</v>
      </c>
      <c r="AL28" s="17">
        <v>0</v>
      </c>
      <c r="AM28" s="17">
        <v>0</v>
      </c>
      <c r="AN28" s="17">
        <v>0</v>
      </c>
      <c r="AO28" s="20">
        <f t="shared" si="7"/>
        <v>0</v>
      </c>
      <c r="AP28" s="20">
        <f t="shared" si="7"/>
        <v>0</v>
      </c>
      <c r="AQ28" s="20">
        <f t="shared" si="7"/>
        <v>0</v>
      </c>
      <c r="AR28" s="20">
        <f t="shared" si="7"/>
        <v>0</v>
      </c>
      <c r="AS28" s="20">
        <f t="shared" si="7"/>
        <v>0</v>
      </c>
      <c r="AT28" s="20">
        <f t="shared" si="7"/>
        <v>0</v>
      </c>
      <c r="AU28" s="20">
        <f t="shared" si="7"/>
        <v>0</v>
      </c>
      <c r="AV28" s="20">
        <f t="shared" si="7"/>
        <v>0</v>
      </c>
      <c r="AW28" s="20">
        <f t="shared" si="7"/>
        <v>0</v>
      </c>
      <c r="AX28" s="20">
        <f t="shared" si="7"/>
        <v>0</v>
      </c>
      <c r="AY28" s="20">
        <f t="shared" si="7"/>
        <v>0</v>
      </c>
      <c r="AZ28" s="20">
        <f t="shared" si="7"/>
        <v>0</v>
      </c>
      <c r="BA28" s="17">
        <v>0</v>
      </c>
      <c r="BB28" s="17">
        <v>0</v>
      </c>
      <c r="BC28" s="17">
        <v>0</v>
      </c>
      <c r="BD28" s="17">
        <v>0</v>
      </c>
      <c r="BE28" s="17">
        <v>0</v>
      </c>
      <c r="BF28" s="17">
        <v>0</v>
      </c>
      <c r="BG28" s="17">
        <v>0</v>
      </c>
      <c r="BH28" s="17">
        <v>0</v>
      </c>
      <c r="BI28" s="17">
        <v>0</v>
      </c>
      <c r="BJ28" s="17">
        <v>0</v>
      </c>
      <c r="BK28" s="17">
        <v>0</v>
      </c>
      <c r="BL28" s="17">
        <v>0</v>
      </c>
      <c r="BM28" s="20">
        <f t="shared" si="8"/>
        <v>0</v>
      </c>
      <c r="BN28" s="20">
        <f t="shared" si="8"/>
        <v>0</v>
      </c>
      <c r="BO28" s="20">
        <f t="shared" si="8"/>
        <v>0</v>
      </c>
      <c r="BP28" s="20">
        <f t="shared" si="8"/>
        <v>0</v>
      </c>
      <c r="BQ28" s="20">
        <f t="shared" si="8"/>
        <v>0</v>
      </c>
      <c r="BR28" s="20">
        <f t="shared" si="8"/>
        <v>0</v>
      </c>
      <c r="BS28" s="20">
        <f t="shared" si="8"/>
        <v>0</v>
      </c>
      <c r="BT28" s="20">
        <f t="shared" si="8"/>
        <v>0</v>
      </c>
      <c r="BU28" s="20">
        <f t="shared" si="8"/>
        <v>0</v>
      </c>
      <c r="BV28" s="20">
        <f t="shared" si="8"/>
        <v>0</v>
      </c>
      <c r="BW28" s="20">
        <f t="shared" si="8"/>
        <v>0</v>
      </c>
      <c r="BX28" s="20">
        <f t="shared" si="8"/>
        <v>0</v>
      </c>
      <c r="BY28" s="17">
        <f t="shared" si="3"/>
        <v>0</v>
      </c>
      <c r="BZ28" s="17">
        <f t="shared" si="4"/>
        <v>0</v>
      </c>
      <c r="CA28" s="17">
        <f t="shared" si="5"/>
        <v>0</v>
      </c>
      <c r="CB28" s="17">
        <f t="shared" si="6"/>
        <v>0</v>
      </c>
    </row>
    <row r="29" spans="1:80" x14ac:dyDescent="0.25">
      <c r="A29" t="str">
        <f t="shared" si="0"/>
        <v>TCN.BCRK</v>
      </c>
      <c r="B29" s="1" t="s">
        <v>33</v>
      </c>
      <c r="C29" s="1" t="s">
        <v>35</v>
      </c>
      <c r="D29" s="1" t="s">
        <v>35</v>
      </c>
      <c r="E29" s="17">
        <v>0</v>
      </c>
      <c r="F29" s="17">
        <v>0</v>
      </c>
      <c r="G29" s="17">
        <v>0</v>
      </c>
      <c r="H29" s="17">
        <v>0</v>
      </c>
      <c r="I29" s="17">
        <v>0</v>
      </c>
      <c r="J29" s="17">
        <v>0</v>
      </c>
      <c r="K29" s="17">
        <v>0</v>
      </c>
      <c r="L29" s="17">
        <v>0</v>
      </c>
      <c r="M29" s="17">
        <v>0</v>
      </c>
      <c r="N29" s="17">
        <v>0</v>
      </c>
      <c r="O29" s="17">
        <v>0</v>
      </c>
      <c r="P29" s="17">
        <v>0</v>
      </c>
      <c r="Q29" s="20">
        <v>0</v>
      </c>
      <c r="R29" s="20">
        <v>0</v>
      </c>
      <c r="S29" s="20">
        <v>0</v>
      </c>
      <c r="T29" s="20">
        <v>0</v>
      </c>
      <c r="U29" s="20">
        <v>0</v>
      </c>
      <c r="V29" s="20">
        <v>0</v>
      </c>
      <c r="W29" s="20">
        <v>0</v>
      </c>
      <c r="X29" s="20">
        <v>0</v>
      </c>
      <c r="Y29" s="20">
        <v>0</v>
      </c>
      <c r="Z29" s="20">
        <v>0</v>
      </c>
      <c r="AA29" s="20">
        <v>0</v>
      </c>
      <c r="AB29" s="20">
        <v>0</v>
      </c>
      <c r="AC29" s="17">
        <v>0</v>
      </c>
      <c r="AD29" s="17">
        <v>0</v>
      </c>
      <c r="AE29" s="17">
        <v>0</v>
      </c>
      <c r="AF29" s="17">
        <v>0</v>
      </c>
      <c r="AG29" s="17">
        <v>0</v>
      </c>
      <c r="AH29" s="17">
        <v>0</v>
      </c>
      <c r="AI29" s="17">
        <v>0</v>
      </c>
      <c r="AJ29" s="17">
        <v>0</v>
      </c>
      <c r="AK29" s="17">
        <v>0</v>
      </c>
      <c r="AL29" s="17">
        <v>0</v>
      </c>
      <c r="AM29" s="17">
        <v>0</v>
      </c>
      <c r="AN29" s="17">
        <v>0</v>
      </c>
      <c r="AO29" s="20">
        <f t="shared" si="7"/>
        <v>0</v>
      </c>
      <c r="AP29" s="20">
        <f t="shared" si="7"/>
        <v>0</v>
      </c>
      <c r="AQ29" s="20">
        <f t="shared" si="7"/>
        <v>0</v>
      </c>
      <c r="AR29" s="20">
        <f t="shared" si="7"/>
        <v>0</v>
      </c>
      <c r="AS29" s="20">
        <f t="shared" si="7"/>
        <v>0</v>
      </c>
      <c r="AT29" s="20">
        <f t="shared" si="7"/>
        <v>0</v>
      </c>
      <c r="AU29" s="20">
        <f t="shared" si="7"/>
        <v>0</v>
      </c>
      <c r="AV29" s="20">
        <f t="shared" si="7"/>
        <v>0</v>
      </c>
      <c r="AW29" s="20">
        <f t="shared" si="7"/>
        <v>0</v>
      </c>
      <c r="AX29" s="20">
        <f t="shared" si="7"/>
        <v>0</v>
      </c>
      <c r="AY29" s="20">
        <f t="shared" si="7"/>
        <v>0</v>
      </c>
      <c r="AZ29" s="20">
        <f t="shared" si="7"/>
        <v>0</v>
      </c>
      <c r="BA29" s="17">
        <v>0</v>
      </c>
      <c r="BB29" s="17">
        <v>0</v>
      </c>
      <c r="BC29" s="17">
        <v>0</v>
      </c>
      <c r="BD29" s="17">
        <v>0</v>
      </c>
      <c r="BE29" s="17">
        <v>0</v>
      </c>
      <c r="BF29" s="17">
        <v>0</v>
      </c>
      <c r="BG29" s="17">
        <v>0</v>
      </c>
      <c r="BH29" s="17">
        <v>0</v>
      </c>
      <c r="BI29" s="17">
        <v>0</v>
      </c>
      <c r="BJ29" s="17">
        <v>0</v>
      </c>
      <c r="BK29" s="17">
        <v>0</v>
      </c>
      <c r="BL29" s="17">
        <v>0</v>
      </c>
      <c r="BM29" s="20">
        <f t="shared" si="8"/>
        <v>0</v>
      </c>
      <c r="BN29" s="20">
        <f t="shared" si="8"/>
        <v>0</v>
      </c>
      <c r="BO29" s="20">
        <f t="shared" si="8"/>
        <v>0</v>
      </c>
      <c r="BP29" s="20">
        <f t="shared" si="8"/>
        <v>0</v>
      </c>
      <c r="BQ29" s="20">
        <f t="shared" si="8"/>
        <v>0</v>
      </c>
      <c r="BR29" s="20">
        <f t="shared" si="8"/>
        <v>0</v>
      </c>
      <c r="BS29" s="20">
        <f t="shared" si="8"/>
        <v>0</v>
      </c>
      <c r="BT29" s="20">
        <f t="shared" si="8"/>
        <v>0</v>
      </c>
      <c r="BU29" s="20">
        <f t="shared" si="8"/>
        <v>0</v>
      </c>
      <c r="BV29" s="20">
        <f t="shared" si="8"/>
        <v>0</v>
      </c>
      <c r="BW29" s="20">
        <f t="shared" si="8"/>
        <v>0</v>
      </c>
      <c r="BX29" s="20">
        <f t="shared" si="8"/>
        <v>0</v>
      </c>
      <c r="BY29" s="17">
        <f t="shared" si="3"/>
        <v>0</v>
      </c>
      <c r="BZ29" s="17">
        <f t="shared" si="4"/>
        <v>0</v>
      </c>
      <c r="CA29" s="17">
        <f t="shared" si="5"/>
        <v>0</v>
      </c>
      <c r="CB29" s="17">
        <f t="shared" si="6"/>
        <v>0</v>
      </c>
    </row>
    <row r="30" spans="1:80" x14ac:dyDescent="0.25">
      <c r="A30" t="str">
        <f t="shared" si="0"/>
        <v>TAU.BIG</v>
      </c>
      <c r="B30" s="1" t="s">
        <v>31</v>
      </c>
      <c r="C30" s="1" t="s">
        <v>36</v>
      </c>
      <c r="D30" s="1" t="s">
        <v>36</v>
      </c>
      <c r="E30" s="17">
        <v>0</v>
      </c>
      <c r="F30" s="17">
        <v>0</v>
      </c>
      <c r="G30" s="17">
        <v>0</v>
      </c>
      <c r="H30" s="17">
        <v>0</v>
      </c>
      <c r="I30" s="17">
        <v>0</v>
      </c>
      <c r="J30" s="17">
        <v>0</v>
      </c>
      <c r="K30" s="17">
        <v>0</v>
      </c>
      <c r="L30" s="17">
        <v>0</v>
      </c>
      <c r="M30" s="17">
        <v>0</v>
      </c>
      <c r="N30" s="17">
        <v>0</v>
      </c>
      <c r="O30" s="17">
        <v>0</v>
      </c>
      <c r="P30" s="17">
        <v>0</v>
      </c>
      <c r="Q30" s="20">
        <v>0</v>
      </c>
      <c r="R30" s="20">
        <v>0</v>
      </c>
      <c r="S30" s="20">
        <v>0</v>
      </c>
      <c r="T30" s="20">
        <v>0</v>
      </c>
      <c r="U30" s="20">
        <v>0</v>
      </c>
      <c r="V30" s="20">
        <v>0</v>
      </c>
      <c r="W30" s="20">
        <v>0</v>
      </c>
      <c r="X30" s="20">
        <v>0</v>
      </c>
      <c r="Y30" s="20">
        <v>0</v>
      </c>
      <c r="Z30" s="20">
        <v>0</v>
      </c>
      <c r="AA30" s="20">
        <v>0</v>
      </c>
      <c r="AB30" s="20">
        <v>0</v>
      </c>
      <c r="AC30" s="17">
        <v>0</v>
      </c>
      <c r="AD30" s="17">
        <v>0</v>
      </c>
      <c r="AE30" s="17">
        <v>0</v>
      </c>
      <c r="AF30" s="17">
        <v>0</v>
      </c>
      <c r="AG30" s="17">
        <v>0</v>
      </c>
      <c r="AH30" s="17">
        <v>0</v>
      </c>
      <c r="AI30" s="17">
        <v>0</v>
      </c>
      <c r="AJ30" s="17">
        <v>0</v>
      </c>
      <c r="AK30" s="17">
        <v>0</v>
      </c>
      <c r="AL30" s="17">
        <v>0</v>
      </c>
      <c r="AM30" s="17">
        <v>0</v>
      </c>
      <c r="AN30" s="17">
        <v>0</v>
      </c>
      <c r="AO30" s="20">
        <f t="shared" si="7"/>
        <v>0</v>
      </c>
      <c r="AP30" s="20">
        <f t="shared" si="7"/>
        <v>0</v>
      </c>
      <c r="AQ30" s="20">
        <f t="shared" si="7"/>
        <v>0</v>
      </c>
      <c r="AR30" s="20">
        <f t="shared" si="7"/>
        <v>0</v>
      </c>
      <c r="AS30" s="20">
        <f t="shared" si="7"/>
        <v>0</v>
      </c>
      <c r="AT30" s="20">
        <f t="shared" si="7"/>
        <v>0</v>
      </c>
      <c r="AU30" s="20">
        <f t="shared" si="7"/>
        <v>0</v>
      </c>
      <c r="AV30" s="20">
        <f t="shared" si="7"/>
        <v>0</v>
      </c>
      <c r="AW30" s="20">
        <f t="shared" si="7"/>
        <v>0</v>
      </c>
      <c r="AX30" s="20">
        <f t="shared" si="7"/>
        <v>0</v>
      </c>
      <c r="AY30" s="20">
        <f t="shared" si="7"/>
        <v>0</v>
      </c>
      <c r="AZ30" s="20">
        <f t="shared" si="7"/>
        <v>0</v>
      </c>
      <c r="BA30" s="17">
        <v>0</v>
      </c>
      <c r="BB30" s="17">
        <v>0</v>
      </c>
      <c r="BC30" s="17">
        <v>0</v>
      </c>
      <c r="BD30" s="17">
        <v>0</v>
      </c>
      <c r="BE30" s="17">
        <v>0</v>
      </c>
      <c r="BF30" s="17">
        <v>0</v>
      </c>
      <c r="BG30" s="17">
        <v>0</v>
      </c>
      <c r="BH30" s="17">
        <v>0</v>
      </c>
      <c r="BI30" s="17">
        <v>0</v>
      </c>
      <c r="BJ30" s="17">
        <v>0</v>
      </c>
      <c r="BK30" s="17">
        <v>0</v>
      </c>
      <c r="BL30" s="17">
        <v>0</v>
      </c>
      <c r="BM30" s="20">
        <f t="shared" si="8"/>
        <v>0</v>
      </c>
      <c r="BN30" s="20">
        <f t="shared" si="8"/>
        <v>0</v>
      </c>
      <c r="BO30" s="20">
        <f t="shared" si="8"/>
        <v>0</v>
      </c>
      <c r="BP30" s="20">
        <f t="shared" si="8"/>
        <v>0</v>
      </c>
      <c r="BQ30" s="20">
        <f t="shared" si="8"/>
        <v>0</v>
      </c>
      <c r="BR30" s="20">
        <f t="shared" si="8"/>
        <v>0</v>
      </c>
      <c r="BS30" s="20">
        <f t="shared" si="8"/>
        <v>0</v>
      </c>
      <c r="BT30" s="20">
        <f t="shared" si="8"/>
        <v>0</v>
      </c>
      <c r="BU30" s="20">
        <f t="shared" si="8"/>
        <v>0</v>
      </c>
      <c r="BV30" s="20">
        <f t="shared" si="8"/>
        <v>0</v>
      </c>
      <c r="BW30" s="20">
        <f t="shared" si="8"/>
        <v>0</v>
      </c>
      <c r="BX30" s="20">
        <f t="shared" si="8"/>
        <v>0</v>
      </c>
      <c r="BY30" s="17">
        <f t="shared" si="3"/>
        <v>0</v>
      </c>
      <c r="BZ30" s="17">
        <f t="shared" si="4"/>
        <v>0</v>
      </c>
      <c r="CA30" s="17">
        <f t="shared" si="5"/>
        <v>0</v>
      </c>
      <c r="CB30" s="17">
        <f t="shared" si="6"/>
        <v>0</v>
      </c>
    </row>
    <row r="31" spans="1:80" x14ac:dyDescent="0.25">
      <c r="A31" t="str">
        <f t="shared" si="0"/>
        <v>TAU.BPW</v>
      </c>
      <c r="B31" s="1" t="s">
        <v>31</v>
      </c>
      <c r="C31" s="1" t="s">
        <v>37</v>
      </c>
      <c r="D31" s="1" t="s">
        <v>37</v>
      </c>
      <c r="E31" s="17">
        <v>18.039999999999964</v>
      </c>
      <c r="F31" s="17">
        <v>12.919999999999959</v>
      </c>
      <c r="G31" s="17">
        <v>12.460000000000036</v>
      </c>
      <c r="H31" s="17">
        <v>11.610000000000127</v>
      </c>
      <c r="I31" s="17">
        <v>26.159999999999854</v>
      </c>
      <c r="J31" s="17">
        <v>23.070000000000164</v>
      </c>
      <c r="K31" s="17">
        <v>28.350000000000364</v>
      </c>
      <c r="L31" s="17">
        <v>23.920000000000073</v>
      </c>
      <c r="M31" s="17">
        <v>16.699999999999818</v>
      </c>
      <c r="N31" s="17">
        <v>25.849999999999909</v>
      </c>
      <c r="O31" s="17">
        <v>14.600000000000136</v>
      </c>
      <c r="P31" s="17">
        <v>16.200000000000273</v>
      </c>
      <c r="Q31" s="20">
        <v>0.89999999999999147</v>
      </c>
      <c r="R31" s="20">
        <v>0.64999999999999858</v>
      </c>
      <c r="S31" s="20">
        <v>0.62999999999999545</v>
      </c>
      <c r="T31" s="20">
        <v>0.57999999999999829</v>
      </c>
      <c r="U31" s="20">
        <v>1.3100000000000023</v>
      </c>
      <c r="V31" s="20">
        <v>1.1600000000000108</v>
      </c>
      <c r="W31" s="20">
        <v>1.4200000000000159</v>
      </c>
      <c r="X31" s="20">
        <v>1.1899999999999977</v>
      </c>
      <c r="Y31" s="20">
        <v>0.84000000000000341</v>
      </c>
      <c r="Z31" s="20">
        <v>1.2900000000000063</v>
      </c>
      <c r="AA31" s="20">
        <v>0.73000000000000398</v>
      </c>
      <c r="AB31" s="20">
        <v>0.81000000000000227</v>
      </c>
      <c r="AC31" s="17">
        <v>2.4400000000000261</v>
      </c>
      <c r="AD31" s="17">
        <v>1.7299999999999898</v>
      </c>
      <c r="AE31" s="17">
        <v>1.6299999999999812</v>
      </c>
      <c r="AF31" s="17">
        <v>1.5</v>
      </c>
      <c r="AG31" s="17">
        <v>3.3400000000000318</v>
      </c>
      <c r="AH31" s="17">
        <v>2.8999999999999773</v>
      </c>
      <c r="AI31" s="17">
        <v>3.5199999999999818</v>
      </c>
      <c r="AJ31" s="17">
        <v>2.9200000000000159</v>
      </c>
      <c r="AK31" s="17">
        <v>2.0099999999999909</v>
      </c>
      <c r="AL31" s="17">
        <v>3.0600000000000023</v>
      </c>
      <c r="AM31" s="17">
        <v>1.6999999999999886</v>
      </c>
      <c r="AN31" s="17">
        <v>1.8600000000000136</v>
      </c>
      <c r="AO31" s="20">
        <f t="shared" si="7"/>
        <v>21.379999999999981</v>
      </c>
      <c r="AP31" s="20">
        <f t="shared" si="7"/>
        <v>15.299999999999947</v>
      </c>
      <c r="AQ31" s="20">
        <f t="shared" si="7"/>
        <v>14.720000000000013</v>
      </c>
      <c r="AR31" s="20">
        <f t="shared" si="7"/>
        <v>13.690000000000126</v>
      </c>
      <c r="AS31" s="20">
        <f t="shared" si="7"/>
        <v>30.809999999999889</v>
      </c>
      <c r="AT31" s="20">
        <f t="shared" si="7"/>
        <v>27.130000000000152</v>
      </c>
      <c r="AU31" s="20">
        <f t="shared" si="7"/>
        <v>33.290000000000362</v>
      </c>
      <c r="AV31" s="20">
        <f t="shared" si="7"/>
        <v>28.030000000000086</v>
      </c>
      <c r="AW31" s="20">
        <f t="shared" si="7"/>
        <v>19.549999999999812</v>
      </c>
      <c r="AX31" s="20">
        <f t="shared" si="7"/>
        <v>30.199999999999918</v>
      </c>
      <c r="AY31" s="20">
        <f t="shared" si="7"/>
        <v>17.030000000000129</v>
      </c>
      <c r="AZ31" s="20">
        <f t="shared" si="7"/>
        <v>18.870000000000289</v>
      </c>
      <c r="BA31" s="17">
        <v>0.36</v>
      </c>
      <c r="BB31" s="17">
        <v>0.26</v>
      </c>
      <c r="BC31" s="17">
        <v>0.25</v>
      </c>
      <c r="BD31" s="17">
        <v>0.23</v>
      </c>
      <c r="BE31" s="17">
        <v>0.52</v>
      </c>
      <c r="BF31" s="17">
        <v>0.46</v>
      </c>
      <c r="BG31" s="17">
        <v>0.56999999999999995</v>
      </c>
      <c r="BH31" s="17">
        <v>0.48</v>
      </c>
      <c r="BI31" s="17">
        <v>0.33</v>
      </c>
      <c r="BJ31" s="17">
        <v>0.52</v>
      </c>
      <c r="BK31" s="17">
        <v>0.28999999999999998</v>
      </c>
      <c r="BL31" s="17">
        <v>0.32</v>
      </c>
      <c r="BM31" s="20">
        <f t="shared" si="8"/>
        <v>21.739999999999981</v>
      </c>
      <c r="BN31" s="20">
        <f t="shared" si="8"/>
        <v>15.559999999999947</v>
      </c>
      <c r="BO31" s="20">
        <f t="shared" si="8"/>
        <v>14.970000000000013</v>
      </c>
      <c r="BP31" s="20">
        <f t="shared" si="8"/>
        <v>13.920000000000126</v>
      </c>
      <c r="BQ31" s="20">
        <f t="shared" si="8"/>
        <v>31.329999999999888</v>
      </c>
      <c r="BR31" s="20">
        <f t="shared" si="8"/>
        <v>27.590000000000153</v>
      </c>
      <c r="BS31" s="20">
        <f t="shared" si="8"/>
        <v>33.860000000000362</v>
      </c>
      <c r="BT31" s="20">
        <f t="shared" si="8"/>
        <v>28.510000000000087</v>
      </c>
      <c r="BU31" s="20">
        <f t="shared" si="8"/>
        <v>19.879999999999811</v>
      </c>
      <c r="BV31" s="20">
        <f t="shared" si="8"/>
        <v>30.719999999999917</v>
      </c>
      <c r="BW31" s="20">
        <f t="shared" si="8"/>
        <v>17.320000000000128</v>
      </c>
      <c r="BX31" s="20">
        <f t="shared" si="8"/>
        <v>19.190000000000289</v>
      </c>
      <c r="BY31" s="17">
        <f t="shared" si="3"/>
        <v>229.88000000000068</v>
      </c>
      <c r="BZ31" s="17">
        <f t="shared" si="4"/>
        <v>11.510000000000026</v>
      </c>
      <c r="CA31" s="17">
        <f t="shared" si="5"/>
        <v>33.200000000000003</v>
      </c>
      <c r="CB31" s="17">
        <f t="shared" si="6"/>
        <v>274.59000000000071</v>
      </c>
    </row>
    <row r="32" spans="1:80" x14ac:dyDescent="0.25">
      <c r="A32" t="str">
        <f t="shared" si="0"/>
        <v>ALPL.BR3</v>
      </c>
      <c r="B32" s="1" t="s">
        <v>38</v>
      </c>
      <c r="C32" s="1" t="s">
        <v>39</v>
      </c>
      <c r="D32" s="1" t="s">
        <v>39</v>
      </c>
      <c r="E32" s="17">
        <v>66.279999999999745</v>
      </c>
      <c r="F32" s="17">
        <v>0</v>
      </c>
      <c r="G32" s="17">
        <v>0</v>
      </c>
      <c r="H32" s="17">
        <v>0</v>
      </c>
      <c r="I32" s="17">
        <v>0</v>
      </c>
      <c r="J32" s="17">
        <v>0</v>
      </c>
      <c r="K32" s="17">
        <v>0</v>
      </c>
      <c r="L32" s="17">
        <v>110.4900000000016</v>
      </c>
      <c r="M32" s="17">
        <v>0</v>
      </c>
      <c r="N32" s="17">
        <v>0</v>
      </c>
      <c r="O32" s="17">
        <v>0</v>
      </c>
      <c r="P32" s="17">
        <v>8.9199999999999591</v>
      </c>
      <c r="Q32" s="20">
        <v>3.3100000000000023</v>
      </c>
      <c r="R32" s="20">
        <v>0</v>
      </c>
      <c r="S32" s="20">
        <v>0</v>
      </c>
      <c r="T32" s="20">
        <v>0</v>
      </c>
      <c r="U32" s="20">
        <v>0</v>
      </c>
      <c r="V32" s="20">
        <v>0</v>
      </c>
      <c r="W32" s="20">
        <v>0</v>
      </c>
      <c r="X32" s="20">
        <v>5.5300000000000011</v>
      </c>
      <c r="Y32" s="20">
        <v>0</v>
      </c>
      <c r="Z32" s="20">
        <v>0</v>
      </c>
      <c r="AA32" s="20">
        <v>0</v>
      </c>
      <c r="AB32" s="20">
        <v>0.45000000000000107</v>
      </c>
      <c r="AC32" s="17">
        <v>8.9599999999999795</v>
      </c>
      <c r="AD32" s="17">
        <v>0</v>
      </c>
      <c r="AE32" s="17">
        <v>0</v>
      </c>
      <c r="AF32" s="17">
        <v>0</v>
      </c>
      <c r="AG32" s="17">
        <v>0</v>
      </c>
      <c r="AH32" s="17">
        <v>0</v>
      </c>
      <c r="AI32" s="17">
        <v>0</v>
      </c>
      <c r="AJ32" s="17">
        <v>13.490000000000009</v>
      </c>
      <c r="AK32" s="17">
        <v>0</v>
      </c>
      <c r="AL32" s="17">
        <v>0</v>
      </c>
      <c r="AM32" s="17">
        <v>0</v>
      </c>
      <c r="AN32" s="17">
        <v>1.019999999999996</v>
      </c>
      <c r="AO32" s="20">
        <f t="shared" si="7"/>
        <v>78.549999999999727</v>
      </c>
      <c r="AP32" s="20">
        <f t="shared" si="7"/>
        <v>0</v>
      </c>
      <c r="AQ32" s="20">
        <f t="shared" si="7"/>
        <v>0</v>
      </c>
      <c r="AR32" s="20">
        <f t="shared" si="7"/>
        <v>0</v>
      </c>
      <c r="AS32" s="20">
        <f t="shared" si="7"/>
        <v>0</v>
      </c>
      <c r="AT32" s="20">
        <f t="shared" si="7"/>
        <v>0</v>
      </c>
      <c r="AU32" s="20">
        <f t="shared" si="7"/>
        <v>0</v>
      </c>
      <c r="AV32" s="20">
        <f t="shared" si="7"/>
        <v>129.51000000000161</v>
      </c>
      <c r="AW32" s="20">
        <f t="shared" si="7"/>
        <v>0</v>
      </c>
      <c r="AX32" s="20">
        <f t="shared" si="7"/>
        <v>0</v>
      </c>
      <c r="AY32" s="20">
        <f t="shared" si="7"/>
        <v>0</v>
      </c>
      <c r="AZ32" s="20">
        <f t="shared" si="7"/>
        <v>10.389999999999956</v>
      </c>
      <c r="BA32" s="17">
        <v>1.33</v>
      </c>
      <c r="BB32" s="17">
        <v>0</v>
      </c>
      <c r="BC32" s="17">
        <v>0</v>
      </c>
      <c r="BD32" s="17">
        <v>0</v>
      </c>
      <c r="BE32" s="17">
        <v>0</v>
      </c>
      <c r="BF32" s="17">
        <v>0</v>
      </c>
      <c r="BG32" s="17">
        <v>0</v>
      </c>
      <c r="BH32" s="17">
        <v>2.21</v>
      </c>
      <c r="BI32" s="17">
        <v>0</v>
      </c>
      <c r="BJ32" s="17">
        <v>0</v>
      </c>
      <c r="BK32" s="17">
        <v>0</v>
      </c>
      <c r="BL32" s="17">
        <v>0.18</v>
      </c>
      <c r="BM32" s="20">
        <f t="shared" si="8"/>
        <v>79.879999999999725</v>
      </c>
      <c r="BN32" s="20">
        <f t="shared" si="8"/>
        <v>0</v>
      </c>
      <c r="BO32" s="20">
        <f t="shared" si="8"/>
        <v>0</v>
      </c>
      <c r="BP32" s="20">
        <f t="shared" si="8"/>
        <v>0</v>
      </c>
      <c r="BQ32" s="20">
        <f t="shared" si="8"/>
        <v>0</v>
      </c>
      <c r="BR32" s="20">
        <f t="shared" si="8"/>
        <v>0</v>
      </c>
      <c r="BS32" s="20">
        <f t="shared" si="8"/>
        <v>0</v>
      </c>
      <c r="BT32" s="20">
        <f t="shared" si="8"/>
        <v>131.72000000000162</v>
      </c>
      <c r="BU32" s="20">
        <f t="shared" si="8"/>
        <v>0</v>
      </c>
      <c r="BV32" s="20">
        <f t="shared" si="8"/>
        <v>0</v>
      </c>
      <c r="BW32" s="20">
        <f t="shared" si="8"/>
        <v>0</v>
      </c>
      <c r="BX32" s="20">
        <f t="shared" si="8"/>
        <v>10.569999999999956</v>
      </c>
      <c r="BY32" s="17">
        <f t="shared" si="3"/>
        <v>185.69000000000131</v>
      </c>
      <c r="BZ32" s="17">
        <f t="shared" si="4"/>
        <v>9.2900000000000045</v>
      </c>
      <c r="CA32" s="17">
        <f t="shared" si="5"/>
        <v>27.189999999999984</v>
      </c>
      <c r="CB32" s="17">
        <f t="shared" si="6"/>
        <v>222.17000000000129</v>
      </c>
    </row>
    <row r="33" spans="1:80" x14ac:dyDescent="0.25">
      <c r="A33" t="str">
        <f t="shared" si="0"/>
        <v>ALPL.BR4</v>
      </c>
      <c r="B33" s="1" t="s">
        <v>38</v>
      </c>
      <c r="C33" s="1" t="s">
        <v>40</v>
      </c>
      <c r="D33" s="1" t="s">
        <v>40</v>
      </c>
      <c r="E33" s="17">
        <v>-10.400000000000546</v>
      </c>
      <c r="F33" s="17">
        <v>-15.799999999999272</v>
      </c>
      <c r="G33" s="17">
        <v>0</v>
      </c>
      <c r="H33" s="17">
        <v>0</v>
      </c>
      <c r="I33" s="17">
        <v>-16.690000000000509</v>
      </c>
      <c r="J33" s="17">
        <v>-84.360000000000582</v>
      </c>
      <c r="K33" s="17">
        <v>-114.2300000000032</v>
      </c>
      <c r="L33" s="17">
        <v>-96.790000000000873</v>
      </c>
      <c r="M33" s="17">
        <v>-23.649999999999636</v>
      </c>
      <c r="N33" s="17">
        <v>-90.5</v>
      </c>
      <c r="O33" s="17">
        <v>-86.510000000002037</v>
      </c>
      <c r="P33" s="17">
        <v>-157.11000000000058</v>
      </c>
      <c r="Q33" s="20">
        <v>-0.51999999999999957</v>
      </c>
      <c r="R33" s="20">
        <v>-0.79</v>
      </c>
      <c r="S33" s="20">
        <v>0</v>
      </c>
      <c r="T33" s="20">
        <v>0</v>
      </c>
      <c r="U33" s="20">
        <v>-0.83999999999999631</v>
      </c>
      <c r="V33" s="20">
        <v>-4.2199999999999989</v>
      </c>
      <c r="W33" s="20">
        <v>-5.7100000000000364</v>
      </c>
      <c r="X33" s="20">
        <v>-4.839999999999975</v>
      </c>
      <c r="Y33" s="20">
        <v>-1.1799999999999926</v>
      </c>
      <c r="Z33" s="20">
        <v>-4.5300000000000011</v>
      </c>
      <c r="AA33" s="20">
        <v>-4.3299999999999841</v>
      </c>
      <c r="AB33" s="20">
        <v>-7.8599999999999852</v>
      </c>
      <c r="AC33" s="17">
        <v>-1.4000000000000004</v>
      </c>
      <c r="AD33" s="17">
        <v>-2.0999999999999979</v>
      </c>
      <c r="AE33" s="17">
        <v>0</v>
      </c>
      <c r="AF33" s="17">
        <v>0</v>
      </c>
      <c r="AG33" s="17">
        <v>-2.1300000000000097</v>
      </c>
      <c r="AH33" s="17">
        <v>-10.609999999999957</v>
      </c>
      <c r="AI33" s="17">
        <v>-14.159999999999968</v>
      </c>
      <c r="AJ33" s="17">
        <v>-11.819999999999936</v>
      </c>
      <c r="AK33" s="17">
        <v>-2.8400000000000034</v>
      </c>
      <c r="AL33" s="17">
        <v>-10.699999999999989</v>
      </c>
      <c r="AM33" s="17">
        <v>-10.069999999999993</v>
      </c>
      <c r="AN33" s="17">
        <v>-18</v>
      </c>
      <c r="AO33" s="20">
        <f t="shared" si="7"/>
        <v>-12.320000000000546</v>
      </c>
      <c r="AP33" s="20">
        <f t="shared" si="7"/>
        <v>-18.689999999999269</v>
      </c>
      <c r="AQ33" s="20">
        <f t="shared" si="7"/>
        <v>0</v>
      </c>
      <c r="AR33" s="20">
        <f t="shared" si="7"/>
        <v>0</v>
      </c>
      <c r="AS33" s="20">
        <f t="shared" si="7"/>
        <v>-19.660000000000515</v>
      </c>
      <c r="AT33" s="20">
        <f t="shared" si="7"/>
        <v>-99.190000000000538</v>
      </c>
      <c r="AU33" s="20">
        <f t="shared" si="7"/>
        <v>-134.10000000000321</v>
      </c>
      <c r="AV33" s="20">
        <f t="shared" si="7"/>
        <v>-113.45000000000078</v>
      </c>
      <c r="AW33" s="20">
        <f t="shared" si="7"/>
        <v>-27.669999999999632</v>
      </c>
      <c r="AX33" s="20">
        <f t="shared" si="7"/>
        <v>-105.72999999999999</v>
      </c>
      <c r="AY33" s="20">
        <f t="shared" si="7"/>
        <v>-100.91000000000201</v>
      </c>
      <c r="AZ33" s="20">
        <f t="shared" si="7"/>
        <v>-182.97000000000057</v>
      </c>
      <c r="BA33" s="17">
        <v>-0.21</v>
      </c>
      <c r="BB33" s="17">
        <v>-0.32</v>
      </c>
      <c r="BC33" s="17">
        <v>0</v>
      </c>
      <c r="BD33" s="17">
        <v>0</v>
      </c>
      <c r="BE33" s="17">
        <v>-0.33</v>
      </c>
      <c r="BF33" s="17">
        <v>-1.69</v>
      </c>
      <c r="BG33" s="17">
        <v>-2.2799999999999998</v>
      </c>
      <c r="BH33" s="17">
        <v>-1.94</v>
      </c>
      <c r="BI33" s="17">
        <v>-0.47</v>
      </c>
      <c r="BJ33" s="17">
        <v>-1.81</v>
      </c>
      <c r="BK33" s="17">
        <v>-1.73</v>
      </c>
      <c r="BL33" s="17">
        <v>-3.14</v>
      </c>
      <c r="BM33" s="20">
        <f t="shared" si="8"/>
        <v>-12.530000000000546</v>
      </c>
      <c r="BN33" s="20">
        <f t="shared" si="8"/>
        <v>-19.00999999999927</v>
      </c>
      <c r="BO33" s="20">
        <f t="shared" si="8"/>
        <v>0</v>
      </c>
      <c r="BP33" s="20">
        <f t="shared" si="8"/>
        <v>0</v>
      </c>
      <c r="BQ33" s="20">
        <f t="shared" si="8"/>
        <v>-19.990000000000514</v>
      </c>
      <c r="BR33" s="20">
        <f t="shared" si="8"/>
        <v>-100.88000000000054</v>
      </c>
      <c r="BS33" s="20">
        <f t="shared" si="8"/>
        <v>-136.38000000000321</v>
      </c>
      <c r="BT33" s="20">
        <f t="shared" si="8"/>
        <v>-115.39000000000078</v>
      </c>
      <c r="BU33" s="20">
        <f t="shared" si="8"/>
        <v>-28.139999999999631</v>
      </c>
      <c r="BV33" s="20">
        <f t="shared" si="8"/>
        <v>-107.53999999999999</v>
      </c>
      <c r="BW33" s="20">
        <f t="shared" si="8"/>
        <v>-102.64000000000202</v>
      </c>
      <c r="BX33" s="20">
        <f t="shared" si="8"/>
        <v>-186.11000000000055</v>
      </c>
      <c r="BY33" s="17">
        <f t="shared" si="3"/>
        <v>-696.04000000000724</v>
      </c>
      <c r="BZ33" s="17">
        <f t="shared" si="4"/>
        <v>-34.819999999999965</v>
      </c>
      <c r="CA33" s="17">
        <f t="shared" si="5"/>
        <v>-97.749999999999844</v>
      </c>
      <c r="CB33" s="17">
        <f t="shared" si="6"/>
        <v>-828.61000000000706</v>
      </c>
    </row>
    <row r="34" spans="1:80" x14ac:dyDescent="0.25">
      <c r="A34" t="str">
        <f t="shared" si="0"/>
        <v>BALP.BR5</v>
      </c>
      <c r="B34" s="1" t="s">
        <v>41</v>
      </c>
      <c r="C34" s="1" t="s">
        <v>42</v>
      </c>
      <c r="D34" s="1" t="s">
        <v>42</v>
      </c>
      <c r="E34" s="17">
        <v>0</v>
      </c>
      <c r="F34" s="17">
        <v>0</v>
      </c>
      <c r="G34" s="17">
        <v>0</v>
      </c>
      <c r="H34" s="17">
        <v>0</v>
      </c>
      <c r="I34" s="17">
        <v>0</v>
      </c>
      <c r="J34" s="17">
        <v>187.91999999999825</v>
      </c>
      <c r="K34" s="17">
        <v>283.94000000000233</v>
      </c>
      <c r="L34" s="17">
        <v>261.41999999999825</v>
      </c>
      <c r="M34" s="17">
        <v>187.04999999998836</v>
      </c>
      <c r="N34" s="17">
        <v>600.46999999997206</v>
      </c>
      <c r="O34" s="17">
        <v>211.16000000000349</v>
      </c>
      <c r="P34" s="17">
        <v>539.77999999999884</v>
      </c>
      <c r="Q34" s="20">
        <v>0</v>
      </c>
      <c r="R34" s="20">
        <v>0</v>
      </c>
      <c r="S34" s="20">
        <v>0</v>
      </c>
      <c r="T34" s="20">
        <v>0</v>
      </c>
      <c r="U34" s="20">
        <v>0</v>
      </c>
      <c r="V34" s="20">
        <v>9.4000000000000909</v>
      </c>
      <c r="W34" s="20">
        <v>14.199999999999818</v>
      </c>
      <c r="X34" s="20">
        <v>13.070000000000164</v>
      </c>
      <c r="Y34" s="20">
        <v>9.3499999999999091</v>
      </c>
      <c r="Z34" s="20">
        <v>30.029999999999745</v>
      </c>
      <c r="AA34" s="20">
        <v>10.549999999999955</v>
      </c>
      <c r="AB34" s="20">
        <v>26.990000000000236</v>
      </c>
      <c r="AC34" s="17">
        <v>0</v>
      </c>
      <c r="AD34" s="17">
        <v>0</v>
      </c>
      <c r="AE34" s="17">
        <v>0</v>
      </c>
      <c r="AF34" s="17">
        <v>0</v>
      </c>
      <c r="AG34" s="17">
        <v>0</v>
      </c>
      <c r="AH34" s="17">
        <v>23.650000000000091</v>
      </c>
      <c r="AI34" s="17">
        <v>35.210000000000036</v>
      </c>
      <c r="AJ34" s="17">
        <v>31.920000000000073</v>
      </c>
      <c r="AK34" s="17">
        <v>22.480000000000018</v>
      </c>
      <c r="AL34" s="17">
        <v>71.059999999999491</v>
      </c>
      <c r="AM34" s="17">
        <v>24.579999999999927</v>
      </c>
      <c r="AN34" s="17">
        <v>61.839999999998327</v>
      </c>
      <c r="AO34" s="20">
        <f t="shared" si="7"/>
        <v>0</v>
      </c>
      <c r="AP34" s="20">
        <f t="shared" si="7"/>
        <v>0</v>
      </c>
      <c r="AQ34" s="20">
        <f t="shared" si="7"/>
        <v>0</v>
      </c>
      <c r="AR34" s="20">
        <f t="shared" si="7"/>
        <v>0</v>
      </c>
      <c r="AS34" s="20">
        <f t="shared" si="7"/>
        <v>0</v>
      </c>
      <c r="AT34" s="20">
        <f t="shared" si="7"/>
        <v>220.96999999999844</v>
      </c>
      <c r="AU34" s="20">
        <f t="shared" si="7"/>
        <v>333.35000000000218</v>
      </c>
      <c r="AV34" s="20">
        <f t="shared" si="7"/>
        <v>306.40999999999849</v>
      </c>
      <c r="AW34" s="20">
        <f t="shared" si="7"/>
        <v>218.87999999998829</v>
      </c>
      <c r="AX34" s="20">
        <f t="shared" si="7"/>
        <v>701.5599999999713</v>
      </c>
      <c r="AY34" s="20">
        <f t="shared" si="7"/>
        <v>246.29000000000337</v>
      </c>
      <c r="AZ34" s="20">
        <f t="shared" si="7"/>
        <v>628.6099999999974</v>
      </c>
      <c r="BA34" s="17">
        <v>0</v>
      </c>
      <c r="BB34" s="17">
        <v>0</v>
      </c>
      <c r="BC34" s="17">
        <v>0</v>
      </c>
      <c r="BD34" s="17">
        <v>0</v>
      </c>
      <c r="BE34" s="17">
        <v>0</v>
      </c>
      <c r="BF34" s="17">
        <v>3.76</v>
      </c>
      <c r="BG34" s="17">
        <v>5.68</v>
      </c>
      <c r="BH34" s="17">
        <v>5.23</v>
      </c>
      <c r="BI34" s="17">
        <v>3.74</v>
      </c>
      <c r="BJ34" s="17">
        <v>12.01</v>
      </c>
      <c r="BK34" s="17">
        <v>4.22</v>
      </c>
      <c r="BL34" s="17">
        <v>10.79</v>
      </c>
      <c r="BM34" s="20">
        <f t="shared" si="8"/>
        <v>0</v>
      </c>
      <c r="BN34" s="20">
        <f t="shared" si="8"/>
        <v>0</v>
      </c>
      <c r="BO34" s="20">
        <f t="shared" si="8"/>
        <v>0</v>
      </c>
      <c r="BP34" s="20">
        <f t="shared" si="8"/>
        <v>0</v>
      </c>
      <c r="BQ34" s="20">
        <f t="shared" si="8"/>
        <v>0</v>
      </c>
      <c r="BR34" s="20">
        <f t="shared" si="8"/>
        <v>224.72999999999843</v>
      </c>
      <c r="BS34" s="20">
        <f t="shared" si="8"/>
        <v>339.03000000000219</v>
      </c>
      <c r="BT34" s="20">
        <f t="shared" si="8"/>
        <v>311.63999999999851</v>
      </c>
      <c r="BU34" s="20">
        <f t="shared" si="8"/>
        <v>222.61999999998829</v>
      </c>
      <c r="BV34" s="20">
        <f t="shared" si="8"/>
        <v>713.56999999997129</v>
      </c>
      <c r="BW34" s="20">
        <f t="shared" si="8"/>
        <v>250.51000000000337</v>
      </c>
      <c r="BX34" s="20">
        <f t="shared" si="8"/>
        <v>639.39999999999736</v>
      </c>
      <c r="BY34" s="17">
        <f t="shared" si="3"/>
        <v>2271.7399999999616</v>
      </c>
      <c r="BZ34" s="17">
        <f t="shared" si="4"/>
        <v>113.58999999999992</v>
      </c>
      <c r="CA34" s="17">
        <f t="shared" si="5"/>
        <v>316.16999999999803</v>
      </c>
      <c r="CB34" s="17">
        <f t="shared" si="6"/>
        <v>2701.4999999999595</v>
      </c>
    </row>
    <row r="35" spans="1:80" x14ac:dyDescent="0.25">
      <c r="A35" t="str">
        <f t="shared" si="0"/>
        <v>ENMP.BR5</v>
      </c>
      <c r="B35" s="1" t="s">
        <v>43</v>
      </c>
      <c r="C35" s="1" t="s">
        <v>42</v>
      </c>
      <c r="D35" s="1" t="s">
        <v>42</v>
      </c>
      <c r="E35" s="17">
        <v>384.3300000000163</v>
      </c>
      <c r="F35" s="17">
        <v>193.79000000000815</v>
      </c>
      <c r="G35" s="17">
        <v>165.51000000000204</v>
      </c>
      <c r="H35" s="17">
        <v>142.23999999999796</v>
      </c>
      <c r="I35" s="17">
        <v>197.51999999998952</v>
      </c>
      <c r="J35" s="17">
        <v>0</v>
      </c>
      <c r="K35" s="17">
        <v>0</v>
      </c>
      <c r="L35" s="17">
        <v>0</v>
      </c>
      <c r="M35" s="17">
        <v>0</v>
      </c>
      <c r="N35" s="17">
        <v>0</v>
      </c>
      <c r="O35" s="17">
        <v>0</v>
      </c>
      <c r="P35" s="17">
        <v>0</v>
      </c>
      <c r="Q35" s="20">
        <v>19.220000000000255</v>
      </c>
      <c r="R35" s="20">
        <v>9.6900000000000546</v>
      </c>
      <c r="S35" s="20">
        <v>8.2799999999999727</v>
      </c>
      <c r="T35" s="20">
        <v>7.1099999999999</v>
      </c>
      <c r="U35" s="20">
        <v>9.8800000000001091</v>
      </c>
      <c r="V35" s="20">
        <v>0</v>
      </c>
      <c r="W35" s="20">
        <v>0</v>
      </c>
      <c r="X35" s="20">
        <v>0</v>
      </c>
      <c r="Y35" s="20">
        <v>0</v>
      </c>
      <c r="Z35" s="20">
        <v>0</v>
      </c>
      <c r="AA35" s="20">
        <v>0</v>
      </c>
      <c r="AB35" s="20">
        <v>0</v>
      </c>
      <c r="AC35" s="17">
        <v>51.949999999999818</v>
      </c>
      <c r="AD35" s="17">
        <v>25.829999999999927</v>
      </c>
      <c r="AE35" s="17">
        <v>21.760000000000218</v>
      </c>
      <c r="AF35" s="17">
        <v>18.430000000000291</v>
      </c>
      <c r="AG35" s="17">
        <v>25.230000000000018</v>
      </c>
      <c r="AH35" s="17">
        <v>0</v>
      </c>
      <c r="AI35" s="17">
        <v>0</v>
      </c>
      <c r="AJ35" s="17">
        <v>0</v>
      </c>
      <c r="AK35" s="17">
        <v>0</v>
      </c>
      <c r="AL35" s="17">
        <v>0</v>
      </c>
      <c r="AM35" s="17">
        <v>0</v>
      </c>
      <c r="AN35" s="17">
        <v>0</v>
      </c>
      <c r="AO35" s="20">
        <f t="shared" si="7"/>
        <v>455.50000000001637</v>
      </c>
      <c r="AP35" s="20">
        <f t="shared" si="7"/>
        <v>229.31000000000813</v>
      </c>
      <c r="AQ35" s="20">
        <f t="shared" si="7"/>
        <v>195.55000000000223</v>
      </c>
      <c r="AR35" s="20">
        <f t="shared" si="7"/>
        <v>167.77999999999815</v>
      </c>
      <c r="AS35" s="20">
        <f t="shared" si="7"/>
        <v>232.62999999998965</v>
      </c>
      <c r="AT35" s="20">
        <f t="shared" si="7"/>
        <v>0</v>
      </c>
      <c r="AU35" s="20">
        <f t="shared" si="7"/>
        <v>0</v>
      </c>
      <c r="AV35" s="20">
        <f t="shared" si="7"/>
        <v>0</v>
      </c>
      <c r="AW35" s="20">
        <f t="shared" si="7"/>
        <v>0</v>
      </c>
      <c r="AX35" s="20">
        <f t="shared" si="7"/>
        <v>0</v>
      </c>
      <c r="AY35" s="20">
        <f t="shared" si="7"/>
        <v>0</v>
      </c>
      <c r="AZ35" s="20">
        <f t="shared" si="7"/>
        <v>0</v>
      </c>
      <c r="BA35" s="17">
        <v>7.68</v>
      </c>
      <c r="BB35" s="17">
        <v>3.87</v>
      </c>
      <c r="BC35" s="17">
        <v>3.31</v>
      </c>
      <c r="BD35" s="17">
        <v>2.84</v>
      </c>
      <c r="BE35" s="17">
        <v>3.95</v>
      </c>
      <c r="BF35" s="17">
        <v>0</v>
      </c>
      <c r="BG35" s="17">
        <v>0</v>
      </c>
      <c r="BH35" s="17">
        <v>0</v>
      </c>
      <c r="BI35" s="17">
        <v>0</v>
      </c>
      <c r="BJ35" s="17">
        <v>0</v>
      </c>
      <c r="BK35" s="17">
        <v>0</v>
      </c>
      <c r="BL35" s="17">
        <v>0</v>
      </c>
      <c r="BM35" s="20">
        <f t="shared" si="8"/>
        <v>463.18000000001638</v>
      </c>
      <c r="BN35" s="20">
        <f t="shared" si="8"/>
        <v>233.18000000000814</v>
      </c>
      <c r="BO35" s="20">
        <f t="shared" si="8"/>
        <v>198.86000000000223</v>
      </c>
      <c r="BP35" s="20">
        <f t="shared" si="8"/>
        <v>170.61999999999816</v>
      </c>
      <c r="BQ35" s="20">
        <f t="shared" si="8"/>
        <v>236.57999999998964</v>
      </c>
      <c r="BR35" s="20">
        <f t="shared" si="8"/>
        <v>0</v>
      </c>
      <c r="BS35" s="20">
        <f t="shared" si="8"/>
        <v>0</v>
      </c>
      <c r="BT35" s="20">
        <f t="shared" si="8"/>
        <v>0</v>
      </c>
      <c r="BU35" s="20">
        <f t="shared" si="8"/>
        <v>0</v>
      </c>
      <c r="BV35" s="20">
        <f t="shared" si="8"/>
        <v>0</v>
      </c>
      <c r="BW35" s="20">
        <f t="shared" si="8"/>
        <v>0</v>
      </c>
      <c r="BX35" s="20">
        <f t="shared" si="8"/>
        <v>0</v>
      </c>
      <c r="BY35" s="17">
        <f t="shared" si="3"/>
        <v>1083.390000000014</v>
      </c>
      <c r="BZ35" s="17">
        <f t="shared" si="4"/>
        <v>54.180000000000291</v>
      </c>
      <c r="CA35" s="17">
        <f t="shared" si="5"/>
        <v>164.85000000000028</v>
      </c>
      <c r="CB35" s="17">
        <f t="shared" si="6"/>
        <v>1302.4200000000144</v>
      </c>
    </row>
    <row r="36" spans="1:80" x14ac:dyDescent="0.25">
      <c r="A36" t="str">
        <f t="shared" si="0"/>
        <v>TAU.BRA</v>
      </c>
      <c r="B36" s="1" t="s">
        <v>31</v>
      </c>
      <c r="C36" s="1" t="s">
        <v>44</v>
      </c>
      <c r="D36" s="1" t="s">
        <v>44</v>
      </c>
      <c r="E36" s="17">
        <v>0</v>
      </c>
      <c r="F36" s="17">
        <v>0</v>
      </c>
      <c r="G36" s="17">
        <v>0</v>
      </c>
      <c r="H36" s="17">
        <v>0</v>
      </c>
      <c r="I36" s="17">
        <v>0</v>
      </c>
      <c r="J36" s="17">
        <v>0</v>
      </c>
      <c r="K36" s="17">
        <v>0</v>
      </c>
      <c r="L36" s="17">
        <v>0</v>
      </c>
      <c r="M36" s="17">
        <v>0</v>
      </c>
      <c r="N36" s="17">
        <v>0</v>
      </c>
      <c r="O36" s="17">
        <v>0</v>
      </c>
      <c r="P36" s="17">
        <v>0</v>
      </c>
      <c r="Q36" s="20">
        <v>0</v>
      </c>
      <c r="R36" s="20">
        <v>0</v>
      </c>
      <c r="S36" s="20">
        <v>0</v>
      </c>
      <c r="T36" s="20">
        <v>0</v>
      </c>
      <c r="U36" s="20">
        <v>0</v>
      </c>
      <c r="V36" s="20">
        <v>0</v>
      </c>
      <c r="W36" s="20">
        <v>0</v>
      </c>
      <c r="X36" s="20">
        <v>0</v>
      </c>
      <c r="Y36" s="20">
        <v>0</v>
      </c>
      <c r="Z36" s="20">
        <v>0</v>
      </c>
      <c r="AA36" s="20">
        <v>0</v>
      </c>
      <c r="AB36" s="20">
        <v>0</v>
      </c>
      <c r="AC36" s="17">
        <v>0</v>
      </c>
      <c r="AD36" s="17">
        <v>0</v>
      </c>
      <c r="AE36" s="17">
        <v>0</v>
      </c>
      <c r="AF36" s="17">
        <v>0</v>
      </c>
      <c r="AG36" s="17">
        <v>0</v>
      </c>
      <c r="AH36" s="17">
        <v>0</v>
      </c>
      <c r="AI36" s="17">
        <v>0</v>
      </c>
      <c r="AJ36" s="17">
        <v>0</v>
      </c>
      <c r="AK36" s="17">
        <v>0</v>
      </c>
      <c r="AL36" s="17">
        <v>0</v>
      </c>
      <c r="AM36" s="17">
        <v>0</v>
      </c>
      <c r="AN36" s="17">
        <v>0</v>
      </c>
      <c r="AO36" s="20">
        <f t="shared" si="7"/>
        <v>0</v>
      </c>
      <c r="AP36" s="20">
        <f t="shared" si="7"/>
        <v>0</v>
      </c>
      <c r="AQ36" s="20">
        <f t="shared" si="7"/>
        <v>0</v>
      </c>
      <c r="AR36" s="20">
        <f t="shared" si="7"/>
        <v>0</v>
      </c>
      <c r="AS36" s="20">
        <f t="shared" si="7"/>
        <v>0</v>
      </c>
      <c r="AT36" s="20">
        <f t="shared" si="7"/>
        <v>0</v>
      </c>
      <c r="AU36" s="20">
        <f t="shared" si="7"/>
        <v>0</v>
      </c>
      <c r="AV36" s="20">
        <f t="shared" si="7"/>
        <v>0</v>
      </c>
      <c r="AW36" s="20">
        <f t="shared" si="7"/>
        <v>0</v>
      </c>
      <c r="AX36" s="20">
        <f t="shared" si="7"/>
        <v>0</v>
      </c>
      <c r="AY36" s="20">
        <f t="shared" si="7"/>
        <v>0</v>
      </c>
      <c r="AZ36" s="20">
        <f t="shared" si="7"/>
        <v>0</v>
      </c>
      <c r="BA36" s="17">
        <v>0</v>
      </c>
      <c r="BB36" s="17">
        <v>0</v>
      </c>
      <c r="BC36" s="17">
        <v>0</v>
      </c>
      <c r="BD36" s="17">
        <v>0</v>
      </c>
      <c r="BE36" s="17">
        <v>0</v>
      </c>
      <c r="BF36" s="17">
        <v>0</v>
      </c>
      <c r="BG36" s="17">
        <v>0</v>
      </c>
      <c r="BH36" s="17">
        <v>0</v>
      </c>
      <c r="BI36" s="17">
        <v>0</v>
      </c>
      <c r="BJ36" s="17">
        <v>0</v>
      </c>
      <c r="BK36" s="17">
        <v>0</v>
      </c>
      <c r="BL36" s="17">
        <v>0</v>
      </c>
      <c r="BM36" s="20">
        <f t="shared" si="8"/>
        <v>0</v>
      </c>
      <c r="BN36" s="20">
        <f t="shared" si="8"/>
        <v>0</v>
      </c>
      <c r="BO36" s="20">
        <f t="shared" si="8"/>
        <v>0</v>
      </c>
      <c r="BP36" s="20">
        <f t="shared" si="8"/>
        <v>0</v>
      </c>
      <c r="BQ36" s="20">
        <f t="shared" si="8"/>
        <v>0</v>
      </c>
      <c r="BR36" s="20">
        <f t="shared" si="8"/>
        <v>0</v>
      </c>
      <c r="BS36" s="20">
        <f t="shared" si="8"/>
        <v>0</v>
      </c>
      <c r="BT36" s="20">
        <f t="shared" si="8"/>
        <v>0</v>
      </c>
      <c r="BU36" s="20">
        <f t="shared" si="8"/>
        <v>0</v>
      </c>
      <c r="BV36" s="20">
        <f t="shared" si="8"/>
        <v>0</v>
      </c>
      <c r="BW36" s="20">
        <f t="shared" si="8"/>
        <v>0</v>
      </c>
      <c r="BX36" s="20">
        <f t="shared" si="8"/>
        <v>0</v>
      </c>
      <c r="BY36" s="17">
        <f t="shared" si="3"/>
        <v>0</v>
      </c>
      <c r="BZ36" s="17">
        <f t="shared" si="4"/>
        <v>0</v>
      </c>
      <c r="CA36" s="17">
        <f t="shared" si="5"/>
        <v>0</v>
      </c>
      <c r="CB36" s="17">
        <f t="shared" si="6"/>
        <v>0</v>
      </c>
    </row>
    <row r="37" spans="1:80" x14ac:dyDescent="0.25">
      <c r="A37" t="str">
        <f t="shared" si="0"/>
        <v>BSRW.BSR1</v>
      </c>
      <c r="B37" s="1" t="s">
        <v>45</v>
      </c>
      <c r="C37" s="1" t="s">
        <v>46</v>
      </c>
      <c r="D37" s="1" t="s">
        <v>46</v>
      </c>
      <c r="E37" s="17">
        <v>147.07000000000698</v>
      </c>
      <c r="F37" s="17">
        <v>136.16000000000349</v>
      </c>
      <c r="G37" s="17">
        <v>136.47000000000116</v>
      </c>
      <c r="H37" s="17">
        <v>101.19000000000233</v>
      </c>
      <c r="I37" s="17">
        <v>127.43000000000029</v>
      </c>
      <c r="J37" s="17">
        <v>132.32999999999447</v>
      </c>
      <c r="K37" s="17">
        <v>94.720000000001164</v>
      </c>
      <c r="L37" s="17">
        <v>94.309999999997672</v>
      </c>
      <c r="M37" s="17">
        <v>137.26000000000204</v>
      </c>
      <c r="N37" s="17">
        <v>170.74000000000524</v>
      </c>
      <c r="O37" s="17">
        <v>198.23999999999069</v>
      </c>
      <c r="P37" s="17">
        <v>203.5</v>
      </c>
      <c r="Q37" s="20">
        <v>7.3499999999999091</v>
      </c>
      <c r="R37" s="20">
        <v>6.8100000000000591</v>
      </c>
      <c r="S37" s="20">
        <v>6.8199999999999363</v>
      </c>
      <c r="T37" s="20">
        <v>5.0600000000000023</v>
      </c>
      <c r="U37" s="20">
        <v>6.3700000000000045</v>
      </c>
      <c r="V37" s="20">
        <v>6.6200000000000045</v>
      </c>
      <c r="W37" s="20">
        <v>4.7300000000000182</v>
      </c>
      <c r="X37" s="20">
        <v>4.710000000000008</v>
      </c>
      <c r="Y37" s="20">
        <v>6.8599999999999568</v>
      </c>
      <c r="Z37" s="20">
        <v>8.5400000000000773</v>
      </c>
      <c r="AA37" s="20">
        <v>9.9099999999999682</v>
      </c>
      <c r="AB37" s="20">
        <v>10.17999999999995</v>
      </c>
      <c r="AC37" s="17">
        <v>19.879999999999882</v>
      </c>
      <c r="AD37" s="17">
        <v>18.139999999999873</v>
      </c>
      <c r="AE37" s="17">
        <v>17.950000000000045</v>
      </c>
      <c r="AF37" s="17">
        <v>13.110000000000014</v>
      </c>
      <c r="AG37" s="17">
        <v>16.279999999999973</v>
      </c>
      <c r="AH37" s="17">
        <v>16.649999999999977</v>
      </c>
      <c r="AI37" s="17">
        <v>11.740000000000009</v>
      </c>
      <c r="AJ37" s="17">
        <v>11.519999999999982</v>
      </c>
      <c r="AK37" s="17">
        <v>16.490000000000009</v>
      </c>
      <c r="AL37" s="17">
        <v>20.210000000000036</v>
      </c>
      <c r="AM37" s="17">
        <v>23.079999999999927</v>
      </c>
      <c r="AN37" s="17">
        <v>23.319999999999936</v>
      </c>
      <c r="AO37" s="20">
        <f t="shared" si="7"/>
        <v>174.30000000000678</v>
      </c>
      <c r="AP37" s="20">
        <f t="shared" si="7"/>
        <v>161.11000000000342</v>
      </c>
      <c r="AQ37" s="20">
        <f t="shared" si="7"/>
        <v>161.24000000000115</v>
      </c>
      <c r="AR37" s="20">
        <f t="shared" si="7"/>
        <v>119.36000000000234</v>
      </c>
      <c r="AS37" s="20">
        <f t="shared" si="7"/>
        <v>150.08000000000027</v>
      </c>
      <c r="AT37" s="20">
        <f t="shared" si="7"/>
        <v>155.59999999999445</v>
      </c>
      <c r="AU37" s="20">
        <f t="shared" si="7"/>
        <v>111.19000000000119</v>
      </c>
      <c r="AV37" s="20">
        <f t="shared" si="7"/>
        <v>110.53999999999766</v>
      </c>
      <c r="AW37" s="20">
        <f t="shared" si="7"/>
        <v>160.610000000002</v>
      </c>
      <c r="AX37" s="20">
        <f t="shared" si="7"/>
        <v>199.49000000000535</v>
      </c>
      <c r="AY37" s="20">
        <f t="shared" si="7"/>
        <v>231.22999999999058</v>
      </c>
      <c r="AZ37" s="20">
        <f t="shared" si="7"/>
        <v>236.99999999999989</v>
      </c>
      <c r="BA37" s="17">
        <v>2.94</v>
      </c>
      <c r="BB37" s="17">
        <v>2.72</v>
      </c>
      <c r="BC37" s="17">
        <v>2.73</v>
      </c>
      <c r="BD37" s="17">
        <v>2.02</v>
      </c>
      <c r="BE37" s="17">
        <v>2.5499999999999998</v>
      </c>
      <c r="BF37" s="17">
        <v>2.65</v>
      </c>
      <c r="BG37" s="17">
        <v>1.89</v>
      </c>
      <c r="BH37" s="17">
        <v>1.89</v>
      </c>
      <c r="BI37" s="17">
        <v>2.74</v>
      </c>
      <c r="BJ37" s="17">
        <v>3.41</v>
      </c>
      <c r="BK37" s="17">
        <v>3.96</v>
      </c>
      <c r="BL37" s="17">
        <v>4.07</v>
      </c>
      <c r="BM37" s="20">
        <f t="shared" si="8"/>
        <v>177.24000000000677</v>
      </c>
      <c r="BN37" s="20">
        <f t="shared" si="8"/>
        <v>163.83000000000342</v>
      </c>
      <c r="BO37" s="20">
        <f t="shared" si="8"/>
        <v>163.97000000000114</v>
      </c>
      <c r="BP37" s="20">
        <f t="shared" si="8"/>
        <v>121.38000000000234</v>
      </c>
      <c r="BQ37" s="20">
        <f t="shared" si="8"/>
        <v>152.63000000000028</v>
      </c>
      <c r="BR37" s="20">
        <f t="shared" si="8"/>
        <v>158.24999999999446</v>
      </c>
      <c r="BS37" s="20">
        <f t="shared" si="8"/>
        <v>113.08000000000119</v>
      </c>
      <c r="BT37" s="20">
        <f t="shared" si="8"/>
        <v>112.42999999999766</v>
      </c>
      <c r="BU37" s="20">
        <f t="shared" si="8"/>
        <v>163.35000000000201</v>
      </c>
      <c r="BV37" s="20">
        <f t="shared" si="8"/>
        <v>202.90000000000535</v>
      </c>
      <c r="BW37" s="20">
        <f t="shared" si="8"/>
        <v>235.18999999999059</v>
      </c>
      <c r="BX37" s="20">
        <f t="shared" si="8"/>
        <v>241.06999999999988</v>
      </c>
      <c r="BY37" s="17">
        <f t="shared" si="3"/>
        <v>1679.4200000000055</v>
      </c>
      <c r="BZ37" s="17">
        <f t="shared" si="4"/>
        <v>83.959999999999894</v>
      </c>
      <c r="CA37" s="17">
        <f t="shared" si="5"/>
        <v>241.93999999999966</v>
      </c>
      <c r="CB37" s="17">
        <f t="shared" si="6"/>
        <v>2005.3200000000049</v>
      </c>
    </row>
    <row r="38" spans="1:80" x14ac:dyDescent="0.25">
      <c r="A38" t="str">
        <f>B38&amp;"."&amp;IF(D38="CES1/CES2",C38,IF(C38="CRE1/CRE2",C38,D38))</f>
        <v>VQW.BTR1</v>
      </c>
      <c r="B38" s="1" t="s">
        <v>29</v>
      </c>
      <c r="C38" s="1" t="s">
        <v>47</v>
      </c>
      <c r="D38" s="1" t="s">
        <v>47</v>
      </c>
      <c r="E38" s="17">
        <v>35.239999999997963</v>
      </c>
      <c r="F38" s="17">
        <v>40.360000000000582</v>
      </c>
      <c r="G38" s="17">
        <v>29.100000000000364</v>
      </c>
      <c r="H38" s="17">
        <v>16.5600000000004</v>
      </c>
      <c r="I38" s="17">
        <v>13.869999999999891</v>
      </c>
      <c r="J38" s="17">
        <v>23.649999999999636</v>
      </c>
      <c r="K38" s="17">
        <v>18.079999999999927</v>
      </c>
      <c r="L38" s="17">
        <v>11.5600000000004</v>
      </c>
      <c r="M38" s="17">
        <v>25.790000000000873</v>
      </c>
      <c r="N38" s="17">
        <v>27.350000000000364</v>
      </c>
      <c r="O38" s="17">
        <v>31.889999999999418</v>
      </c>
      <c r="P38" s="17">
        <v>37.850000000002183</v>
      </c>
      <c r="Q38" s="20">
        <v>1.7599999999999909</v>
      </c>
      <c r="R38" s="20">
        <v>2.0200000000000102</v>
      </c>
      <c r="S38" s="20">
        <v>1.4499999999999886</v>
      </c>
      <c r="T38" s="20">
        <v>0.82000000000000028</v>
      </c>
      <c r="U38" s="20">
        <v>0.68999999999999773</v>
      </c>
      <c r="V38" s="20">
        <v>1.1800000000000068</v>
      </c>
      <c r="W38" s="20">
        <v>0.90000000000000568</v>
      </c>
      <c r="X38" s="20">
        <v>0.58000000000000185</v>
      </c>
      <c r="Y38" s="20">
        <v>1.2900000000000063</v>
      </c>
      <c r="Z38" s="20">
        <v>1.3700000000000045</v>
      </c>
      <c r="AA38" s="20">
        <v>1.5999999999999943</v>
      </c>
      <c r="AB38" s="20">
        <v>1.8900000000000148</v>
      </c>
      <c r="AC38" s="17">
        <v>4.7599999999999909</v>
      </c>
      <c r="AD38" s="17">
        <v>5.3799999999999955</v>
      </c>
      <c r="AE38" s="17">
        <v>3.8299999999999841</v>
      </c>
      <c r="AF38" s="17">
        <v>2.1500000000000057</v>
      </c>
      <c r="AG38" s="17">
        <v>1.7700000000000102</v>
      </c>
      <c r="AH38" s="17">
        <v>2.9699999999999989</v>
      </c>
      <c r="AI38" s="17">
        <v>2.2399999999999949</v>
      </c>
      <c r="AJ38" s="17">
        <v>1.4099999999999966</v>
      </c>
      <c r="AK38" s="17">
        <v>3.1000000000000227</v>
      </c>
      <c r="AL38" s="17">
        <v>3.2400000000000091</v>
      </c>
      <c r="AM38" s="17">
        <v>3.710000000000008</v>
      </c>
      <c r="AN38" s="17">
        <v>4.3299999999999841</v>
      </c>
      <c r="AO38" s="20">
        <f t="shared" si="7"/>
        <v>41.759999999997945</v>
      </c>
      <c r="AP38" s="20">
        <f t="shared" si="7"/>
        <v>47.760000000000588</v>
      </c>
      <c r="AQ38" s="20">
        <f t="shared" si="7"/>
        <v>34.380000000000337</v>
      </c>
      <c r="AR38" s="20">
        <f t="shared" si="7"/>
        <v>19.530000000000406</v>
      </c>
      <c r="AS38" s="20">
        <f t="shared" si="7"/>
        <v>16.329999999999899</v>
      </c>
      <c r="AT38" s="20">
        <f t="shared" si="7"/>
        <v>27.799999999999642</v>
      </c>
      <c r="AU38" s="20">
        <f t="shared" si="7"/>
        <v>21.219999999999928</v>
      </c>
      <c r="AV38" s="20">
        <f t="shared" si="7"/>
        <v>13.550000000000399</v>
      </c>
      <c r="AW38" s="20">
        <f t="shared" si="7"/>
        <v>30.180000000000902</v>
      </c>
      <c r="AX38" s="20">
        <f t="shared" si="7"/>
        <v>31.960000000000377</v>
      </c>
      <c r="AY38" s="20">
        <f t="shared" si="7"/>
        <v>37.19999999999942</v>
      </c>
      <c r="AZ38" s="20">
        <f t="shared" si="7"/>
        <v>44.070000000002182</v>
      </c>
      <c r="BA38" s="17">
        <v>0.7</v>
      </c>
      <c r="BB38" s="17">
        <v>0.81</v>
      </c>
      <c r="BC38" s="17">
        <v>0.57999999999999996</v>
      </c>
      <c r="BD38" s="17">
        <v>0.33</v>
      </c>
      <c r="BE38" s="17">
        <v>0.28000000000000003</v>
      </c>
      <c r="BF38" s="17">
        <v>0.47</v>
      </c>
      <c r="BG38" s="17">
        <v>0.36</v>
      </c>
      <c r="BH38" s="17">
        <v>0.23</v>
      </c>
      <c r="BI38" s="17">
        <v>0.52</v>
      </c>
      <c r="BJ38" s="17">
        <v>0.55000000000000004</v>
      </c>
      <c r="BK38" s="17">
        <v>0.64</v>
      </c>
      <c r="BL38" s="17">
        <v>0.76</v>
      </c>
      <c r="BM38" s="20">
        <f t="shared" si="8"/>
        <v>42.459999999997947</v>
      </c>
      <c r="BN38" s="20">
        <f t="shared" si="8"/>
        <v>48.57000000000059</v>
      </c>
      <c r="BO38" s="20">
        <f t="shared" si="8"/>
        <v>34.960000000000335</v>
      </c>
      <c r="BP38" s="20">
        <f t="shared" si="8"/>
        <v>19.860000000000404</v>
      </c>
      <c r="BQ38" s="20">
        <f t="shared" si="8"/>
        <v>16.6099999999999</v>
      </c>
      <c r="BR38" s="20">
        <f t="shared" si="8"/>
        <v>28.269999999999641</v>
      </c>
      <c r="BS38" s="20">
        <f t="shared" si="8"/>
        <v>21.579999999999927</v>
      </c>
      <c r="BT38" s="20">
        <f t="shared" si="8"/>
        <v>13.780000000000399</v>
      </c>
      <c r="BU38" s="20">
        <f t="shared" si="8"/>
        <v>30.700000000000902</v>
      </c>
      <c r="BV38" s="20">
        <f t="shared" si="8"/>
        <v>32.510000000000375</v>
      </c>
      <c r="BW38" s="20">
        <f t="shared" si="8"/>
        <v>37.839999999999421</v>
      </c>
      <c r="BX38" s="20">
        <f t="shared" si="8"/>
        <v>44.83000000000218</v>
      </c>
      <c r="BY38" s="17">
        <f t="shared" si="3"/>
        <v>311.300000000002</v>
      </c>
      <c r="BZ38" s="17">
        <f t="shared" si="4"/>
        <v>15.550000000000022</v>
      </c>
      <c r="CA38" s="17">
        <f t="shared" si="5"/>
        <v>45.12</v>
      </c>
      <c r="CB38" s="17">
        <f t="shared" si="6"/>
        <v>371.97000000000207</v>
      </c>
    </row>
    <row r="39" spans="1:80" x14ac:dyDescent="0.25">
      <c r="A39" t="str">
        <f t="shared" ref="A39:A102" si="9">B39&amp;"."&amp;IF(D39="CES1/CES2",C39,IF(C39="CRE1/CRE2",C39,D39))</f>
        <v>TAU.CAS</v>
      </c>
      <c r="B39" s="1" t="s">
        <v>31</v>
      </c>
      <c r="C39" s="1" t="s">
        <v>48</v>
      </c>
      <c r="D39" s="1" t="s">
        <v>48</v>
      </c>
      <c r="E39" s="17">
        <v>0</v>
      </c>
      <c r="F39" s="17">
        <v>0</v>
      </c>
      <c r="G39" s="17">
        <v>0</v>
      </c>
      <c r="H39" s="17">
        <v>0</v>
      </c>
      <c r="I39" s="17">
        <v>0</v>
      </c>
      <c r="J39" s="17">
        <v>0</v>
      </c>
      <c r="K39" s="17">
        <v>0</v>
      </c>
      <c r="L39" s="17">
        <v>0</v>
      </c>
      <c r="M39" s="17">
        <v>0</v>
      </c>
      <c r="N39" s="17">
        <v>0</v>
      </c>
      <c r="O39" s="17">
        <v>0</v>
      </c>
      <c r="P39" s="17">
        <v>0</v>
      </c>
      <c r="Q39" s="20">
        <v>0</v>
      </c>
      <c r="R39" s="20">
        <v>0</v>
      </c>
      <c r="S39" s="20">
        <v>0</v>
      </c>
      <c r="T39" s="20">
        <v>0</v>
      </c>
      <c r="U39" s="20">
        <v>0</v>
      </c>
      <c r="V39" s="20">
        <v>0</v>
      </c>
      <c r="W39" s="20">
        <v>0</v>
      </c>
      <c r="X39" s="20">
        <v>0</v>
      </c>
      <c r="Y39" s="20">
        <v>0</v>
      </c>
      <c r="Z39" s="20">
        <v>0</v>
      </c>
      <c r="AA39" s="20">
        <v>0</v>
      </c>
      <c r="AB39" s="20">
        <v>0</v>
      </c>
      <c r="AC39" s="17">
        <v>0</v>
      </c>
      <c r="AD39" s="17">
        <v>0</v>
      </c>
      <c r="AE39" s="17">
        <v>0</v>
      </c>
      <c r="AF39" s="17">
        <v>0</v>
      </c>
      <c r="AG39" s="17">
        <v>0</v>
      </c>
      <c r="AH39" s="17">
        <v>0</v>
      </c>
      <c r="AI39" s="17">
        <v>0</v>
      </c>
      <c r="AJ39" s="17">
        <v>0</v>
      </c>
      <c r="AK39" s="17">
        <v>0</v>
      </c>
      <c r="AL39" s="17">
        <v>0</v>
      </c>
      <c r="AM39" s="17">
        <v>0</v>
      </c>
      <c r="AN39" s="17">
        <v>0</v>
      </c>
      <c r="AO39" s="20">
        <f t="shared" si="7"/>
        <v>0</v>
      </c>
      <c r="AP39" s="20">
        <f t="shared" si="7"/>
        <v>0</v>
      </c>
      <c r="AQ39" s="20">
        <f t="shared" si="7"/>
        <v>0</v>
      </c>
      <c r="AR39" s="20">
        <f t="shared" si="7"/>
        <v>0</v>
      </c>
      <c r="AS39" s="20">
        <f t="shared" si="7"/>
        <v>0</v>
      </c>
      <c r="AT39" s="20">
        <f t="shared" si="7"/>
        <v>0</v>
      </c>
      <c r="AU39" s="20">
        <f t="shared" si="7"/>
        <v>0</v>
      </c>
      <c r="AV39" s="20">
        <f t="shared" si="7"/>
        <v>0</v>
      </c>
      <c r="AW39" s="20">
        <f t="shared" si="7"/>
        <v>0</v>
      </c>
      <c r="AX39" s="20">
        <f t="shared" si="7"/>
        <v>0</v>
      </c>
      <c r="AY39" s="20">
        <f t="shared" si="7"/>
        <v>0</v>
      </c>
      <c r="AZ39" s="20">
        <f t="shared" si="7"/>
        <v>0</v>
      </c>
      <c r="BA39" s="17">
        <v>0</v>
      </c>
      <c r="BB39" s="17">
        <v>0</v>
      </c>
      <c r="BC39" s="17">
        <v>0</v>
      </c>
      <c r="BD39" s="17">
        <v>0</v>
      </c>
      <c r="BE39" s="17">
        <v>0</v>
      </c>
      <c r="BF39" s="17">
        <v>0</v>
      </c>
      <c r="BG39" s="17">
        <v>0</v>
      </c>
      <c r="BH39" s="17">
        <v>0</v>
      </c>
      <c r="BI39" s="17">
        <v>0</v>
      </c>
      <c r="BJ39" s="17">
        <v>0</v>
      </c>
      <c r="BK39" s="17">
        <v>0</v>
      </c>
      <c r="BL39" s="17">
        <v>0</v>
      </c>
      <c r="BM39" s="20">
        <f t="shared" si="8"/>
        <v>0</v>
      </c>
      <c r="BN39" s="20">
        <f t="shared" si="8"/>
        <v>0</v>
      </c>
      <c r="BO39" s="20">
        <f t="shared" si="8"/>
        <v>0</v>
      </c>
      <c r="BP39" s="20">
        <f t="shared" si="8"/>
        <v>0</v>
      </c>
      <c r="BQ39" s="20">
        <f t="shared" si="8"/>
        <v>0</v>
      </c>
      <c r="BR39" s="20">
        <f t="shared" si="8"/>
        <v>0</v>
      </c>
      <c r="BS39" s="20">
        <f t="shared" si="8"/>
        <v>0</v>
      </c>
      <c r="BT39" s="20">
        <f t="shared" si="8"/>
        <v>0</v>
      </c>
      <c r="BU39" s="20">
        <f t="shared" si="8"/>
        <v>0</v>
      </c>
      <c r="BV39" s="20">
        <f t="shared" si="8"/>
        <v>0</v>
      </c>
      <c r="BW39" s="20">
        <f t="shared" si="8"/>
        <v>0</v>
      </c>
      <c r="BX39" s="20">
        <f t="shared" si="8"/>
        <v>0</v>
      </c>
      <c r="BY39" s="17">
        <f t="shared" si="3"/>
        <v>0</v>
      </c>
      <c r="BZ39" s="17">
        <f t="shared" si="4"/>
        <v>0</v>
      </c>
      <c r="CA39" s="17">
        <f t="shared" si="5"/>
        <v>0</v>
      </c>
      <c r="CB39" s="17">
        <f t="shared" si="6"/>
        <v>0</v>
      </c>
    </row>
    <row r="40" spans="1:80" x14ac:dyDescent="0.25">
      <c r="A40" t="str">
        <f t="shared" si="9"/>
        <v>CAEC.CES1</v>
      </c>
      <c r="B40" s="1" t="s">
        <v>49</v>
      </c>
      <c r="C40" s="1" t="s">
        <v>50</v>
      </c>
      <c r="D40" s="1" t="s">
        <v>51</v>
      </c>
      <c r="E40" s="17">
        <v>42.479999999999563</v>
      </c>
      <c r="F40" s="17">
        <v>50.650000000001455</v>
      </c>
      <c r="G40" s="17">
        <v>121.59999999999854</v>
      </c>
      <c r="H40" s="17">
        <v>26.899999999999636</v>
      </c>
      <c r="I40" s="17">
        <v>110.72000000000116</v>
      </c>
      <c r="J40" s="17">
        <v>89.260000000002037</v>
      </c>
      <c r="K40" s="17">
        <v>84.280000000002474</v>
      </c>
      <c r="L40" s="17">
        <v>70.640000000001237</v>
      </c>
      <c r="M40" s="17">
        <v>66.149999999999636</v>
      </c>
      <c r="N40" s="17">
        <v>99.509999999994761</v>
      </c>
      <c r="O40" s="17">
        <v>2.1600000000000819</v>
      </c>
      <c r="P40" s="17">
        <v>141.95999999999913</v>
      </c>
      <c r="Q40" s="20">
        <v>2.1200000000000045</v>
      </c>
      <c r="R40" s="20">
        <v>2.5300000000000011</v>
      </c>
      <c r="S40" s="20">
        <v>6.0799999999999841</v>
      </c>
      <c r="T40" s="20">
        <v>1.3500000000000014</v>
      </c>
      <c r="U40" s="20">
        <v>5.539999999999992</v>
      </c>
      <c r="V40" s="20">
        <v>4.4599999999999937</v>
      </c>
      <c r="W40" s="20">
        <v>4.2100000000000009</v>
      </c>
      <c r="X40" s="20">
        <v>3.529999999999994</v>
      </c>
      <c r="Y40" s="20">
        <v>3.3100000000000023</v>
      </c>
      <c r="Z40" s="20">
        <v>4.9799999999999898</v>
      </c>
      <c r="AA40" s="20">
        <v>0.11000000000000032</v>
      </c>
      <c r="AB40" s="20">
        <v>7.1000000000000227</v>
      </c>
      <c r="AC40" s="17">
        <v>5.7400000000000091</v>
      </c>
      <c r="AD40" s="17">
        <v>6.75</v>
      </c>
      <c r="AE40" s="17">
        <v>15.979999999999905</v>
      </c>
      <c r="AF40" s="17">
        <v>3.4899999999999949</v>
      </c>
      <c r="AG40" s="17">
        <v>14.140000000000043</v>
      </c>
      <c r="AH40" s="17">
        <v>11.230000000000018</v>
      </c>
      <c r="AI40" s="17">
        <v>10.450000000000003</v>
      </c>
      <c r="AJ40" s="17">
        <v>8.6199999999999903</v>
      </c>
      <c r="AK40" s="17">
        <v>7.9500000000000028</v>
      </c>
      <c r="AL40" s="17">
        <v>11.769999999999982</v>
      </c>
      <c r="AM40" s="17">
        <v>0.25</v>
      </c>
      <c r="AN40" s="17">
        <v>16.259999999999991</v>
      </c>
      <c r="AO40" s="20">
        <f t="shared" si="7"/>
        <v>50.339999999999577</v>
      </c>
      <c r="AP40" s="20">
        <f t="shared" si="7"/>
        <v>59.930000000001456</v>
      </c>
      <c r="AQ40" s="20">
        <f t="shared" si="7"/>
        <v>143.65999999999843</v>
      </c>
      <c r="AR40" s="20">
        <f t="shared" si="7"/>
        <v>31.739999999999633</v>
      </c>
      <c r="AS40" s="20">
        <f t="shared" si="7"/>
        <v>130.4000000000012</v>
      </c>
      <c r="AT40" s="20">
        <f t="shared" si="7"/>
        <v>104.95000000000205</v>
      </c>
      <c r="AU40" s="20">
        <f t="shared" si="7"/>
        <v>98.940000000002485</v>
      </c>
      <c r="AV40" s="20">
        <f t="shared" si="7"/>
        <v>82.790000000001228</v>
      </c>
      <c r="AW40" s="20">
        <f t="shared" si="7"/>
        <v>77.409999999999641</v>
      </c>
      <c r="AX40" s="20">
        <f t="shared" si="7"/>
        <v>116.25999999999473</v>
      </c>
      <c r="AY40" s="20">
        <f t="shared" si="7"/>
        <v>2.5200000000000822</v>
      </c>
      <c r="AZ40" s="20">
        <f t="shared" si="7"/>
        <v>165.31999999999914</v>
      </c>
      <c r="BA40" s="17">
        <v>0.85</v>
      </c>
      <c r="BB40" s="17">
        <v>1.01</v>
      </c>
      <c r="BC40" s="17">
        <v>2.4300000000000002</v>
      </c>
      <c r="BD40" s="17">
        <v>0.54</v>
      </c>
      <c r="BE40" s="17">
        <v>2.21</v>
      </c>
      <c r="BF40" s="17">
        <v>1.78</v>
      </c>
      <c r="BG40" s="17">
        <v>1.69</v>
      </c>
      <c r="BH40" s="17">
        <v>1.41</v>
      </c>
      <c r="BI40" s="17">
        <v>1.32</v>
      </c>
      <c r="BJ40" s="17">
        <v>1.99</v>
      </c>
      <c r="BK40" s="17">
        <v>0.04</v>
      </c>
      <c r="BL40" s="17">
        <v>2.84</v>
      </c>
      <c r="BM40" s="20">
        <f t="shared" si="8"/>
        <v>51.189999999999579</v>
      </c>
      <c r="BN40" s="20">
        <f t="shared" si="8"/>
        <v>60.940000000001454</v>
      </c>
      <c r="BO40" s="20">
        <f t="shared" si="8"/>
        <v>146.08999999999844</v>
      </c>
      <c r="BP40" s="20">
        <f t="shared" si="8"/>
        <v>32.279999999999632</v>
      </c>
      <c r="BQ40" s="20">
        <f t="shared" si="8"/>
        <v>132.61000000000121</v>
      </c>
      <c r="BR40" s="20">
        <f t="shared" si="8"/>
        <v>106.73000000000205</v>
      </c>
      <c r="BS40" s="20">
        <f t="shared" si="8"/>
        <v>100.63000000000248</v>
      </c>
      <c r="BT40" s="20">
        <f t="shared" si="8"/>
        <v>84.200000000001225</v>
      </c>
      <c r="BU40" s="20">
        <f t="shared" si="8"/>
        <v>78.729999999999634</v>
      </c>
      <c r="BV40" s="20">
        <f t="shared" si="8"/>
        <v>118.24999999999473</v>
      </c>
      <c r="BW40" s="20">
        <f t="shared" si="8"/>
        <v>2.5600000000000822</v>
      </c>
      <c r="BX40" s="20">
        <f t="shared" si="8"/>
        <v>168.15999999999914</v>
      </c>
      <c r="BY40" s="17">
        <f t="shared" si="3"/>
        <v>906.30999999999972</v>
      </c>
      <c r="BZ40" s="17">
        <f t="shared" si="4"/>
        <v>45.319999999999986</v>
      </c>
      <c r="CA40" s="17">
        <f t="shared" si="5"/>
        <v>130.73999999999992</v>
      </c>
      <c r="CB40" s="17">
        <f t="shared" si="6"/>
        <v>1082.3699999999997</v>
      </c>
    </row>
    <row r="41" spans="1:80" x14ac:dyDescent="0.25">
      <c r="A41" t="str">
        <f t="shared" si="9"/>
        <v>CAEC.CES2</v>
      </c>
      <c r="B41" s="1" t="s">
        <v>49</v>
      </c>
      <c r="C41" s="1" t="s">
        <v>52</v>
      </c>
      <c r="D41" s="1" t="s">
        <v>51</v>
      </c>
      <c r="E41" s="17">
        <v>23.349999999999454</v>
      </c>
      <c r="F41" s="17">
        <v>27.9399999999996</v>
      </c>
      <c r="G41" s="17">
        <v>67.159999999999854</v>
      </c>
      <c r="H41" s="17">
        <v>16.259999999999764</v>
      </c>
      <c r="I41" s="17">
        <v>71.690000000000509</v>
      </c>
      <c r="J41" s="17">
        <v>55.659999999999854</v>
      </c>
      <c r="K41" s="17">
        <v>55.860000000000582</v>
      </c>
      <c r="L41" s="17">
        <v>45.6299999999992</v>
      </c>
      <c r="M41" s="17">
        <v>41.949999999998909</v>
      </c>
      <c r="N41" s="17">
        <v>53.960000000000946</v>
      </c>
      <c r="O41" s="17">
        <v>1.3500000000000227</v>
      </c>
      <c r="P41" s="17">
        <v>78.3700000000008</v>
      </c>
      <c r="Q41" s="20">
        <v>1.1700000000000017</v>
      </c>
      <c r="R41" s="20">
        <v>1.3900000000000006</v>
      </c>
      <c r="S41" s="20">
        <v>3.3600000000000136</v>
      </c>
      <c r="T41" s="20">
        <v>0.82000000000000028</v>
      </c>
      <c r="U41" s="20">
        <v>3.5799999999999983</v>
      </c>
      <c r="V41" s="20">
        <v>2.7800000000000011</v>
      </c>
      <c r="W41" s="20">
        <v>2.7899999999999991</v>
      </c>
      <c r="X41" s="20">
        <v>2.2800000000000011</v>
      </c>
      <c r="Y41" s="20">
        <v>2.0999999999999979</v>
      </c>
      <c r="Z41" s="20">
        <v>2.6899999999999977</v>
      </c>
      <c r="AA41" s="20">
        <v>6.0000000000000053E-2</v>
      </c>
      <c r="AB41" s="20">
        <v>3.9099999999999966</v>
      </c>
      <c r="AC41" s="17">
        <v>3.1499999999999773</v>
      </c>
      <c r="AD41" s="17">
        <v>3.7300000000000182</v>
      </c>
      <c r="AE41" s="17">
        <v>8.8300000000000409</v>
      </c>
      <c r="AF41" s="17">
        <v>2.1099999999999994</v>
      </c>
      <c r="AG41" s="17">
        <v>9.1599999999999966</v>
      </c>
      <c r="AH41" s="17">
        <v>7.0100000000000193</v>
      </c>
      <c r="AI41" s="17">
        <v>6.9300000000000068</v>
      </c>
      <c r="AJ41" s="17">
        <v>5.5699999999999932</v>
      </c>
      <c r="AK41" s="17">
        <v>5.0500000000000043</v>
      </c>
      <c r="AL41" s="17">
        <v>6.3800000000000239</v>
      </c>
      <c r="AM41" s="17">
        <v>0.16000000000000014</v>
      </c>
      <c r="AN41" s="17">
        <v>8.9800000000000182</v>
      </c>
      <c r="AO41" s="20">
        <f t="shared" si="7"/>
        <v>27.669999999999433</v>
      </c>
      <c r="AP41" s="20">
        <f t="shared" si="7"/>
        <v>33.059999999999619</v>
      </c>
      <c r="AQ41" s="20">
        <f t="shared" si="7"/>
        <v>79.349999999999909</v>
      </c>
      <c r="AR41" s="20">
        <f t="shared" si="7"/>
        <v>19.189999999999763</v>
      </c>
      <c r="AS41" s="20">
        <f t="shared" si="7"/>
        <v>84.430000000000504</v>
      </c>
      <c r="AT41" s="20">
        <f t="shared" si="7"/>
        <v>65.449999999999875</v>
      </c>
      <c r="AU41" s="20">
        <f t="shared" si="7"/>
        <v>65.580000000000581</v>
      </c>
      <c r="AV41" s="20">
        <f t="shared" si="7"/>
        <v>53.479999999999194</v>
      </c>
      <c r="AW41" s="20">
        <f t="shared" si="7"/>
        <v>49.099999999998907</v>
      </c>
      <c r="AX41" s="20">
        <f t="shared" si="7"/>
        <v>63.030000000000967</v>
      </c>
      <c r="AY41" s="20">
        <f t="shared" si="7"/>
        <v>1.5700000000000229</v>
      </c>
      <c r="AZ41" s="20">
        <f t="shared" si="7"/>
        <v>91.260000000000815</v>
      </c>
      <c r="BA41" s="17">
        <v>0.47</v>
      </c>
      <c r="BB41" s="17">
        <v>0.56000000000000005</v>
      </c>
      <c r="BC41" s="17">
        <v>1.34</v>
      </c>
      <c r="BD41" s="17">
        <v>0.33</v>
      </c>
      <c r="BE41" s="17">
        <v>1.43</v>
      </c>
      <c r="BF41" s="17">
        <v>1.1100000000000001</v>
      </c>
      <c r="BG41" s="17">
        <v>1.1200000000000001</v>
      </c>
      <c r="BH41" s="17">
        <v>0.91</v>
      </c>
      <c r="BI41" s="17">
        <v>0.84</v>
      </c>
      <c r="BJ41" s="17">
        <v>1.08</v>
      </c>
      <c r="BK41" s="17">
        <v>0.03</v>
      </c>
      <c r="BL41" s="17">
        <v>1.57</v>
      </c>
      <c r="BM41" s="20">
        <f t="shared" si="8"/>
        <v>28.139999999999432</v>
      </c>
      <c r="BN41" s="20">
        <f t="shared" si="8"/>
        <v>33.619999999999621</v>
      </c>
      <c r="BO41" s="20">
        <f t="shared" si="8"/>
        <v>80.689999999999912</v>
      </c>
      <c r="BP41" s="20">
        <f t="shared" si="8"/>
        <v>19.519999999999762</v>
      </c>
      <c r="BQ41" s="20">
        <f t="shared" si="8"/>
        <v>85.860000000000511</v>
      </c>
      <c r="BR41" s="20">
        <f t="shared" si="8"/>
        <v>66.559999999999874</v>
      </c>
      <c r="BS41" s="20">
        <f t="shared" si="8"/>
        <v>66.700000000000585</v>
      </c>
      <c r="BT41" s="20">
        <f t="shared" si="8"/>
        <v>54.389999999999191</v>
      </c>
      <c r="BU41" s="20">
        <f t="shared" si="8"/>
        <v>49.939999999998911</v>
      </c>
      <c r="BV41" s="20">
        <f t="shared" si="8"/>
        <v>64.110000000000966</v>
      </c>
      <c r="BW41" s="20">
        <f t="shared" si="8"/>
        <v>1.600000000000023</v>
      </c>
      <c r="BX41" s="20">
        <f t="shared" si="8"/>
        <v>92.830000000000808</v>
      </c>
      <c r="BY41" s="17">
        <f t="shared" si="3"/>
        <v>539.1799999999995</v>
      </c>
      <c r="BZ41" s="17">
        <f t="shared" si="4"/>
        <v>26.930000000000007</v>
      </c>
      <c r="CA41" s="17">
        <f t="shared" si="5"/>
        <v>77.850000000000108</v>
      </c>
      <c r="CB41" s="17">
        <f t="shared" si="6"/>
        <v>643.95999999999958</v>
      </c>
    </row>
    <row r="42" spans="1:80" x14ac:dyDescent="0.25">
      <c r="A42" t="str">
        <f t="shared" si="9"/>
        <v>ICPL.CHIN</v>
      </c>
      <c r="B42" s="1" t="s">
        <v>53</v>
      </c>
      <c r="C42" s="1" t="s">
        <v>54</v>
      </c>
      <c r="D42" s="1" t="s">
        <v>54</v>
      </c>
      <c r="E42" s="17">
        <v>0</v>
      </c>
      <c r="F42" s="17">
        <v>0</v>
      </c>
      <c r="G42" s="17">
        <v>0</v>
      </c>
      <c r="H42" s="17">
        <v>2.75</v>
      </c>
      <c r="I42" s="17">
        <v>11.149999999999636</v>
      </c>
      <c r="J42" s="17">
        <v>9.0900000000001455</v>
      </c>
      <c r="K42" s="17">
        <v>11.149999999999636</v>
      </c>
      <c r="L42" s="17">
        <v>8</v>
      </c>
      <c r="M42" s="17">
        <v>7.6399999999994179</v>
      </c>
      <c r="N42" s="17">
        <v>2.1100000000000136</v>
      </c>
      <c r="O42" s="17">
        <v>0</v>
      </c>
      <c r="P42" s="17">
        <v>0</v>
      </c>
      <c r="Q42" s="20">
        <v>0</v>
      </c>
      <c r="R42" s="20">
        <v>0</v>
      </c>
      <c r="S42" s="20">
        <v>0</v>
      </c>
      <c r="T42" s="20">
        <v>0.14000000000000057</v>
      </c>
      <c r="U42" s="20">
        <v>0.56000000000000227</v>
      </c>
      <c r="V42" s="20">
        <v>0.46000000000000796</v>
      </c>
      <c r="W42" s="20">
        <v>0.56000000000000227</v>
      </c>
      <c r="X42" s="20">
        <v>0.40000000000000568</v>
      </c>
      <c r="Y42" s="20">
        <v>0.38000000000000966</v>
      </c>
      <c r="Z42" s="20">
        <v>0.10999999999999943</v>
      </c>
      <c r="AA42" s="20">
        <v>0</v>
      </c>
      <c r="AB42" s="20">
        <v>0</v>
      </c>
      <c r="AC42" s="17">
        <v>0</v>
      </c>
      <c r="AD42" s="17">
        <v>0</v>
      </c>
      <c r="AE42" s="17">
        <v>0</v>
      </c>
      <c r="AF42" s="17">
        <v>0.34999999999999432</v>
      </c>
      <c r="AG42" s="17">
        <v>1.4199999999999591</v>
      </c>
      <c r="AH42" s="17">
        <v>1.1400000000000432</v>
      </c>
      <c r="AI42" s="17">
        <v>1.3799999999999955</v>
      </c>
      <c r="AJ42" s="17">
        <v>0.98000000000001819</v>
      </c>
      <c r="AK42" s="17">
        <v>0.92000000000001592</v>
      </c>
      <c r="AL42" s="17">
        <v>0.25</v>
      </c>
      <c r="AM42" s="17">
        <v>0</v>
      </c>
      <c r="AN42" s="17">
        <v>0</v>
      </c>
      <c r="AO42" s="20">
        <f t="shared" si="7"/>
        <v>0</v>
      </c>
      <c r="AP42" s="20">
        <f t="shared" si="7"/>
        <v>0</v>
      </c>
      <c r="AQ42" s="20">
        <f t="shared" si="7"/>
        <v>0</v>
      </c>
      <c r="AR42" s="20">
        <f t="shared" si="7"/>
        <v>3.2399999999999949</v>
      </c>
      <c r="AS42" s="20">
        <f t="shared" si="7"/>
        <v>13.129999999999598</v>
      </c>
      <c r="AT42" s="20">
        <f t="shared" si="7"/>
        <v>10.690000000000197</v>
      </c>
      <c r="AU42" s="20">
        <f t="shared" si="7"/>
        <v>13.089999999999634</v>
      </c>
      <c r="AV42" s="20">
        <f t="shared" si="7"/>
        <v>9.3800000000000239</v>
      </c>
      <c r="AW42" s="20">
        <f t="shared" si="7"/>
        <v>8.9399999999994435</v>
      </c>
      <c r="AX42" s="20">
        <f t="shared" si="7"/>
        <v>2.4700000000000131</v>
      </c>
      <c r="AY42" s="20">
        <f t="shared" si="7"/>
        <v>0</v>
      </c>
      <c r="AZ42" s="20">
        <f t="shared" si="7"/>
        <v>0</v>
      </c>
      <c r="BA42" s="17">
        <v>0</v>
      </c>
      <c r="BB42" s="17">
        <v>0</v>
      </c>
      <c r="BC42" s="17">
        <v>0</v>
      </c>
      <c r="BD42" s="17">
        <v>0.05</v>
      </c>
      <c r="BE42" s="17">
        <v>0.22</v>
      </c>
      <c r="BF42" s="17">
        <v>0.18</v>
      </c>
      <c r="BG42" s="17">
        <v>0.22</v>
      </c>
      <c r="BH42" s="17">
        <v>0.16</v>
      </c>
      <c r="BI42" s="17">
        <v>0.15</v>
      </c>
      <c r="BJ42" s="17">
        <v>0.04</v>
      </c>
      <c r="BK42" s="17">
        <v>0</v>
      </c>
      <c r="BL42" s="17">
        <v>0</v>
      </c>
      <c r="BM42" s="20">
        <f t="shared" si="8"/>
        <v>0</v>
      </c>
      <c r="BN42" s="20">
        <f t="shared" si="8"/>
        <v>0</v>
      </c>
      <c r="BO42" s="20">
        <f t="shared" si="8"/>
        <v>0</v>
      </c>
      <c r="BP42" s="20">
        <f t="shared" si="8"/>
        <v>3.2899999999999947</v>
      </c>
      <c r="BQ42" s="20">
        <f t="shared" si="8"/>
        <v>13.349999999999598</v>
      </c>
      <c r="BR42" s="20">
        <f t="shared" si="8"/>
        <v>10.870000000000196</v>
      </c>
      <c r="BS42" s="20">
        <f t="shared" si="8"/>
        <v>13.309999999999635</v>
      </c>
      <c r="BT42" s="20">
        <f t="shared" si="8"/>
        <v>9.540000000000024</v>
      </c>
      <c r="BU42" s="20">
        <f t="shared" si="8"/>
        <v>9.0899999999994439</v>
      </c>
      <c r="BV42" s="20">
        <f t="shared" si="8"/>
        <v>2.5100000000000131</v>
      </c>
      <c r="BW42" s="20">
        <f t="shared" si="8"/>
        <v>0</v>
      </c>
      <c r="BX42" s="20">
        <f t="shared" si="8"/>
        <v>0</v>
      </c>
      <c r="BY42" s="17">
        <f t="shared" si="3"/>
        <v>51.889999999998849</v>
      </c>
      <c r="BZ42" s="17">
        <f t="shared" si="4"/>
        <v>2.6100000000000279</v>
      </c>
      <c r="CA42" s="17">
        <f t="shared" si="5"/>
        <v>7.4600000000000257</v>
      </c>
      <c r="CB42" s="17">
        <f t="shared" si="6"/>
        <v>61.9599999999989</v>
      </c>
    </row>
    <row r="43" spans="1:80" x14ac:dyDescent="0.25">
      <c r="A43" t="str">
        <f t="shared" si="9"/>
        <v>ENC2.CL01</v>
      </c>
      <c r="B43" s="1" t="s">
        <v>55</v>
      </c>
      <c r="C43" s="1" t="s">
        <v>56</v>
      </c>
      <c r="D43" s="1" t="s">
        <v>56</v>
      </c>
      <c r="E43" s="17">
        <v>0</v>
      </c>
      <c r="F43" s="17">
        <v>0</v>
      </c>
      <c r="G43" s="17">
        <v>0</v>
      </c>
      <c r="H43" s="17">
        <v>0</v>
      </c>
      <c r="I43" s="17">
        <v>0</v>
      </c>
      <c r="J43" s="17">
        <v>-4.0000000000000924E-2</v>
      </c>
      <c r="K43" s="17">
        <v>-3.0000000000001137E-2</v>
      </c>
      <c r="L43" s="17">
        <v>-8.9999999999999858E-2</v>
      </c>
      <c r="M43" s="17">
        <v>-1.5299999999999727</v>
      </c>
      <c r="N43" s="17">
        <v>0</v>
      </c>
      <c r="O43" s="17">
        <v>-3.3100000000004002</v>
      </c>
      <c r="P43" s="17">
        <v>-9.8700000000003456</v>
      </c>
      <c r="Q43" s="20">
        <v>0</v>
      </c>
      <c r="R43" s="20">
        <v>0</v>
      </c>
      <c r="S43" s="20">
        <v>0</v>
      </c>
      <c r="T43" s="20">
        <v>0</v>
      </c>
      <c r="U43" s="20">
        <v>0</v>
      </c>
      <c r="V43" s="20">
        <v>0</v>
      </c>
      <c r="W43" s="20">
        <v>-1.0000000000000009E-2</v>
      </c>
      <c r="X43" s="20">
        <v>0</v>
      </c>
      <c r="Y43" s="20">
        <v>-8.0000000000001847E-2</v>
      </c>
      <c r="Z43" s="20">
        <v>0</v>
      </c>
      <c r="AA43" s="20">
        <v>-0.15999999999999659</v>
      </c>
      <c r="AB43" s="20">
        <v>-0.5</v>
      </c>
      <c r="AC43" s="17">
        <v>0</v>
      </c>
      <c r="AD43" s="17">
        <v>0</v>
      </c>
      <c r="AE43" s="17">
        <v>0</v>
      </c>
      <c r="AF43" s="17">
        <v>0</v>
      </c>
      <c r="AG43" s="17">
        <v>0</v>
      </c>
      <c r="AH43" s="17">
        <v>0</v>
      </c>
      <c r="AI43" s="17">
        <v>-1.0000000000000009E-2</v>
      </c>
      <c r="AJ43" s="17">
        <v>-9.9999999999997868E-3</v>
      </c>
      <c r="AK43" s="17">
        <v>-0.19000000000000483</v>
      </c>
      <c r="AL43" s="17">
        <v>0</v>
      </c>
      <c r="AM43" s="17">
        <v>-0.38000000000000966</v>
      </c>
      <c r="AN43" s="17">
        <v>-1.1299999999999955</v>
      </c>
      <c r="AO43" s="20">
        <f t="shared" si="7"/>
        <v>0</v>
      </c>
      <c r="AP43" s="20">
        <f t="shared" si="7"/>
        <v>0</v>
      </c>
      <c r="AQ43" s="20">
        <f t="shared" si="7"/>
        <v>0</v>
      </c>
      <c r="AR43" s="20">
        <f t="shared" si="7"/>
        <v>0</v>
      </c>
      <c r="AS43" s="20">
        <f t="shared" si="7"/>
        <v>0</v>
      </c>
      <c r="AT43" s="20">
        <f t="shared" si="7"/>
        <v>-4.0000000000000924E-2</v>
      </c>
      <c r="AU43" s="20">
        <f t="shared" si="7"/>
        <v>-5.0000000000001155E-2</v>
      </c>
      <c r="AV43" s="20">
        <f t="shared" si="7"/>
        <v>-9.9999999999999645E-2</v>
      </c>
      <c r="AW43" s="20">
        <f t="shared" si="7"/>
        <v>-1.7999999999999794</v>
      </c>
      <c r="AX43" s="20">
        <f t="shared" si="7"/>
        <v>0</v>
      </c>
      <c r="AY43" s="20">
        <f t="shared" si="7"/>
        <v>-3.8500000000004064</v>
      </c>
      <c r="AZ43" s="20">
        <f t="shared" si="7"/>
        <v>-11.500000000000341</v>
      </c>
      <c r="BA43" s="17">
        <v>0</v>
      </c>
      <c r="BB43" s="17">
        <v>0</v>
      </c>
      <c r="BC43" s="17">
        <v>0</v>
      </c>
      <c r="BD43" s="17">
        <v>0</v>
      </c>
      <c r="BE43" s="17">
        <v>0</v>
      </c>
      <c r="BF43" s="17">
        <v>0</v>
      </c>
      <c r="BG43" s="17">
        <v>0</v>
      </c>
      <c r="BH43" s="17">
        <v>0</v>
      </c>
      <c r="BI43" s="17">
        <v>-0.03</v>
      </c>
      <c r="BJ43" s="17">
        <v>0</v>
      </c>
      <c r="BK43" s="17">
        <v>-7.0000000000000007E-2</v>
      </c>
      <c r="BL43" s="17">
        <v>-0.2</v>
      </c>
      <c r="BM43" s="20">
        <f t="shared" si="8"/>
        <v>0</v>
      </c>
      <c r="BN43" s="20">
        <f t="shared" si="8"/>
        <v>0</v>
      </c>
      <c r="BO43" s="20">
        <f t="shared" si="8"/>
        <v>0</v>
      </c>
      <c r="BP43" s="20">
        <f t="shared" si="8"/>
        <v>0</v>
      </c>
      <c r="BQ43" s="20">
        <f t="shared" si="8"/>
        <v>0</v>
      </c>
      <c r="BR43" s="20">
        <f t="shared" si="8"/>
        <v>-4.0000000000000924E-2</v>
      </c>
      <c r="BS43" s="20">
        <f t="shared" si="8"/>
        <v>-5.0000000000001155E-2</v>
      </c>
      <c r="BT43" s="20">
        <f t="shared" si="8"/>
        <v>-9.9999999999999645E-2</v>
      </c>
      <c r="BU43" s="20">
        <f t="shared" si="8"/>
        <v>-1.8299999999999794</v>
      </c>
      <c r="BV43" s="20">
        <f t="shared" si="8"/>
        <v>0</v>
      </c>
      <c r="BW43" s="20">
        <f t="shared" si="8"/>
        <v>-3.9200000000004063</v>
      </c>
      <c r="BX43" s="20">
        <f t="shared" si="8"/>
        <v>-11.70000000000034</v>
      </c>
      <c r="BY43" s="17">
        <f t="shared" si="3"/>
        <v>-14.87000000000072</v>
      </c>
      <c r="BZ43" s="17">
        <f t="shared" si="4"/>
        <v>-0.74999999999999845</v>
      </c>
      <c r="CA43" s="17">
        <f t="shared" si="5"/>
        <v>-2.0200000000000098</v>
      </c>
      <c r="CB43" s="17">
        <f t="shared" si="6"/>
        <v>-17.640000000000725</v>
      </c>
    </row>
    <row r="44" spans="1:80" x14ac:dyDescent="0.25">
      <c r="A44" t="str">
        <f t="shared" si="9"/>
        <v>CMH.CMH1</v>
      </c>
      <c r="B44" s="1" t="s">
        <v>57</v>
      </c>
      <c r="C44" s="1" t="s">
        <v>58</v>
      </c>
      <c r="D44" s="1" t="s">
        <v>58</v>
      </c>
      <c r="E44" s="17">
        <v>0</v>
      </c>
      <c r="F44" s="17">
        <v>0</v>
      </c>
      <c r="G44" s="17">
        <v>0</v>
      </c>
      <c r="H44" s="17">
        <v>0</v>
      </c>
      <c r="I44" s="17">
        <v>0</v>
      </c>
      <c r="J44" s="17">
        <v>0</v>
      </c>
      <c r="K44" s="17">
        <v>0</v>
      </c>
      <c r="L44" s="17">
        <v>0</v>
      </c>
      <c r="M44" s="17">
        <v>0</v>
      </c>
      <c r="N44" s="17">
        <v>0</v>
      </c>
      <c r="O44" s="17">
        <v>0</v>
      </c>
      <c r="P44" s="17">
        <v>0</v>
      </c>
      <c r="Q44" s="20">
        <v>0</v>
      </c>
      <c r="R44" s="20">
        <v>0</v>
      </c>
      <c r="S44" s="20">
        <v>0</v>
      </c>
      <c r="T44" s="20">
        <v>0</v>
      </c>
      <c r="U44" s="20">
        <v>0</v>
      </c>
      <c r="V44" s="20">
        <v>0</v>
      </c>
      <c r="W44" s="20">
        <v>0</v>
      </c>
      <c r="X44" s="20">
        <v>0</v>
      </c>
      <c r="Y44" s="20">
        <v>0</v>
      </c>
      <c r="Z44" s="20">
        <v>0</v>
      </c>
      <c r="AA44" s="20">
        <v>0</v>
      </c>
      <c r="AB44" s="20">
        <v>0</v>
      </c>
      <c r="AC44" s="17">
        <v>0</v>
      </c>
      <c r="AD44" s="17">
        <v>0</v>
      </c>
      <c r="AE44" s="17">
        <v>0</v>
      </c>
      <c r="AF44" s="17">
        <v>0</v>
      </c>
      <c r="AG44" s="17">
        <v>0</v>
      </c>
      <c r="AH44" s="17">
        <v>0</v>
      </c>
      <c r="AI44" s="17">
        <v>0</v>
      </c>
      <c r="AJ44" s="17">
        <v>0</v>
      </c>
      <c r="AK44" s="17">
        <v>0</v>
      </c>
      <c r="AL44" s="17">
        <v>0</v>
      </c>
      <c r="AM44" s="17">
        <v>0</v>
      </c>
      <c r="AN44" s="17">
        <v>0</v>
      </c>
      <c r="AO44" s="20">
        <f t="shared" si="7"/>
        <v>0</v>
      </c>
      <c r="AP44" s="20">
        <f t="shared" si="7"/>
        <v>0</v>
      </c>
      <c r="AQ44" s="20">
        <f t="shared" si="7"/>
        <v>0</v>
      </c>
      <c r="AR44" s="20">
        <f t="shared" ref="AP44:AZ67" si="10">H44+T44+AF44</f>
        <v>0</v>
      </c>
      <c r="AS44" s="20">
        <f t="shared" si="10"/>
        <v>0</v>
      </c>
      <c r="AT44" s="20">
        <f t="shared" si="10"/>
        <v>0</v>
      </c>
      <c r="AU44" s="20">
        <f t="shared" si="10"/>
        <v>0</v>
      </c>
      <c r="AV44" s="20">
        <f t="shared" si="10"/>
        <v>0</v>
      </c>
      <c r="AW44" s="20">
        <f t="shared" si="10"/>
        <v>0</v>
      </c>
      <c r="AX44" s="20">
        <f t="shared" si="10"/>
        <v>0</v>
      </c>
      <c r="AY44" s="20">
        <f t="shared" si="10"/>
        <v>0</v>
      </c>
      <c r="AZ44" s="20">
        <f t="shared" si="10"/>
        <v>0</v>
      </c>
      <c r="BA44" s="17">
        <v>0</v>
      </c>
      <c r="BB44" s="17">
        <v>0</v>
      </c>
      <c r="BC44" s="17">
        <v>0</v>
      </c>
      <c r="BD44" s="17">
        <v>0</v>
      </c>
      <c r="BE44" s="17">
        <v>0</v>
      </c>
      <c r="BF44" s="17">
        <v>0</v>
      </c>
      <c r="BG44" s="17">
        <v>0</v>
      </c>
      <c r="BH44" s="17">
        <v>0</v>
      </c>
      <c r="BI44" s="17">
        <v>0</v>
      </c>
      <c r="BJ44" s="17">
        <v>0</v>
      </c>
      <c r="BK44" s="17">
        <v>0</v>
      </c>
      <c r="BL44" s="17">
        <v>0</v>
      </c>
      <c r="BM44" s="20">
        <f t="shared" si="8"/>
        <v>0</v>
      </c>
      <c r="BN44" s="20">
        <f t="shared" si="8"/>
        <v>0</v>
      </c>
      <c r="BO44" s="20">
        <f t="shared" si="8"/>
        <v>0</v>
      </c>
      <c r="BP44" s="20">
        <f t="shared" ref="BN44:BX67" si="11">AR44+BD44</f>
        <v>0</v>
      </c>
      <c r="BQ44" s="20">
        <f t="shared" si="11"/>
        <v>0</v>
      </c>
      <c r="BR44" s="20">
        <f t="shared" si="11"/>
        <v>0</v>
      </c>
      <c r="BS44" s="20">
        <f t="shared" si="11"/>
        <v>0</v>
      </c>
      <c r="BT44" s="20">
        <f t="shared" si="11"/>
        <v>0</v>
      </c>
      <c r="BU44" s="20">
        <f t="shared" si="11"/>
        <v>0</v>
      </c>
      <c r="BV44" s="20">
        <f t="shared" si="11"/>
        <v>0</v>
      </c>
      <c r="BW44" s="20">
        <f t="shared" si="11"/>
        <v>0</v>
      </c>
      <c r="BX44" s="20">
        <f t="shared" si="11"/>
        <v>0</v>
      </c>
      <c r="BY44" s="17">
        <f t="shared" si="3"/>
        <v>0</v>
      </c>
      <c r="BZ44" s="17">
        <f t="shared" si="4"/>
        <v>0</v>
      </c>
      <c r="CA44" s="17">
        <f t="shared" si="5"/>
        <v>0</v>
      </c>
      <c r="CB44" s="17">
        <f t="shared" si="6"/>
        <v>0</v>
      </c>
    </row>
    <row r="45" spans="1:80" x14ac:dyDescent="0.25">
      <c r="A45" t="str">
        <f t="shared" si="9"/>
        <v>CNRL.CNR5</v>
      </c>
      <c r="B45" s="1" t="s">
        <v>59</v>
      </c>
      <c r="C45" s="1" t="s">
        <v>60</v>
      </c>
      <c r="D45" s="1" t="s">
        <v>60</v>
      </c>
      <c r="E45" s="17">
        <v>0</v>
      </c>
      <c r="F45" s="17">
        <v>0</v>
      </c>
      <c r="G45" s="17">
        <v>0</v>
      </c>
      <c r="H45" s="17">
        <v>-9.9999999999998979E-3</v>
      </c>
      <c r="I45" s="17">
        <v>-20.399999999999977</v>
      </c>
      <c r="J45" s="17">
        <v>0</v>
      </c>
      <c r="K45" s="17">
        <v>-22.240000000000009</v>
      </c>
      <c r="L45" s="17">
        <v>-138.1899999999996</v>
      </c>
      <c r="M45" s="17">
        <v>0</v>
      </c>
      <c r="N45" s="17">
        <v>0</v>
      </c>
      <c r="O45" s="17">
        <v>-0.86999999999999744</v>
      </c>
      <c r="P45" s="17">
        <v>0</v>
      </c>
      <c r="Q45" s="20">
        <v>0</v>
      </c>
      <c r="R45" s="20">
        <v>0</v>
      </c>
      <c r="S45" s="20">
        <v>0</v>
      </c>
      <c r="T45" s="20">
        <v>0</v>
      </c>
      <c r="U45" s="20">
        <v>-1.0199999999999996</v>
      </c>
      <c r="V45" s="20">
        <v>0</v>
      </c>
      <c r="W45" s="20">
        <v>-1.1199999999999992</v>
      </c>
      <c r="X45" s="20">
        <v>-6.9099999999999966</v>
      </c>
      <c r="Y45" s="20">
        <v>0</v>
      </c>
      <c r="Z45" s="20">
        <v>0</v>
      </c>
      <c r="AA45" s="20">
        <v>-3.999999999999998E-2</v>
      </c>
      <c r="AB45" s="20">
        <v>0</v>
      </c>
      <c r="AC45" s="17">
        <v>0</v>
      </c>
      <c r="AD45" s="17">
        <v>0</v>
      </c>
      <c r="AE45" s="17">
        <v>0</v>
      </c>
      <c r="AF45" s="17">
        <v>0</v>
      </c>
      <c r="AG45" s="17">
        <v>-2.6000000000000014</v>
      </c>
      <c r="AH45" s="17">
        <v>0</v>
      </c>
      <c r="AI45" s="17">
        <v>-2.7600000000000016</v>
      </c>
      <c r="AJ45" s="17">
        <v>-16.870000000000005</v>
      </c>
      <c r="AK45" s="17">
        <v>0</v>
      </c>
      <c r="AL45" s="17">
        <v>0</v>
      </c>
      <c r="AM45" s="17">
        <v>-9.9999999999999978E-2</v>
      </c>
      <c r="AN45" s="17">
        <v>0</v>
      </c>
      <c r="AO45" s="20">
        <f t="shared" ref="AO45:AO108" si="12">E45+Q45+AC45</f>
        <v>0</v>
      </c>
      <c r="AP45" s="20">
        <f t="shared" si="10"/>
        <v>0</v>
      </c>
      <c r="AQ45" s="20">
        <f t="shared" si="10"/>
        <v>0</v>
      </c>
      <c r="AR45" s="20">
        <f t="shared" si="10"/>
        <v>-9.9999999999998979E-3</v>
      </c>
      <c r="AS45" s="20">
        <f t="shared" si="10"/>
        <v>-24.019999999999978</v>
      </c>
      <c r="AT45" s="20">
        <f t="shared" si="10"/>
        <v>0</v>
      </c>
      <c r="AU45" s="20">
        <f t="shared" si="10"/>
        <v>-26.120000000000008</v>
      </c>
      <c r="AV45" s="20">
        <f t="shared" si="10"/>
        <v>-161.9699999999996</v>
      </c>
      <c r="AW45" s="20">
        <f t="shared" si="10"/>
        <v>0</v>
      </c>
      <c r="AX45" s="20">
        <f t="shared" si="10"/>
        <v>0</v>
      </c>
      <c r="AY45" s="20">
        <f t="shared" si="10"/>
        <v>-1.0099999999999976</v>
      </c>
      <c r="AZ45" s="20">
        <f t="shared" si="10"/>
        <v>0</v>
      </c>
      <c r="BA45" s="17">
        <v>0</v>
      </c>
      <c r="BB45" s="17">
        <v>0</v>
      </c>
      <c r="BC45" s="17">
        <v>0</v>
      </c>
      <c r="BD45" s="17">
        <v>0</v>
      </c>
      <c r="BE45" s="17">
        <v>-0.41</v>
      </c>
      <c r="BF45" s="17">
        <v>0</v>
      </c>
      <c r="BG45" s="17">
        <v>-0.44</v>
      </c>
      <c r="BH45" s="17">
        <v>-2.76</v>
      </c>
      <c r="BI45" s="17">
        <v>0</v>
      </c>
      <c r="BJ45" s="17">
        <v>0</v>
      </c>
      <c r="BK45" s="17">
        <v>-0.02</v>
      </c>
      <c r="BL45" s="17">
        <v>0</v>
      </c>
      <c r="BM45" s="20">
        <f t="shared" ref="BM45:BM108" si="13">AO45+BA45</f>
        <v>0</v>
      </c>
      <c r="BN45" s="20">
        <f t="shared" si="11"/>
        <v>0</v>
      </c>
      <c r="BO45" s="20">
        <f t="shared" si="11"/>
        <v>0</v>
      </c>
      <c r="BP45" s="20">
        <f t="shared" si="11"/>
        <v>-9.9999999999998979E-3</v>
      </c>
      <c r="BQ45" s="20">
        <f t="shared" si="11"/>
        <v>-24.429999999999978</v>
      </c>
      <c r="BR45" s="20">
        <f t="shared" si="11"/>
        <v>0</v>
      </c>
      <c r="BS45" s="20">
        <f t="shared" si="11"/>
        <v>-26.560000000000009</v>
      </c>
      <c r="BT45" s="20">
        <f t="shared" si="11"/>
        <v>-164.72999999999959</v>
      </c>
      <c r="BU45" s="20">
        <f t="shared" si="11"/>
        <v>0</v>
      </c>
      <c r="BV45" s="20">
        <f t="shared" si="11"/>
        <v>0</v>
      </c>
      <c r="BW45" s="20">
        <f t="shared" si="11"/>
        <v>-1.0299999999999976</v>
      </c>
      <c r="BX45" s="20">
        <f t="shared" si="11"/>
        <v>0</v>
      </c>
      <c r="BY45" s="17">
        <f t="shared" si="3"/>
        <v>-181.70999999999958</v>
      </c>
      <c r="BZ45" s="17">
        <f t="shared" si="4"/>
        <v>-9.0899999999999945</v>
      </c>
      <c r="CA45" s="17">
        <f t="shared" si="5"/>
        <v>-25.960000000000012</v>
      </c>
      <c r="CB45" s="17">
        <f t="shared" si="6"/>
        <v>-216.75999999999956</v>
      </c>
    </row>
    <row r="46" spans="1:80" x14ac:dyDescent="0.25">
      <c r="A46" t="str">
        <f t="shared" si="9"/>
        <v>VQW.CR1</v>
      </c>
      <c r="B46" s="1" t="s">
        <v>29</v>
      </c>
      <c r="C46" s="1" t="s">
        <v>61</v>
      </c>
      <c r="D46" s="1" t="s">
        <v>61</v>
      </c>
      <c r="E46" s="17">
        <v>42.340000000000146</v>
      </c>
      <c r="F46" s="17">
        <v>53.6299999999992</v>
      </c>
      <c r="G46" s="17">
        <v>29.550000000000182</v>
      </c>
      <c r="H46" s="17">
        <v>15.420000000000073</v>
      </c>
      <c r="I46" s="17">
        <v>9.8099999999999454</v>
      </c>
      <c r="J46" s="17">
        <v>24.640000000000327</v>
      </c>
      <c r="K46" s="17">
        <v>19.119999999999891</v>
      </c>
      <c r="L46" s="17">
        <v>12.670000000000073</v>
      </c>
      <c r="M46" s="17">
        <v>25.729999999999563</v>
      </c>
      <c r="N46" s="17">
        <v>34.420000000000073</v>
      </c>
      <c r="O46" s="17">
        <v>34.829999999999927</v>
      </c>
      <c r="P46" s="17">
        <v>38.239999999999782</v>
      </c>
      <c r="Q46" s="20">
        <v>2.1099999999999852</v>
      </c>
      <c r="R46" s="20">
        <v>2.6800000000000068</v>
      </c>
      <c r="S46" s="20">
        <v>1.480000000000004</v>
      </c>
      <c r="T46" s="20">
        <v>0.77000000000000313</v>
      </c>
      <c r="U46" s="20">
        <v>0.49000000000000199</v>
      </c>
      <c r="V46" s="20">
        <v>1.230000000000004</v>
      </c>
      <c r="W46" s="20">
        <v>0.95999999999999375</v>
      </c>
      <c r="X46" s="20">
        <v>0.64000000000000057</v>
      </c>
      <c r="Y46" s="20">
        <v>1.289999999999992</v>
      </c>
      <c r="Z46" s="20">
        <v>1.7199999999999989</v>
      </c>
      <c r="AA46" s="20">
        <v>1.7400000000000091</v>
      </c>
      <c r="AB46" s="20">
        <v>1.9099999999999966</v>
      </c>
      <c r="AC46" s="17">
        <v>5.7199999999999704</v>
      </c>
      <c r="AD46" s="17">
        <v>7.1500000000000909</v>
      </c>
      <c r="AE46" s="17">
        <v>3.8800000000000523</v>
      </c>
      <c r="AF46" s="17">
        <v>2</v>
      </c>
      <c r="AG46" s="17">
        <v>1.25</v>
      </c>
      <c r="AH46" s="17">
        <v>3.0999999999999943</v>
      </c>
      <c r="AI46" s="17">
        <v>2.3700000000000045</v>
      </c>
      <c r="AJ46" s="17">
        <v>1.5499999999999972</v>
      </c>
      <c r="AK46" s="17">
        <v>3.089999999999975</v>
      </c>
      <c r="AL46" s="17">
        <v>4.0699999999999932</v>
      </c>
      <c r="AM46" s="17">
        <v>4.0500000000000114</v>
      </c>
      <c r="AN46" s="17">
        <v>4.3799999999999955</v>
      </c>
      <c r="AO46" s="20">
        <f t="shared" si="12"/>
        <v>50.170000000000101</v>
      </c>
      <c r="AP46" s="20">
        <f t="shared" si="10"/>
        <v>63.459999999999297</v>
      </c>
      <c r="AQ46" s="20">
        <f t="shared" si="10"/>
        <v>34.910000000000238</v>
      </c>
      <c r="AR46" s="20">
        <f t="shared" si="10"/>
        <v>18.190000000000076</v>
      </c>
      <c r="AS46" s="20">
        <f t="shared" si="10"/>
        <v>11.549999999999947</v>
      </c>
      <c r="AT46" s="20">
        <f t="shared" si="10"/>
        <v>28.970000000000326</v>
      </c>
      <c r="AU46" s="20">
        <f t="shared" si="10"/>
        <v>22.449999999999889</v>
      </c>
      <c r="AV46" s="20">
        <f t="shared" si="10"/>
        <v>14.86000000000007</v>
      </c>
      <c r="AW46" s="20">
        <f t="shared" si="10"/>
        <v>30.10999999999953</v>
      </c>
      <c r="AX46" s="20">
        <f t="shared" si="10"/>
        <v>40.210000000000065</v>
      </c>
      <c r="AY46" s="20">
        <f t="shared" si="10"/>
        <v>40.619999999999948</v>
      </c>
      <c r="AZ46" s="20">
        <f t="shared" si="10"/>
        <v>44.529999999999774</v>
      </c>
      <c r="BA46" s="17">
        <v>0.85</v>
      </c>
      <c r="BB46" s="17">
        <v>1.07</v>
      </c>
      <c r="BC46" s="17">
        <v>0.59</v>
      </c>
      <c r="BD46" s="17">
        <v>0.31</v>
      </c>
      <c r="BE46" s="17">
        <v>0.2</v>
      </c>
      <c r="BF46" s="17">
        <v>0.49</v>
      </c>
      <c r="BG46" s="17">
        <v>0.38</v>
      </c>
      <c r="BH46" s="17">
        <v>0.25</v>
      </c>
      <c r="BI46" s="17">
        <v>0.51</v>
      </c>
      <c r="BJ46" s="17">
        <v>0.69</v>
      </c>
      <c r="BK46" s="17">
        <v>0.7</v>
      </c>
      <c r="BL46" s="17">
        <v>0.76</v>
      </c>
      <c r="BM46" s="20">
        <f t="shared" si="13"/>
        <v>51.020000000000103</v>
      </c>
      <c r="BN46" s="20">
        <f t="shared" si="11"/>
        <v>64.529999999999291</v>
      </c>
      <c r="BO46" s="20">
        <f t="shared" si="11"/>
        <v>35.500000000000242</v>
      </c>
      <c r="BP46" s="20">
        <f t="shared" si="11"/>
        <v>18.500000000000075</v>
      </c>
      <c r="BQ46" s="20">
        <f t="shared" si="11"/>
        <v>11.749999999999947</v>
      </c>
      <c r="BR46" s="20">
        <f t="shared" si="11"/>
        <v>29.460000000000324</v>
      </c>
      <c r="BS46" s="20">
        <f t="shared" si="11"/>
        <v>22.829999999999888</v>
      </c>
      <c r="BT46" s="20">
        <f t="shared" si="11"/>
        <v>15.11000000000007</v>
      </c>
      <c r="BU46" s="20">
        <f t="shared" si="11"/>
        <v>30.619999999999532</v>
      </c>
      <c r="BV46" s="20">
        <f t="shared" si="11"/>
        <v>40.900000000000063</v>
      </c>
      <c r="BW46" s="20">
        <f t="shared" si="11"/>
        <v>41.319999999999951</v>
      </c>
      <c r="BX46" s="20">
        <f t="shared" si="11"/>
        <v>45.289999999999772</v>
      </c>
      <c r="BY46" s="17">
        <f t="shared" si="3"/>
        <v>340.39999999999918</v>
      </c>
      <c r="BZ46" s="17">
        <f t="shared" si="4"/>
        <v>17.019999999999996</v>
      </c>
      <c r="CA46" s="17">
        <f t="shared" si="5"/>
        <v>49.410000000000096</v>
      </c>
      <c r="CB46" s="17">
        <f t="shared" si="6"/>
        <v>406.8299999999993</v>
      </c>
    </row>
    <row r="47" spans="1:80" x14ac:dyDescent="0.25">
      <c r="A47" t="str">
        <f t="shared" si="9"/>
        <v>VQW.CRE3</v>
      </c>
      <c r="B47" s="1" t="s">
        <v>29</v>
      </c>
      <c r="C47" s="1" t="s">
        <v>62</v>
      </c>
      <c r="D47" s="1" t="s">
        <v>62</v>
      </c>
      <c r="E47" s="17">
        <v>18.390000000000327</v>
      </c>
      <c r="F47" s="17">
        <v>16.949999999999818</v>
      </c>
      <c r="G47" s="17">
        <v>14.369999999999891</v>
      </c>
      <c r="H47" s="17">
        <v>6.569999999999709</v>
      </c>
      <c r="I47" s="17">
        <v>5.4499999999998181</v>
      </c>
      <c r="J47" s="17">
        <v>11.730000000000018</v>
      </c>
      <c r="K47" s="17">
        <v>8.9200000000000728</v>
      </c>
      <c r="L47" s="17">
        <v>5.3699999999998909</v>
      </c>
      <c r="M47" s="17">
        <v>10.760000000000218</v>
      </c>
      <c r="N47" s="17">
        <v>16.079999999999927</v>
      </c>
      <c r="O47" s="17">
        <v>17.100000000000364</v>
      </c>
      <c r="P47" s="17">
        <v>14.450000000000728</v>
      </c>
      <c r="Q47" s="20">
        <v>0.92000000000000171</v>
      </c>
      <c r="R47" s="20">
        <v>0.84999999999999432</v>
      </c>
      <c r="S47" s="20">
        <v>0.71999999999999886</v>
      </c>
      <c r="T47" s="20">
        <v>0.32999999999999829</v>
      </c>
      <c r="U47" s="20">
        <v>0.26999999999999957</v>
      </c>
      <c r="V47" s="20">
        <v>0.57999999999999829</v>
      </c>
      <c r="W47" s="20">
        <v>0.44000000000000483</v>
      </c>
      <c r="X47" s="20">
        <v>0.26999999999999957</v>
      </c>
      <c r="Y47" s="20">
        <v>0.53999999999999915</v>
      </c>
      <c r="Z47" s="20">
        <v>0.80000000000001137</v>
      </c>
      <c r="AA47" s="20">
        <v>0.85999999999999943</v>
      </c>
      <c r="AB47" s="20">
        <v>0.71999999999999886</v>
      </c>
      <c r="AC47" s="17">
        <v>2.4900000000000091</v>
      </c>
      <c r="AD47" s="17">
        <v>2.2600000000000193</v>
      </c>
      <c r="AE47" s="17">
        <v>1.8900000000000148</v>
      </c>
      <c r="AF47" s="17">
        <v>0.85000000000000853</v>
      </c>
      <c r="AG47" s="17">
        <v>0.70000000000000284</v>
      </c>
      <c r="AH47" s="17">
        <v>1.4800000000000182</v>
      </c>
      <c r="AI47" s="17">
        <v>1.1099999999999994</v>
      </c>
      <c r="AJ47" s="17">
        <v>0.66000000000000369</v>
      </c>
      <c r="AK47" s="17">
        <v>1.2900000000000063</v>
      </c>
      <c r="AL47" s="17">
        <v>1.9099999999999966</v>
      </c>
      <c r="AM47" s="17">
        <v>1.9900000000000091</v>
      </c>
      <c r="AN47" s="17">
        <v>1.6499999999999773</v>
      </c>
      <c r="AO47" s="20">
        <f t="shared" si="12"/>
        <v>21.800000000000338</v>
      </c>
      <c r="AP47" s="20">
        <f t="shared" si="10"/>
        <v>20.059999999999832</v>
      </c>
      <c r="AQ47" s="20">
        <f t="shared" si="10"/>
        <v>16.979999999999905</v>
      </c>
      <c r="AR47" s="20">
        <f t="shared" si="10"/>
        <v>7.7499999999997158</v>
      </c>
      <c r="AS47" s="20">
        <f t="shared" si="10"/>
        <v>6.4199999999998205</v>
      </c>
      <c r="AT47" s="20">
        <f t="shared" si="10"/>
        <v>13.790000000000035</v>
      </c>
      <c r="AU47" s="20">
        <f t="shared" si="10"/>
        <v>10.470000000000077</v>
      </c>
      <c r="AV47" s="20">
        <f t="shared" si="10"/>
        <v>6.2999999999998941</v>
      </c>
      <c r="AW47" s="20">
        <f t="shared" si="10"/>
        <v>12.590000000000224</v>
      </c>
      <c r="AX47" s="20">
        <f t="shared" si="10"/>
        <v>18.789999999999935</v>
      </c>
      <c r="AY47" s="20">
        <f t="shared" si="10"/>
        <v>19.950000000000372</v>
      </c>
      <c r="AZ47" s="20">
        <f t="shared" si="10"/>
        <v>16.820000000000704</v>
      </c>
      <c r="BA47" s="17">
        <v>0.37</v>
      </c>
      <c r="BB47" s="17">
        <v>0.34</v>
      </c>
      <c r="BC47" s="17">
        <v>0.28999999999999998</v>
      </c>
      <c r="BD47" s="17">
        <v>0.13</v>
      </c>
      <c r="BE47" s="17">
        <v>0.11</v>
      </c>
      <c r="BF47" s="17">
        <v>0.23</v>
      </c>
      <c r="BG47" s="17">
        <v>0.18</v>
      </c>
      <c r="BH47" s="17">
        <v>0.11</v>
      </c>
      <c r="BI47" s="17">
        <v>0.22</v>
      </c>
      <c r="BJ47" s="17">
        <v>0.32</v>
      </c>
      <c r="BK47" s="17">
        <v>0.34</v>
      </c>
      <c r="BL47" s="17">
        <v>0.28999999999999998</v>
      </c>
      <c r="BM47" s="20">
        <f t="shared" si="13"/>
        <v>22.170000000000339</v>
      </c>
      <c r="BN47" s="20">
        <f t="shared" si="11"/>
        <v>20.399999999999832</v>
      </c>
      <c r="BO47" s="20">
        <f t="shared" si="11"/>
        <v>17.269999999999904</v>
      </c>
      <c r="BP47" s="20">
        <f t="shared" si="11"/>
        <v>7.8799999999997157</v>
      </c>
      <c r="BQ47" s="20">
        <f t="shared" si="11"/>
        <v>6.5299999999998208</v>
      </c>
      <c r="BR47" s="20">
        <f t="shared" si="11"/>
        <v>14.020000000000035</v>
      </c>
      <c r="BS47" s="20">
        <f t="shared" si="11"/>
        <v>10.650000000000077</v>
      </c>
      <c r="BT47" s="20">
        <f t="shared" si="11"/>
        <v>6.4099999999998944</v>
      </c>
      <c r="BU47" s="20">
        <f t="shared" si="11"/>
        <v>12.810000000000224</v>
      </c>
      <c r="BV47" s="20">
        <f t="shared" si="11"/>
        <v>19.109999999999935</v>
      </c>
      <c r="BW47" s="20">
        <f t="shared" si="11"/>
        <v>20.290000000000372</v>
      </c>
      <c r="BX47" s="20">
        <f t="shared" si="11"/>
        <v>17.110000000000703</v>
      </c>
      <c r="BY47" s="17">
        <f t="shared" si="3"/>
        <v>146.14000000000078</v>
      </c>
      <c r="BZ47" s="17">
        <f t="shared" si="4"/>
        <v>7.3000000000000043</v>
      </c>
      <c r="CA47" s="17">
        <f t="shared" si="5"/>
        <v>21.210000000000061</v>
      </c>
      <c r="CB47" s="17">
        <f t="shared" si="6"/>
        <v>174.65000000000083</v>
      </c>
    </row>
    <row r="48" spans="1:80" x14ac:dyDescent="0.25">
      <c r="A48" t="str">
        <f t="shared" si="9"/>
        <v>CRR.CRR1</v>
      </c>
      <c r="B48" s="1" t="s">
        <v>63</v>
      </c>
      <c r="C48" s="1" t="s">
        <v>64</v>
      </c>
      <c r="D48" s="1" t="s">
        <v>64</v>
      </c>
      <c r="E48" s="17">
        <v>46.119999999998981</v>
      </c>
      <c r="F48" s="17">
        <v>52.509999999998399</v>
      </c>
      <c r="G48" s="17">
        <v>34.080000000001746</v>
      </c>
      <c r="H48" s="17">
        <v>16.799999999999272</v>
      </c>
      <c r="I48" s="17">
        <v>11.950000000000728</v>
      </c>
      <c r="J48" s="17">
        <v>27.069999999999709</v>
      </c>
      <c r="K48" s="17">
        <v>21.630000000001019</v>
      </c>
      <c r="L48" s="17">
        <v>14.690000000000509</v>
      </c>
      <c r="M48" s="17">
        <v>28.600000000000364</v>
      </c>
      <c r="N48" s="17">
        <v>40.969999999997526</v>
      </c>
      <c r="O48" s="17">
        <v>42.990000000001601</v>
      </c>
      <c r="P48" s="17">
        <v>40.739999999997963</v>
      </c>
      <c r="Q48" s="20">
        <v>2.3000000000000114</v>
      </c>
      <c r="R48" s="20">
        <v>2.6200000000000045</v>
      </c>
      <c r="S48" s="20">
        <v>1.6999999999999886</v>
      </c>
      <c r="T48" s="20">
        <v>0.8399999999999892</v>
      </c>
      <c r="U48" s="20">
        <v>0.60000000000000853</v>
      </c>
      <c r="V48" s="20">
        <v>1.3600000000000136</v>
      </c>
      <c r="W48" s="20">
        <v>1.0799999999999983</v>
      </c>
      <c r="X48" s="20">
        <v>0.73000000000000398</v>
      </c>
      <c r="Y48" s="20">
        <v>1.4300000000000068</v>
      </c>
      <c r="Z48" s="20">
        <v>2.0499999999999829</v>
      </c>
      <c r="AA48" s="20">
        <v>2.1499999999999773</v>
      </c>
      <c r="AB48" s="20">
        <v>2.0400000000000205</v>
      </c>
      <c r="AC48" s="17">
        <v>6.2300000000000182</v>
      </c>
      <c r="AD48" s="17">
        <v>7</v>
      </c>
      <c r="AE48" s="17">
        <v>4.4800000000000182</v>
      </c>
      <c r="AF48" s="17">
        <v>2.1800000000000068</v>
      </c>
      <c r="AG48" s="17">
        <v>1.5300000000000011</v>
      </c>
      <c r="AH48" s="17">
        <v>3.3999999999999773</v>
      </c>
      <c r="AI48" s="17">
        <v>2.67999999999995</v>
      </c>
      <c r="AJ48" s="17">
        <v>1.7900000000000205</v>
      </c>
      <c r="AK48" s="17">
        <v>3.4399999999999977</v>
      </c>
      <c r="AL48" s="17">
        <v>4.8500000000000227</v>
      </c>
      <c r="AM48" s="17">
        <v>5</v>
      </c>
      <c r="AN48" s="17">
        <v>4.6699999999999591</v>
      </c>
      <c r="AO48" s="20">
        <f t="shared" si="12"/>
        <v>54.649999999999011</v>
      </c>
      <c r="AP48" s="20">
        <f t="shared" si="10"/>
        <v>62.129999999998404</v>
      </c>
      <c r="AQ48" s="20">
        <f t="shared" si="10"/>
        <v>40.260000000001753</v>
      </c>
      <c r="AR48" s="20">
        <f t="shared" si="10"/>
        <v>19.819999999999268</v>
      </c>
      <c r="AS48" s="20">
        <f t="shared" si="10"/>
        <v>14.080000000000737</v>
      </c>
      <c r="AT48" s="20">
        <f t="shared" si="10"/>
        <v>31.8299999999997</v>
      </c>
      <c r="AU48" s="20">
        <f t="shared" si="10"/>
        <v>25.390000000000967</v>
      </c>
      <c r="AV48" s="20">
        <f t="shared" si="10"/>
        <v>17.210000000000534</v>
      </c>
      <c r="AW48" s="20">
        <f t="shared" si="10"/>
        <v>33.470000000000368</v>
      </c>
      <c r="AX48" s="20">
        <f t="shared" si="10"/>
        <v>47.869999999997532</v>
      </c>
      <c r="AY48" s="20">
        <f t="shared" si="10"/>
        <v>50.140000000001578</v>
      </c>
      <c r="AZ48" s="20">
        <f t="shared" si="10"/>
        <v>47.449999999997942</v>
      </c>
      <c r="BA48" s="17">
        <v>0.92</v>
      </c>
      <c r="BB48" s="17">
        <v>1.05</v>
      </c>
      <c r="BC48" s="17">
        <v>0.68</v>
      </c>
      <c r="BD48" s="17">
        <v>0.34</v>
      </c>
      <c r="BE48" s="17">
        <v>0.24</v>
      </c>
      <c r="BF48" s="17">
        <v>0.54</v>
      </c>
      <c r="BG48" s="17">
        <v>0.43</v>
      </c>
      <c r="BH48" s="17">
        <v>0.28999999999999998</v>
      </c>
      <c r="BI48" s="17">
        <v>0.56999999999999995</v>
      </c>
      <c r="BJ48" s="17">
        <v>0.82</v>
      </c>
      <c r="BK48" s="17">
        <v>0.86</v>
      </c>
      <c r="BL48" s="17">
        <v>0.81</v>
      </c>
      <c r="BM48" s="20">
        <f t="shared" si="13"/>
        <v>55.569999999999013</v>
      </c>
      <c r="BN48" s="20">
        <f t="shared" si="11"/>
        <v>63.179999999998401</v>
      </c>
      <c r="BO48" s="20">
        <f t="shared" si="11"/>
        <v>40.940000000001753</v>
      </c>
      <c r="BP48" s="20">
        <f t="shared" si="11"/>
        <v>20.159999999999268</v>
      </c>
      <c r="BQ48" s="20">
        <f t="shared" si="11"/>
        <v>14.320000000000737</v>
      </c>
      <c r="BR48" s="20">
        <f t="shared" si="11"/>
        <v>32.369999999999699</v>
      </c>
      <c r="BS48" s="20">
        <f t="shared" si="11"/>
        <v>25.820000000000967</v>
      </c>
      <c r="BT48" s="20">
        <f t="shared" si="11"/>
        <v>17.500000000000533</v>
      </c>
      <c r="BU48" s="20">
        <f t="shared" si="11"/>
        <v>34.040000000000369</v>
      </c>
      <c r="BV48" s="20">
        <f t="shared" si="11"/>
        <v>48.689999999997532</v>
      </c>
      <c r="BW48" s="20">
        <f t="shared" si="11"/>
        <v>51.000000000001577</v>
      </c>
      <c r="BX48" s="20">
        <f t="shared" si="11"/>
        <v>48.259999999997945</v>
      </c>
      <c r="BY48" s="17">
        <f t="shared" si="3"/>
        <v>378.14999999999782</v>
      </c>
      <c r="BZ48" s="17">
        <f t="shared" si="4"/>
        <v>18.900000000000006</v>
      </c>
      <c r="CA48" s="17">
        <f t="shared" si="5"/>
        <v>54.799999999999976</v>
      </c>
      <c r="CB48" s="17">
        <f t="shared" si="6"/>
        <v>451.84999999999781</v>
      </c>
    </row>
    <row r="49" spans="1:80" x14ac:dyDescent="0.25">
      <c r="A49" t="str">
        <f t="shared" si="9"/>
        <v>EGPI.CRS1</v>
      </c>
      <c r="B49" s="1" t="s">
        <v>65</v>
      </c>
      <c r="C49" s="1" t="s">
        <v>66</v>
      </c>
      <c r="D49" s="1" t="s">
        <v>66</v>
      </c>
      <c r="E49" s="17">
        <v>0</v>
      </c>
      <c r="F49" s="17">
        <v>0</v>
      </c>
      <c r="G49" s="17">
        <v>0</v>
      </c>
      <c r="H49" s="17">
        <v>0</v>
      </c>
      <c r="I49" s="17">
        <v>0</v>
      </c>
      <c r="J49" s="17">
        <v>0</v>
      </c>
      <c r="K49" s="17">
        <v>0</v>
      </c>
      <c r="L49" s="17">
        <v>0</v>
      </c>
      <c r="M49" s="17">
        <v>0</v>
      </c>
      <c r="N49" s="17">
        <v>0</v>
      </c>
      <c r="O49" s="17">
        <v>0</v>
      </c>
      <c r="P49" s="17">
        <v>0</v>
      </c>
      <c r="Q49" s="20">
        <v>0</v>
      </c>
      <c r="R49" s="20">
        <v>0</v>
      </c>
      <c r="S49" s="20">
        <v>0</v>
      </c>
      <c r="T49" s="20">
        <v>0</v>
      </c>
      <c r="U49" s="20">
        <v>0</v>
      </c>
      <c r="V49" s="20">
        <v>0</v>
      </c>
      <c r="W49" s="20">
        <v>0</v>
      </c>
      <c r="X49" s="20">
        <v>0</v>
      </c>
      <c r="Y49" s="20">
        <v>0</v>
      </c>
      <c r="Z49" s="20">
        <v>0</v>
      </c>
      <c r="AA49" s="20">
        <v>0</v>
      </c>
      <c r="AB49" s="20">
        <v>0</v>
      </c>
      <c r="AC49" s="17">
        <v>0</v>
      </c>
      <c r="AD49" s="17">
        <v>0</v>
      </c>
      <c r="AE49" s="17">
        <v>0</v>
      </c>
      <c r="AF49" s="17">
        <v>0</v>
      </c>
      <c r="AG49" s="17">
        <v>0</v>
      </c>
      <c r="AH49" s="17">
        <v>0</v>
      </c>
      <c r="AI49" s="17">
        <v>0</v>
      </c>
      <c r="AJ49" s="17">
        <v>0</v>
      </c>
      <c r="AK49" s="17">
        <v>0</v>
      </c>
      <c r="AL49" s="17">
        <v>0</v>
      </c>
      <c r="AM49" s="17">
        <v>0</v>
      </c>
      <c r="AN49" s="17">
        <v>0</v>
      </c>
      <c r="AO49" s="20">
        <f t="shared" si="12"/>
        <v>0</v>
      </c>
      <c r="AP49" s="20">
        <f t="shared" si="10"/>
        <v>0</v>
      </c>
      <c r="AQ49" s="20">
        <f t="shared" si="10"/>
        <v>0</v>
      </c>
      <c r="AR49" s="20">
        <f t="shared" si="10"/>
        <v>0</v>
      </c>
      <c r="AS49" s="20">
        <f t="shared" si="10"/>
        <v>0</v>
      </c>
      <c r="AT49" s="20">
        <f t="shared" si="10"/>
        <v>0</v>
      </c>
      <c r="AU49" s="20">
        <f t="shared" si="10"/>
        <v>0</v>
      </c>
      <c r="AV49" s="20">
        <f t="shared" si="10"/>
        <v>0</v>
      </c>
      <c r="AW49" s="20">
        <f t="shared" si="10"/>
        <v>0</v>
      </c>
      <c r="AX49" s="20">
        <f t="shared" si="10"/>
        <v>0</v>
      </c>
      <c r="AY49" s="20">
        <f t="shared" si="10"/>
        <v>0</v>
      </c>
      <c r="AZ49" s="20">
        <f t="shared" si="10"/>
        <v>0</v>
      </c>
      <c r="BA49" s="17">
        <v>0</v>
      </c>
      <c r="BB49" s="17">
        <v>0</v>
      </c>
      <c r="BC49" s="17">
        <v>0</v>
      </c>
      <c r="BD49" s="17">
        <v>0</v>
      </c>
      <c r="BE49" s="17">
        <v>0</v>
      </c>
      <c r="BF49" s="17">
        <v>0</v>
      </c>
      <c r="BG49" s="17">
        <v>0</v>
      </c>
      <c r="BH49" s="17">
        <v>0</v>
      </c>
      <c r="BI49" s="17">
        <v>0</v>
      </c>
      <c r="BJ49" s="17">
        <v>0</v>
      </c>
      <c r="BK49" s="17">
        <v>0</v>
      </c>
      <c r="BL49" s="17">
        <v>0</v>
      </c>
      <c r="BM49" s="20">
        <f t="shared" si="13"/>
        <v>0</v>
      </c>
      <c r="BN49" s="20">
        <f t="shared" si="11"/>
        <v>0</v>
      </c>
      <c r="BO49" s="20">
        <f t="shared" si="11"/>
        <v>0</v>
      </c>
      <c r="BP49" s="20">
        <f t="shared" si="11"/>
        <v>0</v>
      </c>
      <c r="BQ49" s="20">
        <f t="shared" si="11"/>
        <v>0</v>
      </c>
      <c r="BR49" s="20">
        <f t="shared" si="11"/>
        <v>0</v>
      </c>
      <c r="BS49" s="20">
        <f t="shared" si="11"/>
        <v>0</v>
      </c>
      <c r="BT49" s="20">
        <f t="shared" si="11"/>
        <v>0</v>
      </c>
      <c r="BU49" s="20">
        <f t="shared" si="11"/>
        <v>0</v>
      </c>
      <c r="BV49" s="20">
        <f t="shared" si="11"/>
        <v>0</v>
      </c>
      <c r="BW49" s="20">
        <f t="shared" si="11"/>
        <v>0</v>
      </c>
      <c r="BX49" s="20">
        <f t="shared" si="11"/>
        <v>0</v>
      </c>
      <c r="BY49" s="17">
        <f t="shared" si="3"/>
        <v>0</v>
      </c>
      <c r="BZ49" s="17">
        <f t="shared" si="4"/>
        <v>0</v>
      </c>
      <c r="CA49" s="17">
        <f t="shared" si="5"/>
        <v>0</v>
      </c>
      <c r="CB49" s="17">
        <f t="shared" si="6"/>
        <v>0</v>
      </c>
    </row>
    <row r="50" spans="1:80" x14ac:dyDescent="0.25">
      <c r="A50" t="str">
        <f t="shared" si="9"/>
        <v>EGPI.CRS2</v>
      </c>
      <c r="B50" s="1" t="s">
        <v>65</v>
      </c>
      <c r="C50" s="1" t="s">
        <v>67</v>
      </c>
      <c r="D50" s="1" t="s">
        <v>67</v>
      </c>
      <c r="E50" s="17">
        <v>-1.1499999999999773</v>
      </c>
      <c r="F50" s="17">
        <v>-0.46999999999999886</v>
      </c>
      <c r="G50" s="17">
        <v>-0.58000000000001251</v>
      </c>
      <c r="H50" s="17">
        <v>-1.660000000000025</v>
      </c>
      <c r="I50" s="17">
        <v>-14.140000000000327</v>
      </c>
      <c r="J50" s="17">
        <v>-0.83999999999997499</v>
      </c>
      <c r="K50" s="17">
        <v>-0.81999999999999318</v>
      </c>
      <c r="L50" s="17">
        <v>-4.7600000000002183</v>
      </c>
      <c r="M50" s="17">
        <v>0</v>
      </c>
      <c r="N50" s="17">
        <v>-1.410000000000025</v>
      </c>
      <c r="O50" s="17">
        <v>-0.37000000000000455</v>
      </c>
      <c r="P50" s="17">
        <v>-2.0499999999999545</v>
      </c>
      <c r="Q50" s="20">
        <v>-5.9999999999999609E-2</v>
      </c>
      <c r="R50" s="20">
        <v>-2.0000000000000018E-2</v>
      </c>
      <c r="S50" s="20">
        <v>-3.0000000000000249E-2</v>
      </c>
      <c r="T50" s="20">
        <v>-8.9999999999999858E-2</v>
      </c>
      <c r="U50" s="20">
        <v>-0.71000000000000796</v>
      </c>
      <c r="V50" s="20">
        <v>-4.9999999999999822E-2</v>
      </c>
      <c r="W50" s="20">
        <v>-4.0000000000000036E-2</v>
      </c>
      <c r="X50" s="20">
        <v>-0.23999999999999844</v>
      </c>
      <c r="Y50" s="20">
        <v>0</v>
      </c>
      <c r="Z50" s="20">
        <v>-7.0000000000000284E-2</v>
      </c>
      <c r="AA50" s="20">
        <v>-2.0000000000000018E-2</v>
      </c>
      <c r="AB50" s="20">
        <v>-9.9999999999999645E-2</v>
      </c>
      <c r="AC50" s="17">
        <v>-0.16000000000000014</v>
      </c>
      <c r="AD50" s="17">
        <v>-6.0000000000000497E-2</v>
      </c>
      <c r="AE50" s="17">
        <v>-7.0000000000000284E-2</v>
      </c>
      <c r="AF50" s="17">
        <v>-0.21000000000000085</v>
      </c>
      <c r="AG50" s="17">
        <v>-1.8099999999999739</v>
      </c>
      <c r="AH50" s="17">
        <v>-9.9999999999999645E-2</v>
      </c>
      <c r="AI50" s="17">
        <v>-0.10000000000000142</v>
      </c>
      <c r="AJ50" s="17">
        <v>-0.57999999999999829</v>
      </c>
      <c r="AK50" s="17">
        <v>0</v>
      </c>
      <c r="AL50" s="17">
        <v>-0.16999999999999815</v>
      </c>
      <c r="AM50" s="17">
        <v>-4.9999999999999822E-2</v>
      </c>
      <c r="AN50" s="17">
        <v>-0.24000000000000199</v>
      </c>
      <c r="AO50" s="20">
        <f t="shared" si="12"/>
        <v>-1.369999999999977</v>
      </c>
      <c r="AP50" s="20">
        <f t="shared" si="10"/>
        <v>-0.54999999999999938</v>
      </c>
      <c r="AQ50" s="20">
        <f t="shared" si="10"/>
        <v>-0.68000000000001304</v>
      </c>
      <c r="AR50" s="20">
        <f t="shared" si="10"/>
        <v>-1.9600000000000257</v>
      </c>
      <c r="AS50" s="20">
        <f t="shared" si="10"/>
        <v>-16.660000000000309</v>
      </c>
      <c r="AT50" s="20">
        <f t="shared" si="10"/>
        <v>-0.98999999999997446</v>
      </c>
      <c r="AU50" s="20">
        <f t="shared" si="10"/>
        <v>-0.95999999999999464</v>
      </c>
      <c r="AV50" s="20">
        <f t="shared" si="10"/>
        <v>-5.580000000000215</v>
      </c>
      <c r="AW50" s="20">
        <f t="shared" si="10"/>
        <v>0</v>
      </c>
      <c r="AX50" s="20">
        <f t="shared" si="10"/>
        <v>-1.6500000000000234</v>
      </c>
      <c r="AY50" s="20">
        <f t="shared" si="10"/>
        <v>-0.44000000000000439</v>
      </c>
      <c r="AZ50" s="20">
        <f t="shared" si="10"/>
        <v>-2.3899999999999562</v>
      </c>
      <c r="BA50" s="17">
        <v>-0.02</v>
      </c>
      <c r="BB50" s="17">
        <v>-0.01</v>
      </c>
      <c r="BC50" s="17">
        <v>-0.01</v>
      </c>
      <c r="BD50" s="17">
        <v>-0.03</v>
      </c>
      <c r="BE50" s="17">
        <v>-0.28000000000000003</v>
      </c>
      <c r="BF50" s="17">
        <v>-0.02</v>
      </c>
      <c r="BG50" s="17">
        <v>-0.02</v>
      </c>
      <c r="BH50" s="17">
        <v>-0.1</v>
      </c>
      <c r="BI50" s="17">
        <v>0</v>
      </c>
      <c r="BJ50" s="17">
        <v>-0.03</v>
      </c>
      <c r="BK50" s="17">
        <v>-0.01</v>
      </c>
      <c r="BL50" s="17">
        <v>-0.04</v>
      </c>
      <c r="BM50" s="20">
        <f t="shared" si="13"/>
        <v>-1.389999999999977</v>
      </c>
      <c r="BN50" s="20">
        <f t="shared" si="11"/>
        <v>-0.55999999999999939</v>
      </c>
      <c r="BO50" s="20">
        <f t="shared" si="11"/>
        <v>-0.69000000000001305</v>
      </c>
      <c r="BP50" s="20">
        <f t="shared" si="11"/>
        <v>-1.9900000000000257</v>
      </c>
      <c r="BQ50" s="20">
        <f t="shared" si="11"/>
        <v>-16.94000000000031</v>
      </c>
      <c r="BR50" s="20">
        <f t="shared" si="11"/>
        <v>-1.0099999999999745</v>
      </c>
      <c r="BS50" s="20">
        <f t="shared" si="11"/>
        <v>-0.97999999999999465</v>
      </c>
      <c r="BT50" s="20">
        <f t="shared" si="11"/>
        <v>-5.6800000000002147</v>
      </c>
      <c r="BU50" s="20">
        <f t="shared" si="11"/>
        <v>0</v>
      </c>
      <c r="BV50" s="20">
        <f t="shared" si="11"/>
        <v>-1.6800000000000235</v>
      </c>
      <c r="BW50" s="20">
        <f t="shared" si="11"/>
        <v>-0.4500000000000044</v>
      </c>
      <c r="BX50" s="20">
        <f t="shared" si="11"/>
        <v>-2.4299999999999562</v>
      </c>
      <c r="BY50" s="17">
        <f t="shared" si="3"/>
        <v>-28.250000000000512</v>
      </c>
      <c r="BZ50" s="17">
        <f t="shared" si="4"/>
        <v>-1.4300000000000059</v>
      </c>
      <c r="CA50" s="17">
        <f t="shared" si="5"/>
        <v>-4.1199999999999743</v>
      </c>
      <c r="CB50" s="17">
        <f t="shared" si="6"/>
        <v>-33.800000000000487</v>
      </c>
    </row>
    <row r="51" spans="1:80" x14ac:dyDescent="0.25">
      <c r="A51" t="str">
        <f t="shared" si="9"/>
        <v>EGPI.CRS3</v>
      </c>
      <c r="B51" s="1" t="s">
        <v>65</v>
      </c>
      <c r="C51" s="1" t="s">
        <v>68</v>
      </c>
      <c r="D51" s="1" t="s">
        <v>68</v>
      </c>
      <c r="E51" s="17">
        <v>-4.6399999999999864</v>
      </c>
      <c r="F51" s="17">
        <v>-2.4799999999999898</v>
      </c>
      <c r="G51" s="17">
        <v>-1.960000000000008</v>
      </c>
      <c r="H51" s="17">
        <v>-4.4399999999999977</v>
      </c>
      <c r="I51" s="17">
        <v>0</v>
      </c>
      <c r="J51" s="17">
        <v>-6.8500000000000227</v>
      </c>
      <c r="K51" s="17">
        <v>-6.5399999999999636</v>
      </c>
      <c r="L51" s="17">
        <v>-15.909999999999854</v>
      </c>
      <c r="M51" s="17">
        <v>0</v>
      </c>
      <c r="N51" s="17">
        <v>-2.8799999999999955</v>
      </c>
      <c r="O51" s="17">
        <v>-1.0300000000000011</v>
      </c>
      <c r="P51" s="17">
        <v>-7.4099999999999682</v>
      </c>
      <c r="Q51" s="20">
        <v>-0.24000000000000021</v>
      </c>
      <c r="R51" s="20">
        <v>-0.12000000000000011</v>
      </c>
      <c r="S51" s="20">
        <v>-0.10000000000000009</v>
      </c>
      <c r="T51" s="20">
        <v>-0.21999999999999975</v>
      </c>
      <c r="U51" s="20">
        <v>0</v>
      </c>
      <c r="V51" s="20">
        <v>-0.33999999999999986</v>
      </c>
      <c r="W51" s="20">
        <v>-0.33000000000000007</v>
      </c>
      <c r="X51" s="20">
        <v>-0.80000000000000071</v>
      </c>
      <c r="Y51" s="20">
        <v>0</v>
      </c>
      <c r="Z51" s="20">
        <v>-0.15000000000000036</v>
      </c>
      <c r="AA51" s="20">
        <v>-5.0000000000000044E-2</v>
      </c>
      <c r="AB51" s="20">
        <v>-0.36999999999999922</v>
      </c>
      <c r="AC51" s="17">
        <v>-0.62999999999999901</v>
      </c>
      <c r="AD51" s="17">
        <v>-0.33000000000000007</v>
      </c>
      <c r="AE51" s="17">
        <v>-0.25</v>
      </c>
      <c r="AF51" s="17">
        <v>-0.57000000000000028</v>
      </c>
      <c r="AG51" s="17">
        <v>0</v>
      </c>
      <c r="AH51" s="17">
        <v>-0.85999999999999943</v>
      </c>
      <c r="AI51" s="17">
        <v>-0.81999999999999673</v>
      </c>
      <c r="AJ51" s="17">
        <v>-1.9400000000000048</v>
      </c>
      <c r="AK51" s="17">
        <v>0</v>
      </c>
      <c r="AL51" s="17">
        <v>-0.33999999999999986</v>
      </c>
      <c r="AM51" s="17">
        <v>-0.12000000000000011</v>
      </c>
      <c r="AN51" s="17">
        <v>-0.84999999999999787</v>
      </c>
      <c r="AO51" s="20">
        <f t="shared" si="12"/>
        <v>-5.5099999999999856</v>
      </c>
      <c r="AP51" s="20">
        <f t="shared" si="10"/>
        <v>-2.9299999999999899</v>
      </c>
      <c r="AQ51" s="20">
        <f t="shared" si="10"/>
        <v>-2.310000000000008</v>
      </c>
      <c r="AR51" s="20">
        <f t="shared" si="10"/>
        <v>-5.2299999999999978</v>
      </c>
      <c r="AS51" s="20">
        <f t="shared" si="10"/>
        <v>0</v>
      </c>
      <c r="AT51" s="20">
        <f t="shared" si="10"/>
        <v>-8.050000000000022</v>
      </c>
      <c r="AU51" s="20">
        <f t="shared" si="10"/>
        <v>-7.6899999999999604</v>
      </c>
      <c r="AV51" s="20">
        <f t="shared" si="10"/>
        <v>-18.64999999999986</v>
      </c>
      <c r="AW51" s="20">
        <f t="shared" si="10"/>
        <v>0</v>
      </c>
      <c r="AX51" s="20">
        <f t="shared" si="10"/>
        <v>-3.3699999999999957</v>
      </c>
      <c r="AY51" s="20">
        <f t="shared" si="10"/>
        <v>-1.2000000000000013</v>
      </c>
      <c r="AZ51" s="20">
        <f t="shared" si="10"/>
        <v>-8.6299999999999653</v>
      </c>
      <c r="BA51" s="17">
        <v>-0.09</v>
      </c>
      <c r="BB51" s="17">
        <v>-0.05</v>
      </c>
      <c r="BC51" s="17">
        <v>-0.04</v>
      </c>
      <c r="BD51" s="17">
        <v>-0.09</v>
      </c>
      <c r="BE51" s="17">
        <v>0</v>
      </c>
      <c r="BF51" s="17">
        <v>-0.14000000000000001</v>
      </c>
      <c r="BG51" s="17">
        <v>-0.13</v>
      </c>
      <c r="BH51" s="17">
        <v>-0.32</v>
      </c>
      <c r="BI51" s="17">
        <v>0</v>
      </c>
      <c r="BJ51" s="17">
        <v>-0.06</v>
      </c>
      <c r="BK51" s="17">
        <v>-0.02</v>
      </c>
      <c r="BL51" s="17">
        <v>-0.15</v>
      </c>
      <c r="BM51" s="20">
        <f t="shared" si="13"/>
        <v>-5.5999999999999854</v>
      </c>
      <c r="BN51" s="20">
        <f t="shared" si="11"/>
        <v>-2.9799999999999898</v>
      </c>
      <c r="BO51" s="20">
        <f t="shared" si="11"/>
        <v>-2.3500000000000081</v>
      </c>
      <c r="BP51" s="20">
        <f t="shared" si="11"/>
        <v>-5.3199999999999976</v>
      </c>
      <c r="BQ51" s="20">
        <f t="shared" si="11"/>
        <v>0</v>
      </c>
      <c r="BR51" s="20">
        <f t="shared" si="11"/>
        <v>-8.1900000000000226</v>
      </c>
      <c r="BS51" s="20">
        <f t="shared" si="11"/>
        <v>-7.8199999999999603</v>
      </c>
      <c r="BT51" s="20">
        <f t="shared" si="11"/>
        <v>-18.96999999999986</v>
      </c>
      <c r="BU51" s="20">
        <f t="shared" si="11"/>
        <v>0</v>
      </c>
      <c r="BV51" s="20">
        <f t="shared" si="11"/>
        <v>-3.4299999999999957</v>
      </c>
      <c r="BW51" s="20">
        <f t="shared" si="11"/>
        <v>-1.2200000000000013</v>
      </c>
      <c r="BX51" s="20">
        <f t="shared" si="11"/>
        <v>-8.7799999999999656</v>
      </c>
      <c r="BY51" s="17">
        <f t="shared" si="3"/>
        <v>-54.139999999999787</v>
      </c>
      <c r="BZ51" s="17">
        <f t="shared" si="4"/>
        <v>-2.7200000000000006</v>
      </c>
      <c r="CA51" s="17">
        <f t="shared" si="5"/>
        <v>-7.7999999999999972</v>
      </c>
      <c r="CB51" s="17">
        <f t="shared" si="6"/>
        <v>-64.659999999999769</v>
      </c>
    </row>
    <row r="52" spans="1:80" x14ac:dyDescent="0.25">
      <c r="A52" t="str">
        <f t="shared" si="9"/>
        <v>CWPI.CRWD</v>
      </c>
      <c r="B52" s="1" t="s">
        <v>69</v>
      </c>
      <c r="C52" s="1" t="s">
        <v>70</v>
      </c>
      <c r="D52" s="1" t="s">
        <v>70</v>
      </c>
      <c r="E52" s="17">
        <v>51.400000000000091</v>
      </c>
      <c r="F52" s="17">
        <v>59.670000000000073</v>
      </c>
      <c r="G52" s="17">
        <v>0</v>
      </c>
      <c r="H52" s="17">
        <v>0</v>
      </c>
      <c r="I52" s="17">
        <v>0</v>
      </c>
      <c r="J52" s="17">
        <v>0</v>
      </c>
      <c r="K52" s="17">
        <v>0</v>
      </c>
      <c r="L52" s="17">
        <v>0</v>
      </c>
      <c r="M52" s="17">
        <v>0</v>
      </c>
      <c r="N52" s="17">
        <v>0</v>
      </c>
      <c r="O52" s="17">
        <v>0</v>
      </c>
      <c r="P52" s="17">
        <v>0</v>
      </c>
      <c r="Q52" s="20">
        <v>2.5700000000000074</v>
      </c>
      <c r="R52" s="20">
        <v>2.980000000000004</v>
      </c>
      <c r="S52" s="20">
        <v>0</v>
      </c>
      <c r="T52" s="20">
        <v>0</v>
      </c>
      <c r="U52" s="20">
        <v>0</v>
      </c>
      <c r="V52" s="20">
        <v>0</v>
      </c>
      <c r="W52" s="20">
        <v>0</v>
      </c>
      <c r="X52" s="20">
        <v>0</v>
      </c>
      <c r="Y52" s="20">
        <v>0</v>
      </c>
      <c r="Z52" s="20">
        <v>0</v>
      </c>
      <c r="AA52" s="20">
        <v>0</v>
      </c>
      <c r="AB52" s="20">
        <v>0</v>
      </c>
      <c r="AC52" s="17">
        <v>6.9499999999999886</v>
      </c>
      <c r="AD52" s="17">
        <v>7.960000000000008</v>
      </c>
      <c r="AE52" s="17">
        <v>0</v>
      </c>
      <c r="AF52" s="17">
        <v>0</v>
      </c>
      <c r="AG52" s="17">
        <v>0</v>
      </c>
      <c r="AH52" s="17">
        <v>0</v>
      </c>
      <c r="AI52" s="17">
        <v>0</v>
      </c>
      <c r="AJ52" s="17">
        <v>0</v>
      </c>
      <c r="AK52" s="17">
        <v>0</v>
      </c>
      <c r="AL52" s="17">
        <v>0</v>
      </c>
      <c r="AM52" s="17">
        <v>0</v>
      </c>
      <c r="AN52" s="17">
        <v>0</v>
      </c>
      <c r="AO52" s="20">
        <f t="shared" si="12"/>
        <v>60.920000000000087</v>
      </c>
      <c r="AP52" s="20">
        <f t="shared" si="10"/>
        <v>70.610000000000085</v>
      </c>
      <c r="AQ52" s="20">
        <f t="shared" si="10"/>
        <v>0</v>
      </c>
      <c r="AR52" s="20">
        <f t="shared" si="10"/>
        <v>0</v>
      </c>
      <c r="AS52" s="20">
        <f t="shared" si="10"/>
        <v>0</v>
      </c>
      <c r="AT52" s="20">
        <f t="shared" si="10"/>
        <v>0</v>
      </c>
      <c r="AU52" s="20">
        <f t="shared" si="10"/>
        <v>0</v>
      </c>
      <c r="AV52" s="20">
        <f t="shared" si="10"/>
        <v>0</v>
      </c>
      <c r="AW52" s="20">
        <f t="shared" si="10"/>
        <v>0</v>
      </c>
      <c r="AX52" s="20">
        <f t="shared" si="10"/>
        <v>0</v>
      </c>
      <c r="AY52" s="20">
        <f t="shared" si="10"/>
        <v>0</v>
      </c>
      <c r="AZ52" s="20">
        <f t="shared" si="10"/>
        <v>0</v>
      </c>
      <c r="BA52" s="17">
        <v>1.03</v>
      </c>
      <c r="BB52" s="17">
        <v>1.19</v>
      </c>
      <c r="BC52" s="17">
        <v>0</v>
      </c>
      <c r="BD52" s="17">
        <v>0</v>
      </c>
      <c r="BE52" s="17">
        <v>0</v>
      </c>
      <c r="BF52" s="17">
        <v>0</v>
      </c>
      <c r="BG52" s="17">
        <v>0</v>
      </c>
      <c r="BH52" s="17">
        <v>0</v>
      </c>
      <c r="BI52" s="17">
        <v>0</v>
      </c>
      <c r="BJ52" s="17">
        <v>0</v>
      </c>
      <c r="BK52" s="17">
        <v>0</v>
      </c>
      <c r="BL52" s="17">
        <v>0</v>
      </c>
      <c r="BM52" s="20">
        <f t="shared" si="13"/>
        <v>61.950000000000088</v>
      </c>
      <c r="BN52" s="20">
        <f t="shared" si="11"/>
        <v>71.800000000000082</v>
      </c>
      <c r="BO52" s="20">
        <f t="shared" si="11"/>
        <v>0</v>
      </c>
      <c r="BP52" s="20">
        <f t="shared" si="11"/>
        <v>0</v>
      </c>
      <c r="BQ52" s="20">
        <f t="shared" si="11"/>
        <v>0</v>
      </c>
      <c r="BR52" s="20">
        <f t="shared" si="11"/>
        <v>0</v>
      </c>
      <c r="BS52" s="20">
        <f t="shared" si="11"/>
        <v>0</v>
      </c>
      <c r="BT52" s="20">
        <f t="shared" si="11"/>
        <v>0</v>
      </c>
      <c r="BU52" s="20">
        <f t="shared" si="11"/>
        <v>0</v>
      </c>
      <c r="BV52" s="20">
        <f t="shared" si="11"/>
        <v>0</v>
      </c>
      <c r="BW52" s="20">
        <f t="shared" si="11"/>
        <v>0</v>
      </c>
      <c r="BX52" s="20">
        <f t="shared" si="11"/>
        <v>0</v>
      </c>
      <c r="BY52" s="17">
        <f t="shared" si="3"/>
        <v>111.07000000000016</v>
      </c>
      <c r="BZ52" s="17">
        <f t="shared" si="4"/>
        <v>5.5500000000000114</v>
      </c>
      <c r="CA52" s="17">
        <f t="shared" si="5"/>
        <v>17.129999999999995</v>
      </c>
      <c r="CB52" s="17">
        <f t="shared" si="6"/>
        <v>133.75000000000017</v>
      </c>
    </row>
    <row r="53" spans="1:80" x14ac:dyDescent="0.25">
      <c r="A53" t="str">
        <f t="shared" si="9"/>
        <v>CAWP.BCHIMP</v>
      </c>
      <c r="B53" s="1" t="s">
        <v>71</v>
      </c>
      <c r="C53" s="1" t="s">
        <v>881</v>
      </c>
      <c r="D53" s="1" t="s">
        <v>21</v>
      </c>
      <c r="E53" s="17">
        <v>0.29999999999999716</v>
      </c>
      <c r="F53" s="17">
        <v>0</v>
      </c>
      <c r="G53" s="17">
        <v>0</v>
      </c>
      <c r="H53" s="17">
        <v>0</v>
      </c>
      <c r="I53" s="17">
        <v>0</v>
      </c>
      <c r="J53" s="17">
        <v>0</v>
      </c>
      <c r="K53" s="17">
        <v>0</v>
      </c>
      <c r="L53" s="17">
        <v>0</v>
      </c>
      <c r="M53" s="17">
        <v>0</v>
      </c>
      <c r="N53" s="17">
        <v>0</v>
      </c>
      <c r="O53" s="17">
        <v>0</v>
      </c>
      <c r="P53" s="17">
        <v>0</v>
      </c>
      <c r="Q53" s="20">
        <v>9.9999999999997868E-3</v>
      </c>
      <c r="R53" s="20">
        <v>0</v>
      </c>
      <c r="S53" s="20">
        <v>0</v>
      </c>
      <c r="T53" s="20">
        <v>0</v>
      </c>
      <c r="U53" s="20">
        <v>0</v>
      </c>
      <c r="V53" s="20">
        <v>0</v>
      </c>
      <c r="W53" s="20">
        <v>0</v>
      </c>
      <c r="X53" s="20">
        <v>0</v>
      </c>
      <c r="Y53" s="20">
        <v>0</v>
      </c>
      <c r="Z53" s="20">
        <v>0</v>
      </c>
      <c r="AA53" s="20">
        <v>0</v>
      </c>
      <c r="AB53" s="20">
        <v>0</v>
      </c>
      <c r="AC53" s="17">
        <v>4.0000000000000036E-2</v>
      </c>
      <c r="AD53" s="17">
        <v>0</v>
      </c>
      <c r="AE53" s="17">
        <v>0</v>
      </c>
      <c r="AF53" s="17">
        <v>0</v>
      </c>
      <c r="AG53" s="17">
        <v>0</v>
      </c>
      <c r="AH53" s="17">
        <v>0</v>
      </c>
      <c r="AI53" s="17">
        <v>0</v>
      </c>
      <c r="AJ53" s="17">
        <v>0</v>
      </c>
      <c r="AK53" s="17">
        <v>0</v>
      </c>
      <c r="AL53" s="17">
        <v>0</v>
      </c>
      <c r="AM53" s="17">
        <v>0</v>
      </c>
      <c r="AN53" s="17">
        <v>0</v>
      </c>
      <c r="AO53" s="20">
        <f t="shared" si="12"/>
        <v>0.34999999999999698</v>
      </c>
      <c r="AP53" s="20">
        <f t="shared" si="10"/>
        <v>0</v>
      </c>
      <c r="AQ53" s="20">
        <f t="shared" si="10"/>
        <v>0</v>
      </c>
      <c r="AR53" s="20">
        <f t="shared" si="10"/>
        <v>0</v>
      </c>
      <c r="AS53" s="20">
        <f t="shared" si="10"/>
        <v>0</v>
      </c>
      <c r="AT53" s="20">
        <f t="shared" si="10"/>
        <v>0</v>
      </c>
      <c r="AU53" s="20">
        <f t="shared" si="10"/>
        <v>0</v>
      </c>
      <c r="AV53" s="20">
        <f t="shared" si="10"/>
        <v>0</v>
      </c>
      <c r="AW53" s="20">
        <f t="shared" si="10"/>
        <v>0</v>
      </c>
      <c r="AX53" s="20">
        <f t="shared" si="10"/>
        <v>0</v>
      </c>
      <c r="AY53" s="20">
        <f t="shared" si="10"/>
        <v>0</v>
      </c>
      <c r="AZ53" s="20">
        <f t="shared" si="10"/>
        <v>0</v>
      </c>
      <c r="BA53" s="17">
        <v>0.01</v>
      </c>
      <c r="BB53" s="17">
        <v>0</v>
      </c>
      <c r="BC53" s="17">
        <v>0</v>
      </c>
      <c r="BD53" s="17">
        <v>0</v>
      </c>
      <c r="BE53" s="17">
        <v>0</v>
      </c>
      <c r="BF53" s="17">
        <v>0</v>
      </c>
      <c r="BG53" s="17">
        <v>0</v>
      </c>
      <c r="BH53" s="17">
        <v>0</v>
      </c>
      <c r="BI53" s="17">
        <v>0</v>
      </c>
      <c r="BJ53" s="17">
        <v>0</v>
      </c>
      <c r="BK53" s="17">
        <v>0</v>
      </c>
      <c r="BL53" s="17">
        <v>0</v>
      </c>
      <c r="BM53" s="20">
        <f t="shared" si="13"/>
        <v>0.35999999999999699</v>
      </c>
      <c r="BN53" s="20">
        <f t="shared" si="11"/>
        <v>0</v>
      </c>
      <c r="BO53" s="20">
        <f t="shared" si="11"/>
        <v>0</v>
      </c>
      <c r="BP53" s="20">
        <f t="shared" si="11"/>
        <v>0</v>
      </c>
      <c r="BQ53" s="20">
        <f t="shared" si="11"/>
        <v>0</v>
      </c>
      <c r="BR53" s="20">
        <f t="shared" si="11"/>
        <v>0</v>
      </c>
      <c r="BS53" s="20">
        <f t="shared" si="11"/>
        <v>0</v>
      </c>
      <c r="BT53" s="20">
        <f t="shared" si="11"/>
        <v>0</v>
      </c>
      <c r="BU53" s="20">
        <f t="shared" si="11"/>
        <v>0</v>
      </c>
      <c r="BV53" s="20">
        <f t="shared" si="11"/>
        <v>0</v>
      </c>
      <c r="BW53" s="20">
        <f t="shared" si="11"/>
        <v>0</v>
      </c>
      <c r="BX53" s="20">
        <f t="shared" si="11"/>
        <v>0</v>
      </c>
      <c r="BY53" s="17">
        <f t="shared" si="3"/>
        <v>0.29999999999999716</v>
      </c>
      <c r="BZ53" s="17">
        <f t="shared" si="4"/>
        <v>9.9999999999997868E-3</v>
      </c>
      <c r="CA53" s="17">
        <f t="shared" si="5"/>
        <v>5.0000000000000037E-2</v>
      </c>
      <c r="CB53" s="17">
        <f t="shared" si="6"/>
        <v>0.35999999999999699</v>
      </c>
    </row>
    <row r="54" spans="1:80" x14ac:dyDescent="0.25">
      <c r="A54" t="str">
        <f t="shared" si="9"/>
        <v>CAWP.120SIMP</v>
      </c>
      <c r="B54" s="1" t="s">
        <v>71</v>
      </c>
      <c r="C54" s="1" t="s">
        <v>882</v>
      </c>
      <c r="D54" s="1" t="s">
        <v>72</v>
      </c>
      <c r="E54" s="17">
        <v>0</v>
      </c>
      <c r="F54" s="17">
        <v>0</v>
      </c>
      <c r="G54" s="17">
        <v>0</v>
      </c>
      <c r="H54" s="17">
        <v>0</v>
      </c>
      <c r="I54" s="17">
        <v>0</v>
      </c>
      <c r="J54" s="17">
        <v>0</v>
      </c>
      <c r="K54" s="17">
        <v>0</v>
      </c>
      <c r="L54" s="17">
        <v>0</v>
      </c>
      <c r="M54" s="17">
        <v>0</v>
      </c>
      <c r="N54" s="17">
        <v>0</v>
      </c>
      <c r="O54" s="17">
        <v>0</v>
      </c>
      <c r="P54" s="17">
        <v>0</v>
      </c>
      <c r="Q54" s="20">
        <v>0</v>
      </c>
      <c r="R54" s="20">
        <v>0</v>
      </c>
      <c r="S54" s="20">
        <v>0</v>
      </c>
      <c r="T54" s="20">
        <v>0</v>
      </c>
      <c r="U54" s="20">
        <v>0</v>
      </c>
      <c r="V54" s="20">
        <v>0</v>
      </c>
      <c r="W54" s="20">
        <v>0</v>
      </c>
      <c r="X54" s="20">
        <v>0</v>
      </c>
      <c r="Y54" s="20">
        <v>0</v>
      </c>
      <c r="Z54" s="20">
        <v>0</v>
      </c>
      <c r="AA54" s="20">
        <v>0</v>
      </c>
      <c r="AB54" s="20">
        <v>0</v>
      </c>
      <c r="AC54" s="17">
        <v>0</v>
      </c>
      <c r="AD54" s="17">
        <v>0</v>
      </c>
      <c r="AE54" s="17">
        <v>0</v>
      </c>
      <c r="AF54" s="17">
        <v>0</v>
      </c>
      <c r="AG54" s="17">
        <v>0</v>
      </c>
      <c r="AH54" s="17">
        <v>0</v>
      </c>
      <c r="AI54" s="17">
        <v>0</v>
      </c>
      <c r="AJ54" s="17">
        <v>0</v>
      </c>
      <c r="AK54" s="17">
        <v>0</v>
      </c>
      <c r="AL54" s="17">
        <v>0</v>
      </c>
      <c r="AM54" s="17">
        <v>0</v>
      </c>
      <c r="AN54" s="17">
        <v>0</v>
      </c>
      <c r="AO54" s="20">
        <f t="shared" si="12"/>
        <v>0</v>
      </c>
      <c r="AP54" s="20">
        <f t="shared" si="10"/>
        <v>0</v>
      </c>
      <c r="AQ54" s="20">
        <f t="shared" si="10"/>
        <v>0</v>
      </c>
      <c r="AR54" s="20">
        <f t="shared" si="10"/>
        <v>0</v>
      </c>
      <c r="AS54" s="20">
        <f t="shared" si="10"/>
        <v>0</v>
      </c>
      <c r="AT54" s="20">
        <f t="shared" si="10"/>
        <v>0</v>
      </c>
      <c r="AU54" s="20">
        <f t="shared" si="10"/>
        <v>0</v>
      </c>
      <c r="AV54" s="20">
        <f t="shared" si="10"/>
        <v>0</v>
      </c>
      <c r="AW54" s="20">
        <f t="shared" si="10"/>
        <v>0</v>
      </c>
      <c r="AX54" s="20">
        <f t="shared" si="10"/>
        <v>0</v>
      </c>
      <c r="AY54" s="20">
        <f t="shared" si="10"/>
        <v>0</v>
      </c>
      <c r="AZ54" s="20">
        <f t="shared" si="10"/>
        <v>0</v>
      </c>
      <c r="BA54" s="17">
        <v>0</v>
      </c>
      <c r="BB54" s="17">
        <v>0</v>
      </c>
      <c r="BC54" s="17">
        <v>0</v>
      </c>
      <c r="BD54" s="17">
        <v>0</v>
      </c>
      <c r="BE54" s="17">
        <v>0</v>
      </c>
      <c r="BF54" s="17">
        <v>0</v>
      </c>
      <c r="BG54" s="17">
        <v>0</v>
      </c>
      <c r="BH54" s="17">
        <v>0</v>
      </c>
      <c r="BI54" s="17">
        <v>0</v>
      </c>
      <c r="BJ54" s="17">
        <v>0</v>
      </c>
      <c r="BK54" s="17">
        <v>0</v>
      </c>
      <c r="BL54" s="17">
        <v>0</v>
      </c>
      <c r="BM54" s="20">
        <f t="shared" si="13"/>
        <v>0</v>
      </c>
      <c r="BN54" s="20">
        <f t="shared" si="11"/>
        <v>0</v>
      </c>
      <c r="BO54" s="20">
        <f t="shared" si="11"/>
        <v>0</v>
      </c>
      <c r="BP54" s="20">
        <f t="shared" si="11"/>
        <v>0</v>
      </c>
      <c r="BQ54" s="20">
        <f t="shared" si="11"/>
        <v>0</v>
      </c>
      <c r="BR54" s="20">
        <f t="shared" si="11"/>
        <v>0</v>
      </c>
      <c r="BS54" s="20">
        <f t="shared" si="11"/>
        <v>0</v>
      </c>
      <c r="BT54" s="20">
        <f t="shared" si="11"/>
        <v>0</v>
      </c>
      <c r="BU54" s="20">
        <f t="shared" si="11"/>
        <v>0</v>
      </c>
      <c r="BV54" s="20">
        <f t="shared" si="11"/>
        <v>0</v>
      </c>
      <c r="BW54" s="20">
        <f t="shared" si="11"/>
        <v>0</v>
      </c>
      <c r="BX54" s="20">
        <f t="shared" si="11"/>
        <v>0</v>
      </c>
      <c r="BY54" s="17">
        <f t="shared" si="3"/>
        <v>0</v>
      </c>
      <c r="BZ54" s="17">
        <f t="shared" si="4"/>
        <v>0</v>
      </c>
      <c r="CA54" s="17">
        <f t="shared" si="5"/>
        <v>0</v>
      </c>
      <c r="CB54" s="17">
        <f t="shared" si="6"/>
        <v>0</v>
      </c>
    </row>
    <row r="55" spans="1:80" x14ac:dyDescent="0.25">
      <c r="A55" t="str">
        <f t="shared" si="9"/>
        <v>CAWP.SPCIMP</v>
      </c>
      <c r="B55" s="1" t="s">
        <v>71</v>
      </c>
      <c r="C55" s="1" t="s">
        <v>883</v>
      </c>
      <c r="D55" s="1" t="s">
        <v>73</v>
      </c>
      <c r="E55" s="17">
        <v>0</v>
      </c>
      <c r="F55" s="17">
        <v>0</v>
      </c>
      <c r="G55" s="17">
        <v>0</v>
      </c>
      <c r="H55" s="17">
        <v>0</v>
      </c>
      <c r="I55" s="17">
        <v>-0.26999999999998181</v>
      </c>
      <c r="J55" s="17">
        <v>0</v>
      </c>
      <c r="K55" s="17">
        <v>0</v>
      </c>
      <c r="L55" s="17">
        <v>-0.12000000000000455</v>
      </c>
      <c r="M55" s="17">
        <v>0</v>
      </c>
      <c r="N55" s="17">
        <v>-0.15999999999999659</v>
      </c>
      <c r="O55" s="17">
        <v>0</v>
      </c>
      <c r="P55" s="17">
        <v>-0.87999999999999545</v>
      </c>
      <c r="Q55" s="20">
        <v>0</v>
      </c>
      <c r="R55" s="20">
        <v>0</v>
      </c>
      <c r="S55" s="20">
        <v>0</v>
      </c>
      <c r="T55" s="20">
        <v>0</v>
      </c>
      <c r="U55" s="20">
        <v>-1.0000000000000231E-2</v>
      </c>
      <c r="V55" s="20">
        <v>0</v>
      </c>
      <c r="W55" s="20">
        <v>0</v>
      </c>
      <c r="X55" s="20">
        <v>-1.0000000000000009E-2</v>
      </c>
      <c r="Y55" s="20">
        <v>0</v>
      </c>
      <c r="Z55" s="20">
        <v>0</v>
      </c>
      <c r="AA55" s="20">
        <v>0</v>
      </c>
      <c r="AB55" s="20">
        <v>-4.0000000000000036E-2</v>
      </c>
      <c r="AC55" s="17">
        <v>0</v>
      </c>
      <c r="AD55" s="17">
        <v>0</v>
      </c>
      <c r="AE55" s="17">
        <v>0</v>
      </c>
      <c r="AF55" s="17">
        <v>0</v>
      </c>
      <c r="AG55" s="17">
        <v>-4.0000000000000036E-2</v>
      </c>
      <c r="AH55" s="17">
        <v>0</v>
      </c>
      <c r="AI55" s="17">
        <v>0</v>
      </c>
      <c r="AJ55" s="17">
        <v>-2.0000000000000018E-2</v>
      </c>
      <c r="AK55" s="17">
        <v>0</v>
      </c>
      <c r="AL55" s="17">
        <v>-2.0000000000000018E-2</v>
      </c>
      <c r="AM55" s="17">
        <v>0</v>
      </c>
      <c r="AN55" s="17">
        <v>-9.9999999999999645E-2</v>
      </c>
      <c r="AO55" s="20">
        <f t="shared" si="12"/>
        <v>0</v>
      </c>
      <c r="AP55" s="20">
        <f t="shared" si="10"/>
        <v>0</v>
      </c>
      <c r="AQ55" s="20">
        <f t="shared" si="10"/>
        <v>0</v>
      </c>
      <c r="AR55" s="20">
        <f t="shared" si="10"/>
        <v>0</v>
      </c>
      <c r="AS55" s="20">
        <f t="shared" si="10"/>
        <v>-0.31999999999998208</v>
      </c>
      <c r="AT55" s="20">
        <f t="shared" si="10"/>
        <v>0</v>
      </c>
      <c r="AU55" s="20">
        <f t="shared" si="10"/>
        <v>0</v>
      </c>
      <c r="AV55" s="20">
        <f t="shared" si="10"/>
        <v>-0.15000000000000457</v>
      </c>
      <c r="AW55" s="20">
        <f t="shared" si="10"/>
        <v>0</v>
      </c>
      <c r="AX55" s="20">
        <f t="shared" si="10"/>
        <v>-0.17999999999999661</v>
      </c>
      <c r="AY55" s="20">
        <f t="shared" si="10"/>
        <v>0</v>
      </c>
      <c r="AZ55" s="20">
        <f t="shared" si="10"/>
        <v>-1.0199999999999951</v>
      </c>
      <c r="BA55" s="17">
        <v>0</v>
      </c>
      <c r="BB55" s="17">
        <v>0</v>
      </c>
      <c r="BC55" s="17">
        <v>0</v>
      </c>
      <c r="BD55" s="17">
        <v>0</v>
      </c>
      <c r="BE55" s="17">
        <v>-0.01</v>
      </c>
      <c r="BF55" s="17">
        <v>0</v>
      </c>
      <c r="BG55" s="17">
        <v>0</v>
      </c>
      <c r="BH55" s="17">
        <v>0</v>
      </c>
      <c r="BI55" s="17">
        <v>0</v>
      </c>
      <c r="BJ55" s="17">
        <v>0</v>
      </c>
      <c r="BK55" s="17">
        <v>0</v>
      </c>
      <c r="BL55" s="17">
        <v>-0.02</v>
      </c>
      <c r="BM55" s="20">
        <f t="shared" si="13"/>
        <v>0</v>
      </c>
      <c r="BN55" s="20">
        <f t="shared" si="11"/>
        <v>0</v>
      </c>
      <c r="BO55" s="20">
        <f t="shared" si="11"/>
        <v>0</v>
      </c>
      <c r="BP55" s="20">
        <f t="shared" si="11"/>
        <v>0</v>
      </c>
      <c r="BQ55" s="20">
        <f t="shared" si="11"/>
        <v>-0.32999999999998209</v>
      </c>
      <c r="BR55" s="20">
        <f t="shared" si="11"/>
        <v>0</v>
      </c>
      <c r="BS55" s="20">
        <f t="shared" si="11"/>
        <v>0</v>
      </c>
      <c r="BT55" s="20">
        <f t="shared" si="11"/>
        <v>-0.15000000000000457</v>
      </c>
      <c r="BU55" s="20">
        <f t="shared" si="11"/>
        <v>0</v>
      </c>
      <c r="BV55" s="20">
        <f t="shared" si="11"/>
        <v>-0.17999999999999661</v>
      </c>
      <c r="BW55" s="20">
        <f t="shared" si="11"/>
        <v>0</v>
      </c>
      <c r="BX55" s="20">
        <f t="shared" si="11"/>
        <v>-1.0399999999999952</v>
      </c>
      <c r="BY55" s="17">
        <f t="shared" si="3"/>
        <v>-1.4299999999999784</v>
      </c>
      <c r="BZ55" s="17">
        <f t="shared" si="4"/>
        <v>-6.0000000000000275E-2</v>
      </c>
      <c r="CA55" s="17">
        <f t="shared" si="5"/>
        <v>-0.20999999999999971</v>
      </c>
      <c r="CB55" s="17">
        <f t="shared" si="6"/>
        <v>-1.6999999999999784</v>
      </c>
    </row>
    <row r="56" spans="1:80" x14ac:dyDescent="0.25">
      <c r="A56" t="str">
        <f t="shared" si="9"/>
        <v>CAWP.BCHEXP</v>
      </c>
      <c r="B56" s="1" t="s">
        <v>71</v>
      </c>
      <c r="C56" s="1" t="s">
        <v>884</v>
      </c>
      <c r="D56" s="1" t="s">
        <v>28</v>
      </c>
      <c r="E56" s="17">
        <v>0</v>
      </c>
      <c r="F56" s="17">
        <v>0</v>
      </c>
      <c r="G56" s="17">
        <v>0</v>
      </c>
      <c r="H56" s="17">
        <v>0</v>
      </c>
      <c r="I56" s="17">
        <v>0</v>
      </c>
      <c r="J56" s="17">
        <v>0</v>
      </c>
      <c r="K56" s="17">
        <v>0</v>
      </c>
      <c r="L56" s="17">
        <v>0</v>
      </c>
      <c r="M56" s="17">
        <v>0</v>
      </c>
      <c r="N56" s="17">
        <v>0</v>
      </c>
      <c r="O56" s="17">
        <v>0</v>
      </c>
      <c r="P56" s="17">
        <v>0</v>
      </c>
      <c r="Q56" s="20">
        <v>0</v>
      </c>
      <c r="R56" s="20">
        <v>0</v>
      </c>
      <c r="S56" s="20">
        <v>0</v>
      </c>
      <c r="T56" s="20">
        <v>0</v>
      </c>
      <c r="U56" s="20">
        <v>0</v>
      </c>
      <c r="V56" s="20">
        <v>0</v>
      </c>
      <c r="W56" s="20">
        <v>0</v>
      </c>
      <c r="X56" s="20">
        <v>0</v>
      </c>
      <c r="Y56" s="20">
        <v>0</v>
      </c>
      <c r="Z56" s="20">
        <v>0</v>
      </c>
      <c r="AA56" s="20">
        <v>0</v>
      </c>
      <c r="AB56" s="20">
        <v>0</v>
      </c>
      <c r="AC56" s="17">
        <v>0</v>
      </c>
      <c r="AD56" s="17">
        <v>0</v>
      </c>
      <c r="AE56" s="17">
        <v>0</v>
      </c>
      <c r="AF56" s="17">
        <v>0</v>
      </c>
      <c r="AG56" s="17">
        <v>0</v>
      </c>
      <c r="AH56" s="17">
        <v>0</v>
      </c>
      <c r="AI56" s="17">
        <v>0</v>
      </c>
      <c r="AJ56" s="17">
        <v>0</v>
      </c>
      <c r="AK56" s="17">
        <v>0</v>
      </c>
      <c r="AL56" s="17">
        <v>0</v>
      </c>
      <c r="AM56" s="17">
        <v>0</v>
      </c>
      <c r="AN56" s="17">
        <v>0</v>
      </c>
      <c r="AO56" s="20">
        <f t="shared" si="12"/>
        <v>0</v>
      </c>
      <c r="AP56" s="20">
        <f t="shared" si="10"/>
        <v>0</v>
      </c>
      <c r="AQ56" s="20">
        <f t="shared" si="10"/>
        <v>0</v>
      </c>
      <c r="AR56" s="20">
        <f t="shared" si="10"/>
        <v>0</v>
      </c>
      <c r="AS56" s="20">
        <f t="shared" si="10"/>
        <v>0</v>
      </c>
      <c r="AT56" s="20">
        <f t="shared" si="10"/>
        <v>0</v>
      </c>
      <c r="AU56" s="20">
        <f t="shared" si="10"/>
        <v>0</v>
      </c>
      <c r="AV56" s="20">
        <f t="shared" si="10"/>
        <v>0</v>
      </c>
      <c r="AW56" s="20">
        <f t="shared" si="10"/>
        <v>0</v>
      </c>
      <c r="AX56" s="20">
        <f t="shared" si="10"/>
        <v>0</v>
      </c>
      <c r="AY56" s="20">
        <f t="shared" si="10"/>
        <v>0</v>
      </c>
      <c r="AZ56" s="20">
        <f t="shared" si="10"/>
        <v>0</v>
      </c>
      <c r="BA56" s="17">
        <v>0</v>
      </c>
      <c r="BB56" s="17">
        <v>0</v>
      </c>
      <c r="BC56" s="17">
        <v>0</v>
      </c>
      <c r="BD56" s="17">
        <v>0</v>
      </c>
      <c r="BE56" s="17">
        <v>0</v>
      </c>
      <c r="BF56" s="17">
        <v>0</v>
      </c>
      <c r="BG56" s="17">
        <v>0</v>
      </c>
      <c r="BH56" s="17">
        <v>0</v>
      </c>
      <c r="BI56" s="17">
        <v>0</v>
      </c>
      <c r="BJ56" s="17">
        <v>0</v>
      </c>
      <c r="BK56" s="17">
        <v>0</v>
      </c>
      <c r="BL56" s="17">
        <v>0</v>
      </c>
      <c r="BM56" s="20">
        <f t="shared" si="13"/>
        <v>0</v>
      </c>
      <c r="BN56" s="20">
        <f t="shared" si="11"/>
        <v>0</v>
      </c>
      <c r="BO56" s="20">
        <f t="shared" si="11"/>
        <v>0</v>
      </c>
      <c r="BP56" s="20">
        <f t="shared" si="11"/>
        <v>0</v>
      </c>
      <c r="BQ56" s="20">
        <f t="shared" si="11"/>
        <v>0</v>
      </c>
      <c r="BR56" s="20">
        <f t="shared" si="11"/>
        <v>0</v>
      </c>
      <c r="BS56" s="20">
        <f t="shared" si="11"/>
        <v>0</v>
      </c>
      <c r="BT56" s="20">
        <f t="shared" si="11"/>
        <v>0</v>
      </c>
      <c r="BU56" s="20">
        <f t="shared" si="11"/>
        <v>0</v>
      </c>
      <c r="BV56" s="20">
        <f t="shared" si="11"/>
        <v>0</v>
      </c>
      <c r="BW56" s="20">
        <f t="shared" si="11"/>
        <v>0</v>
      </c>
      <c r="BX56" s="20">
        <f t="shared" si="11"/>
        <v>0</v>
      </c>
      <c r="BY56" s="17">
        <f t="shared" si="3"/>
        <v>0</v>
      </c>
      <c r="BZ56" s="17">
        <f t="shared" si="4"/>
        <v>0</v>
      </c>
      <c r="CA56" s="17">
        <f t="shared" si="5"/>
        <v>0</v>
      </c>
      <c r="CB56" s="17">
        <f t="shared" si="6"/>
        <v>0</v>
      </c>
    </row>
    <row r="57" spans="1:80" x14ac:dyDescent="0.25">
      <c r="A57" t="str">
        <f t="shared" si="9"/>
        <v>CAWP.SPCEXP</v>
      </c>
      <c r="B57" s="1" t="s">
        <v>71</v>
      </c>
      <c r="C57" s="1" t="s">
        <v>885</v>
      </c>
      <c r="D57" s="1" t="s">
        <v>74</v>
      </c>
      <c r="E57" s="17">
        <v>0</v>
      </c>
      <c r="F57" s="17">
        <v>0</v>
      </c>
      <c r="G57" s="17">
        <v>0</v>
      </c>
      <c r="H57" s="17">
        <v>0</v>
      </c>
      <c r="I57" s="17">
        <v>0</v>
      </c>
      <c r="J57" s="17">
        <v>0</v>
      </c>
      <c r="K57" s="17">
        <v>0</v>
      </c>
      <c r="L57" s="17">
        <v>0</v>
      </c>
      <c r="M57" s="17">
        <v>0</v>
      </c>
      <c r="N57" s="17">
        <v>0</v>
      </c>
      <c r="O57" s="17">
        <v>0</v>
      </c>
      <c r="P57" s="17">
        <v>0</v>
      </c>
      <c r="Q57" s="20">
        <v>0</v>
      </c>
      <c r="R57" s="20">
        <v>0</v>
      </c>
      <c r="S57" s="20">
        <v>0</v>
      </c>
      <c r="T57" s="20">
        <v>0</v>
      </c>
      <c r="U57" s="20">
        <v>0</v>
      </c>
      <c r="V57" s="20">
        <v>0</v>
      </c>
      <c r="W57" s="20">
        <v>0</v>
      </c>
      <c r="X57" s="20">
        <v>0</v>
      </c>
      <c r="Y57" s="20">
        <v>0</v>
      </c>
      <c r="Z57" s="20">
        <v>0</v>
      </c>
      <c r="AA57" s="20">
        <v>0</v>
      </c>
      <c r="AB57" s="20">
        <v>0</v>
      </c>
      <c r="AC57" s="17">
        <v>0</v>
      </c>
      <c r="AD57" s="17">
        <v>0</v>
      </c>
      <c r="AE57" s="17">
        <v>0</v>
      </c>
      <c r="AF57" s="17">
        <v>0</v>
      </c>
      <c r="AG57" s="17">
        <v>0</v>
      </c>
      <c r="AH57" s="17">
        <v>0</v>
      </c>
      <c r="AI57" s="17">
        <v>0</v>
      </c>
      <c r="AJ57" s="17">
        <v>0</v>
      </c>
      <c r="AK57" s="17">
        <v>0</v>
      </c>
      <c r="AL57" s="17">
        <v>0</v>
      </c>
      <c r="AM57" s="17">
        <v>0</v>
      </c>
      <c r="AN57" s="17">
        <v>0</v>
      </c>
      <c r="AO57" s="20">
        <f t="shared" si="12"/>
        <v>0</v>
      </c>
      <c r="AP57" s="20">
        <f t="shared" si="10"/>
        <v>0</v>
      </c>
      <c r="AQ57" s="20">
        <f t="shared" si="10"/>
        <v>0</v>
      </c>
      <c r="AR57" s="20">
        <f t="shared" si="10"/>
        <v>0</v>
      </c>
      <c r="AS57" s="20">
        <f t="shared" si="10"/>
        <v>0</v>
      </c>
      <c r="AT57" s="20">
        <f t="shared" si="10"/>
        <v>0</v>
      </c>
      <c r="AU57" s="20">
        <f t="shared" si="10"/>
        <v>0</v>
      </c>
      <c r="AV57" s="20">
        <f t="shared" si="10"/>
        <v>0</v>
      </c>
      <c r="AW57" s="20">
        <f t="shared" si="10"/>
        <v>0</v>
      </c>
      <c r="AX57" s="20">
        <f t="shared" si="10"/>
        <v>0</v>
      </c>
      <c r="AY57" s="20">
        <f t="shared" si="10"/>
        <v>0</v>
      </c>
      <c r="AZ57" s="20">
        <f t="shared" si="10"/>
        <v>0</v>
      </c>
      <c r="BA57" s="17">
        <v>0</v>
      </c>
      <c r="BB57" s="17">
        <v>0</v>
      </c>
      <c r="BC57" s="17">
        <v>0</v>
      </c>
      <c r="BD57" s="17">
        <v>0</v>
      </c>
      <c r="BE57" s="17">
        <v>0</v>
      </c>
      <c r="BF57" s="17">
        <v>0</v>
      </c>
      <c r="BG57" s="17">
        <v>0</v>
      </c>
      <c r="BH57" s="17">
        <v>0</v>
      </c>
      <c r="BI57" s="17">
        <v>0</v>
      </c>
      <c r="BJ57" s="17">
        <v>0</v>
      </c>
      <c r="BK57" s="17">
        <v>0</v>
      </c>
      <c r="BL57" s="17">
        <v>0</v>
      </c>
      <c r="BM57" s="20">
        <f t="shared" si="13"/>
        <v>0</v>
      </c>
      <c r="BN57" s="20">
        <f t="shared" si="11"/>
        <v>0</v>
      </c>
      <c r="BO57" s="20">
        <f t="shared" si="11"/>
        <v>0</v>
      </c>
      <c r="BP57" s="20">
        <f t="shared" si="11"/>
        <v>0</v>
      </c>
      <c r="BQ57" s="20">
        <f t="shared" si="11"/>
        <v>0</v>
      </c>
      <c r="BR57" s="20">
        <f t="shared" si="11"/>
        <v>0</v>
      </c>
      <c r="BS57" s="20">
        <f t="shared" si="11"/>
        <v>0</v>
      </c>
      <c r="BT57" s="20">
        <f t="shared" si="11"/>
        <v>0</v>
      </c>
      <c r="BU57" s="20">
        <f t="shared" si="11"/>
        <v>0</v>
      </c>
      <c r="BV57" s="20">
        <f t="shared" si="11"/>
        <v>0</v>
      </c>
      <c r="BW57" s="20">
        <f t="shared" si="11"/>
        <v>0</v>
      </c>
      <c r="BX57" s="20">
        <f t="shared" si="11"/>
        <v>0</v>
      </c>
      <c r="BY57" s="17">
        <f t="shared" si="3"/>
        <v>0</v>
      </c>
      <c r="BZ57" s="17">
        <f t="shared" si="4"/>
        <v>0</v>
      </c>
      <c r="CA57" s="17">
        <f t="shared" si="5"/>
        <v>0</v>
      </c>
      <c r="CB57" s="17">
        <f t="shared" si="6"/>
        <v>0</v>
      </c>
    </row>
    <row r="58" spans="1:80" x14ac:dyDescent="0.25">
      <c r="A58" t="str">
        <f t="shared" si="9"/>
        <v>DAIS.DAI1</v>
      </c>
      <c r="B58" s="1" t="s">
        <v>75</v>
      </c>
      <c r="C58" s="1" t="s">
        <v>76</v>
      </c>
      <c r="D58" s="1" t="s">
        <v>76</v>
      </c>
      <c r="E58" s="17">
        <v>-181.06999999999971</v>
      </c>
      <c r="F58" s="17">
        <v>-96.050000000000182</v>
      </c>
      <c r="G58" s="17">
        <v>-81.240000000000691</v>
      </c>
      <c r="H58" s="17">
        <v>-71.989999999999782</v>
      </c>
      <c r="I58" s="17">
        <v>-91.400000000000546</v>
      </c>
      <c r="J58" s="17">
        <v>-42.730000000000018</v>
      </c>
      <c r="K58" s="17">
        <v>-168.1200000000008</v>
      </c>
      <c r="L58" s="17">
        <v>-124.89999999999964</v>
      </c>
      <c r="M58" s="17">
        <v>-138.29000000000087</v>
      </c>
      <c r="N58" s="17">
        <v>-212.65999999999985</v>
      </c>
      <c r="O58" s="17">
        <v>-123.01000000000022</v>
      </c>
      <c r="P58" s="17">
        <v>-165.44000000000233</v>
      </c>
      <c r="Q58" s="20">
        <v>-9.0500000000000682</v>
      </c>
      <c r="R58" s="20">
        <v>-4.8100000000000023</v>
      </c>
      <c r="S58" s="20">
        <v>-4.0600000000000023</v>
      </c>
      <c r="T58" s="20">
        <v>-3.5999999999999943</v>
      </c>
      <c r="U58" s="20">
        <v>-4.57000000000005</v>
      </c>
      <c r="V58" s="20">
        <v>-2.1399999999999864</v>
      </c>
      <c r="W58" s="20">
        <v>-8.4099999999999682</v>
      </c>
      <c r="X58" s="20">
        <v>-6.25</v>
      </c>
      <c r="Y58" s="20">
        <v>-6.9099999999999682</v>
      </c>
      <c r="Z58" s="20">
        <v>-10.629999999999995</v>
      </c>
      <c r="AA58" s="20">
        <v>-6.1499999999999773</v>
      </c>
      <c r="AB58" s="20">
        <v>-8.2700000000000955</v>
      </c>
      <c r="AC58" s="17">
        <v>-24.480000000000018</v>
      </c>
      <c r="AD58" s="17">
        <v>-12.799999999999955</v>
      </c>
      <c r="AE58" s="17">
        <v>-10.67999999999995</v>
      </c>
      <c r="AF58" s="17">
        <v>-9.3300000000000409</v>
      </c>
      <c r="AG58" s="17">
        <v>-11.670000000000073</v>
      </c>
      <c r="AH58" s="17">
        <v>-5.3700000000000045</v>
      </c>
      <c r="AI58" s="17">
        <v>-20.839999999999918</v>
      </c>
      <c r="AJ58" s="17">
        <v>-15.25</v>
      </c>
      <c r="AK58" s="17">
        <v>-16.619999999999891</v>
      </c>
      <c r="AL58" s="17">
        <v>-25.160000000000082</v>
      </c>
      <c r="AM58" s="17">
        <v>-14.32000000000005</v>
      </c>
      <c r="AN58" s="17">
        <v>-18.959999999999809</v>
      </c>
      <c r="AO58" s="20">
        <f t="shared" si="12"/>
        <v>-214.5999999999998</v>
      </c>
      <c r="AP58" s="20">
        <f t="shared" si="10"/>
        <v>-113.66000000000014</v>
      </c>
      <c r="AQ58" s="20">
        <f t="shared" si="10"/>
        <v>-95.980000000000643</v>
      </c>
      <c r="AR58" s="20">
        <f t="shared" si="10"/>
        <v>-84.919999999999817</v>
      </c>
      <c r="AS58" s="20">
        <f t="shared" si="10"/>
        <v>-107.64000000000067</v>
      </c>
      <c r="AT58" s="20">
        <f t="shared" si="10"/>
        <v>-50.240000000000009</v>
      </c>
      <c r="AU58" s="20">
        <f t="shared" si="10"/>
        <v>-197.37000000000069</v>
      </c>
      <c r="AV58" s="20">
        <f t="shared" si="10"/>
        <v>-146.39999999999964</v>
      </c>
      <c r="AW58" s="20">
        <f t="shared" si="10"/>
        <v>-161.82000000000073</v>
      </c>
      <c r="AX58" s="20">
        <f t="shared" si="10"/>
        <v>-248.44999999999993</v>
      </c>
      <c r="AY58" s="20">
        <f t="shared" si="10"/>
        <v>-143.48000000000025</v>
      </c>
      <c r="AZ58" s="20">
        <f t="shared" si="10"/>
        <v>-192.67000000000223</v>
      </c>
      <c r="BA58" s="17">
        <v>-3.62</v>
      </c>
      <c r="BB58" s="17">
        <v>-1.92</v>
      </c>
      <c r="BC58" s="17">
        <v>-1.62</v>
      </c>
      <c r="BD58" s="17">
        <v>-1.44</v>
      </c>
      <c r="BE58" s="17">
        <v>-1.83</v>
      </c>
      <c r="BF58" s="17">
        <v>-0.85</v>
      </c>
      <c r="BG58" s="17">
        <v>-3.36</v>
      </c>
      <c r="BH58" s="17">
        <v>-2.5</v>
      </c>
      <c r="BI58" s="17">
        <v>-2.77</v>
      </c>
      <c r="BJ58" s="17">
        <v>-4.25</v>
      </c>
      <c r="BK58" s="17">
        <v>-2.46</v>
      </c>
      <c r="BL58" s="17">
        <v>-3.31</v>
      </c>
      <c r="BM58" s="20">
        <f t="shared" si="13"/>
        <v>-218.2199999999998</v>
      </c>
      <c r="BN58" s="20">
        <f t="shared" si="11"/>
        <v>-115.58000000000014</v>
      </c>
      <c r="BO58" s="20">
        <f t="shared" si="11"/>
        <v>-97.600000000000648</v>
      </c>
      <c r="BP58" s="20">
        <f t="shared" si="11"/>
        <v>-86.359999999999815</v>
      </c>
      <c r="BQ58" s="20">
        <f t="shared" si="11"/>
        <v>-109.47000000000067</v>
      </c>
      <c r="BR58" s="20">
        <f t="shared" si="11"/>
        <v>-51.090000000000011</v>
      </c>
      <c r="BS58" s="20">
        <f t="shared" si="11"/>
        <v>-200.7300000000007</v>
      </c>
      <c r="BT58" s="20">
        <f t="shared" si="11"/>
        <v>-148.89999999999964</v>
      </c>
      <c r="BU58" s="20">
        <f t="shared" si="11"/>
        <v>-164.59000000000074</v>
      </c>
      <c r="BV58" s="20">
        <f t="shared" si="11"/>
        <v>-252.69999999999993</v>
      </c>
      <c r="BW58" s="20">
        <f t="shared" si="11"/>
        <v>-145.94000000000025</v>
      </c>
      <c r="BX58" s="20">
        <f t="shared" si="11"/>
        <v>-195.98000000000224</v>
      </c>
      <c r="BY58" s="17">
        <f t="shared" si="3"/>
        <v>-1496.9000000000046</v>
      </c>
      <c r="BZ58" s="17">
        <f t="shared" si="4"/>
        <v>-74.850000000000108</v>
      </c>
      <c r="CA58" s="17">
        <f t="shared" si="5"/>
        <v>-215.40999999999983</v>
      </c>
      <c r="CB58" s="17">
        <f t="shared" si="6"/>
        <v>-1787.1600000000051</v>
      </c>
    </row>
    <row r="59" spans="1:80" x14ac:dyDescent="0.25">
      <c r="A59" t="str">
        <f t="shared" si="9"/>
        <v>DOW.DOWGEN15M</v>
      </c>
      <c r="B59" s="1" t="s">
        <v>77</v>
      </c>
      <c r="C59" s="1" t="s">
        <v>78</v>
      </c>
      <c r="D59" s="1" t="s">
        <v>78</v>
      </c>
      <c r="E59" s="17">
        <v>0</v>
      </c>
      <c r="F59" s="17">
        <v>0</v>
      </c>
      <c r="G59" s="17">
        <v>0</v>
      </c>
      <c r="H59" s="17">
        <v>0</v>
      </c>
      <c r="I59" s="17">
        <v>0</v>
      </c>
      <c r="J59" s="17">
        <v>0</v>
      </c>
      <c r="K59" s="17">
        <v>0</v>
      </c>
      <c r="L59" s="17">
        <v>0</v>
      </c>
      <c r="M59" s="17">
        <v>0</v>
      </c>
      <c r="N59" s="17">
        <v>0</v>
      </c>
      <c r="O59" s="17">
        <v>0</v>
      </c>
      <c r="P59" s="17">
        <v>0</v>
      </c>
      <c r="Q59" s="20">
        <v>0</v>
      </c>
      <c r="R59" s="20">
        <v>0</v>
      </c>
      <c r="S59" s="20">
        <v>0</v>
      </c>
      <c r="T59" s="20">
        <v>0</v>
      </c>
      <c r="U59" s="20">
        <v>0</v>
      </c>
      <c r="V59" s="20">
        <v>0</v>
      </c>
      <c r="W59" s="20">
        <v>0</v>
      </c>
      <c r="X59" s="20">
        <v>0</v>
      </c>
      <c r="Y59" s="20">
        <v>0</v>
      </c>
      <c r="Z59" s="20">
        <v>0</v>
      </c>
      <c r="AA59" s="20">
        <v>0</v>
      </c>
      <c r="AB59" s="20">
        <v>0</v>
      </c>
      <c r="AC59" s="17">
        <v>0</v>
      </c>
      <c r="AD59" s="17">
        <v>0</v>
      </c>
      <c r="AE59" s="17">
        <v>0</v>
      </c>
      <c r="AF59" s="17">
        <v>0</v>
      </c>
      <c r="AG59" s="17">
        <v>0</v>
      </c>
      <c r="AH59" s="17">
        <v>0</v>
      </c>
      <c r="AI59" s="17">
        <v>0</v>
      </c>
      <c r="AJ59" s="17">
        <v>0</v>
      </c>
      <c r="AK59" s="17">
        <v>0</v>
      </c>
      <c r="AL59" s="17">
        <v>0</v>
      </c>
      <c r="AM59" s="17">
        <v>0</v>
      </c>
      <c r="AN59" s="17">
        <v>0</v>
      </c>
      <c r="AO59" s="20">
        <f t="shared" si="12"/>
        <v>0</v>
      </c>
      <c r="AP59" s="20">
        <f t="shared" si="10"/>
        <v>0</v>
      </c>
      <c r="AQ59" s="20">
        <f t="shared" si="10"/>
        <v>0</v>
      </c>
      <c r="AR59" s="20">
        <f t="shared" si="10"/>
        <v>0</v>
      </c>
      <c r="AS59" s="20">
        <f t="shared" si="10"/>
        <v>0</v>
      </c>
      <c r="AT59" s="20">
        <f t="shared" si="10"/>
        <v>0</v>
      </c>
      <c r="AU59" s="20">
        <f t="shared" si="10"/>
        <v>0</v>
      </c>
      <c r="AV59" s="20">
        <f t="shared" si="10"/>
        <v>0</v>
      </c>
      <c r="AW59" s="20">
        <f t="shared" si="10"/>
        <v>0</v>
      </c>
      <c r="AX59" s="20">
        <f t="shared" si="10"/>
        <v>0</v>
      </c>
      <c r="AY59" s="20">
        <f t="shared" si="10"/>
        <v>0</v>
      </c>
      <c r="AZ59" s="20">
        <f t="shared" si="10"/>
        <v>0</v>
      </c>
      <c r="BA59" s="17">
        <v>0</v>
      </c>
      <c r="BB59" s="17">
        <v>0</v>
      </c>
      <c r="BC59" s="17">
        <v>0</v>
      </c>
      <c r="BD59" s="17">
        <v>0</v>
      </c>
      <c r="BE59" s="17">
        <v>0</v>
      </c>
      <c r="BF59" s="17">
        <v>0</v>
      </c>
      <c r="BG59" s="17">
        <v>0</v>
      </c>
      <c r="BH59" s="17">
        <v>0</v>
      </c>
      <c r="BI59" s="17">
        <v>0</v>
      </c>
      <c r="BJ59" s="17">
        <v>0</v>
      </c>
      <c r="BK59" s="17">
        <v>0</v>
      </c>
      <c r="BL59" s="17">
        <v>0</v>
      </c>
      <c r="BM59" s="20">
        <f t="shared" si="13"/>
        <v>0</v>
      </c>
      <c r="BN59" s="20">
        <f t="shared" si="11"/>
        <v>0</v>
      </c>
      <c r="BO59" s="20">
        <f t="shared" si="11"/>
        <v>0</v>
      </c>
      <c r="BP59" s="20">
        <f t="shared" si="11"/>
        <v>0</v>
      </c>
      <c r="BQ59" s="20">
        <f t="shared" si="11"/>
        <v>0</v>
      </c>
      <c r="BR59" s="20">
        <f t="shared" si="11"/>
        <v>0</v>
      </c>
      <c r="BS59" s="20">
        <f t="shared" si="11"/>
        <v>0</v>
      </c>
      <c r="BT59" s="20">
        <f t="shared" si="11"/>
        <v>0</v>
      </c>
      <c r="BU59" s="20">
        <f t="shared" si="11"/>
        <v>0</v>
      </c>
      <c r="BV59" s="20">
        <f t="shared" si="11"/>
        <v>0</v>
      </c>
      <c r="BW59" s="20">
        <f t="shared" si="11"/>
        <v>0</v>
      </c>
      <c r="BX59" s="20">
        <f t="shared" si="11"/>
        <v>0</v>
      </c>
      <c r="BY59" s="17">
        <f t="shared" si="3"/>
        <v>0</v>
      </c>
      <c r="BZ59" s="17">
        <f t="shared" si="4"/>
        <v>0</v>
      </c>
      <c r="CA59" s="17">
        <f t="shared" si="5"/>
        <v>0</v>
      </c>
      <c r="CB59" s="17">
        <f t="shared" si="6"/>
        <v>0</v>
      </c>
    </row>
    <row r="60" spans="1:80" x14ac:dyDescent="0.25">
      <c r="A60" t="str">
        <f t="shared" si="9"/>
        <v>BOWA.DRW1</v>
      </c>
      <c r="B60" s="1" t="s">
        <v>79</v>
      </c>
      <c r="C60" s="1" t="s">
        <v>80</v>
      </c>
      <c r="D60" s="1" t="s">
        <v>80</v>
      </c>
      <c r="E60" s="17">
        <v>4.0000000000000036E-2</v>
      </c>
      <c r="F60" s="17">
        <v>1.0000000000000009E-2</v>
      </c>
      <c r="G60" s="17">
        <v>4.0000000000000036E-2</v>
      </c>
      <c r="H60" s="17">
        <v>0</v>
      </c>
      <c r="I60" s="17">
        <v>6.999999999999984E-2</v>
      </c>
      <c r="J60" s="17">
        <v>2.0000000000000018E-2</v>
      </c>
      <c r="K60" s="17">
        <v>8.0000000000000071E-2</v>
      </c>
      <c r="L60" s="17">
        <v>8.0000000000000071E-2</v>
      </c>
      <c r="M60" s="17">
        <v>0</v>
      </c>
      <c r="N60" s="17">
        <v>0.25</v>
      </c>
      <c r="O60" s="17">
        <v>0</v>
      </c>
      <c r="P60" s="17">
        <v>0</v>
      </c>
      <c r="Q60" s="20">
        <v>0</v>
      </c>
      <c r="R60" s="20">
        <v>0</v>
      </c>
      <c r="S60" s="20">
        <v>0</v>
      </c>
      <c r="T60" s="20">
        <v>0</v>
      </c>
      <c r="U60" s="20">
        <v>0</v>
      </c>
      <c r="V60" s="20">
        <v>0</v>
      </c>
      <c r="W60" s="20">
        <v>0</v>
      </c>
      <c r="X60" s="20">
        <v>1.0000000000000009E-2</v>
      </c>
      <c r="Y60" s="20">
        <v>0</v>
      </c>
      <c r="Z60" s="20">
        <v>1.0000000000000009E-2</v>
      </c>
      <c r="AA60" s="20">
        <v>0</v>
      </c>
      <c r="AB60" s="20">
        <v>0</v>
      </c>
      <c r="AC60" s="17">
        <v>1.0000000000000009E-2</v>
      </c>
      <c r="AD60" s="17">
        <v>0</v>
      </c>
      <c r="AE60" s="17">
        <v>0</v>
      </c>
      <c r="AF60" s="17">
        <v>0</v>
      </c>
      <c r="AG60" s="17">
        <v>9.9999999999999534E-3</v>
      </c>
      <c r="AH60" s="17">
        <v>0</v>
      </c>
      <c r="AI60" s="17">
        <v>1.0000000000000009E-2</v>
      </c>
      <c r="AJ60" s="17">
        <v>1.0000000000000009E-2</v>
      </c>
      <c r="AK60" s="17">
        <v>0</v>
      </c>
      <c r="AL60" s="17">
        <v>3.0000000000000027E-2</v>
      </c>
      <c r="AM60" s="17">
        <v>0</v>
      </c>
      <c r="AN60" s="17">
        <v>0</v>
      </c>
      <c r="AO60" s="20">
        <f t="shared" si="12"/>
        <v>5.0000000000000044E-2</v>
      </c>
      <c r="AP60" s="20">
        <f t="shared" si="10"/>
        <v>1.0000000000000009E-2</v>
      </c>
      <c r="AQ60" s="20">
        <f t="shared" si="10"/>
        <v>4.0000000000000036E-2</v>
      </c>
      <c r="AR60" s="20">
        <f t="shared" si="10"/>
        <v>0</v>
      </c>
      <c r="AS60" s="20">
        <f t="shared" si="10"/>
        <v>7.9999999999999793E-2</v>
      </c>
      <c r="AT60" s="20">
        <f t="shared" si="10"/>
        <v>2.0000000000000018E-2</v>
      </c>
      <c r="AU60" s="20">
        <f t="shared" si="10"/>
        <v>9.000000000000008E-2</v>
      </c>
      <c r="AV60" s="20">
        <f t="shared" si="10"/>
        <v>0.10000000000000009</v>
      </c>
      <c r="AW60" s="20">
        <f t="shared" si="10"/>
        <v>0</v>
      </c>
      <c r="AX60" s="20">
        <f t="shared" si="10"/>
        <v>0.29000000000000004</v>
      </c>
      <c r="AY60" s="20">
        <f t="shared" si="10"/>
        <v>0</v>
      </c>
      <c r="AZ60" s="20">
        <f t="shared" si="10"/>
        <v>0</v>
      </c>
      <c r="BA60" s="17">
        <v>0</v>
      </c>
      <c r="BB60" s="17">
        <v>0</v>
      </c>
      <c r="BC60" s="17">
        <v>0</v>
      </c>
      <c r="BD60" s="17">
        <v>0</v>
      </c>
      <c r="BE60" s="17">
        <v>0</v>
      </c>
      <c r="BF60" s="17">
        <v>0</v>
      </c>
      <c r="BG60" s="17">
        <v>0</v>
      </c>
      <c r="BH60" s="17">
        <v>0</v>
      </c>
      <c r="BI60" s="17">
        <v>0</v>
      </c>
      <c r="BJ60" s="17">
        <v>0</v>
      </c>
      <c r="BK60" s="17">
        <v>0</v>
      </c>
      <c r="BL60" s="17">
        <v>0</v>
      </c>
      <c r="BM60" s="20">
        <f t="shared" si="13"/>
        <v>5.0000000000000044E-2</v>
      </c>
      <c r="BN60" s="20">
        <f t="shared" si="11"/>
        <v>1.0000000000000009E-2</v>
      </c>
      <c r="BO60" s="20">
        <f t="shared" si="11"/>
        <v>4.0000000000000036E-2</v>
      </c>
      <c r="BP60" s="20">
        <f t="shared" si="11"/>
        <v>0</v>
      </c>
      <c r="BQ60" s="20">
        <f t="shared" si="11"/>
        <v>7.9999999999999793E-2</v>
      </c>
      <c r="BR60" s="20">
        <f t="shared" si="11"/>
        <v>2.0000000000000018E-2</v>
      </c>
      <c r="BS60" s="20">
        <f t="shared" si="11"/>
        <v>9.000000000000008E-2</v>
      </c>
      <c r="BT60" s="20">
        <f t="shared" si="11"/>
        <v>0.10000000000000009</v>
      </c>
      <c r="BU60" s="20">
        <f t="shared" si="11"/>
        <v>0</v>
      </c>
      <c r="BV60" s="20">
        <f t="shared" si="11"/>
        <v>0.29000000000000004</v>
      </c>
      <c r="BW60" s="20">
        <f t="shared" si="11"/>
        <v>0</v>
      </c>
      <c r="BX60" s="20">
        <f t="shared" si="11"/>
        <v>0</v>
      </c>
      <c r="BY60" s="17">
        <f t="shared" si="3"/>
        <v>0.59000000000000008</v>
      </c>
      <c r="BZ60" s="17">
        <f t="shared" si="4"/>
        <v>2.0000000000000018E-2</v>
      </c>
      <c r="CA60" s="17">
        <f t="shared" si="5"/>
        <v>7.0000000000000007E-2</v>
      </c>
      <c r="CB60" s="17">
        <f t="shared" si="6"/>
        <v>0.68000000000000016</v>
      </c>
    </row>
    <row r="61" spans="1:80" x14ac:dyDescent="0.25">
      <c r="A61" t="str">
        <f t="shared" si="9"/>
        <v>ERPS.EAGL</v>
      </c>
      <c r="B61" s="1" t="s">
        <v>81</v>
      </c>
      <c r="C61" s="1" t="s">
        <v>82</v>
      </c>
      <c r="D61" s="1" t="s">
        <v>82</v>
      </c>
      <c r="E61" s="17">
        <v>-37.460000000000946</v>
      </c>
      <c r="F61" s="17">
        <v>-27.420000000000073</v>
      </c>
      <c r="G61" s="17">
        <v>-25.520000000000437</v>
      </c>
      <c r="H61" s="17">
        <v>-18.199999999999818</v>
      </c>
      <c r="I61" s="17">
        <v>-24.460000000000946</v>
      </c>
      <c r="J61" s="17">
        <v>-25.8799999999992</v>
      </c>
      <c r="K61" s="17">
        <v>-32.190000000000509</v>
      </c>
      <c r="L61" s="17">
        <v>-31.909999999999854</v>
      </c>
      <c r="M61" s="17">
        <v>-30.950000000000728</v>
      </c>
      <c r="N61" s="17">
        <v>-36.059999999999491</v>
      </c>
      <c r="O61" s="17">
        <v>-27.780000000000655</v>
      </c>
      <c r="P61" s="17">
        <v>-41.720000000001164</v>
      </c>
      <c r="Q61" s="20">
        <v>-1.8700000000000045</v>
      </c>
      <c r="R61" s="20">
        <v>-1.3799999999999955</v>
      </c>
      <c r="S61" s="20">
        <v>-1.2799999999999727</v>
      </c>
      <c r="T61" s="20">
        <v>-0.90999999999996817</v>
      </c>
      <c r="U61" s="20">
        <v>-1.2199999999999704</v>
      </c>
      <c r="V61" s="20">
        <v>-1.2900000000000205</v>
      </c>
      <c r="W61" s="20">
        <v>-1.6100000000000136</v>
      </c>
      <c r="X61" s="20">
        <v>-1.6000000000000227</v>
      </c>
      <c r="Y61" s="20">
        <v>-1.5400000000000773</v>
      </c>
      <c r="Z61" s="20">
        <v>-1.7999999999999545</v>
      </c>
      <c r="AA61" s="20">
        <v>-1.3899999999999864</v>
      </c>
      <c r="AB61" s="20">
        <v>-2.0900000000000318</v>
      </c>
      <c r="AC61" s="17">
        <v>-5.0600000000001728</v>
      </c>
      <c r="AD61" s="17">
        <v>-3.6500000000000909</v>
      </c>
      <c r="AE61" s="17">
        <v>-3.3499999999999091</v>
      </c>
      <c r="AF61" s="17">
        <v>-2.3500000000000227</v>
      </c>
      <c r="AG61" s="17">
        <v>-3.1200000000001182</v>
      </c>
      <c r="AH61" s="17">
        <v>-3.2599999999999909</v>
      </c>
      <c r="AI61" s="17">
        <v>-4</v>
      </c>
      <c r="AJ61" s="17">
        <v>-3.8900000000001</v>
      </c>
      <c r="AK61" s="17">
        <v>-3.7200000000000273</v>
      </c>
      <c r="AL61" s="17">
        <v>-4.2599999999999909</v>
      </c>
      <c r="AM61" s="17">
        <v>-3.2300000000000182</v>
      </c>
      <c r="AN61" s="17">
        <v>-4.7799999999999727</v>
      </c>
      <c r="AO61" s="20">
        <f t="shared" si="12"/>
        <v>-44.390000000001123</v>
      </c>
      <c r="AP61" s="20">
        <f t="shared" si="10"/>
        <v>-32.450000000000159</v>
      </c>
      <c r="AQ61" s="20">
        <f t="shared" si="10"/>
        <v>-30.150000000000318</v>
      </c>
      <c r="AR61" s="20">
        <f t="shared" si="10"/>
        <v>-21.459999999999809</v>
      </c>
      <c r="AS61" s="20">
        <f t="shared" si="10"/>
        <v>-28.800000000001035</v>
      </c>
      <c r="AT61" s="20">
        <f t="shared" si="10"/>
        <v>-30.429999999999211</v>
      </c>
      <c r="AU61" s="20">
        <f t="shared" si="10"/>
        <v>-37.800000000000523</v>
      </c>
      <c r="AV61" s="20">
        <f t="shared" si="10"/>
        <v>-37.399999999999977</v>
      </c>
      <c r="AW61" s="20">
        <f t="shared" si="10"/>
        <v>-36.210000000000832</v>
      </c>
      <c r="AX61" s="20">
        <f t="shared" si="10"/>
        <v>-42.119999999999436</v>
      </c>
      <c r="AY61" s="20">
        <f t="shared" si="10"/>
        <v>-32.400000000000659</v>
      </c>
      <c r="AZ61" s="20">
        <f t="shared" si="10"/>
        <v>-48.590000000001169</v>
      </c>
      <c r="BA61" s="17">
        <v>-0.75</v>
      </c>
      <c r="BB61" s="17">
        <v>-0.55000000000000004</v>
      </c>
      <c r="BC61" s="17">
        <v>-0.51</v>
      </c>
      <c r="BD61" s="17">
        <v>-0.36</v>
      </c>
      <c r="BE61" s="17">
        <v>-0.49</v>
      </c>
      <c r="BF61" s="17">
        <v>-0.52</v>
      </c>
      <c r="BG61" s="17">
        <v>-0.64</v>
      </c>
      <c r="BH61" s="17">
        <v>-0.64</v>
      </c>
      <c r="BI61" s="17">
        <v>-0.62</v>
      </c>
      <c r="BJ61" s="17">
        <v>-0.72</v>
      </c>
      <c r="BK61" s="17">
        <v>-0.56000000000000005</v>
      </c>
      <c r="BL61" s="17">
        <v>-0.83</v>
      </c>
      <c r="BM61" s="20">
        <f t="shared" si="13"/>
        <v>-45.140000000001123</v>
      </c>
      <c r="BN61" s="20">
        <f t="shared" si="11"/>
        <v>-33.000000000000156</v>
      </c>
      <c r="BO61" s="20">
        <f t="shared" si="11"/>
        <v>-30.66000000000032</v>
      </c>
      <c r="BP61" s="20">
        <f t="shared" si="11"/>
        <v>-21.819999999999808</v>
      </c>
      <c r="BQ61" s="20">
        <f t="shared" si="11"/>
        <v>-29.290000000001033</v>
      </c>
      <c r="BR61" s="20">
        <f t="shared" si="11"/>
        <v>-30.949999999999211</v>
      </c>
      <c r="BS61" s="20">
        <f t="shared" si="11"/>
        <v>-38.440000000000524</v>
      </c>
      <c r="BT61" s="20">
        <f t="shared" si="11"/>
        <v>-38.039999999999978</v>
      </c>
      <c r="BU61" s="20">
        <f t="shared" si="11"/>
        <v>-36.83000000000083</v>
      </c>
      <c r="BV61" s="20">
        <f t="shared" si="11"/>
        <v>-42.839999999999435</v>
      </c>
      <c r="BW61" s="20">
        <f t="shared" si="11"/>
        <v>-32.960000000000662</v>
      </c>
      <c r="BX61" s="20">
        <f t="shared" si="11"/>
        <v>-49.420000000001167</v>
      </c>
      <c r="BY61" s="17">
        <f t="shared" si="3"/>
        <v>-359.55000000000382</v>
      </c>
      <c r="BZ61" s="17">
        <f t="shared" si="4"/>
        <v>-17.980000000000018</v>
      </c>
      <c r="CA61" s="17">
        <f t="shared" si="5"/>
        <v>-51.860000000000412</v>
      </c>
      <c r="CB61" s="17">
        <f t="shared" si="6"/>
        <v>-429.39000000000431</v>
      </c>
    </row>
    <row r="62" spans="1:80" x14ac:dyDescent="0.25">
      <c r="A62" t="str">
        <f t="shared" si="9"/>
        <v>ENCV.EC01</v>
      </c>
      <c r="B62" s="1" t="s">
        <v>83</v>
      </c>
      <c r="C62" s="1" t="s">
        <v>84</v>
      </c>
      <c r="D62" s="1" t="s">
        <v>84</v>
      </c>
      <c r="E62" s="17">
        <v>0</v>
      </c>
      <c r="F62" s="17">
        <v>0</v>
      </c>
      <c r="G62" s="17">
        <v>0</v>
      </c>
      <c r="H62" s="17">
        <v>0</v>
      </c>
      <c r="I62" s="17">
        <v>0</v>
      </c>
      <c r="J62" s="17">
        <v>0</v>
      </c>
      <c r="K62" s="17">
        <v>0</v>
      </c>
      <c r="L62" s="17">
        <v>0</v>
      </c>
      <c r="M62" s="17">
        <v>0</v>
      </c>
      <c r="N62" s="17">
        <v>0</v>
      </c>
      <c r="O62" s="17">
        <v>0</v>
      </c>
      <c r="P62" s="17">
        <v>0</v>
      </c>
      <c r="Q62" s="20">
        <v>0</v>
      </c>
      <c r="R62" s="20">
        <v>0</v>
      </c>
      <c r="S62" s="20">
        <v>0</v>
      </c>
      <c r="T62" s="20">
        <v>0</v>
      </c>
      <c r="U62" s="20">
        <v>0</v>
      </c>
      <c r="V62" s="20">
        <v>0</v>
      </c>
      <c r="W62" s="20">
        <v>0</v>
      </c>
      <c r="X62" s="20">
        <v>0</v>
      </c>
      <c r="Y62" s="20">
        <v>0</v>
      </c>
      <c r="Z62" s="20">
        <v>0</v>
      </c>
      <c r="AA62" s="20">
        <v>0</v>
      </c>
      <c r="AB62" s="20">
        <v>0</v>
      </c>
      <c r="AC62" s="17">
        <v>0</v>
      </c>
      <c r="AD62" s="17">
        <v>0</v>
      </c>
      <c r="AE62" s="17">
        <v>0</v>
      </c>
      <c r="AF62" s="17">
        <v>0</v>
      </c>
      <c r="AG62" s="17">
        <v>0</v>
      </c>
      <c r="AH62" s="17">
        <v>0</v>
      </c>
      <c r="AI62" s="17">
        <v>0</v>
      </c>
      <c r="AJ62" s="17">
        <v>0</v>
      </c>
      <c r="AK62" s="17">
        <v>0</v>
      </c>
      <c r="AL62" s="17">
        <v>0</v>
      </c>
      <c r="AM62" s="17">
        <v>0</v>
      </c>
      <c r="AN62" s="17">
        <v>0</v>
      </c>
      <c r="AO62" s="20">
        <f t="shared" si="12"/>
        <v>0</v>
      </c>
      <c r="AP62" s="20">
        <f t="shared" si="10"/>
        <v>0</v>
      </c>
      <c r="AQ62" s="20">
        <f t="shared" si="10"/>
        <v>0</v>
      </c>
      <c r="AR62" s="20">
        <f t="shared" si="10"/>
        <v>0</v>
      </c>
      <c r="AS62" s="20">
        <f t="shared" si="10"/>
        <v>0</v>
      </c>
      <c r="AT62" s="20">
        <f t="shared" si="10"/>
        <v>0</v>
      </c>
      <c r="AU62" s="20">
        <f t="shared" si="10"/>
        <v>0</v>
      </c>
      <c r="AV62" s="20">
        <f t="shared" si="10"/>
        <v>0</v>
      </c>
      <c r="AW62" s="20">
        <f t="shared" si="10"/>
        <v>0</v>
      </c>
      <c r="AX62" s="20">
        <f t="shared" si="10"/>
        <v>0</v>
      </c>
      <c r="AY62" s="20">
        <f t="shared" si="10"/>
        <v>0</v>
      </c>
      <c r="AZ62" s="20">
        <f t="shared" si="10"/>
        <v>0</v>
      </c>
      <c r="BA62" s="17">
        <v>0</v>
      </c>
      <c r="BB62" s="17">
        <v>0</v>
      </c>
      <c r="BC62" s="17">
        <v>0</v>
      </c>
      <c r="BD62" s="17">
        <v>0</v>
      </c>
      <c r="BE62" s="17">
        <v>0</v>
      </c>
      <c r="BF62" s="17">
        <v>0</v>
      </c>
      <c r="BG62" s="17">
        <v>0</v>
      </c>
      <c r="BH62" s="17">
        <v>0</v>
      </c>
      <c r="BI62" s="17">
        <v>0</v>
      </c>
      <c r="BJ62" s="17">
        <v>0</v>
      </c>
      <c r="BK62" s="17">
        <v>0</v>
      </c>
      <c r="BL62" s="17">
        <v>0</v>
      </c>
      <c r="BM62" s="20">
        <f t="shared" si="13"/>
        <v>0</v>
      </c>
      <c r="BN62" s="20">
        <f t="shared" si="11"/>
        <v>0</v>
      </c>
      <c r="BO62" s="20">
        <f t="shared" si="11"/>
        <v>0</v>
      </c>
      <c r="BP62" s="20">
        <f t="shared" si="11"/>
        <v>0</v>
      </c>
      <c r="BQ62" s="20">
        <f t="shared" si="11"/>
        <v>0</v>
      </c>
      <c r="BR62" s="20">
        <f t="shared" si="11"/>
        <v>0</v>
      </c>
      <c r="BS62" s="20">
        <f t="shared" si="11"/>
        <v>0</v>
      </c>
      <c r="BT62" s="20">
        <f t="shared" si="11"/>
        <v>0</v>
      </c>
      <c r="BU62" s="20">
        <f t="shared" si="11"/>
        <v>0</v>
      </c>
      <c r="BV62" s="20">
        <f t="shared" si="11"/>
        <v>0</v>
      </c>
      <c r="BW62" s="20">
        <f t="shared" si="11"/>
        <v>0</v>
      </c>
      <c r="BX62" s="20">
        <f t="shared" si="11"/>
        <v>0</v>
      </c>
      <c r="BY62" s="17">
        <f t="shared" si="3"/>
        <v>0</v>
      </c>
      <c r="BZ62" s="17">
        <f t="shared" si="4"/>
        <v>0</v>
      </c>
      <c r="CA62" s="17">
        <f t="shared" si="5"/>
        <v>0</v>
      </c>
      <c r="CB62" s="17">
        <f t="shared" si="6"/>
        <v>0</v>
      </c>
    </row>
    <row r="63" spans="1:80" x14ac:dyDescent="0.25">
      <c r="A63" t="str">
        <f t="shared" si="9"/>
        <v>ENC2.EC04</v>
      </c>
      <c r="B63" s="1" t="s">
        <v>55</v>
      </c>
      <c r="C63" s="1" t="s">
        <v>85</v>
      </c>
      <c r="D63" s="1" t="s">
        <v>85</v>
      </c>
      <c r="E63" s="17">
        <v>-61.75</v>
      </c>
      <c r="F63" s="17">
        <v>-36.360000000000582</v>
      </c>
      <c r="G63" s="17">
        <v>-19.510000000000218</v>
      </c>
      <c r="H63" s="17">
        <v>-8.9499999999998181</v>
      </c>
      <c r="I63" s="17">
        <v>-6.4299999999998363</v>
      </c>
      <c r="J63" s="17">
        <v>-10.079999999999927</v>
      </c>
      <c r="K63" s="17">
        <v>-10.050000000000182</v>
      </c>
      <c r="L63" s="17">
        <v>-13.339999999999691</v>
      </c>
      <c r="M63" s="17">
        <v>-3.8500000000000227</v>
      </c>
      <c r="N63" s="17">
        <v>-1.7599999999999909</v>
      </c>
      <c r="O63" s="17">
        <v>0</v>
      </c>
      <c r="P63" s="17">
        <v>-27.8799999999992</v>
      </c>
      <c r="Q63" s="20">
        <v>-3.0900000000000318</v>
      </c>
      <c r="R63" s="20">
        <v>-1.8200000000000216</v>
      </c>
      <c r="S63" s="20">
        <v>-0.96999999999999886</v>
      </c>
      <c r="T63" s="20">
        <v>-0.44999999999999574</v>
      </c>
      <c r="U63" s="20">
        <v>-0.32000000000000028</v>
      </c>
      <c r="V63" s="20">
        <v>-0.51000000000000512</v>
      </c>
      <c r="W63" s="20">
        <v>-0.5</v>
      </c>
      <c r="X63" s="20">
        <v>-0.67000000000000171</v>
      </c>
      <c r="Y63" s="20">
        <v>-0.19000000000000128</v>
      </c>
      <c r="Z63" s="20">
        <v>-8.9999999999999858E-2</v>
      </c>
      <c r="AA63" s="20">
        <v>0</v>
      </c>
      <c r="AB63" s="20">
        <v>-1.4000000000000057</v>
      </c>
      <c r="AC63" s="17">
        <v>-8.3499999999999091</v>
      </c>
      <c r="AD63" s="17">
        <v>-4.8500000000000227</v>
      </c>
      <c r="AE63" s="17">
        <v>-2.5699999999999932</v>
      </c>
      <c r="AF63" s="17">
        <v>-1.1599999999999966</v>
      </c>
      <c r="AG63" s="17">
        <v>-0.82000000000000739</v>
      </c>
      <c r="AH63" s="17">
        <v>-1.2700000000000102</v>
      </c>
      <c r="AI63" s="17">
        <v>-1.25</v>
      </c>
      <c r="AJ63" s="17">
        <v>-1.6299999999999955</v>
      </c>
      <c r="AK63" s="17">
        <v>-0.46000000000000085</v>
      </c>
      <c r="AL63" s="17">
        <v>-0.21000000000000085</v>
      </c>
      <c r="AM63" s="17">
        <v>0</v>
      </c>
      <c r="AN63" s="17">
        <v>-3.2000000000000455</v>
      </c>
      <c r="AO63" s="20">
        <f t="shared" si="12"/>
        <v>-73.189999999999941</v>
      </c>
      <c r="AP63" s="20">
        <f t="shared" si="10"/>
        <v>-43.030000000000626</v>
      </c>
      <c r="AQ63" s="20">
        <f t="shared" si="10"/>
        <v>-23.05000000000021</v>
      </c>
      <c r="AR63" s="20">
        <f t="shared" si="10"/>
        <v>-10.55999999999981</v>
      </c>
      <c r="AS63" s="20">
        <f t="shared" si="10"/>
        <v>-7.569999999999844</v>
      </c>
      <c r="AT63" s="20">
        <f t="shared" si="10"/>
        <v>-11.859999999999943</v>
      </c>
      <c r="AU63" s="20">
        <f t="shared" si="10"/>
        <v>-11.800000000000182</v>
      </c>
      <c r="AV63" s="20">
        <f t="shared" si="10"/>
        <v>-15.639999999999688</v>
      </c>
      <c r="AW63" s="20">
        <f t="shared" si="10"/>
        <v>-4.5000000000000249</v>
      </c>
      <c r="AX63" s="20">
        <f t="shared" si="10"/>
        <v>-2.0599999999999916</v>
      </c>
      <c r="AY63" s="20">
        <f t="shared" si="10"/>
        <v>0</v>
      </c>
      <c r="AZ63" s="20">
        <f t="shared" si="10"/>
        <v>-32.479999999999251</v>
      </c>
      <c r="BA63" s="17">
        <v>-1.23</v>
      </c>
      <c r="BB63" s="17">
        <v>-0.73</v>
      </c>
      <c r="BC63" s="17">
        <v>-0.39</v>
      </c>
      <c r="BD63" s="17">
        <v>-0.18</v>
      </c>
      <c r="BE63" s="17">
        <v>-0.13</v>
      </c>
      <c r="BF63" s="17">
        <v>-0.2</v>
      </c>
      <c r="BG63" s="17">
        <v>-0.2</v>
      </c>
      <c r="BH63" s="17">
        <v>-0.27</v>
      </c>
      <c r="BI63" s="17">
        <v>-0.08</v>
      </c>
      <c r="BJ63" s="17">
        <v>-0.04</v>
      </c>
      <c r="BK63" s="17">
        <v>0</v>
      </c>
      <c r="BL63" s="17">
        <v>-0.56000000000000005</v>
      </c>
      <c r="BM63" s="20">
        <f t="shared" si="13"/>
        <v>-74.419999999999945</v>
      </c>
      <c r="BN63" s="20">
        <f t="shared" si="11"/>
        <v>-43.760000000000623</v>
      </c>
      <c r="BO63" s="20">
        <f t="shared" si="11"/>
        <v>-23.440000000000211</v>
      </c>
      <c r="BP63" s="20">
        <f t="shared" si="11"/>
        <v>-10.73999999999981</v>
      </c>
      <c r="BQ63" s="20">
        <f t="shared" si="11"/>
        <v>-7.6999999999998439</v>
      </c>
      <c r="BR63" s="20">
        <f t="shared" si="11"/>
        <v>-12.059999999999942</v>
      </c>
      <c r="BS63" s="20">
        <f t="shared" si="11"/>
        <v>-12.000000000000181</v>
      </c>
      <c r="BT63" s="20">
        <f t="shared" si="11"/>
        <v>-15.909999999999688</v>
      </c>
      <c r="BU63" s="20">
        <f t="shared" si="11"/>
        <v>-4.5800000000000249</v>
      </c>
      <c r="BV63" s="20">
        <f t="shared" si="11"/>
        <v>-2.0999999999999917</v>
      </c>
      <c r="BW63" s="20">
        <f t="shared" si="11"/>
        <v>0</v>
      </c>
      <c r="BX63" s="20">
        <f t="shared" si="11"/>
        <v>-33.039999999999253</v>
      </c>
      <c r="BY63" s="17">
        <f t="shared" si="3"/>
        <v>-199.95999999999947</v>
      </c>
      <c r="BZ63" s="17">
        <f t="shared" si="4"/>
        <v>-10.010000000000062</v>
      </c>
      <c r="CA63" s="17">
        <f t="shared" si="5"/>
        <v>-29.779999999999976</v>
      </c>
      <c r="CB63" s="17">
        <f t="shared" si="6"/>
        <v>-239.74999999999952</v>
      </c>
    </row>
    <row r="64" spans="1:80" x14ac:dyDescent="0.25">
      <c r="A64" t="str">
        <f t="shared" si="9"/>
        <v>ENCR.BCHIMP</v>
      </c>
      <c r="B64" s="1" t="s">
        <v>86</v>
      </c>
      <c r="C64" s="1" t="s">
        <v>87</v>
      </c>
      <c r="D64" s="1" t="s">
        <v>21</v>
      </c>
      <c r="E64" s="17">
        <v>3.9400000000000546</v>
      </c>
      <c r="F64" s="17">
        <v>0</v>
      </c>
      <c r="G64" s="17">
        <v>1.3600000000000136</v>
      </c>
      <c r="H64" s="17">
        <v>4.2200000000000273</v>
      </c>
      <c r="I64" s="17">
        <v>1.2800000000000864</v>
      </c>
      <c r="J64" s="17">
        <v>2.2300000000000182</v>
      </c>
      <c r="K64" s="17">
        <v>0.26999999999999602</v>
      </c>
      <c r="L64" s="17">
        <v>1.4099999999999682</v>
      </c>
      <c r="M64" s="17">
        <v>0</v>
      </c>
      <c r="N64" s="17">
        <v>54.440000000002328</v>
      </c>
      <c r="O64" s="17">
        <v>7.8499999999999091</v>
      </c>
      <c r="P64" s="17">
        <v>7.2100000000000364</v>
      </c>
      <c r="Q64" s="20">
        <v>0.19999999999999929</v>
      </c>
      <c r="R64" s="20">
        <v>0</v>
      </c>
      <c r="S64" s="20">
        <v>7.0000000000000284E-2</v>
      </c>
      <c r="T64" s="20">
        <v>0.2099999999999973</v>
      </c>
      <c r="U64" s="20">
        <v>6.9999999999999396E-2</v>
      </c>
      <c r="V64" s="20">
        <v>0.10999999999999943</v>
      </c>
      <c r="W64" s="20">
        <v>2.0000000000000018E-2</v>
      </c>
      <c r="X64" s="20">
        <v>6.9999999999999396E-2</v>
      </c>
      <c r="Y64" s="20">
        <v>0</v>
      </c>
      <c r="Z64" s="20">
        <v>2.7199999999999704</v>
      </c>
      <c r="AA64" s="20">
        <v>0.39000000000000057</v>
      </c>
      <c r="AB64" s="20">
        <v>0.35999999999999943</v>
      </c>
      <c r="AC64" s="17">
        <v>0.53999999999999204</v>
      </c>
      <c r="AD64" s="17">
        <v>0</v>
      </c>
      <c r="AE64" s="17">
        <v>0.17999999999999972</v>
      </c>
      <c r="AF64" s="17">
        <v>0.54999999999999716</v>
      </c>
      <c r="AG64" s="17">
        <v>0.16000000000000014</v>
      </c>
      <c r="AH64" s="17">
        <v>0.28000000000000114</v>
      </c>
      <c r="AI64" s="17">
        <v>4.0000000000000036E-2</v>
      </c>
      <c r="AJ64" s="17">
        <v>0.17000000000000171</v>
      </c>
      <c r="AK64" s="17">
        <v>0</v>
      </c>
      <c r="AL64" s="17">
        <v>6.4400000000000546</v>
      </c>
      <c r="AM64" s="17">
        <v>0.90999999999999659</v>
      </c>
      <c r="AN64" s="17">
        <v>0.81999999999999318</v>
      </c>
      <c r="AO64" s="20">
        <f t="shared" si="12"/>
        <v>4.6800000000000459</v>
      </c>
      <c r="AP64" s="20">
        <f t="shared" si="10"/>
        <v>0</v>
      </c>
      <c r="AQ64" s="20">
        <f t="shared" si="10"/>
        <v>1.6100000000000136</v>
      </c>
      <c r="AR64" s="20">
        <f t="shared" si="10"/>
        <v>4.9800000000000217</v>
      </c>
      <c r="AS64" s="20">
        <f t="shared" si="10"/>
        <v>1.5100000000000859</v>
      </c>
      <c r="AT64" s="20">
        <f t="shared" si="10"/>
        <v>2.6200000000000188</v>
      </c>
      <c r="AU64" s="20">
        <f t="shared" si="10"/>
        <v>0.32999999999999607</v>
      </c>
      <c r="AV64" s="20">
        <f t="shared" si="10"/>
        <v>1.6499999999999693</v>
      </c>
      <c r="AW64" s="20">
        <f t="shared" si="10"/>
        <v>0</v>
      </c>
      <c r="AX64" s="20">
        <f t="shared" si="10"/>
        <v>63.600000000002353</v>
      </c>
      <c r="AY64" s="20">
        <f t="shared" si="10"/>
        <v>9.1499999999999062</v>
      </c>
      <c r="AZ64" s="20">
        <f t="shared" si="10"/>
        <v>8.390000000000029</v>
      </c>
      <c r="BA64" s="17">
        <v>0.08</v>
      </c>
      <c r="BB64" s="17">
        <v>0</v>
      </c>
      <c r="BC64" s="17">
        <v>0.03</v>
      </c>
      <c r="BD64" s="17">
        <v>0.08</v>
      </c>
      <c r="BE64" s="17">
        <v>0.03</v>
      </c>
      <c r="BF64" s="17">
        <v>0.04</v>
      </c>
      <c r="BG64" s="17">
        <v>0.01</v>
      </c>
      <c r="BH64" s="17">
        <v>0.03</v>
      </c>
      <c r="BI64" s="17">
        <v>0</v>
      </c>
      <c r="BJ64" s="17">
        <v>1.0900000000000001</v>
      </c>
      <c r="BK64" s="17">
        <v>0.16</v>
      </c>
      <c r="BL64" s="17">
        <v>0.14000000000000001</v>
      </c>
      <c r="BM64" s="20">
        <f t="shared" si="13"/>
        <v>4.760000000000046</v>
      </c>
      <c r="BN64" s="20">
        <f t="shared" si="11"/>
        <v>0</v>
      </c>
      <c r="BO64" s="20">
        <f t="shared" si="11"/>
        <v>1.6400000000000137</v>
      </c>
      <c r="BP64" s="20">
        <f t="shared" si="11"/>
        <v>5.0600000000000218</v>
      </c>
      <c r="BQ64" s="20">
        <f t="shared" si="11"/>
        <v>1.540000000000086</v>
      </c>
      <c r="BR64" s="20">
        <f t="shared" si="11"/>
        <v>2.6600000000000188</v>
      </c>
      <c r="BS64" s="20">
        <f t="shared" si="11"/>
        <v>0.33999999999999608</v>
      </c>
      <c r="BT64" s="20">
        <f t="shared" si="11"/>
        <v>1.6799999999999693</v>
      </c>
      <c r="BU64" s="20">
        <f t="shared" si="11"/>
        <v>0</v>
      </c>
      <c r="BV64" s="20">
        <f t="shared" si="11"/>
        <v>64.690000000002357</v>
      </c>
      <c r="BW64" s="20">
        <f t="shared" si="11"/>
        <v>9.3099999999999064</v>
      </c>
      <c r="BX64" s="20">
        <f t="shared" si="11"/>
        <v>8.5300000000000296</v>
      </c>
      <c r="BY64" s="17">
        <f t="shared" si="3"/>
        <v>84.210000000002438</v>
      </c>
      <c r="BZ64" s="17">
        <f t="shared" si="4"/>
        <v>4.2199999999999651</v>
      </c>
      <c r="CA64" s="17">
        <f t="shared" si="5"/>
        <v>11.780000000000033</v>
      </c>
      <c r="CB64" s="17">
        <f t="shared" si="6"/>
        <v>100.21000000000244</v>
      </c>
    </row>
    <row r="65" spans="1:80" x14ac:dyDescent="0.25">
      <c r="A65" t="str">
        <f t="shared" si="9"/>
        <v>ENCR.120SIMP</v>
      </c>
      <c r="B65" s="1" t="s">
        <v>86</v>
      </c>
      <c r="C65" s="1" t="s">
        <v>886</v>
      </c>
      <c r="D65" s="1" t="s">
        <v>72</v>
      </c>
      <c r="E65" s="17">
        <v>0</v>
      </c>
      <c r="F65" s="17">
        <v>0</v>
      </c>
      <c r="G65" s="17">
        <v>0</v>
      </c>
      <c r="H65" s="17">
        <v>0</v>
      </c>
      <c r="I65" s="17">
        <v>0</v>
      </c>
      <c r="J65" s="17">
        <v>0</v>
      </c>
      <c r="K65" s="17">
        <v>0</v>
      </c>
      <c r="L65" s="17">
        <v>0</v>
      </c>
      <c r="M65" s="17">
        <v>0</v>
      </c>
      <c r="N65" s="17">
        <v>0</v>
      </c>
      <c r="O65" s="17">
        <v>0</v>
      </c>
      <c r="P65" s="17">
        <v>0</v>
      </c>
      <c r="Q65" s="20">
        <v>0</v>
      </c>
      <c r="R65" s="20">
        <v>0</v>
      </c>
      <c r="S65" s="20">
        <v>0</v>
      </c>
      <c r="T65" s="20">
        <v>0</v>
      </c>
      <c r="U65" s="20">
        <v>0</v>
      </c>
      <c r="V65" s="20">
        <v>0</v>
      </c>
      <c r="W65" s="20">
        <v>0</v>
      </c>
      <c r="X65" s="20">
        <v>0</v>
      </c>
      <c r="Y65" s="20">
        <v>0</v>
      </c>
      <c r="Z65" s="20">
        <v>0</v>
      </c>
      <c r="AA65" s="20">
        <v>0</v>
      </c>
      <c r="AB65" s="20">
        <v>0</v>
      </c>
      <c r="AC65" s="17">
        <v>0</v>
      </c>
      <c r="AD65" s="17">
        <v>0</v>
      </c>
      <c r="AE65" s="17">
        <v>0</v>
      </c>
      <c r="AF65" s="17">
        <v>0</v>
      </c>
      <c r="AG65" s="17">
        <v>0</v>
      </c>
      <c r="AH65" s="17">
        <v>0</v>
      </c>
      <c r="AI65" s="17">
        <v>0</v>
      </c>
      <c r="AJ65" s="17">
        <v>0</v>
      </c>
      <c r="AK65" s="17">
        <v>0</v>
      </c>
      <c r="AL65" s="17">
        <v>0</v>
      </c>
      <c r="AM65" s="17">
        <v>0</v>
      </c>
      <c r="AN65" s="17">
        <v>0</v>
      </c>
      <c r="AO65" s="20">
        <f t="shared" si="12"/>
        <v>0</v>
      </c>
      <c r="AP65" s="20">
        <f t="shared" si="10"/>
        <v>0</v>
      </c>
      <c r="AQ65" s="20">
        <f t="shared" si="10"/>
        <v>0</v>
      </c>
      <c r="AR65" s="20">
        <f t="shared" si="10"/>
        <v>0</v>
      </c>
      <c r="AS65" s="20">
        <f t="shared" si="10"/>
        <v>0</v>
      </c>
      <c r="AT65" s="20">
        <f t="shared" si="10"/>
        <v>0</v>
      </c>
      <c r="AU65" s="20">
        <f t="shared" si="10"/>
        <v>0</v>
      </c>
      <c r="AV65" s="20">
        <f t="shared" si="10"/>
        <v>0</v>
      </c>
      <c r="AW65" s="20">
        <f t="shared" si="10"/>
        <v>0</v>
      </c>
      <c r="AX65" s="20">
        <f t="shared" si="10"/>
        <v>0</v>
      </c>
      <c r="AY65" s="20">
        <f t="shared" si="10"/>
        <v>0</v>
      </c>
      <c r="AZ65" s="20">
        <f t="shared" si="10"/>
        <v>0</v>
      </c>
      <c r="BA65" s="17">
        <v>0</v>
      </c>
      <c r="BB65" s="17">
        <v>0</v>
      </c>
      <c r="BC65" s="17">
        <v>0</v>
      </c>
      <c r="BD65" s="17">
        <v>0</v>
      </c>
      <c r="BE65" s="17">
        <v>0</v>
      </c>
      <c r="BF65" s="17">
        <v>0</v>
      </c>
      <c r="BG65" s="17">
        <v>0</v>
      </c>
      <c r="BH65" s="17">
        <v>0</v>
      </c>
      <c r="BI65" s="17">
        <v>0</v>
      </c>
      <c r="BJ65" s="17">
        <v>0</v>
      </c>
      <c r="BK65" s="17">
        <v>0</v>
      </c>
      <c r="BL65" s="17">
        <v>0</v>
      </c>
      <c r="BM65" s="20">
        <f t="shared" si="13"/>
        <v>0</v>
      </c>
      <c r="BN65" s="20">
        <f t="shared" si="11"/>
        <v>0</v>
      </c>
      <c r="BO65" s="20">
        <f t="shared" si="11"/>
        <v>0</v>
      </c>
      <c r="BP65" s="20">
        <f t="shared" si="11"/>
        <v>0</v>
      </c>
      <c r="BQ65" s="20">
        <f t="shared" si="11"/>
        <v>0</v>
      </c>
      <c r="BR65" s="20">
        <f t="shared" si="11"/>
        <v>0</v>
      </c>
      <c r="BS65" s="20">
        <f t="shared" si="11"/>
        <v>0</v>
      </c>
      <c r="BT65" s="20">
        <f t="shared" si="11"/>
        <v>0</v>
      </c>
      <c r="BU65" s="20">
        <f t="shared" si="11"/>
        <v>0</v>
      </c>
      <c r="BV65" s="20">
        <f t="shared" si="11"/>
        <v>0</v>
      </c>
      <c r="BW65" s="20">
        <f t="shared" si="11"/>
        <v>0</v>
      </c>
      <c r="BX65" s="20">
        <f t="shared" si="11"/>
        <v>0</v>
      </c>
      <c r="BY65" s="17">
        <f t="shared" si="3"/>
        <v>0</v>
      </c>
      <c r="BZ65" s="17">
        <f t="shared" si="4"/>
        <v>0</v>
      </c>
      <c r="CA65" s="17">
        <f t="shared" si="5"/>
        <v>0</v>
      </c>
      <c r="CB65" s="17">
        <f t="shared" si="6"/>
        <v>0</v>
      </c>
    </row>
    <row r="66" spans="1:80" x14ac:dyDescent="0.25">
      <c r="A66" t="str">
        <f t="shared" si="9"/>
        <v>ENCR.SPCIMP</v>
      </c>
      <c r="B66" s="1" t="s">
        <v>86</v>
      </c>
      <c r="C66" s="1" t="s">
        <v>88</v>
      </c>
      <c r="D66" s="1" t="s">
        <v>73</v>
      </c>
      <c r="E66" s="17">
        <v>0</v>
      </c>
      <c r="F66" s="17">
        <v>0</v>
      </c>
      <c r="G66" s="17">
        <v>0</v>
      </c>
      <c r="H66" s="17">
        <v>0</v>
      </c>
      <c r="I66" s="17">
        <v>0</v>
      </c>
      <c r="J66" s="17">
        <v>0</v>
      </c>
      <c r="K66" s="17">
        <v>0</v>
      </c>
      <c r="L66" s="17">
        <v>0</v>
      </c>
      <c r="M66" s="17">
        <v>0</v>
      </c>
      <c r="N66" s="17">
        <v>-0.56999999999999318</v>
      </c>
      <c r="O66" s="17">
        <v>0</v>
      </c>
      <c r="P66" s="17">
        <v>0</v>
      </c>
      <c r="Q66" s="20">
        <v>0</v>
      </c>
      <c r="R66" s="20">
        <v>0</v>
      </c>
      <c r="S66" s="20">
        <v>0</v>
      </c>
      <c r="T66" s="20">
        <v>0</v>
      </c>
      <c r="U66" s="20">
        <v>0</v>
      </c>
      <c r="V66" s="20">
        <v>0</v>
      </c>
      <c r="W66" s="20">
        <v>0</v>
      </c>
      <c r="X66" s="20">
        <v>0</v>
      </c>
      <c r="Y66" s="20">
        <v>0</v>
      </c>
      <c r="Z66" s="20">
        <v>-3.0000000000000249E-2</v>
      </c>
      <c r="AA66" s="20">
        <v>0</v>
      </c>
      <c r="AB66" s="20">
        <v>0</v>
      </c>
      <c r="AC66" s="17">
        <v>0</v>
      </c>
      <c r="AD66" s="17">
        <v>0</v>
      </c>
      <c r="AE66" s="17">
        <v>0</v>
      </c>
      <c r="AF66" s="17">
        <v>0</v>
      </c>
      <c r="AG66" s="17">
        <v>0</v>
      </c>
      <c r="AH66" s="17">
        <v>0</v>
      </c>
      <c r="AI66" s="17">
        <v>0</v>
      </c>
      <c r="AJ66" s="17">
        <v>0</v>
      </c>
      <c r="AK66" s="17">
        <v>0</v>
      </c>
      <c r="AL66" s="17">
        <v>-6.9999999999998508E-2</v>
      </c>
      <c r="AM66" s="17">
        <v>0</v>
      </c>
      <c r="AN66" s="17">
        <v>0</v>
      </c>
      <c r="AO66" s="20">
        <f t="shared" si="12"/>
        <v>0</v>
      </c>
      <c r="AP66" s="20">
        <f t="shared" si="10"/>
        <v>0</v>
      </c>
      <c r="AQ66" s="20">
        <f t="shared" si="10"/>
        <v>0</v>
      </c>
      <c r="AR66" s="20">
        <f t="shared" si="10"/>
        <v>0</v>
      </c>
      <c r="AS66" s="20">
        <f t="shared" si="10"/>
        <v>0</v>
      </c>
      <c r="AT66" s="20">
        <f t="shared" si="10"/>
        <v>0</v>
      </c>
      <c r="AU66" s="20">
        <f t="shared" si="10"/>
        <v>0</v>
      </c>
      <c r="AV66" s="20">
        <f t="shared" si="10"/>
        <v>0</v>
      </c>
      <c r="AW66" s="20">
        <f t="shared" si="10"/>
        <v>0</v>
      </c>
      <c r="AX66" s="20">
        <f t="shared" si="10"/>
        <v>-0.66999999999999194</v>
      </c>
      <c r="AY66" s="20">
        <f t="shared" si="10"/>
        <v>0</v>
      </c>
      <c r="AZ66" s="20">
        <f t="shared" si="10"/>
        <v>0</v>
      </c>
      <c r="BA66" s="17">
        <v>0</v>
      </c>
      <c r="BB66" s="17">
        <v>0</v>
      </c>
      <c r="BC66" s="17">
        <v>0</v>
      </c>
      <c r="BD66" s="17">
        <v>0</v>
      </c>
      <c r="BE66" s="17">
        <v>0</v>
      </c>
      <c r="BF66" s="17">
        <v>0</v>
      </c>
      <c r="BG66" s="17">
        <v>0</v>
      </c>
      <c r="BH66" s="17">
        <v>0</v>
      </c>
      <c r="BI66" s="17">
        <v>0</v>
      </c>
      <c r="BJ66" s="17">
        <v>-0.01</v>
      </c>
      <c r="BK66" s="17">
        <v>0</v>
      </c>
      <c r="BL66" s="17">
        <v>0</v>
      </c>
      <c r="BM66" s="20">
        <f t="shared" si="13"/>
        <v>0</v>
      </c>
      <c r="BN66" s="20">
        <f t="shared" si="11"/>
        <v>0</v>
      </c>
      <c r="BO66" s="20">
        <f t="shared" si="11"/>
        <v>0</v>
      </c>
      <c r="BP66" s="20">
        <f t="shared" si="11"/>
        <v>0</v>
      </c>
      <c r="BQ66" s="20">
        <f t="shared" si="11"/>
        <v>0</v>
      </c>
      <c r="BR66" s="20">
        <f t="shared" si="11"/>
        <v>0</v>
      </c>
      <c r="BS66" s="20">
        <f t="shared" si="11"/>
        <v>0</v>
      </c>
      <c r="BT66" s="20">
        <f t="shared" si="11"/>
        <v>0</v>
      </c>
      <c r="BU66" s="20">
        <f t="shared" si="11"/>
        <v>0</v>
      </c>
      <c r="BV66" s="20">
        <f t="shared" si="11"/>
        <v>-0.67999999999999194</v>
      </c>
      <c r="BW66" s="20">
        <f t="shared" si="11"/>
        <v>0</v>
      </c>
      <c r="BX66" s="20">
        <f t="shared" si="11"/>
        <v>0</v>
      </c>
      <c r="BY66" s="17">
        <f t="shared" si="3"/>
        <v>-0.56999999999999318</v>
      </c>
      <c r="BZ66" s="17">
        <f t="shared" si="4"/>
        <v>-3.0000000000000249E-2</v>
      </c>
      <c r="CA66" s="17">
        <f t="shared" si="5"/>
        <v>-7.9999999999998503E-2</v>
      </c>
      <c r="CB66" s="17">
        <f t="shared" si="6"/>
        <v>-0.67999999999999194</v>
      </c>
    </row>
    <row r="67" spans="1:80" x14ac:dyDescent="0.25">
      <c r="A67" t="str">
        <f t="shared" si="9"/>
        <v>EEMI.BCHIMP</v>
      </c>
      <c r="B67" s="1" t="s">
        <v>89</v>
      </c>
      <c r="C67" s="1" t="s">
        <v>90</v>
      </c>
      <c r="D67" s="1" t="s">
        <v>21</v>
      </c>
      <c r="E67" s="17">
        <v>0</v>
      </c>
      <c r="F67" s="17">
        <v>0</v>
      </c>
      <c r="G67" s="17">
        <v>0</v>
      </c>
      <c r="H67" s="17">
        <v>0.65000000000003411</v>
      </c>
      <c r="I67" s="17">
        <v>1.8000000000001819</v>
      </c>
      <c r="J67" s="17">
        <v>1.2999999999999545</v>
      </c>
      <c r="K67" s="17">
        <v>0</v>
      </c>
      <c r="L67" s="17">
        <v>0</v>
      </c>
      <c r="M67" s="17">
        <v>0</v>
      </c>
      <c r="N67" s="17">
        <v>0</v>
      </c>
      <c r="O67" s="17">
        <v>0</v>
      </c>
      <c r="P67" s="17">
        <v>0</v>
      </c>
      <c r="Q67" s="20">
        <v>0</v>
      </c>
      <c r="R67" s="20">
        <v>0</v>
      </c>
      <c r="S67" s="20">
        <v>0</v>
      </c>
      <c r="T67" s="20">
        <v>2.9999999999999805E-2</v>
      </c>
      <c r="U67" s="20">
        <v>8.9999999999999858E-2</v>
      </c>
      <c r="V67" s="20">
        <v>6.0000000000000497E-2</v>
      </c>
      <c r="W67" s="20">
        <v>0</v>
      </c>
      <c r="X67" s="20">
        <v>0</v>
      </c>
      <c r="Y67" s="20">
        <v>0</v>
      </c>
      <c r="Z67" s="20">
        <v>0</v>
      </c>
      <c r="AA67" s="20">
        <v>0</v>
      </c>
      <c r="AB67" s="20">
        <v>0</v>
      </c>
      <c r="AC67" s="17">
        <v>0</v>
      </c>
      <c r="AD67" s="17">
        <v>0</v>
      </c>
      <c r="AE67" s="17">
        <v>0</v>
      </c>
      <c r="AF67" s="17">
        <v>8.9999999999999858E-2</v>
      </c>
      <c r="AG67" s="17">
        <v>0.23000000000000043</v>
      </c>
      <c r="AH67" s="17">
        <v>0.15999999999999659</v>
      </c>
      <c r="AI67" s="17">
        <v>0</v>
      </c>
      <c r="AJ67" s="17">
        <v>0</v>
      </c>
      <c r="AK67" s="17">
        <v>0</v>
      </c>
      <c r="AL67" s="17">
        <v>0</v>
      </c>
      <c r="AM67" s="17">
        <v>0</v>
      </c>
      <c r="AN67" s="17">
        <v>0</v>
      </c>
      <c r="AO67" s="20">
        <f t="shared" si="12"/>
        <v>0</v>
      </c>
      <c r="AP67" s="20">
        <f t="shared" si="10"/>
        <v>0</v>
      </c>
      <c r="AQ67" s="20">
        <f t="shared" si="10"/>
        <v>0</v>
      </c>
      <c r="AR67" s="20">
        <f t="shared" si="10"/>
        <v>0.77000000000003377</v>
      </c>
      <c r="AS67" s="20">
        <f t="shared" si="10"/>
        <v>2.1200000000001822</v>
      </c>
      <c r="AT67" s="20">
        <f t="shared" ref="AP67:AZ90" si="14">J67+V67+AH67</f>
        <v>1.5199999999999516</v>
      </c>
      <c r="AU67" s="20">
        <f t="shared" si="14"/>
        <v>0</v>
      </c>
      <c r="AV67" s="20">
        <f t="shared" si="14"/>
        <v>0</v>
      </c>
      <c r="AW67" s="20">
        <f t="shared" si="14"/>
        <v>0</v>
      </c>
      <c r="AX67" s="20">
        <f t="shared" si="14"/>
        <v>0</v>
      </c>
      <c r="AY67" s="20">
        <f t="shared" si="14"/>
        <v>0</v>
      </c>
      <c r="AZ67" s="20">
        <f t="shared" si="14"/>
        <v>0</v>
      </c>
      <c r="BA67" s="17">
        <v>0</v>
      </c>
      <c r="BB67" s="17">
        <v>0</v>
      </c>
      <c r="BC67" s="17">
        <v>0</v>
      </c>
      <c r="BD67" s="17">
        <v>0.01</v>
      </c>
      <c r="BE67" s="17">
        <v>0.04</v>
      </c>
      <c r="BF67" s="17">
        <v>0.03</v>
      </c>
      <c r="BG67" s="17">
        <v>0</v>
      </c>
      <c r="BH67" s="17">
        <v>0</v>
      </c>
      <c r="BI67" s="17">
        <v>0</v>
      </c>
      <c r="BJ67" s="17">
        <v>0</v>
      </c>
      <c r="BK67" s="17">
        <v>0</v>
      </c>
      <c r="BL67" s="17">
        <v>0</v>
      </c>
      <c r="BM67" s="20">
        <f t="shared" si="13"/>
        <v>0</v>
      </c>
      <c r="BN67" s="20">
        <f t="shared" si="11"/>
        <v>0</v>
      </c>
      <c r="BO67" s="20">
        <f t="shared" si="11"/>
        <v>0</v>
      </c>
      <c r="BP67" s="20">
        <f t="shared" si="11"/>
        <v>0.78000000000003378</v>
      </c>
      <c r="BQ67" s="20">
        <f t="shared" si="11"/>
        <v>2.1600000000001822</v>
      </c>
      <c r="BR67" s="20">
        <f t="shared" ref="BN67:BX90" si="15">AT67+BF67</f>
        <v>1.5499999999999516</v>
      </c>
      <c r="BS67" s="20">
        <f t="shared" si="15"/>
        <v>0</v>
      </c>
      <c r="BT67" s="20">
        <f t="shared" si="15"/>
        <v>0</v>
      </c>
      <c r="BU67" s="20">
        <f t="shared" si="15"/>
        <v>0</v>
      </c>
      <c r="BV67" s="20">
        <f t="shared" si="15"/>
        <v>0</v>
      </c>
      <c r="BW67" s="20">
        <f t="shared" si="15"/>
        <v>0</v>
      </c>
      <c r="BX67" s="20">
        <f t="shared" si="15"/>
        <v>0</v>
      </c>
      <c r="BY67" s="17">
        <f t="shared" si="3"/>
        <v>3.7500000000001705</v>
      </c>
      <c r="BZ67" s="17">
        <f t="shared" si="4"/>
        <v>0.18000000000000016</v>
      </c>
      <c r="CA67" s="17">
        <f t="shared" si="5"/>
        <v>0.55999999999999694</v>
      </c>
      <c r="CB67" s="17">
        <f t="shared" si="6"/>
        <v>4.4900000000001681</v>
      </c>
    </row>
    <row r="68" spans="1:80" x14ac:dyDescent="0.25">
      <c r="A68" t="str">
        <f t="shared" si="9"/>
        <v>EEMI.BCHEXP</v>
      </c>
      <c r="B68" s="1" t="s">
        <v>89</v>
      </c>
      <c r="C68" s="1" t="s">
        <v>91</v>
      </c>
      <c r="D68" s="1" t="s">
        <v>28</v>
      </c>
      <c r="E68" s="17">
        <v>0</v>
      </c>
      <c r="F68" s="17">
        <v>0</v>
      </c>
      <c r="G68" s="17">
        <v>0</v>
      </c>
      <c r="H68" s="17">
        <v>0</v>
      </c>
      <c r="I68" s="17">
        <v>0</v>
      </c>
      <c r="J68" s="17">
        <v>0</v>
      </c>
      <c r="K68" s="17">
        <v>0</v>
      </c>
      <c r="L68" s="17">
        <v>0</v>
      </c>
      <c r="M68" s="17">
        <v>0</v>
      </c>
      <c r="N68" s="17">
        <v>0</v>
      </c>
      <c r="O68" s="17">
        <v>0</v>
      </c>
      <c r="P68" s="17">
        <v>0</v>
      </c>
      <c r="Q68" s="20">
        <v>0</v>
      </c>
      <c r="R68" s="20">
        <v>0</v>
      </c>
      <c r="S68" s="20">
        <v>0</v>
      </c>
      <c r="T68" s="20">
        <v>0</v>
      </c>
      <c r="U68" s="20">
        <v>0</v>
      </c>
      <c r="V68" s="20">
        <v>0</v>
      </c>
      <c r="W68" s="20">
        <v>0</v>
      </c>
      <c r="X68" s="20">
        <v>0</v>
      </c>
      <c r="Y68" s="20">
        <v>0</v>
      </c>
      <c r="Z68" s="20">
        <v>0</v>
      </c>
      <c r="AA68" s="20">
        <v>0</v>
      </c>
      <c r="AB68" s="20">
        <v>0</v>
      </c>
      <c r="AC68" s="17">
        <v>0</v>
      </c>
      <c r="AD68" s="17">
        <v>0</v>
      </c>
      <c r="AE68" s="17">
        <v>0</v>
      </c>
      <c r="AF68" s="17">
        <v>0</v>
      </c>
      <c r="AG68" s="17">
        <v>0</v>
      </c>
      <c r="AH68" s="17">
        <v>0</v>
      </c>
      <c r="AI68" s="17">
        <v>0</v>
      </c>
      <c r="AJ68" s="17">
        <v>0</v>
      </c>
      <c r="AK68" s="17">
        <v>0</v>
      </c>
      <c r="AL68" s="17">
        <v>0</v>
      </c>
      <c r="AM68" s="17">
        <v>0</v>
      </c>
      <c r="AN68" s="17">
        <v>0</v>
      </c>
      <c r="AO68" s="20">
        <f t="shared" si="12"/>
        <v>0</v>
      </c>
      <c r="AP68" s="20">
        <f t="shared" si="14"/>
        <v>0</v>
      </c>
      <c r="AQ68" s="20">
        <f t="shared" si="14"/>
        <v>0</v>
      </c>
      <c r="AR68" s="20">
        <f t="shared" si="14"/>
        <v>0</v>
      </c>
      <c r="AS68" s="20">
        <f t="shared" si="14"/>
        <v>0</v>
      </c>
      <c r="AT68" s="20">
        <f t="shared" si="14"/>
        <v>0</v>
      </c>
      <c r="AU68" s="20">
        <f t="shared" si="14"/>
        <v>0</v>
      </c>
      <c r="AV68" s="20">
        <f t="shared" si="14"/>
        <v>0</v>
      </c>
      <c r="AW68" s="20">
        <f t="shared" si="14"/>
        <v>0</v>
      </c>
      <c r="AX68" s="20">
        <f t="shared" si="14"/>
        <v>0</v>
      </c>
      <c r="AY68" s="20">
        <f t="shared" si="14"/>
        <v>0</v>
      </c>
      <c r="AZ68" s="20">
        <f t="shared" si="14"/>
        <v>0</v>
      </c>
      <c r="BA68" s="17">
        <v>0</v>
      </c>
      <c r="BB68" s="17">
        <v>0</v>
      </c>
      <c r="BC68" s="17">
        <v>0</v>
      </c>
      <c r="BD68" s="17">
        <v>0</v>
      </c>
      <c r="BE68" s="17">
        <v>0</v>
      </c>
      <c r="BF68" s="17">
        <v>0</v>
      </c>
      <c r="BG68" s="17">
        <v>0</v>
      </c>
      <c r="BH68" s="17">
        <v>0</v>
      </c>
      <c r="BI68" s="17">
        <v>0</v>
      </c>
      <c r="BJ68" s="17">
        <v>0</v>
      </c>
      <c r="BK68" s="17">
        <v>0</v>
      </c>
      <c r="BL68" s="17">
        <v>0</v>
      </c>
      <c r="BM68" s="20">
        <f t="shared" si="13"/>
        <v>0</v>
      </c>
      <c r="BN68" s="20">
        <f t="shared" si="15"/>
        <v>0</v>
      </c>
      <c r="BO68" s="20">
        <f t="shared" si="15"/>
        <v>0</v>
      </c>
      <c r="BP68" s="20">
        <f t="shared" si="15"/>
        <v>0</v>
      </c>
      <c r="BQ68" s="20">
        <f t="shared" si="15"/>
        <v>0</v>
      </c>
      <c r="BR68" s="20">
        <f t="shared" si="15"/>
        <v>0</v>
      </c>
      <c r="BS68" s="20">
        <f t="shared" si="15"/>
        <v>0</v>
      </c>
      <c r="BT68" s="20">
        <f t="shared" si="15"/>
        <v>0</v>
      </c>
      <c r="BU68" s="20">
        <f t="shared" si="15"/>
        <v>0</v>
      </c>
      <c r="BV68" s="20">
        <f t="shared" si="15"/>
        <v>0</v>
      </c>
      <c r="BW68" s="20">
        <f t="shared" si="15"/>
        <v>0</v>
      </c>
      <c r="BX68" s="20">
        <f t="shared" si="15"/>
        <v>0</v>
      </c>
      <c r="BY68" s="17">
        <f t="shared" si="3"/>
        <v>0</v>
      </c>
      <c r="BZ68" s="17">
        <f t="shared" si="4"/>
        <v>0</v>
      </c>
      <c r="CA68" s="17">
        <f t="shared" si="5"/>
        <v>0</v>
      </c>
      <c r="CB68" s="17">
        <f t="shared" si="6"/>
        <v>0</v>
      </c>
    </row>
    <row r="69" spans="1:80" x14ac:dyDescent="0.25">
      <c r="A69" t="str">
        <f t="shared" si="9"/>
        <v>EGCP.EGC1</v>
      </c>
      <c r="B69" s="1" t="s">
        <v>92</v>
      </c>
      <c r="C69" s="1" t="s">
        <v>93</v>
      </c>
      <c r="D69" s="1" t="s">
        <v>93</v>
      </c>
      <c r="E69" s="17">
        <v>770.57000000000698</v>
      </c>
      <c r="F69" s="17">
        <v>536.32000000000698</v>
      </c>
      <c r="G69" s="17">
        <v>755.60999999998603</v>
      </c>
      <c r="H69" s="17">
        <v>661.09999999997672</v>
      </c>
      <c r="I69" s="17">
        <v>586.83999999999651</v>
      </c>
      <c r="J69" s="17">
        <v>687.10000000000582</v>
      </c>
      <c r="K69" s="17">
        <v>820.0800000000163</v>
      </c>
      <c r="L69" s="17">
        <v>834.23999999999069</v>
      </c>
      <c r="M69" s="17">
        <v>688.13999999998487</v>
      </c>
      <c r="N69" s="17">
        <v>349.51000000000931</v>
      </c>
      <c r="O69" s="17">
        <v>485.66999999999825</v>
      </c>
      <c r="P69" s="17">
        <v>1077.8900000000212</v>
      </c>
      <c r="Q69" s="20">
        <v>38.5300000000002</v>
      </c>
      <c r="R69" s="20">
        <v>26.809999999999945</v>
      </c>
      <c r="S69" s="20">
        <v>37.779999999999745</v>
      </c>
      <c r="T69" s="20">
        <v>33.059999999999945</v>
      </c>
      <c r="U69" s="20">
        <v>29.349999999999909</v>
      </c>
      <c r="V69" s="20">
        <v>34.350000000000136</v>
      </c>
      <c r="W69" s="20">
        <v>41</v>
      </c>
      <c r="X69" s="20">
        <v>41.720000000000027</v>
      </c>
      <c r="Y69" s="20">
        <v>34.410000000000082</v>
      </c>
      <c r="Z69" s="20">
        <v>17.480000000000018</v>
      </c>
      <c r="AA69" s="20">
        <v>24.289999999999964</v>
      </c>
      <c r="AB69" s="20">
        <v>53.890000000000327</v>
      </c>
      <c r="AC69" s="17">
        <v>104.15999999999985</v>
      </c>
      <c r="AD69" s="17">
        <v>71.470000000000255</v>
      </c>
      <c r="AE69" s="17">
        <v>99.350000000000364</v>
      </c>
      <c r="AF69" s="17">
        <v>85.670000000000073</v>
      </c>
      <c r="AG69" s="17">
        <v>74.960000000000036</v>
      </c>
      <c r="AH69" s="17">
        <v>86.460000000000036</v>
      </c>
      <c r="AI69" s="17">
        <v>101.67999999999984</v>
      </c>
      <c r="AJ69" s="17">
        <v>101.85000000000036</v>
      </c>
      <c r="AK69" s="17">
        <v>82.699999999999818</v>
      </c>
      <c r="AL69" s="17">
        <v>41.360000000000127</v>
      </c>
      <c r="AM69" s="17">
        <v>56.539999999999964</v>
      </c>
      <c r="AN69" s="17">
        <v>123.5</v>
      </c>
      <c r="AO69" s="20">
        <f t="shared" si="12"/>
        <v>913.26000000000704</v>
      </c>
      <c r="AP69" s="20">
        <f t="shared" si="14"/>
        <v>634.60000000000719</v>
      </c>
      <c r="AQ69" s="20">
        <f t="shared" si="14"/>
        <v>892.73999999998614</v>
      </c>
      <c r="AR69" s="20">
        <f t="shared" si="14"/>
        <v>779.82999999997674</v>
      </c>
      <c r="AS69" s="20">
        <f t="shared" si="14"/>
        <v>691.14999999999645</v>
      </c>
      <c r="AT69" s="20">
        <f t="shared" si="14"/>
        <v>807.91000000000599</v>
      </c>
      <c r="AU69" s="20">
        <f t="shared" si="14"/>
        <v>962.76000000001613</v>
      </c>
      <c r="AV69" s="20">
        <f t="shared" si="14"/>
        <v>977.80999999999108</v>
      </c>
      <c r="AW69" s="20">
        <f t="shared" si="14"/>
        <v>805.24999999998477</v>
      </c>
      <c r="AX69" s="20">
        <f t="shared" si="14"/>
        <v>408.35000000000946</v>
      </c>
      <c r="AY69" s="20">
        <f t="shared" si="14"/>
        <v>566.49999999999818</v>
      </c>
      <c r="AZ69" s="20">
        <f t="shared" si="14"/>
        <v>1255.2800000000216</v>
      </c>
      <c r="BA69" s="17">
        <v>15.41</v>
      </c>
      <c r="BB69" s="17">
        <v>10.72</v>
      </c>
      <c r="BC69" s="17">
        <v>15.11</v>
      </c>
      <c r="BD69" s="17">
        <v>13.22</v>
      </c>
      <c r="BE69" s="17">
        <v>11.73</v>
      </c>
      <c r="BF69" s="17">
        <v>13.74</v>
      </c>
      <c r="BG69" s="17">
        <v>16.399999999999999</v>
      </c>
      <c r="BH69" s="17">
        <v>16.68</v>
      </c>
      <c r="BI69" s="17">
        <v>13.76</v>
      </c>
      <c r="BJ69" s="17">
        <v>6.99</v>
      </c>
      <c r="BK69" s="17">
        <v>9.7100000000000009</v>
      </c>
      <c r="BL69" s="17">
        <v>21.55</v>
      </c>
      <c r="BM69" s="20">
        <f t="shared" si="13"/>
        <v>928.67000000000701</v>
      </c>
      <c r="BN69" s="20">
        <f t="shared" si="15"/>
        <v>645.32000000000721</v>
      </c>
      <c r="BO69" s="20">
        <f t="shared" si="15"/>
        <v>907.84999999998615</v>
      </c>
      <c r="BP69" s="20">
        <f t="shared" si="15"/>
        <v>793.04999999997676</v>
      </c>
      <c r="BQ69" s="20">
        <f t="shared" si="15"/>
        <v>702.87999999999647</v>
      </c>
      <c r="BR69" s="20">
        <f t="shared" si="15"/>
        <v>821.650000000006</v>
      </c>
      <c r="BS69" s="20">
        <f t="shared" si="15"/>
        <v>979.16000000001611</v>
      </c>
      <c r="BT69" s="20">
        <f t="shared" si="15"/>
        <v>994.48999999999103</v>
      </c>
      <c r="BU69" s="20">
        <f t="shared" si="15"/>
        <v>819.00999999998476</v>
      </c>
      <c r="BV69" s="20">
        <f t="shared" si="15"/>
        <v>415.34000000000947</v>
      </c>
      <c r="BW69" s="20">
        <f t="shared" si="15"/>
        <v>576.20999999999822</v>
      </c>
      <c r="BX69" s="20">
        <f t="shared" si="15"/>
        <v>1276.8300000000215</v>
      </c>
      <c r="BY69" s="17">
        <f t="shared" ref="BY69:BY172" si="16">SUM(E69:P69)</f>
        <v>8253.07</v>
      </c>
      <c r="BZ69" s="17">
        <f t="shared" ref="BZ69:BZ172" si="17">SUM(Q69:AB69)</f>
        <v>412.6700000000003</v>
      </c>
      <c r="CA69" s="17">
        <f t="shared" si="5"/>
        <v>1194.7200000000009</v>
      </c>
      <c r="CB69" s="17">
        <f t="shared" si="6"/>
        <v>9860.4600000000009</v>
      </c>
    </row>
    <row r="70" spans="1:80" x14ac:dyDescent="0.25">
      <c r="A70" t="str">
        <f t="shared" si="9"/>
        <v>ENCR.BCHEXP</v>
      </c>
      <c r="B70" s="1" t="s">
        <v>86</v>
      </c>
      <c r="C70" s="1" t="s">
        <v>94</v>
      </c>
      <c r="D70" s="1" t="s">
        <v>28</v>
      </c>
      <c r="E70" s="17">
        <v>0</v>
      </c>
      <c r="F70" s="17">
        <v>0</v>
      </c>
      <c r="G70" s="17">
        <v>0</v>
      </c>
      <c r="H70" s="17">
        <v>0</v>
      </c>
      <c r="I70" s="17">
        <v>0</v>
      </c>
      <c r="J70" s="17">
        <v>0</v>
      </c>
      <c r="K70" s="17">
        <v>0</v>
      </c>
      <c r="L70" s="17">
        <v>0</v>
      </c>
      <c r="M70" s="17">
        <v>0</v>
      </c>
      <c r="N70" s="17">
        <v>0</v>
      </c>
      <c r="O70" s="17">
        <v>0</v>
      </c>
      <c r="P70" s="17">
        <v>0</v>
      </c>
      <c r="Q70" s="20">
        <v>0</v>
      </c>
      <c r="R70" s="20">
        <v>0</v>
      </c>
      <c r="S70" s="20">
        <v>0</v>
      </c>
      <c r="T70" s="20">
        <v>0</v>
      </c>
      <c r="U70" s="20">
        <v>0</v>
      </c>
      <c r="V70" s="20">
        <v>0</v>
      </c>
      <c r="W70" s="20">
        <v>0</v>
      </c>
      <c r="X70" s="20">
        <v>0</v>
      </c>
      <c r="Y70" s="20">
        <v>0</v>
      </c>
      <c r="Z70" s="20">
        <v>0</v>
      </c>
      <c r="AA70" s="20">
        <v>0</v>
      </c>
      <c r="AB70" s="20">
        <v>0</v>
      </c>
      <c r="AC70" s="17">
        <v>0</v>
      </c>
      <c r="AD70" s="17">
        <v>0</v>
      </c>
      <c r="AE70" s="17">
        <v>0</v>
      </c>
      <c r="AF70" s="17">
        <v>0</v>
      </c>
      <c r="AG70" s="17">
        <v>0</v>
      </c>
      <c r="AH70" s="17">
        <v>0</v>
      </c>
      <c r="AI70" s="17">
        <v>0</v>
      </c>
      <c r="AJ70" s="17">
        <v>0</v>
      </c>
      <c r="AK70" s="17">
        <v>0</v>
      </c>
      <c r="AL70" s="17">
        <v>0</v>
      </c>
      <c r="AM70" s="17">
        <v>0</v>
      </c>
      <c r="AN70" s="17">
        <v>0</v>
      </c>
      <c r="AO70" s="20">
        <f t="shared" si="12"/>
        <v>0</v>
      </c>
      <c r="AP70" s="20">
        <f t="shared" si="14"/>
        <v>0</v>
      </c>
      <c r="AQ70" s="20">
        <f t="shared" si="14"/>
        <v>0</v>
      </c>
      <c r="AR70" s="20">
        <f t="shared" si="14"/>
        <v>0</v>
      </c>
      <c r="AS70" s="20">
        <f t="shared" si="14"/>
        <v>0</v>
      </c>
      <c r="AT70" s="20">
        <f t="shared" si="14"/>
        <v>0</v>
      </c>
      <c r="AU70" s="20">
        <f t="shared" si="14"/>
        <v>0</v>
      </c>
      <c r="AV70" s="20">
        <f t="shared" si="14"/>
        <v>0</v>
      </c>
      <c r="AW70" s="20">
        <f t="shared" si="14"/>
        <v>0</v>
      </c>
      <c r="AX70" s="20">
        <f t="shared" si="14"/>
        <v>0</v>
      </c>
      <c r="AY70" s="20">
        <f t="shared" si="14"/>
        <v>0</v>
      </c>
      <c r="AZ70" s="20">
        <f t="shared" si="14"/>
        <v>0</v>
      </c>
      <c r="BA70" s="17">
        <v>0</v>
      </c>
      <c r="BB70" s="17">
        <v>0</v>
      </c>
      <c r="BC70" s="17">
        <v>0</v>
      </c>
      <c r="BD70" s="17">
        <v>0</v>
      </c>
      <c r="BE70" s="17">
        <v>0</v>
      </c>
      <c r="BF70" s="17">
        <v>0</v>
      </c>
      <c r="BG70" s="17">
        <v>0</v>
      </c>
      <c r="BH70" s="17">
        <v>0</v>
      </c>
      <c r="BI70" s="17">
        <v>0</v>
      </c>
      <c r="BJ70" s="17">
        <v>0</v>
      </c>
      <c r="BK70" s="17">
        <v>0</v>
      </c>
      <c r="BL70" s="17">
        <v>0</v>
      </c>
      <c r="BM70" s="20">
        <f t="shared" si="13"/>
        <v>0</v>
      </c>
      <c r="BN70" s="20">
        <f t="shared" si="15"/>
        <v>0</v>
      </c>
      <c r="BO70" s="20">
        <f t="shared" si="15"/>
        <v>0</v>
      </c>
      <c r="BP70" s="20">
        <f t="shared" si="15"/>
        <v>0</v>
      </c>
      <c r="BQ70" s="20">
        <f t="shared" si="15"/>
        <v>0</v>
      </c>
      <c r="BR70" s="20">
        <f t="shared" si="15"/>
        <v>0</v>
      </c>
      <c r="BS70" s="20">
        <f t="shared" si="15"/>
        <v>0</v>
      </c>
      <c r="BT70" s="20">
        <f t="shared" si="15"/>
        <v>0</v>
      </c>
      <c r="BU70" s="20">
        <f t="shared" si="15"/>
        <v>0</v>
      </c>
      <c r="BV70" s="20">
        <f t="shared" si="15"/>
        <v>0</v>
      </c>
      <c r="BW70" s="20">
        <f t="shared" si="15"/>
        <v>0</v>
      </c>
      <c r="BX70" s="20">
        <f t="shared" si="15"/>
        <v>0</v>
      </c>
      <c r="BY70" s="17">
        <f t="shared" si="16"/>
        <v>0</v>
      </c>
      <c r="BZ70" s="17">
        <f t="shared" si="17"/>
        <v>0</v>
      </c>
      <c r="CA70" s="17">
        <f t="shared" ref="CA70:CA172" si="18">SUM(AC70:AN70,BA70:BL70)</f>
        <v>0</v>
      </c>
      <c r="CB70" s="17">
        <f t="shared" ref="CB70:CB172" si="19">SUM(BM70:BX70)</f>
        <v>0</v>
      </c>
    </row>
    <row r="71" spans="1:80" x14ac:dyDescent="0.25">
      <c r="A71" t="str">
        <f t="shared" si="9"/>
        <v>ECLP.ENC1</v>
      </c>
      <c r="B71" s="1" t="s">
        <v>95</v>
      </c>
      <c r="C71" s="1" t="s">
        <v>96</v>
      </c>
      <c r="D71" s="1" t="s">
        <v>96</v>
      </c>
      <c r="E71" s="17">
        <v>-21.850000000000364</v>
      </c>
      <c r="F71" s="17">
        <v>-0.62000000000000455</v>
      </c>
      <c r="G71" s="17">
        <v>-9.4899999999997817</v>
      </c>
      <c r="H71" s="17">
        <v>-5.2599999999999909</v>
      </c>
      <c r="I71" s="17">
        <v>-23.100000000000364</v>
      </c>
      <c r="J71" s="17">
        <v>-9.5399999999999636</v>
      </c>
      <c r="K71" s="17">
        <v>-18.289999999999964</v>
      </c>
      <c r="L71" s="17">
        <v>-13.710000000000036</v>
      </c>
      <c r="M71" s="17">
        <v>-2.0300000000000296</v>
      </c>
      <c r="N71" s="17">
        <v>-10.360000000000127</v>
      </c>
      <c r="O71" s="17">
        <v>0</v>
      </c>
      <c r="P71" s="17">
        <v>-22.25</v>
      </c>
      <c r="Q71" s="20">
        <v>-1.0899999999999963</v>
      </c>
      <c r="R71" s="20">
        <v>-3.0000000000000027E-2</v>
      </c>
      <c r="S71" s="20">
        <v>-0.46999999999999886</v>
      </c>
      <c r="T71" s="20">
        <v>-0.26000000000000023</v>
      </c>
      <c r="U71" s="20">
        <v>-1.1600000000000001</v>
      </c>
      <c r="V71" s="20">
        <v>-0.46999999999999975</v>
      </c>
      <c r="W71" s="20">
        <v>-0.91999999999999993</v>
      </c>
      <c r="X71" s="20">
        <v>-0.6899999999999995</v>
      </c>
      <c r="Y71" s="20">
        <v>-9.9999999999999978E-2</v>
      </c>
      <c r="Z71" s="20">
        <v>-0.50999999999999979</v>
      </c>
      <c r="AA71" s="20">
        <v>0</v>
      </c>
      <c r="AB71" s="20">
        <v>-1.1199999999999974</v>
      </c>
      <c r="AC71" s="17">
        <v>-2.9500000000000028</v>
      </c>
      <c r="AD71" s="17">
        <v>-8.0000000000000071E-2</v>
      </c>
      <c r="AE71" s="17">
        <v>-1.2399999999999949</v>
      </c>
      <c r="AF71" s="17">
        <v>-0.68000000000000149</v>
      </c>
      <c r="AG71" s="17">
        <v>-2.9500000000000028</v>
      </c>
      <c r="AH71" s="17">
        <v>-1.1999999999999993</v>
      </c>
      <c r="AI71" s="17">
        <v>-2.2699999999999996</v>
      </c>
      <c r="AJ71" s="17">
        <v>-1.6800000000000015</v>
      </c>
      <c r="AK71" s="17">
        <v>-0.24</v>
      </c>
      <c r="AL71" s="17">
        <v>-1.2199999999999989</v>
      </c>
      <c r="AM71" s="17">
        <v>0</v>
      </c>
      <c r="AN71" s="17">
        <v>-2.5499999999999972</v>
      </c>
      <c r="AO71" s="20">
        <f t="shared" si="12"/>
        <v>-25.890000000000363</v>
      </c>
      <c r="AP71" s="20">
        <f t="shared" si="14"/>
        <v>-0.73000000000000465</v>
      </c>
      <c r="AQ71" s="20">
        <f t="shared" si="14"/>
        <v>-11.199999999999775</v>
      </c>
      <c r="AR71" s="20">
        <f t="shared" si="14"/>
        <v>-6.1999999999999922</v>
      </c>
      <c r="AS71" s="20">
        <f t="shared" si="14"/>
        <v>-27.210000000000367</v>
      </c>
      <c r="AT71" s="20">
        <f t="shared" si="14"/>
        <v>-11.209999999999962</v>
      </c>
      <c r="AU71" s="20">
        <f t="shared" si="14"/>
        <v>-21.479999999999965</v>
      </c>
      <c r="AV71" s="20">
        <f t="shared" si="14"/>
        <v>-16.080000000000037</v>
      </c>
      <c r="AW71" s="20">
        <f t="shared" si="14"/>
        <v>-2.3700000000000294</v>
      </c>
      <c r="AX71" s="20">
        <f t="shared" si="14"/>
        <v>-12.090000000000126</v>
      </c>
      <c r="AY71" s="20">
        <f t="shared" si="14"/>
        <v>0</v>
      </c>
      <c r="AZ71" s="20">
        <f t="shared" si="14"/>
        <v>-25.919999999999995</v>
      </c>
      <c r="BA71" s="17">
        <v>-0.44</v>
      </c>
      <c r="BB71" s="17">
        <v>-0.01</v>
      </c>
      <c r="BC71" s="17">
        <v>-0.19</v>
      </c>
      <c r="BD71" s="17">
        <v>-0.11</v>
      </c>
      <c r="BE71" s="17">
        <v>-0.46</v>
      </c>
      <c r="BF71" s="17">
        <v>-0.19</v>
      </c>
      <c r="BG71" s="17">
        <v>-0.37</v>
      </c>
      <c r="BH71" s="17">
        <v>-0.27</v>
      </c>
      <c r="BI71" s="17">
        <v>-0.04</v>
      </c>
      <c r="BJ71" s="17">
        <v>-0.21</v>
      </c>
      <c r="BK71" s="17">
        <v>0</v>
      </c>
      <c r="BL71" s="17">
        <v>-0.44</v>
      </c>
      <c r="BM71" s="20">
        <f t="shared" si="13"/>
        <v>-26.330000000000364</v>
      </c>
      <c r="BN71" s="20">
        <f t="shared" si="15"/>
        <v>-0.74000000000000465</v>
      </c>
      <c r="BO71" s="20">
        <f t="shared" si="15"/>
        <v>-11.389999999999775</v>
      </c>
      <c r="BP71" s="20">
        <f t="shared" si="15"/>
        <v>-6.3099999999999925</v>
      </c>
      <c r="BQ71" s="20">
        <f t="shared" si="15"/>
        <v>-27.670000000000368</v>
      </c>
      <c r="BR71" s="20">
        <f t="shared" si="15"/>
        <v>-11.399999999999961</v>
      </c>
      <c r="BS71" s="20">
        <f t="shared" si="15"/>
        <v>-21.849999999999966</v>
      </c>
      <c r="BT71" s="20">
        <f t="shared" si="15"/>
        <v>-16.350000000000037</v>
      </c>
      <c r="BU71" s="20">
        <f t="shared" si="15"/>
        <v>-2.4100000000000295</v>
      </c>
      <c r="BV71" s="20">
        <f t="shared" si="15"/>
        <v>-12.300000000000127</v>
      </c>
      <c r="BW71" s="20">
        <f t="shared" si="15"/>
        <v>0</v>
      </c>
      <c r="BX71" s="20">
        <f t="shared" si="15"/>
        <v>-26.359999999999996</v>
      </c>
      <c r="BY71" s="17">
        <f t="shared" si="16"/>
        <v>-136.50000000000063</v>
      </c>
      <c r="BZ71" s="17">
        <f t="shared" si="17"/>
        <v>-6.8199999999999914</v>
      </c>
      <c r="CA71" s="17">
        <f t="shared" si="18"/>
        <v>-19.790000000000006</v>
      </c>
      <c r="CB71" s="17">
        <f t="shared" si="19"/>
        <v>-163.11000000000061</v>
      </c>
    </row>
    <row r="72" spans="1:80" x14ac:dyDescent="0.25">
      <c r="A72" t="str">
        <f t="shared" si="9"/>
        <v>ECLP.ENC2</v>
      </c>
      <c r="B72" s="1" t="s">
        <v>95</v>
      </c>
      <c r="C72" s="1" t="s">
        <v>55</v>
      </c>
      <c r="D72" s="1" t="s">
        <v>55</v>
      </c>
      <c r="E72" s="17">
        <v>0</v>
      </c>
      <c r="F72" s="17">
        <v>0</v>
      </c>
      <c r="G72" s="17">
        <v>0</v>
      </c>
      <c r="H72" s="17">
        <v>0</v>
      </c>
      <c r="I72" s="17">
        <v>0</v>
      </c>
      <c r="J72" s="17">
        <v>0</v>
      </c>
      <c r="K72" s="17">
        <v>0</v>
      </c>
      <c r="L72" s="17">
        <v>0</v>
      </c>
      <c r="M72" s="17">
        <v>0</v>
      </c>
      <c r="N72" s="17">
        <v>0</v>
      </c>
      <c r="O72" s="17">
        <v>0</v>
      </c>
      <c r="P72" s="17">
        <v>0</v>
      </c>
      <c r="Q72" s="20">
        <v>0</v>
      </c>
      <c r="R72" s="20">
        <v>0</v>
      </c>
      <c r="S72" s="20">
        <v>0</v>
      </c>
      <c r="T72" s="20">
        <v>0</v>
      </c>
      <c r="U72" s="20">
        <v>0</v>
      </c>
      <c r="V72" s="20">
        <v>0</v>
      </c>
      <c r="W72" s="20">
        <v>0</v>
      </c>
      <c r="X72" s="20">
        <v>0</v>
      </c>
      <c r="Y72" s="20">
        <v>0</v>
      </c>
      <c r="Z72" s="20">
        <v>0</v>
      </c>
      <c r="AA72" s="20">
        <v>0</v>
      </c>
      <c r="AB72" s="20">
        <v>0</v>
      </c>
      <c r="AC72" s="17">
        <v>0</v>
      </c>
      <c r="AD72" s="17">
        <v>0</v>
      </c>
      <c r="AE72" s="17">
        <v>0</v>
      </c>
      <c r="AF72" s="17">
        <v>0</v>
      </c>
      <c r="AG72" s="17">
        <v>0</v>
      </c>
      <c r="AH72" s="17">
        <v>0</v>
      </c>
      <c r="AI72" s="17">
        <v>0</v>
      </c>
      <c r="AJ72" s="17">
        <v>0</v>
      </c>
      <c r="AK72" s="17">
        <v>0</v>
      </c>
      <c r="AL72" s="17">
        <v>0</v>
      </c>
      <c r="AM72" s="17">
        <v>0</v>
      </c>
      <c r="AN72" s="17">
        <v>0</v>
      </c>
      <c r="AO72" s="20">
        <f t="shared" si="12"/>
        <v>0</v>
      </c>
      <c r="AP72" s="20">
        <f t="shared" si="14"/>
        <v>0</v>
      </c>
      <c r="AQ72" s="20">
        <f t="shared" si="14"/>
        <v>0</v>
      </c>
      <c r="AR72" s="20">
        <f t="shared" si="14"/>
        <v>0</v>
      </c>
      <c r="AS72" s="20">
        <f t="shared" si="14"/>
        <v>0</v>
      </c>
      <c r="AT72" s="20">
        <f t="shared" si="14"/>
        <v>0</v>
      </c>
      <c r="AU72" s="20">
        <f t="shared" si="14"/>
        <v>0</v>
      </c>
      <c r="AV72" s="20">
        <f t="shared" si="14"/>
        <v>0</v>
      </c>
      <c r="AW72" s="20">
        <f t="shared" si="14"/>
        <v>0</v>
      </c>
      <c r="AX72" s="20">
        <f t="shared" si="14"/>
        <v>0</v>
      </c>
      <c r="AY72" s="20">
        <f t="shared" si="14"/>
        <v>0</v>
      </c>
      <c r="AZ72" s="20">
        <f t="shared" si="14"/>
        <v>0</v>
      </c>
      <c r="BA72" s="17">
        <v>0</v>
      </c>
      <c r="BB72" s="17">
        <v>0</v>
      </c>
      <c r="BC72" s="17">
        <v>0</v>
      </c>
      <c r="BD72" s="17">
        <v>0</v>
      </c>
      <c r="BE72" s="17">
        <v>0</v>
      </c>
      <c r="BF72" s="17">
        <v>0</v>
      </c>
      <c r="BG72" s="17">
        <v>0</v>
      </c>
      <c r="BH72" s="17">
        <v>0</v>
      </c>
      <c r="BI72" s="17">
        <v>0</v>
      </c>
      <c r="BJ72" s="17">
        <v>0</v>
      </c>
      <c r="BK72" s="17">
        <v>0</v>
      </c>
      <c r="BL72" s="17">
        <v>0</v>
      </c>
      <c r="BM72" s="20">
        <f t="shared" si="13"/>
        <v>0</v>
      </c>
      <c r="BN72" s="20">
        <f t="shared" si="15"/>
        <v>0</v>
      </c>
      <c r="BO72" s="20">
        <f t="shared" si="15"/>
        <v>0</v>
      </c>
      <c r="BP72" s="20">
        <f t="shared" si="15"/>
        <v>0</v>
      </c>
      <c r="BQ72" s="20">
        <f t="shared" si="15"/>
        <v>0</v>
      </c>
      <c r="BR72" s="20">
        <f t="shared" si="15"/>
        <v>0</v>
      </c>
      <c r="BS72" s="20">
        <f t="shared" si="15"/>
        <v>0</v>
      </c>
      <c r="BT72" s="20">
        <f t="shared" si="15"/>
        <v>0</v>
      </c>
      <c r="BU72" s="20">
        <f t="shared" si="15"/>
        <v>0</v>
      </c>
      <c r="BV72" s="20">
        <f t="shared" si="15"/>
        <v>0</v>
      </c>
      <c r="BW72" s="20">
        <f t="shared" si="15"/>
        <v>0</v>
      </c>
      <c r="BX72" s="20">
        <f t="shared" si="15"/>
        <v>0</v>
      </c>
      <c r="BY72" s="17">
        <f t="shared" si="16"/>
        <v>0</v>
      </c>
      <c r="BZ72" s="17">
        <f t="shared" si="17"/>
        <v>0</v>
      </c>
      <c r="CA72" s="17">
        <f t="shared" si="18"/>
        <v>0</v>
      </c>
      <c r="CB72" s="17">
        <f t="shared" si="19"/>
        <v>0</v>
      </c>
    </row>
    <row r="73" spans="1:80" x14ac:dyDescent="0.25">
      <c r="A73" t="str">
        <f t="shared" si="9"/>
        <v>ECLP.ENC3</v>
      </c>
      <c r="B73" s="1" t="s">
        <v>95</v>
      </c>
      <c r="C73" s="1" t="s">
        <v>97</v>
      </c>
      <c r="D73" s="1" t="s">
        <v>97</v>
      </c>
      <c r="E73" s="17">
        <v>0</v>
      </c>
      <c r="F73" s="17">
        <v>0</v>
      </c>
      <c r="G73" s="17">
        <v>0</v>
      </c>
      <c r="H73" s="17">
        <v>0</v>
      </c>
      <c r="I73" s="17">
        <v>0</v>
      </c>
      <c r="J73" s="17">
        <v>0</v>
      </c>
      <c r="K73" s="17">
        <v>0</v>
      </c>
      <c r="L73" s="17">
        <v>0</v>
      </c>
      <c r="M73" s="17">
        <v>0</v>
      </c>
      <c r="N73" s="17">
        <v>0</v>
      </c>
      <c r="O73" s="17">
        <v>0</v>
      </c>
      <c r="P73" s="17">
        <v>0</v>
      </c>
      <c r="Q73" s="20">
        <v>0</v>
      </c>
      <c r="R73" s="20">
        <v>0</v>
      </c>
      <c r="S73" s="20">
        <v>0</v>
      </c>
      <c r="T73" s="20">
        <v>0</v>
      </c>
      <c r="U73" s="20">
        <v>0</v>
      </c>
      <c r="V73" s="20">
        <v>0</v>
      </c>
      <c r="W73" s="20">
        <v>0</v>
      </c>
      <c r="X73" s="20">
        <v>0</v>
      </c>
      <c r="Y73" s="20">
        <v>0</v>
      </c>
      <c r="Z73" s="20">
        <v>0</v>
      </c>
      <c r="AA73" s="20">
        <v>0</v>
      </c>
      <c r="AB73" s="20">
        <v>0</v>
      </c>
      <c r="AC73" s="17">
        <v>0</v>
      </c>
      <c r="AD73" s="17">
        <v>0</v>
      </c>
      <c r="AE73" s="17">
        <v>0</v>
      </c>
      <c r="AF73" s="17">
        <v>0</v>
      </c>
      <c r="AG73" s="17">
        <v>0</v>
      </c>
      <c r="AH73" s="17">
        <v>0</v>
      </c>
      <c r="AI73" s="17">
        <v>0</v>
      </c>
      <c r="AJ73" s="17">
        <v>0</v>
      </c>
      <c r="AK73" s="17">
        <v>0</v>
      </c>
      <c r="AL73" s="17">
        <v>0</v>
      </c>
      <c r="AM73" s="17">
        <v>0</v>
      </c>
      <c r="AN73" s="17">
        <v>0</v>
      </c>
      <c r="AO73" s="20">
        <f t="shared" si="12"/>
        <v>0</v>
      </c>
      <c r="AP73" s="20">
        <f t="shared" si="14"/>
        <v>0</v>
      </c>
      <c r="AQ73" s="20">
        <f t="shared" si="14"/>
        <v>0</v>
      </c>
      <c r="AR73" s="20">
        <f t="shared" si="14"/>
        <v>0</v>
      </c>
      <c r="AS73" s="20">
        <f t="shared" si="14"/>
        <v>0</v>
      </c>
      <c r="AT73" s="20">
        <f t="shared" si="14"/>
        <v>0</v>
      </c>
      <c r="AU73" s="20">
        <f t="shared" si="14"/>
        <v>0</v>
      </c>
      <c r="AV73" s="20">
        <f t="shared" si="14"/>
        <v>0</v>
      </c>
      <c r="AW73" s="20">
        <f t="shared" si="14"/>
        <v>0</v>
      </c>
      <c r="AX73" s="20">
        <f t="shared" si="14"/>
        <v>0</v>
      </c>
      <c r="AY73" s="20">
        <f t="shared" si="14"/>
        <v>0</v>
      </c>
      <c r="AZ73" s="20">
        <f t="shared" si="14"/>
        <v>0</v>
      </c>
      <c r="BA73" s="17">
        <v>0</v>
      </c>
      <c r="BB73" s="17">
        <v>0</v>
      </c>
      <c r="BC73" s="17">
        <v>0</v>
      </c>
      <c r="BD73" s="17">
        <v>0</v>
      </c>
      <c r="BE73" s="17">
        <v>0</v>
      </c>
      <c r="BF73" s="17">
        <v>0</v>
      </c>
      <c r="BG73" s="17">
        <v>0</v>
      </c>
      <c r="BH73" s="17">
        <v>0</v>
      </c>
      <c r="BI73" s="17">
        <v>0</v>
      </c>
      <c r="BJ73" s="17">
        <v>0</v>
      </c>
      <c r="BK73" s="17">
        <v>0</v>
      </c>
      <c r="BL73" s="17">
        <v>0</v>
      </c>
      <c r="BM73" s="20">
        <f t="shared" si="13"/>
        <v>0</v>
      </c>
      <c r="BN73" s="20">
        <f t="shared" si="15"/>
        <v>0</v>
      </c>
      <c r="BO73" s="20">
        <f t="shared" si="15"/>
        <v>0</v>
      </c>
      <c r="BP73" s="20">
        <f t="shared" si="15"/>
        <v>0</v>
      </c>
      <c r="BQ73" s="20">
        <f t="shared" si="15"/>
        <v>0</v>
      </c>
      <c r="BR73" s="20">
        <f t="shared" si="15"/>
        <v>0</v>
      </c>
      <c r="BS73" s="20">
        <f t="shared" si="15"/>
        <v>0</v>
      </c>
      <c r="BT73" s="20">
        <f t="shared" si="15"/>
        <v>0</v>
      </c>
      <c r="BU73" s="20">
        <f t="shared" si="15"/>
        <v>0</v>
      </c>
      <c r="BV73" s="20">
        <f t="shared" si="15"/>
        <v>0</v>
      </c>
      <c r="BW73" s="20">
        <f t="shared" si="15"/>
        <v>0</v>
      </c>
      <c r="BX73" s="20">
        <f t="shared" si="15"/>
        <v>0</v>
      </c>
      <c r="BY73" s="17">
        <f t="shared" si="16"/>
        <v>0</v>
      </c>
      <c r="BZ73" s="17">
        <f t="shared" si="17"/>
        <v>0</v>
      </c>
      <c r="CA73" s="17">
        <f t="shared" si="18"/>
        <v>0</v>
      </c>
      <c r="CB73" s="17">
        <f t="shared" si="19"/>
        <v>0</v>
      </c>
    </row>
    <row r="74" spans="1:80" x14ac:dyDescent="0.25">
      <c r="A74" t="str">
        <f t="shared" si="9"/>
        <v>TCES.BCHIMP</v>
      </c>
      <c r="B74" s="1" t="s">
        <v>98</v>
      </c>
      <c r="C74" s="1" t="s">
        <v>836</v>
      </c>
      <c r="D74" s="1" t="s">
        <v>21</v>
      </c>
      <c r="E74" s="17">
        <v>1.2200000000000273</v>
      </c>
      <c r="F74" s="17">
        <v>0</v>
      </c>
      <c r="G74" s="17">
        <v>7.8000000000001819</v>
      </c>
      <c r="H74" s="17">
        <v>9.4600000000000364</v>
      </c>
      <c r="I74" s="17">
        <v>11.979999999999563</v>
      </c>
      <c r="J74" s="17">
        <v>9.6799999999998363</v>
      </c>
      <c r="K74" s="17">
        <v>0.18000000000000682</v>
      </c>
      <c r="L74" s="17">
        <v>0</v>
      </c>
      <c r="M74" s="17">
        <v>0</v>
      </c>
      <c r="N74" s="17">
        <v>23.069999999999709</v>
      </c>
      <c r="O74" s="17">
        <v>1.9399999999999409</v>
      </c>
      <c r="P74" s="17">
        <v>9.7599999999997635</v>
      </c>
      <c r="Q74" s="20">
        <v>6.0000000000000497E-2</v>
      </c>
      <c r="R74" s="20">
        <v>0</v>
      </c>
      <c r="S74" s="20">
        <v>0.39000000000000057</v>
      </c>
      <c r="T74" s="20">
        <v>0.46999999999999886</v>
      </c>
      <c r="U74" s="20">
        <v>0.59999999999999432</v>
      </c>
      <c r="V74" s="20">
        <v>0.47999999999999687</v>
      </c>
      <c r="W74" s="20">
        <v>0</v>
      </c>
      <c r="X74" s="20">
        <v>0</v>
      </c>
      <c r="Y74" s="20">
        <v>0</v>
      </c>
      <c r="Z74" s="20">
        <v>1.1500000000000057</v>
      </c>
      <c r="AA74" s="20">
        <v>9.9999999999999645E-2</v>
      </c>
      <c r="AB74" s="20">
        <v>0.47999999999999687</v>
      </c>
      <c r="AC74" s="17">
        <v>0.16000000000000014</v>
      </c>
      <c r="AD74" s="17">
        <v>0</v>
      </c>
      <c r="AE74" s="17">
        <v>1.0300000000000011</v>
      </c>
      <c r="AF74" s="17">
        <v>1.2299999999999898</v>
      </c>
      <c r="AG74" s="17">
        <v>1.5300000000000011</v>
      </c>
      <c r="AH74" s="17">
        <v>1.2199999999999989</v>
      </c>
      <c r="AI74" s="17">
        <v>2.0000000000000018E-2</v>
      </c>
      <c r="AJ74" s="17">
        <v>0</v>
      </c>
      <c r="AK74" s="17">
        <v>0</v>
      </c>
      <c r="AL74" s="17">
        <v>2.7300000000000182</v>
      </c>
      <c r="AM74" s="17">
        <v>0.23000000000000043</v>
      </c>
      <c r="AN74" s="17">
        <v>1.1200000000000045</v>
      </c>
      <c r="AO74" s="20">
        <f t="shared" si="12"/>
        <v>1.4400000000000279</v>
      </c>
      <c r="AP74" s="20">
        <f t="shared" si="14"/>
        <v>0</v>
      </c>
      <c r="AQ74" s="20">
        <f t="shared" si="14"/>
        <v>9.2200000000001836</v>
      </c>
      <c r="AR74" s="20">
        <f t="shared" si="14"/>
        <v>11.160000000000025</v>
      </c>
      <c r="AS74" s="20">
        <f t="shared" si="14"/>
        <v>14.109999999999559</v>
      </c>
      <c r="AT74" s="20">
        <f t="shared" si="14"/>
        <v>11.379999999999832</v>
      </c>
      <c r="AU74" s="20">
        <f t="shared" si="14"/>
        <v>0.20000000000000684</v>
      </c>
      <c r="AV74" s="20">
        <f t="shared" si="14"/>
        <v>0</v>
      </c>
      <c r="AW74" s="20">
        <f t="shared" si="14"/>
        <v>0</v>
      </c>
      <c r="AX74" s="20">
        <f t="shared" si="14"/>
        <v>26.949999999999733</v>
      </c>
      <c r="AY74" s="20">
        <f t="shared" si="14"/>
        <v>2.269999999999941</v>
      </c>
      <c r="AZ74" s="20">
        <f t="shared" si="14"/>
        <v>11.359999999999765</v>
      </c>
      <c r="BA74" s="17">
        <v>0.02</v>
      </c>
      <c r="BB74" s="17">
        <v>0</v>
      </c>
      <c r="BC74" s="17">
        <v>0.16</v>
      </c>
      <c r="BD74" s="17">
        <v>0.19</v>
      </c>
      <c r="BE74" s="17">
        <v>0.24</v>
      </c>
      <c r="BF74" s="17">
        <v>0.19</v>
      </c>
      <c r="BG74" s="17">
        <v>0</v>
      </c>
      <c r="BH74" s="17">
        <v>0</v>
      </c>
      <c r="BI74" s="17">
        <v>0</v>
      </c>
      <c r="BJ74" s="17">
        <v>0.46</v>
      </c>
      <c r="BK74" s="17">
        <v>0.04</v>
      </c>
      <c r="BL74" s="17">
        <v>0.2</v>
      </c>
      <c r="BM74" s="20">
        <f t="shared" si="13"/>
        <v>1.4600000000000279</v>
      </c>
      <c r="BN74" s="20">
        <f t="shared" si="15"/>
        <v>0</v>
      </c>
      <c r="BO74" s="20">
        <f t="shared" si="15"/>
        <v>9.3800000000001837</v>
      </c>
      <c r="BP74" s="20">
        <f t="shared" si="15"/>
        <v>11.350000000000025</v>
      </c>
      <c r="BQ74" s="20">
        <f t="shared" si="15"/>
        <v>14.349999999999559</v>
      </c>
      <c r="BR74" s="20">
        <f t="shared" si="15"/>
        <v>11.569999999999832</v>
      </c>
      <c r="BS74" s="20">
        <f t="shared" si="15"/>
        <v>0.20000000000000684</v>
      </c>
      <c r="BT74" s="20">
        <f t="shared" si="15"/>
        <v>0</v>
      </c>
      <c r="BU74" s="20">
        <f t="shared" si="15"/>
        <v>0</v>
      </c>
      <c r="BV74" s="20">
        <f t="shared" si="15"/>
        <v>27.409999999999734</v>
      </c>
      <c r="BW74" s="20">
        <f t="shared" si="15"/>
        <v>2.309999999999941</v>
      </c>
      <c r="BX74" s="20">
        <f t="shared" si="15"/>
        <v>11.559999999999764</v>
      </c>
      <c r="BY74" s="17">
        <f t="shared" si="16"/>
        <v>75.089999999999065</v>
      </c>
      <c r="BZ74" s="17">
        <f t="shared" si="17"/>
        <v>3.7299999999999933</v>
      </c>
      <c r="CA74" s="17">
        <f t="shared" si="18"/>
        <v>10.770000000000012</v>
      </c>
      <c r="CB74" s="17">
        <f t="shared" si="19"/>
        <v>89.58999999999908</v>
      </c>
    </row>
    <row r="75" spans="1:80" x14ac:dyDescent="0.25">
      <c r="A75" t="str">
        <f t="shared" si="9"/>
        <v>TCES.120SIMP</v>
      </c>
      <c r="B75" s="1" t="s">
        <v>98</v>
      </c>
      <c r="C75" s="1" t="s">
        <v>887</v>
      </c>
      <c r="D75" s="1" t="s">
        <v>72</v>
      </c>
      <c r="E75" s="17">
        <v>0</v>
      </c>
      <c r="F75" s="17">
        <v>0</v>
      </c>
      <c r="G75" s="17">
        <v>0</v>
      </c>
      <c r="H75" s="17">
        <v>0</v>
      </c>
      <c r="I75" s="17">
        <v>0</v>
      </c>
      <c r="J75" s="17">
        <v>0</v>
      </c>
      <c r="K75" s="17">
        <v>0</v>
      </c>
      <c r="L75" s="17">
        <v>0</v>
      </c>
      <c r="M75" s="17">
        <v>0</v>
      </c>
      <c r="N75" s="17">
        <v>0</v>
      </c>
      <c r="O75" s="17">
        <v>0</v>
      </c>
      <c r="P75" s="17">
        <v>0</v>
      </c>
      <c r="Q75" s="20">
        <v>0</v>
      </c>
      <c r="R75" s="20">
        <v>0</v>
      </c>
      <c r="S75" s="20">
        <v>0</v>
      </c>
      <c r="T75" s="20">
        <v>0</v>
      </c>
      <c r="U75" s="20">
        <v>0</v>
      </c>
      <c r="V75" s="20">
        <v>0</v>
      </c>
      <c r="W75" s="20">
        <v>0</v>
      </c>
      <c r="X75" s="20">
        <v>0</v>
      </c>
      <c r="Y75" s="20">
        <v>0</v>
      </c>
      <c r="Z75" s="20">
        <v>0</v>
      </c>
      <c r="AA75" s="20">
        <v>0</v>
      </c>
      <c r="AB75" s="20">
        <v>0</v>
      </c>
      <c r="AC75" s="17">
        <v>0</v>
      </c>
      <c r="AD75" s="17">
        <v>0</v>
      </c>
      <c r="AE75" s="17">
        <v>0</v>
      </c>
      <c r="AF75" s="17">
        <v>0</v>
      </c>
      <c r="AG75" s="17">
        <v>0</v>
      </c>
      <c r="AH75" s="17">
        <v>0</v>
      </c>
      <c r="AI75" s="17">
        <v>0</v>
      </c>
      <c r="AJ75" s="17">
        <v>0</v>
      </c>
      <c r="AK75" s="17">
        <v>0</v>
      </c>
      <c r="AL75" s="17">
        <v>0</v>
      </c>
      <c r="AM75" s="17">
        <v>0</v>
      </c>
      <c r="AN75" s="17">
        <v>0</v>
      </c>
      <c r="AO75" s="20">
        <f t="shared" si="12"/>
        <v>0</v>
      </c>
      <c r="AP75" s="20">
        <f t="shared" si="14"/>
        <v>0</v>
      </c>
      <c r="AQ75" s="20">
        <f t="shared" si="14"/>
        <v>0</v>
      </c>
      <c r="AR75" s="20">
        <f t="shared" si="14"/>
        <v>0</v>
      </c>
      <c r="AS75" s="20">
        <f t="shared" si="14"/>
        <v>0</v>
      </c>
      <c r="AT75" s="20">
        <f t="shared" si="14"/>
        <v>0</v>
      </c>
      <c r="AU75" s="20">
        <f t="shared" si="14"/>
        <v>0</v>
      </c>
      <c r="AV75" s="20">
        <f t="shared" si="14"/>
        <v>0</v>
      </c>
      <c r="AW75" s="20">
        <f t="shared" si="14"/>
        <v>0</v>
      </c>
      <c r="AX75" s="20">
        <f t="shared" si="14"/>
        <v>0</v>
      </c>
      <c r="AY75" s="20">
        <f t="shared" si="14"/>
        <v>0</v>
      </c>
      <c r="AZ75" s="20">
        <f t="shared" si="14"/>
        <v>0</v>
      </c>
      <c r="BA75" s="17">
        <v>0</v>
      </c>
      <c r="BB75" s="17">
        <v>0</v>
      </c>
      <c r="BC75" s="17">
        <v>0</v>
      </c>
      <c r="BD75" s="17">
        <v>0</v>
      </c>
      <c r="BE75" s="17">
        <v>0</v>
      </c>
      <c r="BF75" s="17">
        <v>0</v>
      </c>
      <c r="BG75" s="17">
        <v>0</v>
      </c>
      <c r="BH75" s="17">
        <v>0</v>
      </c>
      <c r="BI75" s="17">
        <v>0</v>
      </c>
      <c r="BJ75" s="17">
        <v>0</v>
      </c>
      <c r="BK75" s="17">
        <v>0</v>
      </c>
      <c r="BL75" s="17">
        <v>0</v>
      </c>
      <c r="BM75" s="20">
        <f t="shared" si="13"/>
        <v>0</v>
      </c>
      <c r="BN75" s="20">
        <f t="shared" si="15"/>
        <v>0</v>
      </c>
      <c r="BO75" s="20">
        <f t="shared" si="15"/>
        <v>0</v>
      </c>
      <c r="BP75" s="20">
        <f t="shared" si="15"/>
        <v>0</v>
      </c>
      <c r="BQ75" s="20">
        <f t="shared" si="15"/>
        <v>0</v>
      </c>
      <c r="BR75" s="20">
        <f t="shared" si="15"/>
        <v>0</v>
      </c>
      <c r="BS75" s="20">
        <f t="shared" si="15"/>
        <v>0</v>
      </c>
      <c r="BT75" s="20">
        <f t="shared" si="15"/>
        <v>0</v>
      </c>
      <c r="BU75" s="20">
        <f t="shared" si="15"/>
        <v>0</v>
      </c>
      <c r="BV75" s="20">
        <f t="shared" si="15"/>
        <v>0</v>
      </c>
      <c r="BW75" s="20">
        <f t="shared" si="15"/>
        <v>0</v>
      </c>
      <c r="BX75" s="20">
        <f t="shared" si="15"/>
        <v>0</v>
      </c>
      <c r="BY75" s="17">
        <f t="shared" si="16"/>
        <v>0</v>
      </c>
      <c r="BZ75" s="17">
        <f t="shared" si="17"/>
        <v>0</v>
      </c>
      <c r="CA75" s="17">
        <f t="shared" si="18"/>
        <v>0</v>
      </c>
      <c r="CB75" s="17">
        <f t="shared" si="19"/>
        <v>0</v>
      </c>
    </row>
    <row r="76" spans="1:80" x14ac:dyDescent="0.25">
      <c r="A76" t="str">
        <f t="shared" si="9"/>
        <v>TCES.BCHEXP</v>
      </c>
      <c r="B76" s="1" t="s">
        <v>98</v>
      </c>
      <c r="C76" s="1" t="s">
        <v>837</v>
      </c>
      <c r="D76" s="1" t="s">
        <v>28</v>
      </c>
      <c r="E76" s="17">
        <v>0</v>
      </c>
      <c r="F76" s="17">
        <v>0</v>
      </c>
      <c r="G76" s="17">
        <v>0</v>
      </c>
      <c r="H76" s="17">
        <v>0</v>
      </c>
      <c r="I76" s="17">
        <v>0</v>
      </c>
      <c r="J76" s="17">
        <v>0</v>
      </c>
      <c r="K76" s="17">
        <v>0</v>
      </c>
      <c r="L76" s="17">
        <v>0</v>
      </c>
      <c r="M76" s="17">
        <v>0</v>
      </c>
      <c r="N76" s="17">
        <v>0</v>
      </c>
      <c r="O76" s="17">
        <v>0</v>
      </c>
      <c r="P76" s="17">
        <v>0</v>
      </c>
      <c r="Q76" s="20">
        <v>0</v>
      </c>
      <c r="R76" s="20">
        <v>0</v>
      </c>
      <c r="S76" s="20">
        <v>0</v>
      </c>
      <c r="T76" s="20">
        <v>0</v>
      </c>
      <c r="U76" s="20">
        <v>0</v>
      </c>
      <c r="V76" s="20">
        <v>0</v>
      </c>
      <c r="W76" s="20">
        <v>0</v>
      </c>
      <c r="X76" s="20">
        <v>0</v>
      </c>
      <c r="Y76" s="20">
        <v>0</v>
      </c>
      <c r="Z76" s="20">
        <v>0</v>
      </c>
      <c r="AA76" s="20">
        <v>0</v>
      </c>
      <c r="AB76" s="20">
        <v>0</v>
      </c>
      <c r="AC76" s="17">
        <v>0</v>
      </c>
      <c r="AD76" s="17">
        <v>0</v>
      </c>
      <c r="AE76" s="17">
        <v>0</v>
      </c>
      <c r="AF76" s="17">
        <v>0</v>
      </c>
      <c r="AG76" s="17">
        <v>0</v>
      </c>
      <c r="AH76" s="17">
        <v>0</v>
      </c>
      <c r="AI76" s="17">
        <v>0</v>
      </c>
      <c r="AJ76" s="17">
        <v>0</v>
      </c>
      <c r="AK76" s="17">
        <v>0</v>
      </c>
      <c r="AL76" s="17">
        <v>0</v>
      </c>
      <c r="AM76" s="17">
        <v>0</v>
      </c>
      <c r="AN76" s="17">
        <v>0</v>
      </c>
      <c r="AO76" s="20">
        <f t="shared" si="12"/>
        <v>0</v>
      </c>
      <c r="AP76" s="20">
        <f t="shared" si="14"/>
        <v>0</v>
      </c>
      <c r="AQ76" s="20">
        <f t="shared" si="14"/>
        <v>0</v>
      </c>
      <c r="AR76" s="20">
        <f t="shared" si="14"/>
        <v>0</v>
      </c>
      <c r="AS76" s="20">
        <f t="shared" si="14"/>
        <v>0</v>
      </c>
      <c r="AT76" s="20">
        <f t="shared" si="14"/>
        <v>0</v>
      </c>
      <c r="AU76" s="20">
        <f t="shared" si="14"/>
        <v>0</v>
      </c>
      <c r="AV76" s="20">
        <f t="shared" si="14"/>
        <v>0</v>
      </c>
      <c r="AW76" s="20">
        <f t="shared" si="14"/>
        <v>0</v>
      </c>
      <c r="AX76" s="20">
        <f t="shared" si="14"/>
        <v>0</v>
      </c>
      <c r="AY76" s="20">
        <f t="shared" si="14"/>
        <v>0</v>
      </c>
      <c r="AZ76" s="20">
        <f t="shared" si="14"/>
        <v>0</v>
      </c>
      <c r="BA76" s="17">
        <v>0</v>
      </c>
      <c r="BB76" s="17">
        <v>0</v>
      </c>
      <c r="BC76" s="17">
        <v>0</v>
      </c>
      <c r="BD76" s="17">
        <v>0</v>
      </c>
      <c r="BE76" s="17">
        <v>0</v>
      </c>
      <c r="BF76" s="17">
        <v>0</v>
      </c>
      <c r="BG76" s="17">
        <v>0</v>
      </c>
      <c r="BH76" s="17">
        <v>0</v>
      </c>
      <c r="BI76" s="17">
        <v>0</v>
      </c>
      <c r="BJ76" s="17">
        <v>0</v>
      </c>
      <c r="BK76" s="17">
        <v>0</v>
      </c>
      <c r="BL76" s="17">
        <v>0</v>
      </c>
      <c r="BM76" s="20">
        <f t="shared" si="13"/>
        <v>0</v>
      </c>
      <c r="BN76" s="20">
        <f t="shared" si="15"/>
        <v>0</v>
      </c>
      <c r="BO76" s="20">
        <f t="shared" si="15"/>
        <v>0</v>
      </c>
      <c r="BP76" s="20">
        <f t="shared" si="15"/>
        <v>0</v>
      </c>
      <c r="BQ76" s="20">
        <f t="shared" si="15"/>
        <v>0</v>
      </c>
      <c r="BR76" s="20">
        <f t="shared" si="15"/>
        <v>0</v>
      </c>
      <c r="BS76" s="20">
        <f t="shared" si="15"/>
        <v>0</v>
      </c>
      <c r="BT76" s="20">
        <f t="shared" si="15"/>
        <v>0</v>
      </c>
      <c r="BU76" s="20">
        <f t="shared" si="15"/>
        <v>0</v>
      </c>
      <c r="BV76" s="20">
        <f t="shared" si="15"/>
        <v>0</v>
      </c>
      <c r="BW76" s="20">
        <f t="shared" si="15"/>
        <v>0</v>
      </c>
      <c r="BX76" s="20">
        <f t="shared" si="15"/>
        <v>0</v>
      </c>
      <c r="BY76" s="17">
        <f t="shared" si="16"/>
        <v>0</v>
      </c>
      <c r="BZ76" s="17">
        <f t="shared" si="17"/>
        <v>0</v>
      </c>
      <c r="CA76" s="17">
        <f t="shared" si="18"/>
        <v>0</v>
      </c>
      <c r="CB76" s="17">
        <f t="shared" si="19"/>
        <v>0</v>
      </c>
    </row>
    <row r="77" spans="1:80" x14ac:dyDescent="0.25">
      <c r="A77" t="str">
        <f t="shared" si="9"/>
        <v>PWX.FNG1</v>
      </c>
      <c r="B77" s="1" t="s">
        <v>99</v>
      </c>
      <c r="C77" s="1" t="s">
        <v>100</v>
      </c>
      <c r="D77" s="1" t="s">
        <v>100</v>
      </c>
      <c r="E77" s="17">
        <v>-101.54999999999973</v>
      </c>
      <c r="F77" s="17">
        <v>-0.76000000000000512</v>
      </c>
      <c r="G77" s="17">
        <v>-16.009999999999991</v>
      </c>
      <c r="H77" s="17">
        <v>-7.910000000000025</v>
      </c>
      <c r="I77" s="17">
        <v>-114.63999999999942</v>
      </c>
      <c r="J77" s="17">
        <v>-56.139999999999873</v>
      </c>
      <c r="K77" s="17">
        <v>-71.519999999999982</v>
      </c>
      <c r="L77" s="17">
        <v>-69.509999999999309</v>
      </c>
      <c r="M77" s="17">
        <v>0</v>
      </c>
      <c r="N77" s="17">
        <v>0</v>
      </c>
      <c r="O77" s="17">
        <v>-0.35999999999999943</v>
      </c>
      <c r="P77" s="17">
        <v>0</v>
      </c>
      <c r="Q77" s="20">
        <v>-5.0699999999999932</v>
      </c>
      <c r="R77" s="20">
        <v>-3.0000000000000027E-2</v>
      </c>
      <c r="S77" s="20">
        <v>-0.80000000000000071</v>
      </c>
      <c r="T77" s="20">
        <v>-0.38999999999999702</v>
      </c>
      <c r="U77" s="20">
        <v>-5.7299999999999898</v>
      </c>
      <c r="V77" s="20">
        <v>-2.8099999999999881</v>
      </c>
      <c r="W77" s="20">
        <v>-3.5699999999999932</v>
      </c>
      <c r="X77" s="20">
        <v>-3.4800000000000182</v>
      </c>
      <c r="Y77" s="20">
        <v>0</v>
      </c>
      <c r="Z77" s="20">
        <v>0</v>
      </c>
      <c r="AA77" s="20">
        <v>-2.0000000000000018E-2</v>
      </c>
      <c r="AB77" s="20">
        <v>0</v>
      </c>
      <c r="AC77" s="17">
        <v>-13.720000000000027</v>
      </c>
      <c r="AD77" s="17">
        <v>-0.10000000000000053</v>
      </c>
      <c r="AE77" s="17">
        <v>-2.1099999999999994</v>
      </c>
      <c r="AF77" s="17">
        <v>-1.0300000000000011</v>
      </c>
      <c r="AG77" s="17">
        <v>-14.639999999999986</v>
      </c>
      <c r="AH77" s="17">
        <v>-7.0600000000000023</v>
      </c>
      <c r="AI77" s="17">
        <v>-8.8599999999999568</v>
      </c>
      <c r="AJ77" s="17">
        <v>-8.4799999999999613</v>
      </c>
      <c r="AK77" s="17">
        <v>0</v>
      </c>
      <c r="AL77" s="17">
        <v>0</v>
      </c>
      <c r="AM77" s="17">
        <v>-4.0000000000000036E-2</v>
      </c>
      <c r="AN77" s="17">
        <v>0</v>
      </c>
      <c r="AO77" s="20">
        <f t="shared" si="12"/>
        <v>-120.33999999999975</v>
      </c>
      <c r="AP77" s="20">
        <f t="shared" si="14"/>
        <v>-0.89000000000000568</v>
      </c>
      <c r="AQ77" s="20">
        <f t="shared" si="14"/>
        <v>-18.919999999999991</v>
      </c>
      <c r="AR77" s="20">
        <f t="shared" si="14"/>
        <v>-9.3300000000000232</v>
      </c>
      <c r="AS77" s="20">
        <f t="shared" si="14"/>
        <v>-135.00999999999939</v>
      </c>
      <c r="AT77" s="20">
        <f t="shared" si="14"/>
        <v>-66.009999999999863</v>
      </c>
      <c r="AU77" s="20">
        <f t="shared" si="14"/>
        <v>-83.949999999999932</v>
      </c>
      <c r="AV77" s="20">
        <f t="shared" si="14"/>
        <v>-81.469999999999288</v>
      </c>
      <c r="AW77" s="20">
        <f t="shared" si="14"/>
        <v>0</v>
      </c>
      <c r="AX77" s="20">
        <f t="shared" si="14"/>
        <v>0</v>
      </c>
      <c r="AY77" s="20">
        <f t="shared" si="14"/>
        <v>-0.41999999999999948</v>
      </c>
      <c r="AZ77" s="20">
        <f t="shared" si="14"/>
        <v>0</v>
      </c>
      <c r="BA77" s="17">
        <v>-2.0299999999999998</v>
      </c>
      <c r="BB77" s="17">
        <v>-0.02</v>
      </c>
      <c r="BC77" s="17">
        <v>-0.32</v>
      </c>
      <c r="BD77" s="17">
        <v>-0.16</v>
      </c>
      <c r="BE77" s="17">
        <v>-2.29</v>
      </c>
      <c r="BF77" s="17">
        <v>-1.1200000000000001</v>
      </c>
      <c r="BG77" s="17">
        <v>-1.43</v>
      </c>
      <c r="BH77" s="17">
        <v>-1.39</v>
      </c>
      <c r="BI77" s="17">
        <v>0</v>
      </c>
      <c r="BJ77" s="17">
        <v>0</v>
      </c>
      <c r="BK77" s="17">
        <v>-0.01</v>
      </c>
      <c r="BL77" s="17">
        <v>0</v>
      </c>
      <c r="BM77" s="20">
        <f t="shared" si="13"/>
        <v>-122.36999999999975</v>
      </c>
      <c r="BN77" s="20">
        <f t="shared" si="15"/>
        <v>-0.91000000000000569</v>
      </c>
      <c r="BO77" s="20">
        <f t="shared" si="15"/>
        <v>-19.239999999999991</v>
      </c>
      <c r="BP77" s="20">
        <f t="shared" si="15"/>
        <v>-9.4900000000000233</v>
      </c>
      <c r="BQ77" s="20">
        <f t="shared" si="15"/>
        <v>-137.29999999999939</v>
      </c>
      <c r="BR77" s="20">
        <f t="shared" si="15"/>
        <v>-67.129999999999868</v>
      </c>
      <c r="BS77" s="20">
        <f t="shared" si="15"/>
        <v>-85.379999999999939</v>
      </c>
      <c r="BT77" s="20">
        <f t="shared" si="15"/>
        <v>-82.859999999999289</v>
      </c>
      <c r="BU77" s="20">
        <f t="shared" si="15"/>
        <v>0</v>
      </c>
      <c r="BV77" s="20">
        <f t="shared" si="15"/>
        <v>0</v>
      </c>
      <c r="BW77" s="20">
        <f t="shared" si="15"/>
        <v>-0.42999999999999949</v>
      </c>
      <c r="BX77" s="20">
        <f t="shared" si="15"/>
        <v>0</v>
      </c>
      <c r="BY77" s="17">
        <f t="shared" si="16"/>
        <v>-438.39999999999833</v>
      </c>
      <c r="BZ77" s="17">
        <f t="shared" si="17"/>
        <v>-21.899999999999981</v>
      </c>
      <c r="CA77" s="17">
        <f t="shared" si="18"/>
        <v>-64.809999999999931</v>
      </c>
      <c r="CB77" s="17">
        <f t="shared" si="19"/>
        <v>-525.10999999999819</v>
      </c>
    </row>
    <row r="78" spans="1:80" x14ac:dyDescent="0.25">
      <c r="A78" t="str">
        <f t="shared" si="9"/>
        <v>TAU.GHO</v>
      </c>
      <c r="B78" s="1" t="s">
        <v>31</v>
      </c>
      <c r="C78" s="1" t="s">
        <v>101</v>
      </c>
      <c r="D78" s="1" t="s">
        <v>101</v>
      </c>
      <c r="E78" s="17">
        <v>0</v>
      </c>
      <c r="F78" s="17">
        <v>0</v>
      </c>
      <c r="G78" s="17">
        <v>0</v>
      </c>
      <c r="H78" s="17">
        <v>0</v>
      </c>
      <c r="I78" s="17">
        <v>0</v>
      </c>
      <c r="J78" s="17">
        <v>0</v>
      </c>
      <c r="K78" s="17">
        <v>0</v>
      </c>
      <c r="L78" s="17">
        <v>0</v>
      </c>
      <c r="M78" s="17">
        <v>0</v>
      </c>
      <c r="N78" s="17">
        <v>0</v>
      </c>
      <c r="O78" s="17">
        <v>0</v>
      </c>
      <c r="P78" s="17">
        <v>0</v>
      </c>
      <c r="Q78" s="20">
        <v>0</v>
      </c>
      <c r="R78" s="20">
        <v>0</v>
      </c>
      <c r="S78" s="20">
        <v>0</v>
      </c>
      <c r="T78" s="20">
        <v>0</v>
      </c>
      <c r="U78" s="20">
        <v>0</v>
      </c>
      <c r="V78" s="20">
        <v>0</v>
      </c>
      <c r="W78" s="20">
        <v>0</v>
      </c>
      <c r="X78" s="20">
        <v>0</v>
      </c>
      <c r="Y78" s="20">
        <v>0</v>
      </c>
      <c r="Z78" s="20">
        <v>0</v>
      </c>
      <c r="AA78" s="20">
        <v>0</v>
      </c>
      <c r="AB78" s="20">
        <v>0</v>
      </c>
      <c r="AC78" s="17">
        <v>0</v>
      </c>
      <c r="AD78" s="17">
        <v>0</v>
      </c>
      <c r="AE78" s="17">
        <v>0</v>
      </c>
      <c r="AF78" s="17">
        <v>0</v>
      </c>
      <c r="AG78" s="17">
        <v>0</v>
      </c>
      <c r="AH78" s="17">
        <v>0</v>
      </c>
      <c r="AI78" s="17">
        <v>0</v>
      </c>
      <c r="AJ78" s="17">
        <v>0</v>
      </c>
      <c r="AK78" s="17">
        <v>0</v>
      </c>
      <c r="AL78" s="17">
        <v>0</v>
      </c>
      <c r="AM78" s="17">
        <v>0</v>
      </c>
      <c r="AN78" s="17">
        <v>0</v>
      </c>
      <c r="AO78" s="20">
        <f t="shared" si="12"/>
        <v>0</v>
      </c>
      <c r="AP78" s="20">
        <f t="shared" si="14"/>
        <v>0</v>
      </c>
      <c r="AQ78" s="20">
        <f t="shared" si="14"/>
        <v>0</v>
      </c>
      <c r="AR78" s="20">
        <f t="shared" si="14"/>
        <v>0</v>
      </c>
      <c r="AS78" s="20">
        <f t="shared" si="14"/>
        <v>0</v>
      </c>
      <c r="AT78" s="20">
        <f t="shared" si="14"/>
        <v>0</v>
      </c>
      <c r="AU78" s="20">
        <f t="shared" si="14"/>
        <v>0</v>
      </c>
      <c r="AV78" s="20">
        <f t="shared" si="14"/>
        <v>0</v>
      </c>
      <c r="AW78" s="20">
        <f t="shared" si="14"/>
        <v>0</v>
      </c>
      <c r="AX78" s="20">
        <f t="shared" si="14"/>
        <v>0</v>
      </c>
      <c r="AY78" s="20">
        <f t="shared" si="14"/>
        <v>0</v>
      </c>
      <c r="AZ78" s="20">
        <f t="shared" si="14"/>
        <v>0</v>
      </c>
      <c r="BA78" s="17">
        <v>0</v>
      </c>
      <c r="BB78" s="17">
        <v>0</v>
      </c>
      <c r="BC78" s="17">
        <v>0</v>
      </c>
      <c r="BD78" s="17">
        <v>0</v>
      </c>
      <c r="BE78" s="17">
        <v>0</v>
      </c>
      <c r="BF78" s="17">
        <v>0</v>
      </c>
      <c r="BG78" s="17">
        <v>0</v>
      </c>
      <c r="BH78" s="17">
        <v>0</v>
      </c>
      <c r="BI78" s="17">
        <v>0</v>
      </c>
      <c r="BJ78" s="17">
        <v>0</v>
      </c>
      <c r="BK78" s="17">
        <v>0</v>
      </c>
      <c r="BL78" s="17">
        <v>0</v>
      </c>
      <c r="BM78" s="20">
        <f t="shared" si="13"/>
        <v>0</v>
      </c>
      <c r="BN78" s="20">
        <f t="shared" si="15"/>
        <v>0</v>
      </c>
      <c r="BO78" s="20">
        <f t="shared" si="15"/>
        <v>0</v>
      </c>
      <c r="BP78" s="20">
        <f t="shared" si="15"/>
        <v>0</v>
      </c>
      <c r="BQ78" s="20">
        <f t="shared" si="15"/>
        <v>0</v>
      </c>
      <c r="BR78" s="20">
        <f t="shared" si="15"/>
        <v>0</v>
      </c>
      <c r="BS78" s="20">
        <f t="shared" si="15"/>
        <v>0</v>
      </c>
      <c r="BT78" s="20">
        <f t="shared" si="15"/>
        <v>0</v>
      </c>
      <c r="BU78" s="20">
        <f t="shared" si="15"/>
        <v>0</v>
      </c>
      <c r="BV78" s="20">
        <f t="shared" si="15"/>
        <v>0</v>
      </c>
      <c r="BW78" s="20">
        <f t="shared" si="15"/>
        <v>0</v>
      </c>
      <c r="BX78" s="20">
        <f t="shared" si="15"/>
        <v>0</v>
      </c>
      <c r="BY78" s="17">
        <f t="shared" si="16"/>
        <v>0</v>
      </c>
      <c r="BZ78" s="17">
        <f t="shared" si="17"/>
        <v>0</v>
      </c>
      <c r="CA78" s="17">
        <f t="shared" si="18"/>
        <v>0</v>
      </c>
      <c r="CB78" s="17">
        <f t="shared" si="19"/>
        <v>0</v>
      </c>
    </row>
    <row r="79" spans="1:80" x14ac:dyDescent="0.25">
      <c r="A79" t="str">
        <f t="shared" si="9"/>
        <v>CPW.GN1</v>
      </c>
      <c r="B79" s="1" t="s">
        <v>102</v>
      </c>
      <c r="C79" s="1" t="s">
        <v>103</v>
      </c>
      <c r="D79" s="1" t="s">
        <v>103</v>
      </c>
      <c r="E79" s="17">
        <v>0</v>
      </c>
      <c r="F79" s="17">
        <v>0</v>
      </c>
      <c r="G79" s="17">
        <v>0</v>
      </c>
      <c r="H79" s="17">
        <v>0</v>
      </c>
      <c r="I79" s="17">
        <v>0</v>
      </c>
      <c r="J79" s="17">
        <v>0</v>
      </c>
      <c r="K79" s="17">
        <v>0</v>
      </c>
      <c r="L79" s="17">
        <v>0</v>
      </c>
      <c r="M79" s="17">
        <v>0</v>
      </c>
      <c r="N79" s="17">
        <v>0</v>
      </c>
      <c r="O79" s="17">
        <v>0</v>
      </c>
      <c r="P79" s="17">
        <v>0</v>
      </c>
      <c r="Q79" s="20">
        <v>0</v>
      </c>
      <c r="R79" s="20">
        <v>0</v>
      </c>
      <c r="S79" s="20">
        <v>0</v>
      </c>
      <c r="T79" s="20">
        <v>0</v>
      </c>
      <c r="U79" s="20">
        <v>0</v>
      </c>
      <c r="V79" s="20">
        <v>0</v>
      </c>
      <c r="W79" s="20">
        <v>0</v>
      </c>
      <c r="X79" s="20">
        <v>0</v>
      </c>
      <c r="Y79" s="20">
        <v>0</v>
      </c>
      <c r="Z79" s="20">
        <v>0</v>
      </c>
      <c r="AA79" s="20">
        <v>0</v>
      </c>
      <c r="AB79" s="20">
        <v>0</v>
      </c>
      <c r="AC79" s="17">
        <v>0</v>
      </c>
      <c r="AD79" s="17">
        <v>0</v>
      </c>
      <c r="AE79" s="17">
        <v>0</v>
      </c>
      <c r="AF79" s="17">
        <v>0</v>
      </c>
      <c r="AG79" s="17">
        <v>0</v>
      </c>
      <c r="AH79" s="17">
        <v>0</v>
      </c>
      <c r="AI79" s="17">
        <v>0</v>
      </c>
      <c r="AJ79" s="17">
        <v>0</v>
      </c>
      <c r="AK79" s="17">
        <v>0</v>
      </c>
      <c r="AL79" s="17">
        <v>0</v>
      </c>
      <c r="AM79" s="17">
        <v>0</v>
      </c>
      <c r="AN79" s="17">
        <v>0</v>
      </c>
      <c r="AO79" s="20">
        <f t="shared" si="12"/>
        <v>0</v>
      </c>
      <c r="AP79" s="20">
        <f t="shared" si="14"/>
        <v>0</v>
      </c>
      <c r="AQ79" s="20">
        <f t="shared" si="14"/>
        <v>0</v>
      </c>
      <c r="AR79" s="20">
        <f t="shared" si="14"/>
        <v>0</v>
      </c>
      <c r="AS79" s="20">
        <f t="shared" si="14"/>
        <v>0</v>
      </c>
      <c r="AT79" s="20">
        <f t="shared" si="14"/>
        <v>0</v>
      </c>
      <c r="AU79" s="20">
        <f t="shared" si="14"/>
        <v>0</v>
      </c>
      <c r="AV79" s="20">
        <f t="shared" si="14"/>
        <v>0</v>
      </c>
      <c r="AW79" s="20">
        <f t="shared" si="14"/>
        <v>0</v>
      </c>
      <c r="AX79" s="20">
        <f t="shared" si="14"/>
        <v>0</v>
      </c>
      <c r="AY79" s="20">
        <f t="shared" si="14"/>
        <v>0</v>
      </c>
      <c r="AZ79" s="20">
        <f t="shared" si="14"/>
        <v>0</v>
      </c>
      <c r="BA79" s="17">
        <v>0</v>
      </c>
      <c r="BB79" s="17">
        <v>0</v>
      </c>
      <c r="BC79" s="17">
        <v>0</v>
      </c>
      <c r="BD79" s="17">
        <v>0</v>
      </c>
      <c r="BE79" s="17">
        <v>0</v>
      </c>
      <c r="BF79" s="17">
        <v>0</v>
      </c>
      <c r="BG79" s="17">
        <v>0</v>
      </c>
      <c r="BH79" s="17">
        <v>0</v>
      </c>
      <c r="BI79" s="17">
        <v>0</v>
      </c>
      <c r="BJ79" s="17">
        <v>0</v>
      </c>
      <c r="BK79" s="17">
        <v>0</v>
      </c>
      <c r="BL79" s="17">
        <v>0</v>
      </c>
      <c r="BM79" s="20">
        <f t="shared" si="13"/>
        <v>0</v>
      </c>
      <c r="BN79" s="20">
        <f t="shared" si="15"/>
        <v>0</v>
      </c>
      <c r="BO79" s="20">
        <f t="shared" si="15"/>
        <v>0</v>
      </c>
      <c r="BP79" s="20">
        <f t="shared" si="15"/>
        <v>0</v>
      </c>
      <c r="BQ79" s="20">
        <f t="shared" si="15"/>
        <v>0</v>
      </c>
      <c r="BR79" s="20">
        <f t="shared" si="15"/>
        <v>0</v>
      </c>
      <c r="BS79" s="20">
        <f t="shared" si="15"/>
        <v>0</v>
      </c>
      <c r="BT79" s="20">
        <f t="shared" si="15"/>
        <v>0</v>
      </c>
      <c r="BU79" s="20">
        <f t="shared" si="15"/>
        <v>0</v>
      </c>
      <c r="BV79" s="20">
        <f t="shared" si="15"/>
        <v>0</v>
      </c>
      <c r="BW79" s="20">
        <f t="shared" si="15"/>
        <v>0</v>
      </c>
      <c r="BX79" s="20">
        <f t="shared" si="15"/>
        <v>0</v>
      </c>
      <c r="BY79" s="17">
        <f t="shared" si="16"/>
        <v>0</v>
      </c>
      <c r="BZ79" s="17">
        <f t="shared" si="17"/>
        <v>0</v>
      </c>
      <c r="CA79" s="17">
        <f t="shared" si="18"/>
        <v>0</v>
      </c>
      <c r="CB79" s="17">
        <f t="shared" si="19"/>
        <v>0</v>
      </c>
    </row>
    <row r="80" spans="1:80" x14ac:dyDescent="0.25">
      <c r="A80" t="str">
        <f t="shared" si="9"/>
        <v>CPW.GN2</v>
      </c>
      <c r="B80" s="1" t="s">
        <v>102</v>
      </c>
      <c r="C80" s="1" t="s">
        <v>104</v>
      </c>
      <c r="D80" s="1" t="s">
        <v>104</v>
      </c>
      <c r="E80" s="17">
        <v>0</v>
      </c>
      <c r="F80" s="17">
        <v>0</v>
      </c>
      <c r="G80" s="17">
        <v>0</v>
      </c>
      <c r="H80" s="17">
        <v>0</v>
      </c>
      <c r="I80" s="17">
        <v>0</v>
      </c>
      <c r="J80" s="17">
        <v>0</v>
      </c>
      <c r="K80" s="17">
        <v>0</v>
      </c>
      <c r="L80" s="17">
        <v>0</v>
      </c>
      <c r="M80" s="17">
        <v>0</v>
      </c>
      <c r="N80" s="17">
        <v>0</v>
      </c>
      <c r="O80" s="17">
        <v>0</v>
      </c>
      <c r="P80" s="17">
        <v>0</v>
      </c>
      <c r="Q80" s="20">
        <v>0</v>
      </c>
      <c r="R80" s="20">
        <v>0</v>
      </c>
      <c r="S80" s="20">
        <v>0</v>
      </c>
      <c r="T80" s="20">
        <v>0</v>
      </c>
      <c r="U80" s="20">
        <v>0</v>
      </c>
      <c r="V80" s="20">
        <v>0</v>
      </c>
      <c r="W80" s="20">
        <v>0</v>
      </c>
      <c r="X80" s="20">
        <v>0</v>
      </c>
      <c r="Y80" s="20">
        <v>0</v>
      </c>
      <c r="Z80" s="20">
        <v>0</v>
      </c>
      <c r="AA80" s="20">
        <v>0</v>
      </c>
      <c r="AB80" s="20">
        <v>0</v>
      </c>
      <c r="AC80" s="17">
        <v>0</v>
      </c>
      <c r="AD80" s="17">
        <v>0</v>
      </c>
      <c r="AE80" s="17">
        <v>0</v>
      </c>
      <c r="AF80" s="17">
        <v>0</v>
      </c>
      <c r="AG80" s="17">
        <v>0</v>
      </c>
      <c r="AH80" s="17">
        <v>0</v>
      </c>
      <c r="AI80" s="17">
        <v>0</v>
      </c>
      <c r="AJ80" s="17">
        <v>0</v>
      </c>
      <c r="AK80" s="17">
        <v>0</v>
      </c>
      <c r="AL80" s="17">
        <v>0</v>
      </c>
      <c r="AM80" s="17">
        <v>0</v>
      </c>
      <c r="AN80" s="17">
        <v>0</v>
      </c>
      <c r="AO80" s="20">
        <f t="shared" si="12"/>
        <v>0</v>
      </c>
      <c r="AP80" s="20">
        <f t="shared" si="14"/>
        <v>0</v>
      </c>
      <c r="AQ80" s="20">
        <f t="shared" si="14"/>
        <v>0</v>
      </c>
      <c r="AR80" s="20">
        <f t="shared" si="14"/>
        <v>0</v>
      </c>
      <c r="AS80" s="20">
        <f t="shared" si="14"/>
        <v>0</v>
      </c>
      <c r="AT80" s="20">
        <f t="shared" si="14"/>
        <v>0</v>
      </c>
      <c r="AU80" s="20">
        <f t="shared" si="14"/>
        <v>0</v>
      </c>
      <c r="AV80" s="20">
        <f t="shared" si="14"/>
        <v>0</v>
      </c>
      <c r="AW80" s="20">
        <f t="shared" si="14"/>
        <v>0</v>
      </c>
      <c r="AX80" s="20">
        <f t="shared" si="14"/>
        <v>0</v>
      </c>
      <c r="AY80" s="20">
        <f t="shared" si="14"/>
        <v>0</v>
      </c>
      <c r="AZ80" s="20">
        <f t="shared" si="14"/>
        <v>0</v>
      </c>
      <c r="BA80" s="17">
        <v>0</v>
      </c>
      <c r="BB80" s="17">
        <v>0</v>
      </c>
      <c r="BC80" s="17">
        <v>0</v>
      </c>
      <c r="BD80" s="17">
        <v>0</v>
      </c>
      <c r="BE80" s="17">
        <v>0</v>
      </c>
      <c r="BF80" s="17">
        <v>0</v>
      </c>
      <c r="BG80" s="17">
        <v>0</v>
      </c>
      <c r="BH80" s="17">
        <v>0</v>
      </c>
      <c r="BI80" s="17">
        <v>0</v>
      </c>
      <c r="BJ80" s="17">
        <v>0</v>
      </c>
      <c r="BK80" s="17">
        <v>0</v>
      </c>
      <c r="BL80" s="17">
        <v>0</v>
      </c>
      <c r="BM80" s="20">
        <f t="shared" si="13"/>
        <v>0</v>
      </c>
      <c r="BN80" s="20">
        <f t="shared" si="15"/>
        <v>0</v>
      </c>
      <c r="BO80" s="20">
        <f t="shared" si="15"/>
        <v>0</v>
      </c>
      <c r="BP80" s="20">
        <f t="shared" si="15"/>
        <v>0</v>
      </c>
      <c r="BQ80" s="20">
        <f t="shared" si="15"/>
        <v>0</v>
      </c>
      <c r="BR80" s="20">
        <f t="shared" si="15"/>
        <v>0</v>
      </c>
      <c r="BS80" s="20">
        <f t="shared" si="15"/>
        <v>0</v>
      </c>
      <c r="BT80" s="20">
        <f t="shared" si="15"/>
        <v>0</v>
      </c>
      <c r="BU80" s="20">
        <f t="shared" si="15"/>
        <v>0</v>
      </c>
      <c r="BV80" s="20">
        <f t="shared" si="15"/>
        <v>0</v>
      </c>
      <c r="BW80" s="20">
        <f t="shared" si="15"/>
        <v>0</v>
      </c>
      <c r="BX80" s="20">
        <f t="shared" si="15"/>
        <v>0</v>
      </c>
      <c r="BY80" s="17">
        <f t="shared" si="16"/>
        <v>0</v>
      </c>
      <c r="BZ80" s="17">
        <f t="shared" si="17"/>
        <v>0</v>
      </c>
      <c r="CA80" s="17">
        <f t="shared" si="18"/>
        <v>0</v>
      </c>
      <c r="CB80" s="17">
        <f t="shared" si="19"/>
        <v>0</v>
      </c>
    </row>
    <row r="81" spans="1:80" x14ac:dyDescent="0.25">
      <c r="A81" t="str">
        <f t="shared" si="9"/>
        <v>EPDG.GN3</v>
      </c>
      <c r="B81" s="1" t="s">
        <v>105</v>
      </c>
      <c r="C81" s="1" t="s">
        <v>106</v>
      </c>
      <c r="D81" s="1" t="s">
        <v>106</v>
      </c>
      <c r="E81" s="17">
        <v>0</v>
      </c>
      <c r="F81" s="17">
        <v>0</v>
      </c>
      <c r="G81" s="17">
        <v>0</v>
      </c>
      <c r="H81" s="17">
        <v>0</v>
      </c>
      <c r="I81" s="17">
        <v>0</v>
      </c>
      <c r="J81" s="17">
        <v>0</v>
      </c>
      <c r="K81" s="17">
        <v>0</v>
      </c>
      <c r="L81" s="17">
        <v>0</v>
      </c>
      <c r="M81" s="17">
        <v>0</v>
      </c>
      <c r="N81" s="17">
        <v>0</v>
      </c>
      <c r="O81" s="17">
        <v>0</v>
      </c>
      <c r="P81" s="17">
        <v>0</v>
      </c>
      <c r="Q81" s="20">
        <v>0</v>
      </c>
      <c r="R81" s="20">
        <v>0</v>
      </c>
      <c r="S81" s="20">
        <v>0</v>
      </c>
      <c r="T81" s="20">
        <v>0</v>
      </c>
      <c r="U81" s="20">
        <v>0</v>
      </c>
      <c r="V81" s="20">
        <v>0</v>
      </c>
      <c r="W81" s="20">
        <v>0</v>
      </c>
      <c r="X81" s="20">
        <v>0</v>
      </c>
      <c r="Y81" s="20">
        <v>0</v>
      </c>
      <c r="Z81" s="20">
        <v>0</v>
      </c>
      <c r="AA81" s="20">
        <v>0</v>
      </c>
      <c r="AB81" s="20">
        <v>0</v>
      </c>
      <c r="AC81" s="17">
        <v>0</v>
      </c>
      <c r="AD81" s="17">
        <v>0</v>
      </c>
      <c r="AE81" s="17">
        <v>0</v>
      </c>
      <c r="AF81" s="17">
        <v>0</v>
      </c>
      <c r="AG81" s="17">
        <v>0</v>
      </c>
      <c r="AH81" s="17">
        <v>0</v>
      </c>
      <c r="AI81" s="17">
        <v>0</v>
      </c>
      <c r="AJ81" s="17">
        <v>0</v>
      </c>
      <c r="AK81" s="17">
        <v>0</v>
      </c>
      <c r="AL81" s="17">
        <v>0</v>
      </c>
      <c r="AM81" s="17">
        <v>0</v>
      </c>
      <c r="AN81" s="17">
        <v>0</v>
      </c>
      <c r="AO81" s="20">
        <f t="shared" si="12"/>
        <v>0</v>
      </c>
      <c r="AP81" s="20">
        <f t="shared" si="14"/>
        <v>0</v>
      </c>
      <c r="AQ81" s="20">
        <f t="shared" si="14"/>
        <v>0</v>
      </c>
      <c r="AR81" s="20">
        <f t="shared" si="14"/>
        <v>0</v>
      </c>
      <c r="AS81" s="20">
        <f t="shared" si="14"/>
        <v>0</v>
      </c>
      <c r="AT81" s="20">
        <f t="shared" si="14"/>
        <v>0</v>
      </c>
      <c r="AU81" s="20">
        <f t="shared" si="14"/>
        <v>0</v>
      </c>
      <c r="AV81" s="20">
        <f t="shared" si="14"/>
        <v>0</v>
      </c>
      <c r="AW81" s="20">
        <f t="shared" si="14"/>
        <v>0</v>
      </c>
      <c r="AX81" s="20">
        <f t="shared" si="14"/>
        <v>0</v>
      </c>
      <c r="AY81" s="20">
        <f t="shared" si="14"/>
        <v>0</v>
      </c>
      <c r="AZ81" s="20">
        <f t="shared" si="14"/>
        <v>0</v>
      </c>
      <c r="BA81" s="17">
        <v>0</v>
      </c>
      <c r="BB81" s="17">
        <v>0</v>
      </c>
      <c r="BC81" s="17">
        <v>0</v>
      </c>
      <c r="BD81" s="17">
        <v>0</v>
      </c>
      <c r="BE81" s="17">
        <v>0</v>
      </c>
      <c r="BF81" s="17">
        <v>0</v>
      </c>
      <c r="BG81" s="17">
        <v>0</v>
      </c>
      <c r="BH81" s="17">
        <v>0</v>
      </c>
      <c r="BI81" s="17">
        <v>0</v>
      </c>
      <c r="BJ81" s="17">
        <v>0</v>
      </c>
      <c r="BK81" s="17">
        <v>0</v>
      </c>
      <c r="BL81" s="17">
        <v>0</v>
      </c>
      <c r="BM81" s="20">
        <f t="shared" si="13"/>
        <v>0</v>
      </c>
      <c r="BN81" s="20">
        <f t="shared" si="15"/>
        <v>0</v>
      </c>
      <c r="BO81" s="20">
        <f t="shared" si="15"/>
        <v>0</v>
      </c>
      <c r="BP81" s="20">
        <f t="shared" si="15"/>
        <v>0</v>
      </c>
      <c r="BQ81" s="20">
        <f t="shared" si="15"/>
        <v>0</v>
      </c>
      <c r="BR81" s="20">
        <f t="shared" si="15"/>
        <v>0</v>
      </c>
      <c r="BS81" s="20">
        <f t="shared" si="15"/>
        <v>0</v>
      </c>
      <c r="BT81" s="20">
        <f t="shared" si="15"/>
        <v>0</v>
      </c>
      <c r="BU81" s="20">
        <f t="shared" si="15"/>
        <v>0</v>
      </c>
      <c r="BV81" s="20">
        <f t="shared" si="15"/>
        <v>0</v>
      </c>
      <c r="BW81" s="20">
        <f t="shared" si="15"/>
        <v>0</v>
      </c>
      <c r="BX81" s="20">
        <f t="shared" si="15"/>
        <v>0</v>
      </c>
      <c r="BY81" s="17">
        <f t="shared" si="16"/>
        <v>0</v>
      </c>
      <c r="BZ81" s="17">
        <f t="shared" si="17"/>
        <v>0</v>
      </c>
      <c r="CA81" s="17">
        <f t="shared" si="18"/>
        <v>0</v>
      </c>
      <c r="CB81" s="17">
        <f t="shared" si="19"/>
        <v>0</v>
      </c>
    </row>
    <row r="82" spans="1:80" x14ac:dyDescent="0.25">
      <c r="A82" t="str">
        <f t="shared" si="9"/>
        <v>CFPL.GPEC</v>
      </c>
      <c r="B82" s="1" t="s">
        <v>107</v>
      </c>
      <c r="C82" s="1" t="s">
        <v>108</v>
      </c>
      <c r="D82" s="1" t="s">
        <v>108</v>
      </c>
      <c r="E82" s="17">
        <v>0</v>
      </c>
      <c r="F82" s="17">
        <v>0</v>
      </c>
      <c r="G82" s="17">
        <v>0</v>
      </c>
      <c r="H82" s="17">
        <v>0</v>
      </c>
      <c r="I82" s="17">
        <v>0</v>
      </c>
      <c r="J82" s="17">
        <v>0</v>
      </c>
      <c r="K82" s="17">
        <v>0</v>
      </c>
      <c r="L82" s="17">
        <v>0</v>
      </c>
      <c r="M82" s="17">
        <v>0</v>
      </c>
      <c r="N82" s="17">
        <v>0</v>
      </c>
      <c r="O82" s="17">
        <v>0</v>
      </c>
      <c r="P82" s="17">
        <v>0</v>
      </c>
      <c r="Q82" s="20">
        <v>0</v>
      </c>
      <c r="R82" s="20">
        <v>0</v>
      </c>
      <c r="S82" s="20">
        <v>0</v>
      </c>
      <c r="T82" s="20">
        <v>0</v>
      </c>
      <c r="U82" s="20">
        <v>0</v>
      </c>
      <c r="V82" s="20">
        <v>0</v>
      </c>
      <c r="W82" s="20">
        <v>0</v>
      </c>
      <c r="X82" s="20">
        <v>0</v>
      </c>
      <c r="Y82" s="20">
        <v>0</v>
      </c>
      <c r="Z82" s="20">
        <v>0</v>
      </c>
      <c r="AA82" s="20">
        <v>0</v>
      </c>
      <c r="AB82" s="20">
        <v>0</v>
      </c>
      <c r="AC82" s="17">
        <v>0</v>
      </c>
      <c r="AD82" s="17">
        <v>0</v>
      </c>
      <c r="AE82" s="17">
        <v>0</v>
      </c>
      <c r="AF82" s="17">
        <v>0</v>
      </c>
      <c r="AG82" s="17">
        <v>0</v>
      </c>
      <c r="AH82" s="17">
        <v>0</v>
      </c>
      <c r="AI82" s="17">
        <v>0</v>
      </c>
      <c r="AJ82" s="17">
        <v>0</v>
      </c>
      <c r="AK82" s="17">
        <v>0</v>
      </c>
      <c r="AL82" s="17">
        <v>0</v>
      </c>
      <c r="AM82" s="17">
        <v>0</v>
      </c>
      <c r="AN82" s="17">
        <v>0</v>
      </c>
      <c r="AO82" s="20">
        <f t="shared" si="12"/>
        <v>0</v>
      </c>
      <c r="AP82" s="20">
        <f t="shared" si="14"/>
        <v>0</v>
      </c>
      <c r="AQ82" s="20">
        <f t="shared" si="14"/>
        <v>0</v>
      </c>
      <c r="AR82" s="20">
        <f t="shared" si="14"/>
        <v>0</v>
      </c>
      <c r="AS82" s="20">
        <f t="shared" si="14"/>
        <v>0</v>
      </c>
      <c r="AT82" s="20">
        <f t="shared" si="14"/>
        <v>0</v>
      </c>
      <c r="AU82" s="20">
        <f t="shared" si="14"/>
        <v>0</v>
      </c>
      <c r="AV82" s="20">
        <f t="shared" si="14"/>
        <v>0</v>
      </c>
      <c r="AW82" s="20">
        <f t="shared" si="14"/>
        <v>0</v>
      </c>
      <c r="AX82" s="20">
        <f t="shared" si="14"/>
        <v>0</v>
      </c>
      <c r="AY82" s="20">
        <f t="shared" si="14"/>
        <v>0</v>
      </c>
      <c r="AZ82" s="20">
        <f t="shared" si="14"/>
        <v>0</v>
      </c>
      <c r="BA82" s="17">
        <v>0</v>
      </c>
      <c r="BB82" s="17">
        <v>0</v>
      </c>
      <c r="BC82" s="17">
        <v>0</v>
      </c>
      <c r="BD82" s="17">
        <v>0</v>
      </c>
      <c r="BE82" s="17">
        <v>0</v>
      </c>
      <c r="BF82" s="17">
        <v>0</v>
      </c>
      <c r="BG82" s="17">
        <v>0</v>
      </c>
      <c r="BH82" s="17">
        <v>0</v>
      </c>
      <c r="BI82" s="17">
        <v>0</v>
      </c>
      <c r="BJ82" s="17">
        <v>0</v>
      </c>
      <c r="BK82" s="17">
        <v>0</v>
      </c>
      <c r="BL82" s="17">
        <v>0</v>
      </c>
      <c r="BM82" s="20">
        <f t="shared" si="13"/>
        <v>0</v>
      </c>
      <c r="BN82" s="20">
        <f t="shared" si="15"/>
        <v>0</v>
      </c>
      <c r="BO82" s="20">
        <f t="shared" si="15"/>
        <v>0</v>
      </c>
      <c r="BP82" s="20">
        <f t="shared" si="15"/>
        <v>0</v>
      </c>
      <c r="BQ82" s="20">
        <f t="shared" si="15"/>
        <v>0</v>
      </c>
      <c r="BR82" s="20">
        <f t="shared" si="15"/>
        <v>0</v>
      </c>
      <c r="BS82" s="20">
        <f t="shared" si="15"/>
        <v>0</v>
      </c>
      <c r="BT82" s="20">
        <f t="shared" si="15"/>
        <v>0</v>
      </c>
      <c r="BU82" s="20">
        <f t="shared" si="15"/>
        <v>0</v>
      </c>
      <c r="BV82" s="20">
        <f t="shared" si="15"/>
        <v>0</v>
      </c>
      <c r="BW82" s="20">
        <f t="shared" si="15"/>
        <v>0</v>
      </c>
      <c r="BX82" s="20">
        <f t="shared" si="15"/>
        <v>0</v>
      </c>
      <c r="BY82" s="17">
        <f t="shared" si="16"/>
        <v>0</v>
      </c>
      <c r="BZ82" s="17">
        <f t="shared" si="17"/>
        <v>0</v>
      </c>
      <c r="CA82" s="17">
        <f t="shared" si="18"/>
        <v>0</v>
      </c>
      <c r="CB82" s="17">
        <f t="shared" si="19"/>
        <v>0</v>
      </c>
    </row>
    <row r="83" spans="1:80" x14ac:dyDescent="0.25">
      <c r="A83" t="str">
        <f t="shared" si="9"/>
        <v>TAC3.GWW1</v>
      </c>
      <c r="B83" s="1" t="s">
        <v>109</v>
      </c>
      <c r="C83" s="1" t="s">
        <v>110</v>
      </c>
      <c r="D83" s="1" t="s">
        <v>110</v>
      </c>
      <c r="E83" s="17">
        <v>41.140000000003056</v>
      </c>
      <c r="F83" s="17">
        <v>51.730000000003201</v>
      </c>
      <c r="G83" s="17">
        <v>35.079999999998108</v>
      </c>
      <c r="H83" s="17">
        <v>19.099999999998545</v>
      </c>
      <c r="I83" s="17">
        <v>17.25</v>
      </c>
      <c r="J83" s="17">
        <v>26.959999999999127</v>
      </c>
      <c r="K83" s="17">
        <v>20.660000000001673</v>
      </c>
      <c r="L83" s="17">
        <v>16.030000000000655</v>
      </c>
      <c r="M83" s="17">
        <v>33.56000000000131</v>
      </c>
      <c r="N83" s="17">
        <v>33.069999999999709</v>
      </c>
      <c r="O83" s="17">
        <v>30.979999999999563</v>
      </c>
      <c r="P83" s="17">
        <v>36.589999999996508</v>
      </c>
      <c r="Q83" s="20">
        <v>2.0600000000000023</v>
      </c>
      <c r="R83" s="20">
        <v>2.589999999999975</v>
      </c>
      <c r="S83" s="20">
        <v>1.7599999999999909</v>
      </c>
      <c r="T83" s="20">
        <v>0.95000000000000284</v>
      </c>
      <c r="U83" s="20">
        <v>0.85999999999999943</v>
      </c>
      <c r="V83" s="20">
        <v>1.3499999999999943</v>
      </c>
      <c r="W83" s="20">
        <v>1.0400000000000063</v>
      </c>
      <c r="X83" s="20">
        <v>0.79999999999999716</v>
      </c>
      <c r="Y83" s="20">
        <v>1.6800000000000068</v>
      </c>
      <c r="Z83" s="20">
        <v>1.6599999999999966</v>
      </c>
      <c r="AA83" s="20">
        <v>1.5500000000000114</v>
      </c>
      <c r="AB83" s="20">
        <v>1.8300000000000125</v>
      </c>
      <c r="AC83" s="17">
        <v>5.5599999999999454</v>
      </c>
      <c r="AD83" s="17">
        <v>6.8999999999999773</v>
      </c>
      <c r="AE83" s="17">
        <v>4.6100000000000136</v>
      </c>
      <c r="AF83" s="17">
        <v>2.4699999999999989</v>
      </c>
      <c r="AG83" s="17">
        <v>2.1999999999999886</v>
      </c>
      <c r="AH83" s="17">
        <v>3.3900000000000432</v>
      </c>
      <c r="AI83" s="17">
        <v>2.5600000000000023</v>
      </c>
      <c r="AJ83" s="17">
        <v>1.960000000000008</v>
      </c>
      <c r="AK83" s="17">
        <v>4.0299999999999727</v>
      </c>
      <c r="AL83" s="17">
        <v>3.910000000000025</v>
      </c>
      <c r="AM83" s="17">
        <v>3.6000000000000227</v>
      </c>
      <c r="AN83" s="17">
        <v>4.1899999999999977</v>
      </c>
      <c r="AO83" s="20">
        <f t="shared" si="12"/>
        <v>48.760000000003004</v>
      </c>
      <c r="AP83" s="20">
        <f t="shared" si="14"/>
        <v>61.220000000003154</v>
      </c>
      <c r="AQ83" s="20">
        <f t="shared" si="14"/>
        <v>41.449999999998113</v>
      </c>
      <c r="AR83" s="20">
        <f t="shared" si="14"/>
        <v>22.519999999998547</v>
      </c>
      <c r="AS83" s="20">
        <f t="shared" si="14"/>
        <v>20.309999999999988</v>
      </c>
      <c r="AT83" s="20">
        <f t="shared" si="14"/>
        <v>31.699999999999164</v>
      </c>
      <c r="AU83" s="20">
        <f t="shared" si="14"/>
        <v>24.260000000001682</v>
      </c>
      <c r="AV83" s="20">
        <f t="shared" si="14"/>
        <v>18.79000000000066</v>
      </c>
      <c r="AW83" s="20">
        <f t="shared" si="14"/>
        <v>39.270000000001289</v>
      </c>
      <c r="AX83" s="20">
        <f t="shared" si="14"/>
        <v>38.639999999999731</v>
      </c>
      <c r="AY83" s="20">
        <f t="shared" si="14"/>
        <v>36.129999999999598</v>
      </c>
      <c r="AZ83" s="20">
        <f t="shared" si="14"/>
        <v>42.609999999996518</v>
      </c>
      <c r="BA83" s="17">
        <v>0.82</v>
      </c>
      <c r="BB83" s="17">
        <v>1.03</v>
      </c>
      <c r="BC83" s="17">
        <v>0.7</v>
      </c>
      <c r="BD83" s="17">
        <v>0.38</v>
      </c>
      <c r="BE83" s="17">
        <v>0.34</v>
      </c>
      <c r="BF83" s="17">
        <v>0.54</v>
      </c>
      <c r="BG83" s="17">
        <v>0.41</v>
      </c>
      <c r="BH83" s="17">
        <v>0.32</v>
      </c>
      <c r="BI83" s="17">
        <v>0.67</v>
      </c>
      <c r="BJ83" s="17">
        <v>0.66</v>
      </c>
      <c r="BK83" s="17">
        <v>0.62</v>
      </c>
      <c r="BL83" s="17">
        <v>0.73</v>
      </c>
      <c r="BM83" s="20">
        <f t="shared" si="13"/>
        <v>49.580000000003004</v>
      </c>
      <c r="BN83" s="20">
        <f t="shared" si="15"/>
        <v>62.250000000003155</v>
      </c>
      <c r="BO83" s="20">
        <f t="shared" si="15"/>
        <v>42.149999999998116</v>
      </c>
      <c r="BP83" s="20">
        <f t="shared" si="15"/>
        <v>22.899999999998546</v>
      </c>
      <c r="BQ83" s="20">
        <f t="shared" si="15"/>
        <v>20.649999999999988</v>
      </c>
      <c r="BR83" s="20">
        <f t="shared" si="15"/>
        <v>32.239999999999164</v>
      </c>
      <c r="BS83" s="20">
        <f t="shared" si="15"/>
        <v>24.670000000001682</v>
      </c>
      <c r="BT83" s="20">
        <f t="shared" si="15"/>
        <v>19.11000000000066</v>
      </c>
      <c r="BU83" s="20">
        <f t="shared" si="15"/>
        <v>39.940000000001291</v>
      </c>
      <c r="BV83" s="20">
        <f t="shared" si="15"/>
        <v>39.299999999999727</v>
      </c>
      <c r="BW83" s="20">
        <f t="shared" si="15"/>
        <v>36.749999999999595</v>
      </c>
      <c r="BX83" s="20">
        <f t="shared" si="15"/>
        <v>43.339999999996515</v>
      </c>
      <c r="BY83" s="17">
        <f t="shared" si="16"/>
        <v>362.15000000000146</v>
      </c>
      <c r="BZ83" s="17">
        <f t="shared" si="17"/>
        <v>18.129999999999995</v>
      </c>
      <c r="CA83" s="17">
        <f t="shared" si="18"/>
        <v>52.599999999999994</v>
      </c>
      <c r="CB83" s="17">
        <f t="shared" si="19"/>
        <v>432.88000000000147</v>
      </c>
    </row>
    <row r="84" spans="1:80" x14ac:dyDescent="0.25">
      <c r="A84" t="str">
        <f t="shared" si="9"/>
        <v>HWP.HAL1</v>
      </c>
      <c r="B84" s="1" t="s">
        <v>111</v>
      </c>
      <c r="C84" s="1" t="s">
        <v>112</v>
      </c>
      <c r="D84" s="1" t="s">
        <v>112</v>
      </c>
      <c r="E84" s="17">
        <v>0</v>
      </c>
      <c r="F84" s="17">
        <v>0</v>
      </c>
      <c r="G84" s="17">
        <v>0</v>
      </c>
      <c r="H84" s="17">
        <v>0</v>
      </c>
      <c r="I84" s="17">
        <v>0</v>
      </c>
      <c r="J84" s="17">
        <v>0</v>
      </c>
      <c r="K84" s="17">
        <v>0</v>
      </c>
      <c r="L84" s="17">
        <v>0</v>
      </c>
      <c r="M84" s="17">
        <v>0</v>
      </c>
      <c r="N84" s="17">
        <v>0</v>
      </c>
      <c r="O84" s="17">
        <v>0</v>
      </c>
      <c r="P84" s="17">
        <v>0</v>
      </c>
      <c r="Q84" s="20">
        <v>0</v>
      </c>
      <c r="R84" s="20">
        <v>0</v>
      </c>
      <c r="S84" s="20">
        <v>0</v>
      </c>
      <c r="T84" s="20">
        <v>0</v>
      </c>
      <c r="U84" s="20">
        <v>0</v>
      </c>
      <c r="V84" s="20">
        <v>0</v>
      </c>
      <c r="W84" s="20">
        <v>0</v>
      </c>
      <c r="X84" s="20">
        <v>0</v>
      </c>
      <c r="Y84" s="20">
        <v>0</v>
      </c>
      <c r="Z84" s="20">
        <v>0</v>
      </c>
      <c r="AA84" s="20">
        <v>0</v>
      </c>
      <c r="AB84" s="20">
        <v>0</v>
      </c>
      <c r="AC84" s="17">
        <v>0</v>
      </c>
      <c r="AD84" s="17">
        <v>0</v>
      </c>
      <c r="AE84" s="17">
        <v>0</v>
      </c>
      <c r="AF84" s="17">
        <v>0</v>
      </c>
      <c r="AG84" s="17">
        <v>0</v>
      </c>
      <c r="AH84" s="17">
        <v>0</v>
      </c>
      <c r="AI84" s="17">
        <v>0</v>
      </c>
      <c r="AJ84" s="17">
        <v>0</v>
      </c>
      <c r="AK84" s="17">
        <v>0</v>
      </c>
      <c r="AL84" s="17">
        <v>0</v>
      </c>
      <c r="AM84" s="17">
        <v>0</v>
      </c>
      <c r="AN84" s="17">
        <v>0</v>
      </c>
      <c r="AO84" s="20">
        <f t="shared" si="12"/>
        <v>0</v>
      </c>
      <c r="AP84" s="20">
        <f t="shared" si="14"/>
        <v>0</v>
      </c>
      <c r="AQ84" s="20">
        <f t="shared" si="14"/>
        <v>0</v>
      </c>
      <c r="AR84" s="20">
        <f t="shared" si="14"/>
        <v>0</v>
      </c>
      <c r="AS84" s="20">
        <f t="shared" si="14"/>
        <v>0</v>
      </c>
      <c r="AT84" s="20">
        <f t="shared" si="14"/>
        <v>0</v>
      </c>
      <c r="AU84" s="20">
        <f t="shared" si="14"/>
        <v>0</v>
      </c>
      <c r="AV84" s="20">
        <f t="shared" si="14"/>
        <v>0</v>
      </c>
      <c r="AW84" s="20">
        <f t="shared" si="14"/>
        <v>0</v>
      </c>
      <c r="AX84" s="20">
        <f t="shared" si="14"/>
        <v>0</v>
      </c>
      <c r="AY84" s="20">
        <f t="shared" si="14"/>
        <v>0</v>
      </c>
      <c r="AZ84" s="20">
        <f t="shared" si="14"/>
        <v>0</v>
      </c>
      <c r="BA84" s="17">
        <v>0</v>
      </c>
      <c r="BB84" s="17">
        <v>0</v>
      </c>
      <c r="BC84" s="17">
        <v>0</v>
      </c>
      <c r="BD84" s="17">
        <v>0</v>
      </c>
      <c r="BE84" s="17">
        <v>0</v>
      </c>
      <c r="BF84" s="17">
        <v>0</v>
      </c>
      <c r="BG84" s="17">
        <v>0</v>
      </c>
      <c r="BH84" s="17">
        <v>0</v>
      </c>
      <c r="BI84" s="17">
        <v>0</v>
      </c>
      <c r="BJ84" s="17">
        <v>0</v>
      </c>
      <c r="BK84" s="17">
        <v>0</v>
      </c>
      <c r="BL84" s="17">
        <v>0</v>
      </c>
      <c r="BM84" s="20">
        <f t="shared" si="13"/>
        <v>0</v>
      </c>
      <c r="BN84" s="20">
        <f t="shared" si="15"/>
        <v>0</v>
      </c>
      <c r="BO84" s="20">
        <f t="shared" si="15"/>
        <v>0</v>
      </c>
      <c r="BP84" s="20">
        <f t="shared" si="15"/>
        <v>0</v>
      </c>
      <c r="BQ84" s="20">
        <f t="shared" si="15"/>
        <v>0</v>
      </c>
      <c r="BR84" s="20">
        <f t="shared" si="15"/>
        <v>0</v>
      </c>
      <c r="BS84" s="20">
        <f t="shared" si="15"/>
        <v>0</v>
      </c>
      <c r="BT84" s="20">
        <f t="shared" si="15"/>
        <v>0</v>
      </c>
      <c r="BU84" s="20">
        <f t="shared" si="15"/>
        <v>0</v>
      </c>
      <c r="BV84" s="20">
        <f t="shared" si="15"/>
        <v>0</v>
      </c>
      <c r="BW84" s="20">
        <f t="shared" si="15"/>
        <v>0</v>
      </c>
      <c r="BX84" s="20">
        <f t="shared" si="15"/>
        <v>0</v>
      </c>
      <c r="BY84" s="17">
        <f t="shared" si="16"/>
        <v>0</v>
      </c>
      <c r="BZ84" s="17">
        <f t="shared" si="17"/>
        <v>0</v>
      </c>
      <c r="CA84" s="17">
        <f t="shared" si="18"/>
        <v>0</v>
      </c>
      <c r="CB84" s="17">
        <f t="shared" si="19"/>
        <v>0</v>
      </c>
    </row>
    <row r="85" spans="1:80" x14ac:dyDescent="0.25">
      <c r="A85" t="str">
        <f t="shared" si="9"/>
        <v>MPLP.HRM</v>
      </c>
      <c r="B85" s="1" t="s">
        <v>113</v>
      </c>
      <c r="C85" s="1" t="s">
        <v>114</v>
      </c>
      <c r="D85" s="1" t="s">
        <v>114</v>
      </c>
      <c r="E85" s="17">
        <v>0</v>
      </c>
      <c r="F85" s="17">
        <v>0</v>
      </c>
      <c r="G85" s="17">
        <v>0</v>
      </c>
      <c r="H85" s="17">
        <v>0</v>
      </c>
      <c r="I85" s="17">
        <v>0</v>
      </c>
      <c r="J85" s="17">
        <v>0</v>
      </c>
      <c r="K85" s="17">
        <v>0</v>
      </c>
      <c r="L85" s="17">
        <v>0</v>
      </c>
      <c r="M85" s="17">
        <v>0</v>
      </c>
      <c r="N85" s="17">
        <v>0</v>
      </c>
      <c r="O85" s="17">
        <v>0</v>
      </c>
      <c r="P85" s="17">
        <v>0</v>
      </c>
      <c r="Q85" s="20">
        <v>0</v>
      </c>
      <c r="R85" s="20">
        <v>0</v>
      </c>
      <c r="S85" s="20">
        <v>0</v>
      </c>
      <c r="T85" s="20">
        <v>0</v>
      </c>
      <c r="U85" s="20">
        <v>0</v>
      </c>
      <c r="V85" s="20">
        <v>0</v>
      </c>
      <c r="W85" s="20">
        <v>0</v>
      </c>
      <c r="X85" s="20">
        <v>0</v>
      </c>
      <c r="Y85" s="20">
        <v>0</v>
      </c>
      <c r="Z85" s="20">
        <v>0</v>
      </c>
      <c r="AA85" s="20">
        <v>0</v>
      </c>
      <c r="AB85" s="20">
        <v>0</v>
      </c>
      <c r="AC85" s="17">
        <v>0</v>
      </c>
      <c r="AD85" s="17">
        <v>0</v>
      </c>
      <c r="AE85" s="17">
        <v>0</v>
      </c>
      <c r="AF85" s="17">
        <v>0</v>
      </c>
      <c r="AG85" s="17">
        <v>0</v>
      </c>
      <c r="AH85" s="17">
        <v>0</v>
      </c>
      <c r="AI85" s="17">
        <v>0</v>
      </c>
      <c r="AJ85" s="17">
        <v>0</v>
      </c>
      <c r="AK85" s="17">
        <v>0</v>
      </c>
      <c r="AL85" s="17">
        <v>0</v>
      </c>
      <c r="AM85" s="17">
        <v>0</v>
      </c>
      <c r="AN85" s="17">
        <v>0</v>
      </c>
      <c r="AO85" s="20">
        <f t="shared" si="12"/>
        <v>0</v>
      </c>
      <c r="AP85" s="20">
        <f t="shared" si="14"/>
        <v>0</v>
      </c>
      <c r="AQ85" s="20">
        <f t="shared" si="14"/>
        <v>0</v>
      </c>
      <c r="AR85" s="20">
        <f t="shared" si="14"/>
        <v>0</v>
      </c>
      <c r="AS85" s="20">
        <f t="shared" si="14"/>
        <v>0</v>
      </c>
      <c r="AT85" s="20">
        <f t="shared" si="14"/>
        <v>0</v>
      </c>
      <c r="AU85" s="20">
        <f t="shared" si="14"/>
        <v>0</v>
      </c>
      <c r="AV85" s="20">
        <f t="shared" si="14"/>
        <v>0</v>
      </c>
      <c r="AW85" s="20">
        <f t="shared" si="14"/>
        <v>0</v>
      </c>
      <c r="AX85" s="20">
        <f t="shared" si="14"/>
        <v>0</v>
      </c>
      <c r="AY85" s="20">
        <f t="shared" si="14"/>
        <v>0</v>
      </c>
      <c r="AZ85" s="20">
        <f t="shared" si="14"/>
        <v>0</v>
      </c>
      <c r="BA85" s="17">
        <v>0</v>
      </c>
      <c r="BB85" s="17">
        <v>0</v>
      </c>
      <c r="BC85" s="17">
        <v>0</v>
      </c>
      <c r="BD85" s="17">
        <v>0</v>
      </c>
      <c r="BE85" s="17">
        <v>0</v>
      </c>
      <c r="BF85" s="17">
        <v>0</v>
      </c>
      <c r="BG85" s="17">
        <v>0</v>
      </c>
      <c r="BH85" s="17">
        <v>0</v>
      </c>
      <c r="BI85" s="17">
        <v>0</v>
      </c>
      <c r="BJ85" s="17">
        <v>0</v>
      </c>
      <c r="BK85" s="17">
        <v>0</v>
      </c>
      <c r="BL85" s="17">
        <v>0</v>
      </c>
      <c r="BM85" s="20">
        <f t="shared" si="13"/>
        <v>0</v>
      </c>
      <c r="BN85" s="20">
        <f t="shared" si="15"/>
        <v>0</v>
      </c>
      <c r="BO85" s="20">
        <f t="shared" si="15"/>
        <v>0</v>
      </c>
      <c r="BP85" s="20">
        <f t="shared" si="15"/>
        <v>0</v>
      </c>
      <c r="BQ85" s="20">
        <f t="shared" si="15"/>
        <v>0</v>
      </c>
      <c r="BR85" s="20">
        <f t="shared" si="15"/>
        <v>0</v>
      </c>
      <c r="BS85" s="20">
        <f t="shared" si="15"/>
        <v>0</v>
      </c>
      <c r="BT85" s="20">
        <f t="shared" si="15"/>
        <v>0</v>
      </c>
      <c r="BU85" s="20">
        <f t="shared" si="15"/>
        <v>0</v>
      </c>
      <c r="BV85" s="20">
        <f t="shared" si="15"/>
        <v>0</v>
      </c>
      <c r="BW85" s="20">
        <f t="shared" si="15"/>
        <v>0</v>
      </c>
      <c r="BX85" s="20">
        <f t="shared" si="15"/>
        <v>0</v>
      </c>
      <c r="BY85" s="17">
        <f t="shared" si="16"/>
        <v>0</v>
      </c>
      <c r="BZ85" s="17">
        <f t="shared" si="17"/>
        <v>0</v>
      </c>
      <c r="CA85" s="17">
        <f t="shared" si="18"/>
        <v>0</v>
      </c>
      <c r="CB85" s="17">
        <f t="shared" si="19"/>
        <v>0</v>
      </c>
    </row>
    <row r="86" spans="1:80" x14ac:dyDescent="0.25">
      <c r="A86" t="str">
        <f t="shared" si="9"/>
        <v>TAU.HSH</v>
      </c>
      <c r="B86" s="1" t="s">
        <v>31</v>
      </c>
      <c r="C86" s="1" t="s">
        <v>115</v>
      </c>
      <c r="D86" s="1" t="s">
        <v>115</v>
      </c>
      <c r="E86" s="17">
        <v>9.7000000000002728</v>
      </c>
      <c r="F86" s="17">
        <v>5.7599999999999909</v>
      </c>
      <c r="G86" s="17">
        <v>6.9200000000000728</v>
      </c>
      <c r="H86" s="17">
        <v>7.4000000000000909</v>
      </c>
      <c r="I86" s="17">
        <v>14.129999999999654</v>
      </c>
      <c r="J86" s="17">
        <v>13.559999999999945</v>
      </c>
      <c r="K86" s="17">
        <v>16.099999999999909</v>
      </c>
      <c r="L86" s="17">
        <v>14.700000000000273</v>
      </c>
      <c r="M86" s="17">
        <v>9.3000000000001819</v>
      </c>
      <c r="N86" s="17">
        <v>10.179999999999836</v>
      </c>
      <c r="O86" s="17">
        <v>7.790000000000191</v>
      </c>
      <c r="P86" s="17">
        <v>10.049999999999727</v>
      </c>
      <c r="Q86" s="20">
        <v>0.47999999999998977</v>
      </c>
      <c r="R86" s="20">
        <v>0.28999999999999915</v>
      </c>
      <c r="S86" s="20">
        <v>0.35000000000000853</v>
      </c>
      <c r="T86" s="20">
        <v>0.37000000000000455</v>
      </c>
      <c r="U86" s="20">
        <v>0.70999999999997954</v>
      </c>
      <c r="V86" s="20">
        <v>0.66999999999998749</v>
      </c>
      <c r="W86" s="20">
        <v>0.80000000000001137</v>
      </c>
      <c r="X86" s="20">
        <v>0.74000000000000909</v>
      </c>
      <c r="Y86" s="20">
        <v>0.46000000000000796</v>
      </c>
      <c r="Z86" s="20">
        <v>0.51000000000000512</v>
      </c>
      <c r="AA86" s="20">
        <v>0.39000000000000057</v>
      </c>
      <c r="AB86" s="20">
        <v>0.51000000000000512</v>
      </c>
      <c r="AC86" s="17">
        <v>1.3100000000000023</v>
      </c>
      <c r="AD86" s="17">
        <v>0.76999999999998181</v>
      </c>
      <c r="AE86" s="17">
        <v>0.91000000000002501</v>
      </c>
      <c r="AF86" s="17">
        <v>0.96000000000000796</v>
      </c>
      <c r="AG86" s="17">
        <v>1.8100000000000023</v>
      </c>
      <c r="AH86" s="17">
        <v>1.6999999999999886</v>
      </c>
      <c r="AI86" s="17">
        <v>2</v>
      </c>
      <c r="AJ86" s="17">
        <v>1.8000000000000114</v>
      </c>
      <c r="AK86" s="17">
        <v>1.1200000000000045</v>
      </c>
      <c r="AL86" s="17">
        <v>1.2000000000000171</v>
      </c>
      <c r="AM86" s="17">
        <v>0.90999999999999659</v>
      </c>
      <c r="AN86" s="17">
        <v>1.1500000000000057</v>
      </c>
      <c r="AO86" s="20">
        <f t="shared" si="12"/>
        <v>11.490000000000265</v>
      </c>
      <c r="AP86" s="20">
        <f t="shared" si="14"/>
        <v>6.8199999999999719</v>
      </c>
      <c r="AQ86" s="20">
        <f t="shared" si="14"/>
        <v>8.1800000000001063</v>
      </c>
      <c r="AR86" s="20">
        <f t="shared" si="14"/>
        <v>8.7300000000001035</v>
      </c>
      <c r="AS86" s="20">
        <f t="shared" si="14"/>
        <v>16.649999999999636</v>
      </c>
      <c r="AT86" s="20">
        <f t="shared" si="14"/>
        <v>15.929999999999922</v>
      </c>
      <c r="AU86" s="20">
        <f t="shared" si="14"/>
        <v>18.89999999999992</v>
      </c>
      <c r="AV86" s="20">
        <f t="shared" si="14"/>
        <v>17.240000000000293</v>
      </c>
      <c r="AW86" s="20">
        <f t="shared" si="14"/>
        <v>10.880000000000194</v>
      </c>
      <c r="AX86" s="20">
        <f t="shared" si="14"/>
        <v>11.889999999999858</v>
      </c>
      <c r="AY86" s="20">
        <f t="shared" si="14"/>
        <v>9.0900000000001882</v>
      </c>
      <c r="AZ86" s="20">
        <f t="shared" si="14"/>
        <v>11.709999999999738</v>
      </c>
      <c r="BA86" s="17">
        <v>0.19</v>
      </c>
      <c r="BB86" s="17">
        <v>0.12</v>
      </c>
      <c r="BC86" s="17">
        <v>0.14000000000000001</v>
      </c>
      <c r="BD86" s="17">
        <v>0.15</v>
      </c>
      <c r="BE86" s="17">
        <v>0.28000000000000003</v>
      </c>
      <c r="BF86" s="17">
        <v>0.27</v>
      </c>
      <c r="BG86" s="17">
        <v>0.32</v>
      </c>
      <c r="BH86" s="17">
        <v>0.28999999999999998</v>
      </c>
      <c r="BI86" s="17">
        <v>0.19</v>
      </c>
      <c r="BJ86" s="17">
        <v>0.2</v>
      </c>
      <c r="BK86" s="17">
        <v>0.16</v>
      </c>
      <c r="BL86" s="17">
        <v>0.2</v>
      </c>
      <c r="BM86" s="20">
        <f t="shared" si="13"/>
        <v>11.680000000000264</v>
      </c>
      <c r="BN86" s="20">
        <f t="shared" si="15"/>
        <v>6.939999999999972</v>
      </c>
      <c r="BO86" s="20">
        <f t="shared" si="15"/>
        <v>8.3200000000001069</v>
      </c>
      <c r="BP86" s="20">
        <f t="shared" si="15"/>
        <v>8.8800000000001038</v>
      </c>
      <c r="BQ86" s="20">
        <f t="shared" si="15"/>
        <v>16.929999999999637</v>
      </c>
      <c r="BR86" s="20">
        <f t="shared" si="15"/>
        <v>16.199999999999921</v>
      </c>
      <c r="BS86" s="20">
        <f t="shared" si="15"/>
        <v>19.219999999999921</v>
      </c>
      <c r="BT86" s="20">
        <f t="shared" si="15"/>
        <v>17.530000000000292</v>
      </c>
      <c r="BU86" s="20">
        <f t="shared" si="15"/>
        <v>11.070000000000194</v>
      </c>
      <c r="BV86" s="20">
        <f t="shared" si="15"/>
        <v>12.089999999999858</v>
      </c>
      <c r="BW86" s="20">
        <f t="shared" si="15"/>
        <v>9.2500000000001883</v>
      </c>
      <c r="BX86" s="20">
        <f t="shared" si="15"/>
        <v>11.909999999999737</v>
      </c>
      <c r="BY86" s="17">
        <f t="shared" si="16"/>
        <v>125.59000000000015</v>
      </c>
      <c r="BZ86" s="17">
        <f t="shared" si="17"/>
        <v>6.2800000000000082</v>
      </c>
      <c r="CA86" s="17">
        <f t="shared" si="18"/>
        <v>18.150000000000041</v>
      </c>
      <c r="CB86" s="17">
        <f t="shared" si="19"/>
        <v>150.02000000000021</v>
      </c>
    </row>
    <row r="87" spans="1:80" x14ac:dyDescent="0.25">
      <c r="A87" t="str">
        <f t="shared" si="9"/>
        <v>VQW.IEW1</v>
      </c>
      <c r="B87" s="1" t="s">
        <v>29</v>
      </c>
      <c r="C87" s="1" t="s">
        <v>116</v>
      </c>
      <c r="D87" s="1" t="s">
        <v>116</v>
      </c>
      <c r="E87" s="17">
        <v>35.850000000002183</v>
      </c>
      <c r="F87" s="17">
        <v>40.950000000000728</v>
      </c>
      <c r="G87" s="17">
        <v>30.029999999998836</v>
      </c>
      <c r="H87" s="17">
        <v>13.389999999999418</v>
      </c>
      <c r="I87" s="17">
        <v>12.369999999999891</v>
      </c>
      <c r="J87" s="17">
        <v>23.090000000000146</v>
      </c>
      <c r="K87" s="17">
        <v>17.719999999999345</v>
      </c>
      <c r="L87" s="17">
        <v>10.010000000000218</v>
      </c>
      <c r="M87" s="17">
        <v>26.659999999999854</v>
      </c>
      <c r="N87" s="17">
        <v>34.30000000000291</v>
      </c>
      <c r="O87" s="17">
        <v>37.490000000001601</v>
      </c>
      <c r="P87" s="17">
        <v>29.829999999999927</v>
      </c>
      <c r="Q87" s="20">
        <v>1.7899999999999636</v>
      </c>
      <c r="R87" s="20">
        <v>2.0500000000000114</v>
      </c>
      <c r="S87" s="20">
        <v>1.5</v>
      </c>
      <c r="T87" s="20">
        <v>0.67000000000000171</v>
      </c>
      <c r="U87" s="20">
        <v>0.62000000000000455</v>
      </c>
      <c r="V87" s="20">
        <v>1.1599999999999966</v>
      </c>
      <c r="W87" s="20">
        <v>0.87999999999999545</v>
      </c>
      <c r="X87" s="20">
        <v>0.5</v>
      </c>
      <c r="Y87" s="20">
        <v>1.3400000000000034</v>
      </c>
      <c r="Z87" s="20">
        <v>1.7199999999999704</v>
      </c>
      <c r="AA87" s="20">
        <v>1.8799999999999955</v>
      </c>
      <c r="AB87" s="20">
        <v>1.4899999999999807</v>
      </c>
      <c r="AC87" s="17">
        <v>4.8400000000000318</v>
      </c>
      <c r="AD87" s="17">
        <v>5.4500000000000455</v>
      </c>
      <c r="AE87" s="17">
        <v>3.9499999999999318</v>
      </c>
      <c r="AF87" s="17">
        <v>1.7299999999999613</v>
      </c>
      <c r="AG87" s="17">
        <v>1.5800000000000125</v>
      </c>
      <c r="AH87" s="17">
        <v>2.910000000000025</v>
      </c>
      <c r="AI87" s="17">
        <v>2.2000000000000455</v>
      </c>
      <c r="AJ87" s="17">
        <v>1.2199999999999989</v>
      </c>
      <c r="AK87" s="17">
        <v>3.2000000000000455</v>
      </c>
      <c r="AL87" s="17">
        <v>4.0599999999999454</v>
      </c>
      <c r="AM87" s="17">
        <v>4.3700000000000045</v>
      </c>
      <c r="AN87" s="17">
        <v>3.4200000000000728</v>
      </c>
      <c r="AO87" s="20">
        <f t="shared" si="12"/>
        <v>42.480000000002178</v>
      </c>
      <c r="AP87" s="20">
        <f t="shared" si="14"/>
        <v>48.450000000000784</v>
      </c>
      <c r="AQ87" s="20">
        <f t="shared" si="14"/>
        <v>35.479999999998768</v>
      </c>
      <c r="AR87" s="20">
        <f t="shared" si="14"/>
        <v>15.789999999999381</v>
      </c>
      <c r="AS87" s="20">
        <f t="shared" si="14"/>
        <v>14.569999999999908</v>
      </c>
      <c r="AT87" s="20">
        <f t="shared" si="14"/>
        <v>27.160000000000167</v>
      </c>
      <c r="AU87" s="20">
        <f t="shared" si="14"/>
        <v>20.799999999999386</v>
      </c>
      <c r="AV87" s="20">
        <f t="shared" si="14"/>
        <v>11.730000000000217</v>
      </c>
      <c r="AW87" s="20">
        <f t="shared" si="14"/>
        <v>31.199999999999903</v>
      </c>
      <c r="AX87" s="20">
        <f t="shared" si="14"/>
        <v>40.080000000002826</v>
      </c>
      <c r="AY87" s="20">
        <f t="shared" si="14"/>
        <v>43.740000000001601</v>
      </c>
      <c r="AZ87" s="20">
        <f t="shared" si="14"/>
        <v>34.739999999999981</v>
      </c>
      <c r="BA87" s="17">
        <v>0.72</v>
      </c>
      <c r="BB87" s="17">
        <v>0.82</v>
      </c>
      <c r="BC87" s="17">
        <v>0.6</v>
      </c>
      <c r="BD87" s="17">
        <v>0.27</v>
      </c>
      <c r="BE87" s="17">
        <v>0.25</v>
      </c>
      <c r="BF87" s="17">
        <v>0.46</v>
      </c>
      <c r="BG87" s="17">
        <v>0.35</v>
      </c>
      <c r="BH87" s="17">
        <v>0.2</v>
      </c>
      <c r="BI87" s="17">
        <v>0.53</v>
      </c>
      <c r="BJ87" s="17">
        <v>0.69</v>
      </c>
      <c r="BK87" s="17">
        <v>0.75</v>
      </c>
      <c r="BL87" s="17">
        <v>0.6</v>
      </c>
      <c r="BM87" s="20">
        <f t="shared" si="13"/>
        <v>43.200000000002177</v>
      </c>
      <c r="BN87" s="20">
        <f t="shared" si="15"/>
        <v>49.270000000000785</v>
      </c>
      <c r="BO87" s="20">
        <f t="shared" si="15"/>
        <v>36.079999999998769</v>
      </c>
      <c r="BP87" s="20">
        <f t="shared" si="15"/>
        <v>16.059999999999381</v>
      </c>
      <c r="BQ87" s="20">
        <f t="shared" si="15"/>
        <v>14.819999999999908</v>
      </c>
      <c r="BR87" s="20">
        <f t="shared" si="15"/>
        <v>27.620000000000168</v>
      </c>
      <c r="BS87" s="20">
        <f t="shared" si="15"/>
        <v>21.149999999999388</v>
      </c>
      <c r="BT87" s="20">
        <f t="shared" si="15"/>
        <v>11.930000000000216</v>
      </c>
      <c r="BU87" s="20">
        <f t="shared" si="15"/>
        <v>31.729999999999905</v>
      </c>
      <c r="BV87" s="20">
        <f t="shared" si="15"/>
        <v>40.770000000002824</v>
      </c>
      <c r="BW87" s="20">
        <f t="shared" si="15"/>
        <v>44.490000000001601</v>
      </c>
      <c r="BX87" s="20">
        <f t="shared" si="15"/>
        <v>35.339999999999982</v>
      </c>
      <c r="BY87" s="17">
        <f t="shared" si="16"/>
        <v>311.69000000000506</v>
      </c>
      <c r="BZ87" s="17">
        <f t="shared" si="17"/>
        <v>15.599999999999923</v>
      </c>
      <c r="CA87" s="17">
        <f t="shared" si="18"/>
        <v>45.17000000000013</v>
      </c>
      <c r="CB87" s="17">
        <f t="shared" si="19"/>
        <v>372.4600000000051</v>
      </c>
    </row>
    <row r="88" spans="1:80" x14ac:dyDescent="0.25">
      <c r="A88" t="str">
        <f t="shared" si="9"/>
        <v>VQW.IEW2</v>
      </c>
      <c r="B88" s="1" t="s">
        <v>29</v>
      </c>
      <c r="C88" s="1" t="s">
        <v>117</v>
      </c>
      <c r="D88" s="1" t="s">
        <v>117</v>
      </c>
      <c r="E88" s="17">
        <v>32.540000000000873</v>
      </c>
      <c r="F88" s="17">
        <v>38.319999999999709</v>
      </c>
      <c r="G88" s="17">
        <v>27.219999999999345</v>
      </c>
      <c r="H88" s="17">
        <v>12.460000000000036</v>
      </c>
      <c r="I88" s="17">
        <v>9.7999999999992724</v>
      </c>
      <c r="J88" s="17">
        <v>19.489999999999782</v>
      </c>
      <c r="K88" s="17">
        <v>14.059999999999491</v>
      </c>
      <c r="L88" s="17">
        <v>8.6100000000005821</v>
      </c>
      <c r="M88" s="17">
        <v>23.330000000001746</v>
      </c>
      <c r="N88" s="17">
        <v>29.270000000000437</v>
      </c>
      <c r="O88" s="17">
        <v>31.659999999999854</v>
      </c>
      <c r="P88" s="17">
        <v>28.460000000000946</v>
      </c>
      <c r="Q88" s="20">
        <v>1.6299999999999955</v>
      </c>
      <c r="R88" s="20">
        <v>1.910000000000025</v>
      </c>
      <c r="S88" s="20">
        <v>1.3600000000000136</v>
      </c>
      <c r="T88" s="20">
        <v>0.62999999999999545</v>
      </c>
      <c r="U88" s="20">
        <v>0.49000000000000909</v>
      </c>
      <c r="V88" s="20">
        <v>0.98000000000001819</v>
      </c>
      <c r="W88" s="20">
        <v>0.70000000000000284</v>
      </c>
      <c r="X88" s="20">
        <v>0.43000000000000682</v>
      </c>
      <c r="Y88" s="20">
        <v>1.1700000000000159</v>
      </c>
      <c r="Z88" s="20">
        <v>1.4600000000000364</v>
      </c>
      <c r="AA88" s="20">
        <v>1.5800000000000409</v>
      </c>
      <c r="AB88" s="20">
        <v>1.4300000000000068</v>
      </c>
      <c r="AC88" s="17">
        <v>4.3999999999999773</v>
      </c>
      <c r="AD88" s="17">
        <v>5.1100000000001273</v>
      </c>
      <c r="AE88" s="17">
        <v>3.5800000000000409</v>
      </c>
      <c r="AF88" s="17">
        <v>1.6200000000000045</v>
      </c>
      <c r="AG88" s="17">
        <v>1.25</v>
      </c>
      <c r="AH88" s="17">
        <v>2.4499999999999886</v>
      </c>
      <c r="AI88" s="17">
        <v>1.75</v>
      </c>
      <c r="AJ88" s="17">
        <v>1.0499999999999829</v>
      </c>
      <c r="AK88" s="17">
        <v>2.8000000000000114</v>
      </c>
      <c r="AL88" s="17">
        <v>3.4699999999999136</v>
      </c>
      <c r="AM88" s="17">
        <v>3.6800000000000637</v>
      </c>
      <c r="AN88" s="17">
        <v>3.2600000000001046</v>
      </c>
      <c r="AO88" s="20">
        <f t="shared" si="12"/>
        <v>38.570000000000846</v>
      </c>
      <c r="AP88" s="20">
        <f t="shared" si="14"/>
        <v>45.339999999999861</v>
      </c>
      <c r="AQ88" s="20">
        <f t="shared" si="14"/>
        <v>32.1599999999994</v>
      </c>
      <c r="AR88" s="20">
        <f t="shared" si="14"/>
        <v>14.710000000000036</v>
      </c>
      <c r="AS88" s="20">
        <f t="shared" si="14"/>
        <v>11.539999999999281</v>
      </c>
      <c r="AT88" s="20">
        <f t="shared" si="14"/>
        <v>22.919999999999789</v>
      </c>
      <c r="AU88" s="20">
        <f t="shared" si="14"/>
        <v>16.509999999999494</v>
      </c>
      <c r="AV88" s="20">
        <f t="shared" si="14"/>
        <v>10.090000000000572</v>
      </c>
      <c r="AW88" s="20">
        <f t="shared" si="14"/>
        <v>27.300000000001774</v>
      </c>
      <c r="AX88" s="20">
        <f t="shared" si="14"/>
        <v>34.200000000000387</v>
      </c>
      <c r="AY88" s="20">
        <f t="shared" si="14"/>
        <v>36.919999999999959</v>
      </c>
      <c r="AZ88" s="20">
        <f t="shared" si="14"/>
        <v>33.150000000001057</v>
      </c>
      <c r="BA88" s="17">
        <v>0.65</v>
      </c>
      <c r="BB88" s="17">
        <v>0.77</v>
      </c>
      <c r="BC88" s="17">
        <v>0.54</v>
      </c>
      <c r="BD88" s="17">
        <v>0.25</v>
      </c>
      <c r="BE88" s="17">
        <v>0.2</v>
      </c>
      <c r="BF88" s="17">
        <v>0.39</v>
      </c>
      <c r="BG88" s="17">
        <v>0.28000000000000003</v>
      </c>
      <c r="BH88" s="17">
        <v>0.17</v>
      </c>
      <c r="BI88" s="17">
        <v>0.47</v>
      </c>
      <c r="BJ88" s="17">
        <v>0.59</v>
      </c>
      <c r="BK88" s="17">
        <v>0.63</v>
      </c>
      <c r="BL88" s="17">
        <v>0.56999999999999995</v>
      </c>
      <c r="BM88" s="20">
        <f t="shared" si="13"/>
        <v>39.220000000000844</v>
      </c>
      <c r="BN88" s="20">
        <f t="shared" si="15"/>
        <v>46.109999999999864</v>
      </c>
      <c r="BO88" s="20">
        <f t="shared" si="15"/>
        <v>32.699999999999399</v>
      </c>
      <c r="BP88" s="20">
        <f t="shared" si="15"/>
        <v>14.960000000000036</v>
      </c>
      <c r="BQ88" s="20">
        <f t="shared" si="15"/>
        <v>11.739999999999281</v>
      </c>
      <c r="BR88" s="20">
        <f t="shared" si="15"/>
        <v>23.309999999999789</v>
      </c>
      <c r="BS88" s="20">
        <f t="shared" si="15"/>
        <v>16.789999999999495</v>
      </c>
      <c r="BT88" s="20">
        <f t="shared" si="15"/>
        <v>10.260000000000572</v>
      </c>
      <c r="BU88" s="20">
        <f t="shared" si="15"/>
        <v>27.770000000001772</v>
      </c>
      <c r="BV88" s="20">
        <f t="shared" si="15"/>
        <v>34.79000000000039</v>
      </c>
      <c r="BW88" s="20">
        <f t="shared" si="15"/>
        <v>37.549999999999962</v>
      </c>
      <c r="BX88" s="20">
        <f t="shared" si="15"/>
        <v>33.720000000001058</v>
      </c>
      <c r="BY88" s="17">
        <f t="shared" si="16"/>
        <v>275.22000000000207</v>
      </c>
      <c r="BZ88" s="17">
        <f t="shared" si="17"/>
        <v>13.770000000000167</v>
      </c>
      <c r="CA88" s="17">
        <f t="shared" si="18"/>
        <v>39.930000000000227</v>
      </c>
      <c r="CB88" s="17">
        <f t="shared" si="19"/>
        <v>328.92000000000246</v>
      </c>
    </row>
    <row r="89" spans="1:80" x14ac:dyDescent="0.25">
      <c r="A89" t="str">
        <f t="shared" si="9"/>
        <v>TAU.INT</v>
      </c>
      <c r="B89" s="1" t="s">
        <v>31</v>
      </c>
      <c r="C89" s="1" t="s">
        <v>118</v>
      </c>
      <c r="D89" s="1" t="s">
        <v>118</v>
      </c>
      <c r="E89" s="17">
        <v>18.889999999999986</v>
      </c>
      <c r="F89" s="17">
        <v>11.050000000000011</v>
      </c>
      <c r="G89" s="17">
        <v>9.0200000000000387</v>
      </c>
      <c r="H89" s="17">
        <v>8.0800000000000409</v>
      </c>
      <c r="I89" s="17">
        <v>0</v>
      </c>
      <c r="J89" s="17">
        <v>0</v>
      </c>
      <c r="K89" s="17">
        <v>15.810000000000002</v>
      </c>
      <c r="L89" s="17">
        <v>16.710000000000036</v>
      </c>
      <c r="M89" s="17">
        <v>7.0500000000000114</v>
      </c>
      <c r="N89" s="17">
        <v>16.430000000000007</v>
      </c>
      <c r="O89" s="17">
        <v>0.85999999999999943</v>
      </c>
      <c r="P89" s="17">
        <v>3.7999999999999972</v>
      </c>
      <c r="Q89" s="20">
        <v>0.9399999999999995</v>
      </c>
      <c r="R89" s="20">
        <v>0.54999999999999982</v>
      </c>
      <c r="S89" s="20">
        <v>0.45000000000000018</v>
      </c>
      <c r="T89" s="20">
        <v>0.40000000000000036</v>
      </c>
      <c r="U89" s="20">
        <v>0</v>
      </c>
      <c r="V89" s="20">
        <v>0</v>
      </c>
      <c r="W89" s="20">
        <v>0.78999999999999915</v>
      </c>
      <c r="X89" s="20">
        <v>0.83000000000000007</v>
      </c>
      <c r="Y89" s="20">
        <v>0.35000000000000053</v>
      </c>
      <c r="Z89" s="20">
        <v>0.81999999999999851</v>
      </c>
      <c r="AA89" s="20">
        <v>4.9999999999999933E-2</v>
      </c>
      <c r="AB89" s="20">
        <v>0.18999999999999995</v>
      </c>
      <c r="AC89" s="17">
        <v>2.5500000000000007</v>
      </c>
      <c r="AD89" s="17">
        <v>1.4700000000000006</v>
      </c>
      <c r="AE89" s="17">
        <v>1.1899999999999995</v>
      </c>
      <c r="AF89" s="17">
        <v>1.0500000000000007</v>
      </c>
      <c r="AG89" s="17">
        <v>0</v>
      </c>
      <c r="AH89" s="17">
        <v>0</v>
      </c>
      <c r="AI89" s="17">
        <v>1.9600000000000009</v>
      </c>
      <c r="AJ89" s="17">
        <v>2.0399999999999991</v>
      </c>
      <c r="AK89" s="17">
        <v>0.84999999999999964</v>
      </c>
      <c r="AL89" s="17">
        <v>1.9499999999999993</v>
      </c>
      <c r="AM89" s="17">
        <v>9.9999999999999867E-2</v>
      </c>
      <c r="AN89" s="17">
        <v>0.42999999999999972</v>
      </c>
      <c r="AO89" s="20">
        <f t="shared" si="12"/>
        <v>22.379999999999985</v>
      </c>
      <c r="AP89" s="20">
        <f t="shared" si="14"/>
        <v>13.070000000000013</v>
      </c>
      <c r="AQ89" s="20">
        <f t="shared" si="14"/>
        <v>10.660000000000037</v>
      </c>
      <c r="AR89" s="20">
        <f t="shared" si="14"/>
        <v>9.530000000000042</v>
      </c>
      <c r="AS89" s="20">
        <f t="shared" si="14"/>
        <v>0</v>
      </c>
      <c r="AT89" s="20">
        <f t="shared" si="14"/>
        <v>0</v>
      </c>
      <c r="AU89" s="20">
        <f t="shared" si="14"/>
        <v>18.560000000000002</v>
      </c>
      <c r="AV89" s="20">
        <f t="shared" si="14"/>
        <v>19.580000000000034</v>
      </c>
      <c r="AW89" s="20">
        <f t="shared" si="14"/>
        <v>8.2500000000000107</v>
      </c>
      <c r="AX89" s="20">
        <f t="shared" si="14"/>
        <v>19.200000000000006</v>
      </c>
      <c r="AY89" s="20">
        <f t="shared" si="14"/>
        <v>1.0099999999999993</v>
      </c>
      <c r="AZ89" s="20">
        <f t="shared" si="14"/>
        <v>4.4199999999999964</v>
      </c>
      <c r="BA89" s="17">
        <v>0.38</v>
      </c>
      <c r="BB89" s="17">
        <v>0.22</v>
      </c>
      <c r="BC89" s="17">
        <v>0.18</v>
      </c>
      <c r="BD89" s="17">
        <v>0.16</v>
      </c>
      <c r="BE89" s="17">
        <v>0</v>
      </c>
      <c r="BF89" s="17">
        <v>0</v>
      </c>
      <c r="BG89" s="17">
        <v>0.32</v>
      </c>
      <c r="BH89" s="17">
        <v>0.33</v>
      </c>
      <c r="BI89" s="17">
        <v>0.14000000000000001</v>
      </c>
      <c r="BJ89" s="17">
        <v>0.33</v>
      </c>
      <c r="BK89" s="17">
        <v>0.02</v>
      </c>
      <c r="BL89" s="17">
        <v>0.08</v>
      </c>
      <c r="BM89" s="20">
        <f t="shared" si="13"/>
        <v>22.759999999999984</v>
      </c>
      <c r="BN89" s="20">
        <f t="shared" si="15"/>
        <v>13.290000000000013</v>
      </c>
      <c r="BO89" s="20">
        <f t="shared" si="15"/>
        <v>10.840000000000037</v>
      </c>
      <c r="BP89" s="20">
        <f t="shared" si="15"/>
        <v>9.6900000000000421</v>
      </c>
      <c r="BQ89" s="20">
        <f t="shared" si="15"/>
        <v>0</v>
      </c>
      <c r="BR89" s="20">
        <f t="shared" si="15"/>
        <v>0</v>
      </c>
      <c r="BS89" s="20">
        <f t="shared" si="15"/>
        <v>18.880000000000003</v>
      </c>
      <c r="BT89" s="20">
        <f t="shared" si="15"/>
        <v>19.910000000000032</v>
      </c>
      <c r="BU89" s="20">
        <f t="shared" si="15"/>
        <v>8.3900000000000112</v>
      </c>
      <c r="BV89" s="20">
        <f t="shared" si="15"/>
        <v>19.530000000000005</v>
      </c>
      <c r="BW89" s="20">
        <f t="shared" si="15"/>
        <v>1.0299999999999994</v>
      </c>
      <c r="BX89" s="20">
        <f t="shared" si="15"/>
        <v>4.4999999999999964</v>
      </c>
      <c r="BY89" s="17">
        <f t="shared" si="16"/>
        <v>107.70000000000013</v>
      </c>
      <c r="BZ89" s="17">
        <f t="shared" si="17"/>
        <v>5.3699999999999974</v>
      </c>
      <c r="CA89" s="17">
        <f t="shared" si="18"/>
        <v>15.750000000000002</v>
      </c>
      <c r="CB89" s="17">
        <f t="shared" si="19"/>
        <v>128.82000000000014</v>
      </c>
    </row>
    <row r="90" spans="1:80" x14ac:dyDescent="0.25">
      <c r="A90" t="str">
        <f t="shared" si="9"/>
        <v>ESSO.IOR1</v>
      </c>
      <c r="B90" s="1" t="s">
        <v>119</v>
      </c>
      <c r="C90" s="1" t="s">
        <v>120</v>
      </c>
      <c r="D90" s="1" t="s">
        <v>120</v>
      </c>
      <c r="E90" s="17">
        <v>-316.54999999999563</v>
      </c>
      <c r="F90" s="17">
        <v>-217.41999999999825</v>
      </c>
      <c r="G90" s="17">
        <v>-185.06999999999971</v>
      </c>
      <c r="H90" s="17">
        <v>-95.389999999999418</v>
      </c>
      <c r="I90" s="17">
        <v>-200.82999999999811</v>
      </c>
      <c r="J90" s="17">
        <v>-174.65999999999985</v>
      </c>
      <c r="K90" s="17">
        <v>-229.59000000000378</v>
      </c>
      <c r="L90" s="17">
        <v>-218.47999999999956</v>
      </c>
      <c r="M90" s="17">
        <v>-190.16999999999825</v>
      </c>
      <c r="N90" s="17">
        <v>-304.43000000000029</v>
      </c>
      <c r="O90" s="17">
        <v>-217.81000000000495</v>
      </c>
      <c r="P90" s="17">
        <v>-344.77000000000407</v>
      </c>
      <c r="Q90" s="20">
        <v>-15.830000000000155</v>
      </c>
      <c r="R90" s="20">
        <v>-10.870000000000005</v>
      </c>
      <c r="S90" s="20">
        <v>-9.25</v>
      </c>
      <c r="T90" s="20">
        <v>-4.7700000000000102</v>
      </c>
      <c r="U90" s="20">
        <v>-10.04000000000002</v>
      </c>
      <c r="V90" s="20">
        <v>-8.7400000000000091</v>
      </c>
      <c r="W90" s="20">
        <v>-11.479999999999961</v>
      </c>
      <c r="X90" s="20">
        <v>-10.919999999999987</v>
      </c>
      <c r="Y90" s="20">
        <v>-9.5099999999999909</v>
      </c>
      <c r="Z90" s="20">
        <v>-15.220000000000027</v>
      </c>
      <c r="AA90" s="20">
        <v>-10.889999999999986</v>
      </c>
      <c r="AB90" s="20">
        <v>-17.240000000000009</v>
      </c>
      <c r="AC90" s="17">
        <v>-42.789999999999964</v>
      </c>
      <c r="AD90" s="17">
        <v>-28.980000000000018</v>
      </c>
      <c r="AE90" s="17">
        <v>-24.330000000000155</v>
      </c>
      <c r="AF90" s="17">
        <v>-12.359999999999957</v>
      </c>
      <c r="AG90" s="17">
        <v>-25.649999999999977</v>
      </c>
      <c r="AH90" s="17">
        <v>-21.980000000000018</v>
      </c>
      <c r="AI90" s="17">
        <v>-28.460000000000036</v>
      </c>
      <c r="AJ90" s="17">
        <v>-26.670000000000073</v>
      </c>
      <c r="AK90" s="17">
        <v>-22.850000000000023</v>
      </c>
      <c r="AL90" s="17">
        <v>-36.019999999999982</v>
      </c>
      <c r="AM90" s="17">
        <v>-25.3599999999999</v>
      </c>
      <c r="AN90" s="17">
        <v>-39.509999999999991</v>
      </c>
      <c r="AO90" s="20">
        <f t="shared" si="12"/>
        <v>-375.16999999999575</v>
      </c>
      <c r="AP90" s="20">
        <f t="shared" si="14"/>
        <v>-257.26999999999828</v>
      </c>
      <c r="AQ90" s="20">
        <f t="shared" si="14"/>
        <v>-218.64999999999986</v>
      </c>
      <c r="AR90" s="20">
        <f t="shared" si="14"/>
        <v>-112.51999999999938</v>
      </c>
      <c r="AS90" s="20">
        <f t="shared" si="14"/>
        <v>-236.51999999999811</v>
      </c>
      <c r="AT90" s="20">
        <f t="shared" si="14"/>
        <v>-205.37999999999988</v>
      </c>
      <c r="AU90" s="20">
        <f t="shared" si="14"/>
        <v>-269.53000000000378</v>
      </c>
      <c r="AV90" s="20">
        <f t="shared" ref="AP90:AZ113" si="20">L90+X90+AJ90</f>
        <v>-256.0699999999996</v>
      </c>
      <c r="AW90" s="20">
        <f t="shared" si="20"/>
        <v>-222.52999999999827</v>
      </c>
      <c r="AX90" s="20">
        <f t="shared" si="20"/>
        <v>-355.6700000000003</v>
      </c>
      <c r="AY90" s="20">
        <f t="shared" si="20"/>
        <v>-254.06000000000483</v>
      </c>
      <c r="AZ90" s="20">
        <f t="shared" si="20"/>
        <v>-401.52000000000407</v>
      </c>
      <c r="BA90" s="17">
        <v>-6.33</v>
      </c>
      <c r="BB90" s="17">
        <v>-4.3499999999999996</v>
      </c>
      <c r="BC90" s="17">
        <v>-3.7</v>
      </c>
      <c r="BD90" s="17">
        <v>-1.91</v>
      </c>
      <c r="BE90" s="17">
        <v>-4.0199999999999996</v>
      </c>
      <c r="BF90" s="17">
        <v>-3.49</v>
      </c>
      <c r="BG90" s="17">
        <v>-4.59</v>
      </c>
      <c r="BH90" s="17">
        <v>-4.37</v>
      </c>
      <c r="BI90" s="17">
        <v>-3.8</v>
      </c>
      <c r="BJ90" s="17">
        <v>-6.09</v>
      </c>
      <c r="BK90" s="17">
        <v>-4.3600000000000003</v>
      </c>
      <c r="BL90" s="17">
        <v>-6.89</v>
      </c>
      <c r="BM90" s="20">
        <f t="shared" si="13"/>
        <v>-381.49999999999574</v>
      </c>
      <c r="BN90" s="20">
        <f t="shared" si="15"/>
        <v>-261.6199999999983</v>
      </c>
      <c r="BO90" s="20">
        <f t="shared" si="15"/>
        <v>-222.34999999999985</v>
      </c>
      <c r="BP90" s="20">
        <f t="shared" si="15"/>
        <v>-114.42999999999938</v>
      </c>
      <c r="BQ90" s="20">
        <f t="shared" si="15"/>
        <v>-240.53999999999812</v>
      </c>
      <c r="BR90" s="20">
        <f t="shared" si="15"/>
        <v>-208.86999999999989</v>
      </c>
      <c r="BS90" s="20">
        <f t="shared" si="15"/>
        <v>-274.12000000000376</v>
      </c>
      <c r="BT90" s="20">
        <f t="shared" ref="BN90:BX113" si="21">AV90+BH90</f>
        <v>-260.4399999999996</v>
      </c>
      <c r="BU90" s="20">
        <f t="shared" si="21"/>
        <v>-226.32999999999828</v>
      </c>
      <c r="BV90" s="20">
        <f t="shared" si="21"/>
        <v>-361.76000000000028</v>
      </c>
      <c r="BW90" s="20">
        <f t="shared" si="21"/>
        <v>-258.42000000000485</v>
      </c>
      <c r="BX90" s="20">
        <f t="shared" si="21"/>
        <v>-408.41000000000406</v>
      </c>
      <c r="BY90" s="17">
        <f t="shared" si="16"/>
        <v>-2695.1700000000019</v>
      </c>
      <c r="BZ90" s="17">
        <f t="shared" si="17"/>
        <v>-134.76000000000016</v>
      </c>
      <c r="CA90" s="17">
        <f t="shared" si="18"/>
        <v>-388.86000000000007</v>
      </c>
      <c r="CB90" s="17">
        <f t="shared" si="19"/>
        <v>-3218.7900000000022</v>
      </c>
    </row>
    <row r="91" spans="1:80" x14ac:dyDescent="0.25">
      <c r="A91" t="str">
        <f t="shared" si="9"/>
        <v>ESSO.IOR3</v>
      </c>
      <c r="B91" s="1" t="s">
        <v>119</v>
      </c>
      <c r="C91" s="1" t="s">
        <v>121</v>
      </c>
      <c r="D91" s="1" t="s">
        <v>121</v>
      </c>
      <c r="E91" s="17">
        <v>0</v>
      </c>
      <c r="F91" s="17">
        <v>0</v>
      </c>
      <c r="G91" s="17">
        <v>0</v>
      </c>
      <c r="H91" s="17">
        <v>0</v>
      </c>
      <c r="I91" s="17">
        <v>0</v>
      </c>
      <c r="J91" s="17">
        <v>0</v>
      </c>
      <c r="K91" s="17">
        <v>0</v>
      </c>
      <c r="L91" s="17">
        <v>0</v>
      </c>
      <c r="M91" s="17">
        <v>0</v>
      </c>
      <c r="N91" s="17">
        <v>0</v>
      </c>
      <c r="O91" s="17">
        <v>0</v>
      </c>
      <c r="P91" s="17">
        <v>0</v>
      </c>
      <c r="Q91" s="20">
        <v>0</v>
      </c>
      <c r="R91" s="20">
        <v>0</v>
      </c>
      <c r="S91" s="20">
        <v>0</v>
      </c>
      <c r="T91" s="20">
        <v>0</v>
      </c>
      <c r="U91" s="20">
        <v>0</v>
      </c>
      <c r="V91" s="20">
        <v>0</v>
      </c>
      <c r="W91" s="20">
        <v>0</v>
      </c>
      <c r="X91" s="20">
        <v>0</v>
      </c>
      <c r="Y91" s="20">
        <v>0</v>
      </c>
      <c r="Z91" s="20">
        <v>0</v>
      </c>
      <c r="AA91" s="20">
        <v>0</v>
      </c>
      <c r="AB91" s="20">
        <v>0</v>
      </c>
      <c r="AC91" s="17">
        <v>0</v>
      </c>
      <c r="AD91" s="17">
        <v>0</v>
      </c>
      <c r="AE91" s="17">
        <v>0</v>
      </c>
      <c r="AF91" s="17">
        <v>0</v>
      </c>
      <c r="AG91" s="17">
        <v>0</v>
      </c>
      <c r="AH91" s="17">
        <v>0</v>
      </c>
      <c r="AI91" s="17">
        <v>0</v>
      </c>
      <c r="AJ91" s="17">
        <v>0</v>
      </c>
      <c r="AK91" s="17">
        <v>0</v>
      </c>
      <c r="AL91" s="17">
        <v>0</v>
      </c>
      <c r="AM91" s="17">
        <v>0</v>
      </c>
      <c r="AN91" s="17">
        <v>0</v>
      </c>
      <c r="AO91" s="20">
        <f t="shared" si="12"/>
        <v>0</v>
      </c>
      <c r="AP91" s="20">
        <f t="shared" si="20"/>
        <v>0</v>
      </c>
      <c r="AQ91" s="20">
        <f t="shared" si="20"/>
        <v>0</v>
      </c>
      <c r="AR91" s="20">
        <f t="shared" si="20"/>
        <v>0</v>
      </c>
      <c r="AS91" s="20">
        <f t="shared" si="20"/>
        <v>0</v>
      </c>
      <c r="AT91" s="20">
        <f t="shared" si="20"/>
        <v>0</v>
      </c>
      <c r="AU91" s="20">
        <f t="shared" si="20"/>
        <v>0</v>
      </c>
      <c r="AV91" s="20">
        <f t="shared" si="20"/>
        <v>0</v>
      </c>
      <c r="AW91" s="20">
        <f t="shared" si="20"/>
        <v>0</v>
      </c>
      <c r="AX91" s="20">
        <f t="shared" si="20"/>
        <v>0</v>
      </c>
      <c r="AY91" s="20">
        <f t="shared" si="20"/>
        <v>0</v>
      </c>
      <c r="AZ91" s="20">
        <f t="shared" si="20"/>
        <v>0</v>
      </c>
      <c r="BA91" s="17">
        <v>0</v>
      </c>
      <c r="BB91" s="17">
        <v>0</v>
      </c>
      <c r="BC91" s="17">
        <v>0</v>
      </c>
      <c r="BD91" s="17">
        <v>0</v>
      </c>
      <c r="BE91" s="17">
        <v>0</v>
      </c>
      <c r="BF91" s="17">
        <v>0</v>
      </c>
      <c r="BG91" s="17">
        <v>0</v>
      </c>
      <c r="BH91" s="17">
        <v>0</v>
      </c>
      <c r="BI91" s="17">
        <v>0</v>
      </c>
      <c r="BJ91" s="17">
        <v>0</v>
      </c>
      <c r="BK91" s="17">
        <v>0</v>
      </c>
      <c r="BL91" s="17">
        <v>0</v>
      </c>
      <c r="BM91" s="20">
        <f t="shared" si="13"/>
        <v>0</v>
      </c>
      <c r="BN91" s="20">
        <f t="shared" si="21"/>
        <v>0</v>
      </c>
      <c r="BO91" s="20">
        <f t="shared" si="21"/>
        <v>0</v>
      </c>
      <c r="BP91" s="20">
        <f t="shared" si="21"/>
        <v>0</v>
      </c>
      <c r="BQ91" s="20">
        <f t="shared" si="21"/>
        <v>0</v>
      </c>
      <c r="BR91" s="20">
        <f t="shared" si="21"/>
        <v>0</v>
      </c>
      <c r="BS91" s="20">
        <f t="shared" si="21"/>
        <v>0</v>
      </c>
      <c r="BT91" s="20">
        <f t="shared" si="21"/>
        <v>0</v>
      </c>
      <c r="BU91" s="20">
        <f t="shared" si="21"/>
        <v>0</v>
      </c>
      <c r="BV91" s="20">
        <f t="shared" si="21"/>
        <v>0</v>
      </c>
      <c r="BW91" s="20">
        <f t="shared" si="21"/>
        <v>0</v>
      </c>
      <c r="BX91" s="20">
        <f t="shared" si="21"/>
        <v>0</v>
      </c>
      <c r="BY91" s="17">
        <f t="shared" si="16"/>
        <v>0</v>
      </c>
      <c r="BZ91" s="17">
        <f t="shared" si="17"/>
        <v>0</v>
      </c>
      <c r="CA91" s="17">
        <f t="shared" si="18"/>
        <v>0</v>
      </c>
      <c r="CB91" s="17">
        <f t="shared" si="19"/>
        <v>0</v>
      </c>
    </row>
    <row r="92" spans="1:80" x14ac:dyDescent="0.25">
      <c r="A92" t="str">
        <f t="shared" si="9"/>
        <v>IORV.IOR3</v>
      </c>
      <c r="B92" s="1" t="s">
        <v>122</v>
      </c>
      <c r="C92" s="1" t="s">
        <v>121</v>
      </c>
      <c r="D92" s="1" t="s">
        <v>121</v>
      </c>
      <c r="E92" s="17">
        <v>0</v>
      </c>
      <c r="F92" s="17">
        <v>0</v>
      </c>
      <c r="G92" s="17">
        <v>0</v>
      </c>
      <c r="H92" s="17">
        <v>0</v>
      </c>
      <c r="I92" s="17">
        <v>0</v>
      </c>
      <c r="J92" s="17">
        <v>0</v>
      </c>
      <c r="K92" s="17">
        <v>0</v>
      </c>
      <c r="L92" s="17">
        <v>0</v>
      </c>
      <c r="M92" s="17">
        <v>0</v>
      </c>
      <c r="N92" s="17">
        <v>0</v>
      </c>
      <c r="O92" s="17">
        <v>0</v>
      </c>
      <c r="P92" s="17">
        <v>0</v>
      </c>
      <c r="Q92" s="20">
        <v>0</v>
      </c>
      <c r="R92" s="20">
        <v>0</v>
      </c>
      <c r="S92" s="20">
        <v>0</v>
      </c>
      <c r="T92" s="20">
        <v>0</v>
      </c>
      <c r="U92" s="20">
        <v>0</v>
      </c>
      <c r="V92" s="20">
        <v>0</v>
      </c>
      <c r="W92" s="20">
        <v>0</v>
      </c>
      <c r="X92" s="20">
        <v>0</v>
      </c>
      <c r="Y92" s="20">
        <v>0</v>
      </c>
      <c r="Z92" s="20">
        <v>0</v>
      </c>
      <c r="AA92" s="20">
        <v>0</v>
      </c>
      <c r="AB92" s="20">
        <v>0</v>
      </c>
      <c r="AC92" s="17">
        <v>0</v>
      </c>
      <c r="AD92" s="17">
        <v>0</v>
      </c>
      <c r="AE92" s="17">
        <v>0</v>
      </c>
      <c r="AF92" s="17">
        <v>0</v>
      </c>
      <c r="AG92" s="17">
        <v>0</v>
      </c>
      <c r="AH92" s="17">
        <v>0</v>
      </c>
      <c r="AI92" s="17">
        <v>0</v>
      </c>
      <c r="AJ92" s="17">
        <v>0</v>
      </c>
      <c r="AK92" s="17">
        <v>0</v>
      </c>
      <c r="AL92" s="17">
        <v>0</v>
      </c>
      <c r="AM92" s="17">
        <v>0</v>
      </c>
      <c r="AN92" s="17">
        <v>0</v>
      </c>
      <c r="AO92" s="20">
        <f t="shared" si="12"/>
        <v>0</v>
      </c>
      <c r="AP92" s="20">
        <f t="shared" si="20"/>
        <v>0</v>
      </c>
      <c r="AQ92" s="20">
        <f t="shared" si="20"/>
        <v>0</v>
      </c>
      <c r="AR92" s="20">
        <f t="shared" si="20"/>
        <v>0</v>
      </c>
      <c r="AS92" s="20">
        <f t="shared" si="20"/>
        <v>0</v>
      </c>
      <c r="AT92" s="20">
        <f t="shared" si="20"/>
        <v>0</v>
      </c>
      <c r="AU92" s="20">
        <f t="shared" si="20"/>
        <v>0</v>
      </c>
      <c r="AV92" s="20">
        <f t="shared" si="20"/>
        <v>0</v>
      </c>
      <c r="AW92" s="20">
        <f t="shared" si="20"/>
        <v>0</v>
      </c>
      <c r="AX92" s="20">
        <f t="shared" si="20"/>
        <v>0</v>
      </c>
      <c r="AY92" s="20">
        <f t="shared" si="20"/>
        <v>0</v>
      </c>
      <c r="AZ92" s="20">
        <f t="shared" si="20"/>
        <v>0</v>
      </c>
      <c r="BA92" s="17">
        <v>0</v>
      </c>
      <c r="BB92" s="17">
        <v>0</v>
      </c>
      <c r="BC92" s="17">
        <v>0</v>
      </c>
      <c r="BD92" s="17">
        <v>0</v>
      </c>
      <c r="BE92" s="17">
        <v>0</v>
      </c>
      <c r="BF92" s="17">
        <v>0</v>
      </c>
      <c r="BG92" s="17">
        <v>0</v>
      </c>
      <c r="BH92" s="17">
        <v>0</v>
      </c>
      <c r="BI92" s="17">
        <v>0</v>
      </c>
      <c r="BJ92" s="17">
        <v>0</v>
      </c>
      <c r="BK92" s="17">
        <v>0</v>
      </c>
      <c r="BL92" s="17">
        <v>0</v>
      </c>
      <c r="BM92" s="20">
        <f t="shared" si="13"/>
        <v>0</v>
      </c>
      <c r="BN92" s="20">
        <f t="shared" si="21"/>
        <v>0</v>
      </c>
      <c r="BO92" s="20">
        <f t="shared" si="21"/>
        <v>0</v>
      </c>
      <c r="BP92" s="20">
        <f t="shared" si="21"/>
        <v>0</v>
      </c>
      <c r="BQ92" s="20">
        <f t="shared" si="21"/>
        <v>0</v>
      </c>
      <c r="BR92" s="20">
        <f t="shared" si="21"/>
        <v>0</v>
      </c>
      <c r="BS92" s="20">
        <f t="shared" si="21"/>
        <v>0</v>
      </c>
      <c r="BT92" s="20">
        <f t="shared" si="21"/>
        <v>0</v>
      </c>
      <c r="BU92" s="20">
        <f t="shared" si="21"/>
        <v>0</v>
      </c>
      <c r="BV92" s="20">
        <f t="shared" si="21"/>
        <v>0</v>
      </c>
      <c r="BW92" s="20">
        <f t="shared" si="21"/>
        <v>0</v>
      </c>
      <c r="BX92" s="20">
        <f t="shared" si="21"/>
        <v>0</v>
      </c>
      <c r="BY92" s="17">
        <f t="shared" si="16"/>
        <v>0</v>
      </c>
      <c r="BZ92" s="17">
        <f t="shared" si="17"/>
        <v>0</v>
      </c>
      <c r="CA92" s="17">
        <f t="shared" si="18"/>
        <v>0</v>
      </c>
      <c r="CB92" s="17">
        <f t="shared" si="19"/>
        <v>0</v>
      </c>
    </row>
    <row r="93" spans="1:80" x14ac:dyDescent="0.25">
      <c r="A93" t="str">
        <f t="shared" si="9"/>
        <v>TAU.KAN</v>
      </c>
      <c r="B93" s="1" t="s">
        <v>31</v>
      </c>
      <c r="C93" s="1" t="s">
        <v>123</v>
      </c>
      <c r="D93" s="1" t="s">
        <v>123</v>
      </c>
      <c r="E93" s="17">
        <v>-11.889999999999873</v>
      </c>
      <c r="F93" s="17">
        <v>-8.2699999999999818</v>
      </c>
      <c r="G93" s="17">
        <v>-8.0800000000001546</v>
      </c>
      <c r="H93" s="17">
        <v>-9.2000000000002728</v>
      </c>
      <c r="I93" s="17">
        <v>-18.859999999999673</v>
      </c>
      <c r="J93" s="17">
        <v>-17.070000000000164</v>
      </c>
      <c r="K93" s="17">
        <v>-21.449999999999818</v>
      </c>
      <c r="L93" s="17">
        <v>-15.510000000000218</v>
      </c>
      <c r="M93" s="17">
        <v>-10.180000000000291</v>
      </c>
      <c r="N93" s="17">
        <v>-16.280000000000655</v>
      </c>
      <c r="O93" s="17">
        <v>-9.8599999999999</v>
      </c>
      <c r="P93" s="17">
        <v>-11.579999999999927</v>
      </c>
      <c r="Q93" s="20">
        <v>-0.60000000000000853</v>
      </c>
      <c r="R93" s="20">
        <v>-0.41000000000000369</v>
      </c>
      <c r="S93" s="20">
        <v>-0.39999999999999858</v>
      </c>
      <c r="T93" s="20">
        <v>-0.46000000000000796</v>
      </c>
      <c r="U93" s="20">
        <v>-0.93999999999999773</v>
      </c>
      <c r="V93" s="20">
        <v>-0.86000000000001364</v>
      </c>
      <c r="W93" s="20">
        <v>-1.0699999999999932</v>
      </c>
      <c r="X93" s="20">
        <v>-0.76999999999998181</v>
      </c>
      <c r="Y93" s="20">
        <v>-0.51000000000000512</v>
      </c>
      <c r="Z93" s="20">
        <v>-0.81000000000000227</v>
      </c>
      <c r="AA93" s="20">
        <v>-0.5</v>
      </c>
      <c r="AB93" s="20">
        <v>-0.57000000000000739</v>
      </c>
      <c r="AC93" s="17">
        <v>-1.6099999999999852</v>
      </c>
      <c r="AD93" s="17">
        <v>-1.1000000000000227</v>
      </c>
      <c r="AE93" s="17">
        <v>-1.0699999999999932</v>
      </c>
      <c r="AF93" s="17">
        <v>-1.1999999999999886</v>
      </c>
      <c r="AG93" s="17">
        <v>-2.4099999999999682</v>
      </c>
      <c r="AH93" s="17">
        <v>-2.1499999999999773</v>
      </c>
      <c r="AI93" s="17">
        <v>-2.660000000000025</v>
      </c>
      <c r="AJ93" s="17">
        <v>-1.8999999999999773</v>
      </c>
      <c r="AK93" s="17">
        <v>-1.2300000000000182</v>
      </c>
      <c r="AL93" s="17">
        <v>-1.9300000000000068</v>
      </c>
      <c r="AM93" s="17">
        <v>-1.1400000000000148</v>
      </c>
      <c r="AN93" s="17">
        <v>-1.3300000000000125</v>
      </c>
      <c r="AO93" s="20">
        <f t="shared" si="12"/>
        <v>-14.099999999999866</v>
      </c>
      <c r="AP93" s="20">
        <f t="shared" si="20"/>
        <v>-9.7800000000000082</v>
      </c>
      <c r="AQ93" s="20">
        <f t="shared" si="20"/>
        <v>-9.5500000000001464</v>
      </c>
      <c r="AR93" s="20">
        <f t="shared" si="20"/>
        <v>-10.860000000000269</v>
      </c>
      <c r="AS93" s="20">
        <f t="shared" si="20"/>
        <v>-22.209999999999638</v>
      </c>
      <c r="AT93" s="20">
        <f t="shared" si="20"/>
        <v>-20.080000000000155</v>
      </c>
      <c r="AU93" s="20">
        <f t="shared" si="20"/>
        <v>-25.179999999999836</v>
      </c>
      <c r="AV93" s="20">
        <f t="shared" si="20"/>
        <v>-18.180000000000177</v>
      </c>
      <c r="AW93" s="20">
        <f t="shared" si="20"/>
        <v>-11.920000000000314</v>
      </c>
      <c r="AX93" s="20">
        <f t="shared" si="20"/>
        <v>-19.020000000000664</v>
      </c>
      <c r="AY93" s="20">
        <f t="shared" si="20"/>
        <v>-11.499999999999915</v>
      </c>
      <c r="AZ93" s="20">
        <f t="shared" si="20"/>
        <v>-13.479999999999947</v>
      </c>
      <c r="BA93" s="17">
        <v>-0.24</v>
      </c>
      <c r="BB93" s="17">
        <v>-0.17</v>
      </c>
      <c r="BC93" s="17">
        <v>-0.16</v>
      </c>
      <c r="BD93" s="17">
        <v>-0.18</v>
      </c>
      <c r="BE93" s="17">
        <v>-0.38</v>
      </c>
      <c r="BF93" s="17">
        <v>-0.34</v>
      </c>
      <c r="BG93" s="17">
        <v>-0.43</v>
      </c>
      <c r="BH93" s="17">
        <v>-0.31</v>
      </c>
      <c r="BI93" s="17">
        <v>-0.2</v>
      </c>
      <c r="BJ93" s="17">
        <v>-0.33</v>
      </c>
      <c r="BK93" s="17">
        <v>-0.2</v>
      </c>
      <c r="BL93" s="17">
        <v>-0.23</v>
      </c>
      <c r="BM93" s="20">
        <f t="shared" si="13"/>
        <v>-14.339999999999867</v>
      </c>
      <c r="BN93" s="20">
        <f t="shared" si="21"/>
        <v>-9.9500000000000082</v>
      </c>
      <c r="BO93" s="20">
        <f t="shared" si="21"/>
        <v>-9.7100000000001465</v>
      </c>
      <c r="BP93" s="20">
        <f t="shared" si="21"/>
        <v>-11.040000000000269</v>
      </c>
      <c r="BQ93" s="20">
        <f t="shared" si="21"/>
        <v>-22.589999999999637</v>
      </c>
      <c r="BR93" s="20">
        <f t="shared" si="21"/>
        <v>-20.420000000000154</v>
      </c>
      <c r="BS93" s="20">
        <f t="shared" si="21"/>
        <v>-25.609999999999836</v>
      </c>
      <c r="BT93" s="20">
        <f t="shared" si="21"/>
        <v>-18.490000000000176</v>
      </c>
      <c r="BU93" s="20">
        <f t="shared" si="21"/>
        <v>-12.120000000000314</v>
      </c>
      <c r="BV93" s="20">
        <f t="shared" si="21"/>
        <v>-19.350000000000662</v>
      </c>
      <c r="BW93" s="20">
        <f t="shared" si="21"/>
        <v>-11.699999999999914</v>
      </c>
      <c r="BX93" s="20">
        <f t="shared" si="21"/>
        <v>-13.709999999999948</v>
      </c>
      <c r="BY93" s="17">
        <f t="shared" si="16"/>
        <v>-158.23000000000093</v>
      </c>
      <c r="BZ93" s="17">
        <f t="shared" si="17"/>
        <v>-7.9000000000000199</v>
      </c>
      <c r="CA93" s="17">
        <f t="shared" si="18"/>
        <v>-22.899999999999984</v>
      </c>
      <c r="CB93" s="17">
        <f t="shared" si="19"/>
        <v>-189.03000000000094</v>
      </c>
    </row>
    <row r="94" spans="1:80" x14ac:dyDescent="0.25">
      <c r="A94" t="str">
        <f t="shared" si="9"/>
        <v>EEC.KH1</v>
      </c>
      <c r="B94" s="1" t="s">
        <v>24</v>
      </c>
      <c r="C94" s="1" t="s">
        <v>124</v>
      </c>
      <c r="D94" s="1" t="s">
        <v>124</v>
      </c>
      <c r="E94" s="17">
        <v>0</v>
      </c>
      <c r="F94" s="17">
        <v>0</v>
      </c>
      <c r="G94" s="17">
        <v>0</v>
      </c>
      <c r="H94" s="17">
        <v>0</v>
      </c>
      <c r="I94" s="17">
        <v>0</v>
      </c>
      <c r="J94" s="17">
        <v>0</v>
      </c>
      <c r="K94" s="17">
        <v>0</v>
      </c>
      <c r="L94" s="17">
        <v>0</v>
      </c>
      <c r="M94" s="17">
        <v>0</v>
      </c>
      <c r="N94" s="17">
        <v>0</v>
      </c>
      <c r="O94" s="17">
        <v>0</v>
      </c>
      <c r="P94" s="17">
        <v>0</v>
      </c>
      <c r="Q94" s="20">
        <v>0</v>
      </c>
      <c r="R94" s="20">
        <v>0</v>
      </c>
      <c r="S94" s="20">
        <v>0</v>
      </c>
      <c r="T94" s="20">
        <v>0</v>
      </c>
      <c r="U94" s="20">
        <v>0</v>
      </c>
      <c r="V94" s="20">
        <v>0</v>
      </c>
      <c r="W94" s="20">
        <v>0</v>
      </c>
      <c r="X94" s="20">
        <v>0</v>
      </c>
      <c r="Y94" s="20">
        <v>0</v>
      </c>
      <c r="Z94" s="20">
        <v>0</v>
      </c>
      <c r="AA94" s="20">
        <v>0</v>
      </c>
      <c r="AB94" s="20">
        <v>0</v>
      </c>
      <c r="AC94" s="17">
        <v>0</v>
      </c>
      <c r="AD94" s="17">
        <v>0</v>
      </c>
      <c r="AE94" s="17">
        <v>0</v>
      </c>
      <c r="AF94" s="17">
        <v>0</v>
      </c>
      <c r="AG94" s="17">
        <v>0</v>
      </c>
      <c r="AH94" s="17">
        <v>0</v>
      </c>
      <c r="AI94" s="17">
        <v>0</v>
      </c>
      <c r="AJ94" s="17">
        <v>0</v>
      </c>
      <c r="AK94" s="17">
        <v>0</v>
      </c>
      <c r="AL94" s="17">
        <v>0</v>
      </c>
      <c r="AM94" s="17">
        <v>0</v>
      </c>
      <c r="AN94" s="17">
        <v>0</v>
      </c>
      <c r="AO94" s="20">
        <f t="shared" si="12"/>
        <v>0</v>
      </c>
      <c r="AP94" s="20">
        <f t="shared" si="20"/>
        <v>0</v>
      </c>
      <c r="AQ94" s="20">
        <f t="shared" si="20"/>
        <v>0</v>
      </c>
      <c r="AR94" s="20">
        <f t="shared" si="20"/>
        <v>0</v>
      </c>
      <c r="AS94" s="20">
        <f t="shared" si="20"/>
        <v>0</v>
      </c>
      <c r="AT94" s="20">
        <f t="shared" si="20"/>
        <v>0</v>
      </c>
      <c r="AU94" s="20">
        <f t="shared" si="20"/>
        <v>0</v>
      </c>
      <c r="AV94" s="20">
        <f t="shared" si="20"/>
        <v>0</v>
      </c>
      <c r="AW94" s="20">
        <f t="shared" si="20"/>
        <v>0</v>
      </c>
      <c r="AX94" s="20">
        <f t="shared" si="20"/>
        <v>0</v>
      </c>
      <c r="AY94" s="20">
        <f t="shared" si="20"/>
        <v>0</v>
      </c>
      <c r="AZ94" s="20">
        <f t="shared" si="20"/>
        <v>0</v>
      </c>
      <c r="BA94" s="17">
        <v>0</v>
      </c>
      <c r="BB94" s="17">
        <v>0</v>
      </c>
      <c r="BC94" s="17">
        <v>0</v>
      </c>
      <c r="BD94" s="17">
        <v>0</v>
      </c>
      <c r="BE94" s="17">
        <v>0</v>
      </c>
      <c r="BF94" s="17">
        <v>0</v>
      </c>
      <c r="BG94" s="17">
        <v>0</v>
      </c>
      <c r="BH94" s="17">
        <v>0</v>
      </c>
      <c r="BI94" s="17">
        <v>0</v>
      </c>
      <c r="BJ94" s="17">
        <v>0</v>
      </c>
      <c r="BK94" s="17">
        <v>0</v>
      </c>
      <c r="BL94" s="17">
        <v>0</v>
      </c>
      <c r="BM94" s="20">
        <f t="shared" si="13"/>
        <v>0</v>
      </c>
      <c r="BN94" s="20">
        <f t="shared" si="21"/>
        <v>0</v>
      </c>
      <c r="BO94" s="20">
        <f t="shared" si="21"/>
        <v>0</v>
      </c>
      <c r="BP94" s="20">
        <f t="shared" si="21"/>
        <v>0</v>
      </c>
      <c r="BQ94" s="20">
        <f t="shared" si="21"/>
        <v>0</v>
      </c>
      <c r="BR94" s="20">
        <f t="shared" si="21"/>
        <v>0</v>
      </c>
      <c r="BS94" s="20">
        <f t="shared" si="21"/>
        <v>0</v>
      </c>
      <c r="BT94" s="20">
        <f t="shared" si="21"/>
        <v>0</v>
      </c>
      <c r="BU94" s="20">
        <f t="shared" si="21"/>
        <v>0</v>
      </c>
      <c r="BV94" s="20">
        <f t="shared" si="21"/>
        <v>0</v>
      </c>
      <c r="BW94" s="20">
        <f t="shared" si="21"/>
        <v>0</v>
      </c>
      <c r="BX94" s="20">
        <f t="shared" si="21"/>
        <v>0</v>
      </c>
      <c r="BY94" s="17">
        <f t="shared" si="16"/>
        <v>0</v>
      </c>
      <c r="BZ94" s="17">
        <f t="shared" si="17"/>
        <v>0</v>
      </c>
      <c r="CA94" s="17">
        <f t="shared" si="18"/>
        <v>0</v>
      </c>
      <c r="CB94" s="17">
        <f t="shared" si="19"/>
        <v>0</v>
      </c>
    </row>
    <row r="95" spans="1:80" x14ac:dyDescent="0.25">
      <c r="A95" t="str">
        <f t="shared" si="9"/>
        <v>EEC.KH2</v>
      </c>
      <c r="B95" s="1" t="s">
        <v>24</v>
      </c>
      <c r="C95" s="1" t="s">
        <v>125</v>
      </c>
      <c r="D95" s="1" t="s">
        <v>125</v>
      </c>
      <c r="E95" s="17">
        <v>0</v>
      </c>
      <c r="F95" s="17">
        <v>0</v>
      </c>
      <c r="G95" s="17">
        <v>0</v>
      </c>
      <c r="H95" s="17">
        <v>0</v>
      </c>
      <c r="I95" s="17">
        <v>0</v>
      </c>
      <c r="J95" s="17">
        <v>0</v>
      </c>
      <c r="K95" s="17">
        <v>0</v>
      </c>
      <c r="L95" s="17">
        <v>0</v>
      </c>
      <c r="M95" s="17">
        <v>0</v>
      </c>
      <c r="N95" s="17">
        <v>0</v>
      </c>
      <c r="O95" s="17">
        <v>0</v>
      </c>
      <c r="P95" s="17">
        <v>0</v>
      </c>
      <c r="Q95" s="20">
        <v>0</v>
      </c>
      <c r="R95" s="20">
        <v>0</v>
      </c>
      <c r="S95" s="20">
        <v>0</v>
      </c>
      <c r="T95" s="20">
        <v>0</v>
      </c>
      <c r="U95" s="20">
        <v>0</v>
      </c>
      <c r="V95" s="20">
        <v>0</v>
      </c>
      <c r="W95" s="20">
        <v>0</v>
      </c>
      <c r="X95" s="20">
        <v>0</v>
      </c>
      <c r="Y95" s="20">
        <v>0</v>
      </c>
      <c r="Z95" s="20">
        <v>0</v>
      </c>
      <c r="AA95" s="20">
        <v>0</v>
      </c>
      <c r="AB95" s="20">
        <v>0</v>
      </c>
      <c r="AC95" s="17">
        <v>0</v>
      </c>
      <c r="AD95" s="17">
        <v>0</v>
      </c>
      <c r="AE95" s="17">
        <v>0</v>
      </c>
      <c r="AF95" s="17">
        <v>0</v>
      </c>
      <c r="AG95" s="17">
        <v>0</v>
      </c>
      <c r="AH95" s="17">
        <v>0</v>
      </c>
      <c r="AI95" s="17">
        <v>0</v>
      </c>
      <c r="AJ95" s="17">
        <v>0</v>
      </c>
      <c r="AK95" s="17">
        <v>0</v>
      </c>
      <c r="AL95" s="17">
        <v>0</v>
      </c>
      <c r="AM95" s="17">
        <v>0</v>
      </c>
      <c r="AN95" s="17">
        <v>0</v>
      </c>
      <c r="AO95" s="20">
        <f t="shared" si="12"/>
        <v>0</v>
      </c>
      <c r="AP95" s="20">
        <f t="shared" si="20"/>
        <v>0</v>
      </c>
      <c r="AQ95" s="20">
        <f t="shared" si="20"/>
        <v>0</v>
      </c>
      <c r="AR95" s="20">
        <f t="shared" si="20"/>
        <v>0</v>
      </c>
      <c r="AS95" s="20">
        <f t="shared" si="20"/>
        <v>0</v>
      </c>
      <c r="AT95" s="20">
        <f t="shared" si="20"/>
        <v>0</v>
      </c>
      <c r="AU95" s="20">
        <f t="shared" si="20"/>
        <v>0</v>
      </c>
      <c r="AV95" s="20">
        <f t="shared" si="20"/>
        <v>0</v>
      </c>
      <c r="AW95" s="20">
        <f t="shared" si="20"/>
        <v>0</v>
      </c>
      <c r="AX95" s="20">
        <f t="shared" si="20"/>
        <v>0</v>
      </c>
      <c r="AY95" s="20">
        <f t="shared" si="20"/>
        <v>0</v>
      </c>
      <c r="AZ95" s="20">
        <f t="shared" si="20"/>
        <v>0</v>
      </c>
      <c r="BA95" s="17">
        <v>0</v>
      </c>
      <c r="BB95" s="17">
        <v>0</v>
      </c>
      <c r="BC95" s="17">
        <v>0</v>
      </c>
      <c r="BD95" s="17">
        <v>0</v>
      </c>
      <c r="BE95" s="17">
        <v>0</v>
      </c>
      <c r="BF95" s="17">
        <v>0</v>
      </c>
      <c r="BG95" s="17">
        <v>0</v>
      </c>
      <c r="BH95" s="17">
        <v>0</v>
      </c>
      <c r="BI95" s="17">
        <v>0</v>
      </c>
      <c r="BJ95" s="17">
        <v>0</v>
      </c>
      <c r="BK95" s="17">
        <v>0</v>
      </c>
      <c r="BL95" s="17">
        <v>0</v>
      </c>
      <c r="BM95" s="20">
        <f t="shared" si="13"/>
        <v>0</v>
      </c>
      <c r="BN95" s="20">
        <f t="shared" si="21"/>
        <v>0</v>
      </c>
      <c r="BO95" s="20">
        <f t="shared" si="21"/>
        <v>0</v>
      </c>
      <c r="BP95" s="20">
        <f t="shared" si="21"/>
        <v>0</v>
      </c>
      <c r="BQ95" s="20">
        <f t="shared" si="21"/>
        <v>0</v>
      </c>
      <c r="BR95" s="20">
        <f t="shared" si="21"/>
        <v>0</v>
      </c>
      <c r="BS95" s="20">
        <f t="shared" si="21"/>
        <v>0</v>
      </c>
      <c r="BT95" s="20">
        <f t="shared" si="21"/>
        <v>0</v>
      </c>
      <c r="BU95" s="20">
        <f t="shared" si="21"/>
        <v>0</v>
      </c>
      <c r="BV95" s="20">
        <f t="shared" si="21"/>
        <v>0</v>
      </c>
      <c r="BW95" s="20">
        <f t="shared" si="21"/>
        <v>0</v>
      </c>
      <c r="BX95" s="20">
        <f t="shared" si="21"/>
        <v>0</v>
      </c>
      <c r="BY95" s="17">
        <f t="shared" si="16"/>
        <v>0</v>
      </c>
      <c r="BZ95" s="17">
        <f t="shared" si="17"/>
        <v>0</v>
      </c>
      <c r="CA95" s="17">
        <f t="shared" si="18"/>
        <v>0</v>
      </c>
      <c r="CB95" s="17">
        <f t="shared" si="19"/>
        <v>0</v>
      </c>
    </row>
    <row r="96" spans="1:80" x14ac:dyDescent="0.25">
      <c r="A96" t="str">
        <f t="shared" si="9"/>
        <v>TAKH.KH3</v>
      </c>
      <c r="B96" s="1" t="s">
        <v>126</v>
      </c>
      <c r="C96" s="1" t="s">
        <v>127</v>
      </c>
      <c r="D96" s="1" t="s">
        <v>127</v>
      </c>
      <c r="E96" s="17">
        <v>410.88000000000466</v>
      </c>
      <c r="F96" s="17">
        <v>499.10999999998603</v>
      </c>
      <c r="G96" s="17">
        <v>413.77999999999884</v>
      </c>
      <c r="H96" s="17">
        <v>447.13999999998487</v>
      </c>
      <c r="I96" s="17">
        <v>538.53999999997905</v>
      </c>
      <c r="J96" s="17">
        <v>510.20000000001164</v>
      </c>
      <c r="K96" s="17">
        <v>598.88000000000466</v>
      </c>
      <c r="L96" s="17">
        <v>501.92999999999302</v>
      </c>
      <c r="M96" s="17">
        <v>561.86000000004424</v>
      </c>
      <c r="N96" s="17">
        <v>848.17999999999302</v>
      </c>
      <c r="O96" s="17">
        <v>526.84000000002561</v>
      </c>
      <c r="P96" s="17">
        <v>715.62000000005355</v>
      </c>
      <c r="Q96" s="20">
        <v>20.550000000000068</v>
      </c>
      <c r="R96" s="20">
        <v>24.950000000000045</v>
      </c>
      <c r="S96" s="20">
        <v>20.690000000000055</v>
      </c>
      <c r="T96" s="20">
        <v>22.350000000000023</v>
      </c>
      <c r="U96" s="20">
        <v>26.930000000000007</v>
      </c>
      <c r="V96" s="20">
        <v>25.509999999999991</v>
      </c>
      <c r="W96" s="20">
        <v>29.939999999999998</v>
      </c>
      <c r="X96" s="20">
        <v>25.100000000000009</v>
      </c>
      <c r="Y96" s="20">
        <v>28.090000000000003</v>
      </c>
      <c r="Z96" s="20">
        <v>42.399999999999864</v>
      </c>
      <c r="AA96" s="20">
        <v>26.349999999999909</v>
      </c>
      <c r="AB96" s="20">
        <v>35.780000000000086</v>
      </c>
      <c r="AC96" s="17">
        <v>55.539999999999964</v>
      </c>
      <c r="AD96" s="17">
        <v>66.519999999999982</v>
      </c>
      <c r="AE96" s="17">
        <v>54.410000000000309</v>
      </c>
      <c r="AF96" s="17">
        <v>57.940000000000055</v>
      </c>
      <c r="AG96" s="17">
        <v>68.789999999999964</v>
      </c>
      <c r="AH96" s="17">
        <v>64.199999999999818</v>
      </c>
      <c r="AI96" s="17">
        <v>74.25</v>
      </c>
      <c r="AJ96" s="17">
        <v>61.280000000000015</v>
      </c>
      <c r="AK96" s="17">
        <v>67.52000000000001</v>
      </c>
      <c r="AL96" s="17">
        <v>100.36000000000013</v>
      </c>
      <c r="AM96" s="17">
        <v>61.329999999999927</v>
      </c>
      <c r="AN96" s="17">
        <v>82</v>
      </c>
      <c r="AO96" s="20">
        <f t="shared" si="12"/>
        <v>486.97000000000469</v>
      </c>
      <c r="AP96" s="20">
        <f t="shared" si="20"/>
        <v>590.57999999998606</v>
      </c>
      <c r="AQ96" s="20">
        <f t="shared" si="20"/>
        <v>488.8799999999992</v>
      </c>
      <c r="AR96" s="20">
        <f t="shared" si="20"/>
        <v>527.42999999998494</v>
      </c>
      <c r="AS96" s="20">
        <f t="shared" si="20"/>
        <v>634.25999999997907</v>
      </c>
      <c r="AT96" s="20">
        <f t="shared" si="20"/>
        <v>599.91000000001145</v>
      </c>
      <c r="AU96" s="20">
        <f t="shared" si="20"/>
        <v>703.07000000000471</v>
      </c>
      <c r="AV96" s="20">
        <f t="shared" si="20"/>
        <v>588.30999999999301</v>
      </c>
      <c r="AW96" s="20">
        <f t="shared" si="20"/>
        <v>657.47000000004425</v>
      </c>
      <c r="AX96" s="20">
        <f t="shared" si="20"/>
        <v>990.93999999999301</v>
      </c>
      <c r="AY96" s="20">
        <f t="shared" si="20"/>
        <v>614.52000000002545</v>
      </c>
      <c r="AZ96" s="20">
        <f t="shared" si="20"/>
        <v>833.40000000005364</v>
      </c>
      <c r="BA96" s="17">
        <v>8.2200000000000006</v>
      </c>
      <c r="BB96" s="17">
        <v>9.98</v>
      </c>
      <c r="BC96" s="17">
        <v>8.27</v>
      </c>
      <c r="BD96" s="17">
        <v>8.94</v>
      </c>
      <c r="BE96" s="17">
        <v>10.77</v>
      </c>
      <c r="BF96" s="17">
        <v>10.199999999999999</v>
      </c>
      <c r="BG96" s="17">
        <v>11.97</v>
      </c>
      <c r="BH96" s="17">
        <v>10.039999999999999</v>
      </c>
      <c r="BI96" s="17">
        <v>11.23</v>
      </c>
      <c r="BJ96" s="17">
        <v>16.96</v>
      </c>
      <c r="BK96" s="17">
        <v>10.53</v>
      </c>
      <c r="BL96" s="17">
        <v>14.31</v>
      </c>
      <c r="BM96" s="20">
        <f t="shared" si="13"/>
        <v>495.19000000000472</v>
      </c>
      <c r="BN96" s="20">
        <f t="shared" si="21"/>
        <v>600.55999999998608</v>
      </c>
      <c r="BO96" s="20">
        <f t="shared" si="21"/>
        <v>497.14999999999918</v>
      </c>
      <c r="BP96" s="20">
        <f t="shared" si="21"/>
        <v>536.369999999985</v>
      </c>
      <c r="BQ96" s="20">
        <f t="shared" si="21"/>
        <v>645.02999999997905</v>
      </c>
      <c r="BR96" s="20">
        <f t="shared" si="21"/>
        <v>610.1100000000115</v>
      </c>
      <c r="BS96" s="20">
        <f t="shared" si="21"/>
        <v>715.04000000000474</v>
      </c>
      <c r="BT96" s="20">
        <f t="shared" si="21"/>
        <v>598.34999999999297</v>
      </c>
      <c r="BU96" s="20">
        <f t="shared" si="21"/>
        <v>668.70000000004427</v>
      </c>
      <c r="BV96" s="20">
        <f t="shared" si="21"/>
        <v>1007.899999999993</v>
      </c>
      <c r="BW96" s="20">
        <f t="shared" si="21"/>
        <v>625.05000000002542</v>
      </c>
      <c r="BX96" s="20">
        <f t="shared" si="21"/>
        <v>847.71000000005358</v>
      </c>
      <c r="BY96" s="17">
        <f t="shared" si="16"/>
        <v>6572.9600000000792</v>
      </c>
      <c r="BZ96" s="17">
        <f t="shared" si="17"/>
        <v>328.6400000000001</v>
      </c>
      <c r="CA96" s="17">
        <f t="shared" si="18"/>
        <v>945.56000000000029</v>
      </c>
      <c r="CB96" s="17">
        <f t="shared" si="19"/>
        <v>7847.1600000000799</v>
      </c>
    </row>
    <row r="97" spans="1:80" x14ac:dyDescent="0.25">
      <c r="A97" t="str">
        <f t="shared" si="9"/>
        <v>KHW.KHW1</v>
      </c>
      <c r="B97" s="1" t="s">
        <v>128</v>
      </c>
      <c r="C97" s="1" t="s">
        <v>129</v>
      </c>
      <c r="D97" s="1" t="s">
        <v>129</v>
      </c>
      <c r="E97" s="17">
        <v>38.009999999994761</v>
      </c>
      <c r="F97" s="17">
        <v>47.020000000000437</v>
      </c>
      <c r="G97" s="17">
        <v>29.260000000000218</v>
      </c>
      <c r="H97" s="17">
        <v>15.110000000000582</v>
      </c>
      <c r="I97" s="17">
        <v>11.930000000000291</v>
      </c>
      <c r="J97" s="17">
        <v>23.590000000000146</v>
      </c>
      <c r="K97" s="17">
        <v>13.75</v>
      </c>
      <c r="L97" s="17">
        <v>13.930000000000291</v>
      </c>
      <c r="M97" s="17">
        <v>26.699999999998909</v>
      </c>
      <c r="N97" s="17">
        <v>30.360000000000582</v>
      </c>
      <c r="O97" s="17">
        <v>31.110000000000582</v>
      </c>
      <c r="P97" s="17">
        <v>31.659999999999854</v>
      </c>
      <c r="Q97" s="20">
        <v>1.8999999999999773</v>
      </c>
      <c r="R97" s="20">
        <v>2.3500000000000227</v>
      </c>
      <c r="S97" s="20">
        <v>1.460000000000008</v>
      </c>
      <c r="T97" s="20">
        <v>0.76000000000000512</v>
      </c>
      <c r="U97" s="20">
        <v>0.60000000000000853</v>
      </c>
      <c r="V97" s="20">
        <v>1.1699999999999875</v>
      </c>
      <c r="W97" s="20">
        <v>0.68999999999999773</v>
      </c>
      <c r="X97" s="20">
        <v>0.68999999999999773</v>
      </c>
      <c r="Y97" s="20">
        <v>1.339999999999975</v>
      </c>
      <c r="Z97" s="20">
        <v>1.5199999999999818</v>
      </c>
      <c r="AA97" s="20">
        <v>1.5600000000000023</v>
      </c>
      <c r="AB97" s="20">
        <v>1.5900000000000034</v>
      </c>
      <c r="AC97" s="17">
        <v>5.1399999999999864</v>
      </c>
      <c r="AD97" s="17">
        <v>6.2599999999999909</v>
      </c>
      <c r="AE97" s="17">
        <v>3.8500000000000227</v>
      </c>
      <c r="AF97" s="17">
        <v>1.960000000000008</v>
      </c>
      <c r="AG97" s="17">
        <v>1.5200000000000102</v>
      </c>
      <c r="AH97" s="17">
        <v>2.9600000000000364</v>
      </c>
      <c r="AI97" s="17">
        <v>1.7099999999999795</v>
      </c>
      <c r="AJ97" s="17">
        <v>1.7000000000000171</v>
      </c>
      <c r="AK97" s="17">
        <v>3.2100000000000364</v>
      </c>
      <c r="AL97" s="17">
        <v>3.589999999999975</v>
      </c>
      <c r="AM97" s="17">
        <v>3.6200000000000045</v>
      </c>
      <c r="AN97" s="17">
        <v>3.6200000000000045</v>
      </c>
      <c r="AO97" s="20">
        <f t="shared" si="12"/>
        <v>45.049999999994725</v>
      </c>
      <c r="AP97" s="20">
        <f t="shared" si="20"/>
        <v>55.63000000000045</v>
      </c>
      <c r="AQ97" s="20">
        <f t="shared" si="20"/>
        <v>34.570000000000249</v>
      </c>
      <c r="AR97" s="20">
        <f t="shared" si="20"/>
        <v>17.830000000000595</v>
      </c>
      <c r="AS97" s="20">
        <f t="shared" si="20"/>
        <v>14.05000000000031</v>
      </c>
      <c r="AT97" s="20">
        <f t="shared" si="20"/>
        <v>27.720000000000169</v>
      </c>
      <c r="AU97" s="20">
        <f t="shared" si="20"/>
        <v>16.149999999999977</v>
      </c>
      <c r="AV97" s="20">
        <f t="shared" si="20"/>
        <v>16.320000000000306</v>
      </c>
      <c r="AW97" s="20">
        <f t="shared" si="20"/>
        <v>31.24999999999892</v>
      </c>
      <c r="AX97" s="20">
        <f t="shared" si="20"/>
        <v>35.470000000000539</v>
      </c>
      <c r="AY97" s="20">
        <f t="shared" si="20"/>
        <v>36.290000000000589</v>
      </c>
      <c r="AZ97" s="20">
        <f t="shared" si="20"/>
        <v>36.869999999999862</v>
      </c>
      <c r="BA97" s="17">
        <v>0.76</v>
      </c>
      <c r="BB97" s="17">
        <v>0.94</v>
      </c>
      <c r="BC97" s="17">
        <v>0.59</v>
      </c>
      <c r="BD97" s="17">
        <v>0.3</v>
      </c>
      <c r="BE97" s="17">
        <v>0.24</v>
      </c>
      <c r="BF97" s="17">
        <v>0.47</v>
      </c>
      <c r="BG97" s="17">
        <v>0.27</v>
      </c>
      <c r="BH97" s="17">
        <v>0.28000000000000003</v>
      </c>
      <c r="BI97" s="17">
        <v>0.53</v>
      </c>
      <c r="BJ97" s="17">
        <v>0.61</v>
      </c>
      <c r="BK97" s="17">
        <v>0.62</v>
      </c>
      <c r="BL97" s="17">
        <v>0.63</v>
      </c>
      <c r="BM97" s="20">
        <f t="shared" si="13"/>
        <v>45.809999999994723</v>
      </c>
      <c r="BN97" s="20">
        <f t="shared" si="21"/>
        <v>56.570000000000448</v>
      </c>
      <c r="BO97" s="20">
        <f t="shared" si="21"/>
        <v>35.160000000000252</v>
      </c>
      <c r="BP97" s="20">
        <f t="shared" si="21"/>
        <v>18.130000000000596</v>
      </c>
      <c r="BQ97" s="20">
        <f t="shared" si="21"/>
        <v>14.29000000000031</v>
      </c>
      <c r="BR97" s="20">
        <f t="shared" si="21"/>
        <v>28.190000000000168</v>
      </c>
      <c r="BS97" s="20">
        <f t="shared" si="21"/>
        <v>16.419999999999977</v>
      </c>
      <c r="BT97" s="20">
        <f t="shared" si="21"/>
        <v>16.600000000000307</v>
      </c>
      <c r="BU97" s="20">
        <f t="shared" si="21"/>
        <v>31.779999999998921</v>
      </c>
      <c r="BV97" s="20">
        <f t="shared" si="21"/>
        <v>36.080000000000538</v>
      </c>
      <c r="BW97" s="20">
        <f t="shared" si="21"/>
        <v>36.910000000000586</v>
      </c>
      <c r="BX97" s="20">
        <f t="shared" si="21"/>
        <v>37.499999999999865</v>
      </c>
      <c r="BY97" s="17">
        <f t="shared" si="16"/>
        <v>312.42999999999665</v>
      </c>
      <c r="BZ97" s="17">
        <f t="shared" si="17"/>
        <v>15.629999999999967</v>
      </c>
      <c r="CA97" s="17">
        <f t="shared" si="18"/>
        <v>45.380000000000074</v>
      </c>
      <c r="CB97" s="17">
        <f t="shared" si="19"/>
        <v>373.43999999999676</v>
      </c>
    </row>
    <row r="98" spans="1:80" x14ac:dyDescent="0.25">
      <c r="A98" t="str">
        <f t="shared" si="9"/>
        <v>MANH.SPCIMP</v>
      </c>
      <c r="B98" s="1" t="s">
        <v>130</v>
      </c>
      <c r="C98" s="1" t="s">
        <v>131</v>
      </c>
      <c r="D98" s="1" t="s">
        <v>73</v>
      </c>
      <c r="E98" s="17">
        <v>-2.9299999999998363</v>
      </c>
      <c r="F98" s="17">
        <v>0</v>
      </c>
      <c r="G98" s="17">
        <v>0</v>
      </c>
      <c r="H98" s="17">
        <v>0</v>
      </c>
      <c r="I98" s="17">
        <v>-1.0499999999999545</v>
      </c>
      <c r="J98" s="17">
        <v>0</v>
      </c>
      <c r="K98" s="17">
        <v>0</v>
      </c>
      <c r="L98" s="17">
        <v>0</v>
      </c>
      <c r="M98" s="17">
        <v>0</v>
      </c>
      <c r="N98" s="17">
        <v>0</v>
      </c>
      <c r="O98" s="17">
        <v>-0.68999999999999773</v>
      </c>
      <c r="P98" s="17">
        <v>0</v>
      </c>
      <c r="Q98" s="20">
        <v>-0.15000000000000213</v>
      </c>
      <c r="R98" s="20">
        <v>0</v>
      </c>
      <c r="S98" s="20">
        <v>0</v>
      </c>
      <c r="T98" s="20">
        <v>0</v>
      </c>
      <c r="U98" s="20">
        <v>-6.0000000000000497E-2</v>
      </c>
      <c r="V98" s="20">
        <v>0</v>
      </c>
      <c r="W98" s="20">
        <v>0</v>
      </c>
      <c r="X98" s="20">
        <v>0</v>
      </c>
      <c r="Y98" s="20">
        <v>0</v>
      </c>
      <c r="Z98" s="20">
        <v>0</v>
      </c>
      <c r="AA98" s="20">
        <v>-4.0000000000000036E-2</v>
      </c>
      <c r="AB98" s="20">
        <v>0</v>
      </c>
      <c r="AC98" s="17">
        <v>-0.39999999999999858</v>
      </c>
      <c r="AD98" s="17">
        <v>0</v>
      </c>
      <c r="AE98" s="17">
        <v>0</v>
      </c>
      <c r="AF98" s="17">
        <v>0</v>
      </c>
      <c r="AG98" s="17">
        <v>-0.14000000000000057</v>
      </c>
      <c r="AH98" s="17">
        <v>0</v>
      </c>
      <c r="AI98" s="17">
        <v>0</v>
      </c>
      <c r="AJ98" s="17">
        <v>0</v>
      </c>
      <c r="AK98" s="17">
        <v>0</v>
      </c>
      <c r="AL98" s="17">
        <v>0</v>
      </c>
      <c r="AM98" s="17">
        <v>-8.0000000000000071E-2</v>
      </c>
      <c r="AN98" s="17">
        <v>0</v>
      </c>
      <c r="AO98" s="20">
        <f t="shared" si="12"/>
        <v>-3.479999999999837</v>
      </c>
      <c r="AP98" s="20">
        <f t="shared" si="20"/>
        <v>0</v>
      </c>
      <c r="AQ98" s="20">
        <f t="shared" si="20"/>
        <v>0</v>
      </c>
      <c r="AR98" s="20">
        <f t="shared" si="20"/>
        <v>0</v>
      </c>
      <c r="AS98" s="20">
        <f t="shared" si="20"/>
        <v>-1.2499999999999556</v>
      </c>
      <c r="AT98" s="20">
        <f t="shared" si="20"/>
        <v>0</v>
      </c>
      <c r="AU98" s="20">
        <f t="shared" si="20"/>
        <v>0</v>
      </c>
      <c r="AV98" s="20">
        <f t="shared" si="20"/>
        <v>0</v>
      </c>
      <c r="AW98" s="20">
        <f t="shared" si="20"/>
        <v>0</v>
      </c>
      <c r="AX98" s="20">
        <f t="shared" si="20"/>
        <v>0</v>
      </c>
      <c r="AY98" s="20">
        <f t="shared" si="20"/>
        <v>-0.80999999999999783</v>
      </c>
      <c r="AZ98" s="20">
        <f t="shared" si="20"/>
        <v>0</v>
      </c>
      <c r="BA98" s="17">
        <v>-0.06</v>
      </c>
      <c r="BB98" s="17">
        <v>0</v>
      </c>
      <c r="BC98" s="17">
        <v>0</v>
      </c>
      <c r="BD98" s="17">
        <v>0</v>
      </c>
      <c r="BE98" s="17">
        <v>-0.02</v>
      </c>
      <c r="BF98" s="17">
        <v>0</v>
      </c>
      <c r="BG98" s="17">
        <v>0</v>
      </c>
      <c r="BH98" s="17">
        <v>0</v>
      </c>
      <c r="BI98" s="17">
        <v>0</v>
      </c>
      <c r="BJ98" s="17">
        <v>0</v>
      </c>
      <c r="BK98" s="17">
        <v>-0.01</v>
      </c>
      <c r="BL98" s="17">
        <v>0</v>
      </c>
      <c r="BM98" s="20">
        <f t="shared" si="13"/>
        <v>-3.5399999999998371</v>
      </c>
      <c r="BN98" s="20">
        <f t="shared" si="21"/>
        <v>0</v>
      </c>
      <c r="BO98" s="20">
        <f t="shared" si="21"/>
        <v>0</v>
      </c>
      <c r="BP98" s="20">
        <f t="shared" si="21"/>
        <v>0</v>
      </c>
      <c r="BQ98" s="20">
        <f t="shared" si="21"/>
        <v>-1.2699999999999556</v>
      </c>
      <c r="BR98" s="20">
        <f t="shared" si="21"/>
        <v>0</v>
      </c>
      <c r="BS98" s="20">
        <f t="shared" si="21"/>
        <v>0</v>
      </c>
      <c r="BT98" s="20">
        <f t="shared" si="21"/>
        <v>0</v>
      </c>
      <c r="BU98" s="20">
        <f t="shared" si="21"/>
        <v>0</v>
      </c>
      <c r="BV98" s="20">
        <f t="shared" si="21"/>
        <v>0</v>
      </c>
      <c r="BW98" s="20">
        <f t="shared" si="21"/>
        <v>-0.81999999999999784</v>
      </c>
      <c r="BX98" s="20">
        <f t="shared" si="21"/>
        <v>0</v>
      </c>
      <c r="BY98" s="17">
        <f t="shared" si="16"/>
        <v>-4.6699999999997885</v>
      </c>
      <c r="BZ98" s="17">
        <f t="shared" si="17"/>
        <v>-0.25000000000000266</v>
      </c>
      <c r="CA98" s="17">
        <f t="shared" si="18"/>
        <v>-0.7099999999999993</v>
      </c>
      <c r="CB98" s="17">
        <f t="shared" si="19"/>
        <v>-5.6299999999997903</v>
      </c>
    </row>
    <row r="99" spans="1:80" x14ac:dyDescent="0.25">
      <c r="A99" t="str">
        <f t="shared" si="9"/>
        <v>MEGE.MEG1</v>
      </c>
      <c r="B99" s="1" t="s">
        <v>132</v>
      </c>
      <c r="C99" s="1" t="s">
        <v>133</v>
      </c>
      <c r="D99" s="1" t="s">
        <v>133</v>
      </c>
      <c r="E99" s="17">
        <v>-232.73999999999796</v>
      </c>
      <c r="F99" s="17">
        <v>-151.56000000000131</v>
      </c>
      <c r="G99" s="17">
        <v>-50.8700000000008</v>
      </c>
      <c r="H99" s="17">
        <v>-82.510000000000218</v>
      </c>
      <c r="I99" s="17">
        <v>-144.68000000000029</v>
      </c>
      <c r="J99" s="17">
        <v>-134.45000000000073</v>
      </c>
      <c r="K99" s="17">
        <v>-140.03000000000247</v>
      </c>
      <c r="L99" s="17">
        <v>-138.56000000000495</v>
      </c>
      <c r="M99" s="17">
        <v>-158.88000000000102</v>
      </c>
      <c r="N99" s="17">
        <v>-248.66000000000349</v>
      </c>
      <c r="O99" s="17">
        <v>-154.33999999999651</v>
      </c>
      <c r="P99" s="17">
        <v>-257.61000000000058</v>
      </c>
      <c r="Q99" s="20">
        <v>-11.639999999999986</v>
      </c>
      <c r="R99" s="20">
        <v>-7.5800000000000409</v>
      </c>
      <c r="S99" s="20">
        <v>-2.5500000000000114</v>
      </c>
      <c r="T99" s="20">
        <v>-4.1199999999999974</v>
      </c>
      <c r="U99" s="20">
        <v>-7.230000000000004</v>
      </c>
      <c r="V99" s="20">
        <v>-6.720000000000006</v>
      </c>
      <c r="W99" s="20">
        <v>-6.9999999999999964</v>
      </c>
      <c r="X99" s="20">
        <v>-6.93</v>
      </c>
      <c r="Y99" s="20">
        <v>-7.9499999999999993</v>
      </c>
      <c r="Z99" s="20">
        <v>-12.430000000000007</v>
      </c>
      <c r="AA99" s="20">
        <v>-7.7199999999999989</v>
      </c>
      <c r="AB99" s="20">
        <v>-12.879999999999995</v>
      </c>
      <c r="AC99" s="17">
        <v>-31.460000000000036</v>
      </c>
      <c r="AD99" s="17">
        <v>-20.200000000000045</v>
      </c>
      <c r="AE99" s="17">
        <v>-6.6899999999999977</v>
      </c>
      <c r="AF99" s="17">
        <v>-10.689999999999998</v>
      </c>
      <c r="AG99" s="17">
        <v>-18.47999999999999</v>
      </c>
      <c r="AH99" s="17">
        <v>-16.919999999999987</v>
      </c>
      <c r="AI99" s="17">
        <v>-17.36</v>
      </c>
      <c r="AJ99" s="17">
        <v>-16.909999999999997</v>
      </c>
      <c r="AK99" s="17">
        <v>-19.089999999999989</v>
      </c>
      <c r="AL99" s="17">
        <v>-29.430000000000064</v>
      </c>
      <c r="AM99" s="17">
        <v>-17.96999999999997</v>
      </c>
      <c r="AN99" s="17">
        <v>-29.519999999999982</v>
      </c>
      <c r="AO99" s="20">
        <f t="shared" si="12"/>
        <v>-275.83999999999799</v>
      </c>
      <c r="AP99" s="20">
        <f t="shared" si="20"/>
        <v>-179.3400000000014</v>
      </c>
      <c r="AQ99" s="20">
        <f t="shared" si="20"/>
        <v>-60.110000000000809</v>
      </c>
      <c r="AR99" s="20">
        <f t="shared" si="20"/>
        <v>-97.320000000000221</v>
      </c>
      <c r="AS99" s="20">
        <f t="shared" si="20"/>
        <v>-170.3900000000003</v>
      </c>
      <c r="AT99" s="20">
        <f t="shared" si="20"/>
        <v>-158.09000000000071</v>
      </c>
      <c r="AU99" s="20">
        <f t="shared" si="20"/>
        <v>-164.39000000000249</v>
      </c>
      <c r="AV99" s="20">
        <f t="shared" si="20"/>
        <v>-162.40000000000495</v>
      </c>
      <c r="AW99" s="20">
        <f t="shared" si="20"/>
        <v>-185.92000000000098</v>
      </c>
      <c r="AX99" s="20">
        <f t="shared" si="20"/>
        <v>-290.52000000000356</v>
      </c>
      <c r="AY99" s="20">
        <f t="shared" si="20"/>
        <v>-180.02999999999648</v>
      </c>
      <c r="AZ99" s="20">
        <f t="shared" si="20"/>
        <v>-300.01000000000056</v>
      </c>
      <c r="BA99" s="17">
        <v>-4.6500000000000004</v>
      </c>
      <c r="BB99" s="17">
        <v>-3.03</v>
      </c>
      <c r="BC99" s="17">
        <v>-1.02</v>
      </c>
      <c r="BD99" s="17">
        <v>-1.65</v>
      </c>
      <c r="BE99" s="17">
        <v>-2.89</v>
      </c>
      <c r="BF99" s="17">
        <v>-2.69</v>
      </c>
      <c r="BG99" s="17">
        <v>-2.8</v>
      </c>
      <c r="BH99" s="17">
        <v>-2.77</v>
      </c>
      <c r="BI99" s="17">
        <v>-3.18</v>
      </c>
      <c r="BJ99" s="17">
        <v>-4.97</v>
      </c>
      <c r="BK99" s="17">
        <v>-3.09</v>
      </c>
      <c r="BL99" s="17">
        <v>-5.15</v>
      </c>
      <c r="BM99" s="20">
        <f t="shared" si="13"/>
        <v>-280.48999999999796</v>
      </c>
      <c r="BN99" s="20">
        <f t="shared" si="21"/>
        <v>-182.3700000000014</v>
      </c>
      <c r="BO99" s="20">
        <f t="shared" si="21"/>
        <v>-61.130000000000813</v>
      </c>
      <c r="BP99" s="20">
        <f t="shared" si="21"/>
        <v>-98.970000000000226</v>
      </c>
      <c r="BQ99" s="20">
        <f t="shared" si="21"/>
        <v>-173.28000000000029</v>
      </c>
      <c r="BR99" s="20">
        <f t="shared" si="21"/>
        <v>-160.78000000000071</v>
      </c>
      <c r="BS99" s="20">
        <f t="shared" si="21"/>
        <v>-167.1900000000025</v>
      </c>
      <c r="BT99" s="20">
        <f t="shared" si="21"/>
        <v>-165.17000000000496</v>
      </c>
      <c r="BU99" s="20">
        <f t="shared" si="21"/>
        <v>-189.10000000000099</v>
      </c>
      <c r="BV99" s="20">
        <f t="shared" si="21"/>
        <v>-295.49000000000359</v>
      </c>
      <c r="BW99" s="20">
        <f t="shared" si="21"/>
        <v>-183.11999999999648</v>
      </c>
      <c r="BX99" s="20">
        <f t="shared" si="21"/>
        <v>-305.16000000000054</v>
      </c>
      <c r="BY99" s="17">
        <f t="shared" si="16"/>
        <v>-1894.8900000000103</v>
      </c>
      <c r="BZ99" s="17">
        <f t="shared" si="17"/>
        <v>-94.750000000000043</v>
      </c>
      <c r="CA99" s="17">
        <f t="shared" si="18"/>
        <v>-272.61</v>
      </c>
      <c r="CB99" s="17">
        <f t="shared" si="19"/>
        <v>-2262.2500000000105</v>
      </c>
    </row>
    <row r="100" spans="1:80" x14ac:dyDescent="0.25">
      <c r="A100" t="str">
        <f t="shared" si="9"/>
        <v>MAGE.BCHEXP</v>
      </c>
      <c r="B100" s="1" t="s">
        <v>134</v>
      </c>
      <c r="C100" s="1" t="s">
        <v>888</v>
      </c>
      <c r="D100" s="1" t="s">
        <v>28</v>
      </c>
      <c r="E100" s="17">
        <v>0</v>
      </c>
      <c r="F100" s="17">
        <v>0</v>
      </c>
      <c r="G100" s="17">
        <v>0</v>
      </c>
      <c r="H100" s="17">
        <v>0</v>
      </c>
      <c r="I100" s="17">
        <v>0</v>
      </c>
      <c r="J100" s="17">
        <v>0</v>
      </c>
      <c r="K100" s="17">
        <v>0</v>
      </c>
      <c r="L100" s="17">
        <v>0</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12"/>
        <v>0</v>
      </c>
      <c r="AP100" s="20">
        <f t="shared" si="20"/>
        <v>0</v>
      </c>
      <c r="AQ100" s="20">
        <f t="shared" si="20"/>
        <v>0</v>
      </c>
      <c r="AR100" s="20">
        <f t="shared" si="20"/>
        <v>0</v>
      </c>
      <c r="AS100" s="20">
        <f t="shared" si="20"/>
        <v>0</v>
      </c>
      <c r="AT100" s="20">
        <f t="shared" si="20"/>
        <v>0</v>
      </c>
      <c r="AU100" s="20">
        <f t="shared" si="20"/>
        <v>0</v>
      </c>
      <c r="AV100" s="20">
        <f t="shared" si="20"/>
        <v>0</v>
      </c>
      <c r="AW100" s="20">
        <f t="shared" si="20"/>
        <v>0</v>
      </c>
      <c r="AX100" s="20">
        <f t="shared" si="20"/>
        <v>0</v>
      </c>
      <c r="AY100" s="20">
        <f t="shared" si="20"/>
        <v>0</v>
      </c>
      <c r="AZ100" s="20">
        <f t="shared" si="20"/>
        <v>0</v>
      </c>
      <c r="BA100" s="17">
        <v>0</v>
      </c>
      <c r="BB100" s="17">
        <v>0</v>
      </c>
      <c r="BC100" s="17">
        <v>0</v>
      </c>
      <c r="BD100" s="17">
        <v>0</v>
      </c>
      <c r="BE100" s="17">
        <v>0</v>
      </c>
      <c r="BF100" s="17">
        <v>0</v>
      </c>
      <c r="BG100" s="17">
        <v>0</v>
      </c>
      <c r="BH100" s="17">
        <v>0</v>
      </c>
      <c r="BI100" s="17">
        <v>0</v>
      </c>
      <c r="BJ100" s="17">
        <v>0</v>
      </c>
      <c r="BK100" s="17">
        <v>0</v>
      </c>
      <c r="BL100" s="17">
        <v>0</v>
      </c>
      <c r="BM100" s="20">
        <f t="shared" si="13"/>
        <v>0</v>
      </c>
      <c r="BN100" s="20">
        <f t="shared" si="21"/>
        <v>0</v>
      </c>
      <c r="BO100" s="20">
        <f t="shared" si="21"/>
        <v>0</v>
      </c>
      <c r="BP100" s="20">
        <f t="shared" si="21"/>
        <v>0</v>
      </c>
      <c r="BQ100" s="20">
        <f t="shared" si="21"/>
        <v>0</v>
      </c>
      <c r="BR100" s="20">
        <f t="shared" si="21"/>
        <v>0</v>
      </c>
      <c r="BS100" s="20">
        <f t="shared" si="21"/>
        <v>0</v>
      </c>
      <c r="BT100" s="20">
        <f t="shared" si="21"/>
        <v>0</v>
      </c>
      <c r="BU100" s="20">
        <f t="shared" si="21"/>
        <v>0</v>
      </c>
      <c r="BV100" s="20">
        <f t="shared" si="21"/>
        <v>0</v>
      </c>
      <c r="BW100" s="20">
        <f t="shared" si="21"/>
        <v>0</v>
      </c>
      <c r="BX100" s="20">
        <f t="shared" si="21"/>
        <v>0</v>
      </c>
      <c r="BY100" s="17">
        <f t="shared" si="16"/>
        <v>0</v>
      </c>
      <c r="BZ100" s="17">
        <f t="shared" si="17"/>
        <v>0</v>
      </c>
      <c r="CA100" s="17">
        <f t="shared" si="18"/>
        <v>0</v>
      </c>
      <c r="CB100" s="17">
        <f t="shared" si="19"/>
        <v>0</v>
      </c>
    </row>
    <row r="101" spans="1:80" x14ac:dyDescent="0.25">
      <c r="A101" t="str">
        <f t="shared" si="9"/>
        <v>SCE.MKR1</v>
      </c>
      <c r="B101" s="1" t="s">
        <v>135</v>
      </c>
      <c r="C101" s="1" t="s">
        <v>136</v>
      </c>
      <c r="D101" s="1" t="s">
        <v>136</v>
      </c>
      <c r="E101" s="17">
        <v>-83.889999999999418</v>
      </c>
      <c r="F101" s="17">
        <v>-59.309999999999491</v>
      </c>
      <c r="G101" s="17">
        <v>-75.430000000000291</v>
      </c>
      <c r="H101" s="17">
        <v>-83.060000000000855</v>
      </c>
      <c r="I101" s="17">
        <v>-84.200000000000728</v>
      </c>
      <c r="J101" s="17">
        <v>-29.550000000000182</v>
      </c>
      <c r="K101" s="17">
        <v>-28.529999999999745</v>
      </c>
      <c r="L101" s="17">
        <v>-26.159999999999854</v>
      </c>
      <c r="M101" s="17">
        <v>-50.449999999998909</v>
      </c>
      <c r="N101" s="17">
        <v>-74.059999999999491</v>
      </c>
      <c r="O101" s="17">
        <v>-40.319999999999709</v>
      </c>
      <c r="P101" s="17">
        <v>-82.149999999999636</v>
      </c>
      <c r="Q101" s="20">
        <v>-4.2000000000000028</v>
      </c>
      <c r="R101" s="20">
        <v>-2.9600000000000009</v>
      </c>
      <c r="S101" s="20">
        <v>-3.7700000000000031</v>
      </c>
      <c r="T101" s="20">
        <v>-4.1500000000000004</v>
      </c>
      <c r="U101" s="20">
        <v>-4.21</v>
      </c>
      <c r="V101" s="20">
        <v>-1.48</v>
      </c>
      <c r="W101" s="20">
        <v>-1.42</v>
      </c>
      <c r="X101" s="20">
        <v>-1.3100000000000005</v>
      </c>
      <c r="Y101" s="20">
        <v>-2.5199999999999996</v>
      </c>
      <c r="Z101" s="20">
        <v>-3.7000000000000028</v>
      </c>
      <c r="AA101" s="20">
        <v>-2.0099999999999998</v>
      </c>
      <c r="AB101" s="20">
        <v>-4.1099999999999994</v>
      </c>
      <c r="AC101" s="17">
        <v>-11.340000000000003</v>
      </c>
      <c r="AD101" s="17">
        <v>-7.9000000000000057</v>
      </c>
      <c r="AE101" s="17">
        <v>-9.9199999999999875</v>
      </c>
      <c r="AF101" s="17">
        <v>-10.76</v>
      </c>
      <c r="AG101" s="17">
        <v>-10.76</v>
      </c>
      <c r="AH101" s="17">
        <v>-3.72</v>
      </c>
      <c r="AI101" s="17">
        <v>-3.5400000000000027</v>
      </c>
      <c r="AJ101" s="17">
        <v>-3.1999999999999993</v>
      </c>
      <c r="AK101" s="17">
        <v>-6.0599999999999952</v>
      </c>
      <c r="AL101" s="17">
        <v>-8.7700000000000031</v>
      </c>
      <c r="AM101" s="17">
        <v>-4.6999999999999993</v>
      </c>
      <c r="AN101" s="17">
        <v>-9.4099999999999966</v>
      </c>
      <c r="AO101" s="20">
        <f t="shared" si="12"/>
        <v>-99.429999999999424</v>
      </c>
      <c r="AP101" s="20">
        <f t="shared" si="20"/>
        <v>-70.169999999999504</v>
      </c>
      <c r="AQ101" s="20">
        <f t="shared" si="20"/>
        <v>-89.120000000000289</v>
      </c>
      <c r="AR101" s="20">
        <f t="shared" si="20"/>
        <v>-97.970000000000866</v>
      </c>
      <c r="AS101" s="20">
        <f t="shared" si="20"/>
        <v>-99.170000000000726</v>
      </c>
      <c r="AT101" s="20">
        <f t="shared" si="20"/>
        <v>-34.750000000000185</v>
      </c>
      <c r="AU101" s="20">
        <f t="shared" si="20"/>
        <v>-33.489999999999753</v>
      </c>
      <c r="AV101" s="20">
        <f t="shared" si="20"/>
        <v>-30.669999999999856</v>
      </c>
      <c r="AW101" s="20">
        <f t="shared" si="20"/>
        <v>-59.0299999999989</v>
      </c>
      <c r="AX101" s="20">
        <f t="shared" si="20"/>
        <v>-86.52999999999949</v>
      </c>
      <c r="AY101" s="20">
        <f t="shared" si="20"/>
        <v>-47.029999999999703</v>
      </c>
      <c r="AZ101" s="20">
        <f t="shared" si="20"/>
        <v>-95.669999999999632</v>
      </c>
      <c r="BA101" s="17">
        <v>-1.68</v>
      </c>
      <c r="BB101" s="17">
        <v>-1.19</v>
      </c>
      <c r="BC101" s="17">
        <v>-1.51</v>
      </c>
      <c r="BD101" s="17">
        <v>-1.66</v>
      </c>
      <c r="BE101" s="17">
        <v>-1.68</v>
      </c>
      <c r="BF101" s="17">
        <v>-0.59</v>
      </c>
      <c r="BG101" s="17">
        <v>-0.56999999999999995</v>
      </c>
      <c r="BH101" s="17">
        <v>-0.52</v>
      </c>
      <c r="BI101" s="17">
        <v>-1.01</v>
      </c>
      <c r="BJ101" s="17">
        <v>-1.48</v>
      </c>
      <c r="BK101" s="17">
        <v>-0.81</v>
      </c>
      <c r="BL101" s="17">
        <v>-1.64</v>
      </c>
      <c r="BM101" s="20">
        <f t="shared" si="13"/>
        <v>-101.10999999999943</v>
      </c>
      <c r="BN101" s="20">
        <f t="shared" si="21"/>
        <v>-71.359999999999502</v>
      </c>
      <c r="BO101" s="20">
        <f t="shared" si="21"/>
        <v>-90.630000000000294</v>
      </c>
      <c r="BP101" s="20">
        <f t="shared" si="21"/>
        <v>-99.630000000000862</v>
      </c>
      <c r="BQ101" s="20">
        <f t="shared" si="21"/>
        <v>-100.85000000000073</v>
      </c>
      <c r="BR101" s="20">
        <f t="shared" si="21"/>
        <v>-35.340000000000188</v>
      </c>
      <c r="BS101" s="20">
        <f t="shared" si="21"/>
        <v>-34.059999999999754</v>
      </c>
      <c r="BT101" s="20">
        <f t="shared" si="21"/>
        <v>-31.189999999999856</v>
      </c>
      <c r="BU101" s="20">
        <f t="shared" si="21"/>
        <v>-60.039999999998898</v>
      </c>
      <c r="BV101" s="20">
        <f t="shared" si="21"/>
        <v>-88.009999999999494</v>
      </c>
      <c r="BW101" s="20">
        <f t="shared" si="21"/>
        <v>-47.839999999999705</v>
      </c>
      <c r="BX101" s="20">
        <f t="shared" si="21"/>
        <v>-97.309999999999633</v>
      </c>
      <c r="BY101" s="17">
        <f t="shared" si="16"/>
        <v>-717.10999999999831</v>
      </c>
      <c r="BZ101" s="17">
        <f t="shared" si="17"/>
        <v>-35.840000000000011</v>
      </c>
      <c r="CA101" s="17">
        <f t="shared" si="18"/>
        <v>-104.42000000000002</v>
      </c>
      <c r="CB101" s="17">
        <f t="shared" si="19"/>
        <v>-857.36999999999841</v>
      </c>
    </row>
    <row r="102" spans="1:80" x14ac:dyDescent="0.25">
      <c r="A102" t="str">
        <f t="shared" si="9"/>
        <v>TCN.MKRC</v>
      </c>
      <c r="B102" s="1" t="s">
        <v>33</v>
      </c>
      <c r="C102" s="1" t="s">
        <v>137</v>
      </c>
      <c r="D102" s="1" t="s">
        <v>137</v>
      </c>
      <c r="E102" s="17">
        <v>-589.83000000000175</v>
      </c>
      <c r="F102" s="17">
        <v>-424.52000000000407</v>
      </c>
      <c r="G102" s="17">
        <v>-383.35999999999331</v>
      </c>
      <c r="H102" s="17">
        <v>-307.09999999999854</v>
      </c>
      <c r="I102" s="17">
        <v>-33.369999999999891</v>
      </c>
      <c r="J102" s="17">
        <v>-19.859999999999673</v>
      </c>
      <c r="K102" s="17">
        <v>-312.27000000000407</v>
      </c>
      <c r="L102" s="17">
        <v>-364.47999999999593</v>
      </c>
      <c r="M102" s="17">
        <v>-228.86000000000058</v>
      </c>
      <c r="N102" s="17">
        <v>-655.83999999999651</v>
      </c>
      <c r="O102" s="17">
        <v>-408.9800000000032</v>
      </c>
      <c r="P102" s="17">
        <v>-608.27999999999884</v>
      </c>
      <c r="Q102" s="20">
        <v>-29.5</v>
      </c>
      <c r="R102" s="20">
        <v>-21.219999999999914</v>
      </c>
      <c r="S102" s="20">
        <v>-19.159999999999968</v>
      </c>
      <c r="T102" s="20">
        <v>-15.350000000000023</v>
      </c>
      <c r="U102" s="20">
        <v>-1.6700000000000017</v>
      </c>
      <c r="V102" s="20">
        <v>-1</v>
      </c>
      <c r="W102" s="20">
        <v>-15.620000000000005</v>
      </c>
      <c r="X102" s="20">
        <v>-18.220000000000027</v>
      </c>
      <c r="Y102" s="20">
        <v>-11.440000000000055</v>
      </c>
      <c r="Z102" s="20">
        <v>-32.789999999999964</v>
      </c>
      <c r="AA102" s="20">
        <v>-20.439999999999941</v>
      </c>
      <c r="AB102" s="20">
        <v>-30.420000000000073</v>
      </c>
      <c r="AC102" s="17">
        <v>-79.729999999999563</v>
      </c>
      <c r="AD102" s="17">
        <v>-56.569999999999936</v>
      </c>
      <c r="AE102" s="17">
        <v>-50.400000000000091</v>
      </c>
      <c r="AF102" s="17">
        <v>-39.799999999999955</v>
      </c>
      <c r="AG102" s="17">
        <v>-4.2699999999999818</v>
      </c>
      <c r="AH102" s="17">
        <v>-2.5</v>
      </c>
      <c r="AI102" s="17">
        <v>-38.710000000000036</v>
      </c>
      <c r="AJ102" s="17">
        <v>-44.5</v>
      </c>
      <c r="AK102" s="17">
        <v>-27.5</v>
      </c>
      <c r="AL102" s="17">
        <v>-77.599999999999909</v>
      </c>
      <c r="AM102" s="17">
        <v>-47.6099999999999</v>
      </c>
      <c r="AN102" s="17">
        <v>-69.700000000000273</v>
      </c>
      <c r="AO102" s="20">
        <f t="shared" si="12"/>
        <v>-699.06000000000131</v>
      </c>
      <c r="AP102" s="20">
        <f t="shared" si="20"/>
        <v>-502.31000000000392</v>
      </c>
      <c r="AQ102" s="20">
        <f t="shared" si="20"/>
        <v>-452.91999999999337</v>
      </c>
      <c r="AR102" s="20">
        <f t="shared" si="20"/>
        <v>-362.24999999999852</v>
      </c>
      <c r="AS102" s="20">
        <f t="shared" si="20"/>
        <v>-39.309999999999874</v>
      </c>
      <c r="AT102" s="20">
        <f t="shared" si="20"/>
        <v>-23.359999999999673</v>
      </c>
      <c r="AU102" s="20">
        <f t="shared" si="20"/>
        <v>-366.60000000000412</v>
      </c>
      <c r="AV102" s="20">
        <f t="shared" si="20"/>
        <v>-427.19999999999595</v>
      </c>
      <c r="AW102" s="20">
        <f t="shared" si="20"/>
        <v>-267.80000000000064</v>
      </c>
      <c r="AX102" s="20">
        <f t="shared" si="20"/>
        <v>-766.22999999999638</v>
      </c>
      <c r="AY102" s="20">
        <f t="shared" si="20"/>
        <v>-477.03000000000304</v>
      </c>
      <c r="AZ102" s="20">
        <f t="shared" si="20"/>
        <v>-708.39999999999918</v>
      </c>
      <c r="BA102" s="17">
        <v>-11.79</v>
      </c>
      <c r="BB102" s="17">
        <v>-8.49</v>
      </c>
      <c r="BC102" s="17">
        <v>-7.67</v>
      </c>
      <c r="BD102" s="17">
        <v>-6.14</v>
      </c>
      <c r="BE102" s="17">
        <v>-0.67</v>
      </c>
      <c r="BF102" s="17">
        <v>-0.4</v>
      </c>
      <c r="BG102" s="17">
        <v>-6.24</v>
      </c>
      <c r="BH102" s="17">
        <v>-7.29</v>
      </c>
      <c r="BI102" s="17">
        <v>-4.58</v>
      </c>
      <c r="BJ102" s="17">
        <v>-13.11</v>
      </c>
      <c r="BK102" s="17">
        <v>-8.18</v>
      </c>
      <c r="BL102" s="17">
        <v>-12.16</v>
      </c>
      <c r="BM102" s="20">
        <f t="shared" si="13"/>
        <v>-710.85000000000127</v>
      </c>
      <c r="BN102" s="20">
        <f t="shared" si="21"/>
        <v>-510.80000000000393</v>
      </c>
      <c r="BO102" s="20">
        <f t="shared" si="21"/>
        <v>-460.58999999999338</v>
      </c>
      <c r="BP102" s="20">
        <f t="shared" si="21"/>
        <v>-368.38999999999851</v>
      </c>
      <c r="BQ102" s="20">
        <f t="shared" si="21"/>
        <v>-39.979999999999876</v>
      </c>
      <c r="BR102" s="20">
        <f t="shared" si="21"/>
        <v>-23.759999999999671</v>
      </c>
      <c r="BS102" s="20">
        <f t="shared" si="21"/>
        <v>-372.84000000000412</v>
      </c>
      <c r="BT102" s="20">
        <f t="shared" si="21"/>
        <v>-434.48999999999597</v>
      </c>
      <c r="BU102" s="20">
        <f t="shared" si="21"/>
        <v>-272.38000000000062</v>
      </c>
      <c r="BV102" s="20">
        <f t="shared" si="21"/>
        <v>-779.33999999999639</v>
      </c>
      <c r="BW102" s="20">
        <f t="shared" si="21"/>
        <v>-485.21000000000305</v>
      </c>
      <c r="BX102" s="20">
        <f t="shared" si="21"/>
        <v>-720.55999999999915</v>
      </c>
      <c r="BY102" s="17">
        <f t="shared" si="16"/>
        <v>-4336.7499999999964</v>
      </c>
      <c r="BZ102" s="17">
        <f t="shared" si="17"/>
        <v>-216.82999999999998</v>
      </c>
      <c r="CA102" s="17">
        <f t="shared" si="18"/>
        <v>-625.60999999999945</v>
      </c>
      <c r="CB102" s="17">
        <f t="shared" si="19"/>
        <v>-5179.1899999999969</v>
      </c>
    </row>
    <row r="103" spans="1:80" x14ac:dyDescent="0.25">
      <c r="A103" t="str">
        <f t="shared" ref="A103:A172" si="22">B103&amp;"."&amp;IF(D103="CES1/CES2",C103,IF(C103="CRE1/CRE2",C103,D103))</f>
        <v>MSCG.BCHIMP</v>
      </c>
      <c r="B103" s="1" t="s">
        <v>138</v>
      </c>
      <c r="C103" s="1" t="s">
        <v>139</v>
      </c>
      <c r="D103" s="1" t="s">
        <v>21</v>
      </c>
      <c r="E103" s="17">
        <v>0</v>
      </c>
      <c r="F103" s="17">
        <v>0</v>
      </c>
      <c r="G103" s="17">
        <v>0.10999999999999943</v>
      </c>
      <c r="H103" s="17">
        <v>0</v>
      </c>
      <c r="I103" s="17">
        <v>0</v>
      </c>
      <c r="J103" s="17">
        <v>0</v>
      </c>
      <c r="K103" s="17">
        <v>0.20999999999999375</v>
      </c>
      <c r="L103" s="17">
        <v>0</v>
      </c>
      <c r="M103" s="17">
        <v>0</v>
      </c>
      <c r="N103" s="17">
        <v>0</v>
      </c>
      <c r="O103" s="17">
        <v>0</v>
      </c>
      <c r="P103" s="17">
        <v>0</v>
      </c>
      <c r="Q103" s="20">
        <v>0</v>
      </c>
      <c r="R103" s="20">
        <v>0</v>
      </c>
      <c r="S103" s="20">
        <v>1.0000000000000009E-2</v>
      </c>
      <c r="T103" s="20">
        <v>0</v>
      </c>
      <c r="U103" s="20">
        <v>0</v>
      </c>
      <c r="V103" s="20">
        <v>0</v>
      </c>
      <c r="W103" s="20">
        <v>1.0000000000000009E-2</v>
      </c>
      <c r="X103" s="20">
        <v>0</v>
      </c>
      <c r="Y103" s="20">
        <v>0</v>
      </c>
      <c r="Z103" s="20">
        <v>0</v>
      </c>
      <c r="AA103" s="20">
        <v>0</v>
      </c>
      <c r="AB103" s="20">
        <v>0</v>
      </c>
      <c r="AC103" s="17">
        <v>0</v>
      </c>
      <c r="AD103" s="17">
        <v>0</v>
      </c>
      <c r="AE103" s="17">
        <v>1.0000000000000231E-2</v>
      </c>
      <c r="AF103" s="17">
        <v>0</v>
      </c>
      <c r="AG103" s="17">
        <v>0</v>
      </c>
      <c r="AH103" s="17">
        <v>0</v>
      </c>
      <c r="AI103" s="17">
        <v>3.0000000000000249E-2</v>
      </c>
      <c r="AJ103" s="17">
        <v>0</v>
      </c>
      <c r="AK103" s="17">
        <v>0</v>
      </c>
      <c r="AL103" s="17">
        <v>0</v>
      </c>
      <c r="AM103" s="17">
        <v>0</v>
      </c>
      <c r="AN103" s="17">
        <v>0</v>
      </c>
      <c r="AO103" s="20">
        <f t="shared" si="12"/>
        <v>0</v>
      </c>
      <c r="AP103" s="20">
        <f t="shared" si="20"/>
        <v>0</v>
      </c>
      <c r="AQ103" s="20">
        <f t="shared" si="20"/>
        <v>0.12999999999999967</v>
      </c>
      <c r="AR103" s="20">
        <f t="shared" si="20"/>
        <v>0</v>
      </c>
      <c r="AS103" s="20">
        <f t="shared" si="20"/>
        <v>0</v>
      </c>
      <c r="AT103" s="20">
        <f t="shared" si="20"/>
        <v>0</v>
      </c>
      <c r="AU103" s="20">
        <f t="shared" si="20"/>
        <v>0.249999999999994</v>
      </c>
      <c r="AV103" s="20">
        <f t="shared" si="20"/>
        <v>0</v>
      </c>
      <c r="AW103" s="20">
        <f t="shared" si="20"/>
        <v>0</v>
      </c>
      <c r="AX103" s="20">
        <f t="shared" si="20"/>
        <v>0</v>
      </c>
      <c r="AY103" s="20">
        <f t="shared" si="20"/>
        <v>0</v>
      </c>
      <c r="AZ103" s="20">
        <f t="shared" si="20"/>
        <v>0</v>
      </c>
      <c r="BA103" s="17">
        <v>0</v>
      </c>
      <c r="BB103" s="17">
        <v>0</v>
      </c>
      <c r="BC103" s="17">
        <v>0</v>
      </c>
      <c r="BD103" s="17">
        <v>0</v>
      </c>
      <c r="BE103" s="17">
        <v>0</v>
      </c>
      <c r="BF103" s="17">
        <v>0</v>
      </c>
      <c r="BG103" s="17">
        <v>0</v>
      </c>
      <c r="BH103" s="17">
        <v>0</v>
      </c>
      <c r="BI103" s="17">
        <v>0</v>
      </c>
      <c r="BJ103" s="17">
        <v>0</v>
      </c>
      <c r="BK103" s="17">
        <v>0</v>
      </c>
      <c r="BL103" s="17">
        <v>0</v>
      </c>
      <c r="BM103" s="20">
        <f t="shared" si="13"/>
        <v>0</v>
      </c>
      <c r="BN103" s="20">
        <f t="shared" si="21"/>
        <v>0</v>
      </c>
      <c r="BO103" s="20">
        <f t="shared" si="21"/>
        <v>0.12999999999999967</v>
      </c>
      <c r="BP103" s="20">
        <f t="shared" si="21"/>
        <v>0</v>
      </c>
      <c r="BQ103" s="20">
        <f t="shared" si="21"/>
        <v>0</v>
      </c>
      <c r="BR103" s="20">
        <f t="shared" si="21"/>
        <v>0</v>
      </c>
      <c r="BS103" s="20">
        <f t="shared" si="21"/>
        <v>0.249999999999994</v>
      </c>
      <c r="BT103" s="20">
        <f t="shared" si="21"/>
        <v>0</v>
      </c>
      <c r="BU103" s="20">
        <f t="shared" si="21"/>
        <v>0</v>
      </c>
      <c r="BV103" s="20">
        <f t="shared" si="21"/>
        <v>0</v>
      </c>
      <c r="BW103" s="20">
        <f t="shared" si="21"/>
        <v>0</v>
      </c>
      <c r="BX103" s="20">
        <f t="shared" si="21"/>
        <v>0</v>
      </c>
      <c r="BY103" s="17">
        <f t="shared" si="16"/>
        <v>0.31999999999999318</v>
      </c>
      <c r="BZ103" s="17">
        <f t="shared" si="17"/>
        <v>2.0000000000000018E-2</v>
      </c>
      <c r="CA103" s="17">
        <f t="shared" si="18"/>
        <v>4.000000000000048E-2</v>
      </c>
      <c r="CB103" s="17">
        <f t="shared" si="19"/>
        <v>0.37999999999999368</v>
      </c>
    </row>
    <row r="104" spans="1:80" x14ac:dyDescent="0.25">
      <c r="A104" t="str">
        <f t="shared" si="22"/>
        <v>MSCG.120SIMP</v>
      </c>
      <c r="B104" s="1" t="s">
        <v>138</v>
      </c>
      <c r="C104" s="1" t="s">
        <v>860</v>
      </c>
      <c r="D104" s="1" t="s">
        <v>72</v>
      </c>
      <c r="E104" s="17">
        <v>0</v>
      </c>
      <c r="F104" s="17">
        <v>0</v>
      </c>
      <c r="G104" s="17">
        <v>0</v>
      </c>
      <c r="H104" s="17">
        <v>0</v>
      </c>
      <c r="I104" s="17">
        <v>0</v>
      </c>
      <c r="J104" s="17">
        <v>0</v>
      </c>
      <c r="K104" s="17">
        <v>0</v>
      </c>
      <c r="L104" s="17">
        <v>0</v>
      </c>
      <c r="M104" s="17">
        <v>0</v>
      </c>
      <c r="N104" s="17">
        <v>0</v>
      </c>
      <c r="O104" s="17">
        <v>0</v>
      </c>
      <c r="P104" s="17">
        <v>0</v>
      </c>
      <c r="Q104" s="20">
        <v>0</v>
      </c>
      <c r="R104" s="20">
        <v>0</v>
      </c>
      <c r="S104" s="20">
        <v>0</v>
      </c>
      <c r="T104" s="20">
        <v>0</v>
      </c>
      <c r="U104" s="20">
        <v>0</v>
      </c>
      <c r="V104" s="20">
        <v>0</v>
      </c>
      <c r="W104" s="20">
        <v>0</v>
      </c>
      <c r="X104" s="20">
        <v>0</v>
      </c>
      <c r="Y104" s="20">
        <v>0</v>
      </c>
      <c r="Z104" s="20">
        <v>0</v>
      </c>
      <c r="AA104" s="20">
        <v>0</v>
      </c>
      <c r="AB104" s="20">
        <v>0</v>
      </c>
      <c r="AC104" s="17">
        <v>0</v>
      </c>
      <c r="AD104" s="17">
        <v>0</v>
      </c>
      <c r="AE104" s="17">
        <v>0</v>
      </c>
      <c r="AF104" s="17">
        <v>0</v>
      </c>
      <c r="AG104" s="17">
        <v>0</v>
      </c>
      <c r="AH104" s="17">
        <v>0</v>
      </c>
      <c r="AI104" s="17">
        <v>0</v>
      </c>
      <c r="AJ104" s="17">
        <v>0</v>
      </c>
      <c r="AK104" s="17">
        <v>0</v>
      </c>
      <c r="AL104" s="17">
        <v>0</v>
      </c>
      <c r="AM104" s="17">
        <v>0</v>
      </c>
      <c r="AN104" s="17">
        <v>0</v>
      </c>
      <c r="AO104" s="20">
        <f t="shared" si="12"/>
        <v>0</v>
      </c>
      <c r="AP104" s="20">
        <f t="shared" si="20"/>
        <v>0</v>
      </c>
      <c r="AQ104" s="20">
        <f t="shared" si="20"/>
        <v>0</v>
      </c>
      <c r="AR104" s="20">
        <f t="shared" si="20"/>
        <v>0</v>
      </c>
      <c r="AS104" s="20">
        <f t="shared" si="20"/>
        <v>0</v>
      </c>
      <c r="AT104" s="20">
        <f t="shared" si="20"/>
        <v>0</v>
      </c>
      <c r="AU104" s="20">
        <f t="shared" si="20"/>
        <v>0</v>
      </c>
      <c r="AV104" s="20">
        <f t="shared" si="20"/>
        <v>0</v>
      </c>
      <c r="AW104" s="20">
        <f t="shared" si="20"/>
        <v>0</v>
      </c>
      <c r="AX104" s="20">
        <f t="shared" si="20"/>
        <v>0</v>
      </c>
      <c r="AY104" s="20">
        <f t="shared" si="20"/>
        <v>0</v>
      </c>
      <c r="AZ104" s="20">
        <f t="shared" si="20"/>
        <v>0</v>
      </c>
      <c r="BA104" s="17">
        <v>0</v>
      </c>
      <c r="BB104" s="17">
        <v>0</v>
      </c>
      <c r="BC104" s="17">
        <v>0</v>
      </c>
      <c r="BD104" s="17">
        <v>0</v>
      </c>
      <c r="BE104" s="17">
        <v>0</v>
      </c>
      <c r="BF104" s="17">
        <v>0</v>
      </c>
      <c r="BG104" s="17">
        <v>0</v>
      </c>
      <c r="BH104" s="17">
        <v>0</v>
      </c>
      <c r="BI104" s="17">
        <v>0</v>
      </c>
      <c r="BJ104" s="17">
        <v>0</v>
      </c>
      <c r="BK104" s="17">
        <v>0</v>
      </c>
      <c r="BL104" s="17">
        <v>0</v>
      </c>
      <c r="BM104" s="20">
        <f t="shared" si="13"/>
        <v>0</v>
      </c>
      <c r="BN104" s="20">
        <f t="shared" si="21"/>
        <v>0</v>
      </c>
      <c r="BO104" s="20">
        <f t="shared" si="21"/>
        <v>0</v>
      </c>
      <c r="BP104" s="20">
        <f t="shared" si="21"/>
        <v>0</v>
      </c>
      <c r="BQ104" s="20">
        <f t="shared" si="21"/>
        <v>0</v>
      </c>
      <c r="BR104" s="20">
        <f t="shared" si="21"/>
        <v>0</v>
      </c>
      <c r="BS104" s="20">
        <f t="shared" si="21"/>
        <v>0</v>
      </c>
      <c r="BT104" s="20">
        <f t="shared" si="21"/>
        <v>0</v>
      </c>
      <c r="BU104" s="20">
        <f t="shared" si="21"/>
        <v>0</v>
      </c>
      <c r="BV104" s="20">
        <f t="shared" si="21"/>
        <v>0</v>
      </c>
      <c r="BW104" s="20">
        <f t="shared" si="21"/>
        <v>0</v>
      </c>
      <c r="BX104" s="20">
        <f t="shared" si="21"/>
        <v>0</v>
      </c>
      <c r="BY104" s="17">
        <f t="shared" si="16"/>
        <v>0</v>
      </c>
      <c r="BZ104" s="17">
        <f t="shared" si="17"/>
        <v>0</v>
      </c>
      <c r="CA104" s="17">
        <f t="shared" si="18"/>
        <v>0</v>
      </c>
      <c r="CB104" s="17">
        <f t="shared" si="19"/>
        <v>0</v>
      </c>
    </row>
    <row r="105" spans="1:80" x14ac:dyDescent="0.25">
      <c r="A105" t="str">
        <f t="shared" si="22"/>
        <v>MSCG.BCHEXP</v>
      </c>
      <c r="B105" s="1" t="s">
        <v>138</v>
      </c>
      <c r="C105" s="1" t="s">
        <v>822</v>
      </c>
      <c r="D105" s="1" t="s">
        <v>28</v>
      </c>
      <c r="E105" s="17">
        <v>0</v>
      </c>
      <c r="F105" s="17">
        <v>0</v>
      </c>
      <c r="G105" s="17">
        <v>0</v>
      </c>
      <c r="H105" s="17">
        <v>0</v>
      </c>
      <c r="I105" s="17">
        <v>0</v>
      </c>
      <c r="J105" s="17">
        <v>0</v>
      </c>
      <c r="K105" s="17">
        <v>0</v>
      </c>
      <c r="L105" s="17">
        <v>0</v>
      </c>
      <c r="M105" s="17">
        <v>0</v>
      </c>
      <c r="N105" s="17">
        <v>0</v>
      </c>
      <c r="O105" s="17">
        <v>0</v>
      </c>
      <c r="P105" s="17">
        <v>0</v>
      </c>
      <c r="Q105" s="20">
        <v>0</v>
      </c>
      <c r="R105" s="20">
        <v>0</v>
      </c>
      <c r="S105" s="20">
        <v>0</v>
      </c>
      <c r="T105" s="20">
        <v>0</v>
      </c>
      <c r="U105" s="20">
        <v>0</v>
      </c>
      <c r="V105" s="20">
        <v>0</v>
      </c>
      <c r="W105" s="20">
        <v>0</v>
      </c>
      <c r="X105" s="20">
        <v>0</v>
      </c>
      <c r="Y105" s="20">
        <v>0</v>
      </c>
      <c r="Z105" s="20">
        <v>0</v>
      </c>
      <c r="AA105" s="20">
        <v>0</v>
      </c>
      <c r="AB105" s="20">
        <v>0</v>
      </c>
      <c r="AC105" s="17">
        <v>0</v>
      </c>
      <c r="AD105" s="17">
        <v>0</v>
      </c>
      <c r="AE105" s="17">
        <v>0</v>
      </c>
      <c r="AF105" s="17">
        <v>0</v>
      </c>
      <c r="AG105" s="17">
        <v>0</v>
      </c>
      <c r="AH105" s="17">
        <v>0</v>
      </c>
      <c r="AI105" s="17">
        <v>0</v>
      </c>
      <c r="AJ105" s="17">
        <v>0</v>
      </c>
      <c r="AK105" s="17">
        <v>0</v>
      </c>
      <c r="AL105" s="17">
        <v>0</v>
      </c>
      <c r="AM105" s="17">
        <v>0</v>
      </c>
      <c r="AN105" s="17">
        <v>0</v>
      </c>
      <c r="AO105" s="20">
        <f t="shared" si="12"/>
        <v>0</v>
      </c>
      <c r="AP105" s="20">
        <f t="shared" si="20"/>
        <v>0</v>
      </c>
      <c r="AQ105" s="20">
        <f t="shared" si="20"/>
        <v>0</v>
      </c>
      <c r="AR105" s="20">
        <f t="shared" si="20"/>
        <v>0</v>
      </c>
      <c r="AS105" s="20">
        <f t="shared" si="20"/>
        <v>0</v>
      </c>
      <c r="AT105" s="20">
        <f t="shared" si="20"/>
        <v>0</v>
      </c>
      <c r="AU105" s="20">
        <f t="shared" si="20"/>
        <v>0</v>
      </c>
      <c r="AV105" s="20">
        <f t="shared" si="20"/>
        <v>0</v>
      </c>
      <c r="AW105" s="20">
        <f t="shared" si="20"/>
        <v>0</v>
      </c>
      <c r="AX105" s="20">
        <f t="shared" si="20"/>
        <v>0</v>
      </c>
      <c r="AY105" s="20">
        <f t="shared" si="20"/>
        <v>0</v>
      </c>
      <c r="AZ105" s="20">
        <f t="shared" si="20"/>
        <v>0</v>
      </c>
      <c r="BA105" s="17">
        <v>0</v>
      </c>
      <c r="BB105" s="17">
        <v>0</v>
      </c>
      <c r="BC105" s="17">
        <v>0</v>
      </c>
      <c r="BD105" s="17">
        <v>0</v>
      </c>
      <c r="BE105" s="17">
        <v>0</v>
      </c>
      <c r="BF105" s="17">
        <v>0</v>
      </c>
      <c r="BG105" s="17">
        <v>0</v>
      </c>
      <c r="BH105" s="17">
        <v>0</v>
      </c>
      <c r="BI105" s="17">
        <v>0</v>
      </c>
      <c r="BJ105" s="17">
        <v>0</v>
      </c>
      <c r="BK105" s="17">
        <v>0</v>
      </c>
      <c r="BL105" s="17">
        <v>0</v>
      </c>
      <c r="BM105" s="20">
        <f t="shared" si="13"/>
        <v>0</v>
      </c>
      <c r="BN105" s="20">
        <f t="shared" si="21"/>
        <v>0</v>
      </c>
      <c r="BO105" s="20">
        <f t="shared" si="21"/>
        <v>0</v>
      </c>
      <c r="BP105" s="20">
        <f t="shared" si="21"/>
        <v>0</v>
      </c>
      <c r="BQ105" s="20">
        <f t="shared" si="21"/>
        <v>0</v>
      </c>
      <c r="BR105" s="20">
        <f t="shared" si="21"/>
        <v>0</v>
      </c>
      <c r="BS105" s="20">
        <f t="shared" si="21"/>
        <v>0</v>
      </c>
      <c r="BT105" s="20">
        <f t="shared" si="21"/>
        <v>0</v>
      </c>
      <c r="BU105" s="20">
        <f t="shared" si="21"/>
        <v>0</v>
      </c>
      <c r="BV105" s="20">
        <f t="shared" si="21"/>
        <v>0</v>
      </c>
      <c r="BW105" s="20">
        <f t="shared" si="21"/>
        <v>0</v>
      </c>
      <c r="BX105" s="20">
        <f t="shared" si="21"/>
        <v>0</v>
      </c>
      <c r="BY105" s="17">
        <f t="shared" si="16"/>
        <v>0</v>
      </c>
      <c r="BZ105" s="17">
        <f t="shared" si="17"/>
        <v>0</v>
      </c>
      <c r="CA105" s="17">
        <f t="shared" si="18"/>
        <v>0</v>
      </c>
      <c r="CB105" s="17">
        <f t="shared" si="19"/>
        <v>0</v>
      </c>
    </row>
    <row r="106" spans="1:80" x14ac:dyDescent="0.25">
      <c r="A106" t="str">
        <f t="shared" si="22"/>
        <v>MSCG.SPCEXP</v>
      </c>
      <c r="B106" s="1" t="s">
        <v>138</v>
      </c>
      <c r="C106" s="1" t="s">
        <v>889</v>
      </c>
      <c r="D106" s="1" t="s">
        <v>74</v>
      </c>
      <c r="E106" s="17">
        <v>0</v>
      </c>
      <c r="F106" s="17">
        <v>0</v>
      </c>
      <c r="G106" s="17">
        <v>0</v>
      </c>
      <c r="H106" s="17">
        <v>0</v>
      </c>
      <c r="I106" s="17">
        <v>0</v>
      </c>
      <c r="J106" s="17">
        <v>0</v>
      </c>
      <c r="K106" s="17">
        <v>0</v>
      </c>
      <c r="L106" s="17">
        <v>0</v>
      </c>
      <c r="M106" s="17">
        <v>0</v>
      </c>
      <c r="N106" s="17">
        <v>0</v>
      </c>
      <c r="O106" s="17">
        <v>0</v>
      </c>
      <c r="P106" s="17">
        <v>0</v>
      </c>
      <c r="Q106" s="20">
        <v>0</v>
      </c>
      <c r="R106" s="20">
        <v>0</v>
      </c>
      <c r="S106" s="20">
        <v>0</v>
      </c>
      <c r="T106" s="20">
        <v>0</v>
      </c>
      <c r="U106" s="20">
        <v>0</v>
      </c>
      <c r="V106" s="20">
        <v>0</v>
      </c>
      <c r="W106" s="20">
        <v>0</v>
      </c>
      <c r="X106" s="20">
        <v>0</v>
      </c>
      <c r="Y106" s="20">
        <v>0</v>
      </c>
      <c r="Z106" s="20">
        <v>0</v>
      </c>
      <c r="AA106" s="20">
        <v>0</v>
      </c>
      <c r="AB106" s="20">
        <v>0</v>
      </c>
      <c r="AC106" s="17">
        <v>0</v>
      </c>
      <c r="AD106" s="17">
        <v>0</v>
      </c>
      <c r="AE106" s="17">
        <v>0</v>
      </c>
      <c r="AF106" s="17">
        <v>0</v>
      </c>
      <c r="AG106" s="17">
        <v>0</v>
      </c>
      <c r="AH106" s="17">
        <v>0</v>
      </c>
      <c r="AI106" s="17">
        <v>0</v>
      </c>
      <c r="AJ106" s="17">
        <v>0</v>
      </c>
      <c r="AK106" s="17">
        <v>0</v>
      </c>
      <c r="AL106" s="17">
        <v>0</v>
      </c>
      <c r="AM106" s="17">
        <v>0</v>
      </c>
      <c r="AN106" s="17">
        <v>0</v>
      </c>
      <c r="AO106" s="20">
        <f t="shared" si="12"/>
        <v>0</v>
      </c>
      <c r="AP106" s="20">
        <f t="shared" si="20"/>
        <v>0</v>
      </c>
      <c r="AQ106" s="20">
        <f t="shared" si="20"/>
        <v>0</v>
      </c>
      <c r="AR106" s="20">
        <f t="shared" si="20"/>
        <v>0</v>
      </c>
      <c r="AS106" s="20">
        <f t="shared" si="20"/>
        <v>0</v>
      </c>
      <c r="AT106" s="20">
        <f t="shared" si="20"/>
        <v>0</v>
      </c>
      <c r="AU106" s="20">
        <f t="shared" si="20"/>
        <v>0</v>
      </c>
      <c r="AV106" s="20">
        <f t="shared" si="20"/>
        <v>0</v>
      </c>
      <c r="AW106" s="20">
        <f t="shared" si="20"/>
        <v>0</v>
      </c>
      <c r="AX106" s="20">
        <f t="shared" si="20"/>
        <v>0</v>
      </c>
      <c r="AY106" s="20">
        <f t="shared" si="20"/>
        <v>0</v>
      </c>
      <c r="AZ106" s="20">
        <f t="shared" si="20"/>
        <v>0</v>
      </c>
      <c r="BA106" s="17">
        <v>0</v>
      </c>
      <c r="BB106" s="17">
        <v>0</v>
      </c>
      <c r="BC106" s="17">
        <v>0</v>
      </c>
      <c r="BD106" s="17">
        <v>0</v>
      </c>
      <c r="BE106" s="17">
        <v>0</v>
      </c>
      <c r="BF106" s="17">
        <v>0</v>
      </c>
      <c r="BG106" s="17">
        <v>0</v>
      </c>
      <c r="BH106" s="17">
        <v>0</v>
      </c>
      <c r="BI106" s="17">
        <v>0</v>
      </c>
      <c r="BJ106" s="17">
        <v>0</v>
      </c>
      <c r="BK106" s="17">
        <v>0</v>
      </c>
      <c r="BL106" s="17">
        <v>0</v>
      </c>
      <c r="BM106" s="20">
        <f t="shared" si="13"/>
        <v>0</v>
      </c>
      <c r="BN106" s="20">
        <f t="shared" si="21"/>
        <v>0</v>
      </c>
      <c r="BO106" s="20">
        <f t="shared" si="21"/>
        <v>0</v>
      </c>
      <c r="BP106" s="20">
        <f t="shared" si="21"/>
        <v>0</v>
      </c>
      <c r="BQ106" s="20">
        <f t="shared" si="21"/>
        <v>0</v>
      </c>
      <c r="BR106" s="20">
        <f t="shared" si="21"/>
        <v>0</v>
      </c>
      <c r="BS106" s="20">
        <f t="shared" si="21"/>
        <v>0</v>
      </c>
      <c r="BT106" s="20">
        <f t="shared" si="21"/>
        <v>0</v>
      </c>
      <c r="BU106" s="20">
        <f t="shared" si="21"/>
        <v>0</v>
      </c>
      <c r="BV106" s="20">
        <f t="shared" si="21"/>
        <v>0</v>
      </c>
      <c r="BW106" s="20">
        <f t="shared" si="21"/>
        <v>0</v>
      </c>
      <c r="BX106" s="20">
        <f t="shared" si="21"/>
        <v>0</v>
      </c>
      <c r="BY106" s="17">
        <f t="shared" si="16"/>
        <v>0</v>
      </c>
      <c r="BZ106" s="17">
        <f t="shared" si="17"/>
        <v>0</v>
      </c>
      <c r="CA106" s="17">
        <f t="shared" si="18"/>
        <v>0</v>
      </c>
      <c r="CB106" s="17">
        <f t="shared" si="19"/>
        <v>0</v>
      </c>
    </row>
    <row r="107" spans="1:80" x14ac:dyDescent="0.25">
      <c r="A107" t="str">
        <f t="shared" si="22"/>
        <v>GPWF.NEP1</v>
      </c>
      <c r="B107" s="1" t="s">
        <v>140</v>
      </c>
      <c r="C107" s="1" t="s">
        <v>141</v>
      </c>
      <c r="D107" s="1" t="s">
        <v>141</v>
      </c>
      <c r="E107" s="17">
        <v>32.619999999998981</v>
      </c>
      <c r="F107" s="17">
        <v>24.020000000000437</v>
      </c>
      <c r="G107" s="17">
        <v>23.170000000000073</v>
      </c>
      <c r="H107" s="17">
        <v>26.090000000000146</v>
      </c>
      <c r="I107" s="17">
        <v>29.639999999999418</v>
      </c>
      <c r="J107" s="17">
        <v>21.270000000000437</v>
      </c>
      <c r="K107" s="17">
        <v>14.029999999999745</v>
      </c>
      <c r="L107" s="17">
        <v>23.190000000000509</v>
      </c>
      <c r="M107" s="17">
        <v>20.639999999999418</v>
      </c>
      <c r="N107" s="17">
        <v>22.069999999999709</v>
      </c>
      <c r="O107" s="17">
        <v>23.670000000000073</v>
      </c>
      <c r="P107" s="17">
        <v>51.360000000000582</v>
      </c>
      <c r="Q107" s="20">
        <v>1.6400000000000148</v>
      </c>
      <c r="R107" s="20">
        <v>1.2000000000000171</v>
      </c>
      <c r="S107" s="20">
        <v>1.160000000000025</v>
      </c>
      <c r="T107" s="20">
        <v>1.2999999999999972</v>
      </c>
      <c r="U107" s="20">
        <v>1.4800000000000182</v>
      </c>
      <c r="V107" s="20">
        <v>1.0700000000000074</v>
      </c>
      <c r="W107" s="20">
        <v>0.70000000000000284</v>
      </c>
      <c r="X107" s="20">
        <v>1.1599999999999966</v>
      </c>
      <c r="Y107" s="20">
        <v>1.0300000000000011</v>
      </c>
      <c r="Z107" s="20">
        <v>1.0999999999999943</v>
      </c>
      <c r="AA107" s="20">
        <v>1.1899999999999977</v>
      </c>
      <c r="AB107" s="20">
        <v>2.5699999999999932</v>
      </c>
      <c r="AC107" s="17">
        <v>4.4099999999999682</v>
      </c>
      <c r="AD107" s="17">
        <v>3.1999999999999886</v>
      </c>
      <c r="AE107" s="17">
        <v>3.0500000000000114</v>
      </c>
      <c r="AF107" s="17">
        <v>3.3799999999999955</v>
      </c>
      <c r="AG107" s="17">
        <v>3.7900000000000205</v>
      </c>
      <c r="AH107" s="17">
        <v>2.6700000000000159</v>
      </c>
      <c r="AI107" s="17">
        <v>1.7400000000000091</v>
      </c>
      <c r="AJ107" s="17">
        <v>2.8300000000000125</v>
      </c>
      <c r="AK107" s="17">
        <v>2.4800000000000182</v>
      </c>
      <c r="AL107" s="17">
        <v>2.6100000000000136</v>
      </c>
      <c r="AM107" s="17">
        <v>2.7599999999999909</v>
      </c>
      <c r="AN107" s="17">
        <v>5.8899999999999864</v>
      </c>
      <c r="AO107" s="20">
        <f t="shared" si="12"/>
        <v>38.669999999998964</v>
      </c>
      <c r="AP107" s="20">
        <f t="shared" si="20"/>
        <v>28.420000000000442</v>
      </c>
      <c r="AQ107" s="20">
        <f t="shared" si="20"/>
        <v>27.380000000000109</v>
      </c>
      <c r="AR107" s="20">
        <f t="shared" si="20"/>
        <v>30.770000000000138</v>
      </c>
      <c r="AS107" s="20">
        <f t="shared" si="20"/>
        <v>34.909999999999457</v>
      </c>
      <c r="AT107" s="20">
        <f t="shared" si="20"/>
        <v>25.01000000000046</v>
      </c>
      <c r="AU107" s="20">
        <f t="shared" si="20"/>
        <v>16.469999999999757</v>
      </c>
      <c r="AV107" s="20">
        <f t="shared" si="20"/>
        <v>27.180000000000518</v>
      </c>
      <c r="AW107" s="20">
        <f t="shared" si="20"/>
        <v>24.149999999999437</v>
      </c>
      <c r="AX107" s="20">
        <f t="shared" si="20"/>
        <v>25.779999999999717</v>
      </c>
      <c r="AY107" s="20">
        <f t="shared" si="20"/>
        <v>27.620000000000061</v>
      </c>
      <c r="AZ107" s="20">
        <f t="shared" si="20"/>
        <v>59.820000000000562</v>
      </c>
      <c r="BA107" s="17">
        <v>0.65</v>
      </c>
      <c r="BB107" s="17">
        <v>0.48</v>
      </c>
      <c r="BC107" s="17">
        <v>0.46</v>
      </c>
      <c r="BD107" s="17">
        <v>0.52</v>
      </c>
      <c r="BE107" s="17">
        <v>0.59</v>
      </c>
      <c r="BF107" s="17">
        <v>0.43</v>
      </c>
      <c r="BG107" s="17">
        <v>0.28000000000000003</v>
      </c>
      <c r="BH107" s="17">
        <v>0.46</v>
      </c>
      <c r="BI107" s="17">
        <v>0.41</v>
      </c>
      <c r="BJ107" s="17">
        <v>0.44</v>
      </c>
      <c r="BK107" s="17">
        <v>0.47</v>
      </c>
      <c r="BL107" s="17">
        <v>1.03</v>
      </c>
      <c r="BM107" s="20">
        <f t="shared" si="13"/>
        <v>39.319999999998963</v>
      </c>
      <c r="BN107" s="20">
        <f t="shared" si="21"/>
        <v>28.900000000000443</v>
      </c>
      <c r="BO107" s="20">
        <f t="shared" si="21"/>
        <v>27.84000000000011</v>
      </c>
      <c r="BP107" s="20">
        <f t="shared" si="21"/>
        <v>31.290000000000138</v>
      </c>
      <c r="BQ107" s="20">
        <f t="shared" si="21"/>
        <v>35.49999999999946</v>
      </c>
      <c r="BR107" s="20">
        <f t="shared" si="21"/>
        <v>25.44000000000046</v>
      </c>
      <c r="BS107" s="20">
        <f t="shared" si="21"/>
        <v>16.749999999999758</v>
      </c>
      <c r="BT107" s="20">
        <f t="shared" si="21"/>
        <v>27.640000000000519</v>
      </c>
      <c r="BU107" s="20">
        <f t="shared" si="21"/>
        <v>24.559999999999437</v>
      </c>
      <c r="BV107" s="20">
        <f t="shared" si="21"/>
        <v>26.219999999999718</v>
      </c>
      <c r="BW107" s="20">
        <f t="shared" si="21"/>
        <v>28.09000000000006</v>
      </c>
      <c r="BX107" s="20">
        <f t="shared" si="21"/>
        <v>60.850000000000563</v>
      </c>
      <c r="BY107" s="17">
        <f t="shared" si="16"/>
        <v>311.76999999999953</v>
      </c>
      <c r="BZ107" s="17">
        <f t="shared" si="17"/>
        <v>15.600000000000065</v>
      </c>
      <c r="CA107" s="17">
        <f t="shared" si="18"/>
        <v>45.03000000000003</v>
      </c>
      <c r="CB107" s="17">
        <f t="shared" si="19"/>
        <v>372.39999999999975</v>
      </c>
    </row>
    <row r="108" spans="1:80" x14ac:dyDescent="0.25">
      <c r="A108" t="str">
        <f t="shared" si="22"/>
        <v>APNC.NOVAGEN15M</v>
      </c>
      <c r="B108" s="1" t="s">
        <v>142</v>
      </c>
      <c r="C108" s="1" t="s">
        <v>143</v>
      </c>
      <c r="D108" s="1" t="s">
        <v>143</v>
      </c>
      <c r="E108" s="17">
        <v>0</v>
      </c>
      <c r="F108" s="17">
        <v>0</v>
      </c>
      <c r="G108" s="17">
        <v>0</v>
      </c>
      <c r="H108" s="17">
        <v>0</v>
      </c>
      <c r="I108" s="17">
        <v>0</v>
      </c>
      <c r="J108" s="17">
        <v>0</v>
      </c>
      <c r="K108" s="17">
        <v>0</v>
      </c>
      <c r="L108" s="17">
        <v>0</v>
      </c>
      <c r="M108" s="17">
        <v>0</v>
      </c>
      <c r="N108" s="17">
        <v>0</v>
      </c>
      <c r="O108" s="17">
        <v>0</v>
      </c>
      <c r="P108" s="17">
        <v>0</v>
      </c>
      <c r="Q108" s="20">
        <v>0</v>
      </c>
      <c r="R108" s="20">
        <v>0</v>
      </c>
      <c r="S108" s="20">
        <v>0</v>
      </c>
      <c r="T108" s="20">
        <v>0</v>
      </c>
      <c r="U108" s="20">
        <v>0</v>
      </c>
      <c r="V108" s="20">
        <v>0</v>
      </c>
      <c r="W108" s="20">
        <v>0</v>
      </c>
      <c r="X108" s="20">
        <v>0</v>
      </c>
      <c r="Y108" s="20">
        <v>0</v>
      </c>
      <c r="Z108" s="20">
        <v>0</v>
      </c>
      <c r="AA108" s="20">
        <v>0</v>
      </c>
      <c r="AB108" s="20">
        <v>0</v>
      </c>
      <c r="AC108" s="17">
        <v>0</v>
      </c>
      <c r="AD108" s="17">
        <v>0</v>
      </c>
      <c r="AE108" s="17">
        <v>0</v>
      </c>
      <c r="AF108" s="17">
        <v>0</v>
      </c>
      <c r="AG108" s="17">
        <v>0</v>
      </c>
      <c r="AH108" s="17">
        <v>0</v>
      </c>
      <c r="AI108" s="17">
        <v>0</v>
      </c>
      <c r="AJ108" s="17">
        <v>0</v>
      </c>
      <c r="AK108" s="17">
        <v>0</v>
      </c>
      <c r="AL108" s="17">
        <v>0</v>
      </c>
      <c r="AM108" s="17">
        <v>0</v>
      </c>
      <c r="AN108" s="17">
        <v>0</v>
      </c>
      <c r="AO108" s="20">
        <f t="shared" si="12"/>
        <v>0</v>
      </c>
      <c r="AP108" s="20">
        <f t="shared" si="20"/>
        <v>0</v>
      </c>
      <c r="AQ108" s="20">
        <f t="shared" si="20"/>
        <v>0</v>
      </c>
      <c r="AR108" s="20">
        <f t="shared" si="20"/>
        <v>0</v>
      </c>
      <c r="AS108" s="20">
        <f t="shared" si="20"/>
        <v>0</v>
      </c>
      <c r="AT108" s="20">
        <f t="shared" si="20"/>
        <v>0</v>
      </c>
      <c r="AU108" s="20">
        <f t="shared" si="20"/>
        <v>0</v>
      </c>
      <c r="AV108" s="20">
        <f t="shared" si="20"/>
        <v>0</v>
      </c>
      <c r="AW108" s="20">
        <f t="shared" si="20"/>
        <v>0</v>
      </c>
      <c r="AX108" s="20">
        <f t="shared" si="20"/>
        <v>0</v>
      </c>
      <c r="AY108" s="20">
        <f t="shared" si="20"/>
        <v>0</v>
      </c>
      <c r="AZ108" s="20">
        <f t="shared" si="20"/>
        <v>0</v>
      </c>
      <c r="BA108" s="17">
        <v>0</v>
      </c>
      <c r="BB108" s="17">
        <v>0</v>
      </c>
      <c r="BC108" s="17">
        <v>0</v>
      </c>
      <c r="BD108" s="17">
        <v>0</v>
      </c>
      <c r="BE108" s="17">
        <v>0</v>
      </c>
      <c r="BF108" s="17">
        <v>0</v>
      </c>
      <c r="BG108" s="17">
        <v>0</v>
      </c>
      <c r="BH108" s="17">
        <v>0</v>
      </c>
      <c r="BI108" s="17">
        <v>0</v>
      </c>
      <c r="BJ108" s="17">
        <v>0</v>
      </c>
      <c r="BK108" s="17">
        <v>0</v>
      </c>
      <c r="BL108" s="17">
        <v>0</v>
      </c>
      <c r="BM108" s="20">
        <f t="shared" si="13"/>
        <v>0</v>
      </c>
      <c r="BN108" s="20">
        <f t="shared" si="21"/>
        <v>0</v>
      </c>
      <c r="BO108" s="20">
        <f t="shared" si="21"/>
        <v>0</v>
      </c>
      <c r="BP108" s="20">
        <f t="shared" si="21"/>
        <v>0</v>
      </c>
      <c r="BQ108" s="20">
        <f t="shared" si="21"/>
        <v>0</v>
      </c>
      <c r="BR108" s="20">
        <f t="shared" si="21"/>
        <v>0</v>
      </c>
      <c r="BS108" s="20">
        <f t="shared" si="21"/>
        <v>0</v>
      </c>
      <c r="BT108" s="20">
        <f t="shared" si="21"/>
        <v>0</v>
      </c>
      <c r="BU108" s="20">
        <f t="shared" si="21"/>
        <v>0</v>
      </c>
      <c r="BV108" s="20">
        <f t="shared" si="21"/>
        <v>0</v>
      </c>
      <c r="BW108" s="20">
        <f t="shared" si="21"/>
        <v>0</v>
      </c>
      <c r="BX108" s="20">
        <f t="shared" si="21"/>
        <v>0</v>
      </c>
      <c r="BY108" s="17">
        <f t="shared" si="16"/>
        <v>0</v>
      </c>
      <c r="BZ108" s="17">
        <f t="shared" si="17"/>
        <v>0</v>
      </c>
      <c r="CA108" s="17">
        <f t="shared" si="18"/>
        <v>0</v>
      </c>
      <c r="CB108" s="17">
        <f t="shared" si="19"/>
        <v>0</v>
      </c>
    </row>
    <row r="109" spans="1:80" x14ac:dyDescent="0.25">
      <c r="A109" t="str">
        <f t="shared" si="22"/>
        <v>NPC.NPC1</v>
      </c>
      <c r="B109" s="1" t="s">
        <v>144</v>
      </c>
      <c r="C109" s="1" t="s">
        <v>145</v>
      </c>
      <c r="D109" s="1" t="s">
        <v>145</v>
      </c>
      <c r="E109" s="17">
        <v>0</v>
      </c>
      <c r="F109" s="17">
        <v>0</v>
      </c>
      <c r="G109" s="17">
        <v>0</v>
      </c>
      <c r="H109" s="17">
        <v>0</v>
      </c>
      <c r="I109" s="17">
        <v>0</v>
      </c>
      <c r="J109" s="17">
        <v>0</v>
      </c>
      <c r="K109" s="17">
        <v>0</v>
      </c>
      <c r="L109" s="17">
        <v>0</v>
      </c>
      <c r="M109" s="17">
        <v>0</v>
      </c>
      <c r="N109" s="17">
        <v>0</v>
      </c>
      <c r="O109" s="17">
        <v>0</v>
      </c>
      <c r="P109" s="17">
        <v>0</v>
      </c>
      <c r="Q109" s="20">
        <v>0</v>
      </c>
      <c r="R109" s="20">
        <v>0</v>
      </c>
      <c r="S109" s="20">
        <v>0</v>
      </c>
      <c r="T109" s="20">
        <v>0</v>
      </c>
      <c r="U109" s="20">
        <v>0</v>
      </c>
      <c r="V109" s="20">
        <v>0</v>
      </c>
      <c r="W109" s="20">
        <v>0</v>
      </c>
      <c r="X109" s="20">
        <v>0</v>
      </c>
      <c r="Y109" s="20">
        <v>0</v>
      </c>
      <c r="Z109" s="20">
        <v>0</v>
      </c>
      <c r="AA109" s="20">
        <v>0</v>
      </c>
      <c r="AB109" s="20">
        <v>0</v>
      </c>
      <c r="AC109" s="17">
        <v>0</v>
      </c>
      <c r="AD109" s="17">
        <v>0</v>
      </c>
      <c r="AE109" s="17">
        <v>0</v>
      </c>
      <c r="AF109" s="17">
        <v>0</v>
      </c>
      <c r="AG109" s="17">
        <v>0</v>
      </c>
      <c r="AH109" s="17">
        <v>0</v>
      </c>
      <c r="AI109" s="17">
        <v>0</v>
      </c>
      <c r="AJ109" s="17">
        <v>0</v>
      </c>
      <c r="AK109" s="17">
        <v>0</v>
      </c>
      <c r="AL109" s="17">
        <v>0</v>
      </c>
      <c r="AM109" s="17">
        <v>0</v>
      </c>
      <c r="AN109" s="17">
        <v>0</v>
      </c>
      <c r="AO109" s="20">
        <f t="shared" ref="AO109:AZ171" si="23">E109+Q109+AC109</f>
        <v>0</v>
      </c>
      <c r="AP109" s="20">
        <f t="shared" si="20"/>
        <v>0</v>
      </c>
      <c r="AQ109" s="20">
        <f t="shared" si="20"/>
        <v>0</v>
      </c>
      <c r="AR109" s="20">
        <f t="shared" si="20"/>
        <v>0</v>
      </c>
      <c r="AS109" s="20">
        <f t="shared" si="20"/>
        <v>0</v>
      </c>
      <c r="AT109" s="20">
        <f t="shared" si="20"/>
        <v>0</v>
      </c>
      <c r="AU109" s="20">
        <f t="shared" si="20"/>
        <v>0</v>
      </c>
      <c r="AV109" s="20">
        <f t="shared" si="20"/>
        <v>0</v>
      </c>
      <c r="AW109" s="20">
        <f t="shared" si="20"/>
        <v>0</v>
      </c>
      <c r="AX109" s="20">
        <f t="shared" si="20"/>
        <v>0</v>
      </c>
      <c r="AY109" s="20">
        <f t="shared" si="20"/>
        <v>0</v>
      </c>
      <c r="AZ109" s="20">
        <f t="shared" si="20"/>
        <v>0</v>
      </c>
      <c r="BA109" s="17">
        <v>0</v>
      </c>
      <c r="BB109" s="17">
        <v>0</v>
      </c>
      <c r="BC109" s="17">
        <v>0</v>
      </c>
      <c r="BD109" s="17">
        <v>0</v>
      </c>
      <c r="BE109" s="17">
        <v>0</v>
      </c>
      <c r="BF109" s="17">
        <v>0</v>
      </c>
      <c r="BG109" s="17">
        <v>0</v>
      </c>
      <c r="BH109" s="17">
        <v>0</v>
      </c>
      <c r="BI109" s="17">
        <v>0</v>
      </c>
      <c r="BJ109" s="17">
        <v>0</v>
      </c>
      <c r="BK109" s="17">
        <v>0</v>
      </c>
      <c r="BL109" s="17">
        <v>0</v>
      </c>
      <c r="BM109" s="20">
        <f t="shared" ref="BM109:BX171" si="24">AO109+BA109</f>
        <v>0</v>
      </c>
      <c r="BN109" s="20">
        <f t="shared" si="21"/>
        <v>0</v>
      </c>
      <c r="BO109" s="20">
        <f t="shared" si="21"/>
        <v>0</v>
      </c>
      <c r="BP109" s="20">
        <f t="shared" si="21"/>
        <v>0</v>
      </c>
      <c r="BQ109" s="20">
        <f t="shared" si="21"/>
        <v>0</v>
      </c>
      <c r="BR109" s="20">
        <f t="shared" si="21"/>
        <v>0</v>
      </c>
      <c r="BS109" s="20">
        <f t="shared" si="21"/>
        <v>0</v>
      </c>
      <c r="BT109" s="20">
        <f t="shared" si="21"/>
        <v>0</v>
      </c>
      <c r="BU109" s="20">
        <f t="shared" si="21"/>
        <v>0</v>
      </c>
      <c r="BV109" s="20">
        <f t="shared" si="21"/>
        <v>0</v>
      </c>
      <c r="BW109" s="20">
        <f t="shared" si="21"/>
        <v>0</v>
      </c>
      <c r="BX109" s="20">
        <f t="shared" si="21"/>
        <v>0</v>
      </c>
      <c r="BY109" s="17">
        <f t="shared" si="16"/>
        <v>0</v>
      </c>
      <c r="BZ109" s="17">
        <f t="shared" si="17"/>
        <v>0</v>
      </c>
      <c r="CA109" s="17">
        <f t="shared" si="18"/>
        <v>0</v>
      </c>
      <c r="CB109" s="17">
        <f t="shared" si="19"/>
        <v>0</v>
      </c>
    </row>
    <row r="110" spans="1:80" x14ac:dyDescent="0.25">
      <c r="A110" t="str">
        <f t="shared" si="22"/>
        <v>GPI.NPP1</v>
      </c>
      <c r="B110" s="1" t="s">
        <v>146</v>
      </c>
      <c r="C110" s="1" t="s">
        <v>147</v>
      </c>
      <c r="D110" s="1" t="s">
        <v>147</v>
      </c>
      <c r="E110" s="17">
        <v>0</v>
      </c>
      <c r="F110" s="17">
        <v>0</v>
      </c>
      <c r="G110" s="17">
        <v>0</v>
      </c>
      <c r="H110" s="17">
        <v>0</v>
      </c>
      <c r="I110" s="17">
        <v>0</v>
      </c>
      <c r="J110" s="17">
        <v>0</v>
      </c>
      <c r="K110" s="17">
        <v>0</v>
      </c>
      <c r="L110" s="17">
        <v>0</v>
      </c>
      <c r="M110" s="17">
        <v>0</v>
      </c>
      <c r="N110" s="17">
        <v>0</v>
      </c>
      <c r="O110" s="17">
        <v>0</v>
      </c>
      <c r="P110" s="17">
        <v>0</v>
      </c>
      <c r="Q110" s="20">
        <v>0</v>
      </c>
      <c r="R110" s="20">
        <v>0</v>
      </c>
      <c r="S110" s="20">
        <v>0</v>
      </c>
      <c r="T110" s="20">
        <v>0</v>
      </c>
      <c r="U110" s="20">
        <v>0</v>
      </c>
      <c r="V110" s="20">
        <v>0</v>
      </c>
      <c r="W110" s="20">
        <v>0</v>
      </c>
      <c r="X110" s="20">
        <v>0</v>
      </c>
      <c r="Y110" s="20">
        <v>0</v>
      </c>
      <c r="Z110" s="20">
        <v>0</v>
      </c>
      <c r="AA110" s="20">
        <v>0</v>
      </c>
      <c r="AB110" s="20">
        <v>0</v>
      </c>
      <c r="AC110" s="17">
        <v>0</v>
      </c>
      <c r="AD110" s="17">
        <v>0</v>
      </c>
      <c r="AE110" s="17">
        <v>0</v>
      </c>
      <c r="AF110" s="17">
        <v>0</v>
      </c>
      <c r="AG110" s="17">
        <v>0</v>
      </c>
      <c r="AH110" s="17">
        <v>0</v>
      </c>
      <c r="AI110" s="17">
        <v>0</v>
      </c>
      <c r="AJ110" s="17">
        <v>0</v>
      </c>
      <c r="AK110" s="17">
        <v>0</v>
      </c>
      <c r="AL110" s="17">
        <v>0</v>
      </c>
      <c r="AM110" s="17">
        <v>0</v>
      </c>
      <c r="AN110" s="17">
        <v>0</v>
      </c>
      <c r="AO110" s="20">
        <f t="shared" si="23"/>
        <v>0</v>
      </c>
      <c r="AP110" s="20">
        <f t="shared" si="20"/>
        <v>0</v>
      </c>
      <c r="AQ110" s="20">
        <f t="shared" si="20"/>
        <v>0</v>
      </c>
      <c r="AR110" s="20">
        <f t="shared" si="20"/>
        <v>0</v>
      </c>
      <c r="AS110" s="20">
        <f t="shared" si="20"/>
        <v>0</v>
      </c>
      <c r="AT110" s="20">
        <f t="shared" si="20"/>
        <v>0</v>
      </c>
      <c r="AU110" s="20">
        <f t="shared" si="20"/>
        <v>0</v>
      </c>
      <c r="AV110" s="20">
        <f t="shared" si="20"/>
        <v>0</v>
      </c>
      <c r="AW110" s="20">
        <f t="shared" si="20"/>
        <v>0</v>
      </c>
      <c r="AX110" s="20">
        <f t="shared" si="20"/>
        <v>0</v>
      </c>
      <c r="AY110" s="20">
        <f t="shared" si="20"/>
        <v>0</v>
      </c>
      <c r="AZ110" s="20">
        <f t="shared" si="20"/>
        <v>0</v>
      </c>
      <c r="BA110" s="17">
        <v>0</v>
      </c>
      <c r="BB110" s="17">
        <v>0</v>
      </c>
      <c r="BC110" s="17">
        <v>0</v>
      </c>
      <c r="BD110" s="17">
        <v>0</v>
      </c>
      <c r="BE110" s="17">
        <v>0</v>
      </c>
      <c r="BF110" s="17">
        <v>0</v>
      </c>
      <c r="BG110" s="17">
        <v>0</v>
      </c>
      <c r="BH110" s="17">
        <v>0</v>
      </c>
      <c r="BI110" s="17">
        <v>0</v>
      </c>
      <c r="BJ110" s="17">
        <v>0</v>
      </c>
      <c r="BK110" s="17">
        <v>0</v>
      </c>
      <c r="BL110" s="17">
        <v>0</v>
      </c>
      <c r="BM110" s="20">
        <f t="shared" si="24"/>
        <v>0</v>
      </c>
      <c r="BN110" s="20">
        <f t="shared" si="21"/>
        <v>0</v>
      </c>
      <c r="BO110" s="20">
        <f t="shared" si="21"/>
        <v>0</v>
      </c>
      <c r="BP110" s="20">
        <f t="shared" si="21"/>
        <v>0</v>
      </c>
      <c r="BQ110" s="20">
        <f t="shared" si="21"/>
        <v>0</v>
      </c>
      <c r="BR110" s="20">
        <f t="shared" si="21"/>
        <v>0</v>
      </c>
      <c r="BS110" s="20">
        <f t="shared" si="21"/>
        <v>0</v>
      </c>
      <c r="BT110" s="20">
        <f t="shared" si="21"/>
        <v>0</v>
      </c>
      <c r="BU110" s="20">
        <f t="shared" si="21"/>
        <v>0</v>
      </c>
      <c r="BV110" s="20">
        <f t="shared" si="21"/>
        <v>0</v>
      </c>
      <c r="BW110" s="20">
        <f t="shared" si="21"/>
        <v>0</v>
      </c>
      <c r="BX110" s="20">
        <f t="shared" si="21"/>
        <v>0</v>
      </c>
      <c r="BY110" s="17">
        <f t="shared" si="16"/>
        <v>0</v>
      </c>
      <c r="BZ110" s="17">
        <f t="shared" si="17"/>
        <v>0</v>
      </c>
      <c r="CA110" s="17">
        <f t="shared" si="18"/>
        <v>0</v>
      </c>
      <c r="CB110" s="17">
        <f t="shared" si="19"/>
        <v>0</v>
      </c>
    </row>
    <row r="111" spans="1:80" x14ac:dyDescent="0.25">
      <c r="A111" t="str">
        <f t="shared" si="22"/>
        <v>NRG.NRG3</v>
      </c>
      <c r="B111" s="1" t="s">
        <v>148</v>
      </c>
      <c r="C111" s="1" t="s">
        <v>149</v>
      </c>
      <c r="D111" s="1" t="s">
        <v>149</v>
      </c>
      <c r="E111" s="17">
        <v>-8.3900000000003274</v>
      </c>
      <c r="F111" s="17">
        <v>-12.469999999999345</v>
      </c>
      <c r="G111" s="17">
        <v>-10.720000000000255</v>
      </c>
      <c r="H111" s="17">
        <v>-8.8099999999999454</v>
      </c>
      <c r="I111" s="17">
        <v>-9.9499999999998181</v>
      </c>
      <c r="J111" s="17">
        <v>-9.0399999999999636</v>
      </c>
      <c r="K111" s="17">
        <v>-10.030000000000655</v>
      </c>
      <c r="L111" s="17">
        <v>-10.780000000000655</v>
      </c>
      <c r="M111" s="17">
        <v>-2.0799999999999272</v>
      </c>
      <c r="N111" s="17">
        <v>0</v>
      </c>
      <c r="O111" s="17">
        <v>-1.7200000000000273</v>
      </c>
      <c r="P111" s="17">
        <v>-17.780000000000655</v>
      </c>
      <c r="Q111" s="20">
        <v>-0.42000000000001592</v>
      </c>
      <c r="R111" s="20">
        <v>-0.61999999999997613</v>
      </c>
      <c r="S111" s="20">
        <v>-0.54000000000002046</v>
      </c>
      <c r="T111" s="20">
        <v>-0.44000000000002615</v>
      </c>
      <c r="U111" s="20">
        <v>-0.49000000000000909</v>
      </c>
      <c r="V111" s="20">
        <v>-0.44999999999998863</v>
      </c>
      <c r="W111" s="20">
        <v>-0.5</v>
      </c>
      <c r="X111" s="20">
        <v>-0.53999999999999204</v>
      </c>
      <c r="Y111" s="20">
        <v>-0.10000000000000142</v>
      </c>
      <c r="Z111" s="20">
        <v>0</v>
      </c>
      <c r="AA111" s="20">
        <v>-8.9999999999996305E-2</v>
      </c>
      <c r="AB111" s="20">
        <v>-0.88999999999998636</v>
      </c>
      <c r="AC111" s="17">
        <v>-1.1399999999999864</v>
      </c>
      <c r="AD111" s="17">
        <v>-1.6599999999999682</v>
      </c>
      <c r="AE111" s="17">
        <v>-1.4100000000000819</v>
      </c>
      <c r="AF111" s="17">
        <v>-1.1399999999999864</v>
      </c>
      <c r="AG111" s="17">
        <v>-1.2700000000000955</v>
      </c>
      <c r="AH111" s="17">
        <v>-1.1399999999999864</v>
      </c>
      <c r="AI111" s="17">
        <v>-1.2400000000000091</v>
      </c>
      <c r="AJ111" s="17">
        <v>-1.32000000000005</v>
      </c>
      <c r="AK111" s="17">
        <v>-0.25</v>
      </c>
      <c r="AL111" s="17">
        <v>0</v>
      </c>
      <c r="AM111" s="17">
        <v>-0.20000000000000284</v>
      </c>
      <c r="AN111" s="17">
        <v>-2.0399999999999636</v>
      </c>
      <c r="AO111" s="20">
        <f t="shared" si="23"/>
        <v>-9.9500000000003297</v>
      </c>
      <c r="AP111" s="20">
        <f t="shared" si="20"/>
        <v>-14.749999999999289</v>
      </c>
      <c r="AQ111" s="20">
        <f t="shared" si="20"/>
        <v>-12.670000000000357</v>
      </c>
      <c r="AR111" s="20">
        <f t="shared" si="20"/>
        <v>-10.389999999999958</v>
      </c>
      <c r="AS111" s="20">
        <f t="shared" si="20"/>
        <v>-11.709999999999923</v>
      </c>
      <c r="AT111" s="20">
        <f t="shared" si="20"/>
        <v>-10.629999999999939</v>
      </c>
      <c r="AU111" s="20">
        <f t="shared" si="20"/>
        <v>-11.770000000000664</v>
      </c>
      <c r="AV111" s="20">
        <f t="shared" si="20"/>
        <v>-12.640000000000697</v>
      </c>
      <c r="AW111" s="20">
        <f t="shared" si="20"/>
        <v>-2.4299999999999287</v>
      </c>
      <c r="AX111" s="20">
        <f t="shared" si="20"/>
        <v>0</v>
      </c>
      <c r="AY111" s="20">
        <f t="shared" si="20"/>
        <v>-2.0100000000000264</v>
      </c>
      <c r="AZ111" s="20">
        <f t="shared" si="20"/>
        <v>-20.710000000000605</v>
      </c>
      <c r="BA111" s="17">
        <v>-0.17</v>
      </c>
      <c r="BB111" s="17">
        <v>-0.25</v>
      </c>
      <c r="BC111" s="17">
        <v>-0.21</v>
      </c>
      <c r="BD111" s="17">
        <v>-0.18</v>
      </c>
      <c r="BE111" s="17">
        <v>-0.2</v>
      </c>
      <c r="BF111" s="17">
        <v>-0.18</v>
      </c>
      <c r="BG111" s="17">
        <v>-0.2</v>
      </c>
      <c r="BH111" s="17">
        <v>-0.22</v>
      </c>
      <c r="BI111" s="17">
        <v>-0.04</v>
      </c>
      <c r="BJ111" s="17">
        <v>0</v>
      </c>
      <c r="BK111" s="17">
        <v>-0.03</v>
      </c>
      <c r="BL111" s="17">
        <v>-0.36</v>
      </c>
      <c r="BM111" s="20">
        <f t="shared" si="24"/>
        <v>-10.12000000000033</v>
      </c>
      <c r="BN111" s="20">
        <f t="shared" si="21"/>
        <v>-14.999999999999289</v>
      </c>
      <c r="BO111" s="20">
        <f t="shared" si="21"/>
        <v>-12.880000000000358</v>
      </c>
      <c r="BP111" s="20">
        <f t="shared" si="21"/>
        <v>-10.569999999999958</v>
      </c>
      <c r="BQ111" s="20">
        <f t="shared" si="21"/>
        <v>-11.909999999999922</v>
      </c>
      <c r="BR111" s="20">
        <f t="shared" si="21"/>
        <v>-10.809999999999938</v>
      </c>
      <c r="BS111" s="20">
        <f t="shared" si="21"/>
        <v>-11.970000000000663</v>
      </c>
      <c r="BT111" s="20">
        <f t="shared" si="21"/>
        <v>-12.860000000000698</v>
      </c>
      <c r="BU111" s="20">
        <f t="shared" si="21"/>
        <v>-2.4699999999999287</v>
      </c>
      <c r="BV111" s="20">
        <f t="shared" si="21"/>
        <v>0</v>
      </c>
      <c r="BW111" s="20">
        <f t="shared" si="21"/>
        <v>-2.0400000000000262</v>
      </c>
      <c r="BX111" s="20">
        <f t="shared" si="21"/>
        <v>-21.070000000000604</v>
      </c>
      <c r="BY111" s="17">
        <f t="shared" si="16"/>
        <v>-101.77000000000157</v>
      </c>
      <c r="BZ111" s="17">
        <f t="shared" si="17"/>
        <v>-5.0800000000000125</v>
      </c>
      <c r="CA111" s="17">
        <f t="shared" si="18"/>
        <v>-14.850000000000128</v>
      </c>
      <c r="CB111" s="17">
        <f t="shared" si="19"/>
        <v>-121.70000000000171</v>
      </c>
    </row>
    <row r="112" spans="1:80" x14ac:dyDescent="0.25">
      <c r="A112" t="str">
        <f t="shared" si="22"/>
        <v>NXI.NX01</v>
      </c>
      <c r="B112" s="1" t="s">
        <v>150</v>
      </c>
      <c r="C112" s="1" t="s">
        <v>151</v>
      </c>
      <c r="D112" s="1" t="s">
        <v>151</v>
      </c>
      <c r="E112" s="17">
        <v>0</v>
      </c>
      <c r="F112" s="17">
        <v>0</v>
      </c>
      <c r="G112" s="17">
        <v>0</v>
      </c>
      <c r="H112" s="17">
        <v>0</v>
      </c>
      <c r="I112" s="17">
        <v>0</v>
      </c>
      <c r="J112" s="17">
        <v>0</v>
      </c>
      <c r="K112" s="17">
        <v>0</v>
      </c>
      <c r="L112" s="17">
        <v>0</v>
      </c>
      <c r="M112" s="17">
        <v>0</v>
      </c>
      <c r="N112" s="17">
        <v>0</v>
      </c>
      <c r="O112" s="17">
        <v>0</v>
      </c>
      <c r="P112" s="17">
        <v>0</v>
      </c>
      <c r="Q112" s="20">
        <v>0</v>
      </c>
      <c r="R112" s="20">
        <v>0</v>
      </c>
      <c r="S112" s="20">
        <v>0</v>
      </c>
      <c r="T112" s="20">
        <v>0</v>
      </c>
      <c r="U112" s="20">
        <v>0</v>
      </c>
      <c r="V112" s="20">
        <v>0</v>
      </c>
      <c r="W112" s="20">
        <v>0</v>
      </c>
      <c r="X112" s="20">
        <v>0</v>
      </c>
      <c r="Y112" s="20">
        <v>0</v>
      </c>
      <c r="Z112" s="20">
        <v>0</v>
      </c>
      <c r="AA112" s="20">
        <v>0</v>
      </c>
      <c r="AB112" s="20">
        <v>0</v>
      </c>
      <c r="AC112" s="17">
        <v>0</v>
      </c>
      <c r="AD112" s="17">
        <v>0</v>
      </c>
      <c r="AE112" s="17">
        <v>0</v>
      </c>
      <c r="AF112" s="17">
        <v>0</v>
      </c>
      <c r="AG112" s="17">
        <v>0</v>
      </c>
      <c r="AH112" s="17">
        <v>0</v>
      </c>
      <c r="AI112" s="17">
        <v>0</v>
      </c>
      <c r="AJ112" s="17">
        <v>0</v>
      </c>
      <c r="AK112" s="17">
        <v>0</v>
      </c>
      <c r="AL112" s="17">
        <v>0</v>
      </c>
      <c r="AM112" s="17">
        <v>0</v>
      </c>
      <c r="AN112" s="17">
        <v>0</v>
      </c>
      <c r="AO112" s="20">
        <f t="shared" si="23"/>
        <v>0</v>
      </c>
      <c r="AP112" s="20">
        <f t="shared" si="20"/>
        <v>0</v>
      </c>
      <c r="AQ112" s="20">
        <f t="shared" si="20"/>
        <v>0</v>
      </c>
      <c r="AR112" s="20">
        <f t="shared" si="20"/>
        <v>0</v>
      </c>
      <c r="AS112" s="20">
        <f t="shared" si="20"/>
        <v>0</v>
      </c>
      <c r="AT112" s="20">
        <f t="shared" si="20"/>
        <v>0</v>
      </c>
      <c r="AU112" s="20">
        <f t="shared" si="20"/>
        <v>0</v>
      </c>
      <c r="AV112" s="20">
        <f t="shared" si="20"/>
        <v>0</v>
      </c>
      <c r="AW112" s="20">
        <f t="shared" si="20"/>
        <v>0</v>
      </c>
      <c r="AX112" s="20">
        <f t="shared" si="20"/>
        <v>0</v>
      </c>
      <c r="AY112" s="20">
        <f t="shared" si="20"/>
        <v>0</v>
      </c>
      <c r="AZ112" s="20">
        <f t="shared" si="20"/>
        <v>0</v>
      </c>
      <c r="BA112" s="17">
        <v>0</v>
      </c>
      <c r="BB112" s="17">
        <v>0</v>
      </c>
      <c r="BC112" s="17">
        <v>0</v>
      </c>
      <c r="BD112" s="17">
        <v>0</v>
      </c>
      <c r="BE112" s="17">
        <v>0</v>
      </c>
      <c r="BF112" s="17">
        <v>0</v>
      </c>
      <c r="BG112" s="17">
        <v>0</v>
      </c>
      <c r="BH112" s="17">
        <v>0</v>
      </c>
      <c r="BI112" s="17">
        <v>0</v>
      </c>
      <c r="BJ112" s="17">
        <v>0</v>
      </c>
      <c r="BK112" s="17">
        <v>0</v>
      </c>
      <c r="BL112" s="17">
        <v>0</v>
      </c>
      <c r="BM112" s="20">
        <f t="shared" si="24"/>
        <v>0</v>
      </c>
      <c r="BN112" s="20">
        <f t="shared" si="21"/>
        <v>0</v>
      </c>
      <c r="BO112" s="20">
        <f t="shared" si="21"/>
        <v>0</v>
      </c>
      <c r="BP112" s="20">
        <f t="shared" si="21"/>
        <v>0</v>
      </c>
      <c r="BQ112" s="20">
        <f t="shared" si="21"/>
        <v>0</v>
      </c>
      <c r="BR112" s="20">
        <f t="shared" si="21"/>
        <v>0</v>
      </c>
      <c r="BS112" s="20">
        <f t="shared" si="21"/>
        <v>0</v>
      </c>
      <c r="BT112" s="20">
        <f t="shared" si="21"/>
        <v>0</v>
      </c>
      <c r="BU112" s="20">
        <f t="shared" si="21"/>
        <v>0</v>
      </c>
      <c r="BV112" s="20">
        <f t="shared" si="21"/>
        <v>0</v>
      </c>
      <c r="BW112" s="20">
        <f t="shared" si="21"/>
        <v>0</v>
      </c>
      <c r="BX112" s="20">
        <f t="shared" si="21"/>
        <v>0</v>
      </c>
      <c r="BY112" s="17">
        <f t="shared" si="16"/>
        <v>0</v>
      </c>
      <c r="BZ112" s="17">
        <f t="shared" si="17"/>
        <v>0</v>
      </c>
      <c r="CA112" s="17">
        <f t="shared" si="18"/>
        <v>0</v>
      </c>
      <c r="CB112" s="17">
        <f t="shared" si="19"/>
        <v>0</v>
      </c>
    </row>
    <row r="113" spans="1:80" x14ac:dyDescent="0.25">
      <c r="A113" t="str">
        <f t="shared" si="22"/>
        <v>NXI.NX02</v>
      </c>
      <c r="B113" s="1" t="s">
        <v>150</v>
      </c>
      <c r="C113" s="1" t="s">
        <v>152</v>
      </c>
      <c r="D113" s="1" t="s">
        <v>152</v>
      </c>
      <c r="E113" s="17">
        <v>-219.00999999999476</v>
      </c>
      <c r="F113" s="17">
        <v>-231.95999999999913</v>
      </c>
      <c r="G113" s="17">
        <v>-223.33000000000175</v>
      </c>
      <c r="H113" s="17">
        <v>-200.0199999999968</v>
      </c>
      <c r="I113" s="17">
        <v>-23.569999999999709</v>
      </c>
      <c r="J113" s="17">
        <v>0</v>
      </c>
      <c r="K113" s="17">
        <v>-80.970000000001164</v>
      </c>
      <c r="L113" s="17">
        <v>-139.52999999999884</v>
      </c>
      <c r="M113" s="17">
        <v>-244.33000000000175</v>
      </c>
      <c r="N113" s="17">
        <v>-509.00999999999476</v>
      </c>
      <c r="O113" s="17">
        <v>-147.75</v>
      </c>
      <c r="P113" s="17">
        <v>-295.90000000000146</v>
      </c>
      <c r="Q113" s="20">
        <v>-10.960000000000036</v>
      </c>
      <c r="R113" s="20">
        <v>-11.589999999999918</v>
      </c>
      <c r="S113" s="20">
        <v>-11.170000000000073</v>
      </c>
      <c r="T113" s="20">
        <v>-10</v>
      </c>
      <c r="U113" s="20">
        <v>-1.1700000000000017</v>
      </c>
      <c r="V113" s="20">
        <v>0</v>
      </c>
      <c r="W113" s="20">
        <v>-4.0500000000000114</v>
      </c>
      <c r="X113" s="20">
        <v>-6.9800000000000182</v>
      </c>
      <c r="Y113" s="20">
        <v>-12.220000000000027</v>
      </c>
      <c r="Z113" s="20">
        <v>-25.449999999999818</v>
      </c>
      <c r="AA113" s="20">
        <v>-7.3899999999999864</v>
      </c>
      <c r="AB113" s="20">
        <v>-14.789999999999964</v>
      </c>
      <c r="AC113" s="17">
        <v>-29.609999999999673</v>
      </c>
      <c r="AD113" s="17">
        <v>-30.909999999999854</v>
      </c>
      <c r="AE113" s="17">
        <v>-29.370000000000346</v>
      </c>
      <c r="AF113" s="17">
        <v>-25.920000000000073</v>
      </c>
      <c r="AG113" s="17">
        <v>-3.0100000000000193</v>
      </c>
      <c r="AH113" s="17">
        <v>0</v>
      </c>
      <c r="AI113" s="17">
        <v>-10.039999999999964</v>
      </c>
      <c r="AJ113" s="17">
        <v>-17.0300000000002</v>
      </c>
      <c r="AK113" s="17">
        <v>-29.360000000000127</v>
      </c>
      <c r="AL113" s="17">
        <v>-60.230000000000473</v>
      </c>
      <c r="AM113" s="17">
        <v>-17.200000000000045</v>
      </c>
      <c r="AN113" s="17">
        <v>-33.900000000000091</v>
      </c>
      <c r="AO113" s="20">
        <f t="shared" si="23"/>
        <v>-259.57999999999447</v>
      </c>
      <c r="AP113" s="20">
        <f t="shared" si="20"/>
        <v>-274.4599999999989</v>
      </c>
      <c r="AQ113" s="20">
        <f t="shared" si="20"/>
        <v>-263.87000000000216</v>
      </c>
      <c r="AR113" s="20">
        <f t="shared" si="20"/>
        <v>-235.93999999999687</v>
      </c>
      <c r="AS113" s="20">
        <f t="shared" si="20"/>
        <v>-27.74999999999973</v>
      </c>
      <c r="AT113" s="20">
        <f t="shared" si="20"/>
        <v>0</v>
      </c>
      <c r="AU113" s="20">
        <f t="shared" si="20"/>
        <v>-95.060000000001139</v>
      </c>
      <c r="AV113" s="20">
        <f t="shared" si="20"/>
        <v>-163.53999999999905</v>
      </c>
      <c r="AW113" s="20">
        <f t="shared" si="20"/>
        <v>-285.9100000000019</v>
      </c>
      <c r="AX113" s="20">
        <f t="shared" ref="AP113:AZ167" si="25">N113+Z113+AL113</f>
        <v>-594.68999999999505</v>
      </c>
      <c r="AY113" s="20">
        <f t="shared" si="25"/>
        <v>-172.34000000000003</v>
      </c>
      <c r="AZ113" s="20">
        <f t="shared" si="25"/>
        <v>-344.59000000000151</v>
      </c>
      <c r="BA113" s="17">
        <v>-4.38</v>
      </c>
      <c r="BB113" s="17">
        <v>-4.6399999999999997</v>
      </c>
      <c r="BC113" s="17">
        <v>-4.47</v>
      </c>
      <c r="BD113" s="17">
        <v>-4</v>
      </c>
      <c r="BE113" s="17">
        <v>-0.47</v>
      </c>
      <c r="BF113" s="17">
        <v>0</v>
      </c>
      <c r="BG113" s="17">
        <v>-1.62</v>
      </c>
      <c r="BH113" s="17">
        <v>-2.79</v>
      </c>
      <c r="BI113" s="17">
        <v>-4.8899999999999997</v>
      </c>
      <c r="BJ113" s="17">
        <v>-10.18</v>
      </c>
      <c r="BK113" s="17">
        <v>-2.95</v>
      </c>
      <c r="BL113" s="17">
        <v>-5.92</v>
      </c>
      <c r="BM113" s="20">
        <f t="shared" si="24"/>
        <v>-263.95999999999447</v>
      </c>
      <c r="BN113" s="20">
        <f t="shared" si="21"/>
        <v>-279.09999999999889</v>
      </c>
      <c r="BO113" s="20">
        <f t="shared" si="21"/>
        <v>-268.34000000000219</v>
      </c>
      <c r="BP113" s="20">
        <f t="shared" si="21"/>
        <v>-239.93999999999687</v>
      </c>
      <c r="BQ113" s="20">
        <f t="shared" si="21"/>
        <v>-28.219999999999729</v>
      </c>
      <c r="BR113" s="20">
        <f t="shared" si="21"/>
        <v>0</v>
      </c>
      <c r="BS113" s="20">
        <f t="shared" si="21"/>
        <v>-96.680000000001144</v>
      </c>
      <c r="BT113" s="20">
        <f t="shared" si="21"/>
        <v>-166.32999999999905</v>
      </c>
      <c r="BU113" s="20">
        <f t="shared" si="21"/>
        <v>-290.80000000000189</v>
      </c>
      <c r="BV113" s="20">
        <f t="shared" ref="BN113:BX167" si="26">AX113+BJ113</f>
        <v>-604.869999999995</v>
      </c>
      <c r="BW113" s="20">
        <f t="shared" si="26"/>
        <v>-175.29000000000002</v>
      </c>
      <c r="BX113" s="20">
        <f t="shared" si="26"/>
        <v>-350.51000000000153</v>
      </c>
      <c r="BY113" s="17">
        <f t="shared" si="16"/>
        <v>-2315.3799999999901</v>
      </c>
      <c r="BZ113" s="17">
        <f t="shared" si="17"/>
        <v>-115.76999999999985</v>
      </c>
      <c r="CA113" s="17">
        <f t="shared" si="18"/>
        <v>-332.8900000000009</v>
      </c>
      <c r="CB113" s="17">
        <f t="shared" si="19"/>
        <v>-2764.0399999999909</v>
      </c>
    </row>
    <row r="114" spans="1:80" x14ac:dyDescent="0.25">
      <c r="A114" t="str">
        <f t="shared" si="22"/>
        <v>CUPC.OMRH</v>
      </c>
      <c r="B114" s="1" t="s">
        <v>153</v>
      </c>
      <c r="C114" s="1" t="s">
        <v>154</v>
      </c>
      <c r="D114" s="1" t="s">
        <v>154</v>
      </c>
      <c r="E114" s="17">
        <v>5.040000000000191</v>
      </c>
      <c r="F114" s="17">
        <v>3.4800000000000182</v>
      </c>
      <c r="G114" s="17">
        <v>2.5699999999999363</v>
      </c>
      <c r="H114" s="17">
        <v>17.900000000000546</v>
      </c>
      <c r="I114" s="17">
        <v>22.619999999999891</v>
      </c>
      <c r="J114" s="17">
        <v>33.8799999999992</v>
      </c>
      <c r="K114" s="17">
        <v>24.469999999999345</v>
      </c>
      <c r="L114" s="17">
        <v>18.520000000000437</v>
      </c>
      <c r="M114" s="17">
        <v>17.199999999999818</v>
      </c>
      <c r="N114" s="17">
        <v>9.6399999999994179</v>
      </c>
      <c r="O114" s="17">
        <v>17.680000000000291</v>
      </c>
      <c r="P114" s="17">
        <v>5.6600000000000819</v>
      </c>
      <c r="Q114" s="20">
        <v>0.25</v>
      </c>
      <c r="R114" s="20">
        <v>0.17999999999999972</v>
      </c>
      <c r="S114" s="20">
        <v>0.12999999999999989</v>
      </c>
      <c r="T114" s="20">
        <v>0.90000000000000568</v>
      </c>
      <c r="U114" s="20">
        <v>1.1299999999999955</v>
      </c>
      <c r="V114" s="20">
        <v>1.6900000000000261</v>
      </c>
      <c r="W114" s="20">
        <v>1.2299999999999898</v>
      </c>
      <c r="X114" s="20">
        <v>0.93000000000000682</v>
      </c>
      <c r="Y114" s="20">
        <v>0.85999999999999943</v>
      </c>
      <c r="Z114" s="20">
        <v>0.48000000000000398</v>
      </c>
      <c r="AA114" s="20">
        <v>0.89000000000000057</v>
      </c>
      <c r="AB114" s="20">
        <v>0.27999999999999758</v>
      </c>
      <c r="AC114" s="17">
        <v>0.67999999999999972</v>
      </c>
      <c r="AD114" s="17">
        <v>0.47000000000000242</v>
      </c>
      <c r="AE114" s="17">
        <v>0.33999999999999986</v>
      </c>
      <c r="AF114" s="17">
        <v>2.3199999999999932</v>
      </c>
      <c r="AG114" s="17">
        <v>2.8900000000000148</v>
      </c>
      <c r="AH114" s="17">
        <v>4.2600000000000477</v>
      </c>
      <c r="AI114" s="17">
        <v>3.0400000000000205</v>
      </c>
      <c r="AJ114" s="17">
        <v>2.2699999999999818</v>
      </c>
      <c r="AK114" s="17">
        <v>2.0699999999999932</v>
      </c>
      <c r="AL114" s="17">
        <v>1.1499999999999915</v>
      </c>
      <c r="AM114" s="17">
        <v>2.0600000000000023</v>
      </c>
      <c r="AN114" s="17">
        <v>0.64999999999999858</v>
      </c>
      <c r="AO114" s="20">
        <f t="shared" si="23"/>
        <v>5.9700000000001907</v>
      </c>
      <c r="AP114" s="20">
        <f t="shared" si="25"/>
        <v>4.1300000000000203</v>
      </c>
      <c r="AQ114" s="20">
        <f t="shared" si="25"/>
        <v>3.0399999999999361</v>
      </c>
      <c r="AR114" s="20">
        <f t="shared" si="25"/>
        <v>21.120000000000545</v>
      </c>
      <c r="AS114" s="20">
        <f t="shared" si="25"/>
        <v>26.639999999999901</v>
      </c>
      <c r="AT114" s="20">
        <f t="shared" si="25"/>
        <v>39.829999999999274</v>
      </c>
      <c r="AU114" s="20">
        <f t="shared" si="25"/>
        <v>28.739999999999355</v>
      </c>
      <c r="AV114" s="20">
        <f t="shared" si="25"/>
        <v>21.720000000000425</v>
      </c>
      <c r="AW114" s="20">
        <f t="shared" si="25"/>
        <v>20.129999999999811</v>
      </c>
      <c r="AX114" s="20">
        <f t="shared" si="25"/>
        <v>11.269999999999413</v>
      </c>
      <c r="AY114" s="20">
        <f t="shared" si="25"/>
        <v>20.630000000000294</v>
      </c>
      <c r="AZ114" s="20">
        <f t="shared" si="25"/>
        <v>6.590000000000078</v>
      </c>
      <c r="BA114" s="17">
        <v>0.1</v>
      </c>
      <c r="BB114" s="17">
        <v>7.0000000000000007E-2</v>
      </c>
      <c r="BC114" s="17">
        <v>0.05</v>
      </c>
      <c r="BD114" s="17">
        <v>0.36</v>
      </c>
      <c r="BE114" s="17">
        <v>0.45</v>
      </c>
      <c r="BF114" s="17">
        <v>0.68</v>
      </c>
      <c r="BG114" s="17">
        <v>0.49</v>
      </c>
      <c r="BH114" s="17">
        <v>0.37</v>
      </c>
      <c r="BI114" s="17">
        <v>0.34</v>
      </c>
      <c r="BJ114" s="17">
        <v>0.19</v>
      </c>
      <c r="BK114" s="17">
        <v>0.35</v>
      </c>
      <c r="BL114" s="17">
        <v>0.11</v>
      </c>
      <c r="BM114" s="20">
        <f t="shared" si="24"/>
        <v>6.0700000000001904</v>
      </c>
      <c r="BN114" s="20">
        <f t="shared" si="26"/>
        <v>4.2000000000000206</v>
      </c>
      <c r="BO114" s="20">
        <f t="shared" si="26"/>
        <v>3.0899999999999359</v>
      </c>
      <c r="BP114" s="20">
        <f t="shared" si="26"/>
        <v>21.480000000000544</v>
      </c>
      <c r="BQ114" s="20">
        <f t="shared" si="26"/>
        <v>27.0899999999999</v>
      </c>
      <c r="BR114" s="20">
        <f t="shared" si="26"/>
        <v>40.509999999999273</v>
      </c>
      <c r="BS114" s="20">
        <f t="shared" si="26"/>
        <v>29.229999999999354</v>
      </c>
      <c r="BT114" s="20">
        <f t="shared" si="26"/>
        <v>22.090000000000426</v>
      </c>
      <c r="BU114" s="20">
        <f t="shared" si="26"/>
        <v>20.469999999999811</v>
      </c>
      <c r="BV114" s="20">
        <f t="shared" si="26"/>
        <v>11.459999999999413</v>
      </c>
      <c r="BW114" s="20">
        <f t="shared" si="26"/>
        <v>20.980000000000295</v>
      </c>
      <c r="BX114" s="20">
        <f t="shared" si="26"/>
        <v>6.7000000000000783</v>
      </c>
      <c r="BY114" s="17">
        <f t="shared" si="16"/>
        <v>178.65999999999917</v>
      </c>
      <c r="BZ114" s="17">
        <f t="shared" si="17"/>
        <v>8.9500000000000242</v>
      </c>
      <c r="CA114" s="17">
        <f t="shared" si="18"/>
        <v>25.760000000000048</v>
      </c>
      <c r="CB114" s="17">
        <f t="shared" si="19"/>
        <v>213.36999999999924</v>
      </c>
    </row>
    <row r="115" spans="1:80" x14ac:dyDescent="0.25">
      <c r="A115" t="str">
        <f t="shared" si="22"/>
        <v>OWFL.OWF1</v>
      </c>
      <c r="B115" s="1" t="s">
        <v>155</v>
      </c>
      <c r="C115" s="1" t="s">
        <v>156</v>
      </c>
      <c r="D115" s="1" t="s">
        <v>156</v>
      </c>
      <c r="E115" s="17">
        <v>60.790000000000873</v>
      </c>
      <c r="F115" s="17">
        <v>68.93999999999869</v>
      </c>
      <c r="G115" s="17">
        <v>49.780000000000655</v>
      </c>
      <c r="H115" s="17">
        <v>22.579999999999927</v>
      </c>
      <c r="I115" s="17">
        <v>18.279999999999745</v>
      </c>
      <c r="J115" s="17">
        <v>36.590000000000146</v>
      </c>
      <c r="K115" s="17">
        <v>30.910000000000764</v>
      </c>
      <c r="L115" s="17">
        <v>20.889999999999418</v>
      </c>
      <c r="M115" s="17">
        <v>44.380000000001019</v>
      </c>
      <c r="N115" s="17">
        <v>53.340000000000146</v>
      </c>
      <c r="O115" s="17">
        <v>58.659999999999854</v>
      </c>
      <c r="P115" s="17">
        <v>43.679999999998472</v>
      </c>
      <c r="Q115" s="20">
        <v>3.039999999999992</v>
      </c>
      <c r="R115" s="20">
        <v>3.4399999999999977</v>
      </c>
      <c r="S115" s="20">
        <v>2.4900000000000091</v>
      </c>
      <c r="T115" s="20">
        <v>1.1299999999999955</v>
      </c>
      <c r="U115" s="20">
        <v>0.91999999999999815</v>
      </c>
      <c r="V115" s="20">
        <v>1.8299999999999983</v>
      </c>
      <c r="W115" s="20">
        <v>1.5399999999999991</v>
      </c>
      <c r="X115" s="20">
        <v>1.0399999999999991</v>
      </c>
      <c r="Y115" s="20">
        <v>2.2199999999999918</v>
      </c>
      <c r="Z115" s="20">
        <v>2.6700000000000017</v>
      </c>
      <c r="AA115" s="20">
        <v>2.9399999999999977</v>
      </c>
      <c r="AB115" s="20">
        <v>2.1799999999999926</v>
      </c>
      <c r="AC115" s="17">
        <v>8.2199999999999704</v>
      </c>
      <c r="AD115" s="17">
        <v>9.1899999999999977</v>
      </c>
      <c r="AE115" s="17">
        <v>6.5500000000000114</v>
      </c>
      <c r="AF115" s="17">
        <v>2.9300000000000068</v>
      </c>
      <c r="AG115" s="17">
        <v>2.3300000000000125</v>
      </c>
      <c r="AH115" s="17">
        <v>4.6100000000000136</v>
      </c>
      <c r="AI115" s="17">
        <v>3.8299999999999983</v>
      </c>
      <c r="AJ115" s="17">
        <v>2.5499999999999972</v>
      </c>
      <c r="AK115" s="17">
        <v>5.3299999999999841</v>
      </c>
      <c r="AL115" s="17">
        <v>6.3100000000000023</v>
      </c>
      <c r="AM115" s="17">
        <v>6.8299999999999841</v>
      </c>
      <c r="AN115" s="17">
        <v>5.0099999999999909</v>
      </c>
      <c r="AO115" s="20">
        <f t="shared" si="23"/>
        <v>72.050000000000836</v>
      </c>
      <c r="AP115" s="20">
        <f t="shared" si="25"/>
        <v>81.569999999998686</v>
      </c>
      <c r="AQ115" s="20">
        <f t="shared" si="25"/>
        <v>58.820000000000675</v>
      </c>
      <c r="AR115" s="20">
        <f t="shared" si="25"/>
        <v>26.63999999999993</v>
      </c>
      <c r="AS115" s="20">
        <f t="shared" si="25"/>
        <v>21.529999999999756</v>
      </c>
      <c r="AT115" s="20">
        <f t="shared" si="25"/>
        <v>43.030000000000157</v>
      </c>
      <c r="AU115" s="20">
        <f t="shared" si="25"/>
        <v>36.280000000000761</v>
      </c>
      <c r="AV115" s="20">
        <f t="shared" si="25"/>
        <v>24.479999999999414</v>
      </c>
      <c r="AW115" s="20">
        <f t="shared" si="25"/>
        <v>51.930000000000994</v>
      </c>
      <c r="AX115" s="20">
        <f t="shared" si="25"/>
        <v>62.320000000000149</v>
      </c>
      <c r="AY115" s="20">
        <f t="shared" si="25"/>
        <v>68.429999999999836</v>
      </c>
      <c r="AZ115" s="20">
        <f t="shared" si="25"/>
        <v>50.869999999998456</v>
      </c>
      <c r="BA115" s="17">
        <v>1.22</v>
      </c>
      <c r="BB115" s="17">
        <v>1.38</v>
      </c>
      <c r="BC115" s="17">
        <v>1</v>
      </c>
      <c r="BD115" s="17">
        <v>0.45</v>
      </c>
      <c r="BE115" s="17">
        <v>0.37</v>
      </c>
      <c r="BF115" s="17">
        <v>0.73</v>
      </c>
      <c r="BG115" s="17">
        <v>0.62</v>
      </c>
      <c r="BH115" s="17">
        <v>0.42</v>
      </c>
      <c r="BI115" s="17">
        <v>0.89</v>
      </c>
      <c r="BJ115" s="17">
        <v>1.07</v>
      </c>
      <c r="BK115" s="17">
        <v>1.17</v>
      </c>
      <c r="BL115" s="17">
        <v>0.87</v>
      </c>
      <c r="BM115" s="20">
        <f t="shared" si="24"/>
        <v>73.270000000000834</v>
      </c>
      <c r="BN115" s="20">
        <f t="shared" si="26"/>
        <v>82.949999999998681</v>
      </c>
      <c r="BO115" s="20">
        <f t="shared" si="26"/>
        <v>59.820000000000675</v>
      </c>
      <c r="BP115" s="20">
        <f t="shared" si="26"/>
        <v>27.089999999999929</v>
      </c>
      <c r="BQ115" s="20">
        <f t="shared" si="26"/>
        <v>21.899999999999757</v>
      </c>
      <c r="BR115" s="20">
        <f t="shared" si="26"/>
        <v>43.760000000000154</v>
      </c>
      <c r="BS115" s="20">
        <f t="shared" si="26"/>
        <v>36.900000000000759</v>
      </c>
      <c r="BT115" s="20">
        <f t="shared" si="26"/>
        <v>24.899999999999416</v>
      </c>
      <c r="BU115" s="20">
        <f t="shared" si="26"/>
        <v>52.820000000000995</v>
      </c>
      <c r="BV115" s="20">
        <f t="shared" si="26"/>
        <v>63.39000000000015</v>
      </c>
      <c r="BW115" s="20">
        <f t="shared" si="26"/>
        <v>69.599999999999838</v>
      </c>
      <c r="BX115" s="20">
        <f t="shared" si="26"/>
        <v>51.739999999998453</v>
      </c>
      <c r="BY115" s="17">
        <f t="shared" si="16"/>
        <v>508.81999999999971</v>
      </c>
      <c r="BZ115" s="17">
        <f t="shared" si="17"/>
        <v>25.439999999999973</v>
      </c>
      <c r="CA115" s="17">
        <f t="shared" si="18"/>
        <v>73.879999999999981</v>
      </c>
      <c r="CB115" s="17">
        <f t="shared" si="19"/>
        <v>608.13999999999965</v>
      </c>
    </row>
    <row r="116" spans="1:80" x14ac:dyDescent="0.25">
      <c r="A116" t="str">
        <f t="shared" si="22"/>
        <v>CUPC.PH1</v>
      </c>
      <c r="B116" s="1" t="s">
        <v>153</v>
      </c>
      <c r="C116" s="1" t="s">
        <v>157</v>
      </c>
      <c r="D116" s="1" t="s">
        <v>157</v>
      </c>
      <c r="E116" s="17">
        <v>0</v>
      </c>
      <c r="F116" s="17">
        <v>0</v>
      </c>
      <c r="G116" s="17">
        <v>0</v>
      </c>
      <c r="H116" s="17">
        <v>0</v>
      </c>
      <c r="I116" s="17">
        <v>0</v>
      </c>
      <c r="J116" s="17">
        <v>0</v>
      </c>
      <c r="K116" s="17">
        <v>0</v>
      </c>
      <c r="L116" s="17">
        <v>0</v>
      </c>
      <c r="M116" s="17">
        <v>0</v>
      </c>
      <c r="N116" s="17">
        <v>0</v>
      </c>
      <c r="O116" s="17">
        <v>0</v>
      </c>
      <c r="P116" s="17">
        <v>0</v>
      </c>
      <c r="Q116" s="20">
        <v>0</v>
      </c>
      <c r="R116" s="20">
        <v>0</v>
      </c>
      <c r="S116" s="20">
        <v>0</v>
      </c>
      <c r="T116" s="20">
        <v>0</v>
      </c>
      <c r="U116" s="20">
        <v>0</v>
      </c>
      <c r="V116" s="20">
        <v>0</v>
      </c>
      <c r="W116" s="20">
        <v>0</v>
      </c>
      <c r="X116" s="20">
        <v>0</v>
      </c>
      <c r="Y116" s="20">
        <v>0</v>
      </c>
      <c r="Z116" s="20">
        <v>0</v>
      </c>
      <c r="AA116" s="20">
        <v>0</v>
      </c>
      <c r="AB116" s="20">
        <v>0</v>
      </c>
      <c r="AC116" s="17">
        <v>0</v>
      </c>
      <c r="AD116" s="17">
        <v>0</v>
      </c>
      <c r="AE116" s="17">
        <v>0</v>
      </c>
      <c r="AF116" s="17">
        <v>0</v>
      </c>
      <c r="AG116" s="17">
        <v>0</v>
      </c>
      <c r="AH116" s="17">
        <v>0</v>
      </c>
      <c r="AI116" s="17">
        <v>0</v>
      </c>
      <c r="AJ116" s="17">
        <v>0</v>
      </c>
      <c r="AK116" s="17">
        <v>0</v>
      </c>
      <c r="AL116" s="17">
        <v>0</v>
      </c>
      <c r="AM116" s="17">
        <v>0</v>
      </c>
      <c r="AN116" s="17">
        <v>0</v>
      </c>
      <c r="AO116" s="20">
        <f t="shared" si="23"/>
        <v>0</v>
      </c>
      <c r="AP116" s="20">
        <f t="shared" si="25"/>
        <v>0</v>
      </c>
      <c r="AQ116" s="20">
        <f t="shared" si="25"/>
        <v>0</v>
      </c>
      <c r="AR116" s="20">
        <f t="shared" si="25"/>
        <v>0</v>
      </c>
      <c r="AS116" s="20">
        <f t="shared" si="25"/>
        <v>0</v>
      </c>
      <c r="AT116" s="20">
        <f t="shared" si="25"/>
        <v>0</v>
      </c>
      <c r="AU116" s="20">
        <f t="shared" si="25"/>
        <v>0</v>
      </c>
      <c r="AV116" s="20">
        <f t="shared" si="25"/>
        <v>0</v>
      </c>
      <c r="AW116" s="20">
        <f t="shared" si="25"/>
        <v>0</v>
      </c>
      <c r="AX116" s="20">
        <f t="shared" si="25"/>
        <v>0</v>
      </c>
      <c r="AY116" s="20">
        <f t="shared" si="25"/>
        <v>0</v>
      </c>
      <c r="AZ116" s="20">
        <f t="shared" si="25"/>
        <v>0</v>
      </c>
      <c r="BA116" s="17">
        <v>0</v>
      </c>
      <c r="BB116" s="17">
        <v>0</v>
      </c>
      <c r="BC116" s="17">
        <v>0</v>
      </c>
      <c r="BD116" s="17">
        <v>0</v>
      </c>
      <c r="BE116" s="17">
        <v>0</v>
      </c>
      <c r="BF116" s="17">
        <v>0</v>
      </c>
      <c r="BG116" s="17">
        <v>0</v>
      </c>
      <c r="BH116" s="17">
        <v>0</v>
      </c>
      <c r="BI116" s="17">
        <v>0</v>
      </c>
      <c r="BJ116" s="17">
        <v>0</v>
      </c>
      <c r="BK116" s="17">
        <v>0</v>
      </c>
      <c r="BL116" s="17">
        <v>0</v>
      </c>
      <c r="BM116" s="20">
        <f t="shared" si="24"/>
        <v>0</v>
      </c>
      <c r="BN116" s="20">
        <f t="shared" si="26"/>
        <v>0</v>
      </c>
      <c r="BO116" s="20">
        <f t="shared" si="26"/>
        <v>0</v>
      </c>
      <c r="BP116" s="20">
        <f t="shared" si="26"/>
        <v>0</v>
      </c>
      <c r="BQ116" s="20">
        <f t="shared" si="26"/>
        <v>0</v>
      </c>
      <c r="BR116" s="20">
        <f t="shared" si="26"/>
        <v>0</v>
      </c>
      <c r="BS116" s="20">
        <f t="shared" si="26"/>
        <v>0</v>
      </c>
      <c r="BT116" s="20">
        <f t="shared" si="26"/>
        <v>0</v>
      </c>
      <c r="BU116" s="20">
        <f t="shared" si="26"/>
        <v>0</v>
      </c>
      <c r="BV116" s="20">
        <f t="shared" si="26"/>
        <v>0</v>
      </c>
      <c r="BW116" s="20">
        <f t="shared" si="26"/>
        <v>0</v>
      </c>
      <c r="BX116" s="20">
        <f t="shared" si="26"/>
        <v>0</v>
      </c>
      <c r="BY116" s="17">
        <f t="shared" si="16"/>
        <v>0</v>
      </c>
      <c r="BZ116" s="17">
        <f t="shared" si="17"/>
        <v>0</v>
      </c>
      <c r="CA116" s="17">
        <f t="shared" si="18"/>
        <v>0</v>
      </c>
      <c r="CB116" s="17">
        <f t="shared" si="19"/>
        <v>0</v>
      </c>
    </row>
    <row r="117" spans="1:80" x14ac:dyDescent="0.25">
      <c r="A117" t="str">
        <f t="shared" si="22"/>
        <v>CWPI.PKNE</v>
      </c>
      <c r="B117" s="1" t="s">
        <v>69</v>
      </c>
      <c r="C117" s="1" t="s">
        <v>158</v>
      </c>
      <c r="D117" s="1" t="s">
        <v>158</v>
      </c>
      <c r="E117" s="17">
        <v>55.490000000000009</v>
      </c>
      <c r="F117" s="17">
        <v>55.8799999999992</v>
      </c>
      <c r="G117" s="17">
        <v>0</v>
      </c>
      <c r="H117" s="17">
        <v>0</v>
      </c>
      <c r="I117" s="17">
        <v>0</v>
      </c>
      <c r="J117" s="17">
        <v>0</v>
      </c>
      <c r="K117" s="17">
        <v>0</v>
      </c>
      <c r="L117" s="17">
        <v>0</v>
      </c>
      <c r="M117" s="17">
        <v>0</v>
      </c>
      <c r="N117" s="17">
        <v>0</v>
      </c>
      <c r="O117" s="17">
        <v>0</v>
      </c>
      <c r="P117" s="17">
        <v>0</v>
      </c>
      <c r="Q117" s="20">
        <v>2.769999999999996</v>
      </c>
      <c r="R117" s="20">
        <v>2.7999999999999972</v>
      </c>
      <c r="S117" s="20">
        <v>0</v>
      </c>
      <c r="T117" s="20">
        <v>0</v>
      </c>
      <c r="U117" s="20">
        <v>0</v>
      </c>
      <c r="V117" s="20">
        <v>0</v>
      </c>
      <c r="W117" s="20">
        <v>0</v>
      </c>
      <c r="X117" s="20">
        <v>0</v>
      </c>
      <c r="Y117" s="20">
        <v>0</v>
      </c>
      <c r="Z117" s="20">
        <v>0</v>
      </c>
      <c r="AA117" s="20">
        <v>0</v>
      </c>
      <c r="AB117" s="20">
        <v>0</v>
      </c>
      <c r="AC117" s="17">
        <v>7.5</v>
      </c>
      <c r="AD117" s="17">
        <v>7.4499999999999886</v>
      </c>
      <c r="AE117" s="17">
        <v>0</v>
      </c>
      <c r="AF117" s="17">
        <v>0</v>
      </c>
      <c r="AG117" s="17">
        <v>0</v>
      </c>
      <c r="AH117" s="17">
        <v>0</v>
      </c>
      <c r="AI117" s="17">
        <v>0</v>
      </c>
      <c r="AJ117" s="17">
        <v>0</v>
      </c>
      <c r="AK117" s="17">
        <v>0</v>
      </c>
      <c r="AL117" s="17">
        <v>0</v>
      </c>
      <c r="AM117" s="17">
        <v>0</v>
      </c>
      <c r="AN117" s="17">
        <v>0</v>
      </c>
      <c r="AO117" s="20">
        <f t="shared" si="23"/>
        <v>65.760000000000005</v>
      </c>
      <c r="AP117" s="20">
        <f t="shared" si="25"/>
        <v>66.129999999999185</v>
      </c>
      <c r="AQ117" s="20">
        <f t="shared" si="25"/>
        <v>0</v>
      </c>
      <c r="AR117" s="20">
        <f t="shared" si="25"/>
        <v>0</v>
      </c>
      <c r="AS117" s="20">
        <f t="shared" si="25"/>
        <v>0</v>
      </c>
      <c r="AT117" s="20">
        <f t="shared" si="25"/>
        <v>0</v>
      </c>
      <c r="AU117" s="20">
        <f t="shared" si="25"/>
        <v>0</v>
      </c>
      <c r="AV117" s="20">
        <f t="shared" si="25"/>
        <v>0</v>
      </c>
      <c r="AW117" s="20">
        <f t="shared" si="25"/>
        <v>0</v>
      </c>
      <c r="AX117" s="20">
        <f t="shared" si="25"/>
        <v>0</v>
      </c>
      <c r="AY117" s="20">
        <f t="shared" si="25"/>
        <v>0</v>
      </c>
      <c r="AZ117" s="20">
        <f t="shared" si="25"/>
        <v>0</v>
      </c>
      <c r="BA117" s="17">
        <v>1.1100000000000001</v>
      </c>
      <c r="BB117" s="17">
        <v>1.1200000000000001</v>
      </c>
      <c r="BC117" s="17">
        <v>0</v>
      </c>
      <c r="BD117" s="17">
        <v>0</v>
      </c>
      <c r="BE117" s="17">
        <v>0</v>
      </c>
      <c r="BF117" s="17">
        <v>0</v>
      </c>
      <c r="BG117" s="17">
        <v>0</v>
      </c>
      <c r="BH117" s="17">
        <v>0</v>
      </c>
      <c r="BI117" s="17">
        <v>0</v>
      </c>
      <c r="BJ117" s="17">
        <v>0</v>
      </c>
      <c r="BK117" s="17">
        <v>0</v>
      </c>
      <c r="BL117" s="17">
        <v>0</v>
      </c>
      <c r="BM117" s="20">
        <f t="shared" si="24"/>
        <v>66.87</v>
      </c>
      <c r="BN117" s="20">
        <f t="shared" si="26"/>
        <v>67.24999999999919</v>
      </c>
      <c r="BO117" s="20">
        <f t="shared" si="26"/>
        <v>0</v>
      </c>
      <c r="BP117" s="20">
        <f t="shared" si="26"/>
        <v>0</v>
      </c>
      <c r="BQ117" s="20">
        <f t="shared" si="26"/>
        <v>0</v>
      </c>
      <c r="BR117" s="20">
        <f t="shared" si="26"/>
        <v>0</v>
      </c>
      <c r="BS117" s="20">
        <f t="shared" si="26"/>
        <v>0</v>
      </c>
      <c r="BT117" s="20">
        <f t="shared" si="26"/>
        <v>0</v>
      </c>
      <c r="BU117" s="20">
        <f t="shared" si="26"/>
        <v>0</v>
      </c>
      <c r="BV117" s="20">
        <f t="shared" si="26"/>
        <v>0</v>
      </c>
      <c r="BW117" s="20">
        <f t="shared" si="26"/>
        <v>0</v>
      </c>
      <c r="BX117" s="20">
        <f t="shared" si="26"/>
        <v>0</v>
      </c>
      <c r="BY117" s="17">
        <f t="shared" si="16"/>
        <v>111.36999999999921</v>
      </c>
      <c r="BZ117" s="17">
        <f t="shared" si="17"/>
        <v>5.5699999999999932</v>
      </c>
      <c r="CA117" s="17">
        <f t="shared" si="18"/>
        <v>17.179999999999989</v>
      </c>
      <c r="CB117" s="17">
        <f t="shared" si="19"/>
        <v>134.11999999999921</v>
      </c>
    </row>
    <row r="118" spans="1:80" x14ac:dyDescent="0.25">
      <c r="A118" t="str">
        <f t="shared" si="22"/>
        <v>TAU.POC</v>
      </c>
      <c r="B118" s="1" t="s">
        <v>31</v>
      </c>
      <c r="C118" s="1" t="s">
        <v>159</v>
      </c>
      <c r="D118" s="1" t="s">
        <v>159</v>
      </c>
      <c r="E118" s="17">
        <v>17.590000000000032</v>
      </c>
      <c r="F118" s="17">
        <v>10.180000000000007</v>
      </c>
      <c r="G118" s="17">
        <v>9.0099999999999909</v>
      </c>
      <c r="H118" s="17">
        <v>7.0800000000000409</v>
      </c>
      <c r="I118" s="17">
        <v>2.3499999999999943</v>
      </c>
      <c r="J118" s="17">
        <v>2.8499999999999943</v>
      </c>
      <c r="K118" s="17">
        <v>11.829999999999927</v>
      </c>
      <c r="L118" s="17">
        <v>7.1299999999999955</v>
      </c>
      <c r="M118" s="17">
        <v>3.8600000000000136</v>
      </c>
      <c r="N118" s="17">
        <v>12.940000000000055</v>
      </c>
      <c r="O118" s="17">
        <v>0.73000000000000398</v>
      </c>
      <c r="P118" s="17">
        <v>7.1699999999999591</v>
      </c>
      <c r="Q118" s="20">
        <v>0.88000000000000256</v>
      </c>
      <c r="R118" s="20">
        <v>0.5</v>
      </c>
      <c r="S118" s="20">
        <v>0.44999999999999929</v>
      </c>
      <c r="T118" s="20">
        <v>0.35000000000000142</v>
      </c>
      <c r="U118" s="20">
        <v>0.12000000000000011</v>
      </c>
      <c r="V118" s="20">
        <v>0.14000000000000057</v>
      </c>
      <c r="W118" s="20">
        <v>0.59000000000000341</v>
      </c>
      <c r="X118" s="20">
        <v>0.35999999999999943</v>
      </c>
      <c r="Y118" s="20">
        <v>0.20000000000000107</v>
      </c>
      <c r="Z118" s="20">
        <v>0.64000000000000057</v>
      </c>
      <c r="AA118" s="20">
        <v>3.9999999999999813E-2</v>
      </c>
      <c r="AB118" s="20">
        <v>0.35999999999999943</v>
      </c>
      <c r="AC118" s="17">
        <v>2.3799999999999955</v>
      </c>
      <c r="AD118" s="17">
        <v>1.3599999999999994</v>
      </c>
      <c r="AE118" s="17">
        <v>1.1899999999999977</v>
      </c>
      <c r="AF118" s="17">
        <v>0.92000000000000171</v>
      </c>
      <c r="AG118" s="17">
        <v>0.30000000000000071</v>
      </c>
      <c r="AH118" s="17">
        <v>0.36000000000000298</v>
      </c>
      <c r="AI118" s="17">
        <v>1.4699999999999989</v>
      </c>
      <c r="AJ118" s="17">
        <v>0.86999999999999744</v>
      </c>
      <c r="AK118" s="17">
        <v>0.46000000000000085</v>
      </c>
      <c r="AL118" s="17">
        <v>1.5400000000000063</v>
      </c>
      <c r="AM118" s="17">
        <v>9.0000000000000746E-2</v>
      </c>
      <c r="AN118" s="17">
        <v>0.82000000000000028</v>
      </c>
      <c r="AO118" s="20">
        <f t="shared" si="23"/>
        <v>20.85000000000003</v>
      </c>
      <c r="AP118" s="20">
        <f t="shared" si="25"/>
        <v>12.040000000000006</v>
      </c>
      <c r="AQ118" s="20">
        <f t="shared" si="25"/>
        <v>10.649999999999988</v>
      </c>
      <c r="AR118" s="20">
        <f t="shared" si="25"/>
        <v>8.3500000000000441</v>
      </c>
      <c r="AS118" s="20">
        <f t="shared" si="25"/>
        <v>2.7699999999999951</v>
      </c>
      <c r="AT118" s="20">
        <f t="shared" si="25"/>
        <v>3.3499999999999979</v>
      </c>
      <c r="AU118" s="20">
        <f t="shared" si="25"/>
        <v>13.88999999999993</v>
      </c>
      <c r="AV118" s="20">
        <f t="shared" si="25"/>
        <v>8.3599999999999923</v>
      </c>
      <c r="AW118" s="20">
        <f t="shared" si="25"/>
        <v>4.5200000000000156</v>
      </c>
      <c r="AX118" s="20">
        <f t="shared" si="25"/>
        <v>15.120000000000061</v>
      </c>
      <c r="AY118" s="20">
        <f t="shared" si="25"/>
        <v>0.86000000000000454</v>
      </c>
      <c r="AZ118" s="20">
        <f t="shared" si="25"/>
        <v>8.3499999999999588</v>
      </c>
      <c r="BA118" s="17">
        <v>0.35</v>
      </c>
      <c r="BB118" s="17">
        <v>0.2</v>
      </c>
      <c r="BC118" s="17">
        <v>0.18</v>
      </c>
      <c r="BD118" s="17">
        <v>0.14000000000000001</v>
      </c>
      <c r="BE118" s="17">
        <v>0.05</v>
      </c>
      <c r="BF118" s="17">
        <v>0.06</v>
      </c>
      <c r="BG118" s="17">
        <v>0.24</v>
      </c>
      <c r="BH118" s="17">
        <v>0.14000000000000001</v>
      </c>
      <c r="BI118" s="17">
        <v>0.08</v>
      </c>
      <c r="BJ118" s="17">
        <v>0.26</v>
      </c>
      <c r="BK118" s="17">
        <v>0.01</v>
      </c>
      <c r="BL118" s="17">
        <v>0.14000000000000001</v>
      </c>
      <c r="BM118" s="20">
        <f t="shared" si="24"/>
        <v>21.200000000000031</v>
      </c>
      <c r="BN118" s="20">
        <f t="shared" si="26"/>
        <v>12.240000000000006</v>
      </c>
      <c r="BO118" s="20">
        <f t="shared" si="26"/>
        <v>10.829999999999988</v>
      </c>
      <c r="BP118" s="20">
        <f t="shared" si="26"/>
        <v>8.4900000000000446</v>
      </c>
      <c r="BQ118" s="20">
        <f t="shared" si="26"/>
        <v>2.819999999999995</v>
      </c>
      <c r="BR118" s="20">
        <f t="shared" si="26"/>
        <v>3.4099999999999979</v>
      </c>
      <c r="BS118" s="20">
        <f t="shared" si="26"/>
        <v>14.12999999999993</v>
      </c>
      <c r="BT118" s="20">
        <f t="shared" si="26"/>
        <v>8.4999999999999929</v>
      </c>
      <c r="BU118" s="20">
        <f t="shared" si="26"/>
        <v>4.6000000000000156</v>
      </c>
      <c r="BV118" s="20">
        <f t="shared" si="26"/>
        <v>15.380000000000061</v>
      </c>
      <c r="BW118" s="20">
        <f t="shared" si="26"/>
        <v>0.87000000000000455</v>
      </c>
      <c r="BX118" s="20">
        <f t="shared" si="26"/>
        <v>8.4899999999999594</v>
      </c>
      <c r="BY118" s="17">
        <f t="shared" si="16"/>
        <v>92.720000000000013</v>
      </c>
      <c r="BZ118" s="17">
        <f t="shared" si="17"/>
        <v>4.6300000000000079</v>
      </c>
      <c r="CA118" s="17">
        <f t="shared" si="18"/>
        <v>13.610000000000003</v>
      </c>
      <c r="CB118" s="17">
        <f t="shared" si="19"/>
        <v>110.96000000000004</v>
      </c>
    </row>
    <row r="119" spans="1:80" x14ac:dyDescent="0.25">
      <c r="A119" t="str">
        <f t="shared" si="22"/>
        <v>ACRL.PR1</v>
      </c>
      <c r="B119" s="1" t="s">
        <v>160</v>
      </c>
      <c r="C119" s="1" t="s">
        <v>161</v>
      </c>
      <c r="D119" s="1" t="s">
        <v>161</v>
      </c>
      <c r="E119" s="17">
        <v>0.14000000000000057</v>
      </c>
      <c r="F119" s="17">
        <v>1.1399999999999864</v>
      </c>
      <c r="G119" s="17">
        <v>1.2299999999999613</v>
      </c>
      <c r="H119" s="17">
        <v>4.290000000000191</v>
      </c>
      <c r="I119" s="17">
        <v>2.5800000000000409</v>
      </c>
      <c r="J119" s="17">
        <v>3.0099999999999909</v>
      </c>
      <c r="K119" s="17">
        <v>2.7599999999999909</v>
      </c>
      <c r="L119" s="17">
        <v>0.17999999999999972</v>
      </c>
      <c r="M119" s="17">
        <v>0.25</v>
      </c>
      <c r="N119" s="17">
        <v>2.5400000000000773</v>
      </c>
      <c r="O119" s="17">
        <v>0</v>
      </c>
      <c r="P119" s="17">
        <v>0.16999999999998749</v>
      </c>
      <c r="Q119" s="20">
        <v>0</v>
      </c>
      <c r="R119" s="20">
        <v>6.0000000000000497E-2</v>
      </c>
      <c r="S119" s="20">
        <v>6.0000000000000497E-2</v>
      </c>
      <c r="T119" s="20">
        <v>0.21000000000000085</v>
      </c>
      <c r="U119" s="20">
        <v>0.12999999999999901</v>
      </c>
      <c r="V119" s="20">
        <v>0.14999999999999858</v>
      </c>
      <c r="W119" s="20">
        <v>0.14000000000000057</v>
      </c>
      <c r="X119" s="20">
        <v>1.0000000000000009E-2</v>
      </c>
      <c r="Y119" s="20">
        <v>1.0000000000000009E-2</v>
      </c>
      <c r="Z119" s="20">
        <v>0.12999999999999901</v>
      </c>
      <c r="AA119" s="20">
        <v>0</v>
      </c>
      <c r="AB119" s="20">
        <v>0</v>
      </c>
      <c r="AC119" s="17">
        <v>2.0000000000000018E-2</v>
      </c>
      <c r="AD119" s="17">
        <v>0.14999999999999858</v>
      </c>
      <c r="AE119" s="17">
        <v>0.16000000000000014</v>
      </c>
      <c r="AF119" s="17">
        <v>0.56000000000000227</v>
      </c>
      <c r="AG119" s="17">
        <v>0.3300000000000054</v>
      </c>
      <c r="AH119" s="17">
        <v>0.37999999999999545</v>
      </c>
      <c r="AI119" s="17">
        <v>0.34000000000000341</v>
      </c>
      <c r="AJ119" s="17">
        <v>2.0000000000000018E-2</v>
      </c>
      <c r="AK119" s="17">
        <v>3.0000000000000249E-2</v>
      </c>
      <c r="AL119" s="17">
        <v>0.29999999999999716</v>
      </c>
      <c r="AM119" s="17">
        <v>0</v>
      </c>
      <c r="AN119" s="17">
        <v>2.0000000000000018E-2</v>
      </c>
      <c r="AO119" s="20">
        <f t="shared" si="23"/>
        <v>0.16000000000000059</v>
      </c>
      <c r="AP119" s="20">
        <f t="shared" si="25"/>
        <v>1.3499999999999854</v>
      </c>
      <c r="AQ119" s="20">
        <f t="shared" si="25"/>
        <v>1.449999999999962</v>
      </c>
      <c r="AR119" s="20">
        <f t="shared" si="25"/>
        <v>5.0600000000001941</v>
      </c>
      <c r="AS119" s="20">
        <f t="shared" si="25"/>
        <v>3.0400000000000453</v>
      </c>
      <c r="AT119" s="20">
        <f t="shared" si="25"/>
        <v>3.5399999999999849</v>
      </c>
      <c r="AU119" s="20">
        <f t="shared" si="25"/>
        <v>3.2399999999999949</v>
      </c>
      <c r="AV119" s="20">
        <f t="shared" si="25"/>
        <v>0.20999999999999974</v>
      </c>
      <c r="AW119" s="20">
        <f t="shared" si="25"/>
        <v>0.29000000000000026</v>
      </c>
      <c r="AX119" s="20">
        <f t="shared" si="25"/>
        <v>2.9700000000000735</v>
      </c>
      <c r="AY119" s="20">
        <f t="shared" si="25"/>
        <v>0</v>
      </c>
      <c r="AZ119" s="20">
        <f t="shared" si="25"/>
        <v>0.18999999999998751</v>
      </c>
      <c r="BA119" s="17">
        <v>0</v>
      </c>
      <c r="BB119" s="17">
        <v>0.02</v>
      </c>
      <c r="BC119" s="17">
        <v>0.02</v>
      </c>
      <c r="BD119" s="17">
        <v>0.09</v>
      </c>
      <c r="BE119" s="17">
        <v>0.05</v>
      </c>
      <c r="BF119" s="17">
        <v>0.06</v>
      </c>
      <c r="BG119" s="17">
        <v>0.06</v>
      </c>
      <c r="BH119" s="17">
        <v>0</v>
      </c>
      <c r="BI119" s="17">
        <v>0</v>
      </c>
      <c r="BJ119" s="17">
        <v>0.05</v>
      </c>
      <c r="BK119" s="17">
        <v>0</v>
      </c>
      <c r="BL119" s="17">
        <v>0</v>
      </c>
      <c r="BM119" s="20">
        <f t="shared" si="24"/>
        <v>0.16000000000000059</v>
      </c>
      <c r="BN119" s="20">
        <f t="shared" si="26"/>
        <v>1.3699999999999855</v>
      </c>
      <c r="BO119" s="20">
        <f t="shared" si="26"/>
        <v>1.469999999999962</v>
      </c>
      <c r="BP119" s="20">
        <f t="shared" si="26"/>
        <v>5.150000000000194</v>
      </c>
      <c r="BQ119" s="20">
        <f t="shared" si="26"/>
        <v>3.0900000000000452</v>
      </c>
      <c r="BR119" s="20">
        <f t="shared" si="26"/>
        <v>3.599999999999985</v>
      </c>
      <c r="BS119" s="20">
        <f t="shared" si="26"/>
        <v>3.2999999999999949</v>
      </c>
      <c r="BT119" s="20">
        <f t="shared" si="26"/>
        <v>0.20999999999999974</v>
      </c>
      <c r="BU119" s="20">
        <f t="shared" si="26"/>
        <v>0.29000000000000026</v>
      </c>
      <c r="BV119" s="20">
        <f t="shared" si="26"/>
        <v>3.0200000000000733</v>
      </c>
      <c r="BW119" s="20">
        <f t="shared" si="26"/>
        <v>0</v>
      </c>
      <c r="BX119" s="20">
        <f t="shared" si="26"/>
        <v>0.18999999999998751</v>
      </c>
      <c r="BY119" s="17">
        <f t="shared" si="16"/>
        <v>18.290000000000227</v>
      </c>
      <c r="BZ119" s="17">
        <f t="shared" si="17"/>
        <v>0.89999999999999902</v>
      </c>
      <c r="CA119" s="17">
        <f t="shared" si="18"/>
        <v>2.6600000000000024</v>
      </c>
      <c r="CB119" s="17">
        <f t="shared" si="19"/>
        <v>21.850000000000229</v>
      </c>
    </row>
    <row r="120" spans="1:80" x14ac:dyDescent="0.25">
      <c r="A120" t="str">
        <f t="shared" si="22"/>
        <v>PWX.BCHEXP</v>
      </c>
      <c r="B120" s="1" t="s">
        <v>99</v>
      </c>
      <c r="C120" s="1" t="s">
        <v>162</v>
      </c>
      <c r="D120" s="1" t="s">
        <v>28</v>
      </c>
      <c r="E120" s="17">
        <v>0</v>
      </c>
      <c r="F120" s="17">
        <v>0</v>
      </c>
      <c r="G120" s="17">
        <v>0</v>
      </c>
      <c r="H120" s="17">
        <v>0</v>
      </c>
      <c r="I120" s="17">
        <v>0</v>
      </c>
      <c r="J120" s="17">
        <v>0</v>
      </c>
      <c r="K120" s="17">
        <v>0</v>
      </c>
      <c r="L120" s="17">
        <v>0</v>
      </c>
      <c r="M120" s="17">
        <v>0</v>
      </c>
      <c r="N120" s="17">
        <v>0</v>
      </c>
      <c r="O120" s="17">
        <v>0</v>
      </c>
      <c r="P120" s="17">
        <v>0</v>
      </c>
      <c r="Q120" s="20">
        <v>0</v>
      </c>
      <c r="R120" s="20">
        <v>0</v>
      </c>
      <c r="S120" s="20">
        <v>0</v>
      </c>
      <c r="T120" s="20">
        <v>0</v>
      </c>
      <c r="U120" s="20">
        <v>0</v>
      </c>
      <c r="V120" s="20">
        <v>0</v>
      </c>
      <c r="W120" s="20">
        <v>0</v>
      </c>
      <c r="X120" s="20">
        <v>0</v>
      </c>
      <c r="Y120" s="20">
        <v>0</v>
      </c>
      <c r="Z120" s="20">
        <v>0</v>
      </c>
      <c r="AA120" s="20">
        <v>0</v>
      </c>
      <c r="AB120" s="20">
        <v>0</v>
      </c>
      <c r="AC120" s="17">
        <v>0</v>
      </c>
      <c r="AD120" s="17">
        <v>0</v>
      </c>
      <c r="AE120" s="17">
        <v>0</v>
      </c>
      <c r="AF120" s="17">
        <v>0</v>
      </c>
      <c r="AG120" s="17">
        <v>0</v>
      </c>
      <c r="AH120" s="17">
        <v>0</v>
      </c>
      <c r="AI120" s="17">
        <v>0</v>
      </c>
      <c r="AJ120" s="17">
        <v>0</v>
      </c>
      <c r="AK120" s="17">
        <v>0</v>
      </c>
      <c r="AL120" s="17">
        <v>0</v>
      </c>
      <c r="AM120" s="17">
        <v>0</v>
      </c>
      <c r="AN120" s="17">
        <v>0</v>
      </c>
      <c r="AO120" s="20">
        <f t="shared" si="23"/>
        <v>0</v>
      </c>
      <c r="AP120" s="20">
        <f t="shared" si="25"/>
        <v>0</v>
      </c>
      <c r="AQ120" s="20">
        <f t="shared" si="25"/>
        <v>0</v>
      </c>
      <c r="AR120" s="20">
        <f t="shared" si="25"/>
        <v>0</v>
      </c>
      <c r="AS120" s="20">
        <f t="shared" si="25"/>
        <v>0</v>
      </c>
      <c r="AT120" s="20">
        <f t="shared" si="25"/>
        <v>0</v>
      </c>
      <c r="AU120" s="20">
        <f t="shared" si="25"/>
        <v>0</v>
      </c>
      <c r="AV120" s="20">
        <f t="shared" si="25"/>
        <v>0</v>
      </c>
      <c r="AW120" s="20">
        <f t="shared" si="25"/>
        <v>0</v>
      </c>
      <c r="AX120" s="20">
        <f t="shared" si="25"/>
        <v>0</v>
      </c>
      <c r="AY120" s="20">
        <f t="shared" si="25"/>
        <v>0</v>
      </c>
      <c r="AZ120" s="20">
        <f t="shared" si="25"/>
        <v>0</v>
      </c>
      <c r="BA120" s="17">
        <v>0</v>
      </c>
      <c r="BB120" s="17">
        <v>0</v>
      </c>
      <c r="BC120" s="17">
        <v>0</v>
      </c>
      <c r="BD120" s="17">
        <v>0</v>
      </c>
      <c r="BE120" s="17">
        <v>0</v>
      </c>
      <c r="BF120" s="17">
        <v>0</v>
      </c>
      <c r="BG120" s="17">
        <v>0</v>
      </c>
      <c r="BH120" s="17">
        <v>0</v>
      </c>
      <c r="BI120" s="17">
        <v>0</v>
      </c>
      <c r="BJ120" s="17">
        <v>0</v>
      </c>
      <c r="BK120" s="17">
        <v>0</v>
      </c>
      <c r="BL120" s="17">
        <v>0</v>
      </c>
      <c r="BM120" s="20">
        <f t="shared" si="24"/>
        <v>0</v>
      </c>
      <c r="BN120" s="20">
        <f t="shared" si="26"/>
        <v>0</v>
      </c>
      <c r="BO120" s="20">
        <f t="shared" si="26"/>
        <v>0</v>
      </c>
      <c r="BP120" s="20">
        <f t="shared" si="26"/>
        <v>0</v>
      </c>
      <c r="BQ120" s="20">
        <f t="shared" si="26"/>
        <v>0</v>
      </c>
      <c r="BR120" s="20">
        <f t="shared" si="26"/>
        <v>0</v>
      </c>
      <c r="BS120" s="20">
        <f t="shared" si="26"/>
        <v>0</v>
      </c>
      <c r="BT120" s="20">
        <f t="shared" si="26"/>
        <v>0</v>
      </c>
      <c r="BU120" s="20">
        <f t="shared" si="26"/>
        <v>0</v>
      </c>
      <c r="BV120" s="20">
        <f t="shared" si="26"/>
        <v>0</v>
      </c>
      <c r="BW120" s="20">
        <f t="shared" si="26"/>
        <v>0</v>
      </c>
      <c r="BX120" s="20">
        <f t="shared" si="26"/>
        <v>0</v>
      </c>
      <c r="BY120" s="17">
        <f t="shared" si="16"/>
        <v>0</v>
      </c>
      <c r="BZ120" s="17">
        <f t="shared" si="17"/>
        <v>0</v>
      </c>
      <c r="CA120" s="17">
        <f t="shared" si="18"/>
        <v>0</v>
      </c>
      <c r="CB120" s="17">
        <f t="shared" si="19"/>
        <v>0</v>
      </c>
    </row>
    <row r="121" spans="1:80" x14ac:dyDescent="0.25">
      <c r="A121" t="str">
        <f t="shared" si="22"/>
        <v>PWX.BCHIMP</v>
      </c>
      <c r="B121" s="1" t="s">
        <v>99</v>
      </c>
      <c r="C121" s="1" t="s">
        <v>163</v>
      </c>
      <c r="D121" s="1" t="s">
        <v>21</v>
      </c>
      <c r="E121" s="17">
        <v>71.319999999999709</v>
      </c>
      <c r="F121" s="17">
        <v>10.180000000000291</v>
      </c>
      <c r="G121" s="17">
        <v>10.919999999999163</v>
      </c>
      <c r="H121" s="17">
        <v>26.960000000000946</v>
      </c>
      <c r="I121" s="17">
        <v>106.31999999999971</v>
      </c>
      <c r="J121" s="17">
        <v>8.580000000000382</v>
      </c>
      <c r="K121" s="17">
        <v>2.3100000000000591</v>
      </c>
      <c r="L121" s="17">
        <v>1.0699999999999932</v>
      </c>
      <c r="M121" s="17">
        <v>0</v>
      </c>
      <c r="N121" s="17">
        <v>100.44999999999709</v>
      </c>
      <c r="O121" s="17">
        <v>9.7400000000002365</v>
      </c>
      <c r="P121" s="17">
        <v>41.81000000000131</v>
      </c>
      <c r="Q121" s="20">
        <v>3.5599999999999454</v>
      </c>
      <c r="R121" s="20">
        <v>0.5</v>
      </c>
      <c r="S121" s="20">
        <v>0.54999999999999716</v>
      </c>
      <c r="T121" s="20">
        <v>1.3499999999999943</v>
      </c>
      <c r="U121" s="20">
        <v>5.3100000000000591</v>
      </c>
      <c r="V121" s="20">
        <v>0.42999999999999972</v>
      </c>
      <c r="W121" s="20">
        <v>0.11999999999999922</v>
      </c>
      <c r="X121" s="20">
        <v>4.9999999999999822E-2</v>
      </c>
      <c r="Y121" s="20">
        <v>0</v>
      </c>
      <c r="Z121" s="20">
        <v>5.0199999999999818</v>
      </c>
      <c r="AA121" s="20">
        <v>0.48999999999999488</v>
      </c>
      <c r="AB121" s="20">
        <v>2.089999999999975</v>
      </c>
      <c r="AC121" s="17">
        <v>9.6399999999998727</v>
      </c>
      <c r="AD121" s="17">
        <v>1.3600000000000136</v>
      </c>
      <c r="AE121" s="17">
        <v>1.4399999999999977</v>
      </c>
      <c r="AF121" s="17">
        <v>3.5</v>
      </c>
      <c r="AG121" s="17">
        <v>13.580000000000155</v>
      </c>
      <c r="AH121" s="17">
        <v>1.0800000000000125</v>
      </c>
      <c r="AI121" s="17">
        <v>0.27999999999999758</v>
      </c>
      <c r="AJ121" s="17">
        <v>0.12999999999999901</v>
      </c>
      <c r="AK121" s="17">
        <v>0</v>
      </c>
      <c r="AL121" s="17">
        <v>11.889999999999873</v>
      </c>
      <c r="AM121" s="17">
        <v>1.1299999999999955</v>
      </c>
      <c r="AN121" s="17">
        <v>4.7899999999999636</v>
      </c>
      <c r="AO121" s="20">
        <f t="shared" si="23"/>
        <v>84.519999999999527</v>
      </c>
      <c r="AP121" s="20">
        <f t="shared" si="25"/>
        <v>12.040000000000305</v>
      </c>
      <c r="AQ121" s="20">
        <f t="shared" si="25"/>
        <v>12.909999999999158</v>
      </c>
      <c r="AR121" s="20">
        <f t="shared" si="25"/>
        <v>31.81000000000094</v>
      </c>
      <c r="AS121" s="20">
        <f t="shared" si="25"/>
        <v>125.20999999999992</v>
      </c>
      <c r="AT121" s="20">
        <f t="shared" si="25"/>
        <v>10.090000000000394</v>
      </c>
      <c r="AU121" s="20">
        <f t="shared" si="25"/>
        <v>2.7100000000000559</v>
      </c>
      <c r="AV121" s="20">
        <f t="shared" si="25"/>
        <v>1.249999999999992</v>
      </c>
      <c r="AW121" s="20">
        <f t="shared" si="25"/>
        <v>0</v>
      </c>
      <c r="AX121" s="20">
        <f t="shared" si="25"/>
        <v>117.35999999999694</v>
      </c>
      <c r="AY121" s="20">
        <f t="shared" si="25"/>
        <v>11.360000000000227</v>
      </c>
      <c r="AZ121" s="20">
        <f t="shared" si="25"/>
        <v>48.690000000001248</v>
      </c>
      <c r="BA121" s="17">
        <v>1.43</v>
      </c>
      <c r="BB121" s="17">
        <v>0.2</v>
      </c>
      <c r="BC121" s="17">
        <v>0.22</v>
      </c>
      <c r="BD121" s="17">
        <v>0.54</v>
      </c>
      <c r="BE121" s="17">
        <v>2.13</v>
      </c>
      <c r="BF121" s="17">
        <v>0.17</v>
      </c>
      <c r="BG121" s="17">
        <v>0.05</v>
      </c>
      <c r="BH121" s="17">
        <v>0.02</v>
      </c>
      <c r="BI121" s="17">
        <v>0</v>
      </c>
      <c r="BJ121" s="17">
        <v>2.0099999999999998</v>
      </c>
      <c r="BK121" s="17">
        <v>0.19</v>
      </c>
      <c r="BL121" s="17">
        <v>0.84</v>
      </c>
      <c r="BM121" s="20">
        <f t="shared" si="24"/>
        <v>85.949999999999534</v>
      </c>
      <c r="BN121" s="20">
        <f t="shared" si="26"/>
        <v>12.240000000000304</v>
      </c>
      <c r="BO121" s="20">
        <f t="shared" si="26"/>
        <v>13.129999999999159</v>
      </c>
      <c r="BP121" s="20">
        <f t="shared" si="26"/>
        <v>32.350000000000939</v>
      </c>
      <c r="BQ121" s="20">
        <f t="shared" si="26"/>
        <v>127.33999999999992</v>
      </c>
      <c r="BR121" s="20">
        <f t="shared" si="26"/>
        <v>10.260000000000394</v>
      </c>
      <c r="BS121" s="20">
        <f t="shared" si="26"/>
        <v>2.7600000000000557</v>
      </c>
      <c r="BT121" s="20">
        <f t="shared" si="26"/>
        <v>1.269999999999992</v>
      </c>
      <c r="BU121" s="20">
        <f t="shared" si="26"/>
        <v>0</v>
      </c>
      <c r="BV121" s="20">
        <f t="shared" si="26"/>
        <v>119.36999999999695</v>
      </c>
      <c r="BW121" s="20">
        <f t="shared" si="26"/>
        <v>11.550000000000226</v>
      </c>
      <c r="BX121" s="20">
        <f t="shared" si="26"/>
        <v>49.530000000001252</v>
      </c>
      <c r="BY121" s="17">
        <f t="shared" si="16"/>
        <v>389.65999999999889</v>
      </c>
      <c r="BZ121" s="17">
        <f t="shared" si="17"/>
        <v>19.469999999999946</v>
      </c>
      <c r="CA121" s="17">
        <f t="shared" si="18"/>
        <v>56.619999999999884</v>
      </c>
      <c r="CB121" s="17">
        <f t="shared" si="19"/>
        <v>465.74999999999875</v>
      </c>
    </row>
    <row r="122" spans="1:80" x14ac:dyDescent="0.25">
      <c r="A122" t="str">
        <f t="shared" si="22"/>
        <v>CUPC.RB5</v>
      </c>
      <c r="B122" s="1" t="s">
        <v>153</v>
      </c>
      <c r="C122" s="1" t="s">
        <v>164</v>
      </c>
      <c r="D122" s="1" t="s">
        <v>164</v>
      </c>
      <c r="E122" s="17">
        <v>-159.56999999999971</v>
      </c>
      <c r="F122" s="17">
        <v>-36.1400000000001</v>
      </c>
      <c r="G122" s="17">
        <v>-71.320000000000618</v>
      </c>
      <c r="H122" s="17">
        <v>-71.050000000000182</v>
      </c>
      <c r="I122" s="17">
        <v>-183.09000000000015</v>
      </c>
      <c r="J122" s="17">
        <v>-56.660000000000309</v>
      </c>
      <c r="K122" s="17">
        <v>-95.780000000000655</v>
      </c>
      <c r="L122" s="17">
        <v>-222.88999999999942</v>
      </c>
      <c r="M122" s="17">
        <v>-66.840000000000146</v>
      </c>
      <c r="N122" s="17">
        <v>-378.17000000000189</v>
      </c>
      <c r="O122" s="17">
        <v>-10.789999999999964</v>
      </c>
      <c r="P122" s="17">
        <v>-240.48999999999978</v>
      </c>
      <c r="Q122" s="20">
        <v>-7.9799999999999613</v>
      </c>
      <c r="R122" s="20">
        <v>-1.8100000000000023</v>
      </c>
      <c r="S122" s="20">
        <v>-3.5700000000000216</v>
      </c>
      <c r="T122" s="20">
        <v>-3.5499999999999829</v>
      </c>
      <c r="U122" s="20">
        <v>-9.1499999999999773</v>
      </c>
      <c r="V122" s="20">
        <v>-2.8299999999999983</v>
      </c>
      <c r="W122" s="20">
        <v>-4.7900000000000205</v>
      </c>
      <c r="X122" s="20">
        <v>-11.139999999999986</v>
      </c>
      <c r="Y122" s="20">
        <v>-3.3499999999999943</v>
      </c>
      <c r="Z122" s="20">
        <v>-18.899999999999977</v>
      </c>
      <c r="AA122" s="20">
        <v>-0.53999999999999915</v>
      </c>
      <c r="AB122" s="20">
        <v>-12.019999999999982</v>
      </c>
      <c r="AC122" s="17">
        <v>-21.57000000000005</v>
      </c>
      <c r="AD122" s="17">
        <v>-4.8199999999999932</v>
      </c>
      <c r="AE122" s="17">
        <v>-9.3799999999999955</v>
      </c>
      <c r="AF122" s="17">
        <v>-9.2099999999999795</v>
      </c>
      <c r="AG122" s="17">
        <v>-23.389999999999986</v>
      </c>
      <c r="AH122" s="17">
        <v>-7.1299999999999955</v>
      </c>
      <c r="AI122" s="17">
        <v>-11.870000000000005</v>
      </c>
      <c r="AJ122" s="17">
        <v>-27.210000000000036</v>
      </c>
      <c r="AK122" s="17">
        <v>-8.0300000000000296</v>
      </c>
      <c r="AL122" s="17">
        <v>-44.75</v>
      </c>
      <c r="AM122" s="17">
        <v>-1.259999999999998</v>
      </c>
      <c r="AN122" s="17">
        <v>-27.549999999999955</v>
      </c>
      <c r="AO122" s="20">
        <f t="shared" si="23"/>
        <v>-189.11999999999972</v>
      </c>
      <c r="AP122" s="20">
        <f t="shared" si="25"/>
        <v>-42.770000000000095</v>
      </c>
      <c r="AQ122" s="20">
        <f t="shared" si="25"/>
        <v>-84.270000000000636</v>
      </c>
      <c r="AR122" s="20">
        <f t="shared" si="25"/>
        <v>-83.810000000000144</v>
      </c>
      <c r="AS122" s="20">
        <f t="shared" si="25"/>
        <v>-215.63000000000011</v>
      </c>
      <c r="AT122" s="20">
        <f t="shared" si="25"/>
        <v>-66.620000000000303</v>
      </c>
      <c r="AU122" s="20">
        <f t="shared" si="25"/>
        <v>-112.44000000000068</v>
      </c>
      <c r="AV122" s="20">
        <f t="shared" si="25"/>
        <v>-261.23999999999944</v>
      </c>
      <c r="AW122" s="20">
        <f t="shared" si="25"/>
        <v>-78.220000000000169</v>
      </c>
      <c r="AX122" s="20">
        <f t="shared" si="25"/>
        <v>-441.82000000000187</v>
      </c>
      <c r="AY122" s="20">
        <f t="shared" si="25"/>
        <v>-12.589999999999961</v>
      </c>
      <c r="AZ122" s="20">
        <f t="shared" si="25"/>
        <v>-280.05999999999972</v>
      </c>
      <c r="BA122" s="17">
        <v>-3.19</v>
      </c>
      <c r="BB122" s="17">
        <v>-0.72</v>
      </c>
      <c r="BC122" s="17">
        <v>-1.43</v>
      </c>
      <c r="BD122" s="17">
        <v>-1.42</v>
      </c>
      <c r="BE122" s="17">
        <v>-3.66</v>
      </c>
      <c r="BF122" s="17">
        <v>-1.1299999999999999</v>
      </c>
      <c r="BG122" s="17">
        <v>-1.92</v>
      </c>
      <c r="BH122" s="17">
        <v>-4.46</v>
      </c>
      <c r="BI122" s="17">
        <v>-1.34</v>
      </c>
      <c r="BJ122" s="17">
        <v>-7.56</v>
      </c>
      <c r="BK122" s="17">
        <v>-0.22</v>
      </c>
      <c r="BL122" s="17">
        <v>-4.8099999999999996</v>
      </c>
      <c r="BM122" s="20">
        <f t="shared" si="24"/>
        <v>-192.30999999999972</v>
      </c>
      <c r="BN122" s="20">
        <f t="shared" si="26"/>
        <v>-43.490000000000094</v>
      </c>
      <c r="BO122" s="20">
        <f t="shared" si="26"/>
        <v>-85.700000000000642</v>
      </c>
      <c r="BP122" s="20">
        <f t="shared" si="26"/>
        <v>-85.230000000000146</v>
      </c>
      <c r="BQ122" s="20">
        <f t="shared" si="26"/>
        <v>-219.29000000000011</v>
      </c>
      <c r="BR122" s="20">
        <f t="shared" si="26"/>
        <v>-67.750000000000298</v>
      </c>
      <c r="BS122" s="20">
        <f t="shared" si="26"/>
        <v>-114.36000000000068</v>
      </c>
      <c r="BT122" s="20">
        <f t="shared" si="26"/>
        <v>-265.69999999999942</v>
      </c>
      <c r="BU122" s="20">
        <f t="shared" si="26"/>
        <v>-79.560000000000173</v>
      </c>
      <c r="BV122" s="20">
        <f t="shared" si="26"/>
        <v>-449.38000000000187</v>
      </c>
      <c r="BW122" s="20">
        <f t="shared" si="26"/>
        <v>-12.809999999999961</v>
      </c>
      <c r="BX122" s="20">
        <f t="shared" si="26"/>
        <v>-284.86999999999972</v>
      </c>
      <c r="BY122" s="17">
        <f t="shared" si="16"/>
        <v>-1592.7900000000029</v>
      </c>
      <c r="BZ122" s="17">
        <f t="shared" si="17"/>
        <v>-79.62999999999991</v>
      </c>
      <c r="CA122" s="17">
        <f t="shared" si="18"/>
        <v>-228.03</v>
      </c>
      <c r="CB122" s="17">
        <f t="shared" si="19"/>
        <v>-1900.4500000000028</v>
      </c>
    </row>
    <row r="123" spans="1:80" x14ac:dyDescent="0.25">
      <c r="A123" t="str">
        <f t="shared" si="22"/>
        <v>REMC.BCHIMP</v>
      </c>
      <c r="B123" s="1" t="s">
        <v>165</v>
      </c>
      <c r="C123" s="1" t="s">
        <v>843</v>
      </c>
      <c r="D123" s="1" t="s">
        <v>21</v>
      </c>
      <c r="E123" s="17">
        <v>4.6700000000000728</v>
      </c>
      <c r="F123" s="17">
        <v>0</v>
      </c>
      <c r="G123" s="17">
        <v>5.0000000000000711E-2</v>
      </c>
      <c r="H123" s="17">
        <v>0</v>
      </c>
      <c r="I123" s="17">
        <v>0</v>
      </c>
      <c r="J123" s="17">
        <v>0</v>
      </c>
      <c r="K123" s="17">
        <v>0</v>
      </c>
      <c r="L123" s="17">
        <v>0</v>
      </c>
      <c r="M123" s="17">
        <v>0</v>
      </c>
      <c r="N123" s="17">
        <v>0.53999999999999204</v>
      </c>
      <c r="O123" s="17">
        <v>0</v>
      </c>
      <c r="P123" s="17">
        <v>0</v>
      </c>
      <c r="Q123" s="20">
        <v>0.23000000000000398</v>
      </c>
      <c r="R123" s="20">
        <v>0</v>
      </c>
      <c r="S123" s="20">
        <v>0</v>
      </c>
      <c r="T123" s="20">
        <v>0</v>
      </c>
      <c r="U123" s="20">
        <v>0</v>
      </c>
      <c r="V123" s="20">
        <v>0</v>
      </c>
      <c r="W123" s="20">
        <v>0</v>
      </c>
      <c r="X123" s="20">
        <v>0</v>
      </c>
      <c r="Y123" s="20">
        <v>0</v>
      </c>
      <c r="Z123" s="20">
        <v>3.0000000000000249E-2</v>
      </c>
      <c r="AA123" s="20">
        <v>0</v>
      </c>
      <c r="AB123" s="20">
        <v>0</v>
      </c>
      <c r="AC123" s="17">
        <v>0.62999999999999545</v>
      </c>
      <c r="AD123" s="17">
        <v>0</v>
      </c>
      <c r="AE123" s="17">
        <v>1.0000000000000009E-2</v>
      </c>
      <c r="AF123" s="17">
        <v>0</v>
      </c>
      <c r="AG123" s="17">
        <v>0</v>
      </c>
      <c r="AH123" s="17">
        <v>0</v>
      </c>
      <c r="AI123" s="17">
        <v>0</v>
      </c>
      <c r="AJ123" s="17">
        <v>0</v>
      </c>
      <c r="AK123" s="17">
        <v>0</v>
      </c>
      <c r="AL123" s="17">
        <v>6.9999999999998508E-2</v>
      </c>
      <c r="AM123" s="17">
        <v>0</v>
      </c>
      <c r="AN123" s="17">
        <v>0</v>
      </c>
      <c r="AO123" s="20">
        <f t="shared" si="23"/>
        <v>5.5300000000000722</v>
      </c>
      <c r="AP123" s="20">
        <f t="shared" si="25"/>
        <v>0</v>
      </c>
      <c r="AQ123" s="20">
        <f t="shared" si="25"/>
        <v>6.0000000000000719E-2</v>
      </c>
      <c r="AR123" s="20">
        <f t="shared" si="25"/>
        <v>0</v>
      </c>
      <c r="AS123" s="20">
        <f t="shared" si="25"/>
        <v>0</v>
      </c>
      <c r="AT123" s="20">
        <f t="shared" si="25"/>
        <v>0</v>
      </c>
      <c r="AU123" s="20">
        <f t="shared" si="25"/>
        <v>0</v>
      </c>
      <c r="AV123" s="20">
        <f t="shared" si="25"/>
        <v>0</v>
      </c>
      <c r="AW123" s="20">
        <f t="shared" si="25"/>
        <v>0</v>
      </c>
      <c r="AX123" s="20">
        <f t="shared" si="25"/>
        <v>0.6399999999999908</v>
      </c>
      <c r="AY123" s="20">
        <f t="shared" si="25"/>
        <v>0</v>
      </c>
      <c r="AZ123" s="20">
        <f t="shared" si="25"/>
        <v>0</v>
      </c>
      <c r="BA123" s="17">
        <v>0.09</v>
      </c>
      <c r="BB123" s="17">
        <v>0</v>
      </c>
      <c r="BC123" s="17">
        <v>0</v>
      </c>
      <c r="BD123" s="17">
        <v>0</v>
      </c>
      <c r="BE123" s="17">
        <v>0</v>
      </c>
      <c r="BF123" s="17">
        <v>0</v>
      </c>
      <c r="BG123" s="17">
        <v>0</v>
      </c>
      <c r="BH123" s="17">
        <v>0</v>
      </c>
      <c r="BI123" s="17">
        <v>0</v>
      </c>
      <c r="BJ123" s="17">
        <v>0.01</v>
      </c>
      <c r="BK123" s="17">
        <v>0</v>
      </c>
      <c r="BL123" s="17">
        <v>0</v>
      </c>
      <c r="BM123" s="20">
        <f t="shared" si="24"/>
        <v>5.620000000000072</v>
      </c>
      <c r="BN123" s="20">
        <f t="shared" si="26"/>
        <v>0</v>
      </c>
      <c r="BO123" s="20">
        <f t="shared" si="26"/>
        <v>6.0000000000000719E-2</v>
      </c>
      <c r="BP123" s="20">
        <f t="shared" si="26"/>
        <v>0</v>
      </c>
      <c r="BQ123" s="20">
        <f t="shared" si="26"/>
        <v>0</v>
      </c>
      <c r="BR123" s="20">
        <f t="shared" si="26"/>
        <v>0</v>
      </c>
      <c r="BS123" s="20">
        <f t="shared" si="26"/>
        <v>0</v>
      </c>
      <c r="BT123" s="20">
        <f t="shared" si="26"/>
        <v>0</v>
      </c>
      <c r="BU123" s="20">
        <f t="shared" si="26"/>
        <v>0</v>
      </c>
      <c r="BV123" s="20">
        <f t="shared" si="26"/>
        <v>0.64999999999999081</v>
      </c>
      <c r="BW123" s="20">
        <f t="shared" si="26"/>
        <v>0</v>
      </c>
      <c r="BX123" s="20">
        <f t="shared" si="26"/>
        <v>0</v>
      </c>
      <c r="BY123" s="17">
        <f t="shared" si="16"/>
        <v>5.2600000000000655</v>
      </c>
      <c r="BZ123" s="17">
        <f t="shared" si="17"/>
        <v>0.26000000000000423</v>
      </c>
      <c r="CA123" s="17">
        <f t="shared" si="18"/>
        <v>0.80999999999999395</v>
      </c>
      <c r="CB123" s="17">
        <f t="shared" si="19"/>
        <v>6.3300000000000631</v>
      </c>
    </row>
    <row r="124" spans="1:80" x14ac:dyDescent="0.25">
      <c r="A124" t="str">
        <f t="shared" si="22"/>
        <v>REMC.SPCIMP</v>
      </c>
      <c r="B124" s="1" t="s">
        <v>165</v>
      </c>
      <c r="C124" s="1" t="s">
        <v>844</v>
      </c>
      <c r="D124" s="1" t="s">
        <v>73</v>
      </c>
      <c r="E124" s="17">
        <v>0</v>
      </c>
      <c r="F124" s="17">
        <v>0</v>
      </c>
      <c r="G124" s="17">
        <v>0</v>
      </c>
      <c r="H124" s="17">
        <v>0</v>
      </c>
      <c r="I124" s="17">
        <v>0</v>
      </c>
      <c r="J124" s="17">
        <v>0</v>
      </c>
      <c r="K124" s="17">
        <v>0</v>
      </c>
      <c r="L124" s="17">
        <v>0</v>
      </c>
      <c r="M124" s="17">
        <v>0</v>
      </c>
      <c r="N124" s="17">
        <v>-0.14999999999999147</v>
      </c>
      <c r="O124" s="17">
        <v>0</v>
      </c>
      <c r="P124" s="17">
        <v>0</v>
      </c>
      <c r="Q124" s="20">
        <v>0</v>
      </c>
      <c r="R124" s="20">
        <v>0</v>
      </c>
      <c r="S124" s="20">
        <v>0</v>
      </c>
      <c r="T124" s="20">
        <v>0</v>
      </c>
      <c r="U124" s="20">
        <v>0</v>
      </c>
      <c r="V124" s="20">
        <v>0</v>
      </c>
      <c r="W124" s="20">
        <v>0</v>
      </c>
      <c r="X124" s="20">
        <v>0</v>
      </c>
      <c r="Y124" s="20">
        <v>0</v>
      </c>
      <c r="Z124" s="20">
        <v>-1.0000000000000009E-2</v>
      </c>
      <c r="AA124" s="20">
        <v>0</v>
      </c>
      <c r="AB124" s="20">
        <v>0</v>
      </c>
      <c r="AC124" s="17">
        <v>0</v>
      </c>
      <c r="AD124" s="17">
        <v>0</v>
      </c>
      <c r="AE124" s="17">
        <v>0</v>
      </c>
      <c r="AF124" s="17">
        <v>0</v>
      </c>
      <c r="AG124" s="17">
        <v>0</v>
      </c>
      <c r="AH124" s="17">
        <v>0</v>
      </c>
      <c r="AI124" s="17">
        <v>0</v>
      </c>
      <c r="AJ124" s="17">
        <v>0</v>
      </c>
      <c r="AK124" s="17">
        <v>0</v>
      </c>
      <c r="AL124" s="17">
        <v>-1.0000000000000231E-2</v>
      </c>
      <c r="AM124" s="17">
        <v>0</v>
      </c>
      <c r="AN124" s="17">
        <v>0</v>
      </c>
      <c r="AO124" s="20">
        <f t="shared" si="23"/>
        <v>0</v>
      </c>
      <c r="AP124" s="20">
        <f t="shared" si="23"/>
        <v>0</v>
      </c>
      <c r="AQ124" s="20">
        <f t="shared" si="23"/>
        <v>0</v>
      </c>
      <c r="AR124" s="20">
        <f t="shared" si="23"/>
        <v>0</v>
      </c>
      <c r="AS124" s="20">
        <f t="shared" si="23"/>
        <v>0</v>
      </c>
      <c r="AT124" s="20">
        <f t="shared" si="23"/>
        <v>0</v>
      </c>
      <c r="AU124" s="20">
        <f t="shared" si="23"/>
        <v>0</v>
      </c>
      <c r="AV124" s="20">
        <f t="shared" si="23"/>
        <v>0</v>
      </c>
      <c r="AW124" s="20">
        <f t="shared" si="23"/>
        <v>0</v>
      </c>
      <c r="AX124" s="20">
        <f t="shared" si="23"/>
        <v>-0.16999999999999171</v>
      </c>
      <c r="AY124" s="20">
        <f t="shared" si="23"/>
        <v>0</v>
      </c>
      <c r="AZ124" s="20">
        <f t="shared" si="23"/>
        <v>0</v>
      </c>
      <c r="BA124" s="17">
        <v>0</v>
      </c>
      <c r="BB124" s="17">
        <v>0</v>
      </c>
      <c r="BC124" s="17">
        <v>0</v>
      </c>
      <c r="BD124" s="17">
        <v>0</v>
      </c>
      <c r="BE124" s="17">
        <v>0</v>
      </c>
      <c r="BF124" s="17">
        <v>0</v>
      </c>
      <c r="BG124" s="17">
        <v>0</v>
      </c>
      <c r="BH124" s="17">
        <v>0</v>
      </c>
      <c r="BI124" s="17">
        <v>0</v>
      </c>
      <c r="BJ124" s="17">
        <v>0</v>
      </c>
      <c r="BK124" s="17">
        <v>0</v>
      </c>
      <c r="BL124" s="17">
        <v>0</v>
      </c>
      <c r="BM124" s="20">
        <f t="shared" si="24"/>
        <v>0</v>
      </c>
      <c r="BN124" s="20">
        <f t="shared" si="24"/>
        <v>0</v>
      </c>
      <c r="BO124" s="20">
        <f t="shared" si="24"/>
        <v>0</v>
      </c>
      <c r="BP124" s="20">
        <f t="shared" si="24"/>
        <v>0</v>
      </c>
      <c r="BQ124" s="20">
        <f t="shared" si="24"/>
        <v>0</v>
      </c>
      <c r="BR124" s="20">
        <f t="shared" si="24"/>
        <v>0</v>
      </c>
      <c r="BS124" s="20">
        <f t="shared" si="24"/>
        <v>0</v>
      </c>
      <c r="BT124" s="20">
        <f t="shared" si="24"/>
        <v>0</v>
      </c>
      <c r="BU124" s="20">
        <f t="shared" si="24"/>
        <v>0</v>
      </c>
      <c r="BV124" s="20">
        <f t="shared" si="24"/>
        <v>-0.16999999999999171</v>
      </c>
      <c r="BW124" s="20">
        <f t="shared" si="24"/>
        <v>0</v>
      </c>
      <c r="BX124" s="20">
        <f t="shared" si="24"/>
        <v>0</v>
      </c>
      <c r="BY124" s="17">
        <f t="shared" si="16"/>
        <v>-0.14999999999999147</v>
      </c>
      <c r="BZ124" s="17">
        <f t="shared" si="17"/>
        <v>-1.0000000000000009E-2</v>
      </c>
      <c r="CA124" s="17">
        <f t="shared" si="18"/>
        <v>-1.0000000000000231E-2</v>
      </c>
      <c r="CB124" s="17">
        <f t="shared" si="19"/>
        <v>-0.16999999999999171</v>
      </c>
    </row>
    <row r="125" spans="1:80" x14ac:dyDescent="0.25">
      <c r="A125" t="str">
        <f t="shared" si="22"/>
        <v>CUPC.RL1</v>
      </c>
      <c r="B125" s="1" t="s">
        <v>153</v>
      </c>
      <c r="C125" s="1" t="s">
        <v>166</v>
      </c>
      <c r="D125" s="1" t="s">
        <v>166</v>
      </c>
      <c r="E125" s="17">
        <v>0</v>
      </c>
      <c r="F125" s="17">
        <v>0</v>
      </c>
      <c r="G125" s="17">
        <v>0</v>
      </c>
      <c r="H125" s="17">
        <v>0</v>
      </c>
      <c r="I125" s="17">
        <v>0</v>
      </c>
      <c r="J125" s="17">
        <v>0</v>
      </c>
      <c r="K125" s="17">
        <v>0</v>
      </c>
      <c r="L125" s="17">
        <v>0</v>
      </c>
      <c r="M125" s="17">
        <v>0</v>
      </c>
      <c r="N125" s="17">
        <v>0</v>
      </c>
      <c r="O125" s="17">
        <v>0</v>
      </c>
      <c r="P125" s="17">
        <v>0</v>
      </c>
      <c r="Q125" s="20">
        <v>0</v>
      </c>
      <c r="R125" s="20">
        <v>0</v>
      </c>
      <c r="S125" s="20">
        <v>0</v>
      </c>
      <c r="T125" s="20">
        <v>0</v>
      </c>
      <c r="U125" s="20">
        <v>0</v>
      </c>
      <c r="V125" s="20">
        <v>0</v>
      </c>
      <c r="W125" s="20">
        <v>0</v>
      </c>
      <c r="X125" s="20">
        <v>0</v>
      </c>
      <c r="Y125" s="20">
        <v>0</v>
      </c>
      <c r="Z125" s="20">
        <v>0</v>
      </c>
      <c r="AA125" s="20">
        <v>0</v>
      </c>
      <c r="AB125" s="20">
        <v>0</v>
      </c>
      <c r="AC125" s="17">
        <v>0</v>
      </c>
      <c r="AD125" s="17">
        <v>0</v>
      </c>
      <c r="AE125" s="17">
        <v>0</v>
      </c>
      <c r="AF125" s="17">
        <v>0</v>
      </c>
      <c r="AG125" s="17">
        <v>0</v>
      </c>
      <c r="AH125" s="17">
        <v>0</v>
      </c>
      <c r="AI125" s="17">
        <v>0</v>
      </c>
      <c r="AJ125" s="17">
        <v>0</v>
      </c>
      <c r="AK125" s="17">
        <v>0</v>
      </c>
      <c r="AL125" s="17">
        <v>0</v>
      </c>
      <c r="AM125" s="17">
        <v>0</v>
      </c>
      <c r="AN125" s="17">
        <v>0</v>
      </c>
      <c r="AO125" s="20">
        <f t="shared" si="23"/>
        <v>0</v>
      </c>
      <c r="AP125" s="20">
        <f t="shared" si="23"/>
        <v>0</v>
      </c>
      <c r="AQ125" s="20">
        <f t="shared" si="23"/>
        <v>0</v>
      </c>
      <c r="AR125" s="20">
        <f t="shared" si="23"/>
        <v>0</v>
      </c>
      <c r="AS125" s="20">
        <f t="shared" si="23"/>
        <v>0</v>
      </c>
      <c r="AT125" s="20">
        <f t="shared" si="23"/>
        <v>0</v>
      </c>
      <c r="AU125" s="20">
        <f t="shared" si="23"/>
        <v>0</v>
      </c>
      <c r="AV125" s="20">
        <f t="shared" si="23"/>
        <v>0</v>
      </c>
      <c r="AW125" s="20">
        <f t="shared" si="23"/>
        <v>0</v>
      </c>
      <c r="AX125" s="20">
        <f t="shared" si="23"/>
        <v>0</v>
      </c>
      <c r="AY125" s="20">
        <f t="shared" si="23"/>
        <v>0</v>
      </c>
      <c r="AZ125" s="20">
        <f t="shared" si="23"/>
        <v>0</v>
      </c>
      <c r="BA125" s="17">
        <v>0</v>
      </c>
      <c r="BB125" s="17">
        <v>0</v>
      </c>
      <c r="BC125" s="17">
        <v>0</v>
      </c>
      <c r="BD125" s="17">
        <v>0</v>
      </c>
      <c r="BE125" s="17">
        <v>0</v>
      </c>
      <c r="BF125" s="17">
        <v>0</v>
      </c>
      <c r="BG125" s="17">
        <v>0</v>
      </c>
      <c r="BH125" s="17">
        <v>0</v>
      </c>
      <c r="BI125" s="17">
        <v>0</v>
      </c>
      <c r="BJ125" s="17">
        <v>0</v>
      </c>
      <c r="BK125" s="17">
        <v>0</v>
      </c>
      <c r="BL125" s="17">
        <v>0</v>
      </c>
      <c r="BM125" s="20">
        <f t="shared" si="24"/>
        <v>0</v>
      </c>
      <c r="BN125" s="20">
        <f t="shared" si="24"/>
        <v>0</v>
      </c>
      <c r="BO125" s="20">
        <f t="shared" si="24"/>
        <v>0</v>
      </c>
      <c r="BP125" s="20">
        <f t="shared" si="24"/>
        <v>0</v>
      </c>
      <c r="BQ125" s="20">
        <f t="shared" si="24"/>
        <v>0</v>
      </c>
      <c r="BR125" s="20">
        <f t="shared" si="24"/>
        <v>0</v>
      </c>
      <c r="BS125" s="20">
        <f t="shared" si="24"/>
        <v>0</v>
      </c>
      <c r="BT125" s="20">
        <f t="shared" si="24"/>
        <v>0</v>
      </c>
      <c r="BU125" s="20">
        <f t="shared" si="24"/>
        <v>0</v>
      </c>
      <c r="BV125" s="20">
        <f t="shared" si="24"/>
        <v>0</v>
      </c>
      <c r="BW125" s="20">
        <f t="shared" si="24"/>
        <v>0</v>
      </c>
      <c r="BX125" s="20">
        <f t="shared" si="24"/>
        <v>0</v>
      </c>
      <c r="BY125" s="17">
        <f t="shared" si="16"/>
        <v>0</v>
      </c>
      <c r="BZ125" s="17">
        <f t="shared" si="17"/>
        <v>0</v>
      </c>
      <c r="CA125" s="17">
        <f t="shared" si="18"/>
        <v>0</v>
      </c>
      <c r="CB125" s="17">
        <f t="shared" si="19"/>
        <v>0</v>
      </c>
    </row>
    <row r="126" spans="1:80" x14ac:dyDescent="0.25">
      <c r="A126" t="str">
        <f t="shared" si="22"/>
        <v>TAU.RUN</v>
      </c>
      <c r="B126" s="1" t="s">
        <v>31</v>
      </c>
      <c r="C126" s="1" t="s">
        <v>167</v>
      </c>
      <c r="D126" s="1" t="s">
        <v>167</v>
      </c>
      <c r="E126" s="17">
        <v>26.380000000000109</v>
      </c>
      <c r="F126" s="17">
        <v>17.930000000000291</v>
      </c>
      <c r="G126" s="17">
        <v>15.819999999999936</v>
      </c>
      <c r="H126" s="17">
        <v>16.880000000000109</v>
      </c>
      <c r="I126" s="17">
        <v>24.010000000000218</v>
      </c>
      <c r="J126" s="17">
        <v>19.429999999999836</v>
      </c>
      <c r="K126" s="17">
        <v>12.340000000000146</v>
      </c>
      <c r="L126" s="17">
        <v>7.4200000000000728</v>
      </c>
      <c r="M126" s="17">
        <v>5.9599999999999227</v>
      </c>
      <c r="N126" s="17">
        <v>26.210000000000036</v>
      </c>
      <c r="O126" s="17">
        <v>18.589999999999691</v>
      </c>
      <c r="P126" s="17">
        <v>28.490000000000691</v>
      </c>
      <c r="Q126" s="20">
        <v>1.3199999999999932</v>
      </c>
      <c r="R126" s="20">
        <v>0.89000000000000057</v>
      </c>
      <c r="S126" s="20">
        <v>0.78999999999999204</v>
      </c>
      <c r="T126" s="20">
        <v>0.8399999999999892</v>
      </c>
      <c r="U126" s="20">
        <v>1.1999999999999886</v>
      </c>
      <c r="V126" s="20">
        <v>0.96999999999999886</v>
      </c>
      <c r="W126" s="20">
        <v>0.60999999999999943</v>
      </c>
      <c r="X126" s="20">
        <v>0.37000000000000455</v>
      </c>
      <c r="Y126" s="20">
        <v>0.30000000000000426</v>
      </c>
      <c r="Z126" s="20">
        <v>1.3100000000000023</v>
      </c>
      <c r="AA126" s="20">
        <v>0.93000000000000682</v>
      </c>
      <c r="AB126" s="20">
        <v>1.4300000000000068</v>
      </c>
      <c r="AC126" s="17">
        <v>3.5600000000000023</v>
      </c>
      <c r="AD126" s="17">
        <v>2.3900000000000432</v>
      </c>
      <c r="AE126" s="17">
        <v>2.0799999999999841</v>
      </c>
      <c r="AF126" s="17">
        <v>2.1899999999999977</v>
      </c>
      <c r="AG126" s="17">
        <v>3.0699999999999932</v>
      </c>
      <c r="AH126" s="17">
        <v>2.4399999999999977</v>
      </c>
      <c r="AI126" s="17">
        <v>1.5299999999999727</v>
      </c>
      <c r="AJ126" s="17">
        <v>0.90999999999999659</v>
      </c>
      <c r="AK126" s="17">
        <v>0.70999999999999375</v>
      </c>
      <c r="AL126" s="17">
        <v>3.1000000000000227</v>
      </c>
      <c r="AM126" s="17">
        <v>2.160000000000025</v>
      </c>
      <c r="AN126" s="17">
        <v>3.2699999999999818</v>
      </c>
      <c r="AO126" s="20">
        <f t="shared" si="23"/>
        <v>31.260000000000105</v>
      </c>
      <c r="AP126" s="20">
        <f t="shared" si="23"/>
        <v>21.210000000000335</v>
      </c>
      <c r="AQ126" s="20">
        <f t="shared" si="23"/>
        <v>18.689999999999912</v>
      </c>
      <c r="AR126" s="20">
        <f t="shared" si="23"/>
        <v>19.910000000000096</v>
      </c>
      <c r="AS126" s="20">
        <f t="shared" si="23"/>
        <v>28.2800000000002</v>
      </c>
      <c r="AT126" s="20">
        <f t="shared" si="23"/>
        <v>22.839999999999833</v>
      </c>
      <c r="AU126" s="20">
        <f t="shared" si="23"/>
        <v>14.480000000000118</v>
      </c>
      <c r="AV126" s="20">
        <f t="shared" si="23"/>
        <v>8.7000000000000739</v>
      </c>
      <c r="AW126" s="20">
        <f t="shared" si="23"/>
        <v>6.9699999999999207</v>
      </c>
      <c r="AX126" s="20">
        <f t="shared" si="23"/>
        <v>30.620000000000061</v>
      </c>
      <c r="AY126" s="20">
        <f t="shared" si="23"/>
        <v>21.679999999999723</v>
      </c>
      <c r="AZ126" s="20">
        <f t="shared" si="23"/>
        <v>33.19000000000068</v>
      </c>
      <c r="BA126" s="17">
        <v>0.53</v>
      </c>
      <c r="BB126" s="17">
        <v>0.36</v>
      </c>
      <c r="BC126" s="17">
        <v>0.32</v>
      </c>
      <c r="BD126" s="17">
        <v>0.34</v>
      </c>
      <c r="BE126" s="17">
        <v>0.48</v>
      </c>
      <c r="BF126" s="17">
        <v>0.39</v>
      </c>
      <c r="BG126" s="17">
        <v>0.25</v>
      </c>
      <c r="BH126" s="17">
        <v>0.15</v>
      </c>
      <c r="BI126" s="17">
        <v>0.12</v>
      </c>
      <c r="BJ126" s="17">
        <v>0.52</v>
      </c>
      <c r="BK126" s="17">
        <v>0.37</v>
      </c>
      <c r="BL126" s="17">
        <v>0.56999999999999995</v>
      </c>
      <c r="BM126" s="20">
        <f t="shared" si="24"/>
        <v>31.790000000000106</v>
      </c>
      <c r="BN126" s="20">
        <f t="shared" si="24"/>
        <v>21.570000000000334</v>
      </c>
      <c r="BO126" s="20">
        <f t="shared" si="24"/>
        <v>19.009999999999913</v>
      </c>
      <c r="BP126" s="20">
        <f t="shared" si="24"/>
        <v>20.250000000000096</v>
      </c>
      <c r="BQ126" s="20">
        <f t="shared" si="24"/>
        <v>28.760000000000201</v>
      </c>
      <c r="BR126" s="20">
        <f t="shared" si="24"/>
        <v>23.229999999999833</v>
      </c>
      <c r="BS126" s="20">
        <f t="shared" si="24"/>
        <v>14.730000000000118</v>
      </c>
      <c r="BT126" s="20">
        <f t="shared" si="24"/>
        <v>8.8500000000000743</v>
      </c>
      <c r="BU126" s="20">
        <f t="shared" si="24"/>
        <v>7.0899999999999208</v>
      </c>
      <c r="BV126" s="20">
        <f t="shared" si="24"/>
        <v>31.140000000000061</v>
      </c>
      <c r="BW126" s="20">
        <f t="shared" si="24"/>
        <v>22.049999999999724</v>
      </c>
      <c r="BX126" s="20">
        <f t="shared" si="24"/>
        <v>33.76000000000068</v>
      </c>
      <c r="BY126" s="17">
        <f t="shared" si="16"/>
        <v>219.46000000000106</v>
      </c>
      <c r="BZ126" s="17">
        <f t="shared" si="17"/>
        <v>10.959999999999987</v>
      </c>
      <c r="CA126" s="17">
        <f t="shared" si="18"/>
        <v>31.810000000000013</v>
      </c>
      <c r="CB126" s="17">
        <f t="shared" si="19"/>
        <v>262.2300000000011</v>
      </c>
    </row>
    <row r="127" spans="1:80" x14ac:dyDescent="0.25">
      <c r="A127" t="str">
        <f t="shared" si="22"/>
        <v>ICPL.RYMD</v>
      </c>
      <c r="B127" s="1" t="s">
        <v>53</v>
      </c>
      <c r="C127" s="1" t="s">
        <v>168</v>
      </c>
      <c r="D127" s="1" t="s">
        <v>168</v>
      </c>
      <c r="E127" s="17">
        <v>0</v>
      </c>
      <c r="F127" s="17">
        <v>0</v>
      </c>
      <c r="G127" s="17">
        <v>0</v>
      </c>
      <c r="H127" s="17">
        <v>0</v>
      </c>
      <c r="I127" s="17">
        <v>0</v>
      </c>
      <c r="J127" s="17">
        <v>0</v>
      </c>
      <c r="K127" s="17">
        <v>0</v>
      </c>
      <c r="L127" s="17">
        <v>0</v>
      </c>
      <c r="M127" s="17">
        <v>0</v>
      </c>
      <c r="N127" s="17">
        <v>0</v>
      </c>
      <c r="O127" s="17">
        <v>0</v>
      </c>
      <c r="P127" s="17">
        <v>0</v>
      </c>
      <c r="Q127" s="20">
        <v>0</v>
      </c>
      <c r="R127" s="20">
        <v>0</v>
      </c>
      <c r="S127" s="20">
        <v>0</v>
      </c>
      <c r="T127" s="20">
        <v>0</v>
      </c>
      <c r="U127" s="20">
        <v>0</v>
      </c>
      <c r="V127" s="20">
        <v>0</v>
      </c>
      <c r="W127" s="20">
        <v>0</v>
      </c>
      <c r="X127" s="20">
        <v>0</v>
      </c>
      <c r="Y127" s="20">
        <v>0</v>
      </c>
      <c r="Z127" s="20">
        <v>0</v>
      </c>
      <c r="AA127" s="20">
        <v>0</v>
      </c>
      <c r="AB127" s="20">
        <v>0</v>
      </c>
      <c r="AC127" s="17">
        <v>0</v>
      </c>
      <c r="AD127" s="17">
        <v>0</v>
      </c>
      <c r="AE127" s="17">
        <v>0</v>
      </c>
      <c r="AF127" s="17">
        <v>0</v>
      </c>
      <c r="AG127" s="17">
        <v>0</v>
      </c>
      <c r="AH127" s="17">
        <v>0</v>
      </c>
      <c r="AI127" s="17">
        <v>0</v>
      </c>
      <c r="AJ127" s="17">
        <v>0</v>
      </c>
      <c r="AK127" s="17">
        <v>0</v>
      </c>
      <c r="AL127" s="17">
        <v>0</v>
      </c>
      <c r="AM127" s="17">
        <v>0</v>
      </c>
      <c r="AN127" s="17">
        <v>0</v>
      </c>
      <c r="AO127" s="20">
        <f t="shared" si="23"/>
        <v>0</v>
      </c>
      <c r="AP127" s="20">
        <f t="shared" si="23"/>
        <v>0</v>
      </c>
      <c r="AQ127" s="20">
        <f t="shared" si="23"/>
        <v>0</v>
      </c>
      <c r="AR127" s="20">
        <f t="shared" si="23"/>
        <v>0</v>
      </c>
      <c r="AS127" s="20">
        <f t="shared" si="23"/>
        <v>0</v>
      </c>
      <c r="AT127" s="20">
        <f t="shared" si="23"/>
        <v>0</v>
      </c>
      <c r="AU127" s="20">
        <f t="shared" si="23"/>
        <v>0</v>
      </c>
      <c r="AV127" s="20">
        <f t="shared" si="23"/>
        <v>0</v>
      </c>
      <c r="AW127" s="20">
        <f t="shared" si="23"/>
        <v>0</v>
      </c>
      <c r="AX127" s="20">
        <f t="shared" si="23"/>
        <v>0</v>
      </c>
      <c r="AY127" s="20">
        <f t="shared" si="23"/>
        <v>0</v>
      </c>
      <c r="AZ127" s="20">
        <f t="shared" si="23"/>
        <v>0</v>
      </c>
      <c r="BA127" s="17">
        <v>0</v>
      </c>
      <c r="BB127" s="17">
        <v>0</v>
      </c>
      <c r="BC127" s="17">
        <v>0</v>
      </c>
      <c r="BD127" s="17">
        <v>0</v>
      </c>
      <c r="BE127" s="17">
        <v>0</v>
      </c>
      <c r="BF127" s="17">
        <v>0</v>
      </c>
      <c r="BG127" s="17">
        <v>0</v>
      </c>
      <c r="BH127" s="17">
        <v>0</v>
      </c>
      <c r="BI127" s="17">
        <v>0</v>
      </c>
      <c r="BJ127" s="17">
        <v>0</v>
      </c>
      <c r="BK127" s="17">
        <v>0</v>
      </c>
      <c r="BL127" s="17">
        <v>0</v>
      </c>
      <c r="BM127" s="20">
        <f t="shared" si="24"/>
        <v>0</v>
      </c>
      <c r="BN127" s="20">
        <f t="shared" si="24"/>
        <v>0</v>
      </c>
      <c r="BO127" s="20">
        <f t="shared" si="24"/>
        <v>0</v>
      </c>
      <c r="BP127" s="20">
        <f t="shared" si="24"/>
        <v>0</v>
      </c>
      <c r="BQ127" s="20">
        <f t="shared" si="24"/>
        <v>0</v>
      </c>
      <c r="BR127" s="20">
        <f t="shared" si="24"/>
        <v>0</v>
      </c>
      <c r="BS127" s="20">
        <f t="shared" si="24"/>
        <v>0</v>
      </c>
      <c r="BT127" s="20">
        <f t="shared" si="24"/>
        <v>0</v>
      </c>
      <c r="BU127" s="20">
        <f t="shared" si="24"/>
        <v>0</v>
      </c>
      <c r="BV127" s="20">
        <f t="shared" si="24"/>
        <v>0</v>
      </c>
      <c r="BW127" s="20">
        <f t="shared" si="24"/>
        <v>0</v>
      </c>
      <c r="BX127" s="20">
        <f t="shared" si="24"/>
        <v>0</v>
      </c>
      <c r="BY127" s="17">
        <f t="shared" si="16"/>
        <v>0</v>
      </c>
      <c r="BZ127" s="17">
        <f t="shared" si="17"/>
        <v>0</v>
      </c>
      <c r="CA127" s="17">
        <f t="shared" si="18"/>
        <v>0</v>
      </c>
      <c r="CB127" s="17">
        <f t="shared" si="19"/>
        <v>0</v>
      </c>
    </row>
    <row r="128" spans="1:80" x14ac:dyDescent="0.25">
      <c r="A128" t="str">
        <f t="shared" si="22"/>
        <v>SCL.SCL1</v>
      </c>
      <c r="B128" s="1" t="s">
        <v>169</v>
      </c>
      <c r="C128" s="1" t="s">
        <v>170</v>
      </c>
      <c r="D128" s="1" t="s">
        <v>170</v>
      </c>
      <c r="E128" s="17">
        <v>-123.90000000000146</v>
      </c>
      <c r="F128" s="17">
        <v>-76.790000000000873</v>
      </c>
      <c r="G128" s="17">
        <v>-13.980000000000018</v>
      </c>
      <c r="H128" s="17">
        <v>-71.369999999998981</v>
      </c>
      <c r="I128" s="17">
        <v>-7.8900000000001</v>
      </c>
      <c r="J128" s="17">
        <v>-59.760000000000218</v>
      </c>
      <c r="K128" s="17">
        <v>-38.590000000000146</v>
      </c>
      <c r="L128" s="17">
        <v>-41.059999999999491</v>
      </c>
      <c r="M128" s="17">
        <v>-64.920000000001892</v>
      </c>
      <c r="N128" s="17">
        <v>-64.219999999997526</v>
      </c>
      <c r="O128" s="17">
        <v>-44.589999999998327</v>
      </c>
      <c r="P128" s="17">
        <v>-24.380000000000109</v>
      </c>
      <c r="Q128" s="20">
        <v>-6.1899999999999977</v>
      </c>
      <c r="R128" s="20">
        <v>-3.839999999999975</v>
      </c>
      <c r="S128" s="20">
        <v>-0.69999999999999929</v>
      </c>
      <c r="T128" s="20">
        <v>-3.5699999999999932</v>
      </c>
      <c r="U128" s="20">
        <v>-0.39000000000000057</v>
      </c>
      <c r="V128" s="20">
        <v>-2.9799999999999969</v>
      </c>
      <c r="W128" s="20">
        <v>-1.9299999999999997</v>
      </c>
      <c r="X128" s="20">
        <v>-2.0500000000000007</v>
      </c>
      <c r="Y128" s="20">
        <v>-3.25</v>
      </c>
      <c r="Z128" s="20">
        <v>-3.210000000000008</v>
      </c>
      <c r="AA128" s="20">
        <v>-2.2199999999999989</v>
      </c>
      <c r="AB128" s="20">
        <v>-1.2199999999999989</v>
      </c>
      <c r="AC128" s="17">
        <v>-16.75</v>
      </c>
      <c r="AD128" s="17">
        <v>-10.230000000000018</v>
      </c>
      <c r="AE128" s="17">
        <v>-1.8400000000000034</v>
      </c>
      <c r="AF128" s="17">
        <v>-9.25</v>
      </c>
      <c r="AG128" s="17">
        <v>-1.009999999999998</v>
      </c>
      <c r="AH128" s="17">
        <v>-7.5200000000000102</v>
      </c>
      <c r="AI128" s="17">
        <v>-4.7900000000000063</v>
      </c>
      <c r="AJ128" s="17">
        <v>-5.019999999999996</v>
      </c>
      <c r="AK128" s="17">
        <v>-7.7999999999999972</v>
      </c>
      <c r="AL128" s="17">
        <v>-7.6000000000000227</v>
      </c>
      <c r="AM128" s="17">
        <v>-5.1899999999999977</v>
      </c>
      <c r="AN128" s="17">
        <v>-2.7900000000000063</v>
      </c>
      <c r="AO128" s="20">
        <f t="shared" si="23"/>
        <v>-146.84000000000145</v>
      </c>
      <c r="AP128" s="20">
        <f t="shared" si="23"/>
        <v>-90.860000000000866</v>
      </c>
      <c r="AQ128" s="20">
        <f t="shared" si="23"/>
        <v>-16.520000000000021</v>
      </c>
      <c r="AR128" s="20">
        <f t="shared" si="23"/>
        <v>-84.189999999998975</v>
      </c>
      <c r="AS128" s="20">
        <f t="shared" si="23"/>
        <v>-9.2900000000000986</v>
      </c>
      <c r="AT128" s="20">
        <f t="shared" si="23"/>
        <v>-70.260000000000218</v>
      </c>
      <c r="AU128" s="20">
        <f t="shared" si="23"/>
        <v>-45.310000000000151</v>
      </c>
      <c r="AV128" s="20">
        <f t="shared" si="23"/>
        <v>-48.129999999999484</v>
      </c>
      <c r="AW128" s="20">
        <f t="shared" si="23"/>
        <v>-75.970000000001889</v>
      </c>
      <c r="AX128" s="20">
        <f t="shared" si="23"/>
        <v>-75.029999999997557</v>
      </c>
      <c r="AY128" s="20">
        <f t="shared" si="23"/>
        <v>-51.999999999998323</v>
      </c>
      <c r="AZ128" s="20">
        <f t="shared" si="23"/>
        <v>-28.390000000000114</v>
      </c>
      <c r="BA128" s="17">
        <v>-2.48</v>
      </c>
      <c r="BB128" s="17">
        <v>-1.54</v>
      </c>
      <c r="BC128" s="17">
        <v>-0.28000000000000003</v>
      </c>
      <c r="BD128" s="17">
        <v>-1.43</v>
      </c>
      <c r="BE128" s="17">
        <v>-0.16</v>
      </c>
      <c r="BF128" s="17">
        <v>-1.19</v>
      </c>
      <c r="BG128" s="17">
        <v>-0.77</v>
      </c>
      <c r="BH128" s="17">
        <v>-0.82</v>
      </c>
      <c r="BI128" s="17">
        <v>-1.3</v>
      </c>
      <c r="BJ128" s="17">
        <v>-1.28</v>
      </c>
      <c r="BK128" s="17">
        <v>-0.89</v>
      </c>
      <c r="BL128" s="17">
        <v>-0.49</v>
      </c>
      <c r="BM128" s="20">
        <f t="shared" si="24"/>
        <v>-149.32000000000144</v>
      </c>
      <c r="BN128" s="20">
        <f t="shared" si="24"/>
        <v>-92.400000000000873</v>
      </c>
      <c r="BO128" s="20">
        <f t="shared" si="24"/>
        <v>-16.800000000000022</v>
      </c>
      <c r="BP128" s="20">
        <f t="shared" si="24"/>
        <v>-85.619999999998981</v>
      </c>
      <c r="BQ128" s="20">
        <f t="shared" si="24"/>
        <v>-9.4500000000000988</v>
      </c>
      <c r="BR128" s="20">
        <f t="shared" si="24"/>
        <v>-71.450000000000216</v>
      </c>
      <c r="BS128" s="20">
        <f t="shared" si="24"/>
        <v>-46.080000000000155</v>
      </c>
      <c r="BT128" s="20">
        <f t="shared" si="24"/>
        <v>-48.949999999999484</v>
      </c>
      <c r="BU128" s="20">
        <f t="shared" si="24"/>
        <v>-77.270000000001886</v>
      </c>
      <c r="BV128" s="20">
        <f t="shared" si="24"/>
        <v>-76.309999999997558</v>
      </c>
      <c r="BW128" s="20">
        <f t="shared" si="24"/>
        <v>-52.889999999998324</v>
      </c>
      <c r="BX128" s="20">
        <f t="shared" si="24"/>
        <v>-28.880000000000113</v>
      </c>
      <c r="BY128" s="17">
        <f t="shared" si="16"/>
        <v>-631.44999999999914</v>
      </c>
      <c r="BZ128" s="17">
        <f t="shared" si="17"/>
        <v>-31.549999999999969</v>
      </c>
      <c r="CA128" s="17">
        <f t="shared" si="18"/>
        <v>-92.420000000000059</v>
      </c>
      <c r="CB128" s="17">
        <f t="shared" si="19"/>
        <v>-755.41999999999916</v>
      </c>
    </row>
    <row r="129" spans="1:80" x14ac:dyDescent="0.25">
      <c r="A129" t="str">
        <f t="shared" si="22"/>
        <v>SCR.SCR1</v>
      </c>
      <c r="B129" s="1" t="s">
        <v>171</v>
      </c>
      <c r="C129" s="1" t="s">
        <v>172</v>
      </c>
      <c r="D129" s="1" t="s">
        <v>172</v>
      </c>
      <c r="E129" s="17">
        <v>-1191.3699999999953</v>
      </c>
      <c r="F129" s="17">
        <v>-958.33999999999651</v>
      </c>
      <c r="G129" s="17">
        <v>-916.10000000000582</v>
      </c>
      <c r="H129" s="17">
        <v>-631.16999999999825</v>
      </c>
      <c r="I129" s="17">
        <v>-215.76000000000204</v>
      </c>
      <c r="J129" s="17">
        <v>-424.9600000000064</v>
      </c>
      <c r="K129" s="17">
        <v>-787.25</v>
      </c>
      <c r="L129" s="17">
        <v>-743.36000000001513</v>
      </c>
      <c r="M129" s="17">
        <v>-667.53999999997905</v>
      </c>
      <c r="N129" s="17">
        <v>-1470.5300000000279</v>
      </c>
      <c r="O129" s="17">
        <v>-825.05999999999767</v>
      </c>
      <c r="P129" s="17">
        <v>-1337.4800000000105</v>
      </c>
      <c r="Q129" s="20">
        <v>-59.570000000001528</v>
      </c>
      <c r="R129" s="20">
        <v>-47.909999999999854</v>
      </c>
      <c r="S129" s="20">
        <v>-45.8100000000004</v>
      </c>
      <c r="T129" s="20">
        <v>-31.5600000000004</v>
      </c>
      <c r="U129" s="20">
        <v>-10.779999999999973</v>
      </c>
      <c r="V129" s="20">
        <v>-21.25</v>
      </c>
      <c r="W129" s="20">
        <v>-39.359999999999673</v>
      </c>
      <c r="X129" s="20">
        <v>-37.170000000000073</v>
      </c>
      <c r="Y129" s="20">
        <v>-33.380000000000109</v>
      </c>
      <c r="Z129" s="20">
        <v>-73.530000000000655</v>
      </c>
      <c r="AA129" s="20">
        <v>-41.25</v>
      </c>
      <c r="AB129" s="20">
        <v>-66.8700000000008</v>
      </c>
      <c r="AC129" s="17">
        <v>-161.04999999999927</v>
      </c>
      <c r="AD129" s="17">
        <v>-127.71999999999753</v>
      </c>
      <c r="AE129" s="17">
        <v>-120.45999999999913</v>
      </c>
      <c r="AF129" s="17">
        <v>-81.779999999998836</v>
      </c>
      <c r="AG129" s="17">
        <v>-27.5600000000004</v>
      </c>
      <c r="AH129" s="17">
        <v>-53.469999999999345</v>
      </c>
      <c r="AI129" s="17">
        <v>-97.609999999996944</v>
      </c>
      <c r="AJ129" s="17">
        <v>-90.75</v>
      </c>
      <c r="AK129" s="17">
        <v>-80.219999999999345</v>
      </c>
      <c r="AL129" s="17">
        <v>-174.01000000000204</v>
      </c>
      <c r="AM129" s="17">
        <v>-96.05000000000291</v>
      </c>
      <c r="AN129" s="17">
        <v>-153.25</v>
      </c>
      <c r="AO129" s="20">
        <f t="shared" si="23"/>
        <v>-1411.9899999999961</v>
      </c>
      <c r="AP129" s="20">
        <f t="shared" si="23"/>
        <v>-1133.9699999999939</v>
      </c>
      <c r="AQ129" s="20">
        <f t="shared" si="23"/>
        <v>-1082.3700000000053</v>
      </c>
      <c r="AR129" s="20">
        <f t="shared" si="23"/>
        <v>-744.50999999999749</v>
      </c>
      <c r="AS129" s="20">
        <f t="shared" si="23"/>
        <v>-254.10000000000241</v>
      </c>
      <c r="AT129" s="20">
        <f t="shared" si="23"/>
        <v>-499.68000000000575</v>
      </c>
      <c r="AU129" s="20">
        <f t="shared" si="23"/>
        <v>-924.21999999999662</v>
      </c>
      <c r="AV129" s="20">
        <f t="shared" si="23"/>
        <v>-871.28000000001521</v>
      </c>
      <c r="AW129" s="20">
        <f t="shared" si="23"/>
        <v>-781.1399999999785</v>
      </c>
      <c r="AX129" s="20">
        <f t="shared" si="23"/>
        <v>-1718.0700000000306</v>
      </c>
      <c r="AY129" s="20">
        <f t="shared" si="23"/>
        <v>-962.36000000000058</v>
      </c>
      <c r="AZ129" s="20">
        <f t="shared" si="23"/>
        <v>-1557.6000000000113</v>
      </c>
      <c r="BA129" s="17">
        <v>-23.82</v>
      </c>
      <c r="BB129" s="17">
        <v>-19.16</v>
      </c>
      <c r="BC129" s="17">
        <v>-18.32</v>
      </c>
      <c r="BD129" s="17">
        <v>-12.62</v>
      </c>
      <c r="BE129" s="17">
        <v>-4.3099999999999996</v>
      </c>
      <c r="BF129" s="17">
        <v>-8.5</v>
      </c>
      <c r="BG129" s="17">
        <v>-15.74</v>
      </c>
      <c r="BH129" s="17">
        <v>-14.86</v>
      </c>
      <c r="BI129" s="17">
        <v>-13.35</v>
      </c>
      <c r="BJ129" s="17">
        <v>-29.4</v>
      </c>
      <c r="BK129" s="17">
        <v>-16.5</v>
      </c>
      <c r="BL129" s="17">
        <v>-26.74</v>
      </c>
      <c r="BM129" s="20">
        <f t="shared" si="24"/>
        <v>-1435.8099999999961</v>
      </c>
      <c r="BN129" s="20">
        <f t="shared" si="24"/>
        <v>-1153.129999999994</v>
      </c>
      <c r="BO129" s="20">
        <f t="shared" si="24"/>
        <v>-1100.6900000000053</v>
      </c>
      <c r="BP129" s="20">
        <f t="shared" si="24"/>
        <v>-757.12999999999749</v>
      </c>
      <c r="BQ129" s="20">
        <f t="shared" si="24"/>
        <v>-258.41000000000241</v>
      </c>
      <c r="BR129" s="20">
        <f t="shared" si="24"/>
        <v>-508.18000000000575</v>
      </c>
      <c r="BS129" s="20">
        <f t="shared" si="24"/>
        <v>-939.95999999999663</v>
      </c>
      <c r="BT129" s="20">
        <f t="shared" si="24"/>
        <v>-886.14000000001522</v>
      </c>
      <c r="BU129" s="20">
        <f t="shared" si="24"/>
        <v>-794.48999999997852</v>
      </c>
      <c r="BV129" s="20">
        <f t="shared" si="24"/>
        <v>-1747.4700000000307</v>
      </c>
      <c r="BW129" s="20">
        <f t="shared" si="24"/>
        <v>-978.86000000000058</v>
      </c>
      <c r="BX129" s="20">
        <f t="shared" si="24"/>
        <v>-1584.3400000000113</v>
      </c>
      <c r="BY129" s="17">
        <f t="shared" si="16"/>
        <v>-10168.920000000035</v>
      </c>
      <c r="BZ129" s="17">
        <f t="shared" si="17"/>
        <v>-508.44000000000347</v>
      </c>
      <c r="CA129" s="17">
        <f t="shared" si="18"/>
        <v>-1467.2499999999955</v>
      </c>
      <c r="CB129" s="17">
        <f t="shared" si="19"/>
        <v>-12144.610000000033</v>
      </c>
    </row>
    <row r="130" spans="1:80" x14ac:dyDescent="0.25">
      <c r="A130" t="str">
        <f t="shared" si="22"/>
        <v>SEPI.SCR2</v>
      </c>
      <c r="B130" s="1" t="s">
        <v>173</v>
      </c>
      <c r="C130" s="1" t="s">
        <v>174</v>
      </c>
      <c r="D130" s="1" t="s">
        <v>174</v>
      </c>
      <c r="E130" s="17">
        <v>15.220000000000255</v>
      </c>
      <c r="F130" s="17">
        <v>19.100000000000364</v>
      </c>
      <c r="G130" s="17">
        <v>14.210000000000036</v>
      </c>
      <c r="H130" s="17">
        <v>8.8699999999998909</v>
      </c>
      <c r="I130" s="17">
        <v>7.5299999999997453</v>
      </c>
      <c r="J130" s="17">
        <v>10.659999999999854</v>
      </c>
      <c r="K130" s="17">
        <v>7.2699999999999818</v>
      </c>
      <c r="L130" s="17">
        <v>6.7200000000002547</v>
      </c>
      <c r="M130" s="17">
        <v>12.5</v>
      </c>
      <c r="N130" s="17">
        <v>13.469999999999345</v>
      </c>
      <c r="O130" s="17">
        <v>13.599999999999454</v>
      </c>
      <c r="P130" s="17">
        <v>16.609999999999673</v>
      </c>
      <c r="Q130" s="20">
        <v>0.76000000000000512</v>
      </c>
      <c r="R130" s="20">
        <v>0.95000000000000284</v>
      </c>
      <c r="S130" s="20">
        <v>0.71000000000000796</v>
      </c>
      <c r="T130" s="20">
        <v>0.43999999999999773</v>
      </c>
      <c r="U130" s="20">
        <v>0.37000000000000099</v>
      </c>
      <c r="V130" s="20">
        <v>0.53000000000000114</v>
      </c>
      <c r="W130" s="20">
        <v>0.35999999999999943</v>
      </c>
      <c r="X130" s="20">
        <v>0.33999999999999986</v>
      </c>
      <c r="Y130" s="20">
        <v>0.61999999999999744</v>
      </c>
      <c r="Z130" s="20">
        <v>0.67000000000000171</v>
      </c>
      <c r="AA130" s="20">
        <v>0.67999999999999972</v>
      </c>
      <c r="AB130" s="20">
        <v>0.82999999999999829</v>
      </c>
      <c r="AC130" s="17">
        <v>2.0499999999999829</v>
      </c>
      <c r="AD130" s="17">
        <v>2.5500000000000114</v>
      </c>
      <c r="AE130" s="17">
        <v>1.8700000000000045</v>
      </c>
      <c r="AF130" s="17">
        <v>1.1400000000000006</v>
      </c>
      <c r="AG130" s="17">
        <v>0.95999999999999375</v>
      </c>
      <c r="AH130" s="17">
        <v>1.3399999999999892</v>
      </c>
      <c r="AI130" s="17">
        <v>0.90000000000000568</v>
      </c>
      <c r="AJ130" s="17">
        <v>0.82000000000000028</v>
      </c>
      <c r="AK130" s="17">
        <v>1.5</v>
      </c>
      <c r="AL130" s="17">
        <v>1.589999999999975</v>
      </c>
      <c r="AM130" s="17">
        <v>1.5900000000000034</v>
      </c>
      <c r="AN130" s="17">
        <v>1.9000000000000057</v>
      </c>
      <c r="AO130" s="20">
        <f t="shared" si="23"/>
        <v>18.030000000000243</v>
      </c>
      <c r="AP130" s="20">
        <f t="shared" si="23"/>
        <v>22.600000000000378</v>
      </c>
      <c r="AQ130" s="20">
        <f t="shared" si="23"/>
        <v>16.790000000000049</v>
      </c>
      <c r="AR130" s="20">
        <f t="shared" si="23"/>
        <v>10.449999999999889</v>
      </c>
      <c r="AS130" s="20">
        <f t="shared" si="23"/>
        <v>8.8599999999997401</v>
      </c>
      <c r="AT130" s="20">
        <f t="shared" si="23"/>
        <v>12.529999999999845</v>
      </c>
      <c r="AU130" s="20">
        <f t="shared" si="23"/>
        <v>8.5299999999999869</v>
      </c>
      <c r="AV130" s="20">
        <f t="shared" si="23"/>
        <v>7.8800000000002548</v>
      </c>
      <c r="AW130" s="20">
        <f t="shared" si="23"/>
        <v>14.619999999999997</v>
      </c>
      <c r="AX130" s="20">
        <f t="shared" si="23"/>
        <v>15.729999999999322</v>
      </c>
      <c r="AY130" s="20">
        <f t="shared" si="23"/>
        <v>15.869999999999457</v>
      </c>
      <c r="AZ130" s="20">
        <f t="shared" si="23"/>
        <v>19.339999999999677</v>
      </c>
      <c r="BA130" s="17">
        <v>0.3</v>
      </c>
      <c r="BB130" s="17">
        <v>0.38</v>
      </c>
      <c r="BC130" s="17">
        <v>0.28000000000000003</v>
      </c>
      <c r="BD130" s="17">
        <v>0.18</v>
      </c>
      <c r="BE130" s="17">
        <v>0.15</v>
      </c>
      <c r="BF130" s="17">
        <v>0.21</v>
      </c>
      <c r="BG130" s="17">
        <v>0.15</v>
      </c>
      <c r="BH130" s="17">
        <v>0.13</v>
      </c>
      <c r="BI130" s="17">
        <v>0.25</v>
      </c>
      <c r="BJ130" s="17">
        <v>0.27</v>
      </c>
      <c r="BK130" s="17">
        <v>0.27</v>
      </c>
      <c r="BL130" s="17">
        <v>0.33</v>
      </c>
      <c r="BM130" s="20">
        <f t="shared" si="24"/>
        <v>18.330000000000243</v>
      </c>
      <c r="BN130" s="20">
        <f t="shared" si="24"/>
        <v>22.980000000000377</v>
      </c>
      <c r="BO130" s="20">
        <f t="shared" si="24"/>
        <v>17.07000000000005</v>
      </c>
      <c r="BP130" s="20">
        <f t="shared" si="24"/>
        <v>10.629999999999889</v>
      </c>
      <c r="BQ130" s="20">
        <f t="shared" si="24"/>
        <v>9.0099999999997404</v>
      </c>
      <c r="BR130" s="20">
        <f t="shared" si="24"/>
        <v>12.739999999999846</v>
      </c>
      <c r="BS130" s="20">
        <f t="shared" si="24"/>
        <v>8.6799999999999873</v>
      </c>
      <c r="BT130" s="20">
        <f t="shared" si="24"/>
        <v>8.0100000000002556</v>
      </c>
      <c r="BU130" s="20">
        <f t="shared" si="24"/>
        <v>14.869999999999997</v>
      </c>
      <c r="BV130" s="20">
        <f t="shared" si="24"/>
        <v>15.999999999999321</v>
      </c>
      <c r="BW130" s="20">
        <f t="shared" si="24"/>
        <v>16.139999999999457</v>
      </c>
      <c r="BX130" s="20">
        <f t="shared" si="24"/>
        <v>19.669999999999675</v>
      </c>
      <c r="BY130" s="17">
        <f t="shared" si="16"/>
        <v>145.75999999999885</v>
      </c>
      <c r="BZ130" s="17">
        <f t="shared" si="17"/>
        <v>7.2600000000000122</v>
      </c>
      <c r="CA130" s="17">
        <f t="shared" si="18"/>
        <v>21.109999999999967</v>
      </c>
      <c r="CB130" s="17">
        <f t="shared" si="19"/>
        <v>174.12999999999883</v>
      </c>
    </row>
    <row r="131" spans="1:80" x14ac:dyDescent="0.25">
      <c r="A131" t="str">
        <f t="shared" si="22"/>
        <v>SEPI.SCR3</v>
      </c>
      <c r="B131" s="1" t="s">
        <v>173</v>
      </c>
      <c r="C131" s="1" t="s">
        <v>175</v>
      </c>
      <c r="D131" s="1" t="s">
        <v>175</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3"/>
        <v>0</v>
      </c>
      <c r="AP131" s="20">
        <f t="shared" si="23"/>
        <v>0</v>
      </c>
      <c r="AQ131" s="20">
        <f t="shared" si="23"/>
        <v>0</v>
      </c>
      <c r="AR131" s="20">
        <f t="shared" si="23"/>
        <v>0</v>
      </c>
      <c r="AS131" s="20">
        <f t="shared" si="23"/>
        <v>0</v>
      </c>
      <c r="AT131" s="20">
        <f t="shared" si="23"/>
        <v>0</v>
      </c>
      <c r="AU131" s="20">
        <f t="shared" si="23"/>
        <v>0</v>
      </c>
      <c r="AV131" s="20">
        <f t="shared" si="23"/>
        <v>0</v>
      </c>
      <c r="AW131" s="20">
        <f t="shared" si="23"/>
        <v>0</v>
      </c>
      <c r="AX131" s="20">
        <f t="shared" si="23"/>
        <v>0</v>
      </c>
      <c r="AY131" s="20">
        <f t="shared" si="23"/>
        <v>0</v>
      </c>
      <c r="AZ131" s="20">
        <f t="shared" si="23"/>
        <v>0</v>
      </c>
      <c r="BA131" s="17">
        <v>0</v>
      </c>
      <c r="BB131" s="17">
        <v>0</v>
      </c>
      <c r="BC131" s="17">
        <v>0</v>
      </c>
      <c r="BD131" s="17">
        <v>0</v>
      </c>
      <c r="BE131" s="17">
        <v>0</v>
      </c>
      <c r="BF131" s="17">
        <v>0</v>
      </c>
      <c r="BG131" s="17">
        <v>0</v>
      </c>
      <c r="BH131" s="17">
        <v>0</v>
      </c>
      <c r="BI131" s="17">
        <v>0</v>
      </c>
      <c r="BJ131" s="17">
        <v>0</v>
      </c>
      <c r="BK131" s="17">
        <v>0</v>
      </c>
      <c r="BL131" s="17">
        <v>0</v>
      </c>
      <c r="BM131" s="20">
        <f t="shared" si="24"/>
        <v>0</v>
      </c>
      <c r="BN131" s="20">
        <f t="shared" si="24"/>
        <v>0</v>
      </c>
      <c r="BO131" s="20">
        <f t="shared" si="24"/>
        <v>0</v>
      </c>
      <c r="BP131" s="20">
        <f t="shared" si="24"/>
        <v>0</v>
      </c>
      <c r="BQ131" s="20">
        <f t="shared" si="24"/>
        <v>0</v>
      </c>
      <c r="BR131" s="20">
        <f t="shared" si="24"/>
        <v>0</v>
      </c>
      <c r="BS131" s="20">
        <f t="shared" si="24"/>
        <v>0</v>
      </c>
      <c r="BT131" s="20">
        <f t="shared" si="24"/>
        <v>0</v>
      </c>
      <c r="BU131" s="20">
        <f t="shared" si="24"/>
        <v>0</v>
      </c>
      <c r="BV131" s="20">
        <f t="shared" si="24"/>
        <v>0</v>
      </c>
      <c r="BW131" s="20">
        <f t="shared" si="24"/>
        <v>0</v>
      </c>
      <c r="BX131" s="20">
        <f t="shared" si="24"/>
        <v>0</v>
      </c>
      <c r="BY131" s="17">
        <f t="shared" si="16"/>
        <v>0</v>
      </c>
      <c r="BZ131" s="17">
        <f t="shared" si="17"/>
        <v>0</v>
      </c>
      <c r="CA131" s="17">
        <f t="shared" si="18"/>
        <v>0</v>
      </c>
      <c r="CB131" s="17">
        <f t="shared" si="19"/>
        <v>0</v>
      </c>
    </row>
    <row r="132" spans="1:80" x14ac:dyDescent="0.25">
      <c r="A132" t="str">
        <f t="shared" si="22"/>
        <v>TAC4.SCR4</v>
      </c>
      <c r="B132" s="1" t="s">
        <v>176</v>
      </c>
      <c r="C132" s="1" t="s">
        <v>177</v>
      </c>
      <c r="D132" s="1" t="s">
        <v>177</v>
      </c>
      <c r="E132" s="17">
        <v>199.68000000000029</v>
      </c>
      <c r="F132" s="17">
        <v>146.11000000000058</v>
      </c>
      <c r="G132" s="17">
        <v>150.95000000000073</v>
      </c>
      <c r="H132" s="17">
        <v>138.68999999999869</v>
      </c>
      <c r="I132" s="17">
        <v>152.97999999999956</v>
      </c>
      <c r="J132" s="17">
        <v>133.5099999999984</v>
      </c>
      <c r="K132" s="17">
        <v>85.260000000000218</v>
      </c>
      <c r="L132" s="17">
        <v>129.62000000000285</v>
      </c>
      <c r="M132" s="17">
        <v>130</v>
      </c>
      <c r="N132" s="17">
        <v>168.18000000000029</v>
      </c>
      <c r="O132" s="17">
        <v>173.87000000000262</v>
      </c>
      <c r="P132" s="17">
        <v>282.12000000000262</v>
      </c>
      <c r="Q132" s="20">
        <v>9.9800000000000182</v>
      </c>
      <c r="R132" s="20">
        <v>7.2999999999999829</v>
      </c>
      <c r="S132" s="20">
        <v>7.5500000000000114</v>
      </c>
      <c r="T132" s="20">
        <v>6.9399999999999977</v>
      </c>
      <c r="U132" s="20">
        <v>7.6500000000000057</v>
      </c>
      <c r="V132" s="20">
        <v>6.6700000000000017</v>
      </c>
      <c r="W132" s="20">
        <v>4.2599999999999909</v>
      </c>
      <c r="X132" s="20">
        <v>6.4799999999999898</v>
      </c>
      <c r="Y132" s="20">
        <v>6.5</v>
      </c>
      <c r="Z132" s="20">
        <v>8.410000000000025</v>
      </c>
      <c r="AA132" s="20">
        <v>8.6899999999999977</v>
      </c>
      <c r="AB132" s="20">
        <v>14.100000000000023</v>
      </c>
      <c r="AC132" s="17">
        <v>26.990000000000009</v>
      </c>
      <c r="AD132" s="17">
        <v>19.469999999999914</v>
      </c>
      <c r="AE132" s="17">
        <v>19.850000000000023</v>
      </c>
      <c r="AF132" s="17">
        <v>17.96999999999997</v>
      </c>
      <c r="AG132" s="17">
        <v>19.54000000000002</v>
      </c>
      <c r="AH132" s="17">
        <v>16.800000000000011</v>
      </c>
      <c r="AI132" s="17">
        <v>10.580000000000013</v>
      </c>
      <c r="AJ132" s="17">
        <v>15.819999999999965</v>
      </c>
      <c r="AK132" s="17">
        <v>15.620000000000005</v>
      </c>
      <c r="AL132" s="17">
        <v>19.900000000000034</v>
      </c>
      <c r="AM132" s="17">
        <v>20.239999999999952</v>
      </c>
      <c r="AN132" s="17">
        <v>32.319999999999936</v>
      </c>
      <c r="AO132" s="20">
        <f t="shared" si="23"/>
        <v>236.65000000000032</v>
      </c>
      <c r="AP132" s="20">
        <f t="shared" si="23"/>
        <v>172.88000000000048</v>
      </c>
      <c r="AQ132" s="20">
        <f t="shared" si="23"/>
        <v>178.35000000000076</v>
      </c>
      <c r="AR132" s="20">
        <f t="shared" si="23"/>
        <v>163.59999999999866</v>
      </c>
      <c r="AS132" s="20">
        <f t="shared" si="23"/>
        <v>180.16999999999959</v>
      </c>
      <c r="AT132" s="20">
        <f t="shared" si="23"/>
        <v>156.97999999999843</v>
      </c>
      <c r="AU132" s="20">
        <f t="shared" si="23"/>
        <v>100.10000000000022</v>
      </c>
      <c r="AV132" s="20">
        <f t="shared" si="23"/>
        <v>151.9200000000028</v>
      </c>
      <c r="AW132" s="20">
        <f t="shared" si="23"/>
        <v>152.12</v>
      </c>
      <c r="AX132" s="20">
        <f t="shared" si="23"/>
        <v>196.49000000000035</v>
      </c>
      <c r="AY132" s="20">
        <f t="shared" si="23"/>
        <v>202.80000000000257</v>
      </c>
      <c r="AZ132" s="20">
        <f t="shared" si="23"/>
        <v>328.54000000000258</v>
      </c>
      <c r="BA132" s="17">
        <v>3.99</v>
      </c>
      <c r="BB132" s="17">
        <v>2.92</v>
      </c>
      <c r="BC132" s="17">
        <v>3.02</v>
      </c>
      <c r="BD132" s="17">
        <v>2.77</v>
      </c>
      <c r="BE132" s="17">
        <v>3.06</v>
      </c>
      <c r="BF132" s="17">
        <v>2.67</v>
      </c>
      <c r="BG132" s="17">
        <v>1.7</v>
      </c>
      <c r="BH132" s="17">
        <v>2.59</v>
      </c>
      <c r="BI132" s="17">
        <v>2.6</v>
      </c>
      <c r="BJ132" s="17">
        <v>3.36</v>
      </c>
      <c r="BK132" s="17">
        <v>3.48</v>
      </c>
      <c r="BL132" s="17">
        <v>5.64</v>
      </c>
      <c r="BM132" s="20">
        <f t="shared" si="24"/>
        <v>240.64000000000033</v>
      </c>
      <c r="BN132" s="20">
        <f t="shared" si="24"/>
        <v>175.80000000000047</v>
      </c>
      <c r="BO132" s="20">
        <f t="shared" si="24"/>
        <v>181.37000000000077</v>
      </c>
      <c r="BP132" s="20">
        <f t="shared" si="24"/>
        <v>166.36999999999867</v>
      </c>
      <c r="BQ132" s="20">
        <f t="shared" si="24"/>
        <v>183.22999999999959</v>
      </c>
      <c r="BR132" s="20">
        <f t="shared" si="24"/>
        <v>159.64999999999841</v>
      </c>
      <c r="BS132" s="20">
        <f t="shared" si="24"/>
        <v>101.80000000000022</v>
      </c>
      <c r="BT132" s="20">
        <f t="shared" si="24"/>
        <v>154.5100000000028</v>
      </c>
      <c r="BU132" s="20">
        <f t="shared" si="24"/>
        <v>154.72</v>
      </c>
      <c r="BV132" s="20">
        <f t="shared" si="24"/>
        <v>199.85000000000036</v>
      </c>
      <c r="BW132" s="20">
        <f t="shared" si="24"/>
        <v>206.28000000000256</v>
      </c>
      <c r="BX132" s="20">
        <f t="shared" si="24"/>
        <v>334.18000000000256</v>
      </c>
      <c r="BY132" s="17">
        <f t="shared" si="16"/>
        <v>1890.9700000000068</v>
      </c>
      <c r="BZ132" s="17">
        <f t="shared" si="17"/>
        <v>94.530000000000044</v>
      </c>
      <c r="CA132" s="17">
        <f t="shared" si="18"/>
        <v>272.89999999999986</v>
      </c>
      <c r="CB132" s="17">
        <f t="shared" si="19"/>
        <v>2258.4000000000065</v>
      </c>
    </row>
    <row r="133" spans="1:80" x14ac:dyDescent="0.25">
      <c r="A133" t="str">
        <f t="shared" si="22"/>
        <v>SHEL.SCTG</v>
      </c>
      <c r="B133" s="1" t="s">
        <v>178</v>
      </c>
      <c r="C133" s="1" t="s">
        <v>179</v>
      </c>
      <c r="D133" s="1" t="s">
        <v>179</v>
      </c>
      <c r="E133" s="17">
        <v>0</v>
      </c>
      <c r="F133" s="17">
        <v>0</v>
      </c>
      <c r="G133" s="17">
        <v>0</v>
      </c>
      <c r="H133" s="17">
        <v>0</v>
      </c>
      <c r="I133" s="17">
        <v>0</v>
      </c>
      <c r="J133" s="17">
        <v>0</v>
      </c>
      <c r="K133" s="17">
        <v>0</v>
      </c>
      <c r="L133" s="17">
        <v>0</v>
      </c>
      <c r="M133" s="17">
        <v>0</v>
      </c>
      <c r="N133" s="17">
        <v>0</v>
      </c>
      <c r="O133" s="17">
        <v>0</v>
      </c>
      <c r="P133" s="17">
        <v>0</v>
      </c>
      <c r="Q133" s="20">
        <v>0</v>
      </c>
      <c r="R133" s="20">
        <v>0</v>
      </c>
      <c r="S133" s="20">
        <v>0</v>
      </c>
      <c r="T133" s="20">
        <v>0</v>
      </c>
      <c r="U133" s="20">
        <v>0</v>
      </c>
      <c r="V133" s="20">
        <v>0</v>
      </c>
      <c r="W133" s="20">
        <v>0</v>
      </c>
      <c r="X133" s="20">
        <v>0</v>
      </c>
      <c r="Y133" s="20">
        <v>0</v>
      </c>
      <c r="Z133" s="20">
        <v>0</v>
      </c>
      <c r="AA133" s="20">
        <v>0</v>
      </c>
      <c r="AB133" s="20">
        <v>0</v>
      </c>
      <c r="AC133" s="17">
        <v>0</v>
      </c>
      <c r="AD133" s="17">
        <v>0</v>
      </c>
      <c r="AE133" s="17">
        <v>0</v>
      </c>
      <c r="AF133" s="17">
        <v>0</v>
      </c>
      <c r="AG133" s="17">
        <v>0</v>
      </c>
      <c r="AH133" s="17">
        <v>0</v>
      </c>
      <c r="AI133" s="17">
        <v>0</v>
      </c>
      <c r="AJ133" s="17">
        <v>0</v>
      </c>
      <c r="AK133" s="17">
        <v>0</v>
      </c>
      <c r="AL133" s="17">
        <v>0</v>
      </c>
      <c r="AM133" s="17">
        <v>0</v>
      </c>
      <c r="AN133" s="17">
        <v>0</v>
      </c>
      <c r="AO133" s="20">
        <f t="shared" si="23"/>
        <v>0</v>
      </c>
      <c r="AP133" s="20">
        <f t="shared" si="23"/>
        <v>0</v>
      </c>
      <c r="AQ133" s="20">
        <f t="shared" si="23"/>
        <v>0</v>
      </c>
      <c r="AR133" s="20">
        <f t="shared" si="23"/>
        <v>0</v>
      </c>
      <c r="AS133" s="20">
        <f t="shared" si="23"/>
        <v>0</v>
      </c>
      <c r="AT133" s="20">
        <f t="shared" si="23"/>
        <v>0</v>
      </c>
      <c r="AU133" s="20">
        <f t="shared" si="23"/>
        <v>0</v>
      </c>
      <c r="AV133" s="20">
        <f t="shared" si="23"/>
        <v>0</v>
      </c>
      <c r="AW133" s="20">
        <f t="shared" si="23"/>
        <v>0</v>
      </c>
      <c r="AX133" s="20">
        <f t="shared" si="23"/>
        <v>0</v>
      </c>
      <c r="AY133" s="20">
        <f t="shared" si="23"/>
        <v>0</v>
      </c>
      <c r="AZ133" s="20">
        <f t="shared" si="23"/>
        <v>0</v>
      </c>
      <c r="BA133" s="17">
        <v>0</v>
      </c>
      <c r="BB133" s="17">
        <v>0</v>
      </c>
      <c r="BC133" s="17">
        <v>0</v>
      </c>
      <c r="BD133" s="17">
        <v>0</v>
      </c>
      <c r="BE133" s="17">
        <v>0</v>
      </c>
      <c r="BF133" s="17">
        <v>0</v>
      </c>
      <c r="BG133" s="17">
        <v>0</v>
      </c>
      <c r="BH133" s="17">
        <v>0</v>
      </c>
      <c r="BI133" s="17">
        <v>0</v>
      </c>
      <c r="BJ133" s="17">
        <v>0</v>
      </c>
      <c r="BK133" s="17">
        <v>0</v>
      </c>
      <c r="BL133" s="17">
        <v>0</v>
      </c>
      <c r="BM133" s="20">
        <f t="shared" si="24"/>
        <v>0</v>
      </c>
      <c r="BN133" s="20">
        <f t="shared" si="24"/>
        <v>0</v>
      </c>
      <c r="BO133" s="20">
        <f t="shared" si="24"/>
        <v>0</v>
      </c>
      <c r="BP133" s="20">
        <f t="shared" si="24"/>
        <v>0</v>
      </c>
      <c r="BQ133" s="20">
        <f t="shared" si="24"/>
        <v>0</v>
      </c>
      <c r="BR133" s="20">
        <f t="shared" si="24"/>
        <v>0</v>
      </c>
      <c r="BS133" s="20">
        <f t="shared" si="24"/>
        <v>0</v>
      </c>
      <c r="BT133" s="20">
        <f t="shared" si="24"/>
        <v>0</v>
      </c>
      <c r="BU133" s="20">
        <f t="shared" si="24"/>
        <v>0</v>
      </c>
      <c r="BV133" s="20">
        <f t="shared" si="24"/>
        <v>0</v>
      </c>
      <c r="BW133" s="20">
        <f t="shared" si="24"/>
        <v>0</v>
      </c>
      <c r="BX133" s="20">
        <f t="shared" si="24"/>
        <v>0</v>
      </c>
      <c r="BY133" s="17">
        <f t="shared" si="16"/>
        <v>0</v>
      </c>
      <c r="BZ133" s="17">
        <f t="shared" si="17"/>
        <v>0</v>
      </c>
      <c r="CA133" s="17">
        <f t="shared" si="18"/>
        <v>0</v>
      </c>
      <c r="CB133" s="17">
        <f t="shared" si="19"/>
        <v>0</v>
      </c>
    </row>
    <row r="134" spans="1:80" x14ac:dyDescent="0.25">
      <c r="A134" t="str">
        <f t="shared" ref="A134:A151" si="27">B134&amp;"."&amp;IF(D134="CES1/CES2",C134,IF(C134="CRE1/CRE2",C134,D134))</f>
        <v>BALP.SD1</v>
      </c>
      <c r="B134" s="1" t="s">
        <v>41</v>
      </c>
      <c r="C134" s="1" t="s">
        <v>180</v>
      </c>
      <c r="D134" s="1" t="s">
        <v>180</v>
      </c>
      <c r="E134" s="17">
        <v>0</v>
      </c>
      <c r="F134" s="17">
        <v>0</v>
      </c>
      <c r="G134" s="17">
        <v>0</v>
      </c>
      <c r="H134" s="17">
        <v>0</v>
      </c>
      <c r="I134" s="17">
        <v>0</v>
      </c>
      <c r="J134" s="17">
        <v>0</v>
      </c>
      <c r="K134" s="17">
        <v>0</v>
      </c>
      <c r="L134" s="17">
        <v>0</v>
      </c>
      <c r="M134" s="17">
        <v>0</v>
      </c>
      <c r="N134" s="17">
        <v>0</v>
      </c>
      <c r="O134" s="17">
        <v>0</v>
      </c>
      <c r="P134" s="17">
        <v>0</v>
      </c>
      <c r="Q134" s="20">
        <v>0</v>
      </c>
      <c r="R134" s="20">
        <v>0</v>
      </c>
      <c r="S134" s="20">
        <v>0</v>
      </c>
      <c r="T134" s="20">
        <v>0</v>
      </c>
      <c r="U134" s="20">
        <v>0</v>
      </c>
      <c r="V134" s="20">
        <v>0</v>
      </c>
      <c r="W134" s="20">
        <v>0</v>
      </c>
      <c r="X134" s="20">
        <v>0</v>
      </c>
      <c r="Y134" s="20">
        <v>0</v>
      </c>
      <c r="Z134" s="20">
        <v>0</v>
      </c>
      <c r="AA134" s="20">
        <v>0</v>
      </c>
      <c r="AB134" s="20">
        <v>0</v>
      </c>
      <c r="AC134" s="17">
        <v>0</v>
      </c>
      <c r="AD134" s="17">
        <v>0</v>
      </c>
      <c r="AE134" s="17">
        <v>0</v>
      </c>
      <c r="AF134" s="17">
        <v>0</v>
      </c>
      <c r="AG134" s="17">
        <v>0</v>
      </c>
      <c r="AH134" s="17">
        <v>0</v>
      </c>
      <c r="AI134" s="17">
        <v>0</v>
      </c>
      <c r="AJ134" s="17">
        <v>0</v>
      </c>
      <c r="AK134" s="17">
        <v>0</v>
      </c>
      <c r="AL134" s="17">
        <v>0</v>
      </c>
      <c r="AM134" s="17">
        <v>0</v>
      </c>
      <c r="AN134" s="17">
        <v>0</v>
      </c>
      <c r="AO134" s="20">
        <f t="shared" ref="AO134:AZ151" si="28">E134+Q134+AC134</f>
        <v>0</v>
      </c>
      <c r="AP134" s="20">
        <f t="shared" si="28"/>
        <v>0</v>
      </c>
      <c r="AQ134" s="20">
        <f t="shared" si="28"/>
        <v>0</v>
      </c>
      <c r="AR134" s="20">
        <f t="shared" si="28"/>
        <v>0</v>
      </c>
      <c r="AS134" s="20">
        <f t="shared" si="28"/>
        <v>0</v>
      </c>
      <c r="AT134" s="20">
        <f t="shared" si="28"/>
        <v>0</v>
      </c>
      <c r="AU134" s="20">
        <f t="shared" si="28"/>
        <v>0</v>
      </c>
      <c r="AV134" s="20">
        <f t="shared" si="28"/>
        <v>0</v>
      </c>
      <c r="AW134" s="20">
        <f t="shared" si="28"/>
        <v>0</v>
      </c>
      <c r="AX134" s="20">
        <f t="shared" si="28"/>
        <v>0</v>
      </c>
      <c r="AY134" s="20">
        <f t="shared" si="28"/>
        <v>0</v>
      </c>
      <c r="AZ134" s="20">
        <f t="shared" si="28"/>
        <v>0</v>
      </c>
      <c r="BA134" s="17">
        <v>0</v>
      </c>
      <c r="BB134" s="17">
        <v>0</v>
      </c>
      <c r="BC134" s="17">
        <v>0</v>
      </c>
      <c r="BD134" s="17">
        <v>0</v>
      </c>
      <c r="BE134" s="17">
        <v>0</v>
      </c>
      <c r="BF134" s="17">
        <v>0</v>
      </c>
      <c r="BG134" s="17">
        <v>0</v>
      </c>
      <c r="BH134" s="17">
        <v>0</v>
      </c>
      <c r="BI134" s="17">
        <v>0</v>
      </c>
      <c r="BJ134" s="17">
        <v>0</v>
      </c>
      <c r="BK134" s="17">
        <v>0</v>
      </c>
      <c r="BL134" s="17">
        <v>0</v>
      </c>
      <c r="BM134" s="20">
        <f t="shared" ref="BM134:BX151" si="29">AO134+BA134</f>
        <v>0</v>
      </c>
      <c r="BN134" s="20">
        <f t="shared" si="29"/>
        <v>0</v>
      </c>
      <c r="BO134" s="20">
        <f t="shared" si="29"/>
        <v>0</v>
      </c>
      <c r="BP134" s="20">
        <f t="shared" si="29"/>
        <v>0</v>
      </c>
      <c r="BQ134" s="20">
        <f t="shared" si="29"/>
        <v>0</v>
      </c>
      <c r="BR134" s="20">
        <f t="shared" si="29"/>
        <v>0</v>
      </c>
      <c r="BS134" s="20">
        <f t="shared" si="29"/>
        <v>0</v>
      </c>
      <c r="BT134" s="20">
        <f t="shared" si="29"/>
        <v>0</v>
      </c>
      <c r="BU134" s="20">
        <f t="shared" si="29"/>
        <v>0</v>
      </c>
      <c r="BV134" s="20">
        <f t="shared" si="29"/>
        <v>0</v>
      </c>
      <c r="BW134" s="20">
        <f t="shared" si="29"/>
        <v>0</v>
      </c>
      <c r="BX134" s="20">
        <f t="shared" si="29"/>
        <v>0</v>
      </c>
      <c r="BY134" s="17">
        <f t="shared" ref="BY134:BY151" si="30">SUM(E134:P134)</f>
        <v>0</v>
      </c>
      <c r="BZ134" s="17">
        <f t="shared" ref="BZ134:BZ151" si="31">SUM(Q134:AB134)</f>
        <v>0</v>
      </c>
      <c r="CA134" s="17">
        <f t="shared" ref="CA134:CA151" si="32">SUM(AC134:AN134,BA134:BL134)</f>
        <v>0</v>
      </c>
      <c r="CB134" s="17">
        <f t="shared" ref="CB134:CB151" si="33">SUM(BM134:BX134)</f>
        <v>0</v>
      </c>
    </row>
    <row r="135" spans="1:80" x14ac:dyDescent="0.25">
      <c r="A135" t="str">
        <f t="shared" si="27"/>
        <v>TCN.SD1</v>
      </c>
      <c r="B135" s="1" t="s">
        <v>33</v>
      </c>
      <c r="C135" s="1" t="s">
        <v>180</v>
      </c>
      <c r="D135" s="1" t="s">
        <v>180</v>
      </c>
      <c r="E135" s="17">
        <v>0</v>
      </c>
      <c r="F135" s="17">
        <v>0</v>
      </c>
      <c r="G135" s="17">
        <v>0</v>
      </c>
      <c r="H135" s="17">
        <v>0</v>
      </c>
      <c r="I135" s="17">
        <v>0</v>
      </c>
      <c r="J135" s="17">
        <v>0</v>
      </c>
      <c r="K135" s="17">
        <v>0</v>
      </c>
      <c r="L135" s="17">
        <v>0</v>
      </c>
      <c r="M135" s="17">
        <v>0</v>
      </c>
      <c r="N135" s="17">
        <v>0</v>
      </c>
      <c r="O135" s="17">
        <v>0</v>
      </c>
      <c r="P135" s="17">
        <v>0</v>
      </c>
      <c r="Q135" s="20">
        <v>0</v>
      </c>
      <c r="R135" s="20">
        <v>0</v>
      </c>
      <c r="S135" s="20">
        <v>0</v>
      </c>
      <c r="T135" s="20">
        <v>0</v>
      </c>
      <c r="U135" s="20">
        <v>0</v>
      </c>
      <c r="V135" s="20">
        <v>0</v>
      </c>
      <c r="W135" s="20">
        <v>0</v>
      </c>
      <c r="X135" s="20">
        <v>0</v>
      </c>
      <c r="Y135" s="20">
        <v>0</v>
      </c>
      <c r="Z135" s="20">
        <v>0</v>
      </c>
      <c r="AA135" s="20">
        <v>0</v>
      </c>
      <c r="AB135" s="20">
        <v>0</v>
      </c>
      <c r="AC135" s="17">
        <v>0</v>
      </c>
      <c r="AD135" s="17">
        <v>0</v>
      </c>
      <c r="AE135" s="17">
        <v>0</v>
      </c>
      <c r="AF135" s="17">
        <v>0</v>
      </c>
      <c r="AG135" s="17">
        <v>0</v>
      </c>
      <c r="AH135" s="17">
        <v>0</v>
      </c>
      <c r="AI135" s="17">
        <v>0</v>
      </c>
      <c r="AJ135" s="17">
        <v>0</v>
      </c>
      <c r="AK135" s="17">
        <v>0</v>
      </c>
      <c r="AL135" s="17">
        <v>0</v>
      </c>
      <c r="AM135" s="17">
        <v>0</v>
      </c>
      <c r="AN135" s="17">
        <v>0</v>
      </c>
      <c r="AO135" s="20">
        <f t="shared" si="28"/>
        <v>0</v>
      </c>
      <c r="AP135" s="20">
        <f t="shared" si="28"/>
        <v>0</v>
      </c>
      <c r="AQ135" s="20">
        <f t="shared" si="28"/>
        <v>0</v>
      </c>
      <c r="AR135" s="20">
        <f t="shared" si="28"/>
        <v>0</v>
      </c>
      <c r="AS135" s="20">
        <f t="shared" si="28"/>
        <v>0</v>
      </c>
      <c r="AT135" s="20">
        <f t="shared" si="28"/>
        <v>0</v>
      </c>
      <c r="AU135" s="20">
        <f t="shared" si="28"/>
        <v>0</v>
      </c>
      <c r="AV135" s="20">
        <f t="shared" si="28"/>
        <v>0</v>
      </c>
      <c r="AW135" s="20">
        <f t="shared" si="28"/>
        <v>0</v>
      </c>
      <c r="AX135" s="20">
        <f t="shared" si="28"/>
        <v>0</v>
      </c>
      <c r="AY135" s="20">
        <f t="shared" si="28"/>
        <v>0</v>
      </c>
      <c r="AZ135" s="20">
        <f t="shared" si="28"/>
        <v>0</v>
      </c>
      <c r="BA135" s="17">
        <v>0</v>
      </c>
      <c r="BB135" s="17">
        <v>0</v>
      </c>
      <c r="BC135" s="17">
        <v>0</v>
      </c>
      <c r="BD135" s="17">
        <v>0</v>
      </c>
      <c r="BE135" s="17">
        <v>0</v>
      </c>
      <c r="BF135" s="17">
        <v>0</v>
      </c>
      <c r="BG135" s="17">
        <v>0</v>
      </c>
      <c r="BH135" s="17">
        <v>0</v>
      </c>
      <c r="BI135" s="17">
        <v>0</v>
      </c>
      <c r="BJ135" s="17">
        <v>0</v>
      </c>
      <c r="BK135" s="17">
        <v>0</v>
      </c>
      <c r="BL135" s="17">
        <v>0</v>
      </c>
      <c r="BM135" s="20">
        <f t="shared" si="29"/>
        <v>0</v>
      </c>
      <c r="BN135" s="20">
        <f t="shared" si="29"/>
        <v>0</v>
      </c>
      <c r="BO135" s="20">
        <f t="shared" si="29"/>
        <v>0</v>
      </c>
      <c r="BP135" s="20">
        <f t="shared" si="29"/>
        <v>0</v>
      </c>
      <c r="BQ135" s="20">
        <f t="shared" si="29"/>
        <v>0</v>
      </c>
      <c r="BR135" s="20">
        <f t="shared" si="29"/>
        <v>0</v>
      </c>
      <c r="BS135" s="20">
        <f t="shared" si="29"/>
        <v>0</v>
      </c>
      <c r="BT135" s="20">
        <f t="shared" si="29"/>
        <v>0</v>
      </c>
      <c r="BU135" s="20">
        <f t="shared" si="29"/>
        <v>0</v>
      </c>
      <c r="BV135" s="20">
        <f t="shared" si="29"/>
        <v>0</v>
      </c>
      <c r="BW135" s="20">
        <f t="shared" si="29"/>
        <v>0</v>
      </c>
      <c r="BX135" s="20">
        <f t="shared" si="29"/>
        <v>0</v>
      </c>
      <c r="BY135" s="17">
        <f t="shared" si="30"/>
        <v>0</v>
      </c>
      <c r="BZ135" s="17">
        <f t="shared" si="31"/>
        <v>0</v>
      </c>
      <c r="CA135" s="17">
        <f t="shared" si="32"/>
        <v>0</v>
      </c>
      <c r="CB135" s="17">
        <f t="shared" si="33"/>
        <v>0</v>
      </c>
    </row>
    <row r="136" spans="1:80" x14ac:dyDescent="0.25">
      <c r="A136" t="str">
        <f t="shared" si="27"/>
        <v>BALP.SD2</v>
      </c>
      <c r="B136" s="1" t="s">
        <v>41</v>
      </c>
      <c r="C136" s="1" t="s">
        <v>181</v>
      </c>
      <c r="D136" s="1" t="s">
        <v>181</v>
      </c>
      <c r="E136" s="17">
        <v>0</v>
      </c>
      <c r="F136" s="17">
        <v>0</v>
      </c>
      <c r="G136" s="17">
        <v>0</v>
      </c>
      <c r="H136" s="17">
        <v>0</v>
      </c>
      <c r="I136" s="17">
        <v>0</v>
      </c>
      <c r="J136" s="17">
        <v>0</v>
      </c>
      <c r="K136" s="17">
        <v>0</v>
      </c>
      <c r="L136" s="17">
        <v>0</v>
      </c>
      <c r="M136" s="17">
        <v>0</v>
      </c>
      <c r="N136" s="17">
        <v>0</v>
      </c>
      <c r="O136" s="17">
        <v>0</v>
      </c>
      <c r="P136" s="17">
        <v>0</v>
      </c>
      <c r="Q136" s="20">
        <v>0</v>
      </c>
      <c r="R136" s="20">
        <v>0</v>
      </c>
      <c r="S136" s="20">
        <v>0</v>
      </c>
      <c r="T136" s="20">
        <v>0</v>
      </c>
      <c r="U136" s="20">
        <v>0</v>
      </c>
      <c r="V136" s="20">
        <v>0</v>
      </c>
      <c r="W136" s="20">
        <v>0</v>
      </c>
      <c r="X136" s="20">
        <v>0</v>
      </c>
      <c r="Y136" s="20">
        <v>0</v>
      </c>
      <c r="Z136" s="20">
        <v>0</v>
      </c>
      <c r="AA136" s="20">
        <v>0</v>
      </c>
      <c r="AB136" s="20">
        <v>0</v>
      </c>
      <c r="AC136" s="17">
        <v>0</v>
      </c>
      <c r="AD136" s="17">
        <v>0</v>
      </c>
      <c r="AE136" s="17">
        <v>0</v>
      </c>
      <c r="AF136" s="17">
        <v>0</v>
      </c>
      <c r="AG136" s="17">
        <v>0</v>
      </c>
      <c r="AH136" s="17">
        <v>0</v>
      </c>
      <c r="AI136" s="17">
        <v>0</v>
      </c>
      <c r="AJ136" s="17">
        <v>0</v>
      </c>
      <c r="AK136" s="17">
        <v>0</v>
      </c>
      <c r="AL136" s="17">
        <v>0</v>
      </c>
      <c r="AM136" s="17">
        <v>0</v>
      </c>
      <c r="AN136" s="17">
        <v>0</v>
      </c>
      <c r="AO136" s="20">
        <f t="shared" si="28"/>
        <v>0</v>
      </c>
      <c r="AP136" s="20">
        <f t="shared" si="28"/>
        <v>0</v>
      </c>
      <c r="AQ136" s="20">
        <f t="shared" si="28"/>
        <v>0</v>
      </c>
      <c r="AR136" s="20">
        <f t="shared" si="28"/>
        <v>0</v>
      </c>
      <c r="AS136" s="20">
        <f t="shared" si="28"/>
        <v>0</v>
      </c>
      <c r="AT136" s="20">
        <f t="shared" si="28"/>
        <v>0</v>
      </c>
      <c r="AU136" s="20">
        <f t="shared" si="28"/>
        <v>0</v>
      </c>
      <c r="AV136" s="20">
        <f t="shared" si="28"/>
        <v>0</v>
      </c>
      <c r="AW136" s="20">
        <f t="shared" si="28"/>
        <v>0</v>
      </c>
      <c r="AX136" s="20">
        <f t="shared" si="28"/>
        <v>0</v>
      </c>
      <c r="AY136" s="20">
        <f t="shared" si="28"/>
        <v>0</v>
      </c>
      <c r="AZ136" s="20">
        <f t="shared" si="28"/>
        <v>0</v>
      </c>
      <c r="BA136" s="17">
        <v>0</v>
      </c>
      <c r="BB136" s="17">
        <v>0</v>
      </c>
      <c r="BC136" s="17">
        <v>0</v>
      </c>
      <c r="BD136" s="17">
        <v>0</v>
      </c>
      <c r="BE136" s="17">
        <v>0</v>
      </c>
      <c r="BF136" s="17">
        <v>0</v>
      </c>
      <c r="BG136" s="17">
        <v>0</v>
      </c>
      <c r="BH136" s="17">
        <v>0</v>
      </c>
      <c r="BI136" s="17">
        <v>0</v>
      </c>
      <c r="BJ136" s="17">
        <v>0</v>
      </c>
      <c r="BK136" s="17">
        <v>0</v>
      </c>
      <c r="BL136" s="17">
        <v>0</v>
      </c>
      <c r="BM136" s="20">
        <f t="shared" si="29"/>
        <v>0</v>
      </c>
      <c r="BN136" s="20">
        <f t="shared" si="29"/>
        <v>0</v>
      </c>
      <c r="BO136" s="20">
        <f t="shared" si="29"/>
        <v>0</v>
      </c>
      <c r="BP136" s="20">
        <f t="shared" si="29"/>
        <v>0</v>
      </c>
      <c r="BQ136" s="20">
        <f t="shared" si="29"/>
        <v>0</v>
      </c>
      <c r="BR136" s="20">
        <f t="shared" si="29"/>
        <v>0</v>
      </c>
      <c r="BS136" s="20">
        <f t="shared" si="29"/>
        <v>0</v>
      </c>
      <c r="BT136" s="20">
        <f t="shared" si="29"/>
        <v>0</v>
      </c>
      <c r="BU136" s="20">
        <f t="shared" si="29"/>
        <v>0</v>
      </c>
      <c r="BV136" s="20">
        <f t="shared" si="29"/>
        <v>0</v>
      </c>
      <c r="BW136" s="20">
        <f t="shared" si="29"/>
        <v>0</v>
      </c>
      <c r="BX136" s="20">
        <f t="shared" si="29"/>
        <v>0</v>
      </c>
      <c r="BY136" s="17">
        <f t="shared" si="30"/>
        <v>0</v>
      </c>
      <c r="BZ136" s="17">
        <f t="shared" si="31"/>
        <v>0</v>
      </c>
      <c r="CA136" s="17">
        <f t="shared" si="32"/>
        <v>0</v>
      </c>
      <c r="CB136" s="17">
        <f t="shared" si="33"/>
        <v>0</v>
      </c>
    </row>
    <row r="137" spans="1:80" x14ac:dyDescent="0.25">
      <c r="A137" t="str">
        <f t="shared" si="27"/>
        <v>TCN.SD2</v>
      </c>
      <c r="B137" s="1" t="s">
        <v>33</v>
      </c>
      <c r="C137" s="1" t="s">
        <v>181</v>
      </c>
      <c r="D137" s="1" t="s">
        <v>181</v>
      </c>
      <c r="E137" s="17">
        <v>0</v>
      </c>
      <c r="F137" s="17">
        <v>0</v>
      </c>
      <c r="G137" s="17">
        <v>0</v>
      </c>
      <c r="H137" s="17">
        <v>0</v>
      </c>
      <c r="I137" s="17">
        <v>0</v>
      </c>
      <c r="J137" s="17">
        <v>0</v>
      </c>
      <c r="K137" s="17">
        <v>0</v>
      </c>
      <c r="L137" s="17">
        <v>0</v>
      </c>
      <c r="M137" s="17">
        <v>0</v>
      </c>
      <c r="N137" s="17">
        <v>0</v>
      </c>
      <c r="O137" s="17">
        <v>0</v>
      </c>
      <c r="P137" s="17">
        <v>0</v>
      </c>
      <c r="Q137" s="20">
        <v>0</v>
      </c>
      <c r="R137" s="20">
        <v>0</v>
      </c>
      <c r="S137" s="20">
        <v>0</v>
      </c>
      <c r="T137" s="20">
        <v>0</v>
      </c>
      <c r="U137" s="20">
        <v>0</v>
      </c>
      <c r="V137" s="20">
        <v>0</v>
      </c>
      <c r="W137" s="20">
        <v>0</v>
      </c>
      <c r="X137" s="20">
        <v>0</v>
      </c>
      <c r="Y137" s="20">
        <v>0</v>
      </c>
      <c r="Z137" s="20">
        <v>0</v>
      </c>
      <c r="AA137" s="20">
        <v>0</v>
      </c>
      <c r="AB137" s="20">
        <v>0</v>
      </c>
      <c r="AC137" s="17">
        <v>0</v>
      </c>
      <c r="AD137" s="17">
        <v>0</v>
      </c>
      <c r="AE137" s="17">
        <v>0</v>
      </c>
      <c r="AF137" s="17">
        <v>0</v>
      </c>
      <c r="AG137" s="17">
        <v>0</v>
      </c>
      <c r="AH137" s="17">
        <v>0</v>
      </c>
      <c r="AI137" s="17">
        <v>0</v>
      </c>
      <c r="AJ137" s="17">
        <v>0</v>
      </c>
      <c r="AK137" s="17">
        <v>0</v>
      </c>
      <c r="AL137" s="17">
        <v>0</v>
      </c>
      <c r="AM137" s="17">
        <v>0</v>
      </c>
      <c r="AN137" s="17">
        <v>0</v>
      </c>
      <c r="AO137" s="20">
        <f t="shared" si="28"/>
        <v>0</v>
      </c>
      <c r="AP137" s="20">
        <f t="shared" si="28"/>
        <v>0</v>
      </c>
      <c r="AQ137" s="20">
        <f t="shared" si="28"/>
        <v>0</v>
      </c>
      <c r="AR137" s="20">
        <f t="shared" si="28"/>
        <v>0</v>
      </c>
      <c r="AS137" s="20">
        <f t="shared" si="28"/>
        <v>0</v>
      </c>
      <c r="AT137" s="20">
        <f t="shared" si="28"/>
        <v>0</v>
      </c>
      <c r="AU137" s="20">
        <f t="shared" si="28"/>
        <v>0</v>
      </c>
      <c r="AV137" s="20">
        <f t="shared" si="28"/>
        <v>0</v>
      </c>
      <c r="AW137" s="20">
        <f t="shared" si="28"/>
        <v>0</v>
      </c>
      <c r="AX137" s="20">
        <f t="shared" si="28"/>
        <v>0</v>
      </c>
      <c r="AY137" s="20">
        <f t="shared" si="28"/>
        <v>0</v>
      </c>
      <c r="AZ137" s="20">
        <f t="shared" si="28"/>
        <v>0</v>
      </c>
      <c r="BA137" s="17">
        <v>0</v>
      </c>
      <c r="BB137" s="17">
        <v>0</v>
      </c>
      <c r="BC137" s="17">
        <v>0</v>
      </c>
      <c r="BD137" s="17">
        <v>0</v>
      </c>
      <c r="BE137" s="17">
        <v>0</v>
      </c>
      <c r="BF137" s="17">
        <v>0</v>
      </c>
      <c r="BG137" s="17">
        <v>0</v>
      </c>
      <c r="BH137" s="17">
        <v>0</v>
      </c>
      <c r="BI137" s="17">
        <v>0</v>
      </c>
      <c r="BJ137" s="17">
        <v>0</v>
      </c>
      <c r="BK137" s="17">
        <v>0</v>
      </c>
      <c r="BL137" s="17">
        <v>0</v>
      </c>
      <c r="BM137" s="20">
        <f t="shared" si="29"/>
        <v>0</v>
      </c>
      <c r="BN137" s="20">
        <f t="shared" si="29"/>
        <v>0</v>
      </c>
      <c r="BO137" s="20">
        <f t="shared" si="29"/>
        <v>0</v>
      </c>
      <c r="BP137" s="20">
        <f t="shared" si="29"/>
        <v>0</v>
      </c>
      <c r="BQ137" s="20">
        <f t="shared" si="29"/>
        <v>0</v>
      </c>
      <c r="BR137" s="20">
        <f t="shared" si="29"/>
        <v>0</v>
      </c>
      <c r="BS137" s="20">
        <f t="shared" si="29"/>
        <v>0</v>
      </c>
      <c r="BT137" s="20">
        <f t="shared" si="29"/>
        <v>0</v>
      </c>
      <c r="BU137" s="20">
        <f t="shared" si="29"/>
        <v>0</v>
      </c>
      <c r="BV137" s="20">
        <f t="shared" si="29"/>
        <v>0</v>
      </c>
      <c r="BW137" s="20">
        <f t="shared" si="29"/>
        <v>0</v>
      </c>
      <c r="BX137" s="20">
        <f t="shared" si="29"/>
        <v>0</v>
      </c>
      <c r="BY137" s="17">
        <f t="shared" si="30"/>
        <v>0</v>
      </c>
      <c r="BZ137" s="17">
        <f t="shared" si="31"/>
        <v>0</v>
      </c>
      <c r="CA137" s="17">
        <f t="shared" si="32"/>
        <v>0</v>
      </c>
      <c r="CB137" s="17">
        <f t="shared" si="33"/>
        <v>0</v>
      </c>
    </row>
    <row r="138" spans="1:80" x14ac:dyDescent="0.25">
      <c r="A138" t="str">
        <f t="shared" si="27"/>
        <v>ASTC.SD3</v>
      </c>
      <c r="B138" s="1" t="s">
        <v>182</v>
      </c>
      <c r="C138" s="1" t="s">
        <v>183</v>
      </c>
      <c r="D138" s="1" t="s">
        <v>183</v>
      </c>
      <c r="E138" s="17">
        <v>0</v>
      </c>
      <c r="F138" s="17">
        <v>0</v>
      </c>
      <c r="G138" s="17">
        <v>0</v>
      </c>
      <c r="H138" s="17">
        <v>0</v>
      </c>
      <c r="I138" s="17">
        <v>0</v>
      </c>
      <c r="J138" s="17">
        <v>0</v>
      </c>
      <c r="K138" s="17">
        <v>0</v>
      </c>
      <c r="L138" s="17">
        <v>0</v>
      </c>
      <c r="M138" s="17">
        <v>0</v>
      </c>
      <c r="N138" s="17">
        <v>0</v>
      </c>
      <c r="O138" s="17">
        <v>0</v>
      </c>
      <c r="P138" s="17">
        <v>0</v>
      </c>
      <c r="Q138" s="20">
        <v>0</v>
      </c>
      <c r="R138" s="20">
        <v>0</v>
      </c>
      <c r="S138" s="20">
        <v>0</v>
      </c>
      <c r="T138" s="20">
        <v>0</v>
      </c>
      <c r="U138" s="20">
        <v>0</v>
      </c>
      <c r="V138" s="20">
        <v>0</v>
      </c>
      <c r="W138" s="20">
        <v>0</v>
      </c>
      <c r="X138" s="20">
        <v>0</v>
      </c>
      <c r="Y138" s="20">
        <v>0</v>
      </c>
      <c r="Z138" s="20">
        <v>0</v>
      </c>
      <c r="AA138" s="20">
        <v>0</v>
      </c>
      <c r="AB138" s="20">
        <v>0</v>
      </c>
      <c r="AC138" s="17">
        <v>0</v>
      </c>
      <c r="AD138" s="17">
        <v>0</v>
      </c>
      <c r="AE138" s="17">
        <v>0</v>
      </c>
      <c r="AF138" s="17">
        <v>0</v>
      </c>
      <c r="AG138" s="17">
        <v>0</v>
      </c>
      <c r="AH138" s="17">
        <v>0</v>
      </c>
      <c r="AI138" s="17">
        <v>0</v>
      </c>
      <c r="AJ138" s="17">
        <v>0</v>
      </c>
      <c r="AK138" s="17">
        <v>0</v>
      </c>
      <c r="AL138" s="17">
        <v>0</v>
      </c>
      <c r="AM138" s="17">
        <v>0</v>
      </c>
      <c r="AN138" s="17">
        <v>0</v>
      </c>
      <c r="AO138" s="20">
        <f t="shared" si="28"/>
        <v>0</v>
      </c>
      <c r="AP138" s="20">
        <f t="shared" si="28"/>
        <v>0</v>
      </c>
      <c r="AQ138" s="20">
        <f t="shared" si="28"/>
        <v>0</v>
      </c>
      <c r="AR138" s="20">
        <f t="shared" si="28"/>
        <v>0</v>
      </c>
      <c r="AS138" s="20">
        <f t="shared" si="28"/>
        <v>0</v>
      </c>
      <c r="AT138" s="20">
        <f t="shared" si="28"/>
        <v>0</v>
      </c>
      <c r="AU138" s="20">
        <f t="shared" si="28"/>
        <v>0</v>
      </c>
      <c r="AV138" s="20">
        <f t="shared" si="28"/>
        <v>0</v>
      </c>
      <c r="AW138" s="20">
        <f t="shared" si="28"/>
        <v>0</v>
      </c>
      <c r="AX138" s="20">
        <f t="shared" si="28"/>
        <v>0</v>
      </c>
      <c r="AY138" s="20">
        <f t="shared" si="28"/>
        <v>0</v>
      </c>
      <c r="AZ138" s="20">
        <f t="shared" si="28"/>
        <v>0</v>
      </c>
      <c r="BA138" s="17">
        <v>0</v>
      </c>
      <c r="BB138" s="17">
        <v>0</v>
      </c>
      <c r="BC138" s="17">
        <v>0</v>
      </c>
      <c r="BD138" s="17">
        <v>0</v>
      </c>
      <c r="BE138" s="17">
        <v>0</v>
      </c>
      <c r="BF138" s="17">
        <v>0</v>
      </c>
      <c r="BG138" s="17">
        <v>0</v>
      </c>
      <c r="BH138" s="17">
        <v>0</v>
      </c>
      <c r="BI138" s="17">
        <v>0</v>
      </c>
      <c r="BJ138" s="17">
        <v>0</v>
      </c>
      <c r="BK138" s="17">
        <v>0</v>
      </c>
      <c r="BL138" s="17">
        <v>0</v>
      </c>
      <c r="BM138" s="20">
        <f t="shared" si="29"/>
        <v>0</v>
      </c>
      <c r="BN138" s="20">
        <f t="shared" si="29"/>
        <v>0</v>
      </c>
      <c r="BO138" s="20">
        <f t="shared" si="29"/>
        <v>0</v>
      </c>
      <c r="BP138" s="20">
        <f t="shared" si="29"/>
        <v>0</v>
      </c>
      <c r="BQ138" s="20">
        <f t="shared" si="29"/>
        <v>0</v>
      </c>
      <c r="BR138" s="20">
        <f t="shared" si="29"/>
        <v>0</v>
      </c>
      <c r="BS138" s="20">
        <f t="shared" si="29"/>
        <v>0</v>
      </c>
      <c r="BT138" s="20">
        <f t="shared" si="29"/>
        <v>0</v>
      </c>
      <c r="BU138" s="20">
        <f t="shared" si="29"/>
        <v>0</v>
      </c>
      <c r="BV138" s="20">
        <f t="shared" si="29"/>
        <v>0</v>
      </c>
      <c r="BW138" s="20">
        <f t="shared" si="29"/>
        <v>0</v>
      </c>
      <c r="BX138" s="20">
        <f t="shared" si="29"/>
        <v>0</v>
      </c>
      <c r="BY138" s="17">
        <f t="shared" si="30"/>
        <v>0</v>
      </c>
      <c r="BZ138" s="17">
        <f t="shared" si="31"/>
        <v>0</v>
      </c>
      <c r="CA138" s="17">
        <f t="shared" si="32"/>
        <v>0</v>
      </c>
      <c r="CB138" s="17">
        <f t="shared" si="33"/>
        <v>0</v>
      </c>
    </row>
    <row r="139" spans="1:80" x14ac:dyDescent="0.25">
      <c r="A139" t="str">
        <f t="shared" si="27"/>
        <v>BALP.SD3</v>
      </c>
      <c r="B139" s="1" t="s">
        <v>41</v>
      </c>
      <c r="C139" s="1" t="s">
        <v>183</v>
      </c>
      <c r="D139" s="1" t="s">
        <v>183</v>
      </c>
      <c r="E139" s="17">
        <v>0</v>
      </c>
      <c r="F139" s="17">
        <v>0</v>
      </c>
      <c r="G139" s="17">
        <v>0</v>
      </c>
      <c r="H139" s="17">
        <v>0</v>
      </c>
      <c r="I139" s="17">
        <v>0</v>
      </c>
      <c r="J139" s="17">
        <v>0</v>
      </c>
      <c r="K139" s="17">
        <v>0</v>
      </c>
      <c r="L139" s="17">
        <v>0</v>
      </c>
      <c r="M139" s="17">
        <v>0</v>
      </c>
      <c r="N139" s="17">
        <v>0</v>
      </c>
      <c r="O139" s="17">
        <v>0</v>
      </c>
      <c r="P139" s="17">
        <v>0</v>
      </c>
      <c r="Q139" s="20">
        <v>0</v>
      </c>
      <c r="R139" s="20">
        <v>0</v>
      </c>
      <c r="S139" s="20">
        <v>0</v>
      </c>
      <c r="T139" s="20">
        <v>0</v>
      </c>
      <c r="U139" s="20">
        <v>0</v>
      </c>
      <c r="V139" s="20">
        <v>0</v>
      </c>
      <c r="W139" s="20">
        <v>0</v>
      </c>
      <c r="X139" s="20">
        <v>0</v>
      </c>
      <c r="Y139" s="20">
        <v>0</v>
      </c>
      <c r="Z139" s="20">
        <v>0</v>
      </c>
      <c r="AA139" s="20">
        <v>0</v>
      </c>
      <c r="AB139" s="20">
        <v>0</v>
      </c>
      <c r="AC139" s="17">
        <v>0</v>
      </c>
      <c r="AD139" s="17">
        <v>0</v>
      </c>
      <c r="AE139" s="17">
        <v>0</v>
      </c>
      <c r="AF139" s="17">
        <v>0</v>
      </c>
      <c r="AG139" s="17">
        <v>0</v>
      </c>
      <c r="AH139" s="17">
        <v>0</v>
      </c>
      <c r="AI139" s="17">
        <v>0</v>
      </c>
      <c r="AJ139" s="17">
        <v>0</v>
      </c>
      <c r="AK139" s="17">
        <v>0</v>
      </c>
      <c r="AL139" s="17">
        <v>0</v>
      </c>
      <c r="AM139" s="17">
        <v>0</v>
      </c>
      <c r="AN139" s="17">
        <v>0</v>
      </c>
      <c r="AO139" s="20">
        <f t="shared" si="28"/>
        <v>0</v>
      </c>
      <c r="AP139" s="20">
        <f t="shared" si="28"/>
        <v>0</v>
      </c>
      <c r="AQ139" s="20">
        <f t="shared" si="28"/>
        <v>0</v>
      </c>
      <c r="AR139" s="20">
        <f t="shared" si="28"/>
        <v>0</v>
      </c>
      <c r="AS139" s="20">
        <f t="shared" si="28"/>
        <v>0</v>
      </c>
      <c r="AT139" s="20">
        <f t="shared" si="28"/>
        <v>0</v>
      </c>
      <c r="AU139" s="20">
        <f t="shared" si="28"/>
        <v>0</v>
      </c>
      <c r="AV139" s="20">
        <f t="shared" si="28"/>
        <v>0</v>
      </c>
      <c r="AW139" s="20">
        <f t="shared" si="28"/>
        <v>0</v>
      </c>
      <c r="AX139" s="20">
        <f t="shared" si="28"/>
        <v>0</v>
      </c>
      <c r="AY139" s="20">
        <f t="shared" si="28"/>
        <v>0</v>
      </c>
      <c r="AZ139" s="20">
        <f t="shared" si="28"/>
        <v>0</v>
      </c>
      <c r="BA139" s="17">
        <v>0</v>
      </c>
      <c r="BB139" s="17">
        <v>0</v>
      </c>
      <c r="BC139" s="17">
        <v>0</v>
      </c>
      <c r="BD139" s="17">
        <v>0</v>
      </c>
      <c r="BE139" s="17">
        <v>0</v>
      </c>
      <c r="BF139" s="17">
        <v>0</v>
      </c>
      <c r="BG139" s="17">
        <v>0</v>
      </c>
      <c r="BH139" s="17">
        <v>0</v>
      </c>
      <c r="BI139" s="17">
        <v>0</v>
      </c>
      <c r="BJ139" s="17">
        <v>0</v>
      </c>
      <c r="BK139" s="17">
        <v>0</v>
      </c>
      <c r="BL139" s="17">
        <v>0</v>
      </c>
      <c r="BM139" s="20">
        <f t="shared" si="29"/>
        <v>0</v>
      </c>
      <c r="BN139" s="20">
        <f t="shared" si="29"/>
        <v>0</v>
      </c>
      <c r="BO139" s="20">
        <f t="shared" si="29"/>
        <v>0</v>
      </c>
      <c r="BP139" s="20">
        <f t="shared" si="29"/>
        <v>0</v>
      </c>
      <c r="BQ139" s="20">
        <f t="shared" si="29"/>
        <v>0</v>
      </c>
      <c r="BR139" s="20">
        <f t="shared" si="29"/>
        <v>0</v>
      </c>
      <c r="BS139" s="20">
        <f t="shared" si="29"/>
        <v>0</v>
      </c>
      <c r="BT139" s="20">
        <f t="shared" si="29"/>
        <v>0</v>
      </c>
      <c r="BU139" s="20">
        <f t="shared" si="29"/>
        <v>0</v>
      </c>
      <c r="BV139" s="20">
        <f t="shared" si="29"/>
        <v>0</v>
      </c>
      <c r="BW139" s="20">
        <f t="shared" si="29"/>
        <v>0</v>
      </c>
      <c r="BX139" s="20">
        <f t="shared" si="29"/>
        <v>0</v>
      </c>
      <c r="BY139" s="17">
        <f t="shared" si="30"/>
        <v>0</v>
      </c>
      <c r="BZ139" s="17">
        <f t="shared" si="31"/>
        <v>0</v>
      </c>
      <c r="CA139" s="17">
        <f t="shared" si="32"/>
        <v>0</v>
      </c>
      <c r="CB139" s="17">
        <f t="shared" si="33"/>
        <v>0</v>
      </c>
    </row>
    <row r="140" spans="1:80" x14ac:dyDescent="0.25">
      <c r="A140" t="str">
        <f t="shared" si="27"/>
        <v>ASTC.SD4</v>
      </c>
      <c r="B140" s="1" t="s">
        <v>182</v>
      </c>
      <c r="C140" s="1" t="s">
        <v>184</v>
      </c>
      <c r="D140" s="1" t="s">
        <v>184</v>
      </c>
      <c r="E140" s="17">
        <v>480.63000000000466</v>
      </c>
      <c r="F140" s="17">
        <v>300.88999999998487</v>
      </c>
      <c r="G140" s="17">
        <v>43.909999999999854</v>
      </c>
      <c r="H140" s="17">
        <v>99.180000000000291</v>
      </c>
      <c r="I140" s="17">
        <v>194.58999999999651</v>
      </c>
      <c r="J140" s="17">
        <v>248.64000000001397</v>
      </c>
      <c r="K140" s="17">
        <v>303.45999999999185</v>
      </c>
      <c r="L140" s="17">
        <v>248.66000000000349</v>
      </c>
      <c r="M140" s="17">
        <v>347.35999999998603</v>
      </c>
      <c r="N140" s="17">
        <v>587.46000000002095</v>
      </c>
      <c r="O140" s="17">
        <v>271.55999999999767</v>
      </c>
      <c r="P140" s="17">
        <v>0</v>
      </c>
      <c r="Q140" s="20">
        <v>24.0300000000002</v>
      </c>
      <c r="R140" s="20">
        <v>15.050000000000182</v>
      </c>
      <c r="S140" s="20">
        <v>2.1999999999999886</v>
      </c>
      <c r="T140" s="20">
        <v>4.9600000000000364</v>
      </c>
      <c r="U140" s="20">
        <v>9.7300000000000182</v>
      </c>
      <c r="V140" s="20">
        <v>12.430000000000064</v>
      </c>
      <c r="W140" s="20">
        <v>15.170000000000073</v>
      </c>
      <c r="X140" s="20">
        <v>12.430000000000064</v>
      </c>
      <c r="Y140" s="20">
        <v>17.369999999999891</v>
      </c>
      <c r="Z140" s="20">
        <v>29.370000000000346</v>
      </c>
      <c r="AA140" s="20">
        <v>13.579999999999927</v>
      </c>
      <c r="AB140" s="20">
        <v>0</v>
      </c>
      <c r="AC140" s="17">
        <v>64.969999999999345</v>
      </c>
      <c r="AD140" s="17">
        <v>40.099999999999454</v>
      </c>
      <c r="AE140" s="17">
        <v>5.7799999999999727</v>
      </c>
      <c r="AF140" s="17">
        <v>12.850000000000023</v>
      </c>
      <c r="AG140" s="17">
        <v>24.8599999999999</v>
      </c>
      <c r="AH140" s="17">
        <v>31.289999999999964</v>
      </c>
      <c r="AI140" s="17">
        <v>37.630000000000109</v>
      </c>
      <c r="AJ140" s="17">
        <v>30.349999999999909</v>
      </c>
      <c r="AK140" s="17">
        <v>41.75</v>
      </c>
      <c r="AL140" s="17">
        <v>69.510000000000218</v>
      </c>
      <c r="AM140" s="17">
        <v>31.619999999999891</v>
      </c>
      <c r="AN140" s="17">
        <v>0</v>
      </c>
      <c r="AO140" s="20">
        <f t="shared" si="28"/>
        <v>569.6300000000042</v>
      </c>
      <c r="AP140" s="20">
        <f t="shared" si="28"/>
        <v>356.0399999999845</v>
      </c>
      <c r="AQ140" s="20">
        <f t="shared" si="28"/>
        <v>51.889999999999816</v>
      </c>
      <c r="AR140" s="20">
        <f t="shared" si="28"/>
        <v>116.99000000000035</v>
      </c>
      <c r="AS140" s="20">
        <f t="shared" si="28"/>
        <v>229.17999999999643</v>
      </c>
      <c r="AT140" s="20">
        <f t="shared" si="28"/>
        <v>292.360000000014</v>
      </c>
      <c r="AU140" s="20">
        <f t="shared" si="28"/>
        <v>356.25999999999203</v>
      </c>
      <c r="AV140" s="20">
        <f t="shared" si="28"/>
        <v>291.44000000000347</v>
      </c>
      <c r="AW140" s="20">
        <f t="shared" si="28"/>
        <v>406.47999999998592</v>
      </c>
      <c r="AX140" s="20">
        <f t="shared" si="28"/>
        <v>686.34000000002152</v>
      </c>
      <c r="AY140" s="20">
        <f t="shared" si="28"/>
        <v>316.75999999999749</v>
      </c>
      <c r="AZ140" s="20">
        <f t="shared" si="28"/>
        <v>0</v>
      </c>
      <c r="BA140" s="17">
        <v>9.61</v>
      </c>
      <c r="BB140" s="17">
        <v>6.02</v>
      </c>
      <c r="BC140" s="17">
        <v>0.88</v>
      </c>
      <c r="BD140" s="17">
        <v>1.98</v>
      </c>
      <c r="BE140" s="17">
        <v>3.89</v>
      </c>
      <c r="BF140" s="17">
        <v>4.97</v>
      </c>
      <c r="BG140" s="17">
        <v>6.07</v>
      </c>
      <c r="BH140" s="17">
        <v>4.97</v>
      </c>
      <c r="BI140" s="17">
        <v>6.95</v>
      </c>
      <c r="BJ140" s="17">
        <v>11.75</v>
      </c>
      <c r="BK140" s="17">
        <v>5.43</v>
      </c>
      <c r="BL140" s="17">
        <v>0</v>
      </c>
      <c r="BM140" s="20">
        <f t="shared" si="29"/>
        <v>579.24000000000422</v>
      </c>
      <c r="BN140" s="20">
        <f t="shared" si="29"/>
        <v>362.05999999998448</v>
      </c>
      <c r="BO140" s="20">
        <f t="shared" si="29"/>
        <v>52.769999999999818</v>
      </c>
      <c r="BP140" s="20">
        <f t="shared" si="29"/>
        <v>118.97000000000035</v>
      </c>
      <c r="BQ140" s="20">
        <f t="shared" si="29"/>
        <v>233.06999999999641</v>
      </c>
      <c r="BR140" s="20">
        <f t="shared" si="29"/>
        <v>297.33000000001402</v>
      </c>
      <c r="BS140" s="20">
        <f t="shared" si="29"/>
        <v>362.32999999999203</v>
      </c>
      <c r="BT140" s="20">
        <f t="shared" si="29"/>
        <v>296.41000000000349</v>
      </c>
      <c r="BU140" s="20">
        <f t="shared" si="29"/>
        <v>413.42999999998591</v>
      </c>
      <c r="BV140" s="20">
        <f t="shared" si="29"/>
        <v>698.09000000002152</v>
      </c>
      <c r="BW140" s="20">
        <f t="shared" si="29"/>
        <v>322.1899999999975</v>
      </c>
      <c r="BX140" s="20">
        <f t="shared" si="29"/>
        <v>0</v>
      </c>
      <c r="BY140" s="17">
        <f t="shared" si="30"/>
        <v>3126.34</v>
      </c>
      <c r="BZ140" s="17">
        <f t="shared" si="31"/>
        <v>156.32000000000079</v>
      </c>
      <c r="CA140" s="17">
        <f t="shared" si="32"/>
        <v>453.22999999999882</v>
      </c>
      <c r="CB140" s="17">
        <f t="shared" si="33"/>
        <v>3735.8899999999994</v>
      </c>
    </row>
    <row r="141" spans="1:80" x14ac:dyDescent="0.25">
      <c r="A141" t="str">
        <f t="shared" si="27"/>
        <v>BALP.SD4</v>
      </c>
      <c r="B141" s="1" t="s">
        <v>41</v>
      </c>
      <c r="C141" s="1" t="s">
        <v>184</v>
      </c>
      <c r="D141" s="1" t="s">
        <v>184</v>
      </c>
      <c r="E141" s="17">
        <v>0</v>
      </c>
      <c r="F141" s="17">
        <v>0</v>
      </c>
      <c r="G141" s="17">
        <v>0</v>
      </c>
      <c r="H141" s="17">
        <v>0</v>
      </c>
      <c r="I141" s="17">
        <v>0</v>
      </c>
      <c r="J141" s="17">
        <v>0</v>
      </c>
      <c r="K141" s="17">
        <v>0</v>
      </c>
      <c r="L141" s="17">
        <v>0</v>
      </c>
      <c r="M141" s="17">
        <v>0</v>
      </c>
      <c r="N141" s="17">
        <v>0</v>
      </c>
      <c r="O141" s="17">
        <v>0</v>
      </c>
      <c r="P141" s="17">
        <v>554.54000000003725</v>
      </c>
      <c r="Q141" s="20">
        <v>0</v>
      </c>
      <c r="R141" s="20">
        <v>0</v>
      </c>
      <c r="S141" s="20">
        <v>0</v>
      </c>
      <c r="T141" s="20">
        <v>0</v>
      </c>
      <c r="U141" s="20">
        <v>0</v>
      </c>
      <c r="V141" s="20">
        <v>0</v>
      </c>
      <c r="W141" s="20">
        <v>0</v>
      </c>
      <c r="X141" s="20">
        <v>0</v>
      </c>
      <c r="Y141" s="20">
        <v>0</v>
      </c>
      <c r="Z141" s="20">
        <v>0</v>
      </c>
      <c r="AA141" s="20">
        <v>0</v>
      </c>
      <c r="AB141" s="20">
        <v>27.730000000000018</v>
      </c>
      <c r="AC141" s="17">
        <v>0</v>
      </c>
      <c r="AD141" s="17">
        <v>0</v>
      </c>
      <c r="AE141" s="17">
        <v>0</v>
      </c>
      <c r="AF141" s="17">
        <v>0</v>
      </c>
      <c r="AG141" s="17">
        <v>0</v>
      </c>
      <c r="AH141" s="17">
        <v>0</v>
      </c>
      <c r="AI141" s="17">
        <v>0</v>
      </c>
      <c r="AJ141" s="17">
        <v>0</v>
      </c>
      <c r="AK141" s="17">
        <v>0</v>
      </c>
      <c r="AL141" s="17">
        <v>0</v>
      </c>
      <c r="AM141" s="17">
        <v>0</v>
      </c>
      <c r="AN141" s="17">
        <v>63.539999999999964</v>
      </c>
      <c r="AO141" s="20">
        <f t="shared" si="28"/>
        <v>0</v>
      </c>
      <c r="AP141" s="20">
        <f t="shared" si="28"/>
        <v>0</v>
      </c>
      <c r="AQ141" s="20">
        <f t="shared" si="28"/>
        <v>0</v>
      </c>
      <c r="AR141" s="20">
        <f t="shared" si="28"/>
        <v>0</v>
      </c>
      <c r="AS141" s="20">
        <f t="shared" si="28"/>
        <v>0</v>
      </c>
      <c r="AT141" s="20">
        <f t="shared" si="28"/>
        <v>0</v>
      </c>
      <c r="AU141" s="20">
        <f t="shared" si="28"/>
        <v>0</v>
      </c>
      <c r="AV141" s="20">
        <f t="shared" si="28"/>
        <v>0</v>
      </c>
      <c r="AW141" s="20">
        <f t="shared" si="28"/>
        <v>0</v>
      </c>
      <c r="AX141" s="20">
        <f t="shared" si="28"/>
        <v>0</v>
      </c>
      <c r="AY141" s="20">
        <f t="shared" si="28"/>
        <v>0</v>
      </c>
      <c r="AZ141" s="20">
        <f t="shared" si="28"/>
        <v>645.81000000003723</v>
      </c>
      <c r="BA141" s="17">
        <v>0</v>
      </c>
      <c r="BB141" s="17">
        <v>0</v>
      </c>
      <c r="BC141" s="17">
        <v>0</v>
      </c>
      <c r="BD141" s="17">
        <v>0</v>
      </c>
      <c r="BE141" s="17">
        <v>0</v>
      </c>
      <c r="BF141" s="17">
        <v>0</v>
      </c>
      <c r="BG141" s="17">
        <v>0</v>
      </c>
      <c r="BH141" s="17">
        <v>0</v>
      </c>
      <c r="BI141" s="17">
        <v>0</v>
      </c>
      <c r="BJ141" s="17">
        <v>0</v>
      </c>
      <c r="BK141" s="17">
        <v>0</v>
      </c>
      <c r="BL141" s="17">
        <v>11.09</v>
      </c>
      <c r="BM141" s="20">
        <f t="shared" si="29"/>
        <v>0</v>
      </c>
      <c r="BN141" s="20">
        <f t="shared" si="29"/>
        <v>0</v>
      </c>
      <c r="BO141" s="20">
        <f t="shared" si="29"/>
        <v>0</v>
      </c>
      <c r="BP141" s="20">
        <f t="shared" si="29"/>
        <v>0</v>
      </c>
      <c r="BQ141" s="20">
        <f t="shared" si="29"/>
        <v>0</v>
      </c>
      <c r="BR141" s="20">
        <f t="shared" si="29"/>
        <v>0</v>
      </c>
      <c r="BS141" s="20">
        <f t="shared" si="29"/>
        <v>0</v>
      </c>
      <c r="BT141" s="20">
        <f t="shared" si="29"/>
        <v>0</v>
      </c>
      <c r="BU141" s="20">
        <f t="shared" si="29"/>
        <v>0</v>
      </c>
      <c r="BV141" s="20">
        <f t="shared" si="29"/>
        <v>0</v>
      </c>
      <c r="BW141" s="20">
        <f t="shared" si="29"/>
        <v>0</v>
      </c>
      <c r="BX141" s="20">
        <f t="shared" si="29"/>
        <v>656.90000000003727</v>
      </c>
      <c r="BY141" s="17">
        <f t="shared" si="30"/>
        <v>554.54000000003725</v>
      </c>
      <c r="BZ141" s="17">
        <f t="shared" si="31"/>
        <v>27.730000000000018</v>
      </c>
      <c r="CA141" s="17">
        <f t="shared" si="32"/>
        <v>74.629999999999967</v>
      </c>
      <c r="CB141" s="17">
        <f t="shared" si="33"/>
        <v>656.90000000003727</v>
      </c>
    </row>
    <row r="142" spans="1:80" x14ac:dyDescent="0.25">
      <c r="A142" t="str">
        <f t="shared" si="27"/>
        <v>BALP.SD5</v>
      </c>
      <c r="B142" s="1" t="s">
        <v>41</v>
      </c>
      <c r="C142" s="1" t="s">
        <v>185</v>
      </c>
      <c r="D142" s="1" t="s">
        <v>185</v>
      </c>
      <c r="E142" s="17">
        <v>0</v>
      </c>
      <c r="F142" s="17">
        <v>0</v>
      </c>
      <c r="G142" s="17">
        <v>0</v>
      </c>
      <c r="H142" s="17">
        <v>0</v>
      </c>
      <c r="I142" s="17">
        <v>0</v>
      </c>
      <c r="J142" s="17">
        <v>0</v>
      </c>
      <c r="K142" s="17">
        <v>0</v>
      </c>
      <c r="L142" s="17">
        <v>0</v>
      </c>
      <c r="M142" s="17">
        <v>0</v>
      </c>
      <c r="N142" s="17">
        <v>0</v>
      </c>
      <c r="O142" s="17">
        <v>0</v>
      </c>
      <c r="P142" s="17">
        <v>0</v>
      </c>
      <c r="Q142" s="20">
        <v>0</v>
      </c>
      <c r="R142" s="20">
        <v>0</v>
      </c>
      <c r="S142" s="20">
        <v>0</v>
      </c>
      <c r="T142" s="20">
        <v>0</v>
      </c>
      <c r="U142" s="20">
        <v>0</v>
      </c>
      <c r="V142" s="20">
        <v>0</v>
      </c>
      <c r="W142" s="20">
        <v>0</v>
      </c>
      <c r="X142" s="20">
        <v>0</v>
      </c>
      <c r="Y142" s="20">
        <v>0</v>
      </c>
      <c r="Z142" s="20">
        <v>0</v>
      </c>
      <c r="AA142" s="20">
        <v>0</v>
      </c>
      <c r="AB142" s="20">
        <v>0</v>
      </c>
      <c r="AC142" s="17">
        <v>0</v>
      </c>
      <c r="AD142" s="17">
        <v>0</v>
      </c>
      <c r="AE142" s="17">
        <v>0</v>
      </c>
      <c r="AF142" s="17">
        <v>0</v>
      </c>
      <c r="AG142" s="17">
        <v>0</v>
      </c>
      <c r="AH142" s="17">
        <v>0</v>
      </c>
      <c r="AI142" s="17">
        <v>0</v>
      </c>
      <c r="AJ142" s="17">
        <v>0</v>
      </c>
      <c r="AK142" s="17">
        <v>0</v>
      </c>
      <c r="AL142" s="17">
        <v>0</v>
      </c>
      <c r="AM142" s="17">
        <v>0</v>
      </c>
      <c r="AN142" s="17">
        <v>0</v>
      </c>
      <c r="AO142" s="20">
        <f t="shared" si="28"/>
        <v>0</v>
      </c>
      <c r="AP142" s="20">
        <f t="shared" si="28"/>
        <v>0</v>
      </c>
      <c r="AQ142" s="20">
        <f t="shared" si="28"/>
        <v>0</v>
      </c>
      <c r="AR142" s="20">
        <f t="shared" si="28"/>
        <v>0</v>
      </c>
      <c r="AS142" s="20">
        <f t="shared" si="28"/>
        <v>0</v>
      </c>
      <c r="AT142" s="20">
        <f t="shared" si="28"/>
        <v>0</v>
      </c>
      <c r="AU142" s="20">
        <f t="shared" si="28"/>
        <v>0</v>
      </c>
      <c r="AV142" s="20">
        <f t="shared" si="28"/>
        <v>0</v>
      </c>
      <c r="AW142" s="20">
        <f t="shared" si="28"/>
        <v>0</v>
      </c>
      <c r="AX142" s="20">
        <f t="shared" si="28"/>
        <v>0</v>
      </c>
      <c r="AY142" s="20">
        <f t="shared" si="28"/>
        <v>0</v>
      </c>
      <c r="AZ142" s="20">
        <f t="shared" si="28"/>
        <v>0</v>
      </c>
      <c r="BA142" s="17">
        <v>0</v>
      </c>
      <c r="BB142" s="17">
        <v>0</v>
      </c>
      <c r="BC142" s="17">
        <v>0</v>
      </c>
      <c r="BD142" s="17">
        <v>0</v>
      </c>
      <c r="BE142" s="17">
        <v>0</v>
      </c>
      <c r="BF142" s="17">
        <v>0</v>
      </c>
      <c r="BG142" s="17">
        <v>0</v>
      </c>
      <c r="BH142" s="17">
        <v>0</v>
      </c>
      <c r="BI142" s="17">
        <v>0</v>
      </c>
      <c r="BJ142" s="17">
        <v>0</v>
      </c>
      <c r="BK142" s="17">
        <v>0</v>
      </c>
      <c r="BL142" s="17">
        <v>0</v>
      </c>
      <c r="BM142" s="20">
        <f t="shared" si="29"/>
        <v>0</v>
      </c>
      <c r="BN142" s="20">
        <f t="shared" si="29"/>
        <v>0</v>
      </c>
      <c r="BO142" s="20">
        <f t="shared" si="29"/>
        <v>0</v>
      </c>
      <c r="BP142" s="20">
        <f t="shared" si="29"/>
        <v>0</v>
      </c>
      <c r="BQ142" s="20">
        <f t="shared" si="29"/>
        <v>0</v>
      </c>
      <c r="BR142" s="20">
        <f t="shared" si="29"/>
        <v>0</v>
      </c>
      <c r="BS142" s="20">
        <f t="shared" si="29"/>
        <v>0</v>
      </c>
      <c r="BT142" s="20">
        <f t="shared" si="29"/>
        <v>0</v>
      </c>
      <c r="BU142" s="20">
        <f t="shared" si="29"/>
        <v>0</v>
      </c>
      <c r="BV142" s="20">
        <f t="shared" si="29"/>
        <v>0</v>
      </c>
      <c r="BW142" s="20">
        <f t="shared" si="29"/>
        <v>0</v>
      </c>
      <c r="BX142" s="20">
        <f t="shared" si="29"/>
        <v>0</v>
      </c>
      <c r="BY142" s="17">
        <f t="shared" si="30"/>
        <v>0</v>
      </c>
      <c r="BZ142" s="17">
        <f t="shared" si="31"/>
        <v>0</v>
      </c>
      <c r="CA142" s="17">
        <f t="shared" si="32"/>
        <v>0</v>
      </c>
      <c r="CB142" s="17">
        <f t="shared" si="33"/>
        <v>0</v>
      </c>
    </row>
    <row r="143" spans="1:80" x14ac:dyDescent="0.25">
      <c r="A143" t="str">
        <f t="shared" si="27"/>
        <v>EPPA.SD5</v>
      </c>
      <c r="B143" s="1" t="s">
        <v>186</v>
      </c>
      <c r="C143" s="1" t="s">
        <v>185</v>
      </c>
      <c r="D143" s="1" t="s">
        <v>185</v>
      </c>
      <c r="E143" s="17">
        <v>0</v>
      </c>
      <c r="F143" s="17">
        <v>0</v>
      </c>
      <c r="G143" s="17">
        <v>0</v>
      </c>
      <c r="H143" s="17">
        <v>0</v>
      </c>
      <c r="I143" s="17">
        <v>0</v>
      </c>
      <c r="J143" s="17">
        <v>0</v>
      </c>
      <c r="K143" s="17">
        <v>0</v>
      </c>
      <c r="L143" s="17">
        <v>0</v>
      </c>
      <c r="M143" s="17">
        <v>0</v>
      </c>
      <c r="N143" s="17">
        <v>0</v>
      </c>
      <c r="O143" s="17">
        <v>0</v>
      </c>
      <c r="P143" s="17">
        <v>0</v>
      </c>
      <c r="Q143" s="20">
        <v>0</v>
      </c>
      <c r="R143" s="20">
        <v>0</v>
      </c>
      <c r="S143" s="20">
        <v>0</v>
      </c>
      <c r="T143" s="20">
        <v>0</v>
      </c>
      <c r="U143" s="20">
        <v>0</v>
      </c>
      <c r="V143" s="20">
        <v>0</v>
      </c>
      <c r="W143" s="20">
        <v>0</v>
      </c>
      <c r="X143" s="20">
        <v>0</v>
      </c>
      <c r="Y143" s="20">
        <v>0</v>
      </c>
      <c r="Z143" s="20">
        <v>0</v>
      </c>
      <c r="AA143" s="20">
        <v>0</v>
      </c>
      <c r="AB143" s="20">
        <v>0</v>
      </c>
      <c r="AC143" s="17">
        <v>0</v>
      </c>
      <c r="AD143" s="17">
        <v>0</v>
      </c>
      <c r="AE143" s="17">
        <v>0</v>
      </c>
      <c r="AF143" s="17">
        <v>0</v>
      </c>
      <c r="AG143" s="17">
        <v>0</v>
      </c>
      <c r="AH143" s="17">
        <v>0</v>
      </c>
      <c r="AI143" s="17">
        <v>0</v>
      </c>
      <c r="AJ143" s="17">
        <v>0</v>
      </c>
      <c r="AK143" s="17">
        <v>0</v>
      </c>
      <c r="AL143" s="17">
        <v>0</v>
      </c>
      <c r="AM143" s="17">
        <v>0</v>
      </c>
      <c r="AN143" s="17">
        <v>0</v>
      </c>
      <c r="AO143" s="20">
        <f t="shared" si="28"/>
        <v>0</v>
      </c>
      <c r="AP143" s="20">
        <f t="shared" si="28"/>
        <v>0</v>
      </c>
      <c r="AQ143" s="20">
        <f t="shared" si="28"/>
        <v>0</v>
      </c>
      <c r="AR143" s="20">
        <f t="shared" si="28"/>
        <v>0</v>
      </c>
      <c r="AS143" s="20">
        <f t="shared" si="28"/>
        <v>0</v>
      </c>
      <c r="AT143" s="20">
        <f t="shared" si="28"/>
        <v>0</v>
      </c>
      <c r="AU143" s="20">
        <f t="shared" si="28"/>
        <v>0</v>
      </c>
      <c r="AV143" s="20">
        <f t="shared" si="28"/>
        <v>0</v>
      </c>
      <c r="AW143" s="20">
        <f t="shared" si="28"/>
        <v>0</v>
      </c>
      <c r="AX143" s="20">
        <f t="shared" si="28"/>
        <v>0</v>
      </c>
      <c r="AY143" s="20">
        <f t="shared" si="28"/>
        <v>0</v>
      </c>
      <c r="AZ143" s="20">
        <f t="shared" si="28"/>
        <v>0</v>
      </c>
      <c r="BA143" s="17">
        <v>0</v>
      </c>
      <c r="BB143" s="17">
        <v>0</v>
      </c>
      <c r="BC143" s="17">
        <v>0</v>
      </c>
      <c r="BD143" s="17">
        <v>0</v>
      </c>
      <c r="BE143" s="17">
        <v>0</v>
      </c>
      <c r="BF143" s="17">
        <v>0</v>
      </c>
      <c r="BG143" s="17">
        <v>0</v>
      </c>
      <c r="BH143" s="17">
        <v>0</v>
      </c>
      <c r="BI143" s="17">
        <v>0</v>
      </c>
      <c r="BJ143" s="17">
        <v>0</v>
      </c>
      <c r="BK143" s="17">
        <v>0</v>
      </c>
      <c r="BL143" s="17">
        <v>0</v>
      </c>
      <c r="BM143" s="20">
        <f t="shared" si="29"/>
        <v>0</v>
      </c>
      <c r="BN143" s="20">
        <f t="shared" si="29"/>
        <v>0</v>
      </c>
      <c r="BO143" s="20">
        <f t="shared" si="29"/>
        <v>0</v>
      </c>
      <c r="BP143" s="20">
        <f t="shared" si="29"/>
        <v>0</v>
      </c>
      <c r="BQ143" s="20">
        <f t="shared" si="29"/>
        <v>0</v>
      </c>
      <c r="BR143" s="20">
        <f t="shared" si="29"/>
        <v>0</v>
      </c>
      <c r="BS143" s="20">
        <f t="shared" si="29"/>
        <v>0</v>
      </c>
      <c r="BT143" s="20">
        <f t="shared" si="29"/>
        <v>0</v>
      </c>
      <c r="BU143" s="20">
        <f t="shared" si="29"/>
        <v>0</v>
      </c>
      <c r="BV143" s="20">
        <f t="shared" si="29"/>
        <v>0</v>
      </c>
      <c r="BW143" s="20">
        <f t="shared" si="29"/>
        <v>0</v>
      </c>
      <c r="BX143" s="20">
        <f t="shared" si="29"/>
        <v>0</v>
      </c>
      <c r="BY143" s="17">
        <f t="shared" si="30"/>
        <v>0</v>
      </c>
      <c r="BZ143" s="17">
        <f t="shared" si="31"/>
        <v>0</v>
      </c>
      <c r="CA143" s="17">
        <f t="shared" si="32"/>
        <v>0</v>
      </c>
      <c r="CB143" s="17">
        <f t="shared" si="33"/>
        <v>0</v>
      </c>
    </row>
    <row r="144" spans="1:80" x14ac:dyDescent="0.25">
      <c r="A144" t="str">
        <f t="shared" si="27"/>
        <v>BALP.SD6</v>
      </c>
      <c r="B144" s="1" t="s">
        <v>41</v>
      </c>
      <c r="C144" s="1" t="s">
        <v>187</v>
      </c>
      <c r="D144" s="1" t="s">
        <v>187</v>
      </c>
      <c r="E144" s="17">
        <v>0</v>
      </c>
      <c r="F144" s="17">
        <v>0</v>
      </c>
      <c r="G144" s="17">
        <v>0</v>
      </c>
      <c r="H144" s="17">
        <v>0</v>
      </c>
      <c r="I144" s="17">
        <v>0</v>
      </c>
      <c r="J144" s="17">
        <v>0</v>
      </c>
      <c r="K144" s="17">
        <v>0</v>
      </c>
      <c r="L144" s="17">
        <v>0</v>
      </c>
      <c r="M144" s="17">
        <v>0</v>
      </c>
      <c r="N144" s="17">
        <v>0</v>
      </c>
      <c r="O144" s="17">
        <v>0</v>
      </c>
      <c r="P144" s="17">
        <v>583.28000000002794</v>
      </c>
      <c r="Q144" s="20">
        <v>0</v>
      </c>
      <c r="R144" s="20">
        <v>0</v>
      </c>
      <c r="S144" s="20">
        <v>0</v>
      </c>
      <c r="T144" s="20">
        <v>0</v>
      </c>
      <c r="U144" s="20">
        <v>0</v>
      </c>
      <c r="V144" s="20">
        <v>0</v>
      </c>
      <c r="W144" s="20">
        <v>0</v>
      </c>
      <c r="X144" s="20">
        <v>0</v>
      </c>
      <c r="Y144" s="20">
        <v>0</v>
      </c>
      <c r="Z144" s="20">
        <v>0</v>
      </c>
      <c r="AA144" s="20">
        <v>0</v>
      </c>
      <c r="AB144" s="20">
        <v>29.160000000000082</v>
      </c>
      <c r="AC144" s="17">
        <v>0</v>
      </c>
      <c r="AD144" s="17">
        <v>0</v>
      </c>
      <c r="AE144" s="17">
        <v>0</v>
      </c>
      <c r="AF144" s="17">
        <v>0</v>
      </c>
      <c r="AG144" s="17">
        <v>0</v>
      </c>
      <c r="AH144" s="17">
        <v>0</v>
      </c>
      <c r="AI144" s="17">
        <v>0</v>
      </c>
      <c r="AJ144" s="17">
        <v>0</v>
      </c>
      <c r="AK144" s="17">
        <v>0</v>
      </c>
      <c r="AL144" s="17">
        <v>0</v>
      </c>
      <c r="AM144" s="17">
        <v>0</v>
      </c>
      <c r="AN144" s="17">
        <v>66.829999999999927</v>
      </c>
      <c r="AO144" s="20">
        <f t="shared" si="28"/>
        <v>0</v>
      </c>
      <c r="AP144" s="20">
        <f t="shared" si="28"/>
        <v>0</v>
      </c>
      <c r="AQ144" s="20">
        <f t="shared" si="28"/>
        <v>0</v>
      </c>
      <c r="AR144" s="20">
        <f t="shared" si="28"/>
        <v>0</v>
      </c>
      <c r="AS144" s="20">
        <f t="shared" si="28"/>
        <v>0</v>
      </c>
      <c r="AT144" s="20">
        <f t="shared" si="28"/>
        <v>0</v>
      </c>
      <c r="AU144" s="20">
        <f t="shared" si="28"/>
        <v>0</v>
      </c>
      <c r="AV144" s="20">
        <f t="shared" si="28"/>
        <v>0</v>
      </c>
      <c r="AW144" s="20">
        <f t="shared" si="28"/>
        <v>0</v>
      </c>
      <c r="AX144" s="20">
        <f t="shared" si="28"/>
        <v>0</v>
      </c>
      <c r="AY144" s="20">
        <f t="shared" si="28"/>
        <v>0</v>
      </c>
      <c r="AZ144" s="20">
        <f t="shared" si="28"/>
        <v>679.27000000002795</v>
      </c>
      <c r="BA144" s="17">
        <v>0</v>
      </c>
      <c r="BB144" s="17">
        <v>0</v>
      </c>
      <c r="BC144" s="17">
        <v>0</v>
      </c>
      <c r="BD144" s="17">
        <v>0</v>
      </c>
      <c r="BE144" s="17">
        <v>0</v>
      </c>
      <c r="BF144" s="17">
        <v>0</v>
      </c>
      <c r="BG144" s="17">
        <v>0</v>
      </c>
      <c r="BH144" s="17">
        <v>0</v>
      </c>
      <c r="BI144" s="17">
        <v>0</v>
      </c>
      <c r="BJ144" s="17">
        <v>0</v>
      </c>
      <c r="BK144" s="17">
        <v>0</v>
      </c>
      <c r="BL144" s="17">
        <v>11.66</v>
      </c>
      <c r="BM144" s="20">
        <f t="shared" si="29"/>
        <v>0</v>
      </c>
      <c r="BN144" s="20">
        <f t="shared" si="29"/>
        <v>0</v>
      </c>
      <c r="BO144" s="20">
        <f t="shared" si="29"/>
        <v>0</v>
      </c>
      <c r="BP144" s="20">
        <f t="shared" si="29"/>
        <v>0</v>
      </c>
      <c r="BQ144" s="20">
        <f t="shared" si="29"/>
        <v>0</v>
      </c>
      <c r="BR144" s="20">
        <f t="shared" si="29"/>
        <v>0</v>
      </c>
      <c r="BS144" s="20">
        <f t="shared" si="29"/>
        <v>0</v>
      </c>
      <c r="BT144" s="20">
        <f t="shared" si="29"/>
        <v>0</v>
      </c>
      <c r="BU144" s="20">
        <f t="shared" si="29"/>
        <v>0</v>
      </c>
      <c r="BV144" s="20">
        <f t="shared" si="29"/>
        <v>0</v>
      </c>
      <c r="BW144" s="20">
        <f t="shared" si="29"/>
        <v>0</v>
      </c>
      <c r="BX144" s="20">
        <f t="shared" si="29"/>
        <v>690.93000000002792</v>
      </c>
      <c r="BY144" s="17">
        <f t="shared" si="30"/>
        <v>583.28000000002794</v>
      </c>
      <c r="BZ144" s="17">
        <f t="shared" si="31"/>
        <v>29.160000000000082</v>
      </c>
      <c r="CA144" s="17">
        <f t="shared" si="32"/>
        <v>78.489999999999924</v>
      </c>
      <c r="CB144" s="17">
        <f t="shared" si="33"/>
        <v>690.93000000002792</v>
      </c>
    </row>
    <row r="145" spans="1:80" x14ac:dyDescent="0.25">
      <c r="A145" t="str">
        <f t="shared" si="27"/>
        <v>EPPA.SD6</v>
      </c>
      <c r="B145" s="1" t="s">
        <v>186</v>
      </c>
      <c r="C145" s="1" t="s">
        <v>187</v>
      </c>
      <c r="D145" s="1" t="s">
        <v>187</v>
      </c>
      <c r="E145" s="17">
        <v>625.9199999999837</v>
      </c>
      <c r="F145" s="17">
        <v>415.23000000003958</v>
      </c>
      <c r="G145" s="17">
        <v>246.89000000001397</v>
      </c>
      <c r="H145" s="17">
        <v>276.63000000000466</v>
      </c>
      <c r="I145" s="17">
        <v>389.36999999999534</v>
      </c>
      <c r="J145" s="17">
        <v>281.08999999999651</v>
      </c>
      <c r="K145" s="17">
        <v>424.76000000000931</v>
      </c>
      <c r="L145" s="17">
        <v>426.23000000001048</v>
      </c>
      <c r="M145" s="17">
        <v>432.77999999999884</v>
      </c>
      <c r="N145" s="17">
        <v>530.76000000000931</v>
      </c>
      <c r="O145" s="17">
        <v>376.3300000000163</v>
      </c>
      <c r="P145" s="17">
        <v>0</v>
      </c>
      <c r="Q145" s="20">
        <v>31.290000000000191</v>
      </c>
      <c r="R145" s="20">
        <v>20.759999999999991</v>
      </c>
      <c r="S145" s="20">
        <v>12.349999999999909</v>
      </c>
      <c r="T145" s="20">
        <v>13.829999999999984</v>
      </c>
      <c r="U145" s="20">
        <v>19.469999999999914</v>
      </c>
      <c r="V145" s="20">
        <v>14.050000000000011</v>
      </c>
      <c r="W145" s="20">
        <v>21.230000000000018</v>
      </c>
      <c r="X145" s="20">
        <v>21.310000000000002</v>
      </c>
      <c r="Y145" s="20">
        <v>21.640000000000043</v>
      </c>
      <c r="Z145" s="20">
        <v>26.539999999999964</v>
      </c>
      <c r="AA145" s="20">
        <v>18.819999999999936</v>
      </c>
      <c r="AB145" s="20">
        <v>0</v>
      </c>
      <c r="AC145" s="17">
        <v>84.600000000000364</v>
      </c>
      <c r="AD145" s="17">
        <v>55.339999999999691</v>
      </c>
      <c r="AE145" s="17">
        <v>32.460000000000036</v>
      </c>
      <c r="AF145" s="17">
        <v>35.849999999999909</v>
      </c>
      <c r="AG145" s="17">
        <v>49.730000000000018</v>
      </c>
      <c r="AH145" s="17">
        <v>35.369999999999891</v>
      </c>
      <c r="AI145" s="17">
        <v>52.659999999999968</v>
      </c>
      <c r="AJ145" s="17">
        <v>52.029999999999973</v>
      </c>
      <c r="AK145" s="17">
        <v>52.009999999999991</v>
      </c>
      <c r="AL145" s="17">
        <v>62.800000000000182</v>
      </c>
      <c r="AM145" s="17">
        <v>43.820000000000164</v>
      </c>
      <c r="AN145" s="17">
        <v>0</v>
      </c>
      <c r="AO145" s="20">
        <f t="shared" si="28"/>
        <v>741.80999999998426</v>
      </c>
      <c r="AP145" s="20">
        <f t="shared" si="28"/>
        <v>491.33000000003926</v>
      </c>
      <c r="AQ145" s="20">
        <f t="shared" si="28"/>
        <v>291.70000000001392</v>
      </c>
      <c r="AR145" s="20">
        <f t="shared" si="28"/>
        <v>326.31000000000455</v>
      </c>
      <c r="AS145" s="20">
        <f t="shared" si="28"/>
        <v>458.56999999999528</v>
      </c>
      <c r="AT145" s="20">
        <f t="shared" si="28"/>
        <v>330.50999999999641</v>
      </c>
      <c r="AU145" s="20">
        <f t="shared" si="28"/>
        <v>498.6500000000093</v>
      </c>
      <c r="AV145" s="20">
        <f t="shared" si="28"/>
        <v>499.57000000001045</v>
      </c>
      <c r="AW145" s="20">
        <f t="shared" si="28"/>
        <v>506.42999999999887</v>
      </c>
      <c r="AX145" s="20">
        <f t="shared" si="28"/>
        <v>620.10000000000946</v>
      </c>
      <c r="AY145" s="20">
        <f t="shared" si="28"/>
        <v>438.9700000000164</v>
      </c>
      <c r="AZ145" s="20">
        <f t="shared" si="28"/>
        <v>0</v>
      </c>
      <c r="BA145" s="17">
        <v>12.52</v>
      </c>
      <c r="BB145" s="17">
        <v>8.3000000000000007</v>
      </c>
      <c r="BC145" s="17">
        <v>4.9400000000000004</v>
      </c>
      <c r="BD145" s="17">
        <v>5.53</v>
      </c>
      <c r="BE145" s="17">
        <v>7.79</v>
      </c>
      <c r="BF145" s="17">
        <v>5.62</v>
      </c>
      <c r="BG145" s="17">
        <v>8.49</v>
      </c>
      <c r="BH145" s="17">
        <v>8.52</v>
      </c>
      <c r="BI145" s="17">
        <v>8.65</v>
      </c>
      <c r="BJ145" s="17">
        <v>10.61</v>
      </c>
      <c r="BK145" s="17">
        <v>7.52</v>
      </c>
      <c r="BL145" s="17">
        <v>0</v>
      </c>
      <c r="BM145" s="20">
        <f t="shared" si="29"/>
        <v>754.32999999998424</v>
      </c>
      <c r="BN145" s="20">
        <f t="shared" si="29"/>
        <v>499.63000000003927</v>
      </c>
      <c r="BO145" s="20">
        <f t="shared" si="29"/>
        <v>296.64000000001391</v>
      </c>
      <c r="BP145" s="20">
        <f t="shared" si="29"/>
        <v>331.84000000000452</v>
      </c>
      <c r="BQ145" s="20">
        <f t="shared" si="29"/>
        <v>466.3599999999953</v>
      </c>
      <c r="BR145" s="20">
        <f t="shared" si="29"/>
        <v>336.12999999999641</v>
      </c>
      <c r="BS145" s="20">
        <f t="shared" si="29"/>
        <v>507.14000000000931</v>
      </c>
      <c r="BT145" s="20">
        <f t="shared" si="29"/>
        <v>508.09000000001043</v>
      </c>
      <c r="BU145" s="20">
        <f t="shared" si="29"/>
        <v>515.0799999999989</v>
      </c>
      <c r="BV145" s="20">
        <f t="shared" si="29"/>
        <v>630.71000000000947</v>
      </c>
      <c r="BW145" s="20">
        <f t="shared" si="29"/>
        <v>446.49000000001638</v>
      </c>
      <c r="BX145" s="20">
        <f t="shared" si="29"/>
        <v>0</v>
      </c>
      <c r="BY145" s="17">
        <f t="shared" si="30"/>
        <v>4425.990000000078</v>
      </c>
      <c r="BZ145" s="17">
        <f t="shared" si="31"/>
        <v>221.28999999999996</v>
      </c>
      <c r="CA145" s="17">
        <f t="shared" si="32"/>
        <v>645.16000000000008</v>
      </c>
      <c r="CB145" s="17">
        <f t="shared" si="33"/>
        <v>5292.4400000000778</v>
      </c>
    </row>
    <row r="146" spans="1:80" x14ac:dyDescent="0.25">
      <c r="A146" t="str">
        <f t="shared" si="27"/>
        <v>BALP.SH1</v>
      </c>
      <c r="B146" s="1" t="s">
        <v>41</v>
      </c>
      <c r="C146" s="1" t="s">
        <v>188</v>
      </c>
      <c r="D146" s="1" t="s">
        <v>188</v>
      </c>
      <c r="E146" s="17">
        <v>0</v>
      </c>
      <c r="F146" s="17">
        <v>0</v>
      </c>
      <c r="G146" s="17">
        <v>0</v>
      </c>
      <c r="H146" s="17">
        <v>0</v>
      </c>
      <c r="I146" s="17">
        <v>0</v>
      </c>
      <c r="J146" s="17">
        <v>0</v>
      </c>
      <c r="K146" s="17">
        <v>0</v>
      </c>
      <c r="L146" s="17">
        <v>0</v>
      </c>
      <c r="M146" s="17">
        <v>0</v>
      </c>
      <c r="N146" s="17">
        <v>0</v>
      </c>
      <c r="O146" s="17">
        <v>0</v>
      </c>
      <c r="P146" s="17">
        <v>0</v>
      </c>
      <c r="Q146" s="20">
        <v>0</v>
      </c>
      <c r="R146" s="20">
        <v>0</v>
      </c>
      <c r="S146" s="20">
        <v>0</v>
      </c>
      <c r="T146" s="20">
        <v>0</v>
      </c>
      <c r="U146" s="20">
        <v>0</v>
      </c>
      <c r="V146" s="20">
        <v>0</v>
      </c>
      <c r="W146" s="20">
        <v>0</v>
      </c>
      <c r="X146" s="20">
        <v>0</v>
      </c>
      <c r="Y146" s="20">
        <v>0</v>
      </c>
      <c r="Z146" s="20">
        <v>0</v>
      </c>
      <c r="AA146" s="20">
        <v>0</v>
      </c>
      <c r="AB146" s="20">
        <v>0</v>
      </c>
      <c r="AC146" s="17">
        <v>0</v>
      </c>
      <c r="AD146" s="17">
        <v>0</v>
      </c>
      <c r="AE146" s="17">
        <v>0</v>
      </c>
      <c r="AF146" s="17">
        <v>0</v>
      </c>
      <c r="AG146" s="17">
        <v>0</v>
      </c>
      <c r="AH146" s="17">
        <v>0</v>
      </c>
      <c r="AI146" s="17">
        <v>0</v>
      </c>
      <c r="AJ146" s="17">
        <v>0</v>
      </c>
      <c r="AK146" s="17">
        <v>0</v>
      </c>
      <c r="AL146" s="17">
        <v>0</v>
      </c>
      <c r="AM146" s="17">
        <v>0</v>
      </c>
      <c r="AN146" s="17">
        <v>0</v>
      </c>
      <c r="AO146" s="20">
        <f t="shared" si="28"/>
        <v>0</v>
      </c>
      <c r="AP146" s="20">
        <f t="shared" si="28"/>
        <v>0</v>
      </c>
      <c r="AQ146" s="20">
        <f t="shared" si="28"/>
        <v>0</v>
      </c>
      <c r="AR146" s="20">
        <f t="shared" si="28"/>
        <v>0</v>
      </c>
      <c r="AS146" s="20">
        <f t="shared" si="28"/>
        <v>0</v>
      </c>
      <c r="AT146" s="20">
        <f t="shared" si="28"/>
        <v>0</v>
      </c>
      <c r="AU146" s="20">
        <f t="shared" si="28"/>
        <v>0</v>
      </c>
      <c r="AV146" s="20">
        <f t="shared" si="28"/>
        <v>0</v>
      </c>
      <c r="AW146" s="20">
        <f t="shared" si="28"/>
        <v>0</v>
      </c>
      <c r="AX146" s="20">
        <f t="shared" si="28"/>
        <v>0</v>
      </c>
      <c r="AY146" s="20">
        <f t="shared" si="28"/>
        <v>0</v>
      </c>
      <c r="AZ146" s="20">
        <f t="shared" si="28"/>
        <v>0</v>
      </c>
      <c r="BA146" s="17">
        <v>0</v>
      </c>
      <c r="BB146" s="17">
        <v>0</v>
      </c>
      <c r="BC146" s="17">
        <v>0</v>
      </c>
      <c r="BD146" s="17">
        <v>0</v>
      </c>
      <c r="BE146" s="17">
        <v>0</v>
      </c>
      <c r="BF146" s="17">
        <v>0</v>
      </c>
      <c r="BG146" s="17">
        <v>0</v>
      </c>
      <c r="BH146" s="17">
        <v>0</v>
      </c>
      <c r="BI146" s="17">
        <v>0</v>
      </c>
      <c r="BJ146" s="17">
        <v>0</v>
      </c>
      <c r="BK146" s="17">
        <v>0</v>
      </c>
      <c r="BL146" s="17">
        <v>0</v>
      </c>
      <c r="BM146" s="20">
        <f t="shared" si="29"/>
        <v>0</v>
      </c>
      <c r="BN146" s="20">
        <f t="shared" si="29"/>
        <v>0</v>
      </c>
      <c r="BO146" s="20">
        <f t="shared" si="29"/>
        <v>0</v>
      </c>
      <c r="BP146" s="20">
        <f t="shared" si="29"/>
        <v>0</v>
      </c>
      <c r="BQ146" s="20">
        <f t="shared" si="29"/>
        <v>0</v>
      </c>
      <c r="BR146" s="20">
        <f t="shared" si="29"/>
        <v>0</v>
      </c>
      <c r="BS146" s="20">
        <f t="shared" si="29"/>
        <v>0</v>
      </c>
      <c r="BT146" s="20">
        <f t="shared" si="29"/>
        <v>0</v>
      </c>
      <c r="BU146" s="20">
        <f t="shared" si="29"/>
        <v>0</v>
      </c>
      <c r="BV146" s="20">
        <f t="shared" si="29"/>
        <v>0</v>
      </c>
      <c r="BW146" s="20">
        <f t="shared" si="29"/>
        <v>0</v>
      </c>
      <c r="BX146" s="20">
        <f t="shared" si="29"/>
        <v>0</v>
      </c>
      <c r="BY146" s="17">
        <f t="shared" si="30"/>
        <v>0</v>
      </c>
      <c r="BZ146" s="17">
        <f t="shared" si="31"/>
        <v>0</v>
      </c>
      <c r="CA146" s="17">
        <f t="shared" si="32"/>
        <v>0</v>
      </c>
      <c r="CB146" s="17">
        <f t="shared" si="33"/>
        <v>0</v>
      </c>
    </row>
    <row r="147" spans="1:80" x14ac:dyDescent="0.25">
      <c r="A147" t="str">
        <f t="shared" si="27"/>
        <v>TCN.SH1</v>
      </c>
      <c r="B147" s="1" t="s">
        <v>33</v>
      </c>
      <c r="C147" s="1" t="s">
        <v>188</v>
      </c>
      <c r="D147" s="1" t="s">
        <v>188</v>
      </c>
      <c r="E147" s="17">
        <v>0</v>
      </c>
      <c r="F147" s="17">
        <v>0</v>
      </c>
      <c r="G147" s="17">
        <v>0</v>
      </c>
      <c r="H147" s="17">
        <v>0</v>
      </c>
      <c r="I147" s="17">
        <v>0</v>
      </c>
      <c r="J147" s="17">
        <v>0</v>
      </c>
      <c r="K147" s="17">
        <v>0</v>
      </c>
      <c r="L147" s="17">
        <v>0</v>
      </c>
      <c r="M147" s="17">
        <v>0</v>
      </c>
      <c r="N147" s="17">
        <v>0</v>
      </c>
      <c r="O147" s="17">
        <v>0</v>
      </c>
      <c r="P147" s="17">
        <v>0</v>
      </c>
      <c r="Q147" s="20">
        <v>0</v>
      </c>
      <c r="R147" s="20">
        <v>0</v>
      </c>
      <c r="S147" s="20">
        <v>0</v>
      </c>
      <c r="T147" s="20">
        <v>0</v>
      </c>
      <c r="U147" s="20">
        <v>0</v>
      </c>
      <c r="V147" s="20">
        <v>0</v>
      </c>
      <c r="W147" s="20">
        <v>0</v>
      </c>
      <c r="X147" s="20">
        <v>0</v>
      </c>
      <c r="Y147" s="20">
        <v>0</v>
      </c>
      <c r="Z147" s="20">
        <v>0</v>
      </c>
      <c r="AA147" s="20">
        <v>0</v>
      </c>
      <c r="AB147" s="20">
        <v>0</v>
      </c>
      <c r="AC147" s="17">
        <v>0</v>
      </c>
      <c r="AD147" s="17">
        <v>0</v>
      </c>
      <c r="AE147" s="17">
        <v>0</v>
      </c>
      <c r="AF147" s="17">
        <v>0</v>
      </c>
      <c r="AG147" s="17">
        <v>0</v>
      </c>
      <c r="AH147" s="17">
        <v>0</v>
      </c>
      <c r="AI147" s="17">
        <v>0</v>
      </c>
      <c r="AJ147" s="17">
        <v>0</v>
      </c>
      <c r="AK147" s="17">
        <v>0</v>
      </c>
      <c r="AL147" s="17">
        <v>0</v>
      </c>
      <c r="AM147" s="17">
        <v>0</v>
      </c>
      <c r="AN147" s="17">
        <v>0</v>
      </c>
      <c r="AO147" s="20">
        <f t="shared" si="28"/>
        <v>0</v>
      </c>
      <c r="AP147" s="20">
        <f t="shared" si="28"/>
        <v>0</v>
      </c>
      <c r="AQ147" s="20">
        <f t="shared" si="28"/>
        <v>0</v>
      </c>
      <c r="AR147" s="20">
        <f t="shared" si="28"/>
        <v>0</v>
      </c>
      <c r="AS147" s="20">
        <f t="shared" si="28"/>
        <v>0</v>
      </c>
      <c r="AT147" s="20">
        <f t="shared" si="28"/>
        <v>0</v>
      </c>
      <c r="AU147" s="20">
        <f t="shared" si="28"/>
        <v>0</v>
      </c>
      <c r="AV147" s="20">
        <f t="shared" si="28"/>
        <v>0</v>
      </c>
      <c r="AW147" s="20">
        <f t="shared" si="28"/>
        <v>0</v>
      </c>
      <c r="AX147" s="20">
        <f t="shared" si="28"/>
        <v>0</v>
      </c>
      <c r="AY147" s="20">
        <f t="shared" si="28"/>
        <v>0</v>
      </c>
      <c r="AZ147" s="20">
        <f t="shared" si="28"/>
        <v>0</v>
      </c>
      <c r="BA147" s="17">
        <v>0</v>
      </c>
      <c r="BB147" s="17">
        <v>0</v>
      </c>
      <c r="BC147" s="17">
        <v>0</v>
      </c>
      <c r="BD147" s="17">
        <v>0</v>
      </c>
      <c r="BE147" s="17">
        <v>0</v>
      </c>
      <c r="BF147" s="17">
        <v>0</v>
      </c>
      <c r="BG147" s="17">
        <v>0</v>
      </c>
      <c r="BH147" s="17">
        <v>0</v>
      </c>
      <c r="BI147" s="17">
        <v>0</v>
      </c>
      <c r="BJ147" s="17">
        <v>0</v>
      </c>
      <c r="BK147" s="17">
        <v>0</v>
      </c>
      <c r="BL147" s="17">
        <v>0</v>
      </c>
      <c r="BM147" s="20">
        <f t="shared" si="29"/>
        <v>0</v>
      </c>
      <c r="BN147" s="20">
        <f t="shared" si="29"/>
        <v>0</v>
      </c>
      <c r="BO147" s="20">
        <f t="shared" si="29"/>
        <v>0</v>
      </c>
      <c r="BP147" s="20">
        <f t="shared" si="29"/>
        <v>0</v>
      </c>
      <c r="BQ147" s="20">
        <f t="shared" si="29"/>
        <v>0</v>
      </c>
      <c r="BR147" s="20">
        <f t="shared" si="29"/>
        <v>0</v>
      </c>
      <c r="BS147" s="20">
        <f t="shared" si="29"/>
        <v>0</v>
      </c>
      <c r="BT147" s="20">
        <f t="shared" si="29"/>
        <v>0</v>
      </c>
      <c r="BU147" s="20">
        <f t="shared" si="29"/>
        <v>0</v>
      </c>
      <c r="BV147" s="20">
        <f t="shared" si="29"/>
        <v>0</v>
      </c>
      <c r="BW147" s="20">
        <f t="shared" si="29"/>
        <v>0</v>
      </c>
      <c r="BX147" s="20">
        <f t="shared" si="29"/>
        <v>0</v>
      </c>
      <c r="BY147" s="17">
        <f t="shared" si="30"/>
        <v>0</v>
      </c>
      <c r="BZ147" s="17">
        <f t="shared" si="31"/>
        <v>0</v>
      </c>
      <c r="CA147" s="17">
        <f t="shared" si="32"/>
        <v>0</v>
      </c>
      <c r="CB147" s="17">
        <f t="shared" si="33"/>
        <v>0</v>
      </c>
    </row>
    <row r="148" spans="1:80" x14ac:dyDescent="0.25">
      <c r="A148" t="str">
        <f t="shared" si="27"/>
        <v>BALP.SH2</v>
      </c>
      <c r="B148" s="1" t="s">
        <v>41</v>
      </c>
      <c r="C148" s="1" t="s">
        <v>189</v>
      </c>
      <c r="D148" s="1" t="s">
        <v>189</v>
      </c>
      <c r="E148" s="17">
        <v>0</v>
      </c>
      <c r="F148" s="17">
        <v>0</v>
      </c>
      <c r="G148" s="17">
        <v>0</v>
      </c>
      <c r="H148" s="17">
        <v>0</v>
      </c>
      <c r="I148" s="17">
        <v>0</v>
      </c>
      <c r="J148" s="17">
        <v>0</v>
      </c>
      <c r="K148" s="17">
        <v>0</v>
      </c>
      <c r="L148" s="17">
        <v>0</v>
      </c>
      <c r="M148" s="17">
        <v>0</v>
      </c>
      <c r="N148" s="17">
        <v>0</v>
      </c>
      <c r="O148" s="17">
        <v>0</v>
      </c>
      <c r="P148" s="17">
        <v>0</v>
      </c>
      <c r="Q148" s="20">
        <v>0</v>
      </c>
      <c r="R148" s="20">
        <v>0</v>
      </c>
      <c r="S148" s="20">
        <v>0</v>
      </c>
      <c r="T148" s="20">
        <v>0</v>
      </c>
      <c r="U148" s="20">
        <v>0</v>
      </c>
      <c r="V148" s="20">
        <v>0</v>
      </c>
      <c r="W148" s="20">
        <v>0</v>
      </c>
      <c r="X148" s="20">
        <v>0</v>
      </c>
      <c r="Y148" s="20">
        <v>0</v>
      </c>
      <c r="Z148" s="20">
        <v>0</v>
      </c>
      <c r="AA148" s="20">
        <v>0</v>
      </c>
      <c r="AB148" s="20">
        <v>0</v>
      </c>
      <c r="AC148" s="17">
        <v>0</v>
      </c>
      <c r="AD148" s="17">
        <v>0</v>
      </c>
      <c r="AE148" s="17">
        <v>0</v>
      </c>
      <c r="AF148" s="17">
        <v>0</v>
      </c>
      <c r="AG148" s="17">
        <v>0</v>
      </c>
      <c r="AH148" s="17">
        <v>0</v>
      </c>
      <c r="AI148" s="17">
        <v>0</v>
      </c>
      <c r="AJ148" s="17">
        <v>0</v>
      </c>
      <c r="AK148" s="17">
        <v>0</v>
      </c>
      <c r="AL148" s="17">
        <v>0</v>
      </c>
      <c r="AM148" s="17">
        <v>0</v>
      </c>
      <c r="AN148" s="17">
        <v>0</v>
      </c>
      <c r="AO148" s="20">
        <f t="shared" si="28"/>
        <v>0</v>
      </c>
      <c r="AP148" s="20">
        <f t="shared" si="28"/>
        <v>0</v>
      </c>
      <c r="AQ148" s="20">
        <f t="shared" si="28"/>
        <v>0</v>
      </c>
      <c r="AR148" s="20">
        <f t="shared" si="28"/>
        <v>0</v>
      </c>
      <c r="AS148" s="20">
        <f t="shared" si="28"/>
        <v>0</v>
      </c>
      <c r="AT148" s="20">
        <f t="shared" si="28"/>
        <v>0</v>
      </c>
      <c r="AU148" s="20">
        <f t="shared" si="28"/>
        <v>0</v>
      </c>
      <c r="AV148" s="20">
        <f t="shared" si="28"/>
        <v>0</v>
      </c>
      <c r="AW148" s="20">
        <f t="shared" si="28"/>
        <v>0</v>
      </c>
      <c r="AX148" s="20">
        <f t="shared" si="28"/>
        <v>0</v>
      </c>
      <c r="AY148" s="20">
        <f t="shared" si="28"/>
        <v>0</v>
      </c>
      <c r="AZ148" s="20">
        <f t="shared" si="28"/>
        <v>0</v>
      </c>
      <c r="BA148" s="17">
        <v>0</v>
      </c>
      <c r="BB148" s="17">
        <v>0</v>
      </c>
      <c r="BC148" s="17">
        <v>0</v>
      </c>
      <c r="BD148" s="17">
        <v>0</v>
      </c>
      <c r="BE148" s="17">
        <v>0</v>
      </c>
      <c r="BF148" s="17">
        <v>0</v>
      </c>
      <c r="BG148" s="17">
        <v>0</v>
      </c>
      <c r="BH148" s="17">
        <v>0</v>
      </c>
      <c r="BI148" s="17">
        <v>0</v>
      </c>
      <c r="BJ148" s="17">
        <v>0</v>
      </c>
      <c r="BK148" s="17">
        <v>0</v>
      </c>
      <c r="BL148" s="17">
        <v>0</v>
      </c>
      <c r="BM148" s="20">
        <f t="shared" si="29"/>
        <v>0</v>
      </c>
      <c r="BN148" s="20">
        <f t="shared" si="29"/>
        <v>0</v>
      </c>
      <c r="BO148" s="20">
        <f t="shared" si="29"/>
        <v>0</v>
      </c>
      <c r="BP148" s="20">
        <f t="shared" si="29"/>
        <v>0</v>
      </c>
      <c r="BQ148" s="20">
        <f t="shared" si="29"/>
        <v>0</v>
      </c>
      <c r="BR148" s="20">
        <f t="shared" si="29"/>
        <v>0</v>
      </c>
      <c r="BS148" s="20">
        <f t="shared" si="29"/>
        <v>0</v>
      </c>
      <c r="BT148" s="20">
        <f t="shared" si="29"/>
        <v>0</v>
      </c>
      <c r="BU148" s="20">
        <f t="shared" si="29"/>
        <v>0</v>
      </c>
      <c r="BV148" s="20">
        <f t="shared" si="29"/>
        <v>0</v>
      </c>
      <c r="BW148" s="20">
        <f t="shared" si="29"/>
        <v>0</v>
      </c>
      <c r="BX148" s="20">
        <f t="shared" si="29"/>
        <v>0</v>
      </c>
      <c r="BY148" s="17">
        <f t="shared" si="30"/>
        <v>0</v>
      </c>
      <c r="BZ148" s="17">
        <f t="shared" si="31"/>
        <v>0</v>
      </c>
      <c r="CA148" s="17">
        <f t="shared" si="32"/>
        <v>0</v>
      </c>
      <c r="CB148" s="17">
        <f t="shared" si="33"/>
        <v>0</v>
      </c>
    </row>
    <row r="149" spans="1:80" x14ac:dyDescent="0.25">
      <c r="A149" t="str">
        <f t="shared" si="27"/>
        <v>TCN.SH2</v>
      </c>
      <c r="B149" s="1" t="s">
        <v>33</v>
      </c>
      <c r="C149" s="1" t="s">
        <v>189</v>
      </c>
      <c r="D149" s="1" t="s">
        <v>189</v>
      </c>
      <c r="E149" s="17">
        <v>0</v>
      </c>
      <c r="F149" s="17">
        <v>0</v>
      </c>
      <c r="G149" s="17">
        <v>0</v>
      </c>
      <c r="H149" s="17">
        <v>0</v>
      </c>
      <c r="I149" s="17">
        <v>0</v>
      </c>
      <c r="J149" s="17">
        <v>0</v>
      </c>
      <c r="K149" s="17">
        <v>0</v>
      </c>
      <c r="L149" s="17">
        <v>0</v>
      </c>
      <c r="M149" s="17">
        <v>0</v>
      </c>
      <c r="N149" s="17">
        <v>0</v>
      </c>
      <c r="O149" s="17">
        <v>0</v>
      </c>
      <c r="P149" s="17">
        <v>0</v>
      </c>
      <c r="Q149" s="20">
        <v>0</v>
      </c>
      <c r="R149" s="20">
        <v>0</v>
      </c>
      <c r="S149" s="20">
        <v>0</v>
      </c>
      <c r="T149" s="20">
        <v>0</v>
      </c>
      <c r="U149" s="20">
        <v>0</v>
      </c>
      <c r="V149" s="20">
        <v>0</v>
      </c>
      <c r="W149" s="20">
        <v>0</v>
      </c>
      <c r="X149" s="20">
        <v>0</v>
      </c>
      <c r="Y149" s="20">
        <v>0</v>
      </c>
      <c r="Z149" s="20">
        <v>0</v>
      </c>
      <c r="AA149" s="20">
        <v>0</v>
      </c>
      <c r="AB149" s="20">
        <v>0</v>
      </c>
      <c r="AC149" s="17">
        <v>0</v>
      </c>
      <c r="AD149" s="17">
        <v>0</v>
      </c>
      <c r="AE149" s="17">
        <v>0</v>
      </c>
      <c r="AF149" s="17">
        <v>0</v>
      </c>
      <c r="AG149" s="17">
        <v>0</v>
      </c>
      <c r="AH149" s="17">
        <v>0</v>
      </c>
      <c r="AI149" s="17">
        <v>0</v>
      </c>
      <c r="AJ149" s="17">
        <v>0</v>
      </c>
      <c r="AK149" s="17">
        <v>0</v>
      </c>
      <c r="AL149" s="17">
        <v>0</v>
      </c>
      <c r="AM149" s="17">
        <v>0</v>
      </c>
      <c r="AN149" s="17">
        <v>0</v>
      </c>
      <c r="AO149" s="20">
        <f t="shared" si="28"/>
        <v>0</v>
      </c>
      <c r="AP149" s="20">
        <f t="shared" si="28"/>
        <v>0</v>
      </c>
      <c r="AQ149" s="20">
        <f t="shared" si="28"/>
        <v>0</v>
      </c>
      <c r="AR149" s="20">
        <f t="shared" si="28"/>
        <v>0</v>
      </c>
      <c r="AS149" s="20">
        <f t="shared" si="28"/>
        <v>0</v>
      </c>
      <c r="AT149" s="20">
        <f t="shared" si="28"/>
        <v>0</v>
      </c>
      <c r="AU149" s="20">
        <f t="shared" si="28"/>
        <v>0</v>
      </c>
      <c r="AV149" s="20">
        <f t="shared" si="28"/>
        <v>0</v>
      </c>
      <c r="AW149" s="20">
        <f t="shared" si="28"/>
        <v>0</v>
      </c>
      <c r="AX149" s="20">
        <f t="shared" si="28"/>
        <v>0</v>
      </c>
      <c r="AY149" s="20">
        <f t="shared" si="28"/>
        <v>0</v>
      </c>
      <c r="AZ149" s="20">
        <f t="shared" si="28"/>
        <v>0</v>
      </c>
      <c r="BA149" s="17">
        <v>0</v>
      </c>
      <c r="BB149" s="17">
        <v>0</v>
      </c>
      <c r="BC149" s="17">
        <v>0</v>
      </c>
      <c r="BD149" s="17">
        <v>0</v>
      </c>
      <c r="BE149" s="17">
        <v>0</v>
      </c>
      <c r="BF149" s="17">
        <v>0</v>
      </c>
      <c r="BG149" s="17">
        <v>0</v>
      </c>
      <c r="BH149" s="17">
        <v>0</v>
      </c>
      <c r="BI149" s="17">
        <v>0</v>
      </c>
      <c r="BJ149" s="17">
        <v>0</v>
      </c>
      <c r="BK149" s="17">
        <v>0</v>
      </c>
      <c r="BL149" s="17">
        <v>0</v>
      </c>
      <c r="BM149" s="20">
        <f t="shared" si="29"/>
        <v>0</v>
      </c>
      <c r="BN149" s="20">
        <f t="shared" si="29"/>
        <v>0</v>
      </c>
      <c r="BO149" s="20">
        <f t="shared" si="29"/>
        <v>0</v>
      </c>
      <c r="BP149" s="20">
        <f t="shared" si="29"/>
        <v>0</v>
      </c>
      <c r="BQ149" s="20">
        <f t="shared" si="29"/>
        <v>0</v>
      </c>
      <c r="BR149" s="20">
        <f t="shared" si="29"/>
        <v>0</v>
      </c>
      <c r="BS149" s="20">
        <f t="shared" si="29"/>
        <v>0</v>
      </c>
      <c r="BT149" s="20">
        <f t="shared" si="29"/>
        <v>0</v>
      </c>
      <c r="BU149" s="20">
        <f t="shared" si="29"/>
        <v>0</v>
      </c>
      <c r="BV149" s="20">
        <f t="shared" si="29"/>
        <v>0</v>
      </c>
      <c r="BW149" s="20">
        <f t="shared" si="29"/>
        <v>0</v>
      </c>
      <c r="BX149" s="20">
        <f t="shared" si="29"/>
        <v>0</v>
      </c>
      <c r="BY149" s="17">
        <f t="shared" si="30"/>
        <v>0</v>
      </c>
      <c r="BZ149" s="17">
        <f t="shared" si="31"/>
        <v>0</v>
      </c>
      <c r="CA149" s="17">
        <f t="shared" si="32"/>
        <v>0</v>
      </c>
      <c r="CB149" s="17">
        <f t="shared" si="33"/>
        <v>0</v>
      </c>
    </row>
    <row r="150" spans="1:80" x14ac:dyDescent="0.25">
      <c r="A150" t="str">
        <f t="shared" si="27"/>
        <v>CECI.BCHIMP</v>
      </c>
      <c r="B150" s="1" t="s">
        <v>190</v>
      </c>
      <c r="C150" s="1" t="s">
        <v>845</v>
      </c>
      <c r="D150" s="1" t="s">
        <v>21</v>
      </c>
      <c r="E150" s="17">
        <v>0</v>
      </c>
      <c r="F150" s="17">
        <v>0</v>
      </c>
      <c r="G150" s="17">
        <v>0</v>
      </c>
      <c r="H150" s="17">
        <v>0</v>
      </c>
      <c r="I150" s="17">
        <v>0</v>
      </c>
      <c r="J150" s="17">
        <v>0</v>
      </c>
      <c r="K150" s="17">
        <v>0</v>
      </c>
      <c r="L150" s="17">
        <v>0</v>
      </c>
      <c r="M150" s="17">
        <v>0</v>
      </c>
      <c r="N150" s="17">
        <v>0</v>
      </c>
      <c r="O150" s="17">
        <v>0</v>
      </c>
      <c r="P150" s="17">
        <v>0.25</v>
      </c>
      <c r="Q150" s="20">
        <v>0</v>
      </c>
      <c r="R150" s="20">
        <v>0</v>
      </c>
      <c r="S150" s="20">
        <v>0</v>
      </c>
      <c r="T150" s="20">
        <v>0</v>
      </c>
      <c r="U150" s="20">
        <v>0</v>
      </c>
      <c r="V150" s="20">
        <v>0</v>
      </c>
      <c r="W150" s="20">
        <v>0</v>
      </c>
      <c r="X150" s="20">
        <v>0</v>
      </c>
      <c r="Y150" s="20">
        <v>0</v>
      </c>
      <c r="Z150" s="20">
        <v>0</v>
      </c>
      <c r="AA150" s="20">
        <v>0</v>
      </c>
      <c r="AB150" s="20">
        <v>1.0000000000000009E-2</v>
      </c>
      <c r="AC150" s="17">
        <v>0</v>
      </c>
      <c r="AD150" s="17">
        <v>0</v>
      </c>
      <c r="AE150" s="17">
        <v>0</v>
      </c>
      <c r="AF150" s="17">
        <v>0</v>
      </c>
      <c r="AG150" s="17">
        <v>0</v>
      </c>
      <c r="AH150" s="17">
        <v>0</v>
      </c>
      <c r="AI150" s="17">
        <v>0</v>
      </c>
      <c r="AJ150" s="17">
        <v>0</v>
      </c>
      <c r="AK150" s="17">
        <v>0</v>
      </c>
      <c r="AL150" s="17">
        <v>0</v>
      </c>
      <c r="AM150" s="17">
        <v>0</v>
      </c>
      <c r="AN150" s="17">
        <v>2.9999999999999805E-2</v>
      </c>
      <c r="AO150" s="20">
        <f t="shared" si="28"/>
        <v>0</v>
      </c>
      <c r="AP150" s="20">
        <f t="shared" si="28"/>
        <v>0</v>
      </c>
      <c r="AQ150" s="20">
        <f t="shared" si="28"/>
        <v>0</v>
      </c>
      <c r="AR150" s="20">
        <f t="shared" si="28"/>
        <v>0</v>
      </c>
      <c r="AS150" s="20">
        <f t="shared" si="28"/>
        <v>0</v>
      </c>
      <c r="AT150" s="20">
        <f t="shared" si="28"/>
        <v>0</v>
      </c>
      <c r="AU150" s="20">
        <f t="shared" si="28"/>
        <v>0</v>
      </c>
      <c r="AV150" s="20">
        <f t="shared" si="28"/>
        <v>0</v>
      </c>
      <c r="AW150" s="20">
        <f t="shared" si="28"/>
        <v>0</v>
      </c>
      <c r="AX150" s="20">
        <f t="shared" si="28"/>
        <v>0</v>
      </c>
      <c r="AY150" s="20">
        <f t="shared" si="28"/>
        <v>0</v>
      </c>
      <c r="AZ150" s="20">
        <f t="shared" si="28"/>
        <v>0.28999999999999981</v>
      </c>
      <c r="BA150" s="17">
        <v>0</v>
      </c>
      <c r="BB150" s="17">
        <v>0</v>
      </c>
      <c r="BC150" s="17">
        <v>0</v>
      </c>
      <c r="BD150" s="17">
        <v>0</v>
      </c>
      <c r="BE150" s="17">
        <v>0</v>
      </c>
      <c r="BF150" s="17">
        <v>0</v>
      </c>
      <c r="BG150" s="17">
        <v>0</v>
      </c>
      <c r="BH150" s="17">
        <v>0</v>
      </c>
      <c r="BI150" s="17">
        <v>0</v>
      </c>
      <c r="BJ150" s="17">
        <v>0</v>
      </c>
      <c r="BK150" s="17">
        <v>0</v>
      </c>
      <c r="BL150" s="17">
        <v>0</v>
      </c>
      <c r="BM150" s="20">
        <f t="shared" si="29"/>
        <v>0</v>
      </c>
      <c r="BN150" s="20">
        <f t="shared" si="29"/>
        <v>0</v>
      </c>
      <c r="BO150" s="20">
        <f t="shared" si="29"/>
        <v>0</v>
      </c>
      <c r="BP150" s="20">
        <f t="shared" si="29"/>
        <v>0</v>
      </c>
      <c r="BQ150" s="20">
        <f t="shared" si="29"/>
        <v>0</v>
      </c>
      <c r="BR150" s="20">
        <f t="shared" si="29"/>
        <v>0</v>
      </c>
      <c r="BS150" s="20">
        <f t="shared" si="29"/>
        <v>0</v>
      </c>
      <c r="BT150" s="20">
        <f t="shared" si="29"/>
        <v>0</v>
      </c>
      <c r="BU150" s="20">
        <f t="shared" si="29"/>
        <v>0</v>
      </c>
      <c r="BV150" s="20">
        <f t="shared" si="29"/>
        <v>0</v>
      </c>
      <c r="BW150" s="20">
        <f t="shared" si="29"/>
        <v>0</v>
      </c>
      <c r="BX150" s="20">
        <f t="shared" si="29"/>
        <v>0.28999999999999981</v>
      </c>
      <c r="BY150" s="17">
        <f t="shared" si="30"/>
        <v>0.25</v>
      </c>
      <c r="BZ150" s="17">
        <f t="shared" si="31"/>
        <v>1.0000000000000009E-2</v>
      </c>
      <c r="CA150" s="17">
        <f t="shared" si="32"/>
        <v>2.9999999999999805E-2</v>
      </c>
      <c r="CB150" s="17">
        <f t="shared" si="33"/>
        <v>0.28999999999999981</v>
      </c>
    </row>
    <row r="151" spans="1:80" x14ac:dyDescent="0.25">
      <c r="A151" t="str">
        <f t="shared" si="27"/>
        <v>SHEL.SHCG</v>
      </c>
      <c r="B151" s="1" t="s">
        <v>178</v>
      </c>
      <c r="C151" s="1" t="s">
        <v>191</v>
      </c>
      <c r="D151" s="1" t="s">
        <v>191</v>
      </c>
      <c r="E151" s="17">
        <v>8.0000000000000071E-2</v>
      </c>
      <c r="F151" s="17">
        <v>0</v>
      </c>
      <c r="G151" s="17">
        <v>2.3799999999999955</v>
      </c>
      <c r="H151" s="17">
        <v>7.2400000000000091</v>
      </c>
      <c r="I151" s="17">
        <v>9.17999999999995</v>
      </c>
      <c r="J151" s="17">
        <v>0</v>
      </c>
      <c r="K151" s="17">
        <v>0</v>
      </c>
      <c r="L151" s="17">
        <v>0</v>
      </c>
      <c r="M151" s="17">
        <v>11.480000000000018</v>
      </c>
      <c r="N151" s="17">
        <v>8.810000000000116</v>
      </c>
      <c r="O151" s="17">
        <v>1.0000000000000009E-2</v>
      </c>
      <c r="P151" s="17">
        <v>0.60999999999999943</v>
      </c>
      <c r="Q151" s="20">
        <v>9.9999999999999811E-3</v>
      </c>
      <c r="R151" s="20">
        <v>0</v>
      </c>
      <c r="S151" s="20">
        <v>0.12000000000000011</v>
      </c>
      <c r="T151" s="20">
        <v>0.35999999999999943</v>
      </c>
      <c r="U151" s="20">
        <v>0.4599999999999973</v>
      </c>
      <c r="V151" s="20">
        <v>0</v>
      </c>
      <c r="W151" s="20">
        <v>0</v>
      </c>
      <c r="X151" s="20">
        <v>0</v>
      </c>
      <c r="Y151" s="20">
        <v>0.5800000000000054</v>
      </c>
      <c r="Z151" s="20">
        <v>0.43999999999999773</v>
      </c>
      <c r="AA151" s="20">
        <v>0</v>
      </c>
      <c r="AB151" s="20">
        <v>3.0000000000000027E-2</v>
      </c>
      <c r="AC151" s="17">
        <v>2.0000000000000018E-2</v>
      </c>
      <c r="AD151" s="17">
        <v>0</v>
      </c>
      <c r="AE151" s="17">
        <v>0.31000000000000227</v>
      </c>
      <c r="AF151" s="17">
        <v>0.93999999999999773</v>
      </c>
      <c r="AG151" s="17">
        <v>1.1700000000000017</v>
      </c>
      <c r="AH151" s="17">
        <v>0</v>
      </c>
      <c r="AI151" s="17">
        <v>0</v>
      </c>
      <c r="AJ151" s="17">
        <v>0</v>
      </c>
      <c r="AK151" s="17">
        <v>1.3799999999999955</v>
      </c>
      <c r="AL151" s="17">
        <v>1.0399999999999991</v>
      </c>
      <c r="AM151" s="17">
        <v>0</v>
      </c>
      <c r="AN151" s="17">
        <v>6.9999999999999396E-2</v>
      </c>
      <c r="AO151" s="20">
        <f t="shared" si="28"/>
        <v>0.11000000000000007</v>
      </c>
      <c r="AP151" s="20">
        <f t="shared" si="28"/>
        <v>0</v>
      </c>
      <c r="AQ151" s="20">
        <f t="shared" si="28"/>
        <v>2.8099999999999978</v>
      </c>
      <c r="AR151" s="20">
        <f t="shared" si="28"/>
        <v>8.5400000000000063</v>
      </c>
      <c r="AS151" s="20">
        <f t="shared" si="28"/>
        <v>10.809999999999949</v>
      </c>
      <c r="AT151" s="20">
        <f t="shared" si="28"/>
        <v>0</v>
      </c>
      <c r="AU151" s="20">
        <f t="shared" si="28"/>
        <v>0</v>
      </c>
      <c r="AV151" s="20">
        <f t="shared" si="28"/>
        <v>0</v>
      </c>
      <c r="AW151" s="20">
        <f t="shared" si="28"/>
        <v>13.440000000000019</v>
      </c>
      <c r="AX151" s="20">
        <f t="shared" si="28"/>
        <v>10.290000000000113</v>
      </c>
      <c r="AY151" s="20">
        <f t="shared" si="28"/>
        <v>1.0000000000000009E-2</v>
      </c>
      <c r="AZ151" s="20">
        <f t="shared" si="28"/>
        <v>0.70999999999999885</v>
      </c>
      <c r="BA151" s="17">
        <v>0</v>
      </c>
      <c r="BB151" s="17">
        <v>0</v>
      </c>
      <c r="BC151" s="17">
        <v>0.05</v>
      </c>
      <c r="BD151" s="17">
        <v>0.14000000000000001</v>
      </c>
      <c r="BE151" s="17">
        <v>0.18</v>
      </c>
      <c r="BF151" s="17">
        <v>0</v>
      </c>
      <c r="BG151" s="17">
        <v>0</v>
      </c>
      <c r="BH151" s="17">
        <v>0</v>
      </c>
      <c r="BI151" s="17">
        <v>0.23</v>
      </c>
      <c r="BJ151" s="17">
        <v>0.18</v>
      </c>
      <c r="BK151" s="17">
        <v>0</v>
      </c>
      <c r="BL151" s="17">
        <v>0.01</v>
      </c>
      <c r="BM151" s="20">
        <f t="shared" si="29"/>
        <v>0.11000000000000007</v>
      </c>
      <c r="BN151" s="20">
        <f t="shared" si="29"/>
        <v>0</v>
      </c>
      <c r="BO151" s="20">
        <f t="shared" si="29"/>
        <v>2.8599999999999977</v>
      </c>
      <c r="BP151" s="20">
        <f t="shared" si="29"/>
        <v>8.6800000000000068</v>
      </c>
      <c r="BQ151" s="20">
        <f t="shared" si="29"/>
        <v>10.989999999999949</v>
      </c>
      <c r="BR151" s="20">
        <f t="shared" si="29"/>
        <v>0</v>
      </c>
      <c r="BS151" s="20">
        <f t="shared" si="29"/>
        <v>0</v>
      </c>
      <c r="BT151" s="20">
        <f t="shared" si="29"/>
        <v>0</v>
      </c>
      <c r="BU151" s="20">
        <f t="shared" si="29"/>
        <v>13.670000000000019</v>
      </c>
      <c r="BV151" s="20">
        <f t="shared" si="29"/>
        <v>10.470000000000113</v>
      </c>
      <c r="BW151" s="20">
        <f t="shared" si="29"/>
        <v>1.0000000000000009E-2</v>
      </c>
      <c r="BX151" s="20">
        <f t="shared" si="29"/>
        <v>0.71999999999999886</v>
      </c>
      <c r="BY151" s="17">
        <f t="shared" si="30"/>
        <v>39.790000000000084</v>
      </c>
      <c r="BZ151" s="17">
        <f t="shared" si="31"/>
        <v>2</v>
      </c>
      <c r="CA151" s="17">
        <f t="shared" si="32"/>
        <v>5.7199999999999944</v>
      </c>
      <c r="CB151" s="17">
        <f t="shared" si="33"/>
        <v>47.510000000000083</v>
      </c>
    </row>
    <row r="152" spans="1:80" x14ac:dyDescent="0.25">
      <c r="A152" t="str">
        <f t="shared" si="22"/>
        <v>CECI.BCHEXP</v>
      </c>
      <c r="B152" s="1" t="s">
        <v>190</v>
      </c>
      <c r="C152" s="1" t="s">
        <v>846</v>
      </c>
      <c r="D152" s="1" t="s">
        <v>28</v>
      </c>
      <c r="E152" s="17">
        <v>0</v>
      </c>
      <c r="F152" s="17">
        <v>0</v>
      </c>
      <c r="G152" s="17">
        <v>0</v>
      </c>
      <c r="H152" s="17">
        <v>0</v>
      </c>
      <c r="I152" s="17">
        <v>0</v>
      </c>
      <c r="J152" s="17">
        <v>0</v>
      </c>
      <c r="K152" s="17">
        <v>0</v>
      </c>
      <c r="L152" s="17">
        <v>0</v>
      </c>
      <c r="M152" s="17">
        <v>0</v>
      </c>
      <c r="N152" s="17">
        <v>0</v>
      </c>
      <c r="O152" s="17">
        <v>0</v>
      </c>
      <c r="P152" s="17">
        <v>0</v>
      </c>
      <c r="Q152" s="20">
        <v>0</v>
      </c>
      <c r="R152" s="20">
        <v>0</v>
      </c>
      <c r="S152" s="20">
        <v>0</v>
      </c>
      <c r="T152" s="20">
        <v>0</v>
      </c>
      <c r="U152" s="20">
        <v>0</v>
      </c>
      <c r="V152" s="20">
        <v>0</v>
      </c>
      <c r="W152" s="20">
        <v>0</v>
      </c>
      <c r="X152" s="20">
        <v>0</v>
      </c>
      <c r="Y152" s="20">
        <v>0</v>
      </c>
      <c r="Z152" s="20">
        <v>0</v>
      </c>
      <c r="AA152" s="20">
        <v>0</v>
      </c>
      <c r="AB152" s="20">
        <v>0</v>
      </c>
      <c r="AC152" s="17">
        <v>0</v>
      </c>
      <c r="AD152" s="17">
        <v>0</v>
      </c>
      <c r="AE152" s="17">
        <v>0</v>
      </c>
      <c r="AF152" s="17">
        <v>0</v>
      </c>
      <c r="AG152" s="17">
        <v>0</v>
      </c>
      <c r="AH152" s="17">
        <v>0</v>
      </c>
      <c r="AI152" s="17">
        <v>0</v>
      </c>
      <c r="AJ152" s="17">
        <v>0</v>
      </c>
      <c r="AK152" s="17">
        <v>0</v>
      </c>
      <c r="AL152" s="17">
        <v>0</v>
      </c>
      <c r="AM152" s="17">
        <v>0</v>
      </c>
      <c r="AN152" s="17">
        <v>0</v>
      </c>
      <c r="AO152" s="20">
        <f t="shared" si="23"/>
        <v>0</v>
      </c>
      <c r="AP152" s="20">
        <f t="shared" si="23"/>
        <v>0</v>
      </c>
      <c r="AQ152" s="20">
        <f t="shared" si="23"/>
        <v>0</v>
      </c>
      <c r="AR152" s="20">
        <f t="shared" si="23"/>
        <v>0</v>
      </c>
      <c r="AS152" s="20">
        <f t="shared" si="23"/>
        <v>0</v>
      </c>
      <c r="AT152" s="20">
        <f t="shared" si="23"/>
        <v>0</v>
      </c>
      <c r="AU152" s="20">
        <f t="shared" si="23"/>
        <v>0</v>
      </c>
      <c r="AV152" s="20">
        <f t="shared" si="23"/>
        <v>0</v>
      </c>
      <c r="AW152" s="20">
        <f t="shared" si="23"/>
        <v>0</v>
      </c>
      <c r="AX152" s="20">
        <f t="shared" si="23"/>
        <v>0</v>
      </c>
      <c r="AY152" s="20">
        <f t="shared" si="23"/>
        <v>0</v>
      </c>
      <c r="AZ152" s="20">
        <f t="shared" si="23"/>
        <v>0</v>
      </c>
      <c r="BA152" s="17">
        <v>0</v>
      </c>
      <c r="BB152" s="17">
        <v>0</v>
      </c>
      <c r="BC152" s="17">
        <v>0</v>
      </c>
      <c r="BD152" s="17">
        <v>0</v>
      </c>
      <c r="BE152" s="17">
        <v>0</v>
      </c>
      <c r="BF152" s="17">
        <v>0</v>
      </c>
      <c r="BG152" s="17">
        <v>0</v>
      </c>
      <c r="BH152" s="17">
        <v>0</v>
      </c>
      <c r="BI152" s="17">
        <v>0</v>
      </c>
      <c r="BJ152" s="17">
        <v>0</v>
      </c>
      <c r="BK152" s="17">
        <v>0</v>
      </c>
      <c r="BL152" s="17">
        <v>0</v>
      </c>
      <c r="BM152" s="20">
        <f t="shared" si="24"/>
        <v>0</v>
      </c>
      <c r="BN152" s="20">
        <f t="shared" si="24"/>
        <v>0</v>
      </c>
      <c r="BO152" s="20">
        <f t="shared" si="24"/>
        <v>0</v>
      </c>
      <c r="BP152" s="20">
        <f t="shared" si="24"/>
        <v>0</v>
      </c>
      <c r="BQ152" s="20">
        <f t="shared" si="24"/>
        <v>0</v>
      </c>
      <c r="BR152" s="20">
        <f t="shared" si="24"/>
        <v>0</v>
      </c>
      <c r="BS152" s="20">
        <f t="shared" si="24"/>
        <v>0</v>
      </c>
      <c r="BT152" s="20">
        <f t="shared" si="24"/>
        <v>0</v>
      </c>
      <c r="BU152" s="20">
        <f t="shared" si="24"/>
        <v>0</v>
      </c>
      <c r="BV152" s="20">
        <f t="shared" si="24"/>
        <v>0</v>
      </c>
      <c r="BW152" s="20">
        <f t="shared" si="24"/>
        <v>0</v>
      </c>
      <c r="BX152" s="20">
        <f t="shared" si="24"/>
        <v>0</v>
      </c>
      <c r="BY152" s="17">
        <f t="shared" si="16"/>
        <v>0</v>
      </c>
      <c r="BZ152" s="17">
        <f t="shared" si="17"/>
        <v>0</v>
      </c>
      <c r="CA152" s="17">
        <f t="shared" si="18"/>
        <v>0</v>
      </c>
      <c r="CB152" s="17">
        <f t="shared" si="19"/>
        <v>0</v>
      </c>
    </row>
    <row r="153" spans="1:80" x14ac:dyDescent="0.25">
      <c r="A153" t="str">
        <f t="shared" si="22"/>
        <v>WFML.SLP1</v>
      </c>
      <c r="B153" s="1" t="s">
        <v>192</v>
      </c>
      <c r="C153" s="1" t="s">
        <v>193</v>
      </c>
      <c r="D153" s="1" t="s">
        <v>193</v>
      </c>
      <c r="E153" s="17">
        <v>0</v>
      </c>
      <c r="F153" s="17">
        <v>0</v>
      </c>
      <c r="G153" s="17">
        <v>0</v>
      </c>
      <c r="H153" s="17">
        <v>0</v>
      </c>
      <c r="I153" s="17">
        <v>0</v>
      </c>
      <c r="J153" s="17">
        <v>-1.0000000000000009E-2</v>
      </c>
      <c r="K153" s="17">
        <v>0</v>
      </c>
      <c r="L153" s="17">
        <v>-5.0000000000000711E-2</v>
      </c>
      <c r="M153" s="17">
        <v>-2.0000000000000018E-2</v>
      </c>
      <c r="N153" s="17">
        <v>0</v>
      </c>
      <c r="O153" s="17">
        <v>0</v>
      </c>
      <c r="P153" s="17">
        <v>-0.32000000000000739</v>
      </c>
      <c r="Q153" s="20">
        <v>0</v>
      </c>
      <c r="R153" s="20">
        <v>0</v>
      </c>
      <c r="S153" s="20">
        <v>0</v>
      </c>
      <c r="T153" s="20">
        <v>0</v>
      </c>
      <c r="U153" s="20">
        <v>0</v>
      </c>
      <c r="V153" s="20">
        <v>0</v>
      </c>
      <c r="W153" s="20">
        <v>0</v>
      </c>
      <c r="X153" s="20">
        <v>0</v>
      </c>
      <c r="Y153" s="20">
        <v>0</v>
      </c>
      <c r="Z153" s="20">
        <v>0</v>
      </c>
      <c r="AA153" s="20">
        <v>0</v>
      </c>
      <c r="AB153" s="20">
        <v>-2.0000000000000018E-2</v>
      </c>
      <c r="AC153" s="17">
        <v>0</v>
      </c>
      <c r="AD153" s="17">
        <v>0</v>
      </c>
      <c r="AE153" s="17">
        <v>0</v>
      </c>
      <c r="AF153" s="17">
        <v>0</v>
      </c>
      <c r="AG153" s="17">
        <v>0</v>
      </c>
      <c r="AH153" s="17">
        <v>-1.0000000000000002E-2</v>
      </c>
      <c r="AI153" s="17">
        <v>0</v>
      </c>
      <c r="AJ153" s="17">
        <v>0</v>
      </c>
      <c r="AK153" s="17">
        <v>0</v>
      </c>
      <c r="AL153" s="17">
        <v>0</v>
      </c>
      <c r="AM153" s="17">
        <v>0</v>
      </c>
      <c r="AN153" s="17">
        <v>-4.0000000000000036E-2</v>
      </c>
      <c r="AO153" s="20">
        <f t="shared" si="23"/>
        <v>0</v>
      </c>
      <c r="AP153" s="20">
        <f t="shared" si="23"/>
        <v>0</v>
      </c>
      <c r="AQ153" s="20">
        <f t="shared" si="23"/>
        <v>0</v>
      </c>
      <c r="AR153" s="20">
        <f t="shared" si="23"/>
        <v>0</v>
      </c>
      <c r="AS153" s="20">
        <f t="shared" si="23"/>
        <v>0</v>
      </c>
      <c r="AT153" s="20">
        <f t="shared" si="23"/>
        <v>-2.0000000000000011E-2</v>
      </c>
      <c r="AU153" s="20">
        <f t="shared" si="23"/>
        <v>0</v>
      </c>
      <c r="AV153" s="20">
        <f t="shared" si="23"/>
        <v>-5.0000000000000711E-2</v>
      </c>
      <c r="AW153" s="20">
        <f t="shared" si="23"/>
        <v>-2.0000000000000018E-2</v>
      </c>
      <c r="AX153" s="20">
        <f t="shared" si="23"/>
        <v>0</v>
      </c>
      <c r="AY153" s="20">
        <f t="shared" si="23"/>
        <v>0</v>
      </c>
      <c r="AZ153" s="20">
        <f t="shared" si="23"/>
        <v>-0.38000000000000744</v>
      </c>
      <c r="BA153" s="17">
        <v>0</v>
      </c>
      <c r="BB153" s="17">
        <v>0</v>
      </c>
      <c r="BC153" s="17">
        <v>0</v>
      </c>
      <c r="BD153" s="17">
        <v>0</v>
      </c>
      <c r="BE153" s="17">
        <v>0</v>
      </c>
      <c r="BF153" s="17">
        <v>0</v>
      </c>
      <c r="BG153" s="17">
        <v>0</v>
      </c>
      <c r="BH153" s="17">
        <v>0</v>
      </c>
      <c r="BI153" s="17">
        <v>0</v>
      </c>
      <c r="BJ153" s="17">
        <v>0</v>
      </c>
      <c r="BK153" s="17">
        <v>0</v>
      </c>
      <c r="BL153" s="17">
        <v>-0.01</v>
      </c>
      <c r="BM153" s="20">
        <f t="shared" si="24"/>
        <v>0</v>
      </c>
      <c r="BN153" s="20">
        <f t="shared" si="24"/>
        <v>0</v>
      </c>
      <c r="BO153" s="20">
        <f t="shared" si="24"/>
        <v>0</v>
      </c>
      <c r="BP153" s="20">
        <f t="shared" si="24"/>
        <v>0</v>
      </c>
      <c r="BQ153" s="20">
        <f t="shared" si="24"/>
        <v>0</v>
      </c>
      <c r="BR153" s="20">
        <f t="shared" si="24"/>
        <v>-2.0000000000000011E-2</v>
      </c>
      <c r="BS153" s="20">
        <f t="shared" si="24"/>
        <v>0</v>
      </c>
      <c r="BT153" s="20">
        <f t="shared" si="24"/>
        <v>-5.0000000000000711E-2</v>
      </c>
      <c r="BU153" s="20">
        <f t="shared" si="24"/>
        <v>-2.0000000000000018E-2</v>
      </c>
      <c r="BV153" s="20">
        <f t="shared" si="24"/>
        <v>0</v>
      </c>
      <c r="BW153" s="20">
        <f t="shared" si="24"/>
        <v>0</v>
      </c>
      <c r="BX153" s="20">
        <f t="shared" si="24"/>
        <v>-0.39000000000000745</v>
      </c>
      <c r="BY153" s="17">
        <f t="shared" si="16"/>
        <v>-0.40000000000000813</v>
      </c>
      <c r="BZ153" s="17">
        <f t="shared" si="17"/>
        <v>-2.0000000000000018E-2</v>
      </c>
      <c r="CA153" s="17">
        <f t="shared" si="18"/>
        <v>-6.0000000000000039E-2</v>
      </c>
      <c r="CB153" s="17">
        <f t="shared" si="19"/>
        <v>-0.4800000000000082</v>
      </c>
    </row>
    <row r="154" spans="1:80" x14ac:dyDescent="0.25">
      <c r="A154" t="str">
        <f t="shared" si="22"/>
        <v>NESI.BCHIMP</v>
      </c>
      <c r="B154" s="1" t="s">
        <v>194</v>
      </c>
      <c r="C154" s="1" t="s">
        <v>195</v>
      </c>
      <c r="D154" s="1" t="s">
        <v>21</v>
      </c>
      <c r="E154" s="17">
        <v>6.3000000000001819</v>
      </c>
      <c r="F154" s="17">
        <v>0.53999999999999204</v>
      </c>
      <c r="G154" s="17">
        <v>0</v>
      </c>
      <c r="H154" s="17">
        <v>4.7399999999997817</v>
      </c>
      <c r="I154" s="17">
        <v>5.3899999999998727</v>
      </c>
      <c r="J154" s="17">
        <v>0</v>
      </c>
      <c r="K154" s="17">
        <v>0</v>
      </c>
      <c r="L154" s="17">
        <v>0</v>
      </c>
      <c r="M154" s="17">
        <v>0</v>
      </c>
      <c r="N154" s="17">
        <v>0</v>
      </c>
      <c r="O154" s="17">
        <v>0</v>
      </c>
      <c r="P154" s="17">
        <v>3.2699999999999818</v>
      </c>
      <c r="Q154" s="20">
        <v>0.30999999999999517</v>
      </c>
      <c r="R154" s="20">
        <v>2.9999999999999361E-2</v>
      </c>
      <c r="S154" s="20">
        <v>0</v>
      </c>
      <c r="T154" s="20">
        <v>0.23999999999999844</v>
      </c>
      <c r="U154" s="20">
        <v>0.27000000000000313</v>
      </c>
      <c r="V154" s="20">
        <v>0</v>
      </c>
      <c r="W154" s="20">
        <v>0</v>
      </c>
      <c r="X154" s="20">
        <v>0</v>
      </c>
      <c r="Y154" s="20">
        <v>0</v>
      </c>
      <c r="Z154" s="20">
        <v>0</v>
      </c>
      <c r="AA154" s="20">
        <v>0</v>
      </c>
      <c r="AB154" s="20">
        <v>0.16000000000000014</v>
      </c>
      <c r="AC154" s="17">
        <v>0.84999999999999432</v>
      </c>
      <c r="AD154" s="17">
        <v>7.0000000000000284E-2</v>
      </c>
      <c r="AE154" s="17">
        <v>0</v>
      </c>
      <c r="AF154" s="17">
        <v>0.60999999999999943</v>
      </c>
      <c r="AG154" s="17">
        <v>0.68999999999999773</v>
      </c>
      <c r="AH154" s="17">
        <v>0</v>
      </c>
      <c r="AI154" s="17">
        <v>0</v>
      </c>
      <c r="AJ154" s="17">
        <v>0</v>
      </c>
      <c r="AK154" s="17">
        <v>0</v>
      </c>
      <c r="AL154" s="17">
        <v>0</v>
      </c>
      <c r="AM154" s="17">
        <v>0</v>
      </c>
      <c r="AN154" s="17">
        <v>0.37000000000000455</v>
      </c>
      <c r="AO154" s="20">
        <f t="shared" si="23"/>
        <v>7.4600000000001714</v>
      </c>
      <c r="AP154" s="20">
        <f t="shared" si="23"/>
        <v>0.63999999999999169</v>
      </c>
      <c r="AQ154" s="20">
        <f t="shared" si="23"/>
        <v>0</v>
      </c>
      <c r="AR154" s="20">
        <f t="shared" si="23"/>
        <v>5.5899999999997796</v>
      </c>
      <c r="AS154" s="20">
        <f t="shared" si="23"/>
        <v>6.3499999999998735</v>
      </c>
      <c r="AT154" s="20">
        <f t="shared" si="23"/>
        <v>0</v>
      </c>
      <c r="AU154" s="20">
        <f t="shared" si="23"/>
        <v>0</v>
      </c>
      <c r="AV154" s="20">
        <f t="shared" si="23"/>
        <v>0</v>
      </c>
      <c r="AW154" s="20">
        <f t="shared" si="23"/>
        <v>0</v>
      </c>
      <c r="AX154" s="20">
        <f t="shared" si="23"/>
        <v>0</v>
      </c>
      <c r="AY154" s="20">
        <f t="shared" si="23"/>
        <v>0</v>
      </c>
      <c r="AZ154" s="20">
        <f t="shared" si="23"/>
        <v>3.7999999999999865</v>
      </c>
      <c r="BA154" s="17">
        <v>0.13</v>
      </c>
      <c r="BB154" s="17">
        <v>0.01</v>
      </c>
      <c r="BC154" s="17">
        <v>0</v>
      </c>
      <c r="BD154" s="17">
        <v>0.09</v>
      </c>
      <c r="BE154" s="17">
        <v>0.11</v>
      </c>
      <c r="BF154" s="17">
        <v>0</v>
      </c>
      <c r="BG154" s="17">
        <v>0</v>
      </c>
      <c r="BH154" s="17">
        <v>0</v>
      </c>
      <c r="BI154" s="17">
        <v>0</v>
      </c>
      <c r="BJ154" s="17">
        <v>0</v>
      </c>
      <c r="BK154" s="17">
        <v>0</v>
      </c>
      <c r="BL154" s="17">
        <v>7.0000000000000007E-2</v>
      </c>
      <c r="BM154" s="20">
        <f t="shared" si="24"/>
        <v>7.5900000000001713</v>
      </c>
      <c r="BN154" s="20">
        <f t="shared" si="24"/>
        <v>0.6499999999999917</v>
      </c>
      <c r="BO154" s="20">
        <f t="shared" si="24"/>
        <v>0</v>
      </c>
      <c r="BP154" s="20">
        <f t="shared" si="24"/>
        <v>5.6799999999997794</v>
      </c>
      <c r="BQ154" s="20">
        <f t="shared" si="24"/>
        <v>6.4599999999998738</v>
      </c>
      <c r="BR154" s="20">
        <f t="shared" si="24"/>
        <v>0</v>
      </c>
      <c r="BS154" s="20">
        <f t="shared" si="24"/>
        <v>0</v>
      </c>
      <c r="BT154" s="20">
        <f t="shared" si="24"/>
        <v>0</v>
      </c>
      <c r="BU154" s="20">
        <f t="shared" si="24"/>
        <v>0</v>
      </c>
      <c r="BV154" s="20">
        <f t="shared" si="24"/>
        <v>0</v>
      </c>
      <c r="BW154" s="20">
        <f t="shared" si="24"/>
        <v>0</v>
      </c>
      <c r="BX154" s="20">
        <f t="shared" si="24"/>
        <v>3.8699999999999863</v>
      </c>
      <c r="BY154" s="17">
        <f t="shared" si="16"/>
        <v>20.23999999999981</v>
      </c>
      <c r="BZ154" s="17">
        <f t="shared" si="17"/>
        <v>1.0099999999999962</v>
      </c>
      <c r="CA154" s="17">
        <f t="shared" si="18"/>
        <v>2.9999999999999956</v>
      </c>
      <c r="CB154" s="17">
        <f t="shared" si="19"/>
        <v>24.249999999999805</v>
      </c>
    </row>
    <row r="155" spans="1:80" x14ac:dyDescent="0.25">
      <c r="A155" t="str">
        <f t="shared" si="22"/>
        <v>TAU.SPR</v>
      </c>
      <c r="B155" s="1" t="s">
        <v>31</v>
      </c>
      <c r="C155" s="1" t="s">
        <v>196</v>
      </c>
      <c r="D155" s="1" t="s">
        <v>196</v>
      </c>
      <c r="E155" s="17">
        <v>40.889999999999418</v>
      </c>
      <c r="F155" s="17">
        <v>28.149999999999636</v>
      </c>
      <c r="G155" s="17">
        <v>24.659999999999854</v>
      </c>
      <c r="H155" s="17">
        <v>25.170000000000073</v>
      </c>
      <c r="I155" s="17">
        <v>34.859999999999673</v>
      </c>
      <c r="J155" s="17">
        <v>28.940000000000509</v>
      </c>
      <c r="K155" s="17">
        <v>18.800000000000182</v>
      </c>
      <c r="L155" s="17">
        <v>14.230000000000018</v>
      </c>
      <c r="M155" s="17">
        <v>11.260000000000218</v>
      </c>
      <c r="N155" s="17">
        <v>41.969999999999345</v>
      </c>
      <c r="O155" s="17">
        <v>30.769999999999527</v>
      </c>
      <c r="P155" s="17">
        <v>47.760000000000218</v>
      </c>
      <c r="Q155" s="20">
        <v>2.0399999999999636</v>
      </c>
      <c r="R155" s="20">
        <v>1.3999999999999773</v>
      </c>
      <c r="S155" s="20">
        <v>1.2400000000000091</v>
      </c>
      <c r="T155" s="20">
        <v>1.2599999999999909</v>
      </c>
      <c r="U155" s="20">
        <v>1.7400000000000091</v>
      </c>
      <c r="V155" s="20">
        <v>1.4399999999999977</v>
      </c>
      <c r="W155" s="20">
        <v>0.93999999999999773</v>
      </c>
      <c r="X155" s="20">
        <v>0.71000000000000796</v>
      </c>
      <c r="Y155" s="20">
        <v>0.56000000000000227</v>
      </c>
      <c r="Z155" s="20">
        <v>2.0999999999999659</v>
      </c>
      <c r="AA155" s="20">
        <v>1.5400000000000205</v>
      </c>
      <c r="AB155" s="20">
        <v>2.3799999999999955</v>
      </c>
      <c r="AC155" s="17">
        <v>5.5300000000002001</v>
      </c>
      <c r="AD155" s="17">
        <v>3.75</v>
      </c>
      <c r="AE155" s="17">
        <v>3.2400000000000091</v>
      </c>
      <c r="AF155" s="17">
        <v>3.2599999999999909</v>
      </c>
      <c r="AG155" s="17">
        <v>4.4500000000000455</v>
      </c>
      <c r="AH155" s="17">
        <v>3.6499999999999773</v>
      </c>
      <c r="AI155" s="17">
        <v>2.3300000000000409</v>
      </c>
      <c r="AJ155" s="17">
        <v>1.7400000000000091</v>
      </c>
      <c r="AK155" s="17">
        <v>1.3500000000000227</v>
      </c>
      <c r="AL155" s="17">
        <v>4.9700000000000273</v>
      </c>
      <c r="AM155" s="17">
        <v>3.5899999999999181</v>
      </c>
      <c r="AN155" s="17">
        <v>5.4800000000000182</v>
      </c>
      <c r="AO155" s="20">
        <f t="shared" si="23"/>
        <v>48.459999999999582</v>
      </c>
      <c r="AP155" s="20">
        <f t="shared" si="23"/>
        <v>33.299999999999613</v>
      </c>
      <c r="AQ155" s="20">
        <f t="shared" si="23"/>
        <v>29.139999999999873</v>
      </c>
      <c r="AR155" s="20">
        <f t="shared" si="23"/>
        <v>29.690000000000055</v>
      </c>
      <c r="AS155" s="20">
        <f t="shared" si="23"/>
        <v>41.049999999999727</v>
      </c>
      <c r="AT155" s="20">
        <f t="shared" si="23"/>
        <v>34.030000000000484</v>
      </c>
      <c r="AU155" s="20">
        <f t="shared" si="23"/>
        <v>22.070000000000221</v>
      </c>
      <c r="AV155" s="20">
        <f t="shared" si="23"/>
        <v>16.680000000000035</v>
      </c>
      <c r="AW155" s="20">
        <f t="shared" si="23"/>
        <v>13.170000000000243</v>
      </c>
      <c r="AX155" s="20">
        <f t="shared" si="23"/>
        <v>49.039999999999338</v>
      </c>
      <c r="AY155" s="20">
        <f t="shared" si="23"/>
        <v>35.899999999999466</v>
      </c>
      <c r="AZ155" s="20">
        <f t="shared" si="23"/>
        <v>55.620000000000232</v>
      </c>
      <c r="BA155" s="17">
        <v>0.82</v>
      </c>
      <c r="BB155" s="17">
        <v>0.56000000000000005</v>
      </c>
      <c r="BC155" s="17">
        <v>0.49</v>
      </c>
      <c r="BD155" s="17">
        <v>0.5</v>
      </c>
      <c r="BE155" s="17">
        <v>0.7</v>
      </c>
      <c r="BF155" s="17">
        <v>0.57999999999999996</v>
      </c>
      <c r="BG155" s="17">
        <v>0.38</v>
      </c>
      <c r="BH155" s="17">
        <v>0.28000000000000003</v>
      </c>
      <c r="BI155" s="17">
        <v>0.23</v>
      </c>
      <c r="BJ155" s="17">
        <v>0.84</v>
      </c>
      <c r="BK155" s="17">
        <v>0.62</v>
      </c>
      <c r="BL155" s="17">
        <v>0.95</v>
      </c>
      <c r="BM155" s="20">
        <f t="shared" si="24"/>
        <v>49.279999999999582</v>
      </c>
      <c r="BN155" s="20">
        <f t="shared" si="24"/>
        <v>33.859999999999616</v>
      </c>
      <c r="BO155" s="20">
        <f t="shared" si="24"/>
        <v>29.629999999999871</v>
      </c>
      <c r="BP155" s="20">
        <f t="shared" si="24"/>
        <v>30.190000000000055</v>
      </c>
      <c r="BQ155" s="20">
        <f t="shared" si="24"/>
        <v>41.74999999999973</v>
      </c>
      <c r="BR155" s="20">
        <f t="shared" si="24"/>
        <v>34.610000000000483</v>
      </c>
      <c r="BS155" s="20">
        <f t="shared" si="24"/>
        <v>22.45000000000022</v>
      </c>
      <c r="BT155" s="20">
        <f t="shared" si="24"/>
        <v>16.960000000000036</v>
      </c>
      <c r="BU155" s="20">
        <f t="shared" si="24"/>
        <v>13.400000000000244</v>
      </c>
      <c r="BV155" s="20">
        <f t="shared" si="24"/>
        <v>49.879999999999342</v>
      </c>
      <c r="BW155" s="20">
        <f t="shared" si="24"/>
        <v>36.519999999999463</v>
      </c>
      <c r="BX155" s="20">
        <f t="shared" si="24"/>
        <v>56.570000000000235</v>
      </c>
      <c r="BY155" s="17">
        <f t="shared" si="16"/>
        <v>347.45999999999867</v>
      </c>
      <c r="BZ155" s="17">
        <f t="shared" si="17"/>
        <v>17.349999999999937</v>
      </c>
      <c r="CA155" s="17">
        <f t="shared" si="18"/>
        <v>50.290000000000269</v>
      </c>
      <c r="CB155" s="17">
        <f t="shared" si="19"/>
        <v>415.09999999999889</v>
      </c>
    </row>
    <row r="156" spans="1:80" x14ac:dyDescent="0.25">
      <c r="A156" t="str">
        <f t="shared" si="22"/>
        <v>NESI.SPCIMP</v>
      </c>
      <c r="B156" s="1" t="s">
        <v>194</v>
      </c>
      <c r="C156" s="1" t="s">
        <v>197</v>
      </c>
      <c r="D156" s="1" t="s">
        <v>73</v>
      </c>
      <c r="E156" s="17">
        <v>-3.3299999999999272</v>
      </c>
      <c r="F156" s="17">
        <v>-2.790000000000191</v>
      </c>
      <c r="G156" s="17">
        <v>-0.18999999999999773</v>
      </c>
      <c r="H156" s="17">
        <v>-3.2699999999999818</v>
      </c>
      <c r="I156" s="17">
        <v>-10.100000000000364</v>
      </c>
      <c r="J156" s="17">
        <v>-1.5600000000000591</v>
      </c>
      <c r="K156" s="17">
        <v>0</v>
      </c>
      <c r="L156" s="17">
        <v>0</v>
      </c>
      <c r="M156" s="17">
        <v>0</v>
      </c>
      <c r="N156" s="17">
        <v>-1.0400000000000773</v>
      </c>
      <c r="O156" s="17">
        <v>0</v>
      </c>
      <c r="P156" s="17">
        <v>-0.41999999999998749</v>
      </c>
      <c r="Q156" s="20">
        <v>-0.16000000000000014</v>
      </c>
      <c r="R156" s="20">
        <v>-0.14000000000000057</v>
      </c>
      <c r="S156" s="20">
        <v>-1.0000000000000009E-2</v>
      </c>
      <c r="T156" s="20">
        <v>-0.17000000000000171</v>
      </c>
      <c r="U156" s="20">
        <v>-0.5</v>
      </c>
      <c r="V156" s="20">
        <v>-8.0000000000000071E-2</v>
      </c>
      <c r="W156" s="20">
        <v>0</v>
      </c>
      <c r="X156" s="20">
        <v>0</v>
      </c>
      <c r="Y156" s="20">
        <v>0</v>
      </c>
      <c r="Z156" s="20">
        <v>-4.9999999999999822E-2</v>
      </c>
      <c r="AA156" s="20">
        <v>0</v>
      </c>
      <c r="AB156" s="20">
        <v>-2.0000000000000018E-2</v>
      </c>
      <c r="AC156" s="17">
        <v>-0.45000000000000284</v>
      </c>
      <c r="AD156" s="17">
        <v>-0.37000000000000455</v>
      </c>
      <c r="AE156" s="17">
        <v>-2.0000000000000018E-2</v>
      </c>
      <c r="AF156" s="17">
        <v>-0.42000000000000171</v>
      </c>
      <c r="AG156" s="17">
        <v>-1.289999999999992</v>
      </c>
      <c r="AH156" s="17">
        <v>-0.18999999999999773</v>
      </c>
      <c r="AI156" s="17">
        <v>0</v>
      </c>
      <c r="AJ156" s="17">
        <v>0</v>
      </c>
      <c r="AK156" s="17">
        <v>0</v>
      </c>
      <c r="AL156" s="17">
        <v>-0.12000000000000099</v>
      </c>
      <c r="AM156" s="17">
        <v>0</v>
      </c>
      <c r="AN156" s="17">
        <v>-4.9999999999999822E-2</v>
      </c>
      <c r="AO156" s="20">
        <f t="shared" si="23"/>
        <v>-3.9399999999999302</v>
      </c>
      <c r="AP156" s="20">
        <f t="shared" si="25"/>
        <v>-3.3000000000001961</v>
      </c>
      <c r="AQ156" s="20">
        <f t="shared" si="25"/>
        <v>-0.21999999999999775</v>
      </c>
      <c r="AR156" s="20">
        <f t="shared" si="25"/>
        <v>-3.8599999999999852</v>
      </c>
      <c r="AS156" s="20">
        <f t="shared" si="25"/>
        <v>-11.890000000000356</v>
      </c>
      <c r="AT156" s="20">
        <f t="shared" si="25"/>
        <v>-1.8300000000000569</v>
      </c>
      <c r="AU156" s="20">
        <f t="shared" si="25"/>
        <v>0</v>
      </c>
      <c r="AV156" s="20">
        <f t="shared" si="25"/>
        <v>0</v>
      </c>
      <c r="AW156" s="20">
        <f t="shared" si="25"/>
        <v>0</v>
      </c>
      <c r="AX156" s="20">
        <f t="shared" si="25"/>
        <v>-1.2100000000000781</v>
      </c>
      <c r="AY156" s="20">
        <f t="shared" si="25"/>
        <v>0</v>
      </c>
      <c r="AZ156" s="20">
        <f t="shared" si="25"/>
        <v>-0.48999999999998733</v>
      </c>
      <c r="BA156" s="17">
        <v>-7.0000000000000007E-2</v>
      </c>
      <c r="BB156" s="17">
        <v>-0.06</v>
      </c>
      <c r="BC156" s="17">
        <v>0</v>
      </c>
      <c r="BD156" s="17">
        <v>-7.0000000000000007E-2</v>
      </c>
      <c r="BE156" s="17">
        <v>-0.2</v>
      </c>
      <c r="BF156" s="17">
        <v>-0.03</v>
      </c>
      <c r="BG156" s="17">
        <v>0</v>
      </c>
      <c r="BH156" s="17">
        <v>0</v>
      </c>
      <c r="BI156" s="17">
        <v>0</v>
      </c>
      <c r="BJ156" s="17">
        <v>-0.02</v>
      </c>
      <c r="BK156" s="17">
        <v>0</v>
      </c>
      <c r="BL156" s="17">
        <v>-0.01</v>
      </c>
      <c r="BM156" s="20">
        <f t="shared" si="24"/>
        <v>-4.0099999999999305</v>
      </c>
      <c r="BN156" s="20">
        <f t="shared" si="26"/>
        <v>-3.3600000000001962</v>
      </c>
      <c r="BO156" s="20">
        <f t="shared" si="26"/>
        <v>-0.21999999999999775</v>
      </c>
      <c r="BP156" s="20">
        <f t="shared" si="26"/>
        <v>-3.9299999999999851</v>
      </c>
      <c r="BQ156" s="20">
        <f t="shared" si="26"/>
        <v>-12.090000000000355</v>
      </c>
      <c r="BR156" s="20">
        <f t="shared" si="26"/>
        <v>-1.8600000000000569</v>
      </c>
      <c r="BS156" s="20">
        <f t="shared" si="26"/>
        <v>0</v>
      </c>
      <c r="BT156" s="20">
        <f t="shared" si="26"/>
        <v>0</v>
      </c>
      <c r="BU156" s="20">
        <f t="shared" si="26"/>
        <v>0</v>
      </c>
      <c r="BV156" s="20">
        <f t="shared" si="26"/>
        <v>-1.2300000000000781</v>
      </c>
      <c r="BW156" s="20">
        <f t="shared" si="26"/>
        <v>0</v>
      </c>
      <c r="BX156" s="20">
        <f t="shared" si="26"/>
        <v>-0.49999999999998734</v>
      </c>
      <c r="BY156" s="17">
        <f t="shared" si="16"/>
        <v>-22.700000000000585</v>
      </c>
      <c r="BZ156" s="17">
        <f t="shared" si="17"/>
        <v>-1.1300000000000023</v>
      </c>
      <c r="CA156" s="17">
        <f t="shared" si="18"/>
        <v>-3.3699999999999992</v>
      </c>
      <c r="CB156" s="17">
        <f t="shared" si="19"/>
        <v>-27.200000000000585</v>
      </c>
    </row>
    <row r="157" spans="1:80" x14ac:dyDescent="0.25">
      <c r="A157" t="str">
        <f t="shared" si="22"/>
        <v>NESI.BCHEXP</v>
      </c>
      <c r="B157" s="1" t="s">
        <v>194</v>
      </c>
      <c r="C157" s="1" t="s">
        <v>198</v>
      </c>
      <c r="D157" s="1" t="s">
        <v>28</v>
      </c>
      <c r="E157" s="17">
        <v>0</v>
      </c>
      <c r="F157" s="17">
        <v>0</v>
      </c>
      <c r="G157" s="17">
        <v>0</v>
      </c>
      <c r="H157" s="17">
        <v>0</v>
      </c>
      <c r="I157" s="17">
        <v>0</v>
      </c>
      <c r="J157" s="17">
        <v>0</v>
      </c>
      <c r="K157" s="17">
        <v>0</v>
      </c>
      <c r="L157" s="17">
        <v>0</v>
      </c>
      <c r="M157" s="17">
        <v>0</v>
      </c>
      <c r="N157" s="17">
        <v>0</v>
      </c>
      <c r="O157" s="17">
        <v>0</v>
      </c>
      <c r="P157" s="17">
        <v>0</v>
      </c>
      <c r="Q157" s="20">
        <v>0</v>
      </c>
      <c r="R157" s="20">
        <v>0</v>
      </c>
      <c r="S157" s="20">
        <v>0</v>
      </c>
      <c r="T157" s="20">
        <v>0</v>
      </c>
      <c r="U157" s="20">
        <v>0</v>
      </c>
      <c r="V157" s="20">
        <v>0</v>
      </c>
      <c r="W157" s="20">
        <v>0</v>
      </c>
      <c r="X157" s="20">
        <v>0</v>
      </c>
      <c r="Y157" s="20">
        <v>0</v>
      </c>
      <c r="Z157" s="20">
        <v>0</v>
      </c>
      <c r="AA157" s="20">
        <v>0</v>
      </c>
      <c r="AB157" s="20">
        <v>0</v>
      </c>
      <c r="AC157" s="17">
        <v>0</v>
      </c>
      <c r="AD157" s="17">
        <v>0</v>
      </c>
      <c r="AE157" s="17">
        <v>0</v>
      </c>
      <c r="AF157" s="17">
        <v>0</v>
      </c>
      <c r="AG157" s="17">
        <v>0</v>
      </c>
      <c r="AH157" s="17">
        <v>0</v>
      </c>
      <c r="AI157" s="17">
        <v>0</v>
      </c>
      <c r="AJ157" s="17">
        <v>0</v>
      </c>
      <c r="AK157" s="17">
        <v>0</v>
      </c>
      <c r="AL157" s="17">
        <v>0</v>
      </c>
      <c r="AM157" s="17">
        <v>0</v>
      </c>
      <c r="AN157" s="17">
        <v>0</v>
      </c>
      <c r="AO157" s="20">
        <f t="shared" si="23"/>
        <v>0</v>
      </c>
      <c r="AP157" s="20">
        <f t="shared" si="25"/>
        <v>0</v>
      </c>
      <c r="AQ157" s="20">
        <f t="shared" si="25"/>
        <v>0</v>
      </c>
      <c r="AR157" s="20">
        <f t="shared" si="25"/>
        <v>0</v>
      </c>
      <c r="AS157" s="20">
        <f t="shared" si="25"/>
        <v>0</v>
      </c>
      <c r="AT157" s="20">
        <f t="shared" si="25"/>
        <v>0</v>
      </c>
      <c r="AU157" s="20">
        <f t="shared" si="25"/>
        <v>0</v>
      </c>
      <c r="AV157" s="20">
        <f t="shared" si="25"/>
        <v>0</v>
      </c>
      <c r="AW157" s="20">
        <f t="shared" si="25"/>
        <v>0</v>
      </c>
      <c r="AX157" s="20">
        <f t="shared" si="25"/>
        <v>0</v>
      </c>
      <c r="AY157" s="20">
        <f t="shared" si="25"/>
        <v>0</v>
      </c>
      <c r="AZ157" s="20">
        <f t="shared" si="25"/>
        <v>0</v>
      </c>
      <c r="BA157" s="17">
        <v>0</v>
      </c>
      <c r="BB157" s="17">
        <v>0</v>
      </c>
      <c r="BC157" s="17">
        <v>0</v>
      </c>
      <c r="BD157" s="17">
        <v>0</v>
      </c>
      <c r="BE157" s="17">
        <v>0</v>
      </c>
      <c r="BF157" s="17">
        <v>0</v>
      </c>
      <c r="BG157" s="17">
        <v>0</v>
      </c>
      <c r="BH157" s="17">
        <v>0</v>
      </c>
      <c r="BI157" s="17">
        <v>0</v>
      </c>
      <c r="BJ157" s="17">
        <v>0</v>
      </c>
      <c r="BK157" s="17">
        <v>0</v>
      </c>
      <c r="BL157" s="17">
        <v>0</v>
      </c>
      <c r="BM157" s="20">
        <f t="shared" si="24"/>
        <v>0</v>
      </c>
      <c r="BN157" s="20">
        <f t="shared" si="26"/>
        <v>0</v>
      </c>
      <c r="BO157" s="20">
        <f t="shared" si="26"/>
        <v>0</v>
      </c>
      <c r="BP157" s="20">
        <f t="shared" si="26"/>
        <v>0</v>
      </c>
      <c r="BQ157" s="20">
        <f t="shared" si="26"/>
        <v>0</v>
      </c>
      <c r="BR157" s="20">
        <f t="shared" si="26"/>
        <v>0</v>
      </c>
      <c r="BS157" s="20">
        <f t="shared" si="26"/>
        <v>0</v>
      </c>
      <c r="BT157" s="20">
        <f t="shared" si="26"/>
        <v>0</v>
      </c>
      <c r="BU157" s="20">
        <f t="shared" si="26"/>
        <v>0</v>
      </c>
      <c r="BV157" s="20">
        <f t="shared" si="26"/>
        <v>0</v>
      </c>
      <c r="BW157" s="20">
        <f t="shared" si="26"/>
        <v>0</v>
      </c>
      <c r="BX157" s="20">
        <f t="shared" si="26"/>
        <v>0</v>
      </c>
      <c r="BY157" s="17">
        <f t="shared" si="16"/>
        <v>0</v>
      </c>
      <c r="BZ157" s="17">
        <f t="shared" si="17"/>
        <v>0</v>
      </c>
      <c r="CA157" s="17">
        <f t="shared" si="18"/>
        <v>0</v>
      </c>
      <c r="CB157" s="17">
        <f t="shared" si="19"/>
        <v>0</v>
      </c>
    </row>
    <row r="158" spans="1:80" x14ac:dyDescent="0.25">
      <c r="A158" t="str">
        <f t="shared" si="22"/>
        <v>NESI.SPCEXP</v>
      </c>
      <c r="B158" s="1" t="s">
        <v>194</v>
      </c>
      <c r="C158" s="1" t="s">
        <v>199</v>
      </c>
      <c r="D158" s="1" t="s">
        <v>74</v>
      </c>
      <c r="E158" s="17">
        <v>0</v>
      </c>
      <c r="F158" s="17">
        <v>0</v>
      </c>
      <c r="G158" s="17">
        <v>0</v>
      </c>
      <c r="H158" s="17">
        <v>0</v>
      </c>
      <c r="I158" s="17">
        <v>0</v>
      </c>
      <c r="J158" s="17">
        <v>0</v>
      </c>
      <c r="K158" s="17">
        <v>0</v>
      </c>
      <c r="L158" s="17">
        <v>0</v>
      </c>
      <c r="M158" s="17">
        <v>0</v>
      </c>
      <c r="N158" s="17">
        <v>0</v>
      </c>
      <c r="O158" s="17">
        <v>0</v>
      </c>
      <c r="P158" s="17">
        <v>0</v>
      </c>
      <c r="Q158" s="20">
        <v>0</v>
      </c>
      <c r="R158" s="20">
        <v>0</v>
      </c>
      <c r="S158" s="20">
        <v>0</v>
      </c>
      <c r="T158" s="20">
        <v>0</v>
      </c>
      <c r="U158" s="20">
        <v>0</v>
      </c>
      <c r="V158" s="20">
        <v>0</v>
      </c>
      <c r="W158" s="20">
        <v>0</v>
      </c>
      <c r="X158" s="20">
        <v>0</v>
      </c>
      <c r="Y158" s="20">
        <v>0</v>
      </c>
      <c r="Z158" s="20">
        <v>0</v>
      </c>
      <c r="AA158" s="20">
        <v>0</v>
      </c>
      <c r="AB158" s="20">
        <v>0</v>
      </c>
      <c r="AC158" s="17">
        <v>0</v>
      </c>
      <c r="AD158" s="17">
        <v>0</v>
      </c>
      <c r="AE158" s="17">
        <v>0</v>
      </c>
      <c r="AF158" s="17">
        <v>0</v>
      </c>
      <c r="AG158" s="17">
        <v>0</v>
      </c>
      <c r="AH158" s="17">
        <v>0</v>
      </c>
      <c r="AI158" s="17">
        <v>0</v>
      </c>
      <c r="AJ158" s="17">
        <v>0</v>
      </c>
      <c r="AK158" s="17">
        <v>0</v>
      </c>
      <c r="AL158" s="17">
        <v>0</v>
      </c>
      <c r="AM158" s="17">
        <v>0</v>
      </c>
      <c r="AN158" s="17">
        <v>0</v>
      </c>
      <c r="AO158" s="20">
        <f t="shared" si="23"/>
        <v>0</v>
      </c>
      <c r="AP158" s="20">
        <f t="shared" si="25"/>
        <v>0</v>
      </c>
      <c r="AQ158" s="20">
        <f t="shared" si="25"/>
        <v>0</v>
      </c>
      <c r="AR158" s="20">
        <f t="shared" si="25"/>
        <v>0</v>
      </c>
      <c r="AS158" s="20">
        <f t="shared" si="25"/>
        <v>0</v>
      </c>
      <c r="AT158" s="20">
        <f t="shared" si="25"/>
        <v>0</v>
      </c>
      <c r="AU158" s="20">
        <f t="shared" si="25"/>
        <v>0</v>
      </c>
      <c r="AV158" s="20">
        <f t="shared" si="25"/>
        <v>0</v>
      </c>
      <c r="AW158" s="20">
        <f t="shared" si="25"/>
        <v>0</v>
      </c>
      <c r="AX158" s="20">
        <f t="shared" si="25"/>
        <v>0</v>
      </c>
      <c r="AY158" s="20">
        <f t="shared" si="25"/>
        <v>0</v>
      </c>
      <c r="AZ158" s="20">
        <f t="shared" si="25"/>
        <v>0</v>
      </c>
      <c r="BA158" s="17">
        <v>0</v>
      </c>
      <c r="BB158" s="17">
        <v>0</v>
      </c>
      <c r="BC158" s="17">
        <v>0</v>
      </c>
      <c r="BD158" s="17">
        <v>0</v>
      </c>
      <c r="BE158" s="17">
        <v>0</v>
      </c>
      <c r="BF158" s="17">
        <v>0</v>
      </c>
      <c r="BG158" s="17">
        <v>0</v>
      </c>
      <c r="BH158" s="17">
        <v>0</v>
      </c>
      <c r="BI158" s="17">
        <v>0</v>
      </c>
      <c r="BJ158" s="17">
        <v>0</v>
      </c>
      <c r="BK158" s="17">
        <v>0</v>
      </c>
      <c r="BL158" s="17">
        <v>0</v>
      </c>
      <c r="BM158" s="20">
        <f t="shared" si="24"/>
        <v>0</v>
      </c>
      <c r="BN158" s="20">
        <f t="shared" si="26"/>
        <v>0</v>
      </c>
      <c r="BO158" s="20">
        <f t="shared" si="26"/>
        <v>0</v>
      </c>
      <c r="BP158" s="20">
        <f t="shared" si="26"/>
        <v>0</v>
      </c>
      <c r="BQ158" s="20">
        <f t="shared" si="26"/>
        <v>0</v>
      </c>
      <c r="BR158" s="20">
        <f t="shared" si="26"/>
        <v>0</v>
      </c>
      <c r="BS158" s="20">
        <f t="shared" si="26"/>
        <v>0</v>
      </c>
      <c r="BT158" s="20">
        <f t="shared" si="26"/>
        <v>0</v>
      </c>
      <c r="BU158" s="20">
        <f t="shared" si="26"/>
        <v>0</v>
      </c>
      <c r="BV158" s="20">
        <f t="shared" si="26"/>
        <v>0</v>
      </c>
      <c r="BW158" s="20">
        <f t="shared" si="26"/>
        <v>0</v>
      </c>
      <c r="BX158" s="20">
        <f t="shared" si="26"/>
        <v>0</v>
      </c>
      <c r="BY158" s="17">
        <f t="shared" si="16"/>
        <v>0</v>
      </c>
      <c r="BZ158" s="17">
        <f t="shared" si="17"/>
        <v>0</v>
      </c>
      <c r="CA158" s="17">
        <f t="shared" si="18"/>
        <v>0</v>
      </c>
      <c r="CB158" s="17">
        <f t="shared" si="19"/>
        <v>0</v>
      </c>
    </row>
    <row r="159" spans="1:80" x14ac:dyDescent="0.25">
      <c r="A159" t="str">
        <f t="shared" si="22"/>
        <v>EEC.TAB1</v>
      </c>
      <c r="B159" s="1" t="s">
        <v>24</v>
      </c>
      <c r="C159" s="1" t="s">
        <v>200</v>
      </c>
      <c r="D159" s="1" t="s">
        <v>200</v>
      </c>
      <c r="E159" s="17">
        <v>0</v>
      </c>
      <c r="F159" s="17">
        <v>0</v>
      </c>
      <c r="G159" s="17">
        <v>0</v>
      </c>
      <c r="H159" s="17">
        <v>0</v>
      </c>
      <c r="I159" s="17">
        <v>0</v>
      </c>
      <c r="J159" s="17">
        <v>0</v>
      </c>
      <c r="K159" s="17">
        <v>0</v>
      </c>
      <c r="L159" s="17">
        <v>0</v>
      </c>
      <c r="M159" s="17">
        <v>0</v>
      </c>
      <c r="N159" s="17">
        <v>0</v>
      </c>
      <c r="O159" s="17">
        <v>0</v>
      </c>
      <c r="P159" s="17">
        <v>0</v>
      </c>
      <c r="Q159" s="20">
        <v>0</v>
      </c>
      <c r="R159" s="20">
        <v>0</v>
      </c>
      <c r="S159" s="20">
        <v>0</v>
      </c>
      <c r="T159" s="20">
        <v>0</v>
      </c>
      <c r="U159" s="20">
        <v>0</v>
      </c>
      <c r="V159" s="20">
        <v>0</v>
      </c>
      <c r="W159" s="20">
        <v>0</v>
      </c>
      <c r="X159" s="20">
        <v>0</v>
      </c>
      <c r="Y159" s="20">
        <v>0</v>
      </c>
      <c r="Z159" s="20">
        <v>0</v>
      </c>
      <c r="AA159" s="20">
        <v>0</v>
      </c>
      <c r="AB159" s="20">
        <v>0</v>
      </c>
      <c r="AC159" s="17">
        <v>0</v>
      </c>
      <c r="AD159" s="17">
        <v>0</v>
      </c>
      <c r="AE159" s="17">
        <v>0</v>
      </c>
      <c r="AF159" s="17">
        <v>0</v>
      </c>
      <c r="AG159" s="17">
        <v>0</v>
      </c>
      <c r="AH159" s="17">
        <v>0</v>
      </c>
      <c r="AI159" s="17">
        <v>0</v>
      </c>
      <c r="AJ159" s="17">
        <v>0</v>
      </c>
      <c r="AK159" s="17">
        <v>0</v>
      </c>
      <c r="AL159" s="17">
        <v>0</v>
      </c>
      <c r="AM159" s="17">
        <v>0</v>
      </c>
      <c r="AN159" s="17">
        <v>0</v>
      </c>
      <c r="AO159" s="20">
        <f t="shared" si="23"/>
        <v>0</v>
      </c>
      <c r="AP159" s="20">
        <f t="shared" si="25"/>
        <v>0</v>
      </c>
      <c r="AQ159" s="20">
        <f t="shared" si="25"/>
        <v>0</v>
      </c>
      <c r="AR159" s="20">
        <f t="shared" si="25"/>
        <v>0</v>
      </c>
      <c r="AS159" s="20">
        <f t="shared" si="25"/>
        <v>0</v>
      </c>
      <c r="AT159" s="20">
        <f t="shared" si="25"/>
        <v>0</v>
      </c>
      <c r="AU159" s="20">
        <f t="shared" si="25"/>
        <v>0</v>
      </c>
      <c r="AV159" s="20">
        <f t="shared" si="25"/>
        <v>0</v>
      </c>
      <c r="AW159" s="20">
        <f t="shared" si="25"/>
        <v>0</v>
      </c>
      <c r="AX159" s="20">
        <f t="shared" si="25"/>
        <v>0</v>
      </c>
      <c r="AY159" s="20">
        <f t="shared" si="25"/>
        <v>0</v>
      </c>
      <c r="AZ159" s="20">
        <f t="shared" si="25"/>
        <v>0</v>
      </c>
      <c r="BA159" s="17">
        <v>0</v>
      </c>
      <c r="BB159" s="17">
        <v>0</v>
      </c>
      <c r="BC159" s="17">
        <v>0</v>
      </c>
      <c r="BD159" s="17">
        <v>0</v>
      </c>
      <c r="BE159" s="17">
        <v>0</v>
      </c>
      <c r="BF159" s="17">
        <v>0</v>
      </c>
      <c r="BG159" s="17">
        <v>0</v>
      </c>
      <c r="BH159" s="17">
        <v>0</v>
      </c>
      <c r="BI159" s="17">
        <v>0</v>
      </c>
      <c r="BJ159" s="17">
        <v>0</v>
      </c>
      <c r="BK159" s="17">
        <v>0</v>
      </c>
      <c r="BL159" s="17">
        <v>0</v>
      </c>
      <c r="BM159" s="20">
        <f t="shared" si="24"/>
        <v>0</v>
      </c>
      <c r="BN159" s="20">
        <f t="shared" si="26"/>
        <v>0</v>
      </c>
      <c r="BO159" s="20">
        <f t="shared" si="26"/>
        <v>0</v>
      </c>
      <c r="BP159" s="20">
        <f t="shared" si="26"/>
        <v>0</v>
      </c>
      <c r="BQ159" s="20">
        <f t="shared" si="26"/>
        <v>0</v>
      </c>
      <c r="BR159" s="20">
        <f t="shared" si="26"/>
        <v>0</v>
      </c>
      <c r="BS159" s="20">
        <f t="shared" si="26"/>
        <v>0</v>
      </c>
      <c r="BT159" s="20">
        <f t="shared" si="26"/>
        <v>0</v>
      </c>
      <c r="BU159" s="20">
        <f t="shared" si="26"/>
        <v>0</v>
      </c>
      <c r="BV159" s="20">
        <f t="shared" si="26"/>
        <v>0</v>
      </c>
      <c r="BW159" s="20">
        <f t="shared" si="26"/>
        <v>0</v>
      </c>
      <c r="BX159" s="20">
        <f t="shared" si="26"/>
        <v>0</v>
      </c>
      <c r="BY159" s="17">
        <f t="shared" si="16"/>
        <v>0</v>
      </c>
      <c r="BZ159" s="17">
        <f t="shared" si="17"/>
        <v>0</v>
      </c>
      <c r="CA159" s="17">
        <f t="shared" si="18"/>
        <v>0</v>
      </c>
      <c r="CB159" s="17">
        <f t="shared" si="19"/>
        <v>0</v>
      </c>
    </row>
    <row r="160" spans="1:80" x14ac:dyDescent="0.25">
      <c r="A160" t="str">
        <f t="shared" si="22"/>
        <v>TAC2.TAY1</v>
      </c>
      <c r="B160" s="1" t="s">
        <v>201</v>
      </c>
      <c r="C160" s="1" t="s">
        <v>202</v>
      </c>
      <c r="D160" s="1" t="s">
        <v>202</v>
      </c>
      <c r="E160" s="17">
        <v>0</v>
      </c>
      <c r="F160" s="17">
        <v>0</v>
      </c>
      <c r="G160" s="17">
        <v>0</v>
      </c>
      <c r="H160" s="17">
        <v>3.5199999999999818</v>
      </c>
      <c r="I160" s="17">
        <v>14.559999999999491</v>
      </c>
      <c r="J160" s="17">
        <v>14.949999999999818</v>
      </c>
      <c r="K160" s="17">
        <v>16.079999999999927</v>
      </c>
      <c r="L160" s="17">
        <v>10.430000000000291</v>
      </c>
      <c r="M160" s="17">
        <v>9.3099999999999454</v>
      </c>
      <c r="N160" s="17">
        <v>2.1000000000000227</v>
      </c>
      <c r="O160" s="17">
        <v>0</v>
      </c>
      <c r="P160" s="17">
        <v>0</v>
      </c>
      <c r="Q160" s="20">
        <v>0</v>
      </c>
      <c r="R160" s="20">
        <v>0</v>
      </c>
      <c r="S160" s="20">
        <v>0</v>
      </c>
      <c r="T160" s="20">
        <v>0.17999999999999972</v>
      </c>
      <c r="U160" s="20">
        <v>0.72999999999998977</v>
      </c>
      <c r="V160" s="20">
        <v>0.75</v>
      </c>
      <c r="W160" s="20">
        <v>0.81000000000000227</v>
      </c>
      <c r="X160" s="20">
        <v>0.52000000000001023</v>
      </c>
      <c r="Y160" s="20">
        <v>0.46000000000000796</v>
      </c>
      <c r="Z160" s="20">
        <v>9.9999999999997868E-2</v>
      </c>
      <c r="AA160" s="20">
        <v>0</v>
      </c>
      <c r="AB160" s="20">
        <v>0</v>
      </c>
      <c r="AC160" s="17">
        <v>0</v>
      </c>
      <c r="AD160" s="17">
        <v>0</v>
      </c>
      <c r="AE160" s="17">
        <v>0</v>
      </c>
      <c r="AF160" s="17">
        <v>0.45000000000000284</v>
      </c>
      <c r="AG160" s="17">
        <v>1.8600000000000136</v>
      </c>
      <c r="AH160" s="17">
        <v>1.8799999999999955</v>
      </c>
      <c r="AI160" s="17">
        <v>1.9899999999999523</v>
      </c>
      <c r="AJ160" s="17">
        <v>1.2699999999999818</v>
      </c>
      <c r="AK160" s="17">
        <v>1.1200000000000045</v>
      </c>
      <c r="AL160" s="17">
        <v>0.24000000000000199</v>
      </c>
      <c r="AM160" s="17">
        <v>0</v>
      </c>
      <c r="AN160" s="17">
        <v>0</v>
      </c>
      <c r="AO160" s="20">
        <f t="shared" si="23"/>
        <v>0</v>
      </c>
      <c r="AP160" s="20">
        <f t="shared" si="25"/>
        <v>0</v>
      </c>
      <c r="AQ160" s="20">
        <f t="shared" si="25"/>
        <v>0</v>
      </c>
      <c r="AR160" s="20">
        <f t="shared" si="25"/>
        <v>4.1499999999999844</v>
      </c>
      <c r="AS160" s="20">
        <f t="shared" si="25"/>
        <v>17.149999999999494</v>
      </c>
      <c r="AT160" s="20">
        <f t="shared" si="25"/>
        <v>17.579999999999814</v>
      </c>
      <c r="AU160" s="20">
        <f t="shared" si="25"/>
        <v>18.879999999999882</v>
      </c>
      <c r="AV160" s="20">
        <f t="shared" si="25"/>
        <v>12.220000000000283</v>
      </c>
      <c r="AW160" s="20">
        <f t="shared" si="25"/>
        <v>10.889999999999958</v>
      </c>
      <c r="AX160" s="20">
        <f t="shared" si="25"/>
        <v>2.4400000000000226</v>
      </c>
      <c r="AY160" s="20">
        <f t="shared" si="25"/>
        <v>0</v>
      </c>
      <c r="AZ160" s="20">
        <f t="shared" si="25"/>
        <v>0</v>
      </c>
      <c r="BA160" s="17">
        <v>0</v>
      </c>
      <c r="BB160" s="17">
        <v>0</v>
      </c>
      <c r="BC160" s="17">
        <v>0</v>
      </c>
      <c r="BD160" s="17">
        <v>7.0000000000000007E-2</v>
      </c>
      <c r="BE160" s="17">
        <v>0.28999999999999998</v>
      </c>
      <c r="BF160" s="17">
        <v>0.3</v>
      </c>
      <c r="BG160" s="17">
        <v>0.32</v>
      </c>
      <c r="BH160" s="17">
        <v>0.21</v>
      </c>
      <c r="BI160" s="17">
        <v>0.19</v>
      </c>
      <c r="BJ160" s="17">
        <v>0.04</v>
      </c>
      <c r="BK160" s="17">
        <v>0</v>
      </c>
      <c r="BL160" s="17">
        <v>0</v>
      </c>
      <c r="BM160" s="20">
        <f t="shared" si="24"/>
        <v>0</v>
      </c>
      <c r="BN160" s="20">
        <f t="shared" si="26"/>
        <v>0</v>
      </c>
      <c r="BO160" s="20">
        <f t="shared" si="26"/>
        <v>0</v>
      </c>
      <c r="BP160" s="20">
        <f t="shared" si="26"/>
        <v>4.2199999999999847</v>
      </c>
      <c r="BQ160" s="20">
        <f t="shared" si="26"/>
        <v>17.439999999999493</v>
      </c>
      <c r="BR160" s="20">
        <f t="shared" si="26"/>
        <v>17.879999999999814</v>
      </c>
      <c r="BS160" s="20">
        <f t="shared" si="26"/>
        <v>19.199999999999882</v>
      </c>
      <c r="BT160" s="20">
        <f t="shared" si="26"/>
        <v>12.430000000000284</v>
      </c>
      <c r="BU160" s="20">
        <f t="shared" si="26"/>
        <v>11.079999999999957</v>
      </c>
      <c r="BV160" s="20">
        <f t="shared" si="26"/>
        <v>2.4800000000000226</v>
      </c>
      <c r="BW160" s="20">
        <f t="shared" si="26"/>
        <v>0</v>
      </c>
      <c r="BX160" s="20">
        <f t="shared" si="26"/>
        <v>0</v>
      </c>
      <c r="BY160" s="17">
        <f t="shared" si="16"/>
        <v>70.949999999999477</v>
      </c>
      <c r="BZ160" s="17">
        <f t="shared" si="17"/>
        <v>3.5500000000000078</v>
      </c>
      <c r="CA160" s="17">
        <f t="shared" si="18"/>
        <v>10.229999999999952</v>
      </c>
      <c r="CB160" s="17">
        <f t="shared" si="19"/>
        <v>84.729999999999436</v>
      </c>
    </row>
    <row r="161" spans="1:80" x14ac:dyDescent="0.25">
      <c r="A161" t="str">
        <f t="shared" si="22"/>
        <v>TCN.TC01</v>
      </c>
      <c r="B161" s="1" t="s">
        <v>33</v>
      </c>
      <c r="C161" s="1" t="s">
        <v>203</v>
      </c>
      <c r="D161" s="1" t="s">
        <v>203</v>
      </c>
      <c r="E161" s="17">
        <v>0</v>
      </c>
      <c r="F161" s="17">
        <v>0</v>
      </c>
      <c r="G161" s="17">
        <v>0</v>
      </c>
      <c r="H161" s="17">
        <v>0</v>
      </c>
      <c r="I161" s="17">
        <v>0</v>
      </c>
      <c r="J161" s="17">
        <v>0</v>
      </c>
      <c r="K161" s="17">
        <v>0</v>
      </c>
      <c r="L161" s="17">
        <v>0</v>
      </c>
      <c r="M161" s="17">
        <v>0</v>
      </c>
      <c r="N161" s="17">
        <v>0</v>
      </c>
      <c r="O161" s="17">
        <v>0</v>
      </c>
      <c r="P161" s="17">
        <v>0</v>
      </c>
      <c r="Q161" s="20">
        <v>0</v>
      </c>
      <c r="R161" s="20">
        <v>0</v>
      </c>
      <c r="S161" s="20">
        <v>0</v>
      </c>
      <c r="T161" s="20">
        <v>0</v>
      </c>
      <c r="U161" s="20">
        <v>0</v>
      </c>
      <c r="V161" s="20">
        <v>0</v>
      </c>
      <c r="W161" s="20">
        <v>0</v>
      </c>
      <c r="X161" s="20">
        <v>0</v>
      </c>
      <c r="Y161" s="20">
        <v>0</v>
      </c>
      <c r="Z161" s="20">
        <v>0</v>
      </c>
      <c r="AA161" s="20">
        <v>0</v>
      </c>
      <c r="AB161" s="20">
        <v>0</v>
      </c>
      <c r="AC161" s="17">
        <v>0</v>
      </c>
      <c r="AD161" s="17">
        <v>0</v>
      </c>
      <c r="AE161" s="17">
        <v>0</v>
      </c>
      <c r="AF161" s="17">
        <v>0</v>
      </c>
      <c r="AG161" s="17">
        <v>0</v>
      </c>
      <c r="AH161" s="17">
        <v>0</v>
      </c>
      <c r="AI161" s="17">
        <v>0</v>
      </c>
      <c r="AJ161" s="17">
        <v>0</v>
      </c>
      <c r="AK161" s="17">
        <v>0</v>
      </c>
      <c r="AL161" s="17">
        <v>0</v>
      </c>
      <c r="AM161" s="17">
        <v>0</v>
      </c>
      <c r="AN161" s="17">
        <v>0</v>
      </c>
      <c r="AO161" s="20">
        <f t="shared" si="23"/>
        <v>0</v>
      </c>
      <c r="AP161" s="20">
        <f t="shared" si="25"/>
        <v>0</v>
      </c>
      <c r="AQ161" s="20">
        <f t="shared" si="25"/>
        <v>0</v>
      </c>
      <c r="AR161" s="20">
        <f t="shared" si="25"/>
        <v>0</v>
      </c>
      <c r="AS161" s="20">
        <f t="shared" si="25"/>
        <v>0</v>
      </c>
      <c r="AT161" s="20">
        <f t="shared" si="25"/>
        <v>0</v>
      </c>
      <c r="AU161" s="20">
        <f t="shared" si="25"/>
        <v>0</v>
      </c>
      <c r="AV161" s="20">
        <f t="shared" si="25"/>
        <v>0</v>
      </c>
      <c r="AW161" s="20">
        <f t="shared" si="25"/>
        <v>0</v>
      </c>
      <c r="AX161" s="20">
        <f t="shared" si="25"/>
        <v>0</v>
      </c>
      <c r="AY161" s="20">
        <f t="shared" si="25"/>
        <v>0</v>
      </c>
      <c r="AZ161" s="20">
        <f t="shared" si="25"/>
        <v>0</v>
      </c>
      <c r="BA161" s="17">
        <v>0</v>
      </c>
      <c r="BB161" s="17">
        <v>0</v>
      </c>
      <c r="BC161" s="17">
        <v>0</v>
      </c>
      <c r="BD161" s="17">
        <v>0</v>
      </c>
      <c r="BE161" s="17">
        <v>0</v>
      </c>
      <c r="BF161" s="17">
        <v>0</v>
      </c>
      <c r="BG161" s="17">
        <v>0</v>
      </c>
      <c r="BH161" s="17">
        <v>0</v>
      </c>
      <c r="BI161" s="17">
        <v>0</v>
      </c>
      <c r="BJ161" s="17">
        <v>0</v>
      </c>
      <c r="BK161" s="17">
        <v>0</v>
      </c>
      <c r="BL161" s="17">
        <v>0</v>
      </c>
      <c r="BM161" s="20">
        <f t="shared" si="24"/>
        <v>0</v>
      </c>
      <c r="BN161" s="20">
        <f t="shared" si="26"/>
        <v>0</v>
      </c>
      <c r="BO161" s="20">
        <f t="shared" si="26"/>
        <v>0</v>
      </c>
      <c r="BP161" s="20">
        <f t="shared" si="26"/>
        <v>0</v>
      </c>
      <c r="BQ161" s="20">
        <f t="shared" si="26"/>
        <v>0</v>
      </c>
      <c r="BR161" s="20">
        <f t="shared" si="26"/>
        <v>0</v>
      </c>
      <c r="BS161" s="20">
        <f t="shared" si="26"/>
        <v>0</v>
      </c>
      <c r="BT161" s="20">
        <f t="shared" si="26"/>
        <v>0</v>
      </c>
      <c r="BU161" s="20">
        <f t="shared" si="26"/>
        <v>0</v>
      </c>
      <c r="BV161" s="20">
        <f t="shared" si="26"/>
        <v>0</v>
      </c>
      <c r="BW161" s="20">
        <f t="shared" si="26"/>
        <v>0</v>
      </c>
      <c r="BX161" s="20">
        <f t="shared" si="26"/>
        <v>0</v>
      </c>
      <c r="BY161" s="17">
        <f t="shared" si="16"/>
        <v>0</v>
      </c>
      <c r="BZ161" s="17">
        <f t="shared" si="17"/>
        <v>0</v>
      </c>
      <c r="CA161" s="17">
        <f t="shared" si="18"/>
        <v>0</v>
      </c>
      <c r="CB161" s="17">
        <f t="shared" si="19"/>
        <v>0</v>
      </c>
    </row>
    <row r="162" spans="1:80" x14ac:dyDescent="0.25">
      <c r="A162" t="str">
        <f t="shared" si="22"/>
        <v>TCN.TC02</v>
      </c>
      <c r="B162" s="1" t="s">
        <v>33</v>
      </c>
      <c r="C162" s="1" t="s">
        <v>204</v>
      </c>
      <c r="D162" s="1" t="s">
        <v>204</v>
      </c>
      <c r="E162" s="17">
        <v>20.199999999999818</v>
      </c>
      <c r="F162" s="17">
        <v>9.4800000000000182</v>
      </c>
      <c r="G162" s="17">
        <v>6.75</v>
      </c>
      <c r="H162" s="17">
        <v>7.4800000000000182</v>
      </c>
      <c r="I162" s="17">
        <v>6.4300000000000637</v>
      </c>
      <c r="J162" s="17">
        <v>5.5499999999999545</v>
      </c>
      <c r="K162" s="17">
        <v>2.2799999999999727</v>
      </c>
      <c r="L162" s="17">
        <v>0.90999999999999659</v>
      </c>
      <c r="M162" s="17">
        <v>5.7099999999999227</v>
      </c>
      <c r="N162" s="17">
        <v>3.1100000000000136</v>
      </c>
      <c r="O162" s="17">
        <v>2.5600000000000023</v>
      </c>
      <c r="P162" s="17">
        <v>5.1599999999999682</v>
      </c>
      <c r="Q162" s="20">
        <v>1.0100000000000016</v>
      </c>
      <c r="R162" s="20">
        <v>0.47999999999999865</v>
      </c>
      <c r="S162" s="20">
        <v>0.33999999999999986</v>
      </c>
      <c r="T162" s="20">
        <v>0.37000000000000005</v>
      </c>
      <c r="U162" s="20">
        <v>0.31999999999999995</v>
      </c>
      <c r="V162" s="20">
        <v>0.27999999999999997</v>
      </c>
      <c r="W162" s="20">
        <v>0.10999999999999999</v>
      </c>
      <c r="X162" s="20">
        <v>3.999999999999998E-2</v>
      </c>
      <c r="Y162" s="20">
        <v>0.29000000000000004</v>
      </c>
      <c r="Z162" s="20">
        <v>0.14999999999999991</v>
      </c>
      <c r="AA162" s="20">
        <v>0.13</v>
      </c>
      <c r="AB162" s="20">
        <v>0.26</v>
      </c>
      <c r="AC162" s="17">
        <v>2.730000000000004</v>
      </c>
      <c r="AD162" s="17">
        <v>1.2699999999999996</v>
      </c>
      <c r="AE162" s="17">
        <v>0.89000000000000057</v>
      </c>
      <c r="AF162" s="17">
        <v>0.97</v>
      </c>
      <c r="AG162" s="17">
        <v>0.82000000000000006</v>
      </c>
      <c r="AH162" s="17">
        <v>0.70000000000000007</v>
      </c>
      <c r="AI162" s="17">
        <v>0.28000000000000003</v>
      </c>
      <c r="AJ162" s="17">
        <v>0.10999999999999999</v>
      </c>
      <c r="AK162" s="17">
        <v>0.69</v>
      </c>
      <c r="AL162" s="17">
        <v>0.35999999999999988</v>
      </c>
      <c r="AM162" s="17">
        <v>0.29000000000000004</v>
      </c>
      <c r="AN162" s="17">
        <v>0.58999999999999986</v>
      </c>
      <c r="AO162" s="20">
        <f t="shared" si="23"/>
        <v>23.939999999999824</v>
      </c>
      <c r="AP162" s="20">
        <f t="shared" si="25"/>
        <v>11.230000000000016</v>
      </c>
      <c r="AQ162" s="20">
        <f t="shared" si="25"/>
        <v>7.98</v>
      </c>
      <c r="AR162" s="20">
        <f t="shared" si="25"/>
        <v>8.820000000000018</v>
      </c>
      <c r="AS162" s="20">
        <f t="shared" si="25"/>
        <v>7.5700000000000642</v>
      </c>
      <c r="AT162" s="20">
        <f t="shared" si="25"/>
        <v>6.529999999999955</v>
      </c>
      <c r="AU162" s="20">
        <f t="shared" si="25"/>
        <v>2.6699999999999724</v>
      </c>
      <c r="AV162" s="20">
        <f t="shared" si="25"/>
        <v>1.0599999999999965</v>
      </c>
      <c r="AW162" s="20">
        <f t="shared" si="25"/>
        <v>6.6899999999999231</v>
      </c>
      <c r="AX162" s="20">
        <f t="shared" si="25"/>
        <v>3.6200000000000134</v>
      </c>
      <c r="AY162" s="20">
        <f t="shared" si="25"/>
        <v>2.9800000000000022</v>
      </c>
      <c r="AZ162" s="20">
        <f t="shared" si="25"/>
        <v>6.0099999999999678</v>
      </c>
      <c r="BA162" s="17">
        <v>0.4</v>
      </c>
      <c r="BB162" s="17">
        <v>0.19</v>
      </c>
      <c r="BC162" s="17">
        <v>0.13</v>
      </c>
      <c r="BD162" s="17">
        <v>0.15</v>
      </c>
      <c r="BE162" s="17">
        <v>0.13</v>
      </c>
      <c r="BF162" s="17">
        <v>0.11</v>
      </c>
      <c r="BG162" s="17">
        <v>0.05</v>
      </c>
      <c r="BH162" s="17">
        <v>0.02</v>
      </c>
      <c r="BI162" s="17">
        <v>0.11</v>
      </c>
      <c r="BJ162" s="17">
        <v>0.06</v>
      </c>
      <c r="BK162" s="17">
        <v>0.05</v>
      </c>
      <c r="BL162" s="17">
        <v>0.1</v>
      </c>
      <c r="BM162" s="20">
        <f t="shared" si="24"/>
        <v>24.339999999999822</v>
      </c>
      <c r="BN162" s="20">
        <f t="shared" si="26"/>
        <v>11.420000000000016</v>
      </c>
      <c r="BO162" s="20">
        <f t="shared" si="26"/>
        <v>8.1100000000000012</v>
      </c>
      <c r="BP162" s="20">
        <f t="shared" si="26"/>
        <v>8.9700000000000184</v>
      </c>
      <c r="BQ162" s="20">
        <f t="shared" si="26"/>
        <v>7.7000000000000641</v>
      </c>
      <c r="BR162" s="20">
        <f t="shared" si="26"/>
        <v>6.6399999999999553</v>
      </c>
      <c r="BS162" s="20">
        <f t="shared" si="26"/>
        <v>2.7199999999999722</v>
      </c>
      <c r="BT162" s="20">
        <f t="shared" si="26"/>
        <v>1.0799999999999965</v>
      </c>
      <c r="BU162" s="20">
        <f t="shared" si="26"/>
        <v>6.7999999999999234</v>
      </c>
      <c r="BV162" s="20">
        <f t="shared" si="26"/>
        <v>3.6800000000000135</v>
      </c>
      <c r="BW162" s="20">
        <f t="shared" si="26"/>
        <v>3.030000000000002</v>
      </c>
      <c r="BX162" s="20">
        <f t="shared" si="26"/>
        <v>6.1099999999999675</v>
      </c>
      <c r="BY162" s="17">
        <f t="shared" si="16"/>
        <v>75.619999999999749</v>
      </c>
      <c r="BZ162" s="17">
        <f t="shared" si="17"/>
        <v>3.7799999999999994</v>
      </c>
      <c r="CA162" s="17">
        <f t="shared" si="18"/>
        <v>11.200000000000005</v>
      </c>
      <c r="CB162" s="17">
        <f t="shared" si="19"/>
        <v>90.599999999999753</v>
      </c>
    </row>
    <row r="163" spans="1:80" x14ac:dyDescent="0.25">
      <c r="A163" t="str">
        <f t="shared" si="22"/>
        <v>TEN.BCHIMP</v>
      </c>
      <c r="B163" s="1" t="s">
        <v>205</v>
      </c>
      <c r="C163" s="1" t="s">
        <v>206</v>
      </c>
      <c r="D163" s="1" t="s">
        <v>21</v>
      </c>
      <c r="E163" s="17">
        <v>21.090000000000146</v>
      </c>
      <c r="F163" s="17">
        <v>1.6100000000000136</v>
      </c>
      <c r="G163" s="17">
        <v>0</v>
      </c>
      <c r="H163" s="17">
        <v>0.73000000000001819</v>
      </c>
      <c r="I163" s="17">
        <v>3.7899999999999636</v>
      </c>
      <c r="J163" s="17">
        <v>3.7899999999999636</v>
      </c>
      <c r="K163" s="17">
        <v>3.1500000000000909</v>
      </c>
      <c r="L163" s="17">
        <v>0.48000000000001819</v>
      </c>
      <c r="M163" s="17">
        <v>0</v>
      </c>
      <c r="N163" s="17">
        <v>43.549999999995634</v>
      </c>
      <c r="O163" s="17">
        <v>4.6900000000000546</v>
      </c>
      <c r="P163" s="17">
        <v>7.8700000000004593</v>
      </c>
      <c r="Q163" s="20">
        <v>1.0500000000000114</v>
      </c>
      <c r="R163" s="20">
        <v>8.0000000000000071E-2</v>
      </c>
      <c r="S163" s="20">
        <v>0</v>
      </c>
      <c r="T163" s="20">
        <v>3.0000000000000249E-2</v>
      </c>
      <c r="U163" s="20">
        <v>0.19000000000000128</v>
      </c>
      <c r="V163" s="20">
        <v>0.19000000000000128</v>
      </c>
      <c r="W163" s="20">
        <v>0.16000000000000014</v>
      </c>
      <c r="X163" s="20">
        <v>1.9999999999999574E-2</v>
      </c>
      <c r="Y163" s="20">
        <v>0</v>
      </c>
      <c r="Z163" s="20">
        <v>2.1700000000000159</v>
      </c>
      <c r="AA163" s="20">
        <v>0.23999999999999844</v>
      </c>
      <c r="AB163" s="20">
        <v>0.39999999999999858</v>
      </c>
      <c r="AC163" s="17">
        <v>2.8500000000000227</v>
      </c>
      <c r="AD163" s="17">
        <v>0.21999999999999886</v>
      </c>
      <c r="AE163" s="17">
        <v>0</v>
      </c>
      <c r="AF163" s="17">
        <v>9.9999999999999645E-2</v>
      </c>
      <c r="AG163" s="17">
        <v>0.48000000000000398</v>
      </c>
      <c r="AH163" s="17">
        <v>0.46999999999999886</v>
      </c>
      <c r="AI163" s="17">
        <v>0.39000000000000057</v>
      </c>
      <c r="AJ163" s="17">
        <v>5.9999999999999609E-2</v>
      </c>
      <c r="AK163" s="17">
        <v>0</v>
      </c>
      <c r="AL163" s="17">
        <v>5.1500000000000909</v>
      </c>
      <c r="AM163" s="17">
        <v>0.53999999999999204</v>
      </c>
      <c r="AN163" s="17">
        <v>0.90999999999999659</v>
      </c>
      <c r="AO163" s="20">
        <f t="shared" si="23"/>
        <v>24.99000000000018</v>
      </c>
      <c r="AP163" s="20">
        <f t="shared" si="25"/>
        <v>1.9100000000000126</v>
      </c>
      <c r="AQ163" s="20">
        <f t="shared" si="25"/>
        <v>0</v>
      </c>
      <c r="AR163" s="20">
        <f t="shared" si="25"/>
        <v>0.86000000000001808</v>
      </c>
      <c r="AS163" s="20">
        <f t="shared" si="25"/>
        <v>4.4599999999999689</v>
      </c>
      <c r="AT163" s="20">
        <f t="shared" si="25"/>
        <v>4.4499999999999638</v>
      </c>
      <c r="AU163" s="20">
        <f t="shared" si="25"/>
        <v>3.7000000000000917</v>
      </c>
      <c r="AV163" s="20">
        <f t="shared" si="25"/>
        <v>0.56000000000001737</v>
      </c>
      <c r="AW163" s="20">
        <f t="shared" si="25"/>
        <v>0</v>
      </c>
      <c r="AX163" s="20">
        <f t="shared" si="25"/>
        <v>50.869999999995741</v>
      </c>
      <c r="AY163" s="20">
        <f t="shared" si="25"/>
        <v>5.470000000000045</v>
      </c>
      <c r="AZ163" s="20">
        <f t="shared" si="25"/>
        <v>9.1800000000004545</v>
      </c>
      <c r="BA163" s="17">
        <v>0.42</v>
      </c>
      <c r="BB163" s="17">
        <v>0.03</v>
      </c>
      <c r="BC163" s="17">
        <v>0</v>
      </c>
      <c r="BD163" s="17">
        <v>0.01</v>
      </c>
      <c r="BE163" s="17">
        <v>0.08</v>
      </c>
      <c r="BF163" s="17">
        <v>0.08</v>
      </c>
      <c r="BG163" s="17">
        <v>0.06</v>
      </c>
      <c r="BH163" s="17">
        <v>0.01</v>
      </c>
      <c r="BI163" s="17">
        <v>0</v>
      </c>
      <c r="BJ163" s="17">
        <v>0.87</v>
      </c>
      <c r="BK163" s="17">
        <v>0.09</v>
      </c>
      <c r="BL163" s="17">
        <v>0.16</v>
      </c>
      <c r="BM163" s="20">
        <f t="shared" si="24"/>
        <v>25.410000000000181</v>
      </c>
      <c r="BN163" s="20">
        <f t="shared" si="26"/>
        <v>1.9400000000000126</v>
      </c>
      <c r="BO163" s="20">
        <f t="shared" si="26"/>
        <v>0</v>
      </c>
      <c r="BP163" s="20">
        <f t="shared" si="26"/>
        <v>0.87000000000001809</v>
      </c>
      <c r="BQ163" s="20">
        <f t="shared" si="26"/>
        <v>4.5399999999999689</v>
      </c>
      <c r="BR163" s="20">
        <f t="shared" si="26"/>
        <v>4.5299999999999638</v>
      </c>
      <c r="BS163" s="20">
        <f t="shared" si="26"/>
        <v>3.7600000000000917</v>
      </c>
      <c r="BT163" s="20">
        <f t="shared" si="26"/>
        <v>0.57000000000001738</v>
      </c>
      <c r="BU163" s="20">
        <f t="shared" si="26"/>
        <v>0</v>
      </c>
      <c r="BV163" s="20">
        <f t="shared" si="26"/>
        <v>51.739999999995739</v>
      </c>
      <c r="BW163" s="20">
        <f t="shared" si="26"/>
        <v>5.5600000000000449</v>
      </c>
      <c r="BX163" s="20">
        <f t="shared" si="26"/>
        <v>9.3400000000004546</v>
      </c>
      <c r="BY163" s="17">
        <f t="shared" si="16"/>
        <v>90.749999999996362</v>
      </c>
      <c r="BZ163" s="17">
        <f t="shared" si="17"/>
        <v>4.5300000000000269</v>
      </c>
      <c r="CA163" s="17">
        <f t="shared" si="18"/>
        <v>12.980000000000103</v>
      </c>
      <c r="CB163" s="17">
        <f t="shared" si="19"/>
        <v>108.2599999999965</v>
      </c>
    </row>
    <row r="164" spans="1:80" x14ac:dyDescent="0.25">
      <c r="A164" t="str">
        <f t="shared" si="22"/>
        <v>TEN.BCHEXP</v>
      </c>
      <c r="B164" s="1" t="s">
        <v>205</v>
      </c>
      <c r="C164" s="1" t="s">
        <v>207</v>
      </c>
      <c r="D164" s="1" t="s">
        <v>28</v>
      </c>
      <c r="E164" s="17">
        <v>0</v>
      </c>
      <c r="F164" s="17">
        <v>0</v>
      </c>
      <c r="G164" s="17">
        <v>0</v>
      </c>
      <c r="H164" s="17">
        <v>0</v>
      </c>
      <c r="I164" s="17">
        <v>0</v>
      </c>
      <c r="J164" s="17">
        <v>0</v>
      </c>
      <c r="K164" s="17">
        <v>0</v>
      </c>
      <c r="L164" s="17">
        <v>0</v>
      </c>
      <c r="M164" s="17">
        <v>0</v>
      </c>
      <c r="N164" s="17">
        <v>0</v>
      </c>
      <c r="O164" s="17">
        <v>0</v>
      </c>
      <c r="P164" s="17">
        <v>0</v>
      </c>
      <c r="Q164" s="20">
        <v>0</v>
      </c>
      <c r="R164" s="20">
        <v>0</v>
      </c>
      <c r="S164" s="20">
        <v>0</v>
      </c>
      <c r="T164" s="20">
        <v>0</v>
      </c>
      <c r="U164" s="20">
        <v>0</v>
      </c>
      <c r="V164" s="20">
        <v>0</v>
      </c>
      <c r="W164" s="20">
        <v>0</v>
      </c>
      <c r="X164" s="20">
        <v>0</v>
      </c>
      <c r="Y164" s="20">
        <v>0</v>
      </c>
      <c r="Z164" s="20">
        <v>0</v>
      </c>
      <c r="AA164" s="20">
        <v>0</v>
      </c>
      <c r="AB164" s="20">
        <v>0</v>
      </c>
      <c r="AC164" s="17">
        <v>0</v>
      </c>
      <c r="AD164" s="17">
        <v>0</v>
      </c>
      <c r="AE164" s="17">
        <v>0</v>
      </c>
      <c r="AF164" s="17">
        <v>0</v>
      </c>
      <c r="AG164" s="17">
        <v>0</v>
      </c>
      <c r="AH164" s="17">
        <v>0</v>
      </c>
      <c r="AI164" s="17">
        <v>0</v>
      </c>
      <c r="AJ164" s="17">
        <v>0</v>
      </c>
      <c r="AK164" s="17">
        <v>0</v>
      </c>
      <c r="AL164" s="17">
        <v>0</v>
      </c>
      <c r="AM164" s="17">
        <v>0</v>
      </c>
      <c r="AN164" s="17">
        <v>0</v>
      </c>
      <c r="AO164" s="20">
        <f t="shared" si="23"/>
        <v>0</v>
      </c>
      <c r="AP164" s="20">
        <f t="shared" si="25"/>
        <v>0</v>
      </c>
      <c r="AQ164" s="20">
        <f t="shared" si="25"/>
        <v>0</v>
      </c>
      <c r="AR164" s="20">
        <f t="shared" si="25"/>
        <v>0</v>
      </c>
      <c r="AS164" s="20">
        <f t="shared" si="25"/>
        <v>0</v>
      </c>
      <c r="AT164" s="20">
        <f t="shared" si="25"/>
        <v>0</v>
      </c>
      <c r="AU164" s="20">
        <f t="shared" si="25"/>
        <v>0</v>
      </c>
      <c r="AV164" s="20">
        <f t="shared" si="25"/>
        <v>0</v>
      </c>
      <c r="AW164" s="20">
        <f t="shared" si="25"/>
        <v>0</v>
      </c>
      <c r="AX164" s="20">
        <f t="shared" si="25"/>
        <v>0</v>
      </c>
      <c r="AY164" s="20">
        <f t="shared" si="25"/>
        <v>0</v>
      </c>
      <c r="AZ164" s="20">
        <f t="shared" si="25"/>
        <v>0</v>
      </c>
      <c r="BA164" s="17">
        <v>0</v>
      </c>
      <c r="BB164" s="17">
        <v>0</v>
      </c>
      <c r="BC164" s="17">
        <v>0</v>
      </c>
      <c r="BD164" s="17">
        <v>0</v>
      </c>
      <c r="BE164" s="17">
        <v>0</v>
      </c>
      <c r="BF164" s="17">
        <v>0</v>
      </c>
      <c r="BG164" s="17">
        <v>0</v>
      </c>
      <c r="BH164" s="17">
        <v>0</v>
      </c>
      <c r="BI164" s="17">
        <v>0</v>
      </c>
      <c r="BJ164" s="17">
        <v>0</v>
      </c>
      <c r="BK164" s="17">
        <v>0</v>
      </c>
      <c r="BL164" s="17">
        <v>0</v>
      </c>
      <c r="BM164" s="20">
        <f t="shared" si="24"/>
        <v>0</v>
      </c>
      <c r="BN164" s="20">
        <f t="shared" si="26"/>
        <v>0</v>
      </c>
      <c r="BO164" s="20">
        <f t="shared" si="26"/>
        <v>0</v>
      </c>
      <c r="BP164" s="20">
        <f t="shared" si="26"/>
        <v>0</v>
      </c>
      <c r="BQ164" s="20">
        <f t="shared" si="26"/>
        <v>0</v>
      </c>
      <c r="BR164" s="20">
        <f t="shared" si="26"/>
        <v>0</v>
      </c>
      <c r="BS164" s="20">
        <f t="shared" si="26"/>
        <v>0</v>
      </c>
      <c r="BT164" s="20">
        <f t="shared" si="26"/>
        <v>0</v>
      </c>
      <c r="BU164" s="20">
        <f t="shared" si="26"/>
        <v>0</v>
      </c>
      <c r="BV164" s="20">
        <f t="shared" si="26"/>
        <v>0</v>
      </c>
      <c r="BW164" s="20">
        <f t="shared" si="26"/>
        <v>0</v>
      </c>
      <c r="BX164" s="20">
        <f t="shared" si="26"/>
        <v>0</v>
      </c>
      <c r="BY164" s="17">
        <f t="shared" si="16"/>
        <v>0</v>
      </c>
      <c r="BZ164" s="17">
        <f t="shared" si="17"/>
        <v>0</v>
      </c>
      <c r="CA164" s="17">
        <f t="shared" si="18"/>
        <v>0</v>
      </c>
      <c r="CB164" s="17">
        <f t="shared" si="19"/>
        <v>0</v>
      </c>
    </row>
    <row r="165" spans="1:80" x14ac:dyDescent="0.25">
      <c r="A165" t="str">
        <f t="shared" si="22"/>
        <v>TEN.120SIMP</v>
      </c>
      <c r="B165" s="1" t="s">
        <v>205</v>
      </c>
      <c r="C165" s="1" t="s">
        <v>873</v>
      </c>
      <c r="D165" s="1" t="s">
        <v>72</v>
      </c>
      <c r="E165" s="17">
        <v>0</v>
      </c>
      <c r="F165" s="17">
        <v>0</v>
      </c>
      <c r="G165" s="17">
        <v>0</v>
      </c>
      <c r="H165" s="17">
        <v>0</v>
      </c>
      <c r="I165" s="17">
        <v>0</v>
      </c>
      <c r="J165" s="17">
        <v>0</v>
      </c>
      <c r="K165" s="17">
        <v>0</v>
      </c>
      <c r="L165" s="17">
        <v>0</v>
      </c>
      <c r="M165" s="17">
        <v>0</v>
      </c>
      <c r="N165" s="17">
        <v>0</v>
      </c>
      <c r="O165" s="17">
        <v>0</v>
      </c>
      <c r="P165" s="17">
        <v>0</v>
      </c>
      <c r="Q165" s="20">
        <v>0</v>
      </c>
      <c r="R165" s="20">
        <v>0</v>
      </c>
      <c r="S165" s="20">
        <v>0</v>
      </c>
      <c r="T165" s="20">
        <v>0</v>
      </c>
      <c r="U165" s="20">
        <v>0</v>
      </c>
      <c r="V165" s="20">
        <v>0</v>
      </c>
      <c r="W165" s="20">
        <v>0</v>
      </c>
      <c r="X165" s="20">
        <v>0</v>
      </c>
      <c r="Y165" s="20">
        <v>0</v>
      </c>
      <c r="Z165" s="20">
        <v>0</v>
      </c>
      <c r="AA165" s="20">
        <v>0</v>
      </c>
      <c r="AB165" s="20">
        <v>0</v>
      </c>
      <c r="AC165" s="17">
        <v>0</v>
      </c>
      <c r="AD165" s="17">
        <v>0</v>
      </c>
      <c r="AE165" s="17">
        <v>0</v>
      </c>
      <c r="AF165" s="17">
        <v>0</v>
      </c>
      <c r="AG165" s="17">
        <v>0</v>
      </c>
      <c r="AH165" s="17">
        <v>0</v>
      </c>
      <c r="AI165" s="17">
        <v>0</v>
      </c>
      <c r="AJ165" s="17">
        <v>0</v>
      </c>
      <c r="AK165" s="17">
        <v>0</v>
      </c>
      <c r="AL165" s="17">
        <v>0</v>
      </c>
      <c r="AM165" s="17">
        <v>0</v>
      </c>
      <c r="AN165" s="17">
        <v>0</v>
      </c>
      <c r="AO165" s="20">
        <f t="shared" si="23"/>
        <v>0</v>
      </c>
      <c r="AP165" s="20">
        <f t="shared" si="25"/>
        <v>0</v>
      </c>
      <c r="AQ165" s="20">
        <f t="shared" si="25"/>
        <v>0</v>
      </c>
      <c r="AR165" s="20">
        <f t="shared" si="25"/>
        <v>0</v>
      </c>
      <c r="AS165" s="20">
        <f t="shared" si="25"/>
        <v>0</v>
      </c>
      <c r="AT165" s="20">
        <f t="shared" si="25"/>
        <v>0</v>
      </c>
      <c r="AU165" s="20">
        <f t="shared" si="25"/>
        <v>0</v>
      </c>
      <c r="AV165" s="20">
        <f t="shared" si="25"/>
        <v>0</v>
      </c>
      <c r="AW165" s="20">
        <f t="shared" si="25"/>
        <v>0</v>
      </c>
      <c r="AX165" s="20">
        <f t="shared" si="25"/>
        <v>0</v>
      </c>
      <c r="AY165" s="20">
        <f t="shared" si="25"/>
        <v>0</v>
      </c>
      <c r="AZ165" s="20">
        <f t="shared" si="25"/>
        <v>0</v>
      </c>
      <c r="BA165" s="17">
        <v>0</v>
      </c>
      <c r="BB165" s="17">
        <v>0</v>
      </c>
      <c r="BC165" s="17">
        <v>0</v>
      </c>
      <c r="BD165" s="17">
        <v>0</v>
      </c>
      <c r="BE165" s="17">
        <v>0</v>
      </c>
      <c r="BF165" s="17">
        <v>0</v>
      </c>
      <c r="BG165" s="17">
        <v>0</v>
      </c>
      <c r="BH165" s="17">
        <v>0</v>
      </c>
      <c r="BI165" s="17">
        <v>0</v>
      </c>
      <c r="BJ165" s="17">
        <v>0</v>
      </c>
      <c r="BK165" s="17">
        <v>0</v>
      </c>
      <c r="BL165" s="17">
        <v>0</v>
      </c>
      <c r="BM165" s="20">
        <f t="shared" si="24"/>
        <v>0</v>
      </c>
      <c r="BN165" s="20">
        <f t="shared" si="26"/>
        <v>0</v>
      </c>
      <c r="BO165" s="20">
        <f t="shared" si="26"/>
        <v>0</v>
      </c>
      <c r="BP165" s="20">
        <f t="shared" si="26"/>
        <v>0</v>
      </c>
      <c r="BQ165" s="20">
        <f t="shared" si="26"/>
        <v>0</v>
      </c>
      <c r="BR165" s="20">
        <f t="shared" si="26"/>
        <v>0</v>
      </c>
      <c r="BS165" s="20">
        <f t="shared" si="26"/>
        <v>0</v>
      </c>
      <c r="BT165" s="20">
        <f t="shared" si="26"/>
        <v>0</v>
      </c>
      <c r="BU165" s="20">
        <f t="shared" si="26"/>
        <v>0</v>
      </c>
      <c r="BV165" s="20">
        <f t="shared" si="26"/>
        <v>0</v>
      </c>
      <c r="BW165" s="20">
        <f t="shared" si="26"/>
        <v>0</v>
      </c>
      <c r="BX165" s="20">
        <f t="shared" si="26"/>
        <v>0</v>
      </c>
      <c r="BY165" s="17">
        <f t="shared" si="16"/>
        <v>0</v>
      </c>
      <c r="BZ165" s="17">
        <f t="shared" si="17"/>
        <v>0</v>
      </c>
      <c r="CA165" s="17">
        <f t="shared" si="18"/>
        <v>0</v>
      </c>
      <c r="CB165" s="17">
        <f t="shared" si="19"/>
        <v>0</v>
      </c>
    </row>
    <row r="166" spans="1:80" x14ac:dyDescent="0.25">
      <c r="A166" t="str">
        <f t="shared" si="22"/>
        <v>TAU.THS</v>
      </c>
      <c r="B166" s="1" t="s">
        <v>31</v>
      </c>
      <c r="C166" s="1" t="s">
        <v>208</v>
      </c>
      <c r="D166" s="1" t="s">
        <v>208</v>
      </c>
      <c r="E166" s="17">
        <v>141.07</v>
      </c>
      <c r="F166" s="17">
        <v>66.78</v>
      </c>
      <c r="G166" s="17">
        <v>0</v>
      </c>
      <c r="H166" s="17">
        <v>0</v>
      </c>
      <c r="I166" s="17">
        <v>0</v>
      </c>
      <c r="J166" s="17">
        <v>0</v>
      </c>
      <c r="K166" s="17">
        <v>0</v>
      </c>
      <c r="L166" s="17">
        <v>0</v>
      </c>
      <c r="M166" s="17">
        <v>0</v>
      </c>
      <c r="N166" s="17">
        <v>0</v>
      </c>
      <c r="O166" s="17">
        <v>0</v>
      </c>
      <c r="P166" s="17">
        <v>0</v>
      </c>
      <c r="Q166" s="20">
        <v>7.05</v>
      </c>
      <c r="R166" s="20">
        <v>3.3400000000000003</v>
      </c>
      <c r="S166" s="20">
        <v>0</v>
      </c>
      <c r="T166" s="20">
        <v>0</v>
      </c>
      <c r="U166" s="20">
        <v>0</v>
      </c>
      <c r="V166" s="20">
        <v>0</v>
      </c>
      <c r="W166" s="20">
        <v>0</v>
      </c>
      <c r="X166" s="20">
        <v>0</v>
      </c>
      <c r="Y166" s="20">
        <v>0</v>
      </c>
      <c r="Z166" s="20">
        <v>0</v>
      </c>
      <c r="AA166" s="20">
        <v>0</v>
      </c>
      <c r="AB166" s="20">
        <v>0</v>
      </c>
      <c r="AC166" s="17">
        <v>19.07</v>
      </c>
      <c r="AD166" s="17">
        <v>8.9</v>
      </c>
      <c r="AE166" s="17">
        <v>0</v>
      </c>
      <c r="AF166" s="17">
        <v>0</v>
      </c>
      <c r="AG166" s="17">
        <v>0</v>
      </c>
      <c r="AH166" s="17">
        <v>0</v>
      </c>
      <c r="AI166" s="17">
        <v>0</v>
      </c>
      <c r="AJ166" s="17">
        <v>0</v>
      </c>
      <c r="AK166" s="17">
        <v>0</v>
      </c>
      <c r="AL166" s="17">
        <v>0</v>
      </c>
      <c r="AM166" s="17">
        <v>0</v>
      </c>
      <c r="AN166" s="17">
        <v>0</v>
      </c>
      <c r="AO166" s="20">
        <f t="shared" si="23"/>
        <v>167.19</v>
      </c>
      <c r="AP166" s="20">
        <f t="shared" si="25"/>
        <v>79.02000000000001</v>
      </c>
      <c r="AQ166" s="20">
        <f t="shared" si="25"/>
        <v>0</v>
      </c>
      <c r="AR166" s="20">
        <f t="shared" si="25"/>
        <v>0</v>
      </c>
      <c r="AS166" s="20">
        <f t="shared" si="25"/>
        <v>0</v>
      </c>
      <c r="AT166" s="20">
        <f t="shared" si="25"/>
        <v>0</v>
      </c>
      <c r="AU166" s="20">
        <f t="shared" si="25"/>
        <v>0</v>
      </c>
      <c r="AV166" s="20">
        <f t="shared" si="25"/>
        <v>0</v>
      </c>
      <c r="AW166" s="20">
        <f t="shared" si="25"/>
        <v>0</v>
      </c>
      <c r="AX166" s="20">
        <f t="shared" si="25"/>
        <v>0</v>
      </c>
      <c r="AY166" s="20">
        <f t="shared" si="25"/>
        <v>0</v>
      </c>
      <c r="AZ166" s="20">
        <f t="shared" si="25"/>
        <v>0</v>
      </c>
      <c r="BA166" s="17">
        <v>2.82</v>
      </c>
      <c r="BB166" s="17">
        <v>1.34</v>
      </c>
      <c r="BC166" s="17">
        <v>0</v>
      </c>
      <c r="BD166" s="17">
        <v>0</v>
      </c>
      <c r="BE166" s="17">
        <v>0</v>
      </c>
      <c r="BF166" s="17">
        <v>0</v>
      </c>
      <c r="BG166" s="17">
        <v>0</v>
      </c>
      <c r="BH166" s="17">
        <v>0</v>
      </c>
      <c r="BI166" s="17">
        <v>0</v>
      </c>
      <c r="BJ166" s="17">
        <v>0</v>
      </c>
      <c r="BK166" s="17">
        <v>0</v>
      </c>
      <c r="BL166" s="17">
        <v>0</v>
      </c>
      <c r="BM166" s="20">
        <f t="shared" si="24"/>
        <v>170.01</v>
      </c>
      <c r="BN166" s="20">
        <f t="shared" si="26"/>
        <v>80.360000000000014</v>
      </c>
      <c r="BO166" s="20">
        <f t="shared" si="26"/>
        <v>0</v>
      </c>
      <c r="BP166" s="20">
        <f t="shared" si="26"/>
        <v>0</v>
      </c>
      <c r="BQ166" s="20">
        <f t="shared" si="26"/>
        <v>0</v>
      </c>
      <c r="BR166" s="20">
        <f t="shared" si="26"/>
        <v>0</v>
      </c>
      <c r="BS166" s="20">
        <f t="shared" si="26"/>
        <v>0</v>
      </c>
      <c r="BT166" s="20">
        <f t="shared" si="26"/>
        <v>0</v>
      </c>
      <c r="BU166" s="20">
        <f t="shared" si="26"/>
        <v>0</v>
      </c>
      <c r="BV166" s="20">
        <f t="shared" si="26"/>
        <v>0</v>
      </c>
      <c r="BW166" s="20">
        <f t="shared" si="26"/>
        <v>0</v>
      </c>
      <c r="BX166" s="20">
        <f t="shared" si="26"/>
        <v>0</v>
      </c>
      <c r="BY166" s="17">
        <f t="shared" si="16"/>
        <v>207.85</v>
      </c>
      <c r="BZ166" s="17">
        <f t="shared" si="17"/>
        <v>10.39</v>
      </c>
      <c r="CA166" s="17">
        <f t="shared" si="18"/>
        <v>32.130000000000003</v>
      </c>
      <c r="CB166" s="17">
        <f t="shared" si="19"/>
        <v>250.37</v>
      </c>
    </row>
    <row r="167" spans="1:80" x14ac:dyDescent="0.25">
      <c r="A167" t="str">
        <f t="shared" si="22"/>
        <v>TEC.SPCEXP</v>
      </c>
      <c r="B167" s="1" t="s">
        <v>209</v>
      </c>
      <c r="C167" s="1" t="s">
        <v>890</v>
      </c>
      <c r="D167" s="1" t="s">
        <v>74</v>
      </c>
      <c r="E167" s="17">
        <v>0</v>
      </c>
      <c r="F167" s="17">
        <v>0</v>
      </c>
      <c r="G167" s="17">
        <v>0</v>
      </c>
      <c r="H167" s="17">
        <v>0</v>
      </c>
      <c r="I167" s="17">
        <v>0</v>
      </c>
      <c r="J167" s="17">
        <v>0</v>
      </c>
      <c r="K167" s="17">
        <v>0</v>
      </c>
      <c r="L167" s="17">
        <v>0</v>
      </c>
      <c r="M167" s="17">
        <v>0</v>
      </c>
      <c r="N167" s="17">
        <v>0</v>
      </c>
      <c r="O167" s="17">
        <v>0</v>
      </c>
      <c r="P167" s="17">
        <v>0</v>
      </c>
      <c r="Q167" s="20">
        <v>0</v>
      </c>
      <c r="R167" s="20">
        <v>0</v>
      </c>
      <c r="S167" s="20">
        <v>0</v>
      </c>
      <c r="T167" s="20">
        <v>0</v>
      </c>
      <c r="U167" s="20">
        <v>0</v>
      </c>
      <c r="V167" s="20">
        <v>0</v>
      </c>
      <c r="W167" s="20">
        <v>0</v>
      </c>
      <c r="X167" s="20">
        <v>0</v>
      </c>
      <c r="Y167" s="20">
        <v>0</v>
      </c>
      <c r="Z167" s="20">
        <v>0</v>
      </c>
      <c r="AA167" s="20">
        <v>0</v>
      </c>
      <c r="AB167" s="20">
        <v>0</v>
      </c>
      <c r="AC167" s="17">
        <v>0</v>
      </c>
      <c r="AD167" s="17">
        <v>0</v>
      </c>
      <c r="AE167" s="17">
        <v>0</v>
      </c>
      <c r="AF167" s="17">
        <v>0</v>
      </c>
      <c r="AG167" s="17">
        <v>0</v>
      </c>
      <c r="AH167" s="17">
        <v>0</v>
      </c>
      <c r="AI167" s="17">
        <v>0</v>
      </c>
      <c r="AJ167" s="17">
        <v>0</v>
      </c>
      <c r="AK167" s="17">
        <v>0</v>
      </c>
      <c r="AL167" s="17">
        <v>0</v>
      </c>
      <c r="AM167" s="17">
        <v>0</v>
      </c>
      <c r="AN167" s="17">
        <v>0</v>
      </c>
      <c r="AO167" s="20">
        <f t="shared" si="23"/>
        <v>0</v>
      </c>
      <c r="AP167" s="20">
        <f t="shared" si="25"/>
        <v>0</v>
      </c>
      <c r="AQ167" s="20">
        <f t="shared" si="25"/>
        <v>0</v>
      </c>
      <c r="AR167" s="20">
        <f t="shared" si="25"/>
        <v>0</v>
      </c>
      <c r="AS167" s="20">
        <f t="shared" si="25"/>
        <v>0</v>
      </c>
      <c r="AT167" s="20">
        <f t="shared" si="25"/>
        <v>0</v>
      </c>
      <c r="AU167" s="20">
        <f t="shared" si="25"/>
        <v>0</v>
      </c>
      <c r="AV167" s="20">
        <f t="shared" si="25"/>
        <v>0</v>
      </c>
      <c r="AW167" s="20">
        <f t="shared" si="25"/>
        <v>0</v>
      </c>
      <c r="AX167" s="20">
        <f t="shared" si="25"/>
        <v>0</v>
      </c>
      <c r="AY167" s="20">
        <f t="shared" si="25"/>
        <v>0</v>
      </c>
      <c r="AZ167" s="20">
        <f t="shared" si="25"/>
        <v>0</v>
      </c>
      <c r="BA167" s="17">
        <v>0</v>
      </c>
      <c r="BB167" s="17">
        <v>0</v>
      </c>
      <c r="BC167" s="17">
        <v>0</v>
      </c>
      <c r="BD167" s="17">
        <v>0</v>
      </c>
      <c r="BE167" s="17">
        <v>0</v>
      </c>
      <c r="BF167" s="17">
        <v>0</v>
      </c>
      <c r="BG167" s="17">
        <v>0</v>
      </c>
      <c r="BH167" s="17">
        <v>0</v>
      </c>
      <c r="BI167" s="17">
        <v>0</v>
      </c>
      <c r="BJ167" s="17">
        <v>0</v>
      </c>
      <c r="BK167" s="17">
        <v>0</v>
      </c>
      <c r="BL167" s="17">
        <v>0</v>
      </c>
      <c r="BM167" s="20">
        <f t="shared" si="24"/>
        <v>0</v>
      </c>
      <c r="BN167" s="20">
        <f t="shared" si="26"/>
        <v>0</v>
      </c>
      <c r="BO167" s="20">
        <f t="shared" si="26"/>
        <v>0</v>
      </c>
      <c r="BP167" s="20">
        <f t="shared" si="26"/>
        <v>0</v>
      </c>
      <c r="BQ167" s="20">
        <f t="shared" si="26"/>
        <v>0</v>
      </c>
      <c r="BR167" s="20">
        <f t="shared" si="26"/>
        <v>0</v>
      </c>
      <c r="BS167" s="20">
        <f t="shared" si="26"/>
        <v>0</v>
      </c>
      <c r="BT167" s="20">
        <f t="shared" si="26"/>
        <v>0</v>
      </c>
      <c r="BU167" s="20">
        <f t="shared" si="26"/>
        <v>0</v>
      </c>
      <c r="BV167" s="20">
        <f t="shared" si="26"/>
        <v>0</v>
      </c>
      <c r="BW167" s="20">
        <f t="shared" si="26"/>
        <v>0</v>
      </c>
      <c r="BX167" s="20">
        <f t="shared" si="26"/>
        <v>0</v>
      </c>
      <c r="BY167" s="17">
        <f t="shared" si="16"/>
        <v>0</v>
      </c>
      <c r="BZ167" s="17">
        <f t="shared" si="17"/>
        <v>0</v>
      </c>
      <c r="CA167" s="17">
        <f t="shared" si="18"/>
        <v>0</v>
      </c>
      <c r="CB167" s="17">
        <f t="shared" si="19"/>
        <v>0</v>
      </c>
    </row>
    <row r="168" spans="1:80" x14ac:dyDescent="0.25">
      <c r="A168" t="str">
        <f t="shared" si="22"/>
        <v>TPCI.SPCEXP</v>
      </c>
      <c r="B168" s="1" t="s">
        <v>210</v>
      </c>
      <c r="C168" s="1" t="s">
        <v>891</v>
      </c>
      <c r="D168" s="1" t="s">
        <v>74</v>
      </c>
      <c r="E168" s="17">
        <v>0</v>
      </c>
      <c r="F168" s="17">
        <v>0</v>
      </c>
      <c r="G168" s="17">
        <v>0</v>
      </c>
      <c r="H168" s="17">
        <v>0</v>
      </c>
      <c r="I168" s="17">
        <v>0</v>
      </c>
      <c r="J168" s="17">
        <v>0</v>
      </c>
      <c r="K168" s="17">
        <v>0</v>
      </c>
      <c r="L168" s="17">
        <v>0</v>
      </c>
      <c r="M168" s="17">
        <v>0</v>
      </c>
      <c r="N168" s="17">
        <v>0</v>
      </c>
      <c r="O168" s="17">
        <v>0</v>
      </c>
      <c r="P168" s="17">
        <v>0</v>
      </c>
      <c r="Q168" s="20">
        <v>0</v>
      </c>
      <c r="R168" s="20">
        <v>0</v>
      </c>
      <c r="S168" s="20">
        <v>0</v>
      </c>
      <c r="T168" s="20">
        <v>0</v>
      </c>
      <c r="U168" s="20">
        <v>0</v>
      </c>
      <c r="V168" s="20">
        <v>0</v>
      </c>
      <c r="W168" s="20">
        <v>0</v>
      </c>
      <c r="X168" s="20">
        <v>0</v>
      </c>
      <c r="Y168" s="20">
        <v>0</v>
      </c>
      <c r="Z168" s="20">
        <v>0</v>
      </c>
      <c r="AA168" s="20">
        <v>0</v>
      </c>
      <c r="AB168" s="20">
        <v>0</v>
      </c>
      <c r="AC168" s="17">
        <v>0</v>
      </c>
      <c r="AD168" s="17">
        <v>0</v>
      </c>
      <c r="AE168" s="17">
        <v>0</v>
      </c>
      <c r="AF168" s="17">
        <v>0</v>
      </c>
      <c r="AG168" s="17">
        <v>0</v>
      </c>
      <c r="AH168" s="17">
        <v>0</v>
      </c>
      <c r="AI168" s="17">
        <v>0</v>
      </c>
      <c r="AJ168" s="17">
        <v>0</v>
      </c>
      <c r="AK168" s="17">
        <v>0</v>
      </c>
      <c r="AL168" s="17">
        <v>0</v>
      </c>
      <c r="AM168" s="17">
        <v>0</v>
      </c>
      <c r="AN168" s="17">
        <v>0</v>
      </c>
      <c r="AO168" s="20">
        <f t="shared" si="23"/>
        <v>0</v>
      </c>
      <c r="AP168" s="20">
        <f t="shared" si="23"/>
        <v>0</v>
      </c>
      <c r="AQ168" s="20">
        <f t="shared" si="23"/>
        <v>0</v>
      </c>
      <c r="AR168" s="20">
        <f t="shared" si="23"/>
        <v>0</v>
      </c>
      <c r="AS168" s="20">
        <f t="shared" si="23"/>
        <v>0</v>
      </c>
      <c r="AT168" s="20">
        <f t="shared" si="23"/>
        <v>0</v>
      </c>
      <c r="AU168" s="20">
        <f t="shared" si="23"/>
        <v>0</v>
      </c>
      <c r="AV168" s="20">
        <f t="shared" si="23"/>
        <v>0</v>
      </c>
      <c r="AW168" s="20">
        <f t="shared" si="23"/>
        <v>0</v>
      </c>
      <c r="AX168" s="20">
        <f t="shared" si="23"/>
        <v>0</v>
      </c>
      <c r="AY168" s="20">
        <f t="shared" si="23"/>
        <v>0</v>
      </c>
      <c r="AZ168" s="20">
        <f t="shared" si="23"/>
        <v>0</v>
      </c>
      <c r="BA168" s="17">
        <v>0</v>
      </c>
      <c r="BB168" s="17">
        <v>0</v>
      </c>
      <c r="BC168" s="17">
        <v>0</v>
      </c>
      <c r="BD168" s="17">
        <v>0</v>
      </c>
      <c r="BE168" s="17">
        <v>0</v>
      </c>
      <c r="BF168" s="17">
        <v>0</v>
      </c>
      <c r="BG168" s="17">
        <v>0</v>
      </c>
      <c r="BH168" s="17">
        <v>0</v>
      </c>
      <c r="BI168" s="17">
        <v>0</v>
      </c>
      <c r="BJ168" s="17">
        <v>0</v>
      </c>
      <c r="BK168" s="17">
        <v>0</v>
      </c>
      <c r="BL168" s="17">
        <v>0</v>
      </c>
      <c r="BM168" s="20">
        <f t="shared" si="24"/>
        <v>0</v>
      </c>
      <c r="BN168" s="20">
        <f t="shared" si="24"/>
        <v>0</v>
      </c>
      <c r="BO168" s="20">
        <f t="shared" si="24"/>
        <v>0</v>
      </c>
      <c r="BP168" s="20">
        <f t="shared" si="24"/>
        <v>0</v>
      </c>
      <c r="BQ168" s="20">
        <f t="shared" si="24"/>
        <v>0</v>
      </c>
      <c r="BR168" s="20">
        <f t="shared" si="24"/>
        <v>0</v>
      </c>
      <c r="BS168" s="20">
        <f t="shared" si="24"/>
        <v>0</v>
      </c>
      <c r="BT168" s="20">
        <f t="shared" si="24"/>
        <v>0</v>
      </c>
      <c r="BU168" s="20">
        <f t="shared" si="24"/>
        <v>0</v>
      </c>
      <c r="BV168" s="20">
        <f t="shared" si="24"/>
        <v>0</v>
      </c>
      <c r="BW168" s="20">
        <f t="shared" si="24"/>
        <v>0</v>
      </c>
      <c r="BX168" s="20">
        <f t="shared" si="24"/>
        <v>0</v>
      </c>
      <c r="BY168" s="17">
        <f t="shared" si="16"/>
        <v>0</v>
      </c>
      <c r="BZ168" s="17">
        <f t="shared" si="17"/>
        <v>0</v>
      </c>
      <c r="CA168" s="17">
        <f t="shared" si="18"/>
        <v>0</v>
      </c>
      <c r="CB168" s="17">
        <f t="shared" si="19"/>
        <v>0</v>
      </c>
    </row>
    <row r="169" spans="1:80" x14ac:dyDescent="0.25">
      <c r="A169" t="str">
        <f t="shared" si="22"/>
        <v>CUPC.VVW1</v>
      </c>
      <c r="B169" s="1" t="s">
        <v>153</v>
      </c>
      <c r="C169" s="1" t="s">
        <v>211</v>
      </c>
      <c r="D169" s="1" t="s">
        <v>211</v>
      </c>
      <c r="E169" s="17">
        <v>-8.8300000000002683</v>
      </c>
      <c r="F169" s="17">
        <v>-1.5600000000000023</v>
      </c>
      <c r="G169" s="17">
        <v>-3.25</v>
      </c>
      <c r="H169" s="17">
        <v>-3.9199999999999591</v>
      </c>
      <c r="I169" s="17">
        <v>-13.900000000000091</v>
      </c>
      <c r="J169" s="17">
        <v>-3.2300000000000182</v>
      </c>
      <c r="K169" s="17">
        <v>-11.740000000000236</v>
      </c>
      <c r="L169" s="17">
        <v>-8.4700000000000273</v>
      </c>
      <c r="M169" s="17">
        <v>-0.37999999999999545</v>
      </c>
      <c r="N169" s="17">
        <v>-15.019999999999982</v>
      </c>
      <c r="O169" s="17">
        <v>-0.85999999999999943</v>
      </c>
      <c r="P169" s="17">
        <v>-6.6100000000000136</v>
      </c>
      <c r="Q169" s="20">
        <v>-0.44000000000000483</v>
      </c>
      <c r="R169" s="20">
        <v>-8.0000000000000071E-2</v>
      </c>
      <c r="S169" s="20">
        <v>-0.16000000000000014</v>
      </c>
      <c r="T169" s="20">
        <v>-0.19999999999999929</v>
      </c>
      <c r="U169" s="20">
        <v>-0.69999999999998863</v>
      </c>
      <c r="V169" s="20">
        <v>-0.16000000000000014</v>
      </c>
      <c r="W169" s="20">
        <v>-0.59000000000000341</v>
      </c>
      <c r="X169" s="20">
        <v>-0.42000000000000171</v>
      </c>
      <c r="Y169" s="20">
        <v>-1.9999999999999574E-2</v>
      </c>
      <c r="Z169" s="20">
        <v>-0.75</v>
      </c>
      <c r="AA169" s="20">
        <v>-4.0000000000000036E-2</v>
      </c>
      <c r="AB169" s="20">
        <v>-0.32999999999999829</v>
      </c>
      <c r="AC169" s="17">
        <v>-1.2000000000000028</v>
      </c>
      <c r="AD169" s="17">
        <v>-0.21000000000000085</v>
      </c>
      <c r="AE169" s="17">
        <v>-0.42000000000000171</v>
      </c>
      <c r="AF169" s="17">
        <v>-0.51000000000000512</v>
      </c>
      <c r="AG169" s="17">
        <v>-1.7799999999999727</v>
      </c>
      <c r="AH169" s="17">
        <v>-0.40999999999999659</v>
      </c>
      <c r="AI169" s="17">
        <v>-1.4500000000000171</v>
      </c>
      <c r="AJ169" s="17">
        <v>-1.0400000000000063</v>
      </c>
      <c r="AK169" s="17">
        <v>-4.9999999999999822E-2</v>
      </c>
      <c r="AL169" s="17">
        <v>-1.7800000000000011</v>
      </c>
      <c r="AM169" s="17">
        <v>-9.9999999999999645E-2</v>
      </c>
      <c r="AN169" s="17">
        <v>-0.76000000000000512</v>
      </c>
      <c r="AO169" s="20">
        <f t="shared" si="23"/>
        <v>-10.470000000000276</v>
      </c>
      <c r="AP169" s="20">
        <f t="shared" si="23"/>
        <v>-1.8500000000000032</v>
      </c>
      <c r="AQ169" s="20">
        <f t="shared" si="23"/>
        <v>-3.8300000000000018</v>
      </c>
      <c r="AR169" s="20">
        <f t="shared" si="23"/>
        <v>-4.6299999999999635</v>
      </c>
      <c r="AS169" s="20">
        <f t="shared" si="23"/>
        <v>-16.380000000000052</v>
      </c>
      <c r="AT169" s="20">
        <f t="shared" si="23"/>
        <v>-3.8000000000000149</v>
      </c>
      <c r="AU169" s="20">
        <f t="shared" si="23"/>
        <v>-13.780000000000257</v>
      </c>
      <c r="AV169" s="20">
        <f t="shared" si="23"/>
        <v>-9.9300000000000352</v>
      </c>
      <c r="AW169" s="20">
        <f t="shared" si="23"/>
        <v>-0.44999999999999485</v>
      </c>
      <c r="AX169" s="20">
        <f t="shared" si="23"/>
        <v>-17.549999999999983</v>
      </c>
      <c r="AY169" s="20">
        <f t="shared" si="23"/>
        <v>-0.99999999999999911</v>
      </c>
      <c r="AZ169" s="20">
        <f t="shared" si="23"/>
        <v>-7.7000000000000171</v>
      </c>
      <c r="BA169" s="17">
        <v>-0.18</v>
      </c>
      <c r="BB169" s="17">
        <v>-0.03</v>
      </c>
      <c r="BC169" s="17">
        <v>-0.06</v>
      </c>
      <c r="BD169" s="17">
        <v>-0.08</v>
      </c>
      <c r="BE169" s="17">
        <v>-0.28000000000000003</v>
      </c>
      <c r="BF169" s="17">
        <v>-0.06</v>
      </c>
      <c r="BG169" s="17">
        <v>-0.23</v>
      </c>
      <c r="BH169" s="17">
        <v>-0.17</v>
      </c>
      <c r="BI169" s="17">
        <v>-0.01</v>
      </c>
      <c r="BJ169" s="17">
        <v>-0.3</v>
      </c>
      <c r="BK169" s="17">
        <v>-0.02</v>
      </c>
      <c r="BL169" s="17">
        <v>-0.13</v>
      </c>
      <c r="BM169" s="20">
        <f t="shared" si="24"/>
        <v>-10.650000000000276</v>
      </c>
      <c r="BN169" s="20">
        <f t="shared" si="24"/>
        <v>-1.8800000000000032</v>
      </c>
      <c r="BO169" s="20">
        <f t="shared" si="24"/>
        <v>-3.8900000000000019</v>
      </c>
      <c r="BP169" s="20">
        <f t="shared" si="24"/>
        <v>-4.7099999999999635</v>
      </c>
      <c r="BQ169" s="20">
        <f t="shared" si="24"/>
        <v>-16.660000000000053</v>
      </c>
      <c r="BR169" s="20">
        <f t="shared" si="24"/>
        <v>-3.860000000000015</v>
      </c>
      <c r="BS169" s="20">
        <f t="shared" si="24"/>
        <v>-14.010000000000257</v>
      </c>
      <c r="BT169" s="20">
        <f t="shared" si="24"/>
        <v>-10.100000000000035</v>
      </c>
      <c r="BU169" s="20">
        <f t="shared" si="24"/>
        <v>-0.45999999999999486</v>
      </c>
      <c r="BV169" s="20">
        <f t="shared" si="24"/>
        <v>-17.849999999999984</v>
      </c>
      <c r="BW169" s="20">
        <f t="shared" si="24"/>
        <v>-1.0199999999999991</v>
      </c>
      <c r="BX169" s="20">
        <f t="shared" si="24"/>
        <v>-7.8300000000000169</v>
      </c>
      <c r="BY169" s="17">
        <f t="shared" si="16"/>
        <v>-77.770000000000593</v>
      </c>
      <c r="BZ169" s="17">
        <f t="shared" si="17"/>
        <v>-3.8899999999999961</v>
      </c>
      <c r="CA169" s="17">
        <f t="shared" si="18"/>
        <v>-11.26000000000001</v>
      </c>
      <c r="CB169" s="17">
        <f t="shared" si="19"/>
        <v>-92.920000000000584</v>
      </c>
    </row>
    <row r="170" spans="1:80" x14ac:dyDescent="0.25">
      <c r="A170" t="str">
        <f t="shared" si="22"/>
        <v>CUPC.VVW2</v>
      </c>
      <c r="B170" s="1" t="s">
        <v>153</v>
      </c>
      <c r="C170" s="1" t="s">
        <v>212</v>
      </c>
      <c r="D170" s="1" t="s">
        <v>212</v>
      </c>
      <c r="E170" s="17">
        <v>-3.0399999999999636</v>
      </c>
      <c r="F170" s="17">
        <v>0</v>
      </c>
      <c r="G170" s="17">
        <v>-0.39000000000000057</v>
      </c>
      <c r="H170" s="17">
        <v>-2.75</v>
      </c>
      <c r="I170" s="17">
        <v>-1.4000000000000057</v>
      </c>
      <c r="J170" s="17">
        <v>-5.9999999999999609E-2</v>
      </c>
      <c r="K170" s="17">
        <v>-0.35999999999999943</v>
      </c>
      <c r="L170" s="17">
        <v>-1.9599999999999795</v>
      </c>
      <c r="M170" s="17">
        <v>-7.0000000000000284E-2</v>
      </c>
      <c r="N170" s="17">
        <v>-0.35000000000000142</v>
      </c>
      <c r="O170" s="17">
        <v>-0.54000000000000625</v>
      </c>
      <c r="P170" s="17">
        <v>-0.59999999999999432</v>
      </c>
      <c r="Q170" s="20">
        <v>-0.15000000000000036</v>
      </c>
      <c r="R170" s="20">
        <v>0</v>
      </c>
      <c r="S170" s="20">
        <v>-2.0000000000000018E-2</v>
      </c>
      <c r="T170" s="20">
        <v>-0.14000000000000057</v>
      </c>
      <c r="U170" s="20">
        <v>-6.9999999999999396E-2</v>
      </c>
      <c r="V170" s="20">
        <v>0</v>
      </c>
      <c r="W170" s="20">
        <v>-1.0000000000000009E-2</v>
      </c>
      <c r="X170" s="20">
        <v>-9.9999999999999645E-2</v>
      </c>
      <c r="Y170" s="20">
        <v>0</v>
      </c>
      <c r="Z170" s="20">
        <v>-2.0000000000000018E-2</v>
      </c>
      <c r="AA170" s="20">
        <v>-2.0000000000000018E-2</v>
      </c>
      <c r="AB170" s="20">
        <v>-2.9999999999999805E-2</v>
      </c>
      <c r="AC170" s="17">
        <v>-0.40999999999999659</v>
      </c>
      <c r="AD170" s="17">
        <v>0</v>
      </c>
      <c r="AE170" s="17">
        <v>-4.9999999999999822E-2</v>
      </c>
      <c r="AF170" s="17">
        <v>-0.35999999999999943</v>
      </c>
      <c r="AG170" s="17">
        <v>-0.17999999999999972</v>
      </c>
      <c r="AH170" s="17">
        <v>-1.0000000000000009E-2</v>
      </c>
      <c r="AI170" s="17">
        <v>-4.9999999999999822E-2</v>
      </c>
      <c r="AJ170" s="17">
        <v>-0.24000000000000199</v>
      </c>
      <c r="AK170" s="17">
        <v>0</v>
      </c>
      <c r="AL170" s="17">
        <v>-4.0000000000000036E-2</v>
      </c>
      <c r="AM170" s="17">
        <v>-6.0000000000000497E-2</v>
      </c>
      <c r="AN170" s="17">
        <v>-7.0000000000000284E-2</v>
      </c>
      <c r="AO170" s="20">
        <f t="shared" si="23"/>
        <v>-3.5999999999999606</v>
      </c>
      <c r="AP170" s="20">
        <f t="shared" si="23"/>
        <v>0</v>
      </c>
      <c r="AQ170" s="20">
        <f t="shared" si="23"/>
        <v>-0.46000000000000041</v>
      </c>
      <c r="AR170" s="20">
        <f t="shared" si="23"/>
        <v>-3.25</v>
      </c>
      <c r="AS170" s="20">
        <f t="shared" si="23"/>
        <v>-1.6500000000000048</v>
      </c>
      <c r="AT170" s="20">
        <f t="shared" si="23"/>
        <v>-6.9999999999999618E-2</v>
      </c>
      <c r="AU170" s="20">
        <f t="shared" si="23"/>
        <v>-0.41999999999999926</v>
      </c>
      <c r="AV170" s="20">
        <f t="shared" si="23"/>
        <v>-2.2999999999999812</v>
      </c>
      <c r="AW170" s="20">
        <f t="shared" si="23"/>
        <v>-7.0000000000000284E-2</v>
      </c>
      <c r="AX170" s="20">
        <f t="shared" si="23"/>
        <v>-0.41000000000000147</v>
      </c>
      <c r="AY170" s="20">
        <f t="shared" si="23"/>
        <v>-0.62000000000000677</v>
      </c>
      <c r="AZ170" s="20">
        <f t="shared" si="23"/>
        <v>-0.6999999999999944</v>
      </c>
      <c r="BA170" s="17">
        <v>-0.06</v>
      </c>
      <c r="BB170" s="17">
        <v>0</v>
      </c>
      <c r="BC170" s="17">
        <v>-0.01</v>
      </c>
      <c r="BD170" s="17">
        <v>-0.05</v>
      </c>
      <c r="BE170" s="17">
        <v>-0.03</v>
      </c>
      <c r="BF170" s="17">
        <v>0</v>
      </c>
      <c r="BG170" s="17">
        <v>-0.01</v>
      </c>
      <c r="BH170" s="17">
        <v>-0.04</v>
      </c>
      <c r="BI170" s="17">
        <v>0</v>
      </c>
      <c r="BJ170" s="17">
        <v>-0.01</v>
      </c>
      <c r="BK170" s="17">
        <v>-0.01</v>
      </c>
      <c r="BL170" s="17">
        <v>-0.01</v>
      </c>
      <c r="BM170" s="20">
        <f t="shared" si="24"/>
        <v>-3.6599999999999606</v>
      </c>
      <c r="BN170" s="20">
        <f t="shared" si="24"/>
        <v>0</v>
      </c>
      <c r="BO170" s="20">
        <f t="shared" si="24"/>
        <v>-0.47000000000000042</v>
      </c>
      <c r="BP170" s="20">
        <f t="shared" si="24"/>
        <v>-3.3</v>
      </c>
      <c r="BQ170" s="20">
        <f t="shared" si="24"/>
        <v>-1.6800000000000048</v>
      </c>
      <c r="BR170" s="20">
        <f t="shared" si="24"/>
        <v>-6.9999999999999618E-2</v>
      </c>
      <c r="BS170" s="20">
        <f t="shared" si="24"/>
        <v>-0.42999999999999927</v>
      </c>
      <c r="BT170" s="20">
        <f t="shared" si="24"/>
        <v>-2.3399999999999812</v>
      </c>
      <c r="BU170" s="20">
        <f t="shared" si="24"/>
        <v>-7.0000000000000284E-2</v>
      </c>
      <c r="BV170" s="20">
        <f t="shared" si="24"/>
        <v>-0.42000000000000148</v>
      </c>
      <c r="BW170" s="20">
        <f t="shared" si="24"/>
        <v>-0.63000000000000678</v>
      </c>
      <c r="BX170" s="20">
        <f t="shared" si="24"/>
        <v>-0.70999999999999441</v>
      </c>
      <c r="BY170" s="17">
        <f t="shared" si="16"/>
        <v>-11.51999999999995</v>
      </c>
      <c r="BZ170" s="17">
        <f t="shared" si="17"/>
        <v>-0.55999999999999983</v>
      </c>
      <c r="CA170" s="17">
        <f t="shared" si="18"/>
        <v>-1.6999999999999984</v>
      </c>
      <c r="CB170" s="17">
        <f t="shared" si="19"/>
        <v>-13.779999999999948</v>
      </c>
    </row>
    <row r="171" spans="1:80" x14ac:dyDescent="0.25">
      <c r="A171" t="str">
        <f t="shared" si="22"/>
        <v>INPR.WEY1</v>
      </c>
      <c r="B171" s="1" t="s">
        <v>213</v>
      </c>
      <c r="C171" s="1" t="s">
        <v>214</v>
      </c>
      <c r="D171" s="1" t="s">
        <v>214</v>
      </c>
      <c r="E171" s="17">
        <v>0</v>
      </c>
      <c r="F171" s="17">
        <v>0</v>
      </c>
      <c r="G171" s="17">
        <v>0</v>
      </c>
      <c r="H171" s="17">
        <v>0</v>
      </c>
      <c r="I171" s="17">
        <v>0</v>
      </c>
      <c r="J171" s="17">
        <v>0</v>
      </c>
      <c r="K171" s="17">
        <v>0</v>
      </c>
      <c r="L171" s="17">
        <v>0</v>
      </c>
      <c r="M171" s="17">
        <v>0</v>
      </c>
      <c r="N171" s="17">
        <v>0</v>
      </c>
      <c r="O171" s="17">
        <v>0</v>
      </c>
      <c r="P171" s="17">
        <v>0</v>
      </c>
      <c r="Q171" s="20">
        <v>0</v>
      </c>
      <c r="R171" s="20">
        <v>0</v>
      </c>
      <c r="S171" s="20">
        <v>0</v>
      </c>
      <c r="T171" s="20">
        <v>0</v>
      </c>
      <c r="U171" s="20">
        <v>0</v>
      </c>
      <c r="V171" s="20">
        <v>0</v>
      </c>
      <c r="W171" s="20">
        <v>0</v>
      </c>
      <c r="X171" s="20">
        <v>0</v>
      </c>
      <c r="Y171" s="20">
        <v>0</v>
      </c>
      <c r="Z171" s="20">
        <v>0</v>
      </c>
      <c r="AA171" s="20">
        <v>0</v>
      </c>
      <c r="AB171" s="20">
        <v>0</v>
      </c>
      <c r="AC171" s="17">
        <v>0</v>
      </c>
      <c r="AD171" s="17">
        <v>0</v>
      </c>
      <c r="AE171" s="17">
        <v>0</v>
      </c>
      <c r="AF171" s="17">
        <v>0</v>
      </c>
      <c r="AG171" s="17">
        <v>0</v>
      </c>
      <c r="AH171" s="17">
        <v>0</v>
      </c>
      <c r="AI171" s="17">
        <v>0</v>
      </c>
      <c r="AJ171" s="17">
        <v>0</v>
      </c>
      <c r="AK171" s="17">
        <v>0</v>
      </c>
      <c r="AL171" s="17">
        <v>0</v>
      </c>
      <c r="AM171" s="17">
        <v>0</v>
      </c>
      <c r="AN171" s="17">
        <v>0</v>
      </c>
      <c r="AO171" s="20">
        <f t="shared" si="23"/>
        <v>0</v>
      </c>
      <c r="AP171" s="20">
        <f t="shared" si="23"/>
        <v>0</v>
      </c>
      <c r="AQ171" s="20">
        <f t="shared" si="23"/>
        <v>0</v>
      </c>
      <c r="AR171" s="20">
        <f t="shared" si="23"/>
        <v>0</v>
      </c>
      <c r="AS171" s="20">
        <f t="shared" si="23"/>
        <v>0</v>
      </c>
      <c r="AT171" s="20">
        <f t="shared" si="23"/>
        <v>0</v>
      </c>
      <c r="AU171" s="20">
        <f t="shared" si="23"/>
        <v>0</v>
      </c>
      <c r="AV171" s="20">
        <f t="shared" si="23"/>
        <v>0</v>
      </c>
      <c r="AW171" s="20">
        <f t="shared" si="23"/>
        <v>0</v>
      </c>
      <c r="AX171" s="20">
        <f t="shared" si="23"/>
        <v>0</v>
      </c>
      <c r="AY171" s="20">
        <f t="shared" si="23"/>
        <v>0</v>
      </c>
      <c r="AZ171" s="20">
        <f t="shared" si="23"/>
        <v>0</v>
      </c>
      <c r="BA171" s="17">
        <v>0</v>
      </c>
      <c r="BB171" s="17">
        <v>0</v>
      </c>
      <c r="BC171" s="17">
        <v>0</v>
      </c>
      <c r="BD171" s="17">
        <v>0</v>
      </c>
      <c r="BE171" s="17">
        <v>0</v>
      </c>
      <c r="BF171" s="17">
        <v>0</v>
      </c>
      <c r="BG171" s="17">
        <v>0</v>
      </c>
      <c r="BH171" s="17">
        <v>0</v>
      </c>
      <c r="BI171" s="17">
        <v>0</v>
      </c>
      <c r="BJ171" s="17">
        <v>0</v>
      </c>
      <c r="BK171" s="17">
        <v>0</v>
      </c>
      <c r="BL171" s="17">
        <v>0</v>
      </c>
      <c r="BM171" s="20">
        <f t="shared" si="24"/>
        <v>0</v>
      </c>
      <c r="BN171" s="20">
        <f t="shared" si="24"/>
        <v>0</v>
      </c>
      <c r="BO171" s="20">
        <f t="shared" si="24"/>
        <v>0</v>
      </c>
      <c r="BP171" s="20">
        <f t="shared" si="24"/>
        <v>0</v>
      </c>
      <c r="BQ171" s="20">
        <f t="shared" si="24"/>
        <v>0</v>
      </c>
      <c r="BR171" s="20">
        <f t="shared" si="24"/>
        <v>0</v>
      </c>
      <c r="BS171" s="20">
        <f t="shared" si="24"/>
        <v>0</v>
      </c>
      <c r="BT171" s="20">
        <f t="shared" si="24"/>
        <v>0</v>
      </c>
      <c r="BU171" s="20">
        <f t="shared" si="24"/>
        <v>0</v>
      </c>
      <c r="BV171" s="20">
        <f t="shared" si="24"/>
        <v>0</v>
      </c>
      <c r="BW171" s="20">
        <f t="shared" si="24"/>
        <v>0</v>
      </c>
      <c r="BX171" s="20">
        <f t="shared" si="24"/>
        <v>0</v>
      </c>
      <c r="BY171" s="17">
        <f t="shared" si="16"/>
        <v>0</v>
      </c>
      <c r="BZ171" s="17">
        <f t="shared" si="17"/>
        <v>0</v>
      </c>
      <c r="CA171" s="17">
        <f t="shared" si="18"/>
        <v>0</v>
      </c>
      <c r="CB171" s="17">
        <f t="shared" si="19"/>
        <v>0</v>
      </c>
    </row>
    <row r="172" spans="1:80" x14ac:dyDescent="0.25">
      <c r="A172" t="str">
        <f t="shared" si="22"/>
        <v>WEYR.WEY1</v>
      </c>
      <c r="B172" s="1" t="s">
        <v>215</v>
      </c>
      <c r="C172" s="1" t="s">
        <v>214</v>
      </c>
      <c r="D172" s="1" t="s">
        <v>214</v>
      </c>
      <c r="E172" s="17">
        <v>0</v>
      </c>
      <c r="F172" s="17">
        <v>0</v>
      </c>
      <c r="G172" s="17">
        <v>0</v>
      </c>
      <c r="H172" s="17">
        <v>0</v>
      </c>
      <c r="I172" s="17">
        <v>0</v>
      </c>
      <c r="J172" s="17">
        <v>0</v>
      </c>
      <c r="K172" s="17">
        <v>0</v>
      </c>
      <c r="L172" s="17">
        <v>0</v>
      </c>
      <c r="M172" s="17">
        <v>0</v>
      </c>
      <c r="N172" s="17">
        <v>0</v>
      </c>
      <c r="O172" s="17">
        <v>0</v>
      </c>
      <c r="P172" s="17">
        <v>0</v>
      </c>
      <c r="Q172" s="20">
        <v>0</v>
      </c>
      <c r="R172" s="20">
        <v>0</v>
      </c>
      <c r="S172" s="20">
        <v>0</v>
      </c>
      <c r="T172" s="20">
        <v>0</v>
      </c>
      <c r="U172" s="20">
        <v>0</v>
      </c>
      <c r="V172" s="20">
        <v>0</v>
      </c>
      <c r="W172" s="20">
        <v>0</v>
      </c>
      <c r="X172" s="20">
        <v>0</v>
      </c>
      <c r="Y172" s="20">
        <v>0</v>
      </c>
      <c r="Z172" s="20">
        <v>0</v>
      </c>
      <c r="AA172" s="20">
        <v>0</v>
      </c>
      <c r="AB172" s="20">
        <v>0</v>
      </c>
      <c r="AC172" s="17">
        <v>0</v>
      </c>
      <c r="AD172" s="17">
        <v>0</v>
      </c>
      <c r="AE172" s="17">
        <v>0</v>
      </c>
      <c r="AF172" s="17">
        <v>0</v>
      </c>
      <c r="AG172" s="17">
        <v>0</v>
      </c>
      <c r="AH172" s="17">
        <v>0</v>
      </c>
      <c r="AI172" s="17">
        <v>0</v>
      </c>
      <c r="AJ172" s="17">
        <v>0</v>
      </c>
      <c r="AK172" s="17">
        <v>0</v>
      </c>
      <c r="AL172" s="17">
        <v>0</v>
      </c>
      <c r="AM172" s="17">
        <v>0</v>
      </c>
      <c r="AN172" s="17">
        <v>0</v>
      </c>
      <c r="AO172" s="20">
        <f t="shared" ref="AO172:AZ172" si="34">E172+Q172+AC172</f>
        <v>0</v>
      </c>
      <c r="AP172" s="20">
        <f t="shared" si="34"/>
        <v>0</v>
      </c>
      <c r="AQ172" s="20">
        <f t="shared" si="34"/>
        <v>0</v>
      </c>
      <c r="AR172" s="20">
        <f t="shared" si="34"/>
        <v>0</v>
      </c>
      <c r="AS172" s="20">
        <f t="shared" si="34"/>
        <v>0</v>
      </c>
      <c r="AT172" s="20">
        <f t="shared" si="34"/>
        <v>0</v>
      </c>
      <c r="AU172" s="20">
        <f t="shared" si="34"/>
        <v>0</v>
      </c>
      <c r="AV172" s="20">
        <f t="shared" si="34"/>
        <v>0</v>
      </c>
      <c r="AW172" s="20">
        <f t="shared" si="34"/>
        <v>0</v>
      </c>
      <c r="AX172" s="20">
        <f t="shared" si="34"/>
        <v>0</v>
      </c>
      <c r="AY172" s="20">
        <f t="shared" si="34"/>
        <v>0</v>
      </c>
      <c r="AZ172" s="20">
        <f t="shared" si="34"/>
        <v>0</v>
      </c>
      <c r="BA172" s="17">
        <v>0</v>
      </c>
      <c r="BB172" s="17">
        <v>0</v>
      </c>
      <c r="BC172" s="17">
        <v>0</v>
      </c>
      <c r="BD172" s="17">
        <v>0</v>
      </c>
      <c r="BE172" s="17">
        <v>0</v>
      </c>
      <c r="BF172" s="17">
        <v>0</v>
      </c>
      <c r="BG172" s="17">
        <v>0</v>
      </c>
      <c r="BH172" s="17">
        <v>0</v>
      </c>
      <c r="BI172" s="17">
        <v>0</v>
      </c>
      <c r="BJ172" s="17">
        <v>0</v>
      </c>
      <c r="BK172" s="17">
        <v>0</v>
      </c>
      <c r="BL172" s="17">
        <v>0</v>
      </c>
      <c r="BM172" s="20">
        <f t="shared" ref="BM172:BX172" si="35">AO172+BA172</f>
        <v>0</v>
      </c>
      <c r="BN172" s="20">
        <f t="shared" si="35"/>
        <v>0</v>
      </c>
      <c r="BO172" s="20">
        <f t="shared" si="35"/>
        <v>0</v>
      </c>
      <c r="BP172" s="20">
        <f t="shared" si="35"/>
        <v>0</v>
      </c>
      <c r="BQ172" s="20">
        <f t="shared" si="35"/>
        <v>0</v>
      </c>
      <c r="BR172" s="20">
        <f t="shared" si="35"/>
        <v>0</v>
      </c>
      <c r="BS172" s="20">
        <f t="shared" si="35"/>
        <v>0</v>
      </c>
      <c r="BT172" s="20">
        <f t="shared" si="35"/>
        <v>0</v>
      </c>
      <c r="BU172" s="20">
        <f t="shared" si="35"/>
        <v>0</v>
      </c>
      <c r="BV172" s="20">
        <f t="shared" si="35"/>
        <v>0</v>
      </c>
      <c r="BW172" s="20">
        <f t="shared" si="35"/>
        <v>0</v>
      </c>
      <c r="BX172" s="20">
        <f t="shared" si="35"/>
        <v>0</v>
      </c>
      <c r="BY172" s="17">
        <f t="shared" si="16"/>
        <v>0</v>
      </c>
      <c r="BZ172" s="17">
        <f t="shared" si="17"/>
        <v>0</v>
      </c>
      <c r="CA172" s="17">
        <f t="shared" si="18"/>
        <v>0</v>
      </c>
      <c r="CB172" s="17">
        <f t="shared" si="19"/>
        <v>0</v>
      </c>
    </row>
    <row r="174" spans="1:80" x14ac:dyDescent="0.25">
      <c r="A174" t="s">
        <v>637</v>
      </c>
    </row>
    <row r="175" spans="1:80" x14ac:dyDescent="0.25">
      <c r="A175" t="s">
        <v>643</v>
      </c>
    </row>
    <row r="176" spans="1:80" x14ac:dyDescent="0.25">
      <c r="A176" t="s">
        <v>638</v>
      </c>
    </row>
    <row r="177" spans="1:80" x14ac:dyDescent="0.25">
      <c r="A177" t="s">
        <v>639</v>
      </c>
    </row>
    <row r="178" spans="1:80" s="1" customFormat="1" x14ac:dyDescent="0.25">
      <c r="A178" t="s">
        <v>640</v>
      </c>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7"/>
      <c r="AD178" s="17"/>
      <c r="AE178" s="17"/>
      <c r="AF178" s="17"/>
      <c r="AG178" s="17"/>
      <c r="AH178" s="17"/>
      <c r="AI178" s="17"/>
      <c r="AJ178" s="17"/>
      <c r="AK178" s="17"/>
      <c r="AL178" s="17"/>
      <c r="AM178" s="17"/>
      <c r="AN178" s="17"/>
      <c r="AO178" s="16"/>
      <c r="AP178" s="16"/>
      <c r="AQ178" s="16"/>
      <c r="AR178" s="16"/>
      <c r="AS178" s="16"/>
      <c r="AT178" s="16"/>
      <c r="AU178" s="16"/>
      <c r="AV178" s="16"/>
      <c r="AW178" s="16"/>
      <c r="AX178" s="16"/>
      <c r="AY178" s="16"/>
      <c r="AZ178" s="16"/>
      <c r="BA178" s="17"/>
      <c r="BB178" s="17"/>
      <c r="BC178" s="17"/>
      <c r="BD178" s="17"/>
      <c r="BE178" s="17"/>
      <c r="BF178" s="17"/>
      <c r="BG178" s="17"/>
      <c r="BH178" s="17"/>
      <c r="BI178" s="17"/>
      <c r="BJ178" s="17"/>
      <c r="BK178" s="17"/>
      <c r="BL178" s="17"/>
      <c r="BM178" s="16"/>
      <c r="BN178" s="16"/>
      <c r="BO178" s="16"/>
      <c r="BP178" s="16"/>
      <c r="BQ178" s="16"/>
      <c r="BR178" s="16"/>
      <c r="BS178" s="16"/>
      <c r="BT178" s="16"/>
      <c r="BU178" s="16"/>
      <c r="BV178" s="16"/>
      <c r="BW178" s="16"/>
      <c r="BX178" s="16"/>
      <c r="BY178" s="17"/>
      <c r="BZ178" s="17"/>
      <c r="CA178" s="17"/>
      <c r="CB178" s="17"/>
    </row>
    <row r="179" spans="1:80" s="1" customFormat="1" x14ac:dyDescent="0.25">
      <c r="A179" t="s">
        <v>641</v>
      </c>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7"/>
      <c r="AD179" s="17"/>
      <c r="AE179" s="17"/>
      <c r="AF179" s="17"/>
      <c r="AG179" s="17"/>
      <c r="AH179" s="17"/>
      <c r="AI179" s="17"/>
      <c r="AJ179" s="17"/>
      <c r="AK179" s="17"/>
      <c r="AL179" s="17"/>
      <c r="AM179" s="17"/>
      <c r="AN179" s="17"/>
      <c r="AO179" s="16"/>
      <c r="AP179" s="16"/>
      <c r="AQ179" s="16"/>
      <c r="AR179" s="16"/>
      <c r="AS179" s="16"/>
      <c r="AT179" s="16"/>
      <c r="AU179" s="16"/>
      <c r="AV179" s="16"/>
      <c r="AW179" s="16"/>
      <c r="AX179" s="16"/>
      <c r="AY179" s="16"/>
      <c r="AZ179" s="16"/>
      <c r="BA179" s="17"/>
      <c r="BB179" s="17"/>
      <c r="BC179" s="17"/>
      <c r="BD179" s="17"/>
      <c r="BE179" s="17"/>
      <c r="BF179" s="17"/>
      <c r="BG179" s="17"/>
      <c r="BH179" s="17"/>
      <c r="BI179" s="17"/>
      <c r="BJ179" s="17"/>
      <c r="BK179" s="17"/>
      <c r="BL179" s="17"/>
      <c r="BM179" s="16"/>
      <c r="BN179" s="16"/>
      <c r="BO179" s="16"/>
      <c r="BP179" s="16"/>
      <c r="BQ179" s="16"/>
      <c r="BR179" s="16"/>
      <c r="BS179" s="16"/>
      <c r="BT179" s="16"/>
      <c r="BU179" s="16"/>
      <c r="BV179" s="16"/>
      <c r="BW179" s="16"/>
      <c r="BX179" s="16"/>
      <c r="BY179" s="17"/>
      <c r="BZ179" s="17"/>
      <c r="CA179" s="17"/>
      <c r="CB179" s="17"/>
    </row>
    <row r="180" spans="1:80" s="1" customFormat="1" x14ac:dyDescent="0.25">
      <c r="A180" t="s">
        <v>642</v>
      </c>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7"/>
      <c r="AD180" s="17"/>
      <c r="AE180" s="17"/>
      <c r="AF180" s="17"/>
      <c r="AG180" s="17"/>
      <c r="AH180" s="17"/>
      <c r="AI180" s="17"/>
      <c r="AJ180" s="17"/>
      <c r="AK180" s="17"/>
      <c r="AL180" s="17"/>
      <c r="AM180" s="17"/>
      <c r="AN180" s="17"/>
      <c r="AO180" s="16"/>
      <c r="AP180" s="16"/>
      <c r="AQ180" s="16"/>
      <c r="AR180" s="16"/>
      <c r="AS180" s="16"/>
      <c r="AT180" s="16"/>
      <c r="AU180" s="16"/>
      <c r="AV180" s="16"/>
      <c r="AW180" s="16"/>
      <c r="AX180" s="16"/>
      <c r="AY180" s="16"/>
      <c r="AZ180" s="16"/>
      <c r="BA180" s="17"/>
      <c r="BB180" s="17"/>
      <c r="BC180" s="17"/>
      <c r="BD180" s="17"/>
      <c r="BE180" s="17"/>
      <c r="BF180" s="17"/>
      <c r="BG180" s="17"/>
      <c r="BH180" s="17"/>
      <c r="BI180" s="17"/>
      <c r="BJ180" s="17"/>
      <c r="BK180" s="17"/>
      <c r="BL180" s="17"/>
      <c r="BM180" s="16"/>
      <c r="BN180" s="16"/>
      <c r="BO180" s="16"/>
      <c r="BP180" s="16"/>
      <c r="BQ180" s="16"/>
      <c r="BR180" s="16"/>
      <c r="BS180" s="16"/>
      <c r="BT180" s="16"/>
      <c r="BU180" s="16"/>
      <c r="BV180" s="16"/>
      <c r="BW180" s="16"/>
      <c r="BX180" s="16"/>
      <c r="BY180" s="17"/>
      <c r="BZ180" s="17"/>
      <c r="CA180" s="17"/>
      <c r="CB180"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70"/>
  <sheetViews>
    <sheetView workbookViewId="0">
      <pane ySplit="1" topLeftCell="A2" activePane="bottomLeft" state="frozen"/>
      <selection activeCell="A2" sqref="A2"/>
      <selection pane="bottomLeft" activeCell="A2" sqref="A2"/>
    </sheetView>
  </sheetViews>
  <sheetFormatPr defaultRowHeight="15" x14ac:dyDescent="0.25"/>
  <cols>
    <col min="1" max="1" width="19.7109375" style="1" bestFit="1" customWidth="1"/>
    <col min="2" max="2" width="16.85546875" style="8" customWidth="1"/>
    <col min="3" max="3" width="15.28515625" style="8" bestFit="1" customWidth="1"/>
    <col min="5" max="5" width="16.85546875" style="8" customWidth="1"/>
    <col min="6" max="6" width="47" style="8" bestFit="1" customWidth="1"/>
    <col min="8" max="8" width="15.28515625" style="1" bestFit="1" customWidth="1"/>
    <col min="9" max="9" width="47.140625" bestFit="1" customWidth="1"/>
  </cols>
  <sheetData>
    <row r="1" spans="1:9" x14ac:dyDescent="0.25">
      <c r="A1" s="6" t="s">
        <v>216</v>
      </c>
      <c r="B1" s="7" t="s">
        <v>0</v>
      </c>
      <c r="C1" s="7" t="s">
        <v>2</v>
      </c>
      <c r="E1" s="7" t="s">
        <v>0</v>
      </c>
      <c r="F1" s="9" t="s">
        <v>616</v>
      </c>
      <c r="H1" s="6" t="s">
        <v>2</v>
      </c>
      <c r="I1" s="6" t="s">
        <v>428</v>
      </c>
    </row>
    <row r="2" spans="1:9" x14ac:dyDescent="0.25">
      <c r="A2" s="1" t="s">
        <v>345</v>
      </c>
      <c r="B2" s="8" t="str">
        <f>LEFT($A2,FIND(".",$A2,1)-1)</f>
        <v>ACRL</v>
      </c>
      <c r="C2" s="8" t="str">
        <f t="shared" ref="C2:C56" si="0">IF(OR(RIGHT($A2,4)="CES1",RIGHT($A2,4)="CES2"),"CES1/CES2",IF(RIGHT($A2,9)="CRE1/CRE2","CRE1",RIGHT($A2,LEN($A2)-FIND(".",$A2,1))))</f>
        <v>PR1</v>
      </c>
      <c r="E2" s="8" t="s">
        <v>160</v>
      </c>
      <c r="F2" s="8" t="s">
        <v>549</v>
      </c>
      <c r="H2" s="1" t="s">
        <v>4</v>
      </c>
      <c r="I2" s="1" t="s">
        <v>429</v>
      </c>
    </row>
    <row r="3" spans="1:9" x14ac:dyDescent="0.25">
      <c r="A3" s="1" t="s">
        <v>720</v>
      </c>
      <c r="B3" s="8" t="str">
        <f t="shared" ref="B3:B68" si="1">LEFT($A3,FIND(".",$A3,1)-1)</f>
        <v>AEI</v>
      </c>
      <c r="C3" s="8" t="str">
        <f t="shared" si="0"/>
        <v>BCHIMP</v>
      </c>
      <c r="E3" s="8" t="s">
        <v>701</v>
      </c>
      <c r="F3" s="8" t="s">
        <v>771</v>
      </c>
      <c r="H3" s="1" t="s">
        <v>5</v>
      </c>
      <c r="I3" s="1" t="s">
        <v>430</v>
      </c>
    </row>
    <row r="4" spans="1:9" x14ac:dyDescent="0.25">
      <c r="A4" s="1" t="s">
        <v>260</v>
      </c>
      <c r="B4" s="8" t="str">
        <f t="shared" si="1"/>
        <v>ALPL</v>
      </c>
      <c r="C4" s="8" t="str">
        <f t="shared" si="0"/>
        <v>BR3</v>
      </c>
      <c r="E4" s="8" t="s">
        <v>38</v>
      </c>
      <c r="F4" s="8" t="s">
        <v>550</v>
      </c>
      <c r="H4" s="1" t="s">
        <v>694</v>
      </c>
      <c r="I4" s="1" t="s">
        <v>791</v>
      </c>
    </row>
    <row r="5" spans="1:9" x14ac:dyDescent="0.25">
      <c r="A5" s="1" t="s">
        <v>261</v>
      </c>
      <c r="B5" s="8" t="str">
        <f t="shared" si="1"/>
        <v>ALPL</v>
      </c>
      <c r="C5" s="8" t="str">
        <f t="shared" si="0"/>
        <v>BR4</v>
      </c>
      <c r="E5" s="8" t="s">
        <v>26</v>
      </c>
      <c r="F5" s="8" t="s">
        <v>551</v>
      </c>
      <c r="H5" s="1" t="s">
        <v>6</v>
      </c>
      <c r="I5" s="1" t="s">
        <v>431</v>
      </c>
    </row>
    <row r="6" spans="1:9" x14ac:dyDescent="0.25">
      <c r="A6" s="1" t="s">
        <v>252</v>
      </c>
      <c r="B6" s="8" t="str">
        <f t="shared" si="1"/>
        <v>ANC</v>
      </c>
      <c r="C6" s="8" t="str">
        <f t="shared" si="0"/>
        <v>ANC1</v>
      </c>
      <c r="E6" s="8" t="s">
        <v>231</v>
      </c>
      <c r="F6" s="8" t="s">
        <v>550</v>
      </c>
      <c r="H6" s="1" t="s">
        <v>7</v>
      </c>
      <c r="I6" s="1" t="s">
        <v>432</v>
      </c>
    </row>
    <row r="7" spans="1:9" x14ac:dyDescent="0.25">
      <c r="A7" s="1" t="s">
        <v>425</v>
      </c>
      <c r="B7" s="8" t="str">
        <f t="shared" si="1"/>
        <v>AP00</v>
      </c>
      <c r="C7" s="8" t="str">
        <f t="shared" si="0"/>
        <v>ST1</v>
      </c>
      <c r="E7" s="8" t="s">
        <v>20</v>
      </c>
      <c r="F7" s="8" t="s">
        <v>552</v>
      </c>
      <c r="H7" s="1" t="s">
        <v>8</v>
      </c>
      <c r="I7" s="1" t="s">
        <v>617</v>
      </c>
    </row>
    <row r="8" spans="1:9" x14ac:dyDescent="0.25">
      <c r="A8" s="1" t="s">
        <v>426</v>
      </c>
      <c r="B8" s="8" t="str">
        <f t="shared" si="1"/>
        <v>AP00</v>
      </c>
      <c r="C8" s="8" t="str">
        <f t="shared" si="0"/>
        <v>ST2</v>
      </c>
      <c r="E8" s="8" t="s">
        <v>22</v>
      </c>
      <c r="F8" s="8" t="s">
        <v>553</v>
      </c>
      <c r="H8" s="1" t="s">
        <v>9</v>
      </c>
      <c r="I8" s="1" t="s">
        <v>433</v>
      </c>
    </row>
    <row r="9" spans="1:9" x14ac:dyDescent="0.25">
      <c r="A9" s="1" t="s">
        <v>253</v>
      </c>
      <c r="B9" s="8" t="str">
        <f t="shared" si="1"/>
        <v>APC</v>
      </c>
      <c r="C9" s="8" t="str">
        <f t="shared" si="0"/>
        <v>BCHEXP</v>
      </c>
      <c r="E9" s="8" t="s">
        <v>15</v>
      </c>
      <c r="F9" s="8" t="s">
        <v>554</v>
      </c>
      <c r="H9" s="1" t="s">
        <v>686</v>
      </c>
      <c r="I9" s="1" t="s">
        <v>792</v>
      </c>
    </row>
    <row r="10" spans="1:9" x14ac:dyDescent="0.25">
      <c r="A10" s="1" t="s">
        <v>249</v>
      </c>
      <c r="B10" s="8" t="str">
        <f t="shared" si="1"/>
        <v>APC</v>
      </c>
      <c r="C10" s="8" t="str">
        <f t="shared" si="0"/>
        <v>BCHIMP</v>
      </c>
      <c r="E10" s="8" t="s">
        <v>142</v>
      </c>
      <c r="F10" s="8" t="s">
        <v>552</v>
      </c>
      <c r="H10" s="1" t="s">
        <v>10</v>
      </c>
      <c r="I10" s="1" t="s">
        <v>434</v>
      </c>
    </row>
    <row r="11" spans="1:9" x14ac:dyDescent="0.25">
      <c r="A11" s="1" t="s">
        <v>250</v>
      </c>
      <c r="B11" s="8" t="str">
        <f t="shared" si="1"/>
        <v>APF</v>
      </c>
      <c r="C11" s="8" t="str">
        <f t="shared" si="0"/>
        <v>AFG1TX</v>
      </c>
      <c r="E11" s="8" t="s">
        <v>690</v>
      </c>
      <c r="F11" s="8" t="s">
        <v>772</v>
      </c>
      <c r="H11" s="1" t="s">
        <v>11</v>
      </c>
      <c r="I11" s="1" t="s">
        <v>435</v>
      </c>
    </row>
    <row r="12" spans="1:9" x14ac:dyDescent="0.25">
      <c r="A12" s="1" t="s">
        <v>245</v>
      </c>
      <c r="B12" s="8" t="str">
        <f t="shared" si="1"/>
        <v>APL</v>
      </c>
      <c r="C12" s="8" t="str">
        <f t="shared" si="0"/>
        <v>311S033N</v>
      </c>
      <c r="E12" s="8" t="s">
        <v>182</v>
      </c>
      <c r="F12" s="8" t="s">
        <v>555</v>
      </c>
      <c r="H12" s="1" t="s">
        <v>645</v>
      </c>
      <c r="I12" s="1" t="s">
        <v>685</v>
      </c>
    </row>
    <row r="13" spans="1:9" x14ac:dyDescent="0.25">
      <c r="A13" s="1" t="s">
        <v>246</v>
      </c>
      <c r="B13" s="8" t="str">
        <f t="shared" si="1"/>
        <v>APL</v>
      </c>
      <c r="C13" s="8" t="str">
        <f t="shared" si="0"/>
        <v>321S009N</v>
      </c>
      <c r="E13" s="8" t="s">
        <v>702</v>
      </c>
      <c r="F13" s="8" t="s">
        <v>552</v>
      </c>
      <c r="H13" s="1" t="s">
        <v>12</v>
      </c>
      <c r="I13" s="1" t="s">
        <v>436</v>
      </c>
    </row>
    <row r="14" spans="1:9" x14ac:dyDescent="0.25">
      <c r="A14" s="1" t="s">
        <v>419</v>
      </c>
      <c r="B14" s="8" t="str">
        <f t="shared" si="1"/>
        <v>APL</v>
      </c>
      <c r="C14" s="8" t="str">
        <f t="shared" si="0"/>
        <v>321S033</v>
      </c>
      <c r="E14" s="8" t="s">
        <v>41</v>
      </c>
      <c r="F14" s="8" t="s">
        <v>556</v>
      </c>
      <c r="H14" s="1" t="s">
        <v>13</v>
      </c>
      <c r="I14" s="1" t="s">
        <v>437</v>
      </c>
    </row>
    <row r="15" spans="1:9" x14ac:dyDescent="0.25">
      <c r="A15" s="1" t="s">
        <v>247</v>
      </c>
      <c r="B15" s="8" t="str">
        <f t="shared" si="1"/>
        <v>APL</v>
      </c>
      <c r="C15" s="8" t="str">
        <f t="shared" si="0"/>
        <v>325S009N</v>
      </c>
      <c r="E15" s="8" t="s">
        <v>79</v>
      </c>
      <c r="F15" s="8" t="s">
        <v>557</v>
      </c>
      <c r="H15" s="1" t="s">
        <v>227</v>
      </c>
      <c r="I15" s="1" t="s">
        <v>438</v>
      </c>
    </row>
    <row r="16" spans="1:9" x14ac:dyDescent="0.25">
      <c r="A16" s="1" t="s">
        <v>248</v>
      </c>
      <c r="B16" s="8" t="str">
        <f t="shared" si="1"/>
        <v>APL</v>
      </c>
      <c r="C16" s="8" t="str">
        <f t="shared" si="0"/>
        <v>372S025N</v>
      </c>
      <c r="E16" s="8" t="s">
        <v>45</v>
      </c>
      <c r="F16" s="8" t="s">
        <v>558</v>
      </c>
      <c r="H16" s="1" t="s">
        <v>14</v>
      </c>
      <c r="I16" s="1" t="s">
        <v>618</v>
      </c>
    </row>
    <row r="17" spans="1:9" x14ac:dyDescent="0.25">
      <c r="A17" s="1" t="s">
        <v>334</v>
      </c>
      <c r="B17" s="8" t="str">
        <f t="shared" si="1"/>
        <v>APNC</v>
      </c>
      <c r="C17" s="8" t="str">
        <f t="shared" si="0"/>
        <v>NOVAGEN15M</v>
      </c>
      <c r="E17" s="8" t="s">
        <v>49</v>
      </c>
      <c r="F17" s="8" t="s">
        <v>559</v>
      </c>
      <c r="H17" s="1" t="s">
        <v>72</v>
      </c>
      <c r="I17" s="1" t="s">
        <v>546</v>
      </c>
    </row>
    <row r="18" spans="1:9" x14ac:dyDescent="0.25">
      <c r="A18" s="1" t="s">
        <v>721</v>
      </c>
      <c r="B18" s="8" t="str">
        <f t="shared" si="1"/>
        <v>ASEI</v>
      </c>
      <c r="C18" s="8" t="str">
        <f t="shared" si="0"/>
        <v>MKR1</v>
      </c>
      <c r="E18" s="8" t="s">
        <v>71</v>
      </c>
      <c r="F18" s="8" t="s">
        <v>560</v>
      </c>
      <c r="H18" s="1" t="s">
        <v>16</v>
      </c>
      <c r="I18" s="1" t="s">
        <v>619</v>
      </c>
    </row>
    <row r="19" spans="1:9" x14ac:dyDescent="0.25">
      <c r="A19" s="1" t="s">
        <v>364</v>
      </c>
      <c r="B19" s="8" t="str">
        <f t="shared" si="1"/>
        <v>ASTC</v>
      </c>
      <c r="C19" s="8" t="str">
        <f t="shared" si="0"/>
        <v>SD3</v>
      </c>
      <c r="E19" s="8" t="s">
        <v>190</v>
      </c>
      <c r="F19" s="8" t="s">
        <v>561</v>
      </c>
      <c r="H19" s="1" t="s">
        <v>17</v>
      </c>
      <c r="I19" s="1" t="s">
        <v>439</v>
      </c>
    </row>
    <row r="20" spans="1:9" x14ac:dyDescent="0.25">
      <c r="A20" s="1" t="s">
        <v>366</v>
      </c>
      <c r="B20" s="8" t="str">
        <f t="shared" si="1"/>
        <v>ASTC</v>
      </c>
      <c r="C20" s="8" t="str">
        <f t="shared" si="0"/>
        <v>SD4</v>
      </c>
      <c r="E20" s="8" t="s">
        <v>687</v>
      </c>
      <c r="F20" s="8" t="s">
        <v>773</v>
      </c>
      <c r="H20" s="1" t="s">
        <v>228</v>
      </c>
      <c r="I20" s="1" t="s">
        <v>440</v>
      </c>
    </row>
    <row r="21" spans="1:9" x14ac:dyDescent="0.25">
      <c r="A21" s="1" t="s">
        <v>722</v>
      </c>
      <c r="B21" s="8" t="str">
        <f t="shared" si="1"/>
        <v>ATPC</v>
      </c>
      <c r="C21" s="8" t="str">
        <f t="shared" si="0"/>
        <v>BCHEXP</v>
      </c>
      <c r="E21" s="8" t="s">
        <v>715</v>
      </c>
      <c r="F21" s="8" t="s">
        <v>776</v>
      </c>
      <c r="H21" s="1" t="s">
        <v>18</v>
      </c>
      <c r="I21" s="1" t="s">
        <v>620</v>
      </c>
    </row>
    <row r="22" spans="1:9" x14ac:dyDescent="0.25">
      <c r="A22" s="1" t="s">
        <v>262</v>
      </c>
      <c r="B22" s="8" t="str">
        <f t="shared" si="1"/>
        <v>BALP</v>
      </c>
      <c r="C22" s="8" t="str">
        <f t="shared" si="0"/>
        <v>BR5</v>
      </c>
      <c r="E22" s="8" t="s">
        <v>647</v>
      </c>
      <c r="F22" s="8" t="s">
        <v>678</v>
      </c>
      <c r="H22" s="1" t="s">
        <v>646</v>
      </c>
      <c r="I22" s="1" t="s">
        <v>683</v>
      </c>
    </row>
    <row r="23" spans="1:9" x14ac:dyDescent="0.25">
      <c r="A23" s="1" t="s">
        <v>360</v>
      </c>
      <c r="B23" s="8" t="str">
        <f t="shared" si="1"/>
        <v>BALP</v>
      </c>
      <c r="C23" s="8" t="str">
        <f t="shared" si="0"/>
        <v>SD1</v>
      </c>
      <c r="E23" s="8" t="s">
        <v>107</v>
      </c>
      <c r="F23" s="8" t="s">
        <v>562</v>
      </c>
      <c r="H23" s="1" t="s">
        <v>19</v>
      </c>
      <c r="I23" s="1" t="s">
        <v>441</v>
      </c>
    </row>
    <row r="24" spans="1:9" x14ac:dyDescent="0.25">
      <c r="A24" s="1" t="s">
        <v>362</v>
      </c>
      <c r="B24" s="8" t="str">
        <f t="shared" si="1"/>
        <v>BALP</v>
      </c>
      <c r="C24" s="8" t="str">
        <f t="shared" si="0"/>
        <v>SD2</v>
      </c>
      <c r="E24" s="8" t="s">
        <v>649</v>
      </c>
      <c r="F24" s="8" t="s">
        <v>679</v>
      </c>
      <c r="H24" s="1" t="s">
        <v>23</v>
      </c>
      <c r="I24" s="1" t="s">
        <v>442</v>
      </c>
    </row>
    <row r="25" spans="1:9" x14ac:dyDescent="0.25">
      <c r="A25" s="1" t="s">
        <v>365</v>
      </c>
      <c r="B25" s="8" t="str">
        <f t="shared" si="1"/>
        <v>BALP</v>
      </c>
      <c r="C25" s="8" t="str">
        <f t="shared" si="0"/>
        <v>SD3</v>
      </c>
      <c r="E25" s="8" t="s">
        <v>653</v>
      </c>
      <c r="F25" s="8" t="s">
        <v>680</v>
      </c>
      <c r="H25" s="1" t="s">
        <v>25</v>
      </c>
      <c r="I25" s="1" t="s">
        <v>443</v>
      </c>
    </row>
    <row r="26" spans="1:9" x14ac:dyDescent="0.25">
      <c r="A26" s="1" t="s">
        <v>367</v>
      </c>
      <c r="B26" s="8" t="str">
        <f t="shared" si="1"/>
        <v>BALP</v>
      </c>
      <c r="C26" s="8" t="str">
        <f t="shared" si="0"/>
        <v>SD4</v>
      </c>
      <c r="E26" s="8" t="s">
        <v>229</v>
      </c>
      <c r="F26" s="8" t="s">
        <v>563</v>
      </c>
      <c r="H26" s="1" t="s">
        <v>27</v>
      </c>
      <c r="I26" s="1" t="s">
        <v>444</v>
      </c>
    </row>
    <row r="27" spans="1:9" x14ac:dyDescent="0.25">
      <c r="A27" s="1" t="s">
        <v>368</v>
      </c>
      <c r="B27" s="8" t="str">
        <f t="shared" si="1"/>
        <v>BALP</v>
      </c>
      <c r="C27" s="8" t="str">
        <f t="shared" si="0"/>
        <v>SD5</v>
      </c>
      <c r="E27" s="8" t="s">
        <v>57</v>
      </c>
      <c r="F27" s="8" t="s">
        <v>459</v>
      </c>
      <c r="H27" s="1" t="s">
        <v>30</v>
      </c>
      <c r="I27" s="1" t="s">
        <v>445</v>
      </c>
    </row>
    <row r="28" spans="1:9" x14ac:dyDescent="0.25">
      <c r="A28" s="1" t="s">
        <v>370</v>
      </c>
      <c r="B28" s="8" t="str">
        <f t="shared" si="1"/>
        <v>BALP</v>
      </c>
      <c r="C28" s="8" t="str">
        <f t="shared" si="0"/>
        <v>SD6</v>
      </c>
      <c r="E28" s="8" t="s">
        <v>59</v>
      </c>
      <c r="F28" s="8" t="s">
        <v>549</v>
      </c>
      <c r="H28" s="1" t="s">
        <v>32</v>
      </c>
      <c r="I28" s="1" t="s">
        <v>446</v>
      </c>
    </row>
    <row r="29" spans="1:9" x14ac:dyDescent="0.25">
      <c r="A29" s="1" t="s">
        <v>372</v>
      </c>
      <c r="B29" s="8" t="str">
        <f t="shared" si="1"/>
        <v>BALP</v>
      </c>
      <c r="C29" s="8" t="str">
        <f t="shared" si="0"/>
        <v>SH1</v>
      </c>
      <c r="E29" s="8" t="s">
        <v>650</v>
      </c>
      <c r="F29" s="8" t="s">
        <v>681</v>
      </c>
      <c r="H29" s="1" t="s">
        <v>28</v>
      </c>
      <c r="I29" s="1" t="s">
        <v>544</v>
      </c>
    </row>
    <row r="30" spans="1:9" x14ac:dyDescent="0.25">
      <c r="A30" s="1" t="s">
        <v>374</v>
      </c>
      <c r="B30" s="8" t="str">
        <f t="shared" si="1"/>
        <v>BALP</v>
      </c>
      <c r="C30" s="8" t="str">
        <f t="shared" si="0"/>
        <v>SH2</v>
      </c>
      <c r="E30" s="8" t="s">
        <v>705</v>
      </c>
      <c r="F30" s="8" t="s">
        <v>775</v>
      </c>
      <c r="H30" s="1" t="s">
        <v>21</v>
      </c>
      <c r="I30" s="1" t="s">
        <v>545</v>
      </c>
    </row>
    <row r="31" spans="1:9" x14ac:dyDescent="0.25">
      <c r="A31" s="1" t="s">
        <v>286</v>
      </c>
      <c r="B31" s="8" t="str">
        <f t="shared" si="1"/>
        <v>BOWA</v>
      </c>
      <c r="C31" s="8" t="str">
        <f t="shared" si="0"/>
        <v>DRW1</v>
      </c>
      <c r="E31" s="8" t="s">
        <v>102</v>
      </c>
      <c r="F31" s="8" t="s">
        <v>564</v>
      </c>
      <c r="H31" s="1" t="s">
        <v>34</v>
      </c>
      <c r="I31" s="1" t="s">
        <v>447</v>
      </c>
    </row>
    <row r="32" spans="1:9" x14ac:dyDescent="0.25">
      <c r="A32" s="1" t="s">
        <v>265</v>
      </c>
      <c r="B32" s="8" t="str">
        <f t="shared" si="1"/>
        <v>BSRW</v>
      </c>
      <c r="C32" s="8" t="str">
        <f t="shared" si="0"/>
        <v>BSR1</v>
      </c>
      <c r="E32" s="8" t="s">
        <v>63</v>
      </c>
      <c r="F32" s="8" t="s">
        <v>565</v>
      </c>
      <c r="H32" s="1" t="s">
        <v>35</v>
      </c>
      <c r="I32" s="1" t="s">
        <v>448</v>
      </c>
    </row>
    <row r="33" spans="1:9" x14ac:dyDescent="0.25">
      <c r="A33" s="1" t="s">
        <v>630</v>
      </c>
      <c r="B33" s="8" t="str">
        <f t="shared" si="1"/>
        <v>CAEC</v>
      </c>
      <c r="C33" s="8" t="str">
        <f t="shared" si="0"/>
        <v>CES1/CES2</v>
      </c>
      <c r="E33" s="8" t="s">
        <v>153</v>
      </c>
      <c r="F33" s="8" t="s">
        <v>552</v>
      </c>
      <c r="H33" s="1" t="s">
        <v>36</v>
      </c>
      <c r="I33" s="1" t="s">
        <v>449</v>
      </c>
    </row>
    <row r="34" spans="1:9" x14ac:dyDescent="0.25">
      <c r="A34" s="1" t="s">
        <v>631</v>
      </c>
      <c r="B34" s="8" t="str">
        <f t="shared" si="1"/>
        <v>CAEC</v>
      </c>
      <c r="C34" s="8" t="str">
        <f t="shared" si="0"/>
        <v>CES1/CES2</v>
      </c>
      <c r="E34" s="8" t="s">
        <v>69</v>
      </c>
      <c r="F34" s="8" t="s">
        <v>566</v>
      </c>
      <c r="H34" s="1" t="s">
        <v>37</v>
      </c>
      <c r="I34" s="1" t="s">
        <v>450</v>
      </c>
    </row>
    <row r="35" spans="1:9" x14ac:dyDescent="0.25">
      <c r="A35" s="1" t="s">
        <v>280</v>
      </c>
      <c r="B35" s="8" t="str">
        <f t="shared" si="1"/>
        <v>CAWP</v>
      </c>
      <c r="C35" s="8" t="str">
        <f t="shared" si="0"/>
        <v>120SIMP</v>
      </c>
      <c r="E35" s="8" t="s">
        <v>75</v>
      </c>
      <c r="F35" s="8" t="s">
        <v>794</v>
      </c>
      <c r="H35" s="1" t="s">
        <v>39</v>
      </c>
      <c r="I35" s="1" t="s">
        <v>451</v>
      </c>
    </row>
    <row r="36" spans="1:9" x14ac:dyDescent="0.25">
      <c r="A36" s="1" t="s">
        <v>282</v>
      </c>
      <c r="B36" s="8" t="str">
        <f t="shared" si="1"/>
        <v>CAWP</v>
      </c>
      <c r="C36" s="8" t="str">
        <f t="shared" si="0"/>
        <v>BCHEXP</v>
      </c>
      <c r="E36" s="8" t="s">
        <v>75</v>
      </c>
      <c r="F36" s="8" t="s">
        <v>777</v>
      </c>
      <c r="H36" s="1" t="s">
        <v>40</v>
      </c>
      <c r="I36" s="1" t="s">
        <v>452</v>
      </c>
    </row>
    <row r="37" spans="1:9" x14ac:dyDescent="0.25">
      <c r="A37" s="1" t="s">
        <v>279</v>
      </c>
      <c r="B37" s="8" t="str">
        <f t="shared" si="1"/>
        <v>CAWP</v>
      </c>
      <c r="C37" s="8" t="str">
        <f t="shared" si="0"/>
        <v>BCHIMP</v>
      </c>
      <c r="E37" s="8" t="s">
        <v>716</v>
      </c>
      <c r="F37" s="8" t="s">
        <v>774</v>
      </c>
      <c r="H37" s="1" t="s">
        <v>42</v>
      </c>
      <c r="I37" s="1" t="s">
        <v>453</v>
      </c>
    </row>
    <row r="38" spans="1:9" x14ac:dyDescent="0.25">
      <c r="A38" s="1" t="s">
        <v>283</v>
      </c>
      <c r="B38" s="8" t="str">
        <f t="shared" si="1"/>
        <v>CAWP</v>
      </c>
      <c r="C38" s="8" t="str">
        <f t="shared" si="0"/>
        <v>SPCEXP</v>
      </c>
      <c r="E38" s="8" t="s">
        <v>77</v>
      </c>
      <c r="F38" s="8" t="s">
        <v>567</v>
      </c>
      <c r="H38" s="1" t="s">
        <v>44</v>
      </c>
      <c r="I38" s="1" t="s">
        <v>454</v>
      </c>
    </row>
    <row r="39" spans="1:9" x14ac:dyDescent="0.25">
      <c r="A39" s="1" t="s">
        <v>281</v>
      </c>
      <c r="B39" s="8" t="str">
        <f t="shared" si="1"/>
        <v>CAWP</v>
      </c>
      <c r="C39" s="8" t="str">
        <f t="shared" si="0"/>
        <v>SPCIMP</v>
      </c>
      <c r="E39" s="8" t="s">
        <v>95</v>
      </c>
      <c r="F39" s="8" t="s">
        <v>568</v>
      </c>
      <c r="H39" s="1" t="s">
        <v>46</v>
      </c>
      <c r="I39" s="1" t="s">
        <v>455</v>
      </c>
    </row>
    <row r="40" spans="1:9" x14ac:dyDescent="0.25">
      <c r="A40" s="1" t="s">
        <v>378</v>
      </c>
      <c r="B40" s="8" t="str">
        <f t="shared" si="1"/>
        <v>CECI</v>
      </c>
      <c r="C40" s="8" t="str">
        <f t="shared" si="0"/>
        <v>BCHEXP</v>
      </c>
      <c r="E40" s="8" t="s">
        <v>24</v>
      </c>
      <c r="F40" s="8" t="s">
        <v>569</v>
      </c>
      <c r="H40" s="1" t="s">
        <v>47</v>
      </c>
      <c r="I40" s="1" t="s">
        <v>456</v>
      </c>
    </row>
    <row r="41" spans="1:9" x14ac:dyDescent="0.25">
      <c r="A41" s="1" t="s">
        <v>376</v>
      </c>
      <c r="B41" s="8" t="str">
        <f t="shared" si="1"/>
        <v>CECI</v>
      </c>
      <c r="C41" s="8" t="str">
        <f t="shared" si="0"/>
        <v>BCHIMP</v>
      </c>
      <c r="E41" s="8" t="s">
        <v>89</v>
      </c>
      <c r="F41" s="8" t="s">
        <v>570</v>
      </c>
      <c r="H41" s="1" t="s">
        <v>48</v>
      </c>
      <c r="I41" s="1" t="s">
        <v>457</v>
      </c>
    </row>
    <row r="42" spans="1:9" x14ac:dyDescent="0.25">
      <c r="A42" s="1" t="s">
        <v>723</v>
      </c>
      <c r="B42" s="8" t="str">
        <f t="shared" si="1"/>
        <v>CECO</v>
      </c>
      <c r="C42" s="8" t="str">
        <f t="shared" si="0"/>
        <v>BCHIMP</v>
      </c>
      <c r="E42" s="8" t="s">
        <v>92</v>
      </c>
      <c r="F42" s="8" t="s">
        <v>571</v>
      </c>
      <c r="H42" s="1" t="s">
        <v>51</v>
      </c>
      <c r="I42" s="1" t="s">
        <v>621</v>
      </c>
    </row>
    <row r="43" spans="1:9" x14ac:dyDescent="0.25">
      <c r="A43" s="1" t="s">
        <v>724</v>
      </c>
      <c r="B43" s="8" t="str">
        <f t="shared" si="1"/>
        <v>CESC</v>
      </c>
      <c r="C43" s="8" t="str">
        <f t="shared" si="0"/>
        <v>CES1/CES2</v>
      </c>
      <c r="E43" s="8" t="s">
        <v>65</v>
      </c>
      <c r="F43" s="8" t="s">
        <v>572</v>
      </c>
      <c r="H43" s="1" t="s">
        <v>54</v>
      </c>
      <c r="I43" s="1" t="s">
        <v>458</v>
      </c>
    </row>
    <row r="44" spans="1:9" x14ac:dyDescent="0.25">
      <c r="A44" s="1" t="s">
        <v>725</v>
      </c>
      <c r="B44" s="8" t="str">
        <f t="shared" si="1"/>
        <v>CESC</v>
      </c>
      <c r="C44" s="8" t="str">
        <f t="shared" si="0"/>
        <v>CES1/CES2</v>
      </c>
      <c r="E44" s="8" t="s">
        <v>55</v>
      </c>
      <c r="F44" s="8" t="s">
        <v>573</v>
      </c>
      <c r="H44" s="1" t="s">
        <v>56</v>
      </c>
      <c r="I44" s="1" t="s">
        <v>622</v>
      </c>
    </row>
    <row r="45" spans="1:9" x14ac:dyDescent="0.25">
      <c r="A45" s="1" t="s">
        <v>657</v>
      </c>
      <c r="B45" s="8" t="str">
        <f t="shared" si="1"/>
        <v>CETC</v>
      </c>
      <c r="C45" s="8" t="str">
        <f t="shared" si="0"/>
        <v>BCHEXP</v>
      </c>
      <c r="E45" s="8" t="s">
        <v>86</v>
      </c>
      <c r="F45" s="8" t="s">
        <v>795</v>
      </c>
      <c r="H45" s="1" t="s">
        <v>58</v>
      </c>
      <c r="I45" s="1" t="s">
        <v>459</v>
      </c>
    </row>
    <row r="46" spans="1:9" x14ac:dyDescent="0.25">
      <c r="A46" s="1" t="s">
        <v>658</v>
      </c>
      <c r="B46" s="8" t="str">
        <f t="shared" si="1"/>
        <v>CETC</v>
      </c>
      <c r="C46" s="8" t="str">
        <f t="shared" si="0"/>
        <v>BCHIMP</v>
      </c>
      <c r="E46" s="8" t="s">
        <v>86</v>
      </c>
      <c r="F46" s="8" t="s">
        <v>779</v>
      </c>
      <c r="H46" s="1" t="s">
        <v>60</v>
      </c>
      <c r="I46" s="1" t="s">
        <v>460</v>
      </c>
    </row>
    <row r="47" spans="1:9" x14ac:dyDescent="0.25">
      <c r="A47" s="1" t="s">
        <v>659</v>
      </c>
      <c r="B47" s="8" t="str">
        <f t="shared" si="1"/>
        <v>CETC</v>
      </c>
      <c r="C47" s="8" t="str">
        <f t="shared" si="0"/>
        <v>SPCEXP</v>
      </c>
      <c r="E47" s="8" t="s">
        <v>83</v>
      </c>
      <c r="F47" s="8" t="s">
        <v>574</v>
      </c>
      <c r="H47" s="1" t="s">
        <v>61</v>
      </c>
      <c r="I47" s="1" t="s">
        <v>461</v>
      </c>
    </row>
    <row r="48" spans="1:9" x14ac:dyDescent="0.25">
      <c r="A48" s="1" t="s">
        <v>660</v>
      </c>
      <c r="B48" s="8" t="str">
        <f t="shared" si="1"/>
        <v>CETC</v>
      </c>
      <c r="C48" s="8" t="str">
        <f t="shared" si="0"/>
        <v>SPCIMP</v>
      </c>
      <c r="E48" s="8" t="s">
        <v>43</v>
      </c>
      <c r="F48" s="8" t="s">
        <v>575</v>
      </c>
      <c r="H48" s="1" t="s">
        <v>217</v>
      </c>
      <c r="I48" s="1" t="s">
        <v>462</v>
      </c>
    </row>
    <row r="49" spans="1:9" x14ac:dyDescent="0.25">
      <c r="A49" s="1" t="s">
        <v>308</v>
      </c>
      <c r="B49" s="8" t="str">
        <f t="shared" si="1"/>
        <v>CFPL</v>
      </c>
      <c r="C49" s="8" t="str">
        <f t="shared" si="0"/>
        <v>GPEC</v>
      </c>
      <c r="E49" s="8" t="s">
        <v>219</v>
      </c>
      <c r="F49" s="8" t="s">
        <v>576</v>
      </c>
      <c r="H49" s="1" t="s">
        <v>218</v>
      </c>
      <c r="I49" s="1" t="s">
        <v>463</v>
      </c>
    </row>
    <row r="50" spans="1:9" x14ac:dyDescent="0.25">
      <c r="A50" s="1" t="s">
        <v>726</v>
      </c>
      <c r="B50" s="8" t="str">
        <f t="shared" si="1"/>
        <v>CGEC</v>
      </c>
      <c r="C50" s="8" t="str">
        <f t="shared" si="0"/>
        <v>BCHEXP</v>
      </c>
      <c r="E50" s="8" t="s">
        <v>689</v>
      </c>
      <c r="F50" s="8" t="s">
        <v>778</v>
      </c>
      <c r="H50" s="1" t="s">
        <v>62</v>
      </c>
      <c r="I50" s="1" t="s">
        <v>623</v>
      </c>
    </row>
    <row r="51" spans="1:9" x14ac:dyDescent="0.25">
      <c r="A51" s="1" t="s">
        <v>661</v>
      </c>
      <c r="B51" s="8" t="str">
        <f t="shared" si="1"/>
        <v>CGEC</v>
      </c>
      <c r="C51" s="8" t="str">
        <f t="shared" si="0"/>
        <v>BCHIMP</v>
      </c>
      <c r="E51" s="8" t="s">
        <v>105</v>
      </c>
      <c r="F51" s="8" t="s">
        <v>577</v>
      </c>
      <c r="H51" s="1" t="s">
        <v>64</v>
      </c>
      <c r="I51" s="1" t="s">
        <v>624</v>
      </c>
    </row>
    <row r="52" spans="1:9" x14ac:dyDescent="0.25">
      <c r="A52" s="1" t="s">
        <v>662</v>
      </c>
      <c r="B52" s="8" t="str">
        <f t="shared" si="1"/>
        <v>CGEI</v>
      </c>
      <c r="C52" s="8" t="str">
        <f t="shared" si="0"/>
        <v>GPEC</v>
      </c>
      <c r="E52" s="8" t="s">
        <v>718</v>
      </c>
      <c r="F52" s="8" t="s">
        <v>780</v>
      </c>
      <c r="H52" s="1" t="s">
        <v>66</v>
      </c>
      <c r="I52" s="1" t="s">
        <v>464</v>
      </c>
    </row>
    <row r="53" spans="1:9" x14ac:dyDescent="0.25">
      <c r="A53" s="1" t="s">
        <v>420</v>
      </c>
      <c r="B53" s="8" t="str">
        <f t="shared" si="1"/>
        <v>CHD</v>
      </c>
      <c r="C53" s="8" t="str">
        <f t="shared" si="0"/>
        <v>CRE1</v>
      </c>
      <c r="E53" s="8" t="s">
        <v>186</v>
      </c>
      <c r="F53" s="8" t="s">
        <v>578</v>
      </c>
      <c r="H53" s="1" t="s">
        <v>67</v>
      </c>
      <c r="I53" s="1" t="s">
        <v>465</v>
      </c>
    </row>
    <row r="54" spans="1:9" x14ac:dyDescent="0.25">
      <c r="A54" s="1" t="s">
        <v>421</v>
      </c>
      <c r="B54" s="8" t="str">
        <f t="shared" si="1"/>
        <v>CHD</v>
      </c>
      <c r="C54" s="8" t="str">
        <f t="shared" si="0"/>
        <v>CRE2</v>
      </c>
      <c r="E54" s="8" t="s">
        <v>81</v>
      </c>
      <c r="F54" s="8" t="s">
        <v>579</v>
      </c>
      <c r="H54" s="1" t="s">
        <v>68</v>
      </c>
      <c r="I54" s="1" t="s">
        <v>466</v>
      </c>
    </row>
    <row r="55" spans="1:9" x14ac:dyDescent="0.25">
      <c r="A55" s="1" t="s">
        <v>663</v>
      </c>
      <c r="B55" s="8" t="str">
        <f t="shared" si="1"/>
        <v>CHD</v>
      </c>
      <c r="C55" s="8" t="str">
        <f t="shared" si="0"/>
        <v>CRE3</v>
      </c>
      <c r="E55" s="8" t="s">
        <v>119</v>
      </c>
      <c r="F55" s="8" t="s">
        <v>580</v>
      </c>
      <c r="H55" s="1" t="s">
        <v>70</v>
      </c>
      <c r="I55" s="1" t="s">
        <v>467</v>
      </c>
    </row>
    <row r="56" spans="1:9" x14ac:dyDescent="0.25">
      <c r="A56" s="1" t="s">
        <v>664</v>
      </c>
      <c r="B56" s="8" t="str">
        <f t="shared" si="1"/>
        <v>CHD</v>
      </c>
      <c r="C56" s="8" t="str">
        <f t="shared" si="0"/>
        <v>CRWD</v>
      </c>
      <c r="E56" s="8" t="s">
        <v>706</v>
      </c>
      <c r="F56" s="8" t="s">
        <v>781</v>
      </c>
      <c r="H56" s="1" t="s">
        <v>76</v>
      </c>
      <c r="I56" s="1" t="s">
        <v>468</v>
      </c>
    </row>
    <row r="57" spans="1:9" x14ac:dyDescent="0.25">
      <c r="A57" s="1" t="s">
        <v>727</v>
      </c>
      <c r="B57" s="8" t="str">
        <f t="shared" si="1"/>
        <v>CHD</v>
      </c>
      <c r="C57" s="8" t="str">
        <f>IF(OR(RIGHT($A57,4)="CES1",RIGHT($A57,4)="CES2"),"CES1/CES2",IF(RIGHT($A57,9)="CRE1/CRE2","CRE1",RIGHT($A57,LEN($A57)-FIND(".",$A57,1))))</f>
        <v>DRW1</v>
      </c>
      <c r="E57" s="8" t="s">
        <v>146</v>
      </c>
      <c r="F57" s="8" t="s">
        <v>581</v>
      </c>
      <c r="H57" s="1" t="s">
        <v>78</v>
      </c>
      <c r="I57" s="1" t="s">
        <v>469</v>
      </c>
    </row>
    <row r="58" spans="1:9" x14ac:dyDescent="0.25">
      <c r="A58" s="1" t="s">
        <v>665</v>
      </c>
      <c r="B58" s="8" t="str">
        <f t="shared" si="1"/>
        <v>CHD</v>
      </c>
      <c r="C58" s="8" t="str">
        <f t="shared" ref="C58:C121" si="2">IF(OR(RIGHT($A58,4)="CES1",RIGHT($A58,4)="CES2"),"CES1/CES2",IF(RIGHT($A58,9)="CRE1/CRE2","CRE1",RIGHT($A58,LEN($A58)-FIND(".",$A58,1))))</f>
        <v>PKNE</v>
      </c>
      <c r="E58" s="8" t="s">
        <v>140</v>
      </c>
      <c r="F58" s="8" t="s">
        <v>582</v>
      </c>
      <c r="H58" s="1" t="s">
        <v>695</v>
      </c>
      <c r="I58" s="1" t="s">
        <v>793</v>
      </c>
    </row>
    <row r="59" spans="1:9" x14ac:dyDescent="0.25">
      <c r="A59" s="1" t="s">
        <v>666</v>
      </c>
      <c r="B59" s="8" t="str">
        <f t="shared" si="1"/>
        <v>CHD</v>
      </c>
      <c r="C59" s="8" t="str">
        <f t="shared" si="2"/>
        <v>TAY1</v>
      </c>
      <c r="E59" s="8" t="s">
        <v>111</v>
      </c>
      <c r="F59" s="8" t="s">
        <v>583</v>
      </c>
      <c r="H59" s="1" t="s">
        <v>80</v>
      </c>
      <c r="I59" s="1" t="s">
        <v>470</v>
      </c>
    </row>
    <row r="60" spans="1:9" x14ac:dyDescent="0.25">
      <c r="A60" s="1" t="s">
        <v>667</v>
      </c>
      <c r="B60" s="8" t="str">
        <f t="shared" si="1"/>
        <v>CHD</v>
      </c>
      <c r="C60" s="8" t="str">
        <f t="shared" si="2"/>
        <v>TAY2</v>
      </c>
      <c r="E60" s="8" t="s">
        <v>53</v>
      </c>
      <c r="F60" s="8" t="s">
        <v>584</v>
      </c>
      <c r="H60" s="1" t="s">
        <v>82</v>
      </c>
      <c r="I60" s="1" t="s">
        <v>625</v>
      </c>
    </row>
    <row r="61" spans="1:9" x14ac:dyDescent="0.25">
      <c r="A61" s="1" t="s">
        <v>270</v>
      </c>
      <c r="B61" s="8" t="str">
        <f t="shared" si="1"/>
        <v>CMH</v>
      </c>
      <c r="C61" s="8" t="str">
        <f t="shared" si="2"/>
        <v>CMH1</v>
      </c>
      <c r="E61" s="8" t="s">
        <v>213</v>
      </c>
      <c r="F61" s="8" t="s">
        <v>585</v>
      </c>
      <c r="H61" s="1" t="s">
        <v>84</v>
      </c>
      <c r="I61" s="1" t="s">
        <v>471</v>
      </c>
    </row>
    <row r="62" spans="1:9" x14ac:dyDescent="0.25">
      <c r="A62" s="1" t="s">
        <v>271</v>
      </c>
      <c r="B62" s="8" t="str">
        <f t="shared" si="1"/>
        <v>CNRL</v>
      </c>
      <c r="C62" s="8" t="str">
        <f t="shared" si="2"/>
        <v>CNR5</v>
      </c>
      <c r="E62" s="8" t="s">
        <v>122</v>
      </c>
      <c r="F62" s="8" t="s">
        <v>586</v>
      </c>
      <c r="H62" s="1" t="s">
        <v>85</v>
      </c>
      <c r="I62" s="1" t="s">
        <v>472</v>
      </c>
    </row>
    <row r="63" spans="1:9" x14ac:dyDescent="0.25">
      <c r="A63" s="1" t="s">
        <v>668</v>
      </c>
      <c r="B63" s="8" t="str">
        <f t="shared" si="1"/>
        <v>CONS</v>
      </c>
      <c r="C63" s="8" t="str">
        <f t="shared" si="2"/>
        <v>BCHEXP</v>
      </c>
      <c r="E63" s="8" t="s">
        <v>128</v>
      </c>
      <c r="F63" s="8" t="s">
        <v>587</v>
      </c>
      <c r="H63" s="1" t="s">
        <v>93</v>
      </c>
      <c r="I63" s="1" t="s">
        <v>473</v>
      </c>
    </row>
    <row r="64" spans="1:9" x14ac:dyDescent="0.25">
      <c r="A64" s="1" t="s">
        <v>669</v>
      </c>
      <c r="B64" s="8" t="str">
        <f t="shared" si="1"/>
        <v>CONS</v>
      </c>
      <c r="C64" s="8" t="str">
        <f t="shared" si="2"/>
        <v>BCHIMP</v>
      </c>
      <c r="E64" s="8" t="s">
        <v>134</v>
      </c>
      <c r="F64" s="8" t="s">
        <v>588</v>
      </c>
      <c r="H64" s="1" t="s">
        <v>96</v>
      </c>
      <c r="I64" s="1" t="s">
        <v>474</v>
      </c>
    </row>
    <row r="65" spans="1:9" x14ac:dyDescent="0.25">
      <c r="A65" s="1" t="s">
        <v>728</v>
      </c>
      <c r="B65" s="8" t="str">
        <f t="shared" si="1"/>
        <v>CONS</v>
      </c>
      <c r="C65" s="8" t="str">
        <f t="shared" si="2"/>
        <v>SPCIMP</v>
      </c>
      <c r="E65" s="8" t="s">
        <v>130</v>
      </c>
      <c r="F65" s="8" t="s">
        <v>589</v>
      </c>
      <c r="H65" s="1" t="s">
        <v>55</v>
      </c>
      <c r="I65" s="1" t="s">
        <v>475</v>
      </c>
    </row>
    <row r="66" spans="1:9" x14ac:dyDescent="0.25">
      <c r="A66" s="1" t="s">
        <v>729</v>
      </c>
      <c r="B66" s="8" t="str">
        <f t="shared" si="1"/>
        <v>CPLP</v>
      </c>
      <c r="C66" s="8" t="str">
        <f t="shared" si="2"/>
        <v>CES1/CES2</v>
      </c>
      <c r="E66" s="8" t="s">
        <v>132</v>
      </c>
      <c r="F66" s="8" t="s">
        <v>590</v>
      </c>
      <c r="H66" s="1" t="s">
        <v>97</v>
      </c>
      <c r="I66" s="1" t="s">
        <v>476</v>
      </c>
    </row>
    <row r="67" spans="1:9" x14ac:dyDescent="0.25">
      <c r="A67" s="1" t="s">
        <v>730</v>
      </c>
      <c r="B67" s="8" t="str">
        <f t="shared" si="1"/>
        <v>CPLP</v>
      </c>
      <c r="C67" s="8" t="str">
        <f t="shared" si="2"/>
        <v>CES1/CES2</v>
      </c>
      <c r="E67" s="8" t="s">
        <v>708</v>
      </c>
      <c r="F67" s="8" t="s">
        <v>782</v>
      </c>
      <c r="H67" s="1" t="s">
        <v>100</v>
      </c>
      <c r="I67" s="1" t="s">
        <v>477</v>
      </c>
    </row>
    <row r="68" spans="1:9" x14ac:dyDescent="0.25">
      <c r="A68" s="1" t="s">
        <v>305</v>
      </c>
      <c r="B68" s="8" t="str">
        <f t="shared" si="1"/>
        <v>CPW</v>
      </c>
      <c r="C68" s="8" t="str">
        <f t="shared" si="2"/>
        <v>GN1</v>
      </c>
      <c r="E68" s="8" t="s">
        <v>707</v>
      </c>
      <c r="F68" s="8" t="s">
        <v>783</v>
      </c>
      <c r="H68" s="1" t="s">
        <v>101</v>
      </c>
      <c r="I68" s="1" t="s">
        <v>478</v>
      </c>
    </row>
    <row r="69" spans="1:9" x14ac:dyDescent="0.25">
      <c r="A69" s="1" t="s">
        <v>306</v>
      </c>
      <c r="B69" s="8" t="str">
        <f t="shared" ref="B69:B132" si="3">LEFT($A69,FIND(".",$A69,1)-1)</f>
        <v>CPW</v>
      </c>
      <c r="C69" s="8" t="str">
        <f t="shared" si="2"/>
        <v>GN2</v>
      </c>
      <c r="E69" s="8" t="s">
        <v>113</v>
      </c>
      <c r="F69" s="8" t="s">
        <v>591</v>
      </c>
      <c r="H69" s="1" t="s">
        <v>103</v>
      </c>
      <c r="I69" s="1" t="s">
        <v>479</v>
      </c>
    </row>
    <row r="70" spans="1:9" x14ac:dyDescent="0.25">
      <c r="A70" s="1" t="s">
        <v>274</v>
      </c>
      <c r="B70" s="8" t="str">
        <f t="shared" si="3"/>
        <v>CRR</v>
      </c>
      <c r="C70" s="8" t="str">
        <f t="shared" si="2"/>
        <v>CRR1</v>
      </c>
      <c r="E70" s="8" t="s">
        <v>138</v>
      </c>
      <c r="F70" s="8" t="s">
        <v>592</v>
      </c>
      <c r="H70" s="1" t="s">
        <v>104</v>
      </c>
      <c r="I70" s="1" t="s">
        <v>480</v>
      </c>
    </row>
    <row r="71" spans="1:9" x14ac:dyDescent="0.25">
      <c r="A71" s="1" t="s">
        <v>340</v>
      </c>
      <c r="B71" s="8" t="str">
        <f t="shared" si="3"/>
        <v>CUPC</v>
      </c>
      <c r="C71" s="8" t="str">
        <f t="shared" si="2"/>
        <v>OMRH</v>
      </c>
      <c r="E71" s="8" t="s">
        <v>194</v>
      </c>
      <c r="F71" s="8" t="s">
        <v>593</v>
      </c>
      <c r="H71" s="1" t="s">
        <v>106</v>
      </c>
      <c r="I71" s="1" t="s">
        <v>481</v>
      </c>
    </row>
    <row r="72" spans="1:9" x14ac:dyDescent="0.25">
      <c r="A72" s="1" t="s">
        <v>342</v>
      </c>
      <c r="B72" s="8" t="str">
        <f t="shared" si="3"/>
        <v>CUPC</v>
      </c>
      <c r="C72" s="8" t="str">
        <f t="shared" si="2"/>
        <v>PH1</v>
      </c>
      <c r="E72" s="8" t="s">
        <v>144</v>
      </c>
      <c r="F72" s="8" t="s">
        <v>594</v>
      </c>
      <c r="H72" s="1" t="s">
        <v>108</v>
      </c>
      <c r="I72" s="1" t="s">
        <v>626</v>
      </c>
    </row>
    <row r="73" spans="1:9" x14ac:dyDescent="0.25">
      <c r="A73" s="1" t="s">
        <v>412</v>
      </c>
      <c r="B73" s="8" t="str">
        <f t="shared" si="3"/>
        <v>CUPC</v>
      </c>
      <c r="C73" s="8" t="str">
        <f t="shared" si="2"/>
        <v>RB1</v>
      </c>
      <c r="E73" s="8" t="s">
        <v>148</v>
      </c>
      <c r="F73" s="8" t="s">
        <v>595</v>
      </c>
      <c r="H73" s="1" t="s">
        <v>110</v>
      </c>
      <c r="I73" s="1" t="s">
        <v>482</v>
      </c>
    </row>
    <row r="74" spans="1:9" x14ac:dyDescent="0.25">
      <c r="A74" s="1" t="s">
        <v>413</v>
      </c>
      <c r="B74" s="8" t="str">
        <f t="shared" si="3"/>
        <v>CUPC</v>
      </c>
      <c r="C74" s="8" t="str">
        <f t="shared" si="2"/>
        <v>RB2</v>
      </c>
      <c r="E74" s="8" t="s">
        <v>150</v>
      </c>
      <c r="F74" s="8" t="s">
        <v>596</v>
      </c>
      <c r="H74" s="1" t="s">
        <v>112</v>
      </c>
      <c r="I74" s="1" t="s">
        <v>483</v>
      </c>
    </row>
    <row r="75" spans="1:9" x14ac:dyDescent="0.25">
      <c r="A75" s="1" t="s">
        <v>414</v>
      </c>
      <c r="B75" s="8" t="str">
        <f t="shared" si="3"/>
        <v>CUPC</v>
      </c>
      <c r="C75" s="8" t="str">
        <f t="shared" si="2"/>
        <v>RB3</v>
      </c>
      <c r="E75" s="8" t="s">
        <v>155</v>
      </c>
      <c r="F75" s="8" t="s">
        <v>597</v>
      </c>
      <c r="H75" s="1" t="s">
        <v>114</v>
      </c>
      <c r="I75" s="1" t="s">
        <v>484</v>
      </c>
    </row>
    <row r="76" spans="1:9" x14ac:dyDescent="0.25">
      <c r="A76" s="1" t="s">
        <v>348</v>
      </c>
      <c r="B76" s="8" t="str">
        <f t="shared" si="3"/>
        <v>CUPC</v>
      </c>
      <c r="C76" s="8" t="str">
        <f t="shared" si="2"/>
        <v>RB5</v>
      </c>
      <c r="E76" s="8" t="s">
        <v>230</v>
      </c>
      <c r="F76" s="8" t="s">
        <v>598</v>
      </c>
      <c r="H76" s="1" t="s">
        <v>115</v>
      </c>
      <c r="I76" s="1" t="s">
        <v>485</v>
      </c>
    </row>
    <row r="77" spans="1:9" x14ac:dyDescent="0.25">
      <c r="A77" s="1" t="s">
        <v>351</v>
      </c>
      <c r="B77" s="8" t="str">
        <f t="shared" si="3"/>
        <v>CUPC</v>
      </c>
      <c r="C77" s="8" t="str">
        <f t="shared" si="2"/>
        <v>RL1</v>
      </c>
      <c r="E77" s="8" t="s">
        <v>220</v>
      </c>
      <c r="F77" s="8" t="s">
        <v>599</v>
      </c>
      <c r="H77" s="1" t="s">
        <v>116</v>
      </c>
      <c r="I77" s="1" t="s">
        <v>486</v>
      </c>
    </row>
    <row r="78" spans="1:9" x14ac:dyDescent="0.25">
      <c r="A78" s="1" t="s">
        <v>395</v>
      </c>
      <c r="B78" s="8" t="str">
        <f t="shared" si="3"/>
        <v>CUPC</v>
      </c>
      <c r="C78" s="8" t="str">
        <f t="shared" si="2"/>
        <v>VVW1</v>
      </c>
      <c r="E78" s="8" t="s">
        <v>99</v>
      </c>
      <c r="F78" s="8" t="s">
        <v>600</v>
      </c>
      <c r="H78" s="1" t="s">
        <v>117</v>
      </c>
      <c r="I78" s="1" t="s">
        <v>487</v>
      </c>
    </row>
    <row r="79" spans="1:9" x14ac:dyDescent="0.25">
      <c r="A79" s="1" t="s">
        <v>396</v>
      </c>
      <c r="B79" s="8" t="str">
        <f t="shared" si="3"/>
        <v>CUPC</v>
      </c>
      <c r="C79" s="8" t="str">
        <f t="shared" si="2"/>
        <v>VVW2</v>
      </c>
      <c r="E79" s="8" t="s">
        <v>165</v>
      </c>
      <c r="F79" s="8" t="s">
        <v>601</v>
      </c>
      <c r="H79" s="1" t="s">
        <v>118</v>
      </c>
      <c r="I79" s="1" t="s">
        <v>488</v>
      </c>
    </row>
    <row r="80" spans="1:9" x14ac:dyDescent="0.25">
      <c r="A80" s="1" t="s">
        <v>399</v>
      </c>
      <c r="B80" s="8" t="str">
        <f t="shared" si="3"/>
        <v>CWPI</v>
      </c>
      <c r="C80" s="8" t="str">
        <f t="shared" si="2"/>
        <v>CRE1</v>
      </c>
      <c r="E80" s="8" t="s">
        <v>135</v>
      </c>
      <c r="F80" s="8" t="s">
        <v>602</v>
      </c>
      <c r="H80" s="1" t="s">
        <v>120</v>
      </c>
      <c r="I80" s="1" t="s">
        <v>489</v>
      </c>
    </row>
    <row r="81" spans="1:9" x14ac:dyDescent="0.25">
      <c r="A81" s="1" t="s">
        <v>632</v>
      </c>
      <c r="B81" s="8" t="str">
        <f t="shared" si="3"/>
        <v>CWPI</v>
      </c>
      <c r="C81" s="8" t="str">
        <f t="shared" si="2"/>
        <v>CRE1</v>
      </c>
      <c r="E81" s="8" t="s">
        <v>169</v>
      </c>
      <c r="F81" s="8" t="s">
        <v>603</v>
      </c>
      <c r="H81" s="1" t="s">
        <v>121</v>
      </c>
      <c r="I81" s="1" t="s">
        <v>490</v>
      </c>
    </row>
    <row r="82" spans="1:9" x14ac:dyDescent="0.25">
      <c r="A82" s="1" t="s">
        <v>400</v>
      </c>
      <c r="B82" s="8" t="str">
        <f t="shared" si="3"/>
        <v>CWPI</v>
      </c>
      <c r="C82" s="8" t="str">
        <f t="shared" si="2"/>
        <v>CRE2</v>
      </c>
      <c r="E82" s="8" t="s">
        <v>171</v>
      </c>
      <c r="F82" s="8" t="s">
        <v>604</v>
      </c>
      <c r="H82" s="1" t="s">
        <v>123</v>
      </c>
      <c r="I82" s="1" t="s">
        <v>491</v>
      </c>
    </row>
    <row r="83" spans="1:9" x14ac:dyDescent="0.25">
      <c r="A83" s="1" t="s">
        <v>278</v>
      </c>
      <c r="B83" s="8" t="str">
        <f t="shared" si="3"/>
        <v>CWPI</v>
      </c>
      <c r="C83" s="8" t="str">
        <f t="shared" si="2"/>
        <v>CRWD</v>
      </c>
      <c r="E83" s="8" t="s">
        <v>173</v>
      </c>
      <c r="F83" s="8" t="s">
        <v>605</v>
      </c>
      <c r="H83" s="1" t="s">
        <v>124</v>
      </c>
      <c r="I83" s="1" t="s">
        <v>492</v>
      </c>
    </row>
    <row r="84" spans="1:9" x14ac:dyDescent="0.25">
      <c r="A84" s="1" t="s">
        <v>343</v>
      </c>
      <c r="B84" s="8" t="str">
        <f t="shared" si="3"/>
        <v>CWPI</v>
      </c>
      <c r="C84" s="8" t="str">
        <f t="shared" si="2"/>
        <v>PKNE</v>
      </c>
      <c r="E84" s="8" t="s">
        <v>178</v>
      </c>
      <c r="F84" s="8" t="s">
        <v>606</v>
      </c>
      <c r="H84" s="1" t="s">
        <v>125</v>
      </c>
      <c r="I84" s="1" t="s">
        <v>493</v>
      </c>
    </row>
    <row r="85" spans="1:9" x14ac:dyDescent="0.25">
      <c r="A85" s="1" t="s">
        <v>284</v>
      </c>
      <c r="B85" s="8" t="str">
        <f t="shared" si="3"/>
        <v>DAIS</v>
      </c>
      <c r="C85" s="8" t="str">
        <f t="shared" si="2"/>
        <v>DAI1</v>
      </c>
      <c r="E85" s="8" t="s">
        <v>691</v>
      </c>
      <c r="F85" s="8" t="s">
        <v>784</v>
      </c>
      <c r="H85" s="1" t="s">
        <v>127</v>
      </c>
      <c r="I85" s="1" t="s">
        <v>494</v>
      </c>
    </row>
    <row r="86" spans="1:9" x14ac:dyDescent="0.25">
      <c r="A86" s="1" t="s">
        <v>731</v>
      </c>
      <c r="B86" s="8" t="str">
        <f t="shared" si="3"/>
        <v>DEMI</v>
      </c>
      <c r="C86" s="8" t="str">
        <f t="shared" si="2"/>
        <v>BCHIMP</v>
      </c>
      <c r="E86" s="8" t="s">
        <v>700</v>
      </c>
      <c r="F86" s="8" t="s">
        <v>785</v>
      </c>
      <c r="H86" s="1" t="s">
        <v>129</v>
      </c>
      <c r="I86" s="1" t="s">
        <v>495</v>
      </c>
    </row>
    <row r="87" spans="1:9" x14ac:dyDescent="0.25">
      <c r="A87" s="1" t="s">
        <v>285</v>
      </c>
      <c r="B87" s="8" t="str">
        <f t="shared" si="3"/>
        <v>DOW</v>
      </c>
      <c r="C87" s="8" t="str">
        <f t="shared" si="2"/>
        <v>DOWGEN15M</v>
      </c>
      <c r="E87" s="8" t="s">
        <v>201</v>
      </c>
      <c r="F87" s="8" t="s">
        <v>607</v>
      </c>
      <c r="H87" s="1" t="s">
        <v>133</v>
      </c>
      <c r="I87" s="1" t="s">
        <v>496</v>
      </c>
    </row>
    <row r="88" spans="1:9" x14ac:dyDescent="0.25">
      <c r="A88" s="1" t="s">
        <v>297</v>
      </c>
      <c r="B88" s="8" t="str">
        <f t="shared" si="3"/>
        <v>ECLP</v>
      </c>
      <c r="C88" s="8" t="str">
        <f t="shared" si="2"/>
        <v>ENC1</v>
      </c>
      <c r="E88" s="8" t="s">
        <v>109</v>
      </c>
      <c r="F88" s="8" t="s">
        <v>607</v>
      </c>
      <c r="H88" s="1" t="s">
        <v>136</v>
      </c>
      <c r="I88" s="1" t="s">
        <v>497</v>
      </c>
    </row>
    <row r="89" spans="1:9" x14ac:dyDescent="0.25">
      <c r="A89" s="1" t="s">
        <v>298</v>
      </c>
      <c r="B89" s="8" t="str">
        <f t="shared" si="3"/>
        <v>ECLP</v>
      </c>
      <c r="C89" s="8" t="str">
        <f t="shared" si="2"/>
        <v>ENC2</v>
      </c>
      <c r="E89" s="8" t="s">
        <v>176</v>
      </c>
      <c r="F89" s="8" t="s">
        <v>607</v>
      </c>
      <c r="H89" s="1" t="s">
        <v>137</v>
      </c>
      <c r="I89" s="1" t="s">
        <v>498</v>
      </c>
    </row>
    <row r="90" spans="1:9" x14ac:dyDescent="0.25">
      <c r="A90" s="1" t="s">
        <v>299</v>
      </c>
      <c r="B90" s="8" t="str">
        <f t="shared" si="3"/>
        <v>ECLP</v>
      </c>
      <c r="C90" s="8" t="str">
        <f t="shared" si="2"/>
        <v>ENC3</v>
      </c>
      <c r="E90" s="8" t="s">
        <v>126</v>
      </c>
      <c r="F90" s="8" t="s">
        <v>608</v>
      </c>
      <c r="H90" s="1" t="s">
        <v>141</v>
      </c>
      <c r="I90" s="1" t="s">
        <v>499</v>
      </c>
    </row>
    <row r="91" spans="1:9" x14ac:dyDescent="0.25">
      <c r="A91" s="1" t="s">
        <v>251</v>
      </c>
      <c r="B91" s="8" t="str">
        <f t="shared" si="3"/>
        <v>EEC</v>
      </c>
      <c r="C91" s="8" t="str">
        <f t="shared" si="2"/>
        <v>AKE1</v>
      </c>
      <c r="E91" s="8" t="s">
        <v>31</v>
      </c>
      <c r="F91" s="8" t="s">
        <v>608</v>
      </c>
      <c r="H91" s="1" t="s">
        <v>143</v>
      </c>
      <c r="I91" s="1" t="s">
        <v>500</v>
      </c>
    </row>
    <row r="92" spans="1:9" x14ac:dyDescent="0.25">
      <c r="A92" s="1" t="s">
        <v>320</v>
      </c>
      <c r="B92" s="8" t="str">
        <f t="shared" si="3"/>
        <v>EEC</v>
      </c>
      <c r="C92" s="8" t="str">
        <f t="shared" si="2"/>
        <v>KH1</v>
      </c>
      <c r="E92" s="8" t="s">
        <v>693</v>
      </c>
      <c r="F92" s="8" t="s">
        <v>786</v>
      </c>
      <c r="H92" s="1" t="s">
        <v>145</v>
      </c>
      <c r="I92" s="1" t="s">
        <v>501</v>
      </c>
    </row>
    <row r="93" spans="1:9" x14ac:dyDescent="0.25">
      <c r="A93" s="1" t="s">
        <v>321</v>
      </c>
      <c r="B93" s="8" t="str">
        <f t="shared" si="3"/>
        <v>EEC</v>
      </c>
      <c r="C93" s="8" t="str">
        <f t="shared" si="2"/>
        <v>KH2</v>
      </c>
      <c r="E93" s="8" t="s">
        <v>98</v>
      </c>
      <c r="F93" s="8" t="s">
        <v>609</v>
      </c>
      <c r="H93" s="1" t="s">
        <v>147</v>
      </c>
      <c r="I93" s="1" t="s">
        <v>502</v>
      </c>
    </row>
    <row r="94" spans="1:9" x14ac:dyDescent="0.25">
      <c r="A94" s="1" t="s">
        <v>385</v>
      </c>
      <c r="B94" s="8" t="str">
        <f t="shared" si="3"/>
        <v>EEC</v>
      </c>
      <c r="C94" s="8" t="str">
        <f t="shared" si="2"/>
        <v>TAB1</v>
      </c>
      <c r="E94" s="8" t="s">
        <v>33</v>
      </c>
      <c r="F94" s="8" t="s">
        <v>610</v>
      </c>
      <c r="H94" s="1" t="s">
        <v>149</v>
      </c>
      <c r="I94" s="1" t="s">
        <v>503</v>
      </c>
    </row>
    <row r="95" spans="1:9" x14ac:dyDescent="0.25">
      <c r="A95" s="1" t="s">
        <v>294</v>
      </c>
      <c r="B95" s="8" t="str">
        <f t="shared" si="3"/>
        <v>EEMI</v>
      </c>
      <c r="C95" s="8" t="str">
        <f t="shared" si="2"/>
        <v>BCHEXP</v>
      </c>
      <c r="E95" s="8" t="s">
        <v>714</v>
      </c>
      <c r="F95" s="8" t="s">
        <v>787</v>
      </c>
      <c r="H95" s="1" t="s">
        <v>151</v>
      </c>
      <c r="I95" s="1" t="s">
        <v>504</v>
      </c>
    </row>
    <row r="96" spans="1:9" x14ac:dyDescent="0.25">
      <c r="A96" s="1" t="s">
        <v>293</v>
      </c>
      <c r="B96" s="8" t="str">
        <f t="shared" si="3"/>
        <v>EEMI</v>
      </c>
      <c r="C96" s="8" t="str">
        <f t="shared" si="2"/>
        <v>BCHIMP</v>
      </c>
      <c r="E96" s="8" t="s">
        <v>209</v>
      </c>
      <c r="F96" s="8" t="s">
        <v>629</v>
      </c>
      <c r="H96" s="1" t="s">
        <v>152</v>
      </c>
      <c r="I96" s="1" t="s">
        <v>505</v>
      </c>
    </row>
    <row r="97" spans="1:9" x14ac:dyDescent="0.25">
      <c r="A97" s="1" t="s">
        <v>295</v>
      </c>
      <c r="B97" s="8" t="str">
        <f t="shared" si="3"/>
        <v>EGCP</v>
      </c>
      <c r="C97" s="8" t="str">
        <f t="shared" si="2"/>
        <v>EGC1</v>
      </c>
      <c r="E97" s="8" t="s">
        <v>205</v>
      </c>
      <c r="F97" s="8" t="s">
        <v>611</v>
      </c>
      <c r="H97" s="1" t="s">
        <v>154</v>
      </c>
      <c r="I97" s="1" t="s">
        <v>506</v>
      </c>
    </row>
    <row r="98" spans="1:9" x14ac:dyDescent="0.25">
      <c r="A98" s="1" t="s">
        <v>275</v>
      </c>
      <c r="B98" s="8" t="str">
        <f t="shared" si="3"/>
        <v>EGPI</v>
      </c>
      <c r="C98" s="8" t="str">
        <f t="shared" si="2"/>
        <v>CRS1</v>
      </c>
      <c r="E98" s="8" t="s">
        <v>210</v>
      </c>
      <c r="F98" s="8" t="s">
        <v>612</v>
      </c>
      <c r="H98" s="1" t="s">
        <v>156</v>
      </c>
      <c r="I98" s="1" t="s">
        <v>507</v>
      </c>
    </row>
    <row r="99" spans="1:9" x14ac:dyDescent="0.25">
      <c r="A99" s="1" t="s">
        <v>276</v>
      </c>
      <c r="B99" s="8" t="str">
        <f t="shared" si="3"/>
        <v>EGPI</v>
      </c>
      <c r="C99" s="8" t="str">
        <f t="shared" si="2"/>
        <v>CRS2</v>
      </c>
      <c r="E99" s="8" t="s">
        <v>3</v>
      </c>
      <c r="F99" s="8" t="s">
        <v>613</v>
      </c>
      <c r="H99" s="1" t="s">
        <v>157</v>
      </c>
      <c r="I99" s="1" t="s">
        <v>508</v>
      </c>
    </row>
    <row r="100" spans="1:9" x14ac:dyDescent="0.25">
      <c r="A100" s="1" t="s">
        <v>277</v>
      </c>
      <c r="B100" s="8" t="str">
        <f t="shared" si="3"/>
        <v>EGPI</v>
      </c>
      <c r="C100" s="8" t="str">
        <f t="shared" si="2"/>
        <v>CRS3</v>
      </c>
      <c r="E100" s="8" t="s">
        <v>29</v>
      </c>
      <c r="F100" s="8" t="s">
        <v>607</v>
      </c>
      <c r="H100" s="1" t="s">
        <v>158</v>
      </c>
      <c r="I100" s="1" t="s">
        <v>509</v>
      </c>
    </row>
    <row r="101" spans="1:9" x14ac:dyDescent="0.25">
      <c r="A101" s="1" t="s">
        <v>269</v>
      </c>
      <c r="B101" s="8" t="str">
        <f t="shared" si="3"/>
        <v>ENC2</v>
      </c>
      <c r="C101" s="8" t="str">
        <f t="shared" si="2"/>
        <v>CL01</v>
      </c>
      <c r="E101" s="8" t="s">
        <v>215</v>
      </c>
      <c r="F101" s="8" t="s">
        <v>614</v>
      </c>
      <c r="H101" s="1" t="s">
        <v>159</v>
      </c>
      <c r="I101" s="1" t="s">
        <v>510</v>
      </c>
    </row>
    <row r="102" spans="1:9" x14ac:dyDescent="0.25">
      <c r="A102" s="1" t="s">
        <v>289</v>
      </c>
      <c r="B102" s="8" t="str">
        <f t="shared" si="3"/>
        <v>ENC2</v>
      </c>
      <c r="C102" s="8" t="str">
        <f t="shared" si="2"/>
        <v>EC04</v>
      </c>
      <c r="E102" s="8" t="s">
        <v>192</v>
      </c>
      <c r="F102" s="8" t="s">
        <v>615</v>
      </c>
      <c r="H102" s="1" t="s">
        <v>161</v>
      </c>
      <c r="I102" s="1" t="s">
        <v>627</v>
      </c>
    </row>
    <row r="103" spans="1:9" x14ac:dyDescent="0.25">
      <c r="A103" s="1" t="s">
        <v>291</v>
      </c>
      <c r="B103" s="8" t="str">
        <f t="shared" si="3"/>
        <v>ENCR</v>
      </c>
      <c r="C103" s="8" t="str">
        <f t="shared" si="2"/>
        <v>120SIMP</v>
      </c>
      <c r="H103" s="1" t="s">
        <v>223</v>
      </c>
      <c r="I103" s="1" t="s">
        <v>511</v>
      </c>
    </row>
    <row r="104" spans="1:9" x14ac:dyDescent="0.25">
      <c r="A104" s="1" t="s">
        <v>296</v>
      </c>
      <c r="B104" s="8" t="str">
        <f t="shared" si="3"/>
        <v>ENCR</v>
      </c>
      <c r="C104" s="8" t="str">
        <f t="shared" si="2"/>
        <v>BCHEXP</v>
      </c>
      <c r="H104" s="1" t="s">
        <v>224</v>
      </c>
      <c r="I104" s="1" t="s">
        <v>512</v>
      </c>
    </row>
    <row r="105" spans="1:9" x14ac:dyDescent="0.25">
      <c r="A105" s="1" t="s">
        <v>290</v>
      </c>
      <c r="B105" s="8" t="str">
        <f t="shared" si="3"/>
        <v>ENCR</v>
      </c>
      <c r="C105" s="8" t="str">
        <f t="shared" si="2"/>
        <v>BCHIMP</v>
      </c>
      <c r="H105" s="1" t="s">
        <v>225</v>
      </c>
      <c r="I105" s="1" t="s">
        <v>513</v>
      </c>
    </row>
    <row r="106" spans="1:9" x14ac:dyDescent="0.25">
      <c r="A106" s="1" t="s">
        <v>732</v>
      </c>
      <c r="B106" s="8" t="str">
        <f t="shared" si="3"/>
        <v>ENCR</v>
      </c>
      <c r="C106" s="8" t="str">
        <f t="shared" si="2"/>
        <v>ENC1</v>
      </c>
      <c r="H106" s="1" t="s">
        <v>164</v>
      </c>
      <c r="I106" s="1" t="s">
        <v>514</v>
      </c>
    </row>
    <row r="107" spans="1:9" x14ac:dyDescent="0.25">
      <c r="A107" s="1" t="s">
        <v>733</v>
      </c>
      <c r="B107" s="8" t="str">
        <f t="shared" si="3"/>
        <v>ENCR</v>
      </c>
      <c r="C107" s="8" t="str">
        <f t="shared" si="2"/>
        <v>ENC2</v>
      </c>
      <c r="H107" s="1" t="s">
        <v>699</v>
      </c>
      <c r="I107" s="1" t="s">
        <v>790</v>
      </c>
    </row>
    <row r="108" spans="1:9" x14ac:dyDescent="0.25">
      <c r="A108" s="1" t="s">
        <v>734</v>
      </c>
      <c r="B108" s="8" t="str">
        <f t="shared" si="3"/>
        <v>ENCR</v>
      </c>
      <c r="C108" s="8" t="str">
        <f t="shared" si="2"/>
        <v>RG10</v>
      </c>
      <c r="H108" s="1" t="s">
        <v>697</v>
      </c>
      <c r="I108" s="1" t="s">
        <v>788</v>
      </c>
    </row>
    <row r="109" spans="1:9" x14ac:dyDescent="0.25">
      <c r="A109" s="1" t="s">
        <v>735</v>
      </c>
      <c r="B109" s="8" t="str">
        <f t="shared" si="3"/>
        <v>ENCR</v>
      </c>
      <c r="C109" s="8" t="str">
        <f t="shared" si="2"/>
        <v>RG8</v>
      </c>
      <c r="H109" s="1" t="s">
        <v>698</v>
      </c>
      <c r="I109" s="1" t="s">
        <v>789</v>
      </c>
    </row>
    <row r="110" spans="1:9" x14ac:dyDescent="0.25">
      <c r="A110" s="1" t="s">
        <v>736</v>
      </c>
      <c r="B110" s="8" t="str">
        <f t="shared" si="3"/>
        <v>ENCR</v>
      </c>
      <c r="C110" s="8" t="str">
        <f t="shared" si="2"/>
        <v>RG9</v>
      </c>
      <c r="H110" s="1" t="s">
        <v>166</v>
      </c>
      <c r="I110" s="1" t="s">
        <v>515</v>
      </c>
    </row>
    <row r="111" spans="1:9" x14ac:dyDescent="0.25">
      <c r="A111" s="1" t="s">
        <v>737</v>
      </c>
      <c r="B111" s="8" t="str">
        <f t="shared" si="3"/>
        <v>ENCR</v>
      </c>
      <c r="C111" s="8" t="str">
        <f t="shared" si="2"/>
        <v>SPCEXP</v>
      </c>
      <c r="H111" s="1" t="s">
        <v>167</v>
      </c>
      <c r="I111" s="1" t="s">
        <v>516</v>
      </c>
    </row>
    <row r="112" spans="1:9" x14ac:dyDescent="0.25">
      <c r="A112" s="1" t="s">
        <v>292</v>
      </c>
      <c r="B112" s="8" t="str">
        <f t="shared" si="3"/>
        <v>ENCR</v>
      </c>
      <c r="C112" s="8" t="str">
        <f t="shared" si="2"/>
        <v>SPCIMP</v>
      </c>
      <c r="H112" s="1" t="s">
        <v>168</v>
      </c>
      <c r="I112" s="1" t="s">
        <v>517</v>
      </c>
    </row>
    <row r="113" spans="1:9" x14ac:dyDescent="0.25">
      <c r="A113" s="1" t="s">
        <v>288</v>
      </c>
      <c r="B113" s="8" t="str">
        <f t="shared" si="3"/>
        <v>ENCV</v>
      </c>
      <c r="C113" s="8" t="str">
        <f t="shared" si="2"/>
        <v>EC01</v>
      </c>
      <c r="H113" s="1" t="s">
        <v>170</v>
      </c>
      <c r="I113" s="1" t="s">
        <v>518</v>
      </c>
    </row>
    <row r="114" spans="1:9" x14ac:dyDescent="0.25">
      <c r="A114" s="1" t="s">
        <v>670</v>
      </c>
      <c r="B114" s="8" t="str">
        <f t="shared" si="3"/>
        <v>ENMP</v>
      </c>
      <c r="C114" s="8" t="str">
        <f t="shared" si="2"/>
        <v>BR3</v>
      </c>
      <c r="H114" s="1" t="s">
        <v>172</v>
      </c>
      <c r="I114" s="1" t="s">
        <v>519</v>
      </c>
    </row>
    <row r="115" spans="1:9" x14ac:dyDescent="0.25">
      <c r="A115" s="1" t="s">
        <v>671</v>
      </c>
      <c r="B115" s="8" t="str">
        <f t="shared" si="3"/>
        <v>ENMP</v>
      </c>
      <c r="C115" s="8" t="str">
        <f t="shared" si="2"/>
        <v>BR4</v>
      </c>
      <c r="H115" s="1" t="s">
        <v>174</v>
      </c>
      <c r="I115" s="1" t="s">
        <v>520</v>
      </c>
    </row>
    <row r="116" spans="1:9" x14ac:dyDescent="0.25">
      <c r="A116" s="1" t="s">
        <v>263</v>
      </c>
      <c r="B116" s="8" t="str">
        <f t="shared" si="3"/>
        <v>ENMP</v>
      </c>
      <c r="C116" s="8" t="str">
        <f t="shared" si="2"/>
        <v>BR5</v>
      </c>
      <c r="H116" s="1" t="s">
        <v>175</v>
      </c>
      <c r="I116" s="1" t="s">
        <v>521</v>
      </c>
    </row>
    <row r="117" spans="1:9" x14ac:dyDescent="0.25">
      <c r="A117" s="1" t="s">
        <v>401</v>
      </c>
      <c r="B117" s="8" t="str">
        <f t="shared" si="3"/>
        <v>EPDA</v>
      </c>
      <c r="C117" s="8" t="str">
        <f t="shared" si="2"/>
        <v>ENC1</v>
      </c>
      <c r="H117" s="1" t="s">
        <v>177</v>
      </c>
      <c r="I117" s="1" t="s">
        <v>522</v>
      </c>
    </row>
    <row r="118" spans="1:9" x14ac:dyDescent="0.25">
      <c r="A118" s="1" t="s">
        <v>402</v>
      </c>
      <c r="B118" s="8" t="str">
        <f t="shared" si="3"/>
        <v>EPDA</v>
      </c>
      <c r="C118" s="8" t="str">
        <f t="shared" si="2"/>
        <v>ENC2</v>
      </c>
      <c r="H118" s="1" t="s">
        <v>179</v>
      </c>
      <c r="I118" s="1" t="s">
        <v>523</v>
      </c>
    </row>
    <row r="119" spans="1:9" x14ac:dyDescent="0.25">
      <c r="A119" s="1" t="s">
        <v>403</v>
      </c>
      <c r="B119" s="8" t="str">
        <f t="shared" si="3"/>
        <v>EPDA</v>
      </c>
      <c r="C119" s="8" t="str">
        <f t="shared" si="2"/>
        <v>ENC3</v>
      </c>
      <c r="H119" s="1" t="s">
        <v>180</v>
      </c>
      <c r="I119" s="1" t="s">
        <v>524</v>
      </c>
    </row>
    <row r="120" spans="1:9" x14ac:dyDescent="0.25">
      <c r="A120" s="1" t="s">
        <v>672</v>
      </c>
      <c r="B120" s="8" t="str">
        <f t="shared" si="3"/>
        <v>EPDA</v>
      </c>
      <c r="C120" s="8" t="str">
        <f t="shared" si="2"/>
        <v>HAL1</v>
      </c>
      <c r="H120" s="1" t="s">
        <v>181</v>
      </c>
      <c r="I120" s="1" t="s">
        <v>525</v>
      </c>
    </row>
    <row r="121" spans="1:9" x14ac:dyDescent="0.25">
      <c r="A121" s="1" t="s">
        <v>738</v>
      </c>
      <c r="B121" s="8" t="str">
        <f t="shared" si="3"/>
        <v>EPDC</v>
      </c>
      <c r="C121" s="8" t="str">
        <f t="shared" si="2"/>
        <v>GN1</v>
      </c>
      <c r="H121" s="1" t="s">
        <v>183</v>
      </c>
      <c r="I121" s="1" t="s">
        <v>526</v>
      </c>
    </row>
    <row r="122" spans="1:9" x14ac:dyDescent="0.25">
      <c r="A122" s="1" t="s">
        <v>739</v>
      </c>
      <c r="B122" s="8" t="str">
        <f t="shared" si="3"/>
        <v>EPDC</v>
      </c>
      <c r="C122" s="8" t="str">
        <f t="shared" ref="C122:C185" si="4">IF(OR(RIGHT($A122,4)="CES1",RIGHT($A122,4)="CES2"),"CES1/CES2",IF(RIGHT($A122,9)="CRE1/CRE2","CRE1",RIGHT($A122,LEN($A122)-FIND(".",$A122,1))))</f>
        <v>GN2</v>
      </c>
      <c r="H122" s="1" t="s">
        <v>184</v>
      </c>
      <c r="I122" s="1" t="s">
        <v>527</v>
      </c>
    </row>
    <row r="123" spans="1:9" x14ac:dyDescent="0.25">
      <c r="A123" s="1" t="s">
        <v>740</v>
      </c>
      <c r="B123" s="8" t="str">
        <f t="shared" si="3"/>
        <v>EPDC</v>
      </c>
      <c r="C123" s="8" t="str">
        <f t="shared" si="4"/>
        <v>GN3</v>
      </c>
      <c r="H123" s="1" t="s">
        <v>185</v>
      </c>
      <c r="I123" s="1" t="s">
        <v>528</v>
      </c>
    </row>
    <row r="124" spans="1:9" x14ac:dyDescent="0.25">
      <c r="A124" s="1" t="s">
        <v>741</v>
      </c>
      <c r="B124" s="8" t="str">
        <f t="shared" si="3"/>
        <v>EPDC</v>
      </c>
      <c r="C124" s="8" t="str">
        <f t="shared" si="4"/>
        <v>RG10</v>
      </c>
      <c r="H124" s="1" t="s">
        <v>187</v>
      </c>
      <c r="I124" s="1" t="s">
        <v>529</v>
      </c>
    </row>
    <row r="125" spans="1:9" x14ac:dyDescent="0.25">
      <c r="A125" s="1" t="s">
        <v>742</v>
      </c>
      <c r="B125" s="8" t="str">
        <f t="shared" si="3"/>
        <v>EPDC</v>
      </c>
      <c r="C125" s="8" t="str">
        <f t="shared" si="4"/>
        <v>RG8</v>
      </c>
      <c r="H125" s="1" t="s">
        <v>188</v>
      </c>
      <c r="I125" s="1" t="s">
        <v>530</v>
      </c>
    </row>
    <row r="126" spans="1:9" x14ac:dyDescent="0.25">
      <c r="A126" s="1" t="s">
        <v>743</v>
      </c>
      <c r="B126" s="8" t="str">
        <f t="shared" si="3"/>
        <v>EPDC</v>
      </c>
      <c r="C126" s="8" t="str">
        <f t="shared" si="4"/>
        <v>RG9</v>
      </c>
      <c r="H126" s="1" t="s">
        <v>189</v>
      </c>
      <c r="I126" s="1" t="s">
        <v>531</v>
      </c>
    </row>
    <row r="127" spans="1:9" x14ac:dyDescent="0.25">
      <c r="A127" s="1" t="s">
        <v>307</v>
      </c>
      <c r="B127" s="8" t="str">
        <f t="shared" si="3"/>
        <v>EPDG</v>
      </c>
      <c r="C127" s="8" t="str">
        <f t="shared" si="4"/>
        <v>GN3</v>
      </c>
      <c r="H127" s="1" t="s">
        <v>191</v>
      </c>
      <c r="I127" t="s">
        <v>532</v>
      </c>
    </row>
    <row r="128" spans="1:9" x14ac:dyDescent="0.25">
      <c r="A128" s="1" t="s">
        <v>744</v>
      </c>
      <c r="B128" s="8" t="str">
        <f t="shared" si="3"/>
        <v>EPGI1</v>
      </c>
      <c r="C128" s="8" t="str">
        <f t="shared" si="4"/>
        <v>GN1</v>
      </c>
      <c r="H128" s="1" t="s">
        <v>193</v>
      </c>
      <c r="I128" t="s">
        <v>628</v>
      </c>
    </row>
    <row r="129" spans="1:9" x14ac:dyDescent="0.25">
      <c r="A129" s="1" t="s">
        <v>745</v>
      </c>
      <c r="B129" s="8" t="str">
        <f t="shared" si="3"/>
        <v>EPGI1</v>
      </c>
      <c r="C129" s="8" t="str">
        <f t="shared" si="4"/>
        <v>GN2</v>
      </c>
      <c r="H129" s="1" t="s">
        <v>74</v>
      </c>
      <c r="I129" t="s">
        <v>547</v>
      </c>
    </row>
    <row r="130" spans="1:9" x14ac:dyDescent="0.25">
      <c r="A130" s="1" t="s">
        <v>746</v>
      </c>
      <c r="B130" s="8" t="str">
        <f t="shared" si="3"/>
        <v>EPPA</v>
      </c>
      <c r="C130" s="8" t="str">
        <f t="shared" si="4"/>
        <v>BR3</v>
      </c>
      <c r="H130" s="1" t="s">
        <v>73</v>
      </c>
      <c r="I130" t="s">
        <v>548</v>
      </c>
    </row>
    <row r="131" spans="1:9" x14ac:dyDescent="0.25">
      <c r="A131" s="1" t="s">
        <v>747</v>
      </c>
      <c r="B131" s="8" t="str">
        <f t="shared" si="3"/>
        <v>EPPA</v>
      </c>
      <c r="C131" s="8" t="str">
        <f t="shared" si="4"/>
        <v>BR4</v>
      </c>
      <c r="H131" s="1" t="s">
        <v>196</v>
      </c>
      <c r="I131" t="s">
        <v>533</v>
      </c>
    </row>
    <row r="132" spans="1:9" x14ac:dyDescent="0.25">
      <c r="A132" s="1" t="s">
        <v>748</v>
      </c>
      <c r="B132" s="8" t="str">
        <f t="shared" si="3"/>
        <v>EPPA</v>
      </c>
      <c r="C132" s="8" t="str">
        <f t="shared" si="4"/>
        <v>BR5</v>
      </c>
      <c r="H132" s="1" t="s">
        <v>232</v>
      </c>
      <c r="I132" t="s">
        <v>534</v>
      </c>
    </row>
    <row r="133" spans="1:9" x14ac:dyDescent="0.25">
      <c r="A133" s="1" t="s">
        <v>369</v>
      </c>
      <c r="B133" s="8" t="str">
        <f t="shared" ref="B133:B196" si="5">LEFT($A133,FIND(".",$A133,1)-1)</f>
        <v>EPPA</v>
      </c>
      <c r="C133" s="8" t="str">
        <f t="shared" si="4"/>
        <v>SD5</v>
      </c>
      <c r="H133" s="1" t="s">
        <v>233</v>
      </c>
      <c r="I133" t="s">
        <v>535</v>
      </c>
    </row>
    <row r="134" spans="1:9" x14ac:dyDescent="0.25">
      <c r="A134" s="1" t="s">
        <v>371</v>
      </c>
      <c r="B134" s="8" t="str">
        <f t="shared" si="5"/>
        <v>EPPA</v>
      </c>
      <c r="C134" s="8" t="str">
        <f t="shared" si="4"/>
        <v>SD6</v>
      </c>
      <c r="H134" s="1" t="s">
        <v>200</v>
      </c>
      <c r="I134" t="s">
        <v>536</v>
      </c>
    </row>
    <row r="135" spans="1:9" x14ac:dyDescent="0.25">
      <c r="A135" s="1" t="s">
        <v>287</v>
      </c>
      <c r="B135" s="8" t="str">
        <f t="shared" si="5"/>
        <v>ERPS</v>
      </c>
      <c r="C135" s="8" t="str">
        <f t="shared" si="4"/>
        <v>EAGL</v>
      </c>
      <c r="H135" s="1" t="s">
        <v>202</v>
      </c>
      <c r="I135" t="s">
        <v>537</v>
      </c>
    </row>
    <row r="136" spans="1:9" x14ac:dyDescent="0.25">
      <c r="A136" s="1" t="s">
        <v>316</v>
      </c>
      <c r="B136" s="8" t="str">
        <f t="shared" si="5"/>
        <v>ESSO</v>
      </c>
      <c r="C136" s="8" t="str">
        <f t="shared" si="4"/>
        <v>IOR1</v>
      </c>
      <c r="H136" s="1" t="s">
        <v>654</v>
      </c>
      <c r="I136" t="s">
        <v>682</v>
      </c>
    </row>
    <row r="137" spans="1:9" x14ac:dyDescent="0.25">
      <c r="A137" s="1" t="s">
        <v>317</v>
      </c>
      <c r="B137" s="8" t="str">
        <f t="shared" si="5"/>
        <v>ESSO</v>
      </c>
      <c r="C137" s="8" t="str">
        <f t="shared" si="4"/>
        <v>IOR3</v>
      </c>
      <c r="H137" s="1" t="s">
        <v>203</v>
      </c>
      <c r="I137" t="s">
        <v>538</v>
      </c>
    </row>
    <row r="138" spans="1:9" x14ac:dyDescent="0.25">
      <c r="A138" s="1" t="s">
        <v>749</v>
      </c>
      <c r="B138" s="8" t="str">
        <f t="shared" si="5"/>
        <v>GAL</v>
      </c>
      <c r="C138" s="8" t="str">
        <f t="shared" si="4"/>
        <v>DRW1</v>
      </c>
      <c r="H138" s="1" t="s">
        <v>204</v>
      </c>
      <c r="I138" t="s">
        <v>539</v>
      </c>
    </row>
    <row r="139" spans="1:9" x14ac:dyDescent="0.25">
      <c r="A139" s="1" t="s">
        <v>336</v>
      </c>
      <c r="B139" s="8" t="str">
        <f t="shared" si="5"/>
        <v>GPI</v>
      </c>
      <c r="C139" s="8" t="str">
        <f t="shared" si="4"/>
        <v>NPP1</v>
      </c>
      <c r="H139" s="1" t="s">
        <v>208</v>
      </c>
      <c r="I139" t="s">
        <v>540</v>
      </c>
    </row>
    <row r="140" spans="1:9" x14ac:dyDescent="0.25">
      <c r="A140" s="1" t="s">
        <v>333</v>
      </c>
      <c r="B140" s="8" t="str">
        <f t="shared" si="5"/>
        <v>GPWF</v>
      </c>
      <c r="C140" s="8" t="str">
        <f t="shared" si="4"/>
        <v>NEP1</v>
      </c>
      <c r="H140" s="1" t="s">
        <v>211</v>
      </c>
      <c r="I140" t="s">
        <v>541</v>
      </c>
    </row>
    <row r="141" spans="1:9" x14ac:dyDescent="0.25">
      <c r="A141" s="1" t="s">
        <v>310</v>
      </c>
      <c r="B141" s="8" t="str">
        <f t="shared" si="5"/>
        <v>HWP</v>
      </c>
      <c r="C141" s="8" t="str">
        <f t="shared" si="4"/>
        <v>HAL1</v>
      </c>
      <c r="H141" s="1" t="s">
        <v>212</v>
      </c>
      <c r="I141" t="s">
        <v>542</v>
      </c>
    </row>
    <row r="142" spans="1:9" x14ac:dyDescent="0.25">
      <c r="A142" s="1" t="s">
        <v>268</v>
      </c>
      <c r="B142" s="8" t="str">
        <f t="shared" si="5"/>
        <v>ICPL</v>
      </c>
      <c r="C142" s="8" t="str">
        <f t="shared" si="4"/>
        <v>CHIN</v>
      </c>
      <c r="H142" s="1" t="s">
        <v>655</v>
      </c>
      <c r="I142" t="s">
        <v>684</v>
      </c>
    </row>
    <row r="143" spans="1:9" x14ac:dyDescent="0.25">
      <c r="A143" s="1" t="s">
        <v>353</v>
      </c>
      <c r="B143" s="8" t="str">
        <f t="shared" si="5"/>
        <v>ICPL</v>
      </c>
      <c r="C143" s="8" t="str">
        <f t="shared" si="4"/>
        <v>RYMD</v>
      </c>
      <c r="H143" s="1" t="s">
        <v>214</v>
      </c>
      <c r="I143" t="s">
        <v>543</v>
      </c>
    </row>
    <row r="144" spans="1:9" x14ac:dyDescent="0.25">
      <c r="A144" s="1" t="s">
        <v>397</v>
      </c>
      <c r="B144" s="8" t="str">
        <f t="shared" si="5"/>
        <v>INPR</v>
      </c>
      <c r="C144" s="8" t="str">
        <f t="shared" si="4"/>
        <v>WEY1</v>
      </c>
    </row>
    <row r="145" spans="1:3" x14ac:dyDescent="0.25">
      <c r="A145" s="1" t="s">
        <v>318</v>
      </c>
      <c r="B145" s="8" t="str">
        <f t="shared" si="5"/>
        <v>IORV</v>
      </c>
      <c r="C145" s="8" t="str">
        <f t="shared" si="4"/>
        <v>IOR3</v>
      </c>
    </row>
    <row r="146" spans="1:3" x14ac:dyDescent="0.25">
      <c r="A146" s="1" t="s">
        <v>323</v>
      </c>
      <c r="B146" s="8" t="str">
        <f t="shared" si="5"/>
        <v>KHW</v>
      </c>
      <c r="C146" s="8" t="str">
        <f t="shared" si="4"/>
        <v>KHW1</v>
      </c>
    </row>
    <row r="147" spans="1:3" x14ac:dyDescent="0.25">
      <c r="A147" s="1" t="s">
        <v>406</v>
      </c>
      <c r="B147" s="8" t="str">
        <f t="shared" si="5"/>
        <v>MAGE</v>
      </c>
      <c r="C147" s="8" t="str">
        <f t="shared" si="4"/>
        <v>120SIMP</v>
      </c>
    </row>
    <row r="148" spans="1:3" x14ac:dyDescent="0.25">
      <c r="A148" s="1" t="s">
        <v>326</v>
      </c>
      <c r="B148" s="8" t="str">
        <f t="shared" si="5"/>
        <v>MAGE</v>
      </c>
      <c r="C148" s="8" t="str">
        <f t="shared" si="4"/>
        <v>BCHEXP</v>
      </c>
    </row>
    <row r="149" spans="1:3" x14ac:dyDescent="0.25">
      <c r="A149" s="1" t="s">
        <v>408</v>
      </c>
      <c r="B149" s="8" t="str">
        <f t="shared" si="5"/>
        <v>MAGE</v>
      </c>
      <c r="C149" s="8" t="str">
        <f t="shared" si="4"/>
        <v>SPCEXP</v>
      </c>
    </row>
    <row r="150" spans="1:3" x14ac:dyDescent="0.25">
      <c r="A150" s="1" t="s">
        <v>407</v>
      </c>
      <c r="B150" s="8" t="str">
        <f t="shared" si="5"/>
        <v>MAGE</v>
      </c>
      <c r="C150" s="8" t="str">
        <f t="shared" si="4"/>
        <v>SPCIMP</v>
      </c>
    </row>
    <row r="151" spans="1:3" x14ac:dyDescent="0.25">
      <c r="A151" s="1" t="s">
        <v>750</v>
      </c>
      <c r="B151" s="8" t="str">
        <f t="shared" si="5"/>
        <v>MANH</v>
      </c>
      <c r="C151" s="8" t="str">
        <f t="shared" si="4"/>
        <v>SPCEXP</v>
      </c>
    </row>
    <row r="152" spans="1:3" x14ac:dyDescent="0.25">
      <c r="A152" s="1" t="s">
        <v>324</v>
      </c>
      <c r="B152" s="8" t="str">
        <f t="shared" si="5"/>
        <v>MANH</v>
      </c>
      <c r="C152" s="8" t="str">
        <f t="shared" si="4"/>
        <v>SPCIMP</v>
      </c>
    </row>
    <row r="153" spans="1:3" x14ac:dyDescent="0.25">
      <c r="A153" s="1" t="s">
        <v>325</v>
      </c>
      <c r="B153" s="8" t="str">
        <f t="shared" si="5"/>
        <v>MEGE</v>
      </c>
      <c r="C153" s="8" t="str">
        <f t="shared" si="4"/>
        <v>MEG1</v>
      </c>
    </row>
    <row r="154" spans="1:3" x14ac:dyDescent="0.25">
      <c r="A154" s="1" t="s">
        <v>751</v>
      </c>
      <c r="B154" s="8" t="str">
        <f t="shared" si="5"/>
        <v>MLCC</v>
      </c>
      <c r="C154" s="8" t="str">
        <f t="shared" si="4"/>
        <v>BCHIMP</v>
      </c>
    </row>
    <row r="155" spans="1:3" x14ac:dyDescent="0.25">
      <c r="A155" s="1" t="s">
        <v>752</v>
      </c>
      <c r="B155" s="8" t="str">
        <f t="shared" si="5"/>
        <v>MLCC</v>
      </c>
      <c r="C155" s="8" t="str">
        <f t="shared" si="4"/>
        <v>SPCEXP</v>
      </c>
    </row>
    <row r="156" spans="1:3" x14ac:dyDescent="0.25">
      <c r="A156" s="1" t="s">
        <v>753</v>
      </c>
      <c r="B156" s="8" t="str">
        <f t="shared" si="5"/>
        <v>MLCC</v>
      </c>
      <c r="C156" s="8" t="str">
        <f t="shared" si="4"/>
        <v>SPCIMP</v>
      </c>
    </row>
    <row r="157" spans="1:3" x14ac:dyDescent="0.25">
      <c r="A157" s="1" t="s">
        <v>754</v>
      </c>
      <c r="B157" s="8" t="str">
        <f t="shared" si="5"/>
        <v>MPI</v>
      </c>
      <c r="C157" s="8" t="str">
        <f t="shared" si="4"/>
        <v>HRM</v>
      </c>
    </row>
    <row r="158" spans="1:3" x14ac:dyDescent="0.25">
      <c r="A158" s="1" t="s">
        <v>311</v>
      </c>
      <c r="B158" s="8" t="str">
        <f t="shared" si="5"/>
        <v>MPLP</v>
      </c>
      <c r="C158" s="8" t="str">
        <f t="shared" si="4"/>
        <v>HRM</v>
      </c>
    </row>
    <row r="159" spans="1:3" x14ac:dyDescent="0.25">
      <c r="A159" s="1" t="s">
        <v>330</v>
      </c>
      <c r="B159" s="8" t="str">
        <f t="shared" si="5"/>
        <v>MSCG</v>
      </c>
      <c r="C159" s="8" t="str">
        <f t="shared" si="4"/>
        <v>120SIMP</v>
      </c>
    </row>
    <row r="160" spans="1:3" x14ac:dyDescent="0.25">
      <c r="A160" s="1" t="s">
        <v>331</v>
      </c>
      <c r="B160" s="8" t="str">
        <f t="shared" si="5"/>
        <v>MSCG</v>
      </c>
      <c r="C160" s="8" t="str">
        <f t="shared" si="4"/>
        <v>BCHEXP</v>
      </c>
    </row>
    <row r="161" spans="1:3" x14ac:dyDescent="0.25">
      <c r="A161" s="1" t="s">
        <v>329</v>
      </c>
      <c r="B161" s="8" t="str">
        <f t="shared" si="5"/>
        <v>MSCG</v>
      </c>
      <c r="C161" s="8" t="str">
        <f t="shared" si="4"/>
        <v>BCHIMP</v>
      </c>
    </row>
    <row r="162" spans="1:3" x14ac:dyDescent="0.25">
      <c r="A162" s="1" t="s">
        <v>332</v>
      </c>
      <c r="B162" s="8" t="str">
        <f t="shared" si="5"/>
        <v>MSCG</v>
      </c>
      <c r="C162" s="8" t="str">
        <f t="shared" si="4"/>
        <v>SPCEXP</v>
      </c>
    </row>
    <row r="163" spans="1:3" x14ac:dyDescent="0.25">
      <c r="A163" s="1" t="s">
        <v>673</v>
      </c>
      <c r="B163" s="8" t="str">
        <f t="shared" si="5"/>
        <v>MSCG</v>
      </c>
      <c r="C163" s="8" t="str">
        <f t="shared" si="4"/>
        <v>SPCIMP</v>
      </c>
    </row>
    <row r="164" spans="1:3" x14ac:dyDescent="0.25">
      <c r="A164" s="1" t="s">
        <v>383</v>
      </c>
      <c r="B164" s="8" t="str">
        <f t="shared" si="5"/>
        <v>NESI</v>
      </c>
      <c r="C164" s="8" t="str">
        <f t="shared" si="4"/>
        <v>BCHEXP</v>
      </c>
    </row>
    <row r="165" spans="1:3" x14ac:dyDescent="0.25">
      <c r="A165" s="1" t="s">
        <v>380</v>
      </c>
      <c r="B165" s="8" t="str">
        <f t="shared" si="5"/>
        <v>NESI</v>
      </c>
      <c r="C165" s="8" t="str">
        <f t="shared" si="4"/>
        <v>BCHIMP</v>
      </c>
    </row>
    <row r="166" spans="1:3" x14ac:dyDescent="0.25">
      <c r="A166" s="1" t="s">
        <v>384</v>
      </c>
      <c r="B166" s="8" t="str">
        <f t="shared" si="5"/>
        <v>NESI</v>
      </c>
      <c r="C166" s="8" t="str">
        <f t="shared" si="4"/>
        <v>SPCEXP</v>
      </c>
    </row>
    <row r="167" spans="1:3" x14ac:dyDescent="0.25">
      <c r="A167" s="1" t="s">
        <v>382</v>
      </c>
      <c r="B167" s="8" t="str">
        <f t="shared" si="5"/>
        <v>NESI</v>
      </c>
      <c r="C167" s="8" t="str">
        <f t="shared" si="4"/>
        <v>SPCIMP</v>
      </c>
    </row>
    <row r="168" spans="1:3" x14ac:dyDescent="0.25">
      <c r="A168" s="1" t="s">
        <v>335</v>
      </c>
      <c r="B168" s="8" t="str">
        <f t="shared" si="5"/>
        <v>NPC</v>
      </c>
      <c r="C168" s="8" t="str">
        <f t="shared" si="4"/>
        <v>NPC1</v>
      </c>
    </row>
    <row r="169" spans="1:3" x14ac:dyDescent="0.25">
      <c r="A169" s="1" t="s">
        <v>337</v>
      </c>
      <c r="B169" s="8" t="str">
        <f t="shared" si="5"/>
        <v>NRG</v>
      </c>
      <c r="C169" s="8" t="str">
        <f t="shared" si="4"/>
        <v>NRG3</v>
      </c>
    </row>
    <row r="170" spans="1:3" x14ac:dyDescent="0.25">
      <c r="A170" s="1" t="s">
        <v>755</v>
      </c>
      <c r="B170" s="8" t="str">
        <f t="shared" si="5"/>
        <v>NXI</v>
      </c>
      <c r="C170" s="8" t="str">
        <f t="shared" si="4"/>
        <v>BCHIMP</v>
      </c>
    </row>
    <row r="171" spans="1:3" x14ac:dyDescent="0.25">
      <c r="A171" s="1" t="s">
        <v>405</v>
      </c>
      <c r="B171" s="8" t="str">
        <f t="shared" si="5"/>
        <v>NXI</v>
      </c>
      <c r="C171" s="8" t="str">
        <f t="shared" si="4"/>
        <v>GWW1</v>
      </c>
    </row>
    <row r="172" spans="1:3" x14ac:dyDescent="0.25">
      <c r="A172" s="1" t="s">
        <v>338</v>
      </c>
      <c r="B172" s="8" t="str">
        <f t="shared" si="5"/>
        <v>NXI</v>
      </c>
      <c r="C172" s="8" t="str">
        <f t="shared" si="4"/>
        <v>NX01</v>
      </c>
    </row>
    <row r="173" spans="1:3" x14ac:dyDescent="0.25">
      <c r="A173" s="1" t="s">
        <v>339</v>
      </c>
      <c r="B173" s="8" t="str">
        <f t="shared" si="5"/>
        <v>NXI</v>
      </c>
      <c r="C173" s="8" t="str">
        <f t="shared" si="4"/>
        <v>NX02</v>
      </c>
    </row>
    <row r="174" spans="1:3" x14ac:dyDescent="0.25">
      <c r="A174" s="1" t="s">
        <v>341</v>
      </c>
      <c r="B174" s="8" t="str">
        <f t="shared" si="5"/>
        <v>OWFL</v>
      </c>
      <c r="C174" s="8" t="str">
        <f t="shared" si="4"/>
        <v>OWF1</v>
      </c>
    </row>
    <row r="175" spans="1:3" x14ac:dyDescent="0.25">
      <c r="A175" s="1" t="s">
        <v>422</v>
      </c>
      <c r="B175" s="8" t="str">
        <f t="shared" si="5"/>
        <v>PCES</v>
      </c>
      <c r="C175" s="8" t="str">
        <f t="shared" si="4"/>
        <v>EC01</v>
      </c>
    </row>
    <row r="176" spans="1:3" x14ac:dyDescent="0.25">
      <c r="A176" s="1" t="s">
        <v>756</v>
      </c>
      <c r="B176" s="8" t="str">
        <f t="shared" si="5"/>
        <v>PCES</v>
      </c>
      <c r="C176" s="8" t="str">
        <f t="shared" si="4"/>
        <v>EC04</v>
      </c>
    </row>
    <row r="177" spans="1:3" x14ac:dyDescent="0.25">
      <c r="A177" s="1" t="s">
        <v>404</v>
      </c>
      <c r="B177" s="8" t="str">
        <f t="shared" si="5"/>
        <v>PPLE</v>
      </c>
      <c r="C177" s="8" t="str">
        <f t="shared" si="4"/>
        <v>120SIMP</v>
      </c>
    </row>
    <row r="178" spans="1:3" x14ac:dyDescent="0.25">
      <c r="A178" s="1" t="s">
        <v>410</v>
      </c>
      <c r="B178" s="8" t="str">
        <f t="shared" si="5"/>
        <v>PWX</v>
      </c>
      <c r="C178" s="8" t="str">
        <f t="shared" si="4"/>
        <v>120SIMP</v>
      </c>
    </row>
    <row r="179" spans="1:3" x14ac:dyDescent="0.25">
      <c r="A179" s="1" t="s">
        <v>346</v>
      </c>
      <c r="B179" s="8" t="str">
        <f t="shared" si="5"/>
        <v>PWX</v>
      </c>
      <c r="C179" s="8" t="str">
        <f t="shared" si="4"/>
        <v>BCHEXP</v>
      </c>
    </row>
    <row r="180" spans="1:3" x14ac:dyDescent="0.25">
      <c r="A180" s="1" t="s">
        <v>347</v>
      </c>
      <c r="B180" s="8" t="str">
        <f t="shared" si="5"/>
        <v>PWX</v>
      </c>
      <c r="C180" s="8" t="str">
        <f t="shared" si="4"/>
        <v>BCHIMP</v>
      </c>
    </row>
    <row r="181" spans="1:3" x14ac:dyDescent="0.25">
      <c r="A181" s="1" t="s">
        <v>303</v>
      </c>
      <c r="B181" s="8" t="str">
        <f t="shared" si="5"/>
        <v>PWX</v>
      </c>
      <c r="C181" s="8" t="str">
        <f t="shared" si="4"/>
        <v>FNG1</v>
      </c>
    </row>
    <row r="182" spans="1:3" x14ac:dyDescent="0.25">
      <c r="A182" s="1" t="s">
        <v>409</v>
      </c>
      <c r="B182" s="8" t="str">
        <f t="shared" si="5"/>
        <v>PWX</v>
      </c>
      <c r="C182" s="8" t="str">
        <f t="shared" si="4"/>
        <v>SPCEXP</v>
      </c>
    </row>
    <row r="183" spans="1:3" x14ac:dyDescent="0.25">
      <c r="A183" s="1" t="s">
        <v>411</v>
      </c>
      <c r="B183" s="8" t="str">
        <f t="shared" si="5"/>
        <v>PWX</v>
      </c>
      <c r="C183" s="8" t="str">
        <f t="shared" si="4"/>
        <v>SPCIMP</v>
      </c>
    </row>
    <row r="184" spans="1:3" x14ac:dyDescent="0.25">
      <c r="A184" s="1" t="s">
        <v>423</v>
      </c>
      <c r="B184" s="8" t="str">
        <f t="shared" si="5"/>
        <v>REMC</v>
      </c>
      <c r="C184" s="8" t="str">
        <f t="shared" si="4"/>
        <v>120SIMP</v>
      </c>
    </row>
    <row r="185" spans="1:3" x14ac:dyDescent="0.25">
      <c r="A185" s="1" t="s">
        <v>424</v>
      </c>
      <c r="B185" s="8" t="str">
        <f t="shared" si="5"/>
        <v>REMC</v>
      </c>
      <c r="C185" s="8" t="str">
        <f t="shared" si="4"/>
        <v>BCHEXP</v>
      </c>
    </row>
    <row r="186" spans="1:3" x14ac:dyDescent="0.25">
      <c r="A186" s="1" t="s">
        <v>349</v>
      </c>
      <c r="B186" s="8" t="str">
        <f t="shared" si="5"/>
        <v>REMC</v>
      </c>
      <c r="C186" s="8" t="str">
        <f t="shared" ref="C186:C270" si="6">IF(OR(RIGHT($A186,4)="CES1",RIGHT($A186,4)="CES2"),"CES1/CES2",IF(RIGHT($A186,9)="CRE1/CRE2","CRE1",RIGHT($A186,LEN($A186)-FIND(".",$A186,1))))</f>
        <v>BCHIMP</v>
      </c>
    </row>
    <row r="187" spans="1:3" x14ac:dyDescent="0.25">
      <c r="A187" s="1" t="s">
        <v>415</v>
      </c>
      <c r="B187" s="8" t="str">
        <f t="shared" si="5"/>
        <v>REMC</v>
      </c>
      <c r="C187" s="8" t="str">
        <f t="shared" si="6"/>
        <v>SPCEXP</v>
      </c>
    </row>
    <row r="188" spans="1:3" x14ac:dyDescent="0.25">
      <c r="A188" s="1" t="s">
        <v>350</v>
      </c>
      <c r="B188" s="8" t="str">
        <f t="shared" si="5"/>
        <v>REMC</v>
      </c>
      <c r="C188" s="8" t="str">
        <f t="shared" si="6"/>
        <v>SPCIMP</v>
      </c>
    </row>
    <row r="189" spans="1:3" x14ac:dyDescent="0.25">
      <c r="A189" s="1" t="s">
        <v>327</v>
      </c>
      <c r="B189" s="8" t="str">
        <f t="shared" si="5"/>
        <v>SCE</v>
      </c>
      <c r="C189" s="8" t="str">
        <f t="shared" si="6"/>
        <v>MKR1</v>
      </c>
    </row>
    <row r="190" spans="1:3" x14ac:dyDescent="0.25">
      <c r="A190" s="1" t="s">
        <v>674</v>
      </c>
      <c r="B190" s="8" t="str">
        <f t="shared" si="5"/>
        <v>SCL</v>
      </c>
      <c r="C190" s="8" t="str">
        <f t="shared" si="6"/>
        <v>341S025</v>
      </c>
    </row>
    <row r="191" spans="1:3" x14ac:dyDescent="0.25">
      <c r="A191" s="1" t="s">
        <v>354</v>
      </c>
      <c r="B191" s="8" t="str">
        <f t="shared" si="5"/>
        <v>SCL</v>
      </c>
      <c r="C191" s="8" t="str">
        <f t="shared" si="6"/>
        <v>SCL1</v>
      </c>
    </row>
    <row r="192" spans="1:3" x14ac:dyDescent="0.25">
      <c r="A192" s="1" t="s">
        <v>355</v>
      </c>
      <c r="B192" s="8" t="str">
        <f t="shared" si="5"/>
        <v>SCR</v>
      </c>
      <c r="C192" s="8" t="str">
        <f t="shared" si="6"/>
        <v>SCR1</v>
      </c>
    </row>
    <row r="193" spans="1:3" x14ac:dyDescent="0.25">
      <c r="A193" s="1" t="s">
        <v>356</v>
      </c>
      <c r="B193" s="8" t="str">
        <f t="shared" si="5"/>
        <v>SEPI</v>
      </c>
      <c r="C193" s="8" t="str">
        <f t="shared" si="6"/>
        <v>SCR2</v>
      </c>
    </row>
    <row r="194" spans="1:3" x14ac:dyDescent="0.25">
      <c r="A194" s="1" t="s">
        <v>357</v>
      </c>
      <c r="B194" s="8" t="str">
        <f t="shared" si="5"/>
        <v>SEPI</v>
      </c>
      <c r="C194" s="8" t="str">
        <f t="shared" si="6"/>
        <v>SCR3</v>
      </c>
    </row>
    <row r="195" spans="1:3" x14ac:dyDescent="0.25">
      <c r="A195" s="1" t="s">
        <v>416</v>
      </c>
      <c r="B195" s="8" t="str">
        <f t="shared" si="5"/>
        <v>SEPI</v>
      </c>
      <c r="C195" s="8" t="str">
        <f t="shared" si="6"/>
        <v>SCR4</v>
      </c>
    </row>
    <row r="196" spans="1:3" x14ac:dyDescent="0.25">
      <c r="A196" s="1" t="s">
        <v>359</v>
      </c>
      <c r="B196" s="8" t="str">
        <f t="shared" si="5"/>
        <v>SHEL</v>
      </c>
      <c r="C196" s="8" t="str">
        <f t="shared" si="6"/>
        <v>SCTG</v>
      </c>
    </row>
    <row r="197" spans="1:3" x14ac:dyDescent="0.25">
      <c r="A197" s="1" t="s">
        <v>377</v>
      </c>
      <c r="B197" s="8" t="str">
        <f t="shared" ref="B197:B270" si="7">LEFT($A197,FIND(".",$A197,1)-1)</f>
        <v>SHEL</v>
      </c>
      <c r="C197" s="8" t="str">
        <f t="shared" si="6"/>
        <v>SHCG</v>
      </c>
    </row>
    <row r="198" spans="1:3" x14ac:dyDescent="0.25">
      <c r="A198" s="1" t="s">
        <v>757</v>
      </c>
      <c r="B198" s="8" t="str">
        <f t="shared" si="7"/>
        <v>STC</v>
      </c>
      <c r="C198" s="8" t="str">
        <f t="shared" si="6"/>
        <v>BCHIMP</v>
      </c>
    </row>
    <row r="199" spans="1:3" x14ac:dyDescent="0.25">
      <c r="A199" s="1" t="s">
        <v>758</v>
      </c>
      <c r="B199" s="8" t="str">
        <f t="shared" si="7"/>
        <v>SYPM</v>
      </c>
      <c r="C199" s="8" t="str">
        <f t="shared" si="6"/>
        <v>BCHIMP</v>
      </c>
    </row>
    <row r="200" spans="1:3" x14ac:dyDescent="0.25">
      <c r="A200" s="1" t="s">
        <v>386</v>
      </c>
      <c r="B200" s="8" t="str">
        <f t="shared" si="7"/>
        <v>TAC2</v>
      </c>
      <c r="C200" s="8" t="str">
        <f t="shared" si="6"/>
        <v>TAY1</v>
      </c>
    </row>
    <row r="201" spans="1:3" x14ac:dyDescent="0.25">
      <c r="A201" s="1" t="s">
        <v>309</v>
      </c>
      <c r="B201" s="8" t="str">
        <f t="shared" si="7"/>
        <v>TAC3</v>
      </c>
      <c r="C201" s="8" t="str">
        <f t="shared" si="6"/>
        <v>GWW1</v>
      </c>
    </row>
    <row r="202" spans="1:3" x14ac:dyDescent="0.25">
      <c r="A202" s="1" t="s">
        <v>358</v>
      </c>
      <c r="B202" s="8" t="str">
        <f t="shared" si="7"/>
        <v>TAC4</v>
      </c>
      <c r="C202" s="8" t="str">
        <f t="shared" si="6"/>
        <v>SCR4</v>
      </c>
    </row>
    <row r="203" spans="1:3" x14ac:dyDescent="0.25">
      <c r="A203" s="1" t="s">
        <v>322</v>
      </c>
      <c r="B203" s="8" t="str">
        <f t="shared" si="7"/>
        <v>TAKH</v>
      </c>
      <c r="C203" s="8" t="str">
        <f t="shared" si="6"/>
        <v>KH3</v>
      </c>
    </row>
    <row r="204" spans="1:3" x14ac:dyDescent="0.25">
      <c r="A204" s="1" t="s">
        <v>255</v>
      </c>
      <c r="B204" s="8" t="str">
        <f t="shared" si="7"/>
        <v>TAU</v>
      </c>
      <c r="C204" s="8" t="str">
        <f t="shared" si="6"/>
        <v>BAR</v>
      </c>
    </row>
    <row r="205" spans="1:3" x14ac:dyDescent="0.25">
      <c r="A205" s="1" t="s">
        <v>258</v>
      </c>
      <c r="B205" s="8" t="str">
        <f t="shared" si="7"/>
        <v>TAU</v>
      </c>
      <c r="C205" s="8" t="str">
        <f t="shared" si="6"/>
        <v>BIG</v>
      </c>
    </row>
    <row r="206" spans="1:3" x14ac:dyDescent="0.25">
      <c r="A206" s="1" t="s">
        <v>259</v>
      </c>
      <c r="B206" s="8" t="str">
        <f t="shared" si="7"/>
        <v>TAU</v>
      </c>
      <c r="C206" s="8" t="str">
        <f t="shared" si="6"/>
        <v>BPW</v>
      </c>
    </row>
    <row r="207" spans="1:3" x14ac:dyDescent="0.25">
      <c r="A207" s="1" t="s">
        <v>264</v>
      </c>
      <c r="B207" s="8" t="str">
        <f t="shared" si="7"/>
        <v>TAU</v>
      </c>
      <c r="C207" s="8" t="str">
        <f t="shared" si="6"/>
        <v>BRA</v>
      </c>
    </row>
    <row r="208" spans="1:3" x14ac:dyDescent="0.25">
      <c r="A208" s="1" t="s">
        <v>267</v>
      </c>
      <c r="B208" s="8" t="str">
        <f t="shared" si="7"/>
        <v>TAU</v>
      </c>
      <c r="C208" s="8" t="str">
        <f t="shared" si="6"/>
        <v>CAS</v>
      </c>
    </row>
    <row r="209" spans="1:3" x14ac:dyDescent="0.25">
      <c r="A209" s="1" t="s">
        <v>304</v>
      </c>
      <c r="B209" s="8" t="str">
        <f t="shared" si="7"/>
        <v>TAU</v>
      </c>
      <c r="C209" s="8" t="str">
        <f t="shared" si="6"/>
        <v>GHO</v>
      </c>
    </row>
    <row r="210" spans="1:3" x14ac:dyDescent="0.25">
      <c r="A210" s="1" t="s">
        <v>312</v>
      </c>
      <c r="B210" s="8" t="str">
        <f t="shared" si="7"/>
        <v>TAU</v>
      </c>
      <c r="C210" s="8" t="str">
        <f t="shared" si="6"/>
        <v>HSH</v>
      </c>
    </row>
    <row r="211" spans="1:3" x14ac:dyDescent="0.25">
      <c r="A211" s="1" t="s">
        <v>315</v>
      </c>
      <c r="B211" s="8" t="str">
        <f t="shared" si="7"/>
        <v>TAU</v>
      </c>
      <c r="C211" s="8" t="str">
        <f t="shared" si="6"/>
        <v>INT</v>
      </c>
    </row>
    <row r="212" spans="1:3" x14ac:dyDescent="0.25">
      <c r="A212" s="1" t="s">
        <v>319</v>
      </c>
      <c r="B212" s="8" t="str">
        <f t="shared" si="7"/>
        <v>TAU</v>
      </c>
      <c r="C212" s="8" t="str">
        <f t="shared" si="6"/>
        <v>KAN</v>
      </c>
    </row>
    <row r="213" spans="1:3" x14ac:dyDescent="0.25">
      <c r="A213" s="1" t="s">
        <v>344</v>
      </c>
      <c r="B213" s="8" t="str">
        <f t="shared" si="7"/>
        <v>TAU</v>
      </c>
      <c r="C213" s="8" t="str">
        <f t="shared" si="6"/>
        <v>POC</v>
      </c>
    </row>
    <row r="214" spans="1:3" x14ac:dyDescent="0.25">
      <c r="A214" s="1" t="s">
        <v>352</v>
      </c>
      <c r="B214" s="8" t="str">
        <f t="shared" si="7"/>
        <v>TAU</v>
      </c>
      <c r="C214" s="8" t="str">
        <f t="shared" si="6"/>
        <v>RUN</v>
      </c>
    </row>
    <row r="215" spans="1:3" x14ac:dyDescent="0.25">
      <c r="A215" s="1" t="s">
        <v>381</v>
      </c>
      <c r="B215" s="8" t="str">
        <f t="shared" si="7"/>
        <v>TAU</v>
      </c>
      <c r="C215" s="8" t="str">
        <f t="shared" si="6"/>
        <v>SPR</v>
      </c>
    </row>
    <row r="216" spans="1:3" x14ac:dyDescent="0.25">
      <c r="A216" s="1" t="s">
        <v>392</v>
      </c>
      <c r="B216" s="8" t="str">
        <f t="shared" si="7"/>
        <v>TAU</v>
      </c>
      <c r="C216" s="8" t="str">
        <f t="shared" si="6"/>
        <v>THS</v>
      </c>
    </row>
    <row r="217" spans="1:3" x14ac:dyDescent="0.25">
      <c r="A217" s="1" t="s">
        <v>675</v>
      </c>
      <c r="B217" s="8" t="str">
        <f t="shared" si="7"/>
        <v>TAU</v>
      </c>
      <c r="C217" s="8" t="str">
        <f t="shared" si="6"/>
        <v>WB4</v>
      </c>
    </row>
    <row r="218" spans="1:3" x14ac:dyDescent="0.25">
      <c r="A218" s="1" t="s">
        <v>759</v>
      </c>
      <c r="B218" s="8" t="str">
        <f t="shared" si="7"/>
        <v>TCEM</v>
      </c>
      <c r="C218" s="8" t="str">
        <f t="shared" si="6"/>
        <v>BCHEXP</v>
      </c>
    </row>
    <row r="219" spans="1:3" x14ac:dyDescent="0.25">
      <c r="A219" s="1" t="s">
        <v>760</v>
      </c>
      <c r="B219" s="8" t="str">
        <f t="shared" si="7"/>
        <v>TCEM</v>
      </c>
      <c r="C219" s="8" t="str">
        <f t="shared" si="6"/>
        <v>BCHIMP</v>
      </c>
    </row>
    <row r="220" spans="1:3" x14ac:dyDescent="0.25">
      <c r="A220" s="1" t="s">
        <v>301</v>
      </c>
      <c r="B220" s="8" t="str">
        <f t="shared" si="7"/>
        <v>TCES</v>
      </c>
      <c r="C220" s="8" t="str">
        <f t="shared" si="6"/>
        <v>120SIMP</v>
      </c>
    </row>
    <row r="221" spans="1:3" x14ac:dyDescent="0.25">
      <c r="A221" s="1" t="s">
        <v>302</v>
      </c>
      <c r="B221" s="8" t="str">
        <f t="shared" si="7"/>
        <v>TCES</v>
      </c>
      <c r="C221" s="8" t="str">
        <f t="shared" si="6"/>
        <v>BCHEXP</v>
      </c>
    </row>
    <row r="222" spans="1:3" x14ac:dyDescent="0.25">
      <c r="A222" s="1" t="s">
        <v>300</v>
      </c>
      <c r="B222" s="8" t="str">
        <f t="shared" si="7"/>
        <v>TCES</v>
      </c>
      <c r="C222" s="8" t="str">
        <f t="shared" si="6"/>
        <v>BCHIMP</v>
      </c>
    </row>
    <row r="223" spans="1:3" x14ac:dyDescent="0.25">
      <c r="A223" s="1" t="s">
        <v>761</v>
      </c>
      <c r="B223" s="8" t="str">
        <f t="shared" si="7"/>
        <v>TCN</v>
      </c>
      <c r="C223" s="8" t="str">
        <f t="shared" si="6"/>
        <v>BCHEXP</v>
      </c>
    </row>
    <row r="224" spans="1:3" x14ac:dyDescent="0.25">
      <c r="A224" s="1" t="s">
        <v>762</v>
      </c>
      <c r="B224" s="8" t="str">
        <f t="shared" si="7"/>
        <v>TCN</v>
      </c>
      <c r="C224" s="8" t="str">
        <f t="shared" si="6"/>
        <v>BCHIMP</v>
      </c>
    </row>
    <row r="225" spans="1:3" x14ac:dyDescent="0.25">
      <c r="A225" s="1" t="s">
        <v>256</v>
      </c>
      <c r="B225" s="8" t="str">
        <f t="shared" si="7"/>
        <v>TCN</v>
      </c>
      <c r="C225" s="8" t="str">
        <f t="shared" si="6"/>
        <v>BCR2</v>
      </c>
    </row>
    <row r="226" spans="1:3" x14ac:dyDescent="0.25">
      <c r="A226" s="1" t="s">
        <v>257</v>
      </c>
      <c r="B226" s="8" t="str">
        <f t="shared" si="7"/>
        <v>TCN</v>
      </c>
      <c r="C226" s="8" t="str">
        <f t="shared" si="6"/>
        <v>BCRK</v>
      </c>
    </row>
    <row r="227" spans="1:3" x14ac:dyDescent="0.25">
      <c r="A227" s="1" t="s">
        <v>328</v>
      </c>
      <c r="B227" s="8" t="str">
        <f t="shared" si="7"/>
        <v>TCN</v>
      </c>
      <c r="C227" s="8" t="str">
        <f t="shared" si="6"/>
        <v>MKRC</v>
      </c>
    </row>
    <row r="228" spans="1:3" x14ac:dyDescent="0.25">
      <c r="A228" s="1" t="s">
        <v>361</v>
      </c>
      <c r="B228" s="8" t="str">
        <f t="shared" si="7"/>
        <v>TCN</v>
      </c>
      <c r="C228" s="8" t="str">
        <f t="shared" si="6"/>
        <v>SD1</v>
      </c>
    </row>
    <row r="229" spans="1:3" x14ac:dyDescent="0.25">
      <c r="A229" s="1" t="s">
        <v>363</v>
      </c>
      <c r="B229" s="8" t="str">
        <f t="shared" si="7"/>
        <v>TCN</v>
      </c>
      <c r="C229" s="8" t="str">
        <f t="shared" si="6"/>
        <v>SD2</v>
      </c>
    </row>
    <row r="230" spans="1:3" x14ac:dyDescent="0.25">
      <c r="A230" s="1" t="s">
        <v>373</v>
      </c>
      <c r="B230" s="8" t="str">
        <f t="shared" si="7"/>
        <v>TCN</v>
      </c>
      <c r="C230" s="8" t="str">
        <f t="shared" si="6"/>
        <v>SH1</v>
      </c>
    </row>
    <row r="231" spans="1:3" x14ac:dyDescent="0.25">
      <c r="A231" s="1" t="s">
        <v>375</v>
      </c>
      <c r="B231" s="8" t="str">
        <f t="shared" si="7"/>
        <v>TCN</v>
      </c>
      <c r="C231" s="8" t="str">
        <f t="shared" si="6"/>
        <v>SH2</v>
      </c>
    </row>
    <row r="232" spans="1:3" x14ac:dyDescent="0.25">
      <c r="A232" s="1" t="s">
        <v>387</v>
      </c>
      <c r="B232" s="8" t="str">
        <f t="shared" si="7"/>
        <v>TCN</v>
      </c>
      <c r="C232" s="8" t="str">
        <f t="shared" si="6"/>
        <v>TC01</v>
      </c>
    </row>
    <row r="233" spans="1:3" x14ac:dyDescent="0.25">
      <c r="A233" s="1" t="s">
        <v>388</v>
      </c>
      <c r="B233" s="8" t="str">
        <f t="shared" si="7"/>
        <v>TCN</v>
      </c>
      <c r="C233" s="8" t="str">
        <f t="shared" si="6"/>
        <v>TC02</v>
      </c>
    </row>
    <row r="234" spans="1:3" x14ac:dyDescent="0.25">
      <c r="A234" s="1" t="s">
        <v>763</v>
      </c>
      <c r="B234" s="8" t="str">
        <f t="shared" si="7"/>
        <v>TCPL</v>
      </c>
      <c r="C234" s="8" t="str">
        <f t="shared" si="6"/>
        <v>BCR2</v>
      </c>
    </row>
    <row r="235" spans="1:3" x14ac:dyDescent="0.25">
      <c r="A235" s="1" t="s">
        <v>764</v>
      </c>
      <c r="B235" s="8" t="str">
        <f t="shared" si="7"/>
        <v>TCPL</v>
      </c>
      <c r="C235" s="8" t="str">
        <f t="shared" si="6"/>
        <v>BCRK</v>
      </c>
    </row>
    <row r="236" spans="1:3" x14ac:dyDescent="0.25">
      <c r="A236" s="1" t="s">
        <v>765</v>
      </c>
      <c r="B236" s="8" t="str">
        <f t="shared" si="7"/>
        <v>TCPL</v>
      </c>
      <c r="C236" s="8" t="str">
        <f t="shared" si="6"/>
        <v>MKRC</v>
      </c>
    </row>
    <row r="237" spans="1:3" x14ac:dyDescent="0.25">
      <c r="A237" s="1" t="s">
        <v>766</v>
      </c>
      <c r="B237" s="8" t="str">
        <f t="shared" si="7"/>
        <v>TCPL</v>
      </c>
      <c r="C237" s="8" t="str">
        <f t="shared" si="6"/>
        <v>SD1</v>
      </c>
    </row>
    <row r="238" spans="1:3" x14ac:dyDescent="0.25">
      <c r="A238" s="1" t="s">
        <v>767</v>
      </c>
      <c r="B238" s="8" t="str">
        <f t="shared" si="7"/>
        <v>TCPL</v>
      </c>
      <c r="C238" s="8" t="str">
        <f t="shared" si="6"/>
        <v>SD2</v>
      </c>
    </row>
    <row r="239" spans="1:3" x14ac:dyDescent="0.25">
      <c r="A239" s="1" t="s">
        <v>393</v>
      </c>
      <c r="B239" s="8" t="str">
        <f t="shared" si="7"/>
        <v>TEC</v>
      </c>
      <c r="C239" s="8" t="str">
        <f t="shared" si="6"/>
        <v>SPCEXP</v>
      </c>
    </row>
    <row r="240" spans="1:3" x14ac:dyDescent="0.25">
      <c r="A240" s="1" t="s">
        <v>391</v>
      </c>
      <c r="B240" s="8" t="str">
        <f t="shared" si="7"/>
        <v>TEN</v>
      </c>
      <c r="C240" s="8" t="str">
        <f t="shared" si="6"/>
        <v>120SIMP</v>
      </c>
    </row>
    <row r="241" spans="1:3" x14ac:dyDescent="0.25">
      <c r="A241" s="1" t="s">
        <v>390</v>
      </c>
      <c r="B241" s="8" t="str">
        <f t="shared" si="7"/>
        <v>TEN</v>
      </c>
      <c r="C241" s="8" t="str">
        <f t="shared" si="6"/>
        <v>BCHEXP</v>
      </c>
    </row>
    <row r="242" spans="1:3" x14ac:dyDescent="0.25">
      <c r="A242" s="1" t="s">
        <v>389</v>
      </c>
      <c r="B242" s="8" t="str">
        <f t="shared" si="7"/>
        <v>TEN</v>
      </c>
      <c r="C242" s="8" t="str">
        <f t="shared" si="6"/>
        <v>BCHIMP</v>
      </c>
    </row>
    <row r="243" spans="1:3" x14ac:dyDescent="0.25">
      <c r="A243" s="1" t="s">
        <v>676</v>
      </c>
      <c r="B243" s="8" t="str">
        <f t="shared" si="7"/>
        <v>TEN</v>
      </c>
      <c r="C243" s="8" t="str">
        <f t="shared" si="6"/>
        <v>SPCEXP</v>
      </c>
    </row>
    <row r="244" spans="1:3" x14ac:dyDescent="0.25">
      <c r="A244" s="1" t="s">
        <v>417</v>
      </c>
      <c r="B244" s="8" t="str">
        <f t="shared" si="7"/>
        <v>TEN</v>
      </c>
      <c r="C244" s="8" t="str">
        <f t="shared" si="6"/>
        <v>SPCIMP</v>
      </c>
    </row>
    <row r="245" spans="1:3" x14ac:dyDescent="0.25">
      <c r="A245" s="1" t="s">
        <v>427</v>
      </c>
      <c r="B245" s="8" t="str">
        <f t="shared" si="7"/>
        <v>TPCI</v>
      </c>
      <c r="C245" s="8" t="str">
        <f t="shared" si="6"/>
        <v>120SIMP</v>
      </c>
    </row>
    <row r="246" spans="1:3" x14ac:dyDescent="0.25">
      <c r="A246" s="1" t="s">
        <v>394</v>
      </c>
      <c r="B246" s="8" t="str">
        <f t="shared" si="7"/>
        <v>TPCI</v>
      </c>
      <c r="C246" s="8" t="str">
        <f t="shared" si="6"/>
        <v>SPCEXP</v>
      </c>
    </row>
    <row r="247" spans="1:3" x14ac:dyDescent="0.25">
      <c r="A247" s="1" t="s">
        <v>234</v>
      </c>
      <c r="B247" s="8" t="str">
        <f t="shared" si="7"/>
        <v>UNCA</v>
      </c>
      <c r="C247" s="8" t="str">
        <f t="shared" si="6"/>
        <v>0000001511</v>
      </c>
    </row>
    <row r="248" spans="1:3" x14ac:dyDescent="0.25">
      <c r="A248" s="1" t="s">
        <v>235</v>
      </c>
      <c r="B248" s="8" t="str">
        <f t="shared" si="7"/>
        <v>UNCA</v>
      </c>
      <c r="C248" s="8" t="str">
        <f t="shared" si="6"/>
        <v>0000006711</v>
      </c>
    </row>
    <row r="249" spans="1:3" x14ac:dyDescent="0.25">
      <c r="A249" s="1" t="s">
        <v>768</v>
      </c>
      <c r="B249" s="8" t="str">
        <f t="shared" si="7"/>
        <v>UNCA</v>
      </c>
      <c r="C249" s="8" t="str">
        <f t="shared" si="6"/>
        <v>0000016301</v>
      </c>
    </row>
    <row r="250" spans="1:3" x14ac:dyDescent="0.25">
      <c r="A250" s="1" t="s">
        <v>236</v>
      </c>
      <c r="B250" s="8" t="str">
        <f t="shared" si="7"/>
        <v>UNCA</v>
      </c>
      <c r="C250" s="8" t="str">
        <f t="shared" si="6"/>
        <v>0000022911</v>
      </c>
    </row>
    <row r="251" spans="1:3" x14ac:dyDescent="0.25">
      <c r="A251" s="1" t="s">
        <v>237</v>
      </c>
      <c r="B251" s="8" t="str">
        <f t="shared" si="7"/>
        <v>UNCA</v>
      </c>
      <c r="C251" s="8" t="str">
        <f t="shared" si="6"/>
        <v>0000025611</v>
      </c>
    </row>
    <row r="252" spans="1:3" x14ac:dyDescent="0.25">
      <c r="A252" s="1" t="s">
        <v>238</v>
      </c>
      <c r="B252" s="8" t="str">
        <f t="shared" si="7"/>
        <v>UNCA</v>
      </c>
      <c r="C252" s="8" t="str">
        <f t="shared" si="6"/>
        <v>0000027711</v>
      </c>
    </row>
    <row r="253" spans="1:3" x14ac:dyDescent="0.25">
      <c r="A253" s="1" t="s">
        <v>239</v>
      </c>
      <c r="B253" s="8" t="str">
        <f t="shared" si="7"/>
        <v>UNCA</v>
      </c>
      <c r="C253" s="8" t="str">
        <f t="shared" si="6"/>
        <v>0000034911</v>
      </c>
    </row>
    <row r="254" spans="1:3" x14ac:dyDescent="0.25">
      <c r="A254" s="1" t="s">
        <v>769</v>
      </c>
      <c r="B254" s="8" t="str">
        <f t="shared" si="7"/>
        <v>UNCA</v>
      </c>
      <c r="C254" s="8" t="str">
        <f t="shared" si="6"/>
        <v>0000035311</v>
      </c>
    </row>
    <row r="255" spans="1:3" x14ac:dyDescent="0.25">
      <c r="A255" s="1" t="s">
        <v>240</v>
      </c>
      <c r="B255" s="8" t="str">
        <f t="shared" si="7"/>
        <v>UNCA</v>
      </c>
      <c r="C255" s="8" t="str">
        <f t="shared" si="6"/>
        <v>0000038511</v>
      </c>
    </row>
    <row r="256" spans="1:3" x14ac:dyDescent="0.25">
      <c r="A256" s="1" t="s">
        <v>241</v>
      </c>
      <c r="B256" s="8" t="str">
        <f t="shared" si="7"/>
        <v>UNCA</v>
      </c>
      <c r="C256" s="8" t="str">
        <f t="shared" si="6"/>
        <v>0000039611</v>
      </c>
    </row>
    <row r="257" spans="1:3" x14ac:dyDescent="0.25">
      <c r="A257" s="1" t="s">
        <v>677</v>
      </c>
      <c r="B257" s="8" t="str">
        <f t="shared" si="7"/>
        <v>UNCA</v>
      </c>
      <c r="C257" s="8" t="str">
        <f t="shared" si="6"/>
        <v>0000040511</v>
      </c>
    </row>
    <row r="258" spans="1:3" x14ac:dyDescent="0.25">
      <c r="A258" s="1" t="s">
        <v>242</v>
      </c>
      <c r="B258" s="8" t="str">
        <f t="shared" si="7"/>
        <v>UNCA</v>
      </c>
      <c r="C258" s="8" t="str">
        <f t="shared" si="6"/>
        <v>0000045411</v>
      </c>
    </row>
    <row r="259" spans="1:3" x14ac:dyDescent="0.25">
      <c r="A259" s="1" t="s">
        <v>243</v>
      </c>
      <c r="B259" s="8" t="str">
        <f t="shared" si="7"/>
        <v>UNCA</v>
      </c>
      <c r="C259" s="8" t="str">
        <f t="shared" si="6"/>
        <v>0000065911</v>
      </c>
    </row>
    <row r="260" spans="1:3" x14ac:dyDescent="0.25">
      <c r="A260" s="1" t="s">
        <v>418</v>
      </c>
      <c r="B260" s="8" t="str">
        <f t="shared" si="7"/>
        <v>UNCA</v>
      </c>
      <c r="C260" s="8" t="str">
        <f t="shared" si="6"/>
        <v>0000079301</v>
      </c>
    </row>
    <row r="261" spans="1:3" x14ac:dyDescent="0.25">
      <c r="A261" s="1" t="s">
        <v>244</v>
      </c>
      <c r="B261" s="8" t="str">
        <f t="shared" si="7"/>
        <v>UNCA</v>
      </c>
      <c r="C261" s="8" t="str">
        <f t="shared" si="6"/>
        <v>0000089511</v>
      </c>
    </row>
    <row r="262" spans="1:3" x14ac:dyDescent="0.25">
      <c r="A262" s="1" t="s">
        <v>770</v>
      </c>
      <c r="B262" s="8" t="str">
        <f t="shared" si="7"/>
        <v>UNCA</v>
      </c>
      <c r="C262" s="8" t="str">
        <f t="shared" si="6"/>
        <v>DOWLOD15M</v>
      </c>
    </row>
    <row r="263" spans="1:3" x14ac:dyDescent="0.25">
      <c r="A263" s="1" t="s">
        <v>254</v>
      </c>
      <c r="B263" s="8" t="str">
        <f t="shared" si="7"/>
        <v>VQW</v>
      </c>
      <c r="C263" s="8" t="str">
        <f t="shared" si="6"/>
        <v>ARD1</v>
      </c>
    </row>
    <row r="264" spans="1:3" x14ac:dyDescent="0.25">
      <c r="A264" s="1" t="s">
        <v>266</v>
      </c>
      <c r="B264" s="8" t="str">
        <f t="shared" si="7"/>
        <v>VQW</v>
      </c>
      <c r="C264" s="8" t="str">
        <f t="shared" si="6"/>
        <v>BTR1</v>
      </c>
    </row>
    <row r="265" spans="1:3" x14ac:dyDescent="0.25">
      <c r="A265" s="1" t="s">
        <v>272</v>
      </c>
      <c r="B265" s="8" t="str">
        <f t="shared" si="7"/>
        <v>VQW</v>
      </c>
      <c r="C265" s="8" t="str">
        <f t="shared" si="6"/>
        <v>CR1</v>
      </c>
    </row>
    <row r="266" spans="1:3" x14ac:dyDescent="0.25">
      <c r="A266" s="1" t="s">
        <v>273</v>
      </c>
      <c r="B266" s="8" t="str">
        <f t="shared" si="7"/>
        <v>VQW</v>
      </c>
      <c r="C266" s="8" t="str">
        <f t="shared" si="6"/>
        <v>CRE3</v>
      </c>
    </row>
    <row r="267" spans="1:3" x14ac:dyDescent="0.25">
      <c r="A267" s="1" t="s">
        <v>313</v>
      </c>
      <c r="B267" s="8" t="str">
        <f t="shared" si="7"/>
        <v>VQW</v>
      </c>
      <c r="C267" s="8" t="str">
        <f t="shared" si="6"/>
        <v>IEW1</v>
      </c>
    </row>
    <row r="268" spans="1:3" x14ac:dyDescent="0.25">
      <c r="A268" s="1" t="s">
        <v>314</v>
      </c>
      <c r="B268" s="8" t="str">
        <f t="shared" si="7"/>
        <v>VQW</v>
      </c>
      <c r="C268" s="8" t="str">
        <f t="shared" si="6"/>
        <v>IEW2</v>
      </c>
    </row>
    <row r="269" spans="1:3" x14ac:dyDescent="0.25">
      <c r="A269" s="1" t="s">
        <v>398</v>
      </c>
      <c r="B269" s="8" t="str">
        <f t="shared" si="7"/>
        <v>WEYR</v>
      </c>
      <c r="C269" s="8" t="str">
        <f t="shared" si="6"/>
        <v>WEY1</v>
      </c>
    </row>
    <row r="270" spans="1:3" x14ac:dyDescent="0.25">
      <c r="A270" s="1" t="s">
        <v>379</v>
      </c>
      <c r="B270" s="8" t="str">
        <f t="shared" si="7"/>
        <v>WFML</v>
      </c>
      <c r="C270" s="8" t="str">
        <f t="shared" si="6"/>
        <v>SLP1</v>
      </c>
    </row>
  </sheetData>
  <sortState xmlns:xlrd2="http://schemas.microsoft.com/office/spreadsheetml/2017/richdata2" ref="E2:F100">
    <sortCondition ref="E2:E100"/>
  </sortState>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AE1E-2181-4C78-B215-B52C9A6E3BCE}">
  <dimension ref="A1:CD152"/>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796</v>
      </c>
    </row>
    <row r="2" spans="1:80" x14ac:dyDescent="0.25">
      <c r="A2" s="2" t="s">
        <v>991</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803</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807</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719</v>
      </c>
      <c r="BZ2" s="21" t="s">
        <v>719</v>
      </c>
      <c r="CA2" s="21" t="s">
        <v>719</v>
      </c>
      <c r="CB2" s="21" t="s">
        <v>719</v>
      </c>
    </row>
    <row r="3" spans="1:80" x14ac:dyDescent="0.25">
      <c r="E3" s="22" t="s">
        <v>798</v>
      </c>
      <c r="F3" s="23"/>
      <c r="G3" s="23"/>
      <c r="H3" s="23"/>
      <c r="I3" s="23"/>
      <c r="J3" s="23"/>
      <c r="K3" s="23"/>
      <c r="L3" s="23"/>
      <c r="M3" s="23"/>
      <c r="N3" s="23"/>
      <c r="O3" s="42">
        <f>SUM(E5:P144)</f>
        <v>1372654.8900000039</v>
      </c>
      <c r="P3" s="43"/>
      <c r="Q3" s="24" t="s">
        <v>801</v>
      </c>
      <c r="R3" s="25"/>
      <c r="S3" s="25"/>
      <c r="T3" s="25"/>
      <c r="U3" s="25"/>
      <c r="V3" s="25"/>
      <c r="W3" s="25"/>
      <c r="X3" s="25"/>
      <c r="Y3" s="25"/>
      <c r="Z3" s="25"/>
      <c r="AA3" s="44">
        <f>SUM(Q5:AB144)</f>
        <v>68632.879999999874</v>
      </c>
      <c r="AB3" s="45"/>
      <c r="AC3" s="15">
        <v>0.48841801407291013</v>
      </c>
      <c r="AD3" s="15">
        <v>0.48395910996332103</v>
      </c>
      <c r="AE3" s="15">
        <v>0.47993171270304702</v>
      </c>
      <c r="AF3" s="15">
        <v>0.47526047982633463</v>
      </c>
      <c r="AG3" s="15">
        <v>0.47053445242907427</v>
      </c>
      <c r="AH3" s="15">
        <v>0.4654385620181154</v>
      </c>
      <c r="AI3" s="15">
        <v>0.46050705516880031</v>
      </c>
      <c r="AJ3" s="15">
        <v>0.45541116475784132</v>
      </c>
      <c r="AK3" s="15">
        <v>0.4503152743468824</v>
      </c>
      <c r="AL3" s="15">
        <v>0.44538376749756736</v>
      </c>
      <c r="AM3" s="15">
        <v>0.44028787708660849</v>
      </c>
      <c r="AN3" s="15">
        <v>0.4353563702372934</v>
      </c>
      <c r="AO3" s="24" t="s">
        <v>806</v>
      </c>
      <c r="AP3" s="25"/>
      <c r="AQ3" s="25"/>
      <c r="AR3" s="25"/>
      <c r="AS3" s="25"/>
      <c r="AT3" s="25"/>
      <c r="AU3" s="25"/>
      <c r="AV3" s="25"/>
      <c r="AW3" s="25"/>
      <c r="AX3" s="25"/>
      <c r="AY3" s="44">
        <f>SUM(AO5:AZ144)</f>
        <v>2070827.5600000033</v>
      </c>
      <c r="AZ3" s="45"/>
      <c r="BA3" s="15">
        <v>1.1712253911220901E-2</v>
      </c>
      <c r="BB3" s="15">
        <v>1.1712253911220901E-2</v>
      </c>
      <c r="BC3" s="15">
        <v>1.1712253911220901E-2</v>
      </c>
      <c r="BD3" s="15">
        <v>1.1712253911220901E-2</v>
      </c>
      <c r="BE3" s="15">
        <v>1.1712253911220901E-2</v>
      </c>
      <c r="BF3" s="15">
        <v>1.1712253911220901E-2</v>
      </c>
      <c r="BG3" s="15">
        <v>1.1712253911220901E-2</v>
      </c>
      <c r="BH3" s="15">
        <v>1.1712253911220901E-2</v>
      </c>
      <c r="BI3" s="15">
        <v>1.1712253911220901E-2</v>
      </c>
      <c r="BJ3" s="15">
        <v>1.1712253911220901E-2</v>
      </c>
      <c r="BK3" s="15">
        <v>1.1712253911220901E-2</v>
      </c>
      <c r="BL3" s="15">
        <v>1.1712253911220901E-2</v>
      </c>
      <c r="BM3" s="24" t="s">
        <v>813</v>
      </c>
      <c r="BN3" s="25"/>
      <c r="BO3" s="25"/>
      <c r="BP3" s="25"/>
      <c r="BQ3" s="25"/>
      <c r="BR3" s="25"/>
      <c r="BS3" s="25"/>
      <c r="BT3" s="25"/>
      <c r="BU3" s="25"/>
      <c r="BV3" s="25"/>
      <c r="BW3" s="44">
        <f>SUM(BM5:BX144)</f>
        <v>2086904.5900000033</v>
      </c>
      <c r="BX3" s="45"/>
      <c r="BY3" s="26" t="s">
        <v>634</v>
      </c>
      <c r="BZ3" s="26" t="s">
        <v>644</v>
      </c>
      <c r="CA3" s="26" t="s">
        <v>635</v>
      </c>
      <c r="CB3" s="26" t="s">
        <v>633</v>
      </c>
    </row>
    <row r="4" spans="1:80" x14ac:dyDescent="0.25">
      <c r="A4" s="3" t="s">
        <v>216</v>
      </c>
      <c r="B4" s="4" t="s">
        <v>0</v>
      </c>
      <c r="C4" s="4" t="s">
        <v>1</v>
      </c>
      <c r="D4" s="4" t="s">
        <v>2</v>
      </c>
      <c r="E4" s="13">
        <v>38718</v>
      </c>
      <c r="F4" s="13">
        <v>38749</v>
      </c>
      <c r="G4" s="13">
        <v>38777</v>
      </c>
      <c r="H4" s="13">
        <v>38808</v>
      </c>
      <c r="I4" s="13">
        <v>38838</v>
      </c>
      <c r="J4" s="13">
        <v>38869</v>
      </c>
      <c r="K4" s="13">
        <v>38899</v>
      </c>
      <c r="L4" s="13">
        <v>38930</v>
      </c>
      <c r="M4" s="13">
        <v>38961</v>
      </c>
      <c r="N4" s="13">
        <v>38991</v>
      </c>
      <c r="O4" s="13">
        <v>39022</v>
      </c>
      <c r="P4" s="13">
        <v>39052</v>
      </c>
      <c r="Q4" s="14">
        <v>38718</v>
      </c>
      <c r="R4" s="14">
        <v>38749</v>
      </c>
      <c r="S4" s="14">
        <v>38777</v>
      </c>
      <c r="T4" s="14">
        <v>38808</v>
      </c>
      <c r="U4" s="14">
        <v>38838</v>
      </c>
      <c r="V4" s="14">
        <v>38869</v>
      </c>
      <c r="W4" s="14">
        <v>38899</v>
      </c>
      <c r="X4" s="14">
        <v>38930</v>
      </c>
      <c r="Y4" s="14">
        <v>38961</v>
      </c>
      <c r="Z4" s="14">
        <v>38991</v>
      </c>
      <c r="AA4" s="14">
        <v>39022</v>
      </c>
      <c r="AB4" s="14">
        <v>39052</v>
      </c>
      <c r="AC4" s="13">
        <v>38718</v>
      </c>
      <c r="AD4" s="13">
        <v>38749</v>
      </c>
      <c r="AE4" s="13">
        <v>38777</v>
      </c>
      <c r="AF4" s="13">
        <v>38808</v>
      </c>
      <c r="AG4" s="13">
        <v>38838</v>
      </c>
      <c r="AH4" s="13">
        <v>38869</v>
      </c>
      <c r="AI4" s="13">
        <v>38899</v>
      </c>
      <c r="AJ4" s="13">
        <v>38930</v>
      </c>
      <c r="AK4" s="13">
        <v>38961</v>
      </c>
      <c r="AL4" s="13">
        <v>38991</v>
      </c>
      <c r="AM4" s="13">
        <v>39022</v>
      </c>
      <c r="AN4" s="13">
        <v>39052</v>
      </c>
      <c r="AO4" s="14">
        <v>38718</v>
      </c>
      <c r="AP4" s="14">
        <v>38749</v>
      </c>
      <c r="AQ4" s="14">
        <v>38777</v>
      </c>
      <c r="AR4" s="14">
        <v>38808</v>
      </c>
      <c r="AS4" s="14">
        <v>38838</v>
      </c>
      <c r="AT4" s="14">
        <v>38869</v>
      </c>
      <c r="AU4" s="14">
        <v>38899</v>
      </c>
      <c r="AV4" s="14">
        <v>38930</v>
      </c>
      <c r="AW4" s="14">
        <v>38961</v>
      </c>
      <c r="AX4" s="14">
        <v>38991</v>
      </c>
      <c r="AY4" s="14">
        <v>39022</v>
      </c>
      <c r="AZ4" s="14">
        <v>39052</v>
      </c>
      <c r="BA4" s="13">
        <v>38718</v>
      </c>
      <c r="BB4" s="13">
        <v>38749</v>
      </c>
      <c r="BC4" s="13">
        <v>38777</v>
      </c>
      <c r="BD4" s="13">
        <v>38808</v>
      </c>
      <c r="BE4" s="13">
        <v>38838</v>
      </c>
      <c r="BF4" s="13">
        <v>38869</v>
      </c>
      <c r="BG4" s="13">
        <v>38899</v>
      </c>
      <c r="BH4" s="13">
        <v>38930</v>
      </c>
      <c r="BI4" s="13">
        <v>38961</v>
      </c>
      <c r="BJ4" s="13">
        <v>38991</v>
      </c>
      <c r="BK4" s="13">
        <v>39022</v>
      </c>
      <c r="BL4" s="13">
        <v>39052</v>
      </c>
      <c r="BM4" s="14">
        <v>38718</v>
      </c>
      <c r="BN4" s="14">
        <v>38749</v>
      </c>
      <c r="BO4" s="14">
        <v>38777</v>
      </c>
      <c r="BP4" s="14">
        <v>38808</v>
      </c>
      <c r="BQ4" s="14">
        <v>38838</v>
      </c>
      <c r="BR4" s="14">
        <v>38869</v>
      </c>
      <c r="BS4" s="14">
        <v>38899</v>
      </c>
      <c r="BT4" s="14">
        <v>38930</v>
      </c>
      <c r="BU4" s="14">
        <v>38961</v>
      </c>
      <c r="BV4" s="14">
        <v>38991</v>
      </c>
      <c r="BW4" s="14">
        <v>39022</v>
      </c>
      <c r="BX4" s="14">
        <v>39052</v>
      </c>
      <c r="BY4" s="27" t="s">
        <v>810</v>
      </c>
      <c r="BZ4" s="27" t="s">
        <v>810</v>
      </c>
      <c r="CA4" s="27" t="s">
        <v>810</v>
      </c>
      <c r="CB4" s="27" t="s">
        <v>810</v>
      </c>
    </row>
    <row r="5" spans="1:80" x14ac:dyDescent="0.25">
      <c r="A5" t="str">
        <f t="shared" ref="A5:A41" si="0">B5&amp;"."&amp;IF(D5="CES1/CES2",C5,IF(C5="CRE1/CRE2",C5,D5))</f>
        <v>UNCA.0000006711</v>
      </c>
      <c r="B5" s="1" t="s">
        <v>3</v>
      </c>
      <c r="C5" s="1" t="s">
        <v>5</v>
      </c>
      <c r="D5" s="1" t="s">
        <v>5</v>
      </c>
      <c r="E5" s="17">
        <v>0</v>
      </c>
      <c r="F5" s="17">
        <v>0</v>
      </c>
      <c r="G5" s="17">
        <v>0</v>
      </c>
      <c r="H5" s="17">
        <v>0</v>
      </c>
      <c r="I5" s="17">
        <v>0</v>
      </c>
      <c r="J5" s="17">
        <v>0</v>
      </c>
      <c r="K5" s="17">
        <v>0</v>
      </c>
      <c r="L5" s="17">
        <v>0</v>
      </c>
      <c r="M5" s="17">
        <v>0</v>
      </c>
      <c r="N5" s="17">
        <v>0</v>
      </c>
      <c r="O5" s="17">
        <v>0</v>
      </c>
      <c r="P5" s="17">
        <v>0</v>
      </c>
      <c r="Q5" s="20">
        <v>0</v>
      </c>
      <c r="R5" s="20">
        <v>0</v>
      </c>
      <c r="S5" s="20">
        <v>0</v>
      </c>
      <c r="T5" s="20">
        <v>0</v>
      </c>
      <c r="U5" s="20">
        <v>0</v>
      </c>
      <c r="V5" s="20">
        <v>0</v>
      </c>
      <c r="W5" s="20">
        <v>0</v>
      </c>
      <c r="X5" s="20">
        <v>0</v>
      </c>
      <c r="Y5" s="20">
        <v>0</v>
      </c>
      <c r="Z5" s="20">
        <v>0</v>
      </c>
      <c r="AA5" s="20">
        <v>0</v>
      </c>
      <c r="AB5" s="20">
        <v>0</v>
      </c>
      <c r="AC5" s="17">
        <v>0</v>
      </c>
      <c r="AD5" s="17">
        <v>0</v>
      </c>
      <c r="AE5" s="17">
        <v>0</v>
      </c>
      <c r="AF5" s="17">
        <v>0</v>
      </c>
      <c r="AG5" s="17">
        <v>0</v>
      </c>
      <c r="AH5" s="17">
        <v>0</v>
      </c>
      <c r="AI5" s="17">
        <v>0</v>
      </c>
      <c r="AJ5" s="17">
        <v>0</v>
      </c>
      <c r="AK5" s="17">
        <v>0</v>
      </c>
      <c r="AL5" s="17">
        <v>0</v>
      </c>
      <c r="AM5" s="17">
        <v>0</v>
      </c>
      <c r="AN5" s="17">
        <v>0</v>
      </c>
      <c r="AO5" s="20">
        <f t="shared" ref="AO5:AO36" si="1">E5+Q5+AC5</f>
        <v>0</v>
      </c>
      <c r="AP5" s="20">
        <f t="shared" ref="AP5:AZ28" si="2">F5+R5+AD5</f>
        <v>0</v>
      </c>
      <c r="AQ5" s="20">
        <f t="shared" si="2"/>
        <v>0</v>
      </c>
      <c r="AR5" s="20">
        <f t="shared" si="2"/>
        <v>0</v>
      </c>
      <c r="AS5" s="20">
        <f t="shared" si="2"/>
        <v>0</v>
      </c>
      <c r="AT5" s="20">
        <f t="shared" si="2"/>
        <v>0</v>
      </c>
      <c r="AU5" s="20">
        <f t="shared" si="2"/>
        <v>0</v>
      </c>
      <c r="AV5" s="20">
        <f t="shared" si="2"/>
        <v>0</v>
      </c>
      <c r="AW5" s="20">
        <f t="shared" si="2"/>
        <v>0</v>
      </c>
      <c r="AX5" s="20">
        <f t="shared" si="2"/>
        <v>0</v>
      </c>
      <c r="AY5" s="20">
        <f t="shared" si="2"/>
        <v>0</v>
      </c>
      <c r="AZ5" s="20">
        <f t="shared" si="2"/>
        <v>0</v>
      </c>
      <c r="BA5" s="17">
        <v>0</v>
      </c>
      <c r="BB5" s="17">
        <v>0</v>
      </c>
      <c r="BC5" s="17">
        <v>0</v>
      </c>
      <c r="BD5" s="17">
        <v>0</v>
      </c>
      <c r="BE5" s="17">
        <v>0</v>
      </c>
      <c r="BF5" s="17">
        <v>0</v>
      </c>
      <c r="BG5" s="17">
        <v>0</v>
      </c>
      <c r="BH5" s="17">
        <v>0</v>
      </c>
      <c r="BI5" s="17">
        <v>0</v>
      </c>
      <c r="BJ5" s="17">
        <v>0</v>
      </c>
      <c r="BK5" s="17">
        <v>0</v>
      </c>
      <c r="BL5" s="17">
        <v>0</v>
      </c>
      <c r="BM5" s="20">
        <f t="shared" ref="BM5:BM36" si="3">AO5+BA5</f>
        <v>0</v>
      </c>
      <c r="BN5" s="20">
        <f t="shared" ref="BN5:BX28" si="4">AP5+BB5</f>
        <v>0</v>
      </c>
      <c r="BO5" s="20">
        <f t="shared" si="4"/>
        <v>0</v>
      </c>
      <c r="BP5" s="20">
        <f t="shared" si="4"/>
        <v>0</v>
      </c>
      <c r="BQ5" s="20">
        <f t="shared" si="4"/>
        <v>0</v>
      </c>
      <c r="BR5" s="20">
        <f t="shared" si="4"/>
        <v>0</v>
      </c>
      <c r="BS5" s="20">
        <f t="shared" si="4"/>
        <v>0</v>
      </c>
      <c r="BT5" s="20">
        <f t="shared" si="4"/>
        <v>0</v>
      </c>
      <c r="BU5" s="20">
        <f t="shared" si="4"/>
        <v>0</v>
      </c>
      <c r="BV5" s="20">
        <f t="shared" si="4"/>
        <v>0</v>
      </c>
      <c r="BW5" s="20">
        <f t="shared" si="4"/>
        <v>0</v>
      </c>
      <c r="BX5" s="20">
        <f t="shared" si="4"/>
        <v>0</v>
      </c>
      <c r="BY5" s="17">
        <f t="shared" ref="BY5:BY68" si="5">SUM(E5:P5)</f>
        <v>0</v>
      </c>
      <c r="BZ5" s="17">
        <f t="shared" ref="BZ5:BZ68" si="6">SUM(Q5:AB5)</f>
        <v>0</v>
      </c>
      <c r="CA5" s="17">
        <f>SUM(AC5:AN5,BA5:BL5)</f>
        <v>0</v>
      </c>
      <c r="CB5" s="17">
        <f>SUM(BM5:BX5)</f>
        <v>0</v>
      </c>
    </row>
    <row r="6" spans="1:80" x14ac:dyDescent="0.25">
      <c r="A6" t="str">
        <f t="shared" si="0"/>
        <v>UNCA.0000016301</v>
      </c>
      <c r="B6" s="1" t="s">
        <v>3</v>
      </c>
      <c r="C6" s="1" t="s">
        <v>694</v>
      </c>
      <c r="D6" s="1" t="s">
        <v>694</v>
      </c>
      <c r="E6" s="17">
        <v>311.47999999999593</v>
      </c>
      <c r="F6" s="17">
        <v>199.11000000000058</v>
      </c>
      <c r="G6" s="17">
        <v>68.139999999999418</v>
      </c>
      <c r="H6" s="17">
        <v>19.559999999999945</v>
      </c>
      <c r="I6" s="17">
        <v>5.3899999999999864</v>
      </c>
      <c r="J6" s="17">
        <v>3.9999999999999147E-2</v>
      </c>
      <c r="K6" s="17">
        <v>0</v>
      </c>
      <c r="L6" s="17">
        <v>3.2599999999999909</v>
      </c>
      <c r="M6" s="17">
        <v>94.849999999998545</v>
      </c>
      <c r="N6" s="17">
        <v>99.159999999996217</v>
      </c>
      <c r="O6" s="17">
        <v>0</v>
      </c>
      <c r="P6" s="17">
        <v>6.1900000000000546</v>
      </c>
      <c r="Q6" s="20">
        <v>15.569999999999709</v>
      </c>
      <c r="R6" s="20">
        <v>9.9600000000000364</v>
      </c>
      <c r="S6" s="20">
        <v>3.4000000000000341</v>
      </c>
      <c r="T6" s="20">
        <v>0.97999999999999865</v>
      </c>
      <c r="U6" s="20">
        <v>0.27</v>
      </c>
      <c r="V6" s="20">
        <v>0</v>
      </c>
      <c r="W6" s="20">
        <v>0</v>
      </c>
      <c r="X6" s="20">
        <v>0.16000000000000014</v>
      </c>
      <c r="Y6" s="20">
        <v>4.7400000000000091</v>
      </c>
      <c r="Z6" s="20">
        <v>4.9600000000000364</v>
      </c>
      <c r="AA6" s="20">
        <v>0</v>
      </c>
      <c r="AB6" s="20">
        <v>0.3100000000000005</v>
      </c>
      <c r="AC6" s="17">
        <v>152.12999999999738</v>
      </c>
      <c r="AD6" s="17">
        <v>96.359999999996944</v>
      </c>
      <c r="AE6" s="17">
        <v>32.699999999999818</v>
      </c>
      <c r="AF6" s="17">
        <v>9.289999999999992</v>
      </c>
      <c r="AG6" s="17">
        <v>2.5300000000000011</v>
      </c>
      <c r="AH6" s="17">
        <v>1.9999999999999962E-2</v>
      </c>
      <c r="AI6" s="17">
        <v>0</v>
      </c>
      <c r="AJ6" s="17">
        <v>1.4800000000000182</v>
      </c>
      <c r="AK6" s="17">
        <v>42.709999999999127</v>
      </c>
      <c r="AL6" s="17">
        <v>44.170000000000073</v>
      </c>
      <c r="AM6" s="17">
        <v>0</v>
      </c>
      <c r="AN6" s="17">
        <v>2.7000000000000028</v>
      </c>
      <c r="AO6" s="20">
        <f t="shared" si="1"/>
        <v>479.17999999999302</v>
      </c>
      <c r="AP6" s="20">
        <f t="shared" si="2"/>
        <v>305.42999999999756</v>
      </c>
      <c r="AQ6" s="20">
        <f t="shared" si="2"/>
        <v>104.23999999999927</v>
      </c>
      <c r="AR6" s="20">
        <f t="shared" si="2"/>
        <v>29.829999999999934</v>
      </c>
      <c r="AS6" s="20">
        <f t="shared" si="2"/>
        <v>8.1899999999999871</v>
      </c>
      <c r="AT6" s="20">
        <f t="shared" si="2"/>
        <v>5.999999999999911E-2</v>
      </c>
      <c r="AU6" s="20">
        <f t="shared" si="2"/>
        <v>0</v>
      </c>
      <c r="AV6" s="20">
        <f t="shared" si="2"/>
        <v>4.9000000000000092</v>
      </c>
      <c r="AW6" s="20">
        <f t="shared" si="2"/>
        <v>142.29999999999768</v>
      </c>
      <c r="AX6" s="20">
        <f t="shared" si="2"/>
        <v>148.28999999999633</v>
      </c>
      <c r="AY6" s="20">
        <f t="shared" si="2"/>
        <v>0</v>
      </c>
      <c r="AZ6" s="20">
        <f t="shared" si="2"/>
        <v>9.2000000000000579</v>
      </c>
      <c r="BA6" s="17">
        <v>3.65</v>
      </c>
      <c r="BB6" s="17">
        <v>2.33</v>
      </c>
      <c r="BC6" s="17">
        <v>0.8</v>
      </c>
      <c r="BD6" s="17">
        <v>0.23</v>
      </c>
      <c r="BE6" s="17">
        <v>0.06</v>
      </c>
      <c r="BF6" s="17">
        <v>0</v>
      </c>
      <c r="BG6" s="17">
        <v>0</v>
      </c>
      <c r="BH6" s="17">
        <v>0.04</v>
      </c>
      <c r="BI6" s="17">
        <v>1.1100000000000001</v>
      </c>
      <c r="BJ6" s="17">
        <v>1.1599999999999999</v>
      </c>
      <c r="BK6" s="17">
        <v>0</v>
      </c>
      <c r="BL6" s="17">
        <v>7.0000000000000007E-2</v>
      </c>
      <c r="BM6" s="20">
        <f t="shared" si="3"/>
        <v>482.82999999999299</v>
      </c>
      <c r="BN6" s="20">
        <f t="shared" si="4"/>
        <v>307.75999999999755</v>
      </c>
      <c r="BO6" s="20">
        <f t="shared" si="4"/>
        <v>105.03999999999927</v>
      </c>
      <c r="BP6" s="20">
        <f t="shared" si="4"/>
        <v>30.059999999999935</v>
      </c>
      <c r="BQ6" s="20">
        <f t="shared" si="4"/>
        <v>8.2499999999999876</v>
      </c>
      <c r="BR6" s="20">
        <f t="shared" si="4"/>
        <v>5.999999999999911E-2</v>
      </c>
      <c r="BS6" s="20">
        <f t="shared" si="4"/>
        <v>0</v>
      </c>
      <c r="BT6" s="20">
        <f t="shared" si="4"/>
        <v>4.9400000000000093</v>
      </c>
      <c r="BU6" s="20">
        <f t="shared" si="4"/>
        <v>143.40999999999769</v>
      </c>
      <c r="BV6" s="20">
        <f t="shared" si="4"/>
        <v>149.44999999999632</v>
      </c>
      <c r="BW6" s="20">
        <f t="shared" si="4"/>
        <v>0</v>
      </c>
      <c r="BX6" s="20">
        <f t="shared" si="4"/>
        <v>9.2700000000000582</v>
      </c>
      <c r="BY6" s="17">
        <f t="shared" si="5"/>
        <v>807.17999999999063</v>
      </c>
      <c r="BZ6" s="17">
        <f t="shared" si="6"/>
        <v>40.349999999999824</v>
      </c>
      <c r="CA6" s="17">
        <f t="shared" ref="CA6:CA69" si="7">SUM(AC6:AN6,BA6:BL6)</f>
        <v>393.53999999999331</v>
      </c>
      <c r="CB6" s="17">
        <f t="shared" ref="CB6:CB69" si="8">SUM(BM6:BX6)</f>
        <v>1241.069999999984</v>
      </c>
    </row>
    <row r="7" spans="1:80" x14ac:dyDescent="0.25">
      <c r="A7" t="str">
        <f t="shared" si="0"/>
        <v>UNCA.0000022911</v>
      </c>
      <c r="B7" s="1" t="s">
        <v>3</v>
      </c>
      <c r="C7" s="1" t="s">
        <v>6</v>
      </c>
      <c r="D7" s="1" t="s">
        <v>6</v>
      </c>
      <c r="E7" s="17">
        <v>0</v>
      </c>
      <c r="F7" s="17">
        <v>0</v>
      </c>
      <c r="G7" s="17">
        <v>0</v>
      </c>
      <c r="H7" s="17">
        <v>0</v>
      </c>
      <c r="I7" s="17">
        <v>0</v>
      </c>
      <c r="J7" s="17">
        <v>0</v>
      </c>
      <c r="K7" s="17">
        <v>0</v>
      </c>
      <c r="L7" s="17">
        <v>0</v>
      </c>
      <c r="M7" s="17">
        <v>0</v>
      </c>
      <c r="N7" s="17">
        <v>0</v>
      </c>
      <c r="O7" s="17">
        <v>-12.72999999999999</v>
      </c>
      <c r="P7" s="17">
        <v>-2.0200000000000014</v>
      </c>
      <c r="Q7" s="20">
        <v>0</v>
      </c>
      <c r="R7" s="20">
        <v>0</v>
      </c>
      <c r="S7" s="20">
        <v>0</v>
      </c>
      <c r="T7" s="20">
        <v>0</v>
      </c>
      <c r="U7" s="20">
        <v>0</v>
      </c>
      <c r="V7" s="20">
        <v>0</v>
      </c>
      <c r="W7" s="20">
        <v>0</v>
      </c>
      <c r="X7" s="20">
        <v>0</v>
      </c>
      <c r="Y7" s="20">
        <v>0</v>
      </c>
      <c r="Z7" s="20">
        <v>0</v>
      </c>
      <c r="AA7" s="20">
        <v>-0.63999999999999968</v>
      </c>
      <c r="AB7" s="20">
        <v>-0.10000000000000009</v>
      </c>
      <c r="AC7" s="17">
        <v>0</v>
      </c>
      <c r="AD7" s="17">
        <v>0</v>
      </c>
      <c r="AE7" s="17">
        <v>0</v>
      </c>
      <c r="AF7" s="17">
        <v>0</v>
      </c>
      <c r="AG7" s="17">
        <v>0</v>
      </c>
      <c r="AH7" s="17">
        <v>0</v>
      </c>
      <c r="AI7" s="17">
        <v>0</v>
      </c>
      <c r="AJ7" s="17">
        <v>0</v>
      </c>
      <c r="AK7" s="17">
        <v>0</v>
      </c>
      <c r="AL7" s="17">
        <v>0</v>
      </c>
      <c r="AM7" s="17">
        <v>-5.6099999999999994</v>
      </c>
      <c r="AN7" s="17">
        <v>-0.87999999999999989</v>
      </c>
      <c r="AO7" s="20">
        <f t="shared" si="1"/>
        <v>0</v>
      </c>
      <c r="AP7" s="20">
        <f t="shared" si="2"/>
        <v>0</v>
      </c>
      <c r="AQ7" s="20">
        <f t="shared" si="2"/>
        <v>0</v>
      </c>
      <c r="AR7" s="20">
        <f t="shared" si="2"/>
        <v>0</v>
      </c>
      <c r="AS7" s="20">
        <f t="shared" si="2"/>
        <v>0</v>
      </c>
      <c r="AT7" s="20">
        <f t="shared" si="2"/>
        <v>0</v>
      </c>
      <c r="AU7" s="20">
        <f t="shared" si="2"/>
        <v>0</v>
      </c>
      <c r="AV7" s="20">
        <f t="shared" si="2"/>
        <v>0</v>
      </c>
      <c r="AW7" s="20">
        <f t="shared" si="2"/>
        <v>0</v>
      </c>
      <c r="AX7" s="20">
        <f t="shared" si="2"/>
        <v>0</v>
      </c>
      <c r="AY7" s="20">
        <f t="shared" si="2"/>
        <v>-18.97999999999999</v>
      </c>
      <c r="AZ7" s="20">
        <f t="shared" si="2"/>
        <v>-3.0000000000000013</v>
      </c>
      <c r="BA7" s="17">
        <v>0</v>
      </c>
      <c r="BB7" s="17">
        <v>0</v>
      </c>
      <c r="BC7" s="17">
        <v>0</v>
      </c>
      <c r="BD7" s="17">
        <v>0</v>
      </c>
      <c r="BE7" s="17">
        <v>0</v>
      </c>
      <c r="BF7" s="17">
        <v>0</v>
      </c>
      <c r="BG7" s="17">
        <v>0</v>
      </c>
      <c r="BH7" s="17">
        <v>0</v>
      </c>
      <c r="BI7" s="17">
        <v>0</v>
      </c>
      <c r="BJ7" s="17">
        <v>0</v>
      </c>
      <c r="BK7" s="17">
        <v>-0.15</v>
      </c>
      <c r="BL7" s="17">
        <v>-0.02</v>
      </c>
      <c r="BM7" s="20">
        <f t="shared" si="3"/>
        <v>0</v>
      </c>
      <c r="BN7" s="20">
        <f t="shared" si="4"/>
        <v>0</v>
      </c>
      <c r="BO7" s="20">
        <f t="shared" si="4"/>
        <v>0</v>
      </c>
      <c r="BP7" s="20">
        <f t="shared" si="4"/>
        <v>0</v>
      </c>
      <c r="BQ7" s="20">
        <f t="shared" si="4"/>
        <v>0</v>
      </c>
      <c r="BR7" s="20">
        <f t="shared" si="4"/>
        <v>0</v>
      </c>
      <c r="BS7" s="20">
        <f t="shared" si="4"/>
        <v>0</v>
      </c>
      <c r="BT7" s="20">
        <f t="shared" si="4"/>
        <v>0</v>
      </c>
      <c r="BU7" s="20">
        <f t="shared" si="4"/>
        <v>0</v>
      </c>
      <c r="BV7" s="20">
        <f t="shared" si="4"/>
        <v>0</v>
      </c>
      <c r="BW7" s="20">
        <f t="shared" si="4"/>
        <v>-19.129999999999988</v>
      </c>
      <c r="BX7" s="20">
        <f t="shared" si="4"/>
        <v>-3.0200000000000014</v>
      </c>
      <c r="BY7" s="17">
        <f t="shared" si="5"/>
        <v>-14.749999999999991</v>
      </c>
      <c r="BZ7" s="17">
        <f t="shared" si="6"/>
        <v>-0.73999999999999977</v>
      </c>
      <c r="CA7" s="17">
        <f t="shared" si="7"/>
        <v>-6.6599999999999993</v>
      </c>
      <c r="CB7" s="17">
        <f t="shared" si="8"/>
        <v>-22.149999999999991</v>
      </c>
    </row>
    <row r="8" spans="1:80" x14ac:dyDescent="0.25">
      <c r="A8" t="str">
        <f t="shared" si="0"/>
        <v>UNCA.0000035311</v>
      </c>
      <c r="B8" s="1" t="s">
        <v>3</v>
      </c>
      <c r="C8" s="1" t="s">
        <v>686</v>
      </c>
      <c r="D8" s="1" t="s">
        <v>686</v>
      </c>
      <c r="E8" s="17">
        <v>-28.379999999999995</v>
      </c>
      <c r="F8" s="17">
        <v>-7.259999999999998</v>
      </c>
      <c r="G8" s="17">
        <v>-5.3900000000000006</v>
      </c>
      <c r="H8" s="17">
        <v>-12.610000000000017</v>
      </c>
      <c r="I8" s="17">
        <v>-10.489999999999995</v>
      </c>
      <c r="J8" s="17">
        <v>-25.11999999999999</v>
      </c>
      <c r="K8" s="17">
        <v>-158.13999999999987</v>
      </c>
      <c r="L8" s="17">
        <v>-26.060000000000059</v>
      </c>
      <c r="M8" s="17">
        <v>-25.439999999999998</v>
      </c>
      <c r="N8" s="17">
        <v>-38.45999999999998</v>
      </c>
      <c r="O8" s="17">
        <v>-43.32000000000005</v>
      </c>
      <c r="P8" s="17">
        <v>-16.400000000000006</v>
      </c>
      <c r="Q8" s="20">
        <v>-1.41</v>
      </c>
      <c r="R8" s="20">
        <v>-0.37</v>
      </c>
      <c r="S8" s="20">
        <v>-0.27</v>
      </c>
      <c r="T8" s="20">
        <v>-0.63000000000000012</v>
      </c>
      <c r="U8" s="20">
        <v>-0.53</v>
      </c>
      <c r="V8" s="20">
        <v>-1.2600000000000002</v>
      </c>
      <c r="W8" s="20">
        <v>-7.9099999999999966</v>
      </c>
      <c r="X8" s="20">
        <v>-1.3099999999999987</v>
      </c>
      <c r="Y8" s="20">
        <v>-1.2800000000000011</v>
      </c>
      <c r="Z8" s="20">
        <v>-1.9200000000000017</v>
      </c>
      <c r="AA8" s="20">
        <v>-2.16</v>
      </c>
      <c r="AB8" s="20">
        <v>-0.82000000000000028</v>
      </c>
      <c r="AC8" s="17">
        <v>-13.860000000000001</v>
      </c>
      <c r="AD8" s="17">
        <v>-3.5200000000000005</v>
      </c>
      <c r="AE8" s="17">
        <v>-2.5799999999999996</v>
      </c>
      <c r="AF8" s="17">
        <v>-5.9899999999999984</v>
      </c>
      <c r="AG8" s="17">
        <v>-4.9400000000000013</v>
      </c>
      <c r="AH8" s="17">
        <v>-11.689999999999998</v>
      </c>
      <c r="AI8" s="17">
        <v>-72.819999999999936</v>
      </c>
      <c r="AJ8" s="17">
        <v>-11.870000000000005</v>
      </c>
      <c r="AK8" s="17">
        <v>-11.450000000000017</v>
      </c>
      <c r="AL8" s="17">
        <v>-17.130000000000024</v>
      </c>
      <c r="AM8" s="17">
        <v>-19.069999999999993</v>
      </c>
      <c r="AN8" s="17">
        <v>-7.1400000000000006</v>
      </c>
      <c r="AO8" s="20">
        <f t="shared" si="1"/>
        <v>-43.65</v>
      </c>
      <c r="AP8" s="20">
        <f t="shared" si="2"/>
        <v>-11.149999999999999</v>
      </c>
      <c r="AQ8" s="20">
        <f t="shared" si="2"/>
        <v>-8.24</v>
      </c>
      <c r="AR8" s="20">
        <f t="shared" si="2"/>
        <v>-19.230000000000018</v>
      </c>
      <c r="AS8" s="20">
        <f t="shared" si="2"/>
        <v>-15.959999999999996</v>
      </c>
      <c r="AT8" s="20">
        <f t="shared" si="2"/>
        <v>-38.069999999999993</v>
      </c>
      <c r="AU8" s="20">
        <f t="shared" si="2"/>
        <v>-238.86999999999981</v>
      </c>
      <c r="AV8" s="20">
        <f t="shared" si="2"/>
        <v>-39.240000000000066</v>
      </c>
      <c r="AW8" s="20">
        <f t="shared" si="2"/>
        <v>-38.170000000000016</v>
      </c>
      <c r="AX8" s="20">
        <f t="shared" si="2"/>
        <v>-57.510000000000005</v>
      </c>
      <c r="AY8" s="20">
        <f t="shared" si="2"/>
        <v>-64.55000000000004</v>
      </c>
      <c r="AZ8" s="20">
        <f t="shared" si="2"/>
        <v>-24.360000000000007</v>
      </c>
      <c r="BA8" s="17">
        <v>-0.33</v>
      </c>
      <c r="BB8" s="17">
        <v>-0.09</v>
      </c>
      <c r="BC8" s="17">
        <v>-0.06</v>
      </c>
      <c r="BD8" s="17">
        <v>-0.15</v>
      </c>
      <c r="BE8" s="17">
        <v>-0.12</v>
      </c>
      <c r="BF8" s="17">
        <v>-0.28999999999999998</v>
      </c>
      <c r="BG8" s="17">
        <v>-1.85</v>
      </c>
      <c r="BH8" s="17">
        <v>-0.31</v>
      </c>
      <c r="BI8" s="17">
        <v>-0.3</v>
      </c>
      <c r="BJ8" s="17">
        <v>-0.45</v>
      </c>
      <c r="BK8" s="17">
        <v>-0.51</v>
      </c>
      <c r="BL8" s="17">
        <v>-0.19</v>
      </c>
      <c r="BM8" s="20">
        <f t="shared" si="3"/>
        <v>-43.98</v>
      </c>
      <c r="BN8" s="20">
        <f t="shared" si="4"/>
        <v>-11.239999999999998</v>
      </c>
      <c r="BO8" s="20">
        <f t="shared" si="4"/>
        <v>-8.3000000000000007</v>
      </c>
      <c r="BP8" s="20">
        <f t="shared" si="4"/>
        <v>-19.380000000000017</v>
      </c>
      <c r="BQ8" s="20">
        <f t="shared" si="4"/>
        <v>-16.079999999999995</v>
      </c>
      <c r="BR8" s="20">
        <f t="shared" si="4"/>
        <v>-38.359999999999992</v>
      </c>
      <c r="BS8" s="20">
        <f t="shared" si="4"/>
        <v>-240.7199999999998</v>
      </c>
      <c r="BT8" s="20">
        <f t="shared" si="4"/>
        <v>-39.550000000000068</v>
      </c>
      <c r="BU8" s="20">
        <f t="shared" si="4"/>
        <v>-38.470000000000013</v>
      </c>
      <c r="BV8" s="20">
        <f t="shared" si="4"/>
        <v>-57.960000000000008</v>
      </c>
      <c r="BW8" s="20">
        <f t="shared" si="4"/>
        <v>-65.060000000000045</v>
      </c>
      <c r="BX8" s="20">
        <f t="shared" si="4"/>
        <v>-24.550000000000008</v>
      </c>
      <c r="BY8" s="17">
        <f t="shared" si="5"/>
        <v>-397.06999999999994</v>
      </c>
      <c r="BZ8" s="17">
        <f t="shared" si="6"/>
        <v>-19.87</v>
      </c>
      <c r="CA8" s="17">
        <f t="shared" si="7"/>
        <v>-186.71</v>
      </c>
      <c r="CB8" s="17">
        <f t="shared" si="8"/>
        <v>-603.65</v>
      </c>
    </row>
    <row r="9" spans="1:80" x14ac:dyDescent="0.25">
      <c r="A9" t="str">
        <f t="shared" si="0"/>
        <v>UNCA.0000038511</v>
      </c>
      <c r="B9" s="1" t="s">
        <v>3</v>
      </c>
      <c r="C9" s="1" t="s">
        <v>10</v>
      </c>
      <c r="D9" s="1" t="s">
        <v>10</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2"/>
        <v>0</v>
      </c>
      <c r="AQ9" s="20">
        <f t="shared" si="2"/>
        <v>0</v>
      </c>
      <c r="AR9" s="20">
        <f t="shared" si="2"/>
        <v>0</v>
      </c>
      <c r="AS9" s="20">
        <f t="shared" si="2"/>
        <v>0</v>
      </c>
      <c r="AT9" s="20">
        <f t="shared" si="2"/>
        <v>0</v>
      </c>
      <c r="AU9" s="20">
        <f t="shared" si="2"/>
        <v>0</v>
      </c>
      <c r="AV9" s="20">
        <f t="shared" si="2"/>
        <v>0</v>
      </c>
      <c r="AW9" s="20">
        <f t="shared" si="2"/>
        <v>0</v>
      </c>
      <c r="AX9" s="20">
        <f t="shared" si="2"/>
        <v>0</v>
      </c>
      <c r="AY9" s="20">
        <f t="shared" si="2"/>
        <v>0</v>
      </c>
      <c r="AZ9" s="20">
        <f t="shared" si="2"/>
        <v>0</v>
      </c>
      <c r="BA9" s="17">
        <v>0</v>
      </c>
      <c r="BB9" s="17">
        <v>0</v>
      </c>
      <c r="BC9" s="17">
        <v>0</v>
      </c>
      <c r="BD9" s="17">
        <v>0</v>
      </c>
      <c r="BE9" s="17">
        <v>0</v>
      </c>
      <c r="BF9" s="17">
        <v>0</v>
      </c>
      <c r="BG9" s="17">
        <v>0</v>
      </c>
      <c r="BH9" s="17">
        <v>0</v>
      </c>
      <c r="BI9" s="17">
        <v>0</v>
      </c>
      <c r="BJ9" s="17">
        <v>0</v>
      </c>
      <c r="BK9" s="17">
        <v>0</v>
      </c>
      <c r="BL9" s="17">
        <v>0</v>
      </c>
      <c r="BM9" s="20">
        <f t="shared" si="3"/>
        <v>0</v>
      </c>
      <c r="BN9" s="20">
        <f t="shared" si="4"/>
        <v>0</v>
      </c>
      <c r="BO9" s="20">
        <f t="shared" si="4"/>
        <v>0</v>
      </c>
      <c r="BP9" s="20">
        <f t="shared" si="4"/>
        <v>0</v>
      </c>
      <c r="BQ9" s="20">
        <f t="shared" si="4"/>
        <v>0</v>
      </c>
      <c r="BR9" s="20">
        <f t="shared" si="4"/>
        <v>0</v>
      </c>
      <c r="BS9" s="20">
        <f t="shared" si="4"/>
        <v>0</v>
      </c>
      <c r="BT9" s="20">
        <f t="shared" si="4"/>
        <v>0</v>
      </c>
      <c r="BU9" s="20">
        <f t="shared" si="4"/>
        <v>0</v>
      </c>
      <c r="BV9" s="20">
        <f t="shared" si="4"/>
        <v>0</v>
      </c>
      <c r="BW9" s="20">
        <f t="shared" si="4"/>
        <v>0</v>
      </c>
      <c r="BX9" s="20">
        <f t="shared" si="4"/>
        <v>0</v>
      </c>
      <c r="BY9" s="17">
        <f t="shared" si="5"/>
        <v>0</v>
      </c>
      <c r="BZ9" s="17">
        <f t="shared" si="6"/>
        <v>0</v>
      </c>
      <c r="CA9" s="17">
        <f t="shared" si="7"/>
        <v>0</v>
      </c>
      <c r="CB9" s="17">
        <f t="shared" si="8"/>
        <v>0</v>
      </c>
    </row>
    <row r="10" spans="1:80" x14ac:dyDescent="0.25">
      <c r="A10" t="str">
        <f t="shared" si="0"/>
        <v>UNCA.0000039611</v>
      </c>
      <c r="B10" s="1" t="s">
        <v>3</v>
      </c>
      <c r="C10" s="1" t="s">
        <v>11</v>
      </c>
      <c r="D10" s="1" t="s">
        <v>11</v>
      </c>
      <c r="E10" s="17">
        <v>0</v>
      </c>
      <c r="F10" s="17">
        <v>0</v>
      </c>
      <c r="G10" s="17">
        <v>0</v>
      </c>
      <c r="H10" s="17">
        <v>0</v>
      </c>
      <c r="I10" s="17">
        <v>0</v>
      </c>
      <c r="J10" s="17">
        <v>0</v>
      </c>
      <c r="K10" s="17">
        <v>0</v>
      </c>
      <c r="L10" s="17">
        <v>0</v>
      </c>
      <c r="M10" s="17">
        <v>0</v>
      </c>
      <c r="N10" s="17">
        <v>0</v>
      </c>
      <c r="O10" s="17">
        <v>-83.13</v>
      </c>
      <c r="P10" s="17">
        <v>-76.409999999999968</v>
      </c>
      <c r="Q10" s="20">
        <v>0</v>
      </c>
      <c r="R10" s="20">
        <v>0</v>
      </c>
      <c r="S10" s="20">
        <v>0</v>
      </c>
      <c r="T10" s="20">
        <v>0</v>
      </c>
      <c r="U10" s="20">
        <v>0</v>
      </c>
      <c r="V10" s="20">
        <v>0</v>
      </c>
      <c r="W10" s="20">
        <v>0</v>
      </c>
      <c r="X10" s="20">
        <v>0</v>
      </c>
      <c r="Y10" s="20">
        <v>0</v>
      </c>
      <c r="Z10" s="20">
        <v>0</v>
      </c>
      <c r="AA10" s="20">
        <v>-4.16</v>
      </c>
      <c r="AB10" s="20">
        <v>-3.8299999999999983</v>
      </c>
      <c r="AC10" s="17">
        <v>0</v>
      </c>
      <c r="AD10" s="17">
        <v>0</v>
      </c>
      <c r="AE10" s="17">
        <v>0</v>
      </c>
      <c r="AF10" s="17">
        <v>0</v>
      </c>
      <c r="AG10" s="17">
        <v>0</v>
      </c>
      <c r="AH10" s="17">
        <v>0</v>
      </c>
      <c r="AI10" s="17">
        <v>0</v>
      </c>
      <c r="AJ10" s="17">
        <v>0</v>
      </c>
      <c r="AK10" s="17">
        <v>0</v>
      </c>
      <c r="AL10" s="17">
        <v>0</v>
      </c>
      <c r="AM10" s="17">
        <v>-36.599999999999994</v>
      </c>
      <c r="AN10" s="17">
        <v>-33.27000000000001</v>
      </c>
      <c r="AO10" s="20">
        <f t="shared" si="1"/>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-123.88999999999999</v>
      </c>
      <c r="AZ10" s="20">
        <f t="shared" si="2"/>
        <v>-113.50999999999998</v>
      </c>
      <c r="BA10" s="17">
        <v>0</v>
      </c>
      <c r="BB10" s="17">
        <v>0</v>
      </c>
      <c r="BC10" s="17">
        <v>0</v>
      </c>
      <c r="BD10" s="17">
        <v>0</v>
      </c>
      <c r="BE10" s="17">
        <v>0</v>
      </c>
      <c r="BF10" s="17">
        <v>0</v>
      </c>
      <c r="BG10" s="17">
        <v>0</v>
      </c>
      <c r="BH10" s="17">
        <v>0</v>
      </c>
      <c r="BI10" s="17">
        <v>0</v>
      </c>
      <c r="BJ10" s="17">
        <v>0</v>
      </c>
      <c r="BK10" s="17">
        <v>-0.97</v>
      </c>
      <c r="BL10" s="17">
        <v>-0.89</v>
      </c>
      <c r="BM10" s="20">
        <f t="shared" si="3"/>
        <v>0</v>
      </c>
      <c r="BN10" s="20">
        <f t="shared" si="4"/>
        <v>0</v>
      </c>
      <c r="BO10" s="20">
        <f t="shared" si="4"/>
        <v>0</v>
      </c>
      <c r="BP10" s="20">
        <f t="shared" si="4"/>
        <v>0</v>
      </c>
      <c r="BQ10" s="20">
        <f t="shared" si="4"/>
        <v>0</v>
      </c>
      <c r="BR10" s="20">
        <f t="shared" si="4"/>
        <v>0</v>
      </c>
      <c r="BS10" s="20">
        <f t="shared" si="4"/>
        <v>0</v>
      </c>
      <c r="BT10" s="20">
        <f t="shared" si="4"/>
        <v>0</v>
      </c>
      <c r="BU10" s="20">
        <f t="shared" si="4"/>
        <v>0</v>
      </c>
      <c r="BV10" s="20">
        <f t="shared" si="4"/>
        <v>0</v>
      </c>
      <c r="BW10" s="20">
        <f t="shared" si="4"/>
        <v>-124.85999999999999</v>
      </c>
      <c r="BX10" s="20">
        <f t="shared" si="4"/>
        <v>-114.39999999999998</v>
      </c>
      <c r="BY10" s="17">
        <f t="shared" si="5"/>
        <v>-159.53999999999996</v>
      </c>
      <c r="BZ10" s="17">
        <f t="shared" si="6"/>
        <v>-7.9899999999999984</v>
      </c>
      <c r="CA10" s="17">
        <f t="shared" si="7"/>
        <v>-71.73</v>
      </c>
      <c r="CB10" s="17">
        <f t="shared" si="8"/>
        <v>-239.25999999999996</v>
      </c>
    </row>
    <row r="11" spans="1:80" x14ac:dyDescent="0.25">
      <c r="A11" t="str">
        <f t="shared" si="0"/>
        <v>UNCA.0000079301</v>
      </c>
      <c r="B11" s="1" t="s">
        <v>3</v>
      </c>
      <c r="C11" s="1" t="s">
        <v>227</v>
      </c>
      <c r="D11" s="1" t="s">
        <v>227</v>
      </c>
      <c r="E11" s="17">
        <v>336.69999999999709</v>
      </c>
      <c r="F11" s="17">
        <v>197.92999999999302</v>
      </c>
      <c r="G11" s="17">
        <v>186.54999999999563</v>
      </c>
      <c r="H11" s="17">
        <v>143.97000000000116</v>
      </c>
      <c r="I11" s="17">
        <v>133.4800000000032</v>
      </c>
      <c r="J11" s="17">
        <v>118.18999999999505</v>
      </c>
      <c r="K11" s="17">
        <v>241.84999999999127</v>
      </c>
      <c r="L11" s="17">
        <v>217.34999999999127</v>
      </c>
      <c r="M11" s="17">
        <v>7.9099999999998545</v>
      </c>
      <c r="N11" s="17">
        <v>22.9399999999996</v>
      </c>
      <c r="O11" s="17">
        <v>33.730000000000473</v>
      </c>
      <c r="P11" s="17">
        <v>91.470000000001164</v>
      </c>
      <c r="Q11" s="20">
        <v>16.829999999999927</v>
      </c>
      <c r="R11" s="20">
        <v>9.9000000000000909</v>
      </c>
      <c r="S11" s="20">
        <v>9.3299999999999272</v>
      </c>
      <c r="T11" s="20">
        <v>7.2000000000000455</v>
      </c>
      <c r="U11" s="20">
        <v>6.6699999999999591</v>
      </c>
      <c r="V11" s="20">
        <v>5.9099999999999682</v>
      </c>
      <c r="W11" s="20">
        <v>12.090000000000146</v>
      </c>
      <c r="X11" s="20">
        <v>10.869999999999891</v>
      </c>
      <c r="Y11" s="20">
        <v>0.39999999999999858</v>
      </c>
      <c r="Z11" s="20">
        <v>1.1400000000000148</v>
      </c>
      <c r="AA11" s="20">
        <v>1.6799999999999997</v>
      </c>
      <c r="AB11" s="20">
        <v>4.5699999999999363</v>
      </c>
      <c r="AC11" s="17">
        <v>164.45000000000073</v>
      </c>
      <c r="AD11" s="17">
        <v>95.789999999999054</v>
      </c>
      <c r="AE11" s="17">
        <v>89.529999999998836</v>
      </c>
      <c r="AF11" s="17">
        <v>68.420000000000073</v>
      </c>
      <c r="AG11" s="17">
        <v>62.8100000000004</v>
      </c>
      <c r="AH11" s="17">
        <v>55.009999999999309</v>
      </c>
      <c r="AI11" s="17">
        <v>111.3700000000008</v>
      </c>
      <c r="AJ11" s="17">
        <v>98.980000000001382</v>
      </c>
      <c r="AK11" s="17">
        <v>3.5699999999999932</v>
      </c>
      <c r="AL11" s="17">
        <v>10.220000000000027</v>
      </c>
      <c r="AM11" s="17">
        <v>14.849999999999966</v>
      </c>
      <c r="AN11" s="17">
        <v>39.820000000000618</v>
      </c>
      <c r="AO11" s="20">
        <f t="shared" si="1"/>
        <v>517.97999999999774</v>
      </c>
      <c r="AP11" s="20">
        <f t="shared" si="2"/>
        <v>303.61999999999216</v>
      </c>
      <c r="AQ11" s="20">
        <f t="shared" si="2"/>
        <v>285.4099999999944</v>
      </c>
      <c r="AR11" s="20">
        <f t="shared" si="2"/>
        <v>219.59000000000128</v>
      </c>
      <c r="AS11" s="20">
        <f t="shared" si="2"/>
        <v>202.96000000000356</v>
      </c>
      <c r="AT11" s="20">
        <f t="shared" si="2"/>
        <v>179.10999999999433</v>
      </c>
      <c r="AU11" s="20">
        <f t="shared" si="2"/>
        <v>365.30999999999221</v>
      </c>
      <c r="AV11" s="20">
        <f t="shared" si="2"/>
        <v>327.19999999999254</v>
      </c>
      <c r="AW11" s="20">
        <f t="shared" si="2"/>
        <v>11.879999999999846</v>
      </c>
      <c r="AX11" s="20">
        <f t="shared" si="2"/>
        <v>34.299999999999642</v>
      </c>
      <c r="AY11" s="20">
        <f t="shared" si="2"/>
        <v>50.260000000000439</v>
      </c>
      <c r="AZ11" s="20">
        <f t="shared" si="2"/>
        <v>135.86000000000172</v>
      </c>
      <c r="BA11" s="17">
        <v>3.94</v>
      </c>
      <c r="BB11" s="17">
        <v>2.3199999999999998</v>
      </c>
      <c r="BC11" s="17">
        <v>2.1800000000000002</v>
      </c>
      <c r="BD11" s="17">
        <v>1.69</v>
      </c>
      <c r="BE11" s="17">
        <v>1.56</v>
      </c>
      <c r="BF11" s="17">
        <v>1.38</v>
      </c>
      <c r="BG11" s="17">
        <v>2.83</v>
      </c>
      <c r="BH11" s="17">
        <v>2.5499999999999998</v>
      </c>
      <c r="BI11" s="17">
        <v>0.09</v>
      </c>
      <c r="BJ11" s="17">
        <v>0.27</v>
      </c>
      <c r="BK11" s="17">
        <v>0.4</v>
      </c>
      <c r="BL11" s="17">
        <v>1.07</v>
      </c>
      <c r="BM11" s="20">
        <f t="shared" si="3"/>
        <v>521.9199999999978</v>
      </c>
      <c r="BN11" s="20">
        <f t="shared" si="4"/>
        <v>305.93999999999215</v>
      </c>
      <c r="BO11" s="20">
        <f t="shared" si="4"/>
        <v>287.5899999999944</v>
      </c>
      <c r="BP11" s="20">
        <f t="shared" si="4"/>
        <v>221.28000000000128</v>
      </c>
      <c r="BQ11" s="20">
        <f t="shared" si="4"/>
        <v>204.52000000000356</v>
      </c>
      <c r="BR11" s="20">
        <f t="shared" si="4"/>
        <v>180.48999999999432</v>
      </c>
      <c r="BS11" s="20">
        <f t="shared" si="4"/>
        <v>368.1399999999922</v>
      </c>
      <c r="BT11" s="20">
        <f t="shared" si="4"/>
        <v>329.74999999999255</v>
      </c>
      <c r="BU11" s="20">
        <f t="shared" si="4"/>
        <v>11.969999999999846</v>
      </c>
      <c r="BV11" s="20">
        <f t="shared" si="4"/>
        <v>34.569999999999645</v>
      </c>
      <c r="BW11" s="20">
        <f t="shared" si="4"/>
        <v>50.660000000000437</v>
      </c>
      <c r="BX11" s="20">
        <f t="shared" si="4"/>
        <v>136.93000000000171</v>
      </c>
      <c r="BY11" s="17">
        <f t="shared" si="5"/>
        <v>1732.0699999999688</v>
      </c>
      <c r="BZ11" s="17">
        <f t="shared" si="6"/>
        <v>86.589999999999918</v>
      </c>
      <c r="CA11" s="17">
        <f t="shared" si="7"/>
        <v>835.10000000000116</v>
      </c>
      <c r="CB11" s="17">
        <f t="shared" si="8"/>
        <v>2653.7599999999702</v>
      </c>
    </row>
    <row r="12" spans="1:80" x14ac:dyDescent="0.25">
      <c r="A12" t="str">
        <f t="shared" si="0"/>
        <v>SCL.341S025</v>
      </c>
      <c r="B12" s="1" t="s">
        <v>169</v>
      </c>
      <c r="C12" s="1" t="s">
        <v>646</v>
      </c>
      <c r="D12" s="1" t="s">
        <v>646</v>
      </c>
      <c r="E12" s="17">
        <v>143.1299999999992</v>
      </c>
      <c r="F12" s="17">
        <v>45.829999999999927</v>
      </c>
      <c r="G12" s="17">
        <v>6.5299999999999727</v>
      </c>
      <c r="H12" s="17">
        <v>65.210000000000036</v>
      </c>
      <c r="I12" s="17">
        <v>81.449999999999818</v>
      </c>
      <c r="J12" s="17">
        <v>144.71999999999935</v>
      </c>
      <c r="K12" s="17">
        <v>164.05999999999949</v>
      </c>
      <c r="L12" s="17">
        <v>0.68999999999999773</v>
      </c>
      <c r="M12" s="17">
        <v>1.8299999999999841</v>
      </c>
      <c r="N12" s="17">
        <v>0</v>
      </c>
      <c r="O12" s="17">
        <v>40.139999999999873</v>
      </c>
      <c r="P12" s="17">
        <v>57.020000000000437</v>
      </c>
      <c r="Q12" s="20">
        <v>7.1600000000000108</v>
      </c>
      <c r="R12" s="20">
        <v>2.2899999999999991</v>
      </c>
      <c r="S12" s="20">
        <v>0.31999999999999984</v>
      </c>
      <c r="T12" s="20">
        <v>3.259999999999998</v>
      </c>
      <c r="U12" s="20">
        <v>4.07</v>
      </c>
      <c r="V12" s="20">
        <v>7.2400000000000091</v>
      </c>
      <c r="W12" s="20">
        <v>8.1999999999999886</v>
      </c>
      <c r="X12" s="20">
        <v>3.0000000000000027E-2</v>
      </c>
      <c r="Y12" s="20">
        <v>8.9999999999999858E-2</v>
      </c>
      <c r="Z12" s="20">
        <v>0</v>
      </c>
      <c r="AA12" s="20">
        <v>2.0100000000000051</v>
      </c>
      <c r="AB12" s="20">
        <v>2.8500000000000085</v>
      </c>
      <c r="AC12" s="17">
        <v>69.899999999999977</v>
      </c>
      <c r="AD12" s="17">
        <v>22.180000000000007</v>
      </c>
      <c r="AE12" s="17">
        <v>3.1400000000000006</v>
      </c>
      <c r="AF12" s="17">
        <v>31</v>
      </c>
      <c r="AG12" s="17">
        <v>38.329999999999984</v>
      </c>
      <c r="AH12" s="17">
        <v>67.360000000000014</v>
      </c>
      <c r="AI12" s="17">
        <v>75.550000000000182</v>
      </c>
      <c r="AJ12" s="17">
        <v>0.3100000000000005</v>
      </c>
      <c r="AK12" s="17">
        <v>0.83000000000000185</v>
      </c>
      <c r="AL12" s="17">
        <v>0</v>
      </c>
      <c r="AM12" s="17">
        <v>17.670000000000073</v>
      </c>
      <c r="AN12" s="17">
        <v>24.82000000000005</v>
      </c>
      <c r="AO12" s="20">
        <f t="shared" si="1"/>
        <v>220.1899999999992</v>
      </c>
      <c r="AP12" s="20">
        <f t="shared" si="2"/>
        <v>70.299999999999926</v>
      </c>
      <c r="AQ12" s="20">
        <f t="shared" si="2"/>
        <v>9.9899999999999736</v>
      </c>
      <c r="AR12" s="20">
        <f t="shared" si="2"/>
        <v>99.470000000000027</v>
      </c>
      <c r="AS12" s="20">
        <f t="shared" si="2"/>
        <v>123.8499999999998</v>
      </c>
      <c r="AT12" s="20">
        <f t="shared" si="2"/>
        <v>219.31999999999937</v>
      </c>
      <c r="AU12" s="20">
        <f t="shared" si="2"/>
        <v>247.80999999999966</v>
      </c>
      <c r="AV12" s="20">
        <f t="shared" si="2"/>
        <v>1.0299999999999983</v>
      </c>
      <c r="AW12" s="20">
        <f t="shared" si="2"/>
        <v>2.7499999999999858</v>
      </c>
      <c r="AX12" s="20">
        <f t="shared" si="2"/>
        <v>0</v>
      </c>
      <c r="AY12" s="20">
        <f t="shared" si="2"/>
        <v>59.819999999999951</v>
      </c>
      <c r="AZ12" s="20">
        <f t="shared" si="2"/>
        <v>84.690000000000495</v>
      </c>
      <c r="BA12" s="17">
        <v>1.68</v>
      </c>
      <c r="BB12" s="17">
        <v>0.54</v>
      </c>
      <c r="BC12" s="17">
        <v>0.08</v>
      </c>
      <c r="BD12" s="17">
        <v>0.76</v>
      </c>
      <c r="BE12" s="17">
        <v>0.95</v>
      </c>
      <c r="BF12" s="17">
        <v>1.69</v>
      </c>
      <c r="BG12" s="17">
        <v>1.92</v>
      </c>
      <c r="BH12" s="17">
        <v>0.01</v>
      </c>
      <c r="BI12" s="17">
        <v>0.02</v>
      </c>
      <c r="BJ12" s="17">
        <v>0</v>
      </c>
      <c r="BK12" s="17">
        <v>0.47</v>
      </c>
      <c r="BL12" s="17">
        <v>0.67</v>
      </c>
      <c r="BM12" s="20">
        <f t="shared" si="3"/>
        <v>221.86999999999921</v>
      </c>
      <c r="BN12" s="20">
        <f t="shared" si="4"/>
        <v>70.839999999999932</v>
      </c>
      <c r="BO12" s="20">
        <f t="shared" si="4"/>
        <v>10.069999999999974</v>
      </c>
      <c r="BP12" s="20">
        <f t="shared" si="4"/>
        <v>100.23000000000003</v>
      </c>
      <c r="BQ12" s="20">
        <f t="shared" si="4"/>
        <v>124.7999999999998</v>
      </c>
      <c r="BR12" s="20">
        <f t="shared" si="4"/>
        <v>221.00999999999937</v>
      </c>
      <c r="BS12" s="20">
        <f t="shared" si="4"/>
        <v>249.72999999999965</v>
      </c>
      <c r="BT12" s="20">
        <f t="shared" si="4"/>
        <v>1.0399999999999983</v>
      </c>
      <c r="BU12" s="20">
        <f t="shared" si="4"/>
        <v>2.7699999999999858</v>
      </c>
      <c r="BV12" s="20">
        <f t="shared" si="4"/>
        <v>0</v>
      </c>
      <c r="BW12" s="20">
        <f t="shared" si="4"/>
        <v>60.289999999999949</v>
      </c>
      <c r="BX12" s="20">
        <f t="shared" si="4"/>
        <v>85.360000000000497</v>
      </c>
      <c r="BY12" s="17">
        <f t="shared" si="5"/>
        <v>750.60999999999808</v>
      </c>
      <c r="BZ12" s="17">
        <f t="shared" si="6"/>
        <v>37.520000000000024</v>
      </c>
      <c r="CA12" s="17">
        <f t="shared" si="7"/>
        <v>359.88000000000028</v>
      </c>
      <c r="CB12" s="17">
        <f t="shared" si="8"/>
        <v>1148.0099999999984</v>
      </c>
    </row>
    <row r="13" spans="1:80" x14ac:dyDescent="0.25">
      <c r="A13" t="str">
        <f t="shared" si="0"/>
        <v>EEC.AKE1</v>
      </c>
      <c r="B13" s="1" t="s">
        <v>24</v>
      </c>
      <c r="C13" s="1" t="s">
        <v>25</v>
      </c>
      <c r="D13" s="1" t="s">
        <v>25</v>
      </c>
      <c r="E13" s="17">
        <v>8505.4000000000087</v>
      </c>
      <c r="F13" s="17">
        <v>3898.2899999999936</v>
      </c>
      <c r="G13" s="17">
        <v>1623.6599999999999</v>
      </c>
      <c r="H13" s="17">
        <v>1950.8999999999978</v>
      </c>
      <c r="I13" s="17">
        <v>2559.4700000000012</v>
      </c>
      <c r="J13" s="17">
        <v>2334.75</v>
      </c>
      <c r="K13" s="17">
        <v>3047.5900000000038</v>
      </c>
      <c r="L13" s="17">
        <v>1684.0799999999981</v>
      </c>
      <c r="M13" s="17">
        <v>3440.7100000000028</v>
      </c>
      <c r="N13" s="17">
        <v>8159.3600000000006</v>
      </c>
      <c r="O13" s="17">
        <v>7219.7900000000009</v>
      </c>
      <c r="P13" s="17">
        <v>7190.8700000000026</v>
      </c>
      <c r="Q13" s="20">
        <v>425.27000000000044</v>
      </c>
      <c r="R13" s="20">
        <v>194.91000000000008</v>
      </c>
      <c r="S13" s="20">
        <v>81.17999999999995</v>
      </c>
      <c r="T13" s="20">
        <v>97.550000000000068</v>
      </c>
      <c r="U13" s="20">
        <v>127.97000000000003</v>
      </c>
      <c r="V13" s="20">
        <v>116.74000000000001</v>
      </c>
      <c r="W13" s="20">
        <v>152.37999999999988</v>
      </c>
      <c r="X13" s="20">
        <v>84.209999999999923</v>
      </c>
      <c r="Y13" s="20">
        <v>172.04000000000019</v>
      </c>
      <c r="Z13" s="20">
        <v>407.97000000000025</v>
      </c>
      <c r="AA13" s="20">
        <v>360.97999999999956</v>
      </c>
      <c r="AB13" s="20">
        <v>359.53999999999996</v>
      </c>
      <c r="AC13" s="17">
        <v>4154.1900000000023</v>
      </c>
      <c r="AD13" s="17">
        <v>1886.6099999999969</v>
      </c>
      <c r="AE13" s="17">
        <v>779.23999999999978</v>
      </c>
      <c r="AF13" s="17">
        <v>927.1899999999996</v>
      </c>
      <c r="AG13" s="17">
        <v>1204.3099999999995</v>
      </c>
      <c r="AH13" s="17">
        <v>1086.6900000000005</v>
      </c>
      <c r="AI13" s="17">
        <v>1403.4300000000003</v>
      </c>
      <c r="AJ13" s="17">
        <v>766.94999999999982</v>
      </c>
      <c r="AK13" s="17">
        <v>1549.4000000000015</v>
      </c>
      <c r="AL13" s="17">
        <v>3634.0500000000029</v>
      </c>
      <c r="AM13" s="17">
        <v>3178.7799999999988</v>
      </c>
      <c r="AN13" s="17">
        <v>3130.59</v>
      </c>
      <c r="AO13" s="20">
        <f t="shared" si="1"/>
        <v>13084.860000000011</v>
      </c>
      <c r="AP13" s="20">
        <f t="shared" si="2"/>
        <v>5979.8099999999904</v>
      </c>
      <c r="AQ13" s="20">
        <f t="shared" si="2"/>
        <v>2484.0799999999995</v>
      </c>
      <c r="AR13" s="20">
        <f t="shared" si="2"/>
        <v>2975.6399999999976</v>
      </c>
      <c r="AS13" s="20">
        <f t="shared" si="2"/>
        <v>3891.7500000000009</v>
      </c>
      <c r="AT13" s="20">
        <f t="shared" si="2"/>
        <v>3538.1800000000003</v>
      </c>
      <c r="AU13" s="20">
        <f t="shared" si="2"/>
        <v>4603.4000000000042</v>
      </c>
      <c r="AV13" s="20">
        <f t="shared" si="2"/>
        <v>2535.239999999998</v>
      </c>
      <c r="AW13" s="20">
        <f t="shared" si="2"/>
        <v>5162.1500000000042</v>
      </c>
      <c r="AX13" s="20">
        <f t="shared" si="2"/>
        <v>12201.380000000005</v>
      </c>
      <c r="AY13" s="20">
        <f t="shared" si="2"/>
        <v>10759.55</v>
      </c>
      <c r="AZ13" s="20">
        <f t="shared" si="2"/>
        <v>10681.000000000004</v>
      </c>
      <c r="BA13" s="17">
        <v>99.62</v>
      </c>
      <c r="BB13" s="17">
        <v>45.66</v>
      </c>
      <c r="BC13" s="17">
        <v>19.02</v>
      </c>
      <c r="BD13" s="17">
        <v>22.85</v>
      </c>
      <c r="BE13" s="17">
        <v>29.98</v>
      </c>
      <c r="BF13" s="17">
        <v>27.35</v>
      </c>
      <c r="BG13" s="17">
        <v>35.69</v>
      </c>
      <c r="BH13" s="17">
        <v>19.72</v>
      </c>
      <c r="BI13" s="17">
        <v>40.299999999999997</v>
      </c>
      <c r="BJ13" s="17">
        <v>95.56</v>
      </c>
      <c r="BK13" s="17">
        <v>84.56</v>
      </c>
      <c r="BL13" s="17">
        <v>84.22</v>
      </c>
      <c r="BM13" s="20">
        <f t="shared" si="3"/>
        <v>13184.480000000012</v>
      </c>
      <c r="BN13" s="20">
        <f t="shared" si="4"/>
        <v>6025.4699999999903</v>
      </c>
      <c r="BO13" s="20">
        <f t="shared" si="4"/>
        <v>2503.0999999999995</v>
      </c>
      <c r="BP13" s="20">
        <f t="shared" si="4"/>
        <v>2998.4899999999975</v>
      </c>
      <c r="BQ13" s="20">
        <f t="shared" si="4"/>
        <v>3921.7300000000009</v>
      </c>
      <c r="BR13" s="20">
        <f t="shared" si="4"/>
        <v>3565.53</v>
      </c>
      <c r="BS13" s="20">
        <f t="shared" si="4"/>
        <v>4639.0900000000038</v>
      </c>
      <c r="BT13" s="20">
        <f t="shared" si="4"/>
        <v>2554.9599999999978</v>
      </c>
      <c r="BU13" s="20">
        <f t="shared" si="4"/>
        <v>5202.4500000000044</v>
      </c>
      <c r="BV13" s="20">
        <f t="shared" si="4"/>
        <v>12296.940000000004</v>
      </c>
      <c r="BW13" s="20">
        <f t="shared" si="4"/>
        <v>10844.109999999999</v>
      </c>
      <c r="BX13" s="20">
        <f t="shared" si="4"/>
        <v>10765.220000000003</v>
      </c>
      <c r="BY13" s="17">
        <f t="shared" si="5"/>
        <v>51614.87000000001</v>
      </c>
      <c r="BZ13" s="17">
        <f t="shared" si="6"/>
        <v>2580.7400000000007</v>
      </c>
      <c r="CA13" s="17">
        <f t="shared" si="7"/>
        <v>24305.96</v>
      </c>
      <c r="CB13" s="17">
        <f t="shared" si="8"/>
        <v>78501.570000000007</v>
      </c>
    </row>
    <row r="14" spans="1:80" x14ac:dyDescent="0.25">
      <c r="A14" t="str">
        <f t="shared" si="0"/>
        <v>ATPC.BCHEXP</v>
      </c>
      <c r="B14" s="1" t="s">
        <v>702</v>
      </c>
      <c r="C14" s="1" t="s">
        <v>703</v>
      </c>
      <c r="D14" s="1" t="s">
        <v>28</v>
      </c>
      <c r="E14" s="17">
        <v>0</v>
      </c>
      <c r="F14" s="17">
        <v>0</v>
      </c>
      <c r="G14" s="17">
        <v>0</v>
      </c>
      <c r="H14" s="17">
        <v>0</v>
      </c>
      <c r="I14" s="17">
        <v>0</v>
      </c>
      <c r="J14" s="17">
        <v>1.2900000000000205</v>
      </c>
      <c r="K14" s="17">
        <v>0.59000000000000341</v>
      </c>
      <c r="L14" s="17">
        <v>6.1200000000001182</v>
      </c>
      <c r="M14" s="17">
        <v>10.559999999999945</v>
      </c>
      <c r="N14" s="17">
        <v>0.38000000000000966</v>
      </c>
      <c r="O14" s="17">
        <v>0.34999999999999432</v>
      </c>
      <c r="P14" s="17">
        <v>4.0099999999999909</v>
      </c>
      <c r="Q14" s="20">
        <v>0</v>
      </c>
      <c r="R14" s="20">
        <v>0</v>
      </c>
      <c r="S14" s="20">
        <v>0</v>
      </c>
      <c r="T14" s="20">
        <v>0</v>
      </c>
      <c r="U14" s="20">
        <v>0</v>
      </c>
      <c r="V14" s="20">
        <v>6.0000000000000497E-2</v>
      </c>
      <c r="W14" s="20">
        <v>2.9999999999999361E-2</v>
      </c>
      <c r="X14" s="20">
        <v>0.30999999999999517</v>
      </c>
      <c r="Y14" s="20">
        <v>0.53000000000000114</v>
      </c>
      <c r="Z14" s="20">
        <v>2.0000000000000018E-2</v>
      </c>
      <c r="AA14" s="20">
        <v>2.0000000000000018E-2</v>
      </c>
      <c r="AB14" s="20">
        <v>0.19999999999999574</v>
      </c>
      <c r="AC14" s="17">
        <v>0</v>
      </c>
      <c r="AD14" s="17">
        <v>0</v>
      </c>
      <c r="AE14" s="17">
        <v>0</v>
      </c>
      <c r="AF14" s="17">
        <v>0</v>
      </c>
      <c r="AG14" s="17">
        <v>0</v>
      </c>
      <c r="AH14" s="17">
        <v>0.59999999999999432</v>
      </c>
      <c r="AI14" s="17">
        <v>0.26999999999999602</v>
      </c>
      <c r="AJ14" s="17">
        <v>2.7900000000000773</v>
      </c>
      <c r="AK14" s="17">
        <v>4.75</v>
      </c>
      <c r="AL14" s="17">
        <v>0.15999999999999659</v>
      </c>
      <c r="AM14" s="17">
        <v>0.16000000000000014</v>
      </c>
      <c r="AN14" s="17">
        <v>1.75</v>
      </c>
      <c r="AO14" s="20">
        <f t="shared" si="1"/>
        <v>0</v>
      </c>
      <c r="AP14" s="20">
        <f t="shared" si="2"/>
        <v>0</v>
      </c>
      <c r="AQ14" s="20">
        <f t="shared" si="2"/>
        <v>0</v>
      </c>
      <c r="AR14" s="20">
        <f t="shared" si="2"/>
        <v>0</v>
      </c>
      <c r="AS14" s="20">
        <f t="shared" si="2"/>
        <v>0</v>
      </c>
      <c r="AT14" s="20">
        <f t="shared" si="2"/>
        <v>1.9500000000000153</v>
      </c>
      <c r="AU14" s="20">
        <f t="shared" si="2"/>
        <v>0.88999999999999879</v>
      </c>
      <c r="AV14" s="20">
        <f t="shared" si="2"/>
        <v>9.2200000000001907</v>
      </c>
      <c r="AW14" s="20">
        <f t="shared" si="2"/>
        <v>15.839999999999947</v>
      </c>
      <c r="AX14" s="20">
        <f t="shared" si="2"/>
        <v>0.56000000000000627</v>
      </c>
      <c r="AY14" s="20">
        <f t="shared" si="2"/>
        <v>0.52999999999999448</v>
      </c>
      <c r="AZ14" s="20">
        <f t="shared" si="2"/>
        <v>5.9599999999999866</v>
      </c>
      <c r="BA14" s="17">
        <v>0</v>
      </c>
      <c r="BB14" s="17">
        <v>0</v>
      </c>
      <c r="BC14" s="17">
        <v>0</v>
      </c>
      <c r="BD14" s="17">
        <v>0</v>
      </c>
      <c r="BE14" s="17">
        <v>0</v>
      </c>
      <c r="BF14" s="17">
        <v>0.02</v>
      </c>
      <c r="BG14" s="17">
        <v>0.01</v>
      </c>
      <c r="BH14" s="17">
        <v>7.0000000000000007E-2</v>
      </c>
      <c r="BI14" s="17">
        <v>0.12</v>
      </c>
      <c r="BJ14" s="17">
        <v>0</v>
      </c>
      <c r="BK14" s="17">
        <v>0</v>
      </c>
      <c r="BL14" s="17">
        <v>0.05</v>
      </c>
      <c r="BM14" s="20">
        <f t="shared" si="3"/>
        <v>0</v>
      </c>
      <c r="BN14" s="20">
        <f t="shared" si="4"/>
        <v>0</v>
      </c>
      <c r="BO14" s="20">
        <f t="shared" si="4"/>
        <v>0</v>
      </c>
      <c r="BP14" s="20">
        <f t="shared" si="4"/>
        <v>0</v>
      </c>
      <c r="BQ14" s="20">
        <f t="shared" si="4"/>
        <v>0</v>
      </c>
      <c r="BR14" s="20">
        <f t="shared" si="4"/>
        <v>1.9700000000000153</v>
      </c>
      <c r="BS14" s="20">
        <f t="shared" si="4"/>
        <v>0.8999999999999988</v>
      </c>
      <c r="BT14" s="20">
        <f t="shared" si="4"/>
        <v>9.290000000000191</v>
      </c>
      <c r="BU14" s="20">
        <f t="shared" si="4"/>
        <v>15.959999999999946</v>
      </c>
      <c r="BV14" s="20">
        <f t="shared" si="4"/>
        <v>0.56000000000000627</v>
      </c>
      <c r="BW14" s="20">
        <f t="shared" si="4"/>
        <v>0.52999999999999448</v>
      </c>
      <c r="BX14" s="20">
        <f t="shared" si="4"/>
        <v>6.0099999999999865</v>
      </c>
      <c r="BY14" s="17">
        <f t="shared" si="5"/>
        <v>23.300000000000082</v>
      </c>
      <c r="BZ14" s="17">
        <f t="shared" si="6"/>
        <v>1.1699999999999919</v>
      </c>
      <c r="CA14" s="17">
        <f t="shared" si="7"/>
        <v>10.750000000000064</v>
      </c>
      <c r="CB14" s="17">
        <f t="shared" si="8"/>
        <v>35.220000000000141</v>
      </c>
    </row>
    <row r="15" spans="1:80" x14ac:dyDescent="0.25">
      <c r="A15" t="str">
        <f t="shared" si="0"/>
        <v>TAU.BAR</v>
      </c>
      <c r="B15" s="1" t="s">
        <v>31</v>
      </c>
      <c r="C15" s="1" t="s">
        <v>32</v>
      </c>
      <c r="D15" s="1" t="s">
        <v>32</v>
      </c>
      <c r="E15" s="17">
        <v>97.8700000000008</v>
      </c>
      <c r="F15" s="17">
        <v>66</v>
      </c>
      <c r="G15" s="17">
        <v>60.869999999998981</v>
      </c>
      <c r="H15" s="17">
        <v>59.920000000000073</v>
      </c>
      <c r="I15" s="17">
        <v>95.089999999998327</v>
      </c>
      <c r="J15" s="17">
        <v>105.17000000000007</v>
      </c>
      <c r="K15" s="17">
        <v>178.2400000000016</v>
      </c>
      <c r="L15" s="17">
        <v>77.459999999999127</v>
      </c>
      <c r="M15" s="17">
        <v>77.529999999998836</v>
      </c>
      <c r="N15" s="17">
        <v>231.73999999999796</v>
      </c>
      <c r="O15" s="17">
        <v>148.34000000000015</v>
      </c>
      <c r="P15" s="17">
        <v>96.820000000001528</v>
      </c>
      <c r="Q15" s="20">
        <v>4.8899999999999864</v>
      </c>
      <c r="R15" s="20">
        <v>3.3000000000000114</v>
      </c>
      <c r="S15" s="20">
        <v>3.0400000000000205</v>
      </c>
      <c r="T15" s="20">
        <v>2.9900000000000091</v>
      </c>
      <c r="U15" s="20">
        <v>4.75</v>
      </c>
      <c r="V15" s="20">
        <v>5.25</v>
      </c>
      <c r="W15" s="20">
        <v>8.9100000000000819</v>
      </c>
      <c r="X15" s="20">
        <v>3.8799999999999955</v>
      </c>
      <c r="Y15" s="20">
        <v>3.8799999999999955</v>
      </c>
      <c r="Z15" s="20">
        <v>11.589999999999918</v>
      </c>
      <c r="AA15" s="20">
        <v>7.4200000000000728</v>
      </c>
      <c r="AB15" s="20">
        <v>4.8400000000000318</v>
      </c>
      <c r="AC15" s="17">
        <v>47.809999999999491</v>
      </c>
      <c r="AD15" s="17">
        <v>31.940000000000509</v>
      </c>
      <c r="AE15" s="17">
        <v>29.220000000000255</v>
      </c>
      <c r="AF15" s="17">
        <v>28.480000000000473</v>
      </c>
      <c r="AG15" s="17">
        <v>44.739999999999782</v>
      </c>
      <c r="AH15" s="17">
        <v>48.949999999999818</v>
      </c>
      <c r="AI15" s="17">
        <v>82.079999999999927</v>
      </c>
      <c r="AJ15" s="17">
        <v>35.269999999999527</v>
      </c>
      <c r="AK15" s="17">
        <v>34.910000000000764</v>
      </c>
      <c r="AL15" s="17">
        <v>103.21999999999935</v>
      </c>
      <c r="AM15" s="17">
        <v>65.309999999999491</v>
      </c>
      <c r="AN15" s="17">
        <v>42.150000000000546</v>
      </c>
      <c r="AO15" s="20">
        <f t="shared" si="1"/>
        <v>150.57000000000028</v>
      </c>
      <c r="AP15" s="20">
        <f t="shared" si="2"/>
        <v>101.24000000000052</v>
      </c>
      <c r="AQ15" s="20">
        <f t="shared" si="2"/>
        <v>93.129999999999256</v>
      </c>
      <c r="AR15" s="20">
        <f t="shared" si="2"/>
        <v>91.390000000000555</v>
      </c>
      <c r="AS15" s="20">
        <f t="shared" si="2"/>
        <v>144.57999999999811</v>
      </c>
      <c r="AT15" s="20">
        <f t="shared" si="2"/>
        <v>159.36999999999989</v>
      </c>
      <c r="AU15" s="20">
        <f t="shared" si="2"/>
        <v>269.23000000000161</v>
      </c>
      <c r="AV15" s="20">
        <f t="shared" si="2"/>
        <v>116.60999999999865</v>
      </c>
      <c r="AW15" s="20">
        <f t="shared" si="2"/>
        <v>116.3199999999996</v>
      </c>
      <c r="AX15" s="20">
        <f t="shared" si="2"/>
        <v>346.54999999999723</v>
      </c>
      <c r="AY15" s="20">
        <f t="shared" si="2"/>
        <v>221.06999999999971</v>
      </c>
      <c r="AZ15" s="20">
        <f t="shared" si="2"/>
        <v>143.81000000000211</v>
      </c>
      <c r="BA15" s="17">
        <v>1.1499999999999999</v>
      </c>
      <c r="BB15" s="17">
        <v>0.77</v>
      </c>
      <c r="BC15" s="17">
        <v>0.71</v>
      </c>
      <c r="BD15" s="17">
        <v>0.7</v>
      </c>
      <c r="BE15" s="17">
        <v>1.1100000000000001</v>
      </c>
      <c r="BF15" s="17">
        <v>1.23</v>
      </c>
      <c r="BG15" s="17">
        <v>2.09</v>
      </c>
      <c r="BH15" s="17">
        <v>0.91</v>
      </c>
      <c r="BI15" s="17">
        <v>0.91</v>
      </c>
      <c r="BJ15" s="17">
        <v>2.71</v>
      </c>
      <c r="BK15" s="17">
        <v>1.74</v>
      </c>
      <c r="BL15" s="17">
        <v>1.1299999999999999</v>
      </c>
      <c r="BM15" s="20">
        <f t="shared" si="3"/>
        <v>151.72000000000028</v>
      </c>
      <c r="BN15" s="20">
        <f t="shared" si="4"/>
        <v>102.01000000000052</v>
      </c>
      <c r="BO15" s="20">
        <f t="shared" si="4"/>
        <v>93.83999999999925</v>
      </c>
      <c r="BP15" s="20">
        <f t="shared" si="4"/>
        <v>92.090000000000558</v>
      </c>
      <c r="BQ15" s="20">
        <f t="shared" si="4"/>
        <v>145.68999999999812</v>
      </c>
      <c r="BR15" s="20">
        <f t="shared" si="4"/>
        <v>160.59999999999988</v>
      </c>
      <c r="BS15" s="20">
        <f t="shared" si="4"/>
        <v>271.32000000000158</v>
      </c>
      <c r="BT15" s="20">
        <f t="shared" si="4"/>
        <v>117.51999999999865</v>
      </c>
      <c r="BU15" s="20">
        <f t="shared" si="4"/>
        <v>117.22999999999959</v>
      </c>
      <c r="BV15" s="20">
        <f t="shared" si="4"/>
        <v>349.25999999999721</v>
      </c>
      <c r="BW15" s="20">
        <f t="shared" si="4"/>
        <v>222.80999999999972</v>
      </c>
      <c r="BX15" s="20">
        <f t="shared" si="4"/>
        <v>144.9400000000021</v>
      </c>
      <c r="BY15" s="17">
        <f t="shared" si="5"/>
        <v>1295.0499999999975</v>
      </c>
      <c r="BZ15" s="17">
        <f t="shared" si="6"/>
        <v>64.740000000000123</v>
      </c>
      <c r="CA15" s="17">
        <f t="shared" si="7"/>
        <v>609.24</v>
      </c>
      <c r="CB15" s="17">
        <f t="shared" si="8"/>
        <v>1969.0299999999975</v>
      </c>
    </row>
    <row r="16" spans="1:80" x14ac:dyDescent="0.25">
      <c r="A16" t="str">
        <f t="shared" si="0"/>
        <v>TCN.BCR2</v>
      </c>
      <c r="B16" s="1" t="s">
        <v>33</v>
      </c>
      <c r="C16" s="1" t="s">
        <v>34</v>
      </c>
      <c r="D16" s="1" t="s">
        <v>34</v>
      </c>
      <c r="E16" s="17">
        <v>0</v>
      </c>
      <c r="F16" s="17">
        <v>0</v>
      </c>
      <c r="G16" s="17">
        <v>0</v>
      </c>
      <c r="H16" s="17">
        <v>0</v>
      </c>
      <c r="I16" s="17">
        <v>132.59000000000015</v>
      </c>
      <c r="J16" s="17">
        <v>151.16999999999848</v>
      </c>
      <c r="K16" s="17">
        <v>499.91999999999825</v>
      </c>
      <c r="L16" s="17">
        <v>278.44999999999709</v>
      </c>
      <c r="M16" s="17">
        <v>356.82999999999447</v>
      </c>
      <c r="N16" s="17">
        <v>882.55999999999767</v>
      </c>
      <c r="O16" s="17">
        <v>417.38999999999942</v>
      </c>
      <c r="P16" s="17">
        <v>249.36999999999534</v>
      </c>
      <c r="Q16" s="20">
        <v>0</v>
      </c>
      <c r="R16" s="20">
        <v>0</v>
      </c>
      <c r="S16" s="20">
        <v>0</v>
      </c>
      <c r="T16" s="20">
        <v>0</v>
      </c>
      <c r="U16" s="20">
        <v>6.6299999999999955</v>
      </c>
      <c r="V16" s="20">
        <v>7.5600000000000023</v>
      </c>
      <c r="W16" s="20">
        <v>24.999999999999972</v>
      </c>
      <c r="X16" s="20">
        <v>13.920000000000016</v>
      </c>
      <c r="Y16" s="20">
        <v>17.840000000000003</v>
      </c>
      <c r="Z16" s="20">
        <v>44.129999999999995</v>
      </c>
      <c r="AA16" s="20">
        <v>20.870000000000005</v>
      </c>
      <c r="AB16" s="20">
        <v>12.469999999999999</v>
      </c>
      <c r="AC16" s="17">
        <v>0</v>
      </c>
      <c r="AD16" s="17">
        <v>0</v>
      </c>
      <c r="AE16" s="17">
        <v>0</v>
      </c>
      <c r="AF16" s="17">
        <v>0</v>
      </c>
      <c r="AG16" s="17">
        <v>62.379999999999995</v>
      </c>
      <c r="AH16" s="17">
        <v>70.360000000000014</v>
      </c>
      <c r="AI16" s="17">
        <v>230.22000000000025</v>
      </c>
      <c r="AJ16" s="17">
        <v>126.81000000000017</v>
      </c>
      <c r="AK16" s="17">
        <v>160.69000000000005</v>
      </c>
      <c r="AL16" s="17">
        <v>393.08000000000015</v>
      </c>
      <c r="AM16" s="17">
        <v>183.7700000000001</v>
      </c>
      <c r="AN16" s="17">
        <v>108.57000000000005</v>
      </c>
      <c r="AO16" s="20">
        <f t="shared" si="1"/>
        <v>0</v>
      </c>
      <c r="AP16" s="20">
        <f t="shared" si="2"/>
        <v>0</v>
      </c>
      <c r="AQ16" s="20">
        <f t="shared" si="2"/>
        <v>0</v>
      </c>
      <c r="AR16" s="20">
        <f t="shared" si="2"/>
        <v>0</v>
      </c>
      <c r="AS16" s="20">
        <f t="shared" si="2"/>
        <v>201.60000000000014</v>
      </c>
      <c r="AT16" s="20">
        <f t="shared" si="2"/>
        <v>229.0899999999985</v>
      </c>
      <c r="AU16" s="20">
        <f t="shared" si="2"/>
        <v>755.13999999999851</v>
      </c>
      <c r="AV16" s="20">
        <f t="shared" si="2"/>
        <v>419.17999999999728</v>
      </c>
      <c r="AW16" s="20">
        <f t="shared" si="2"/>
        <v>535.35999999999456</v>
      </c>
      <c r="AX16" s="20">
        <f t="shared" si="2"/>
        <v>1319.7699999999977</v>
      </c>
      <c r="AY16" s="20">
        <f t="shared" si="2"/>
        <v>622.02999999999952</v>
      </c>
      <c r="AZ16" s="20">
        <f t="shared" si="2"/>
        <v>370.40999999999542</v>
      </c>
      <c r="BA16" s="17">
        <v>0</v>
      </c>
      <c r="BB16" s="17">
        <v>0</v>
      </c>
      <c r="BC16" s="17">
        <v>0</v>
      </c>
      <c r="BD16" s="17">
        <v>0</v>
      </c>
      <c r="BE16" s="17">
        <v>1.55</v>
      </c>
      <c r="BF16" s="17">
        <v>1.77</v>
      </c>
      <c r="BG16" s="17">
        <v>5.86</v>
      </c>
      <c r="BH16" s="17">
        <v>3.26</v>
      </c>
      <c r="BI16" s="17">
        <v>4.18</v>
      </c>
      <c r="BJ16" s="17">
        <v>10.34</v>
      </c>
      <c r="BK16" s="17">
        <v>4.8899999999999997</v>
      </c>
      <c r="BL16" s="17">
        <v>2.92</v>
      </c>
      <c r="BM16" s="20">
        <f t="shared" si="3"/>
        <v>0</v>
      </c>
      <c r="BN16" s="20">
        <f t="shared" si="4"/>
        <v>0</v>
      </c>
      <c r="BO16" s="20">
        <f t="shared" si="4"/>
        <v>0</v>
      </c>
      <c r="BP16" s="20">
        <f t="shared" si="4"/>
        <v>0</v>
      </c>
      <c r="BQ16" s="20">
        <f t="shared" si="4"/>
        <v>203.15000000000015</v>
      </c>
      <c r="BR16" s="20">
        <f t="shared" si="4"/>
        <v>230.85999999999851</v>
      </c>
      <c r="BS16" s="20">
        <f t="shared" si="4"/>
        <v>760.99999999999852</v>
      </c>
      <c r="BT16" s="20">
        <f t="shared" si="4"/>
        <v>422.43999999999727</v>
      </c>
      <c r="BU16" s="20">
        <f t="shared" si="4"/>
        <v>539.53999999999451</v>
      </c>
      <c r="BV16" s="20">
        <f t="shared" si="4"/>
        <v>1330.1099999999976</v>
      </c>
      <c r="BW16" s="20">
        <f t="shared" si="4"/>
        <v>626.9199999999995</v>
      </c>
      <c r="BX16" s="20">
        <f t="shared" si="4"/>
        <v>373.32999999999544</v>
      </c>
      <c r="BY16" s="17">
        <f t="shared" si="5"/>
        <v>2968.2799999999806</v>
      </c>
      <c r="BZ16" s="17">
        <f t="shared" si="6"/>
        <v>148.41999999999999</v>
      </c>
      <c r="CA16" s="17">
        <f t="shared" si="7"/>
        <v>1370.650000000001</v>
      </c>
      <c r="CB16" s="17">
        <f t="shared" si="8"/>
        <v>4487.3499999999813</v>
      </c>
    </row>
    <row r="17" spans="1:80" x14ac:dyDescent="0.25">
      <c r="A17" t="str">
        <f t="shared" si="0"/>
        <v>TCPL.BCR2</v>
      </c>
      <c r="B17" s="1" t="s">
        <v>714</v>
      </c>
      <c r="C17" s="1" t="s">
        <v>34</v>
      </c>
      <c r="D17" s="1" t="s">
        <v>34</v>
      </c>
      <c r="E17" s="17">
        <v>185.08000000000175</v>
      </c>
      <c r="F17" s="17">
        <v>114.63999999999942</v>
      </c>
      <c r="G17" s="17">
        <v>112.80999999999767</v>
      </c>
      <c r="H17" s="17">
        <v>57.180000000000291</v>
      </c>
      <c r="I17" s="17">
        <v>0</v>
      </c>
      <c r="J17" s="17">
        <v>0</v>
      </c>
      <c r="K17" s="17">
        <v>0</v>
      </c>
      <c r="L17" s="17">
        <v>0</v>
      </c>
      <c r="M17" s="17">
        <v>0</v>
      </c>
      <c r="N17" s="17">
        <v>0</v>
      </c>
      <c r="O17" s="17">
        <v>0</v>
      </c>
      <c r="P17" s="17">
        <v>0</v>
      </c>
      <c r="Q17" s="20">
        <v>9.2599999999999909</v>
      </c>
      <c r="R17" s="20">
        <v>5.7399999999999949</v>
      </c>
      <c r="S17" s="20">
        <v>5.6400000000000006</v>
      </c>
      <c r="T17" s="20">
        <v>2.8599999999999994</v>
      </c>
      <c r="U17" s="20">
        <v>0</v>
      </c>
      <c r="V17" s="20">
        <v>0</v>
      </c>
      <c r="W17" s="20">
        <v>0</v>
      </c>
      <c r="X17" s="20">
        <v>0</v>
      </c>
      <c r="Y17" s="20">
        <v>0</v>
      </c>
      <c r="Z17" s="20">
        <v>0</v>
      </c>
      <c r="AA17" s="20">
        <v>0</v>
      </c>
      <c r="AB17" s="20">
        <v>0</v>
      </c>
      <c r="AC17" s="17">
        <v>90.389999999999873</v>
      </c>
      <c r="AD17" s="17">
        <v>55.480000000000018</v>
      </c>
      <c r="AE17" s="17">
        <v>54.139999999999986</v>
      </c>
      <c r="AF17" s="17">
        <v>27.170000000000016</v>
      </c>
      <c r="AG17" s="17">
        <v>0</v>
      </c>
      <c r="AH17" s="17">
        <v>0</v>
      </c>
      <c r="AI17" s="17">
        <v>0</v>
      </c>
      <c r="AJ17" s="17">
        <v>0</v>
      </c>
      <c r="AK17" s="17">
        <v>0</v>
      </c>
      <c r="AL17" s="17">
        <v>0</v>
      </c>
      <c r="AM17" s="17">
        <v>0</v>
      </c>
      <c r="AN17" s="17">
        <v>0</v>
      </c>
      <c r="AO17" s="20">
        <f t="shared" si="1"/>
        <v>284.73000000000161</v>
      </c>
      <c r="AP17" s="20">
        <f t="shared" si="2"/>
        <v>175.85999999999945</v>
      </c>
      <c r="AQ17" s="20">
        <f t="shared" si="2"/>
        <v>172.58999999999764</v>
      </c>
      <c r="AR17" s="20">
        <f t="shared" si="2"/>
        <v>87.210000000000306</v>
      </c>
      <c r="AS17" s="20">
        <f t="shared" si="2"/>
        <v>0</v>
      </c>
      <c r="AT17" s="20">
        <f t="shared" si="2"/>
        <v>0</v>
      </c>
      <c r="AU17" s="20">
        <f t="shared" si="2"/>
        <v>0</v>
      </c>
      <c r="AV17" s="20">
        <f t="shared" si="2"/>
        <v>0</v>
      </c>
      <c r="AW17" s="20">
        <f t="shared" si="2"/>
        <v>0</v>
      </c>
      <c r="AX17" s="20">
        <f t="shared" si="2"/>
        <v>0</v>
      </c>
      <c r="AY17" s="20">
        <f t="shared" si="2"/>
        <v>0</v>
      </c>
      <c r="AZ17" s="20">
        <f t="shared" si="2"/>
        <v>0</v>
      </c>
      <c r="BA17" s="17">
        <v>2.17</v>
      </c>
      <c r="BB17" s="17">
        <v>1.34</v>
      </c>
      <c r="BC17" s="17">
        <v>1.32</v>
      </c>
      <c r="BD17" s="17">
        <v>0.67</v>
      </c>
      <c r="BE17" s="17">
        <v>0</v>
      </c>
      <c r="BF17" s="17">
        <v>0</v>
      </c>
      <c r="BG17" s="17">
        <v>0</v>
      </c>
      <c r="BH17" s="17">
        <v>0</v>
      </c>
      <c r="BI17" s="17">
        <v>0</v>
      </c>
      <c r="BJ17" s="17">
        <v>0</v>
      </c>
      <c r="BK17" s="17">
        <v>0</v>
      </c>
      <c r="BL17" s="17">
        <v>0</v>
      </c>
      <c r="BM17" s="20">
        <f t="shared" si="3"/>
        <v>286.90000000000163</v>
      </c>
      <c r="BN17" s="20">
        <f t="shared" si="4"/>
        <v>177.19999999999945</v>
      </c>
      <c r="BO17" s="20">
        <f t="shared" si="4"/>
        <v>173.90999999999764</v>
      </c>
      <c r="BP17" s="20">
        <f t="shared" si="4"/>
        <v>87.880000000000308</v>
      </c>
      <c r="BQ17" s="20">
        <f t="shared" si="4"/>
        <v>0</v>
      </c>
      <c r="BR17" s="20">
        <f t="shared" si="4"/>
        <v>0</v>
      </c>
      <c r="BS17" s="20">
        <f t="shared" si="4"/>
        <v>0</v>
      </c>
      <c r="BT17" s="20">
        <f t="shared" si="4"/>
        <v>0</v>
      </c>
      <c r="BU17" s="20">
        <f t="shared" si="4"/>
        <v>0</v>
      </c>
      <c r="BV17" s="20">
        <f t="shared" si="4"/>
        <v>0</v>
      </c>
      <c r="BW17" s="20">
        <f t="shared" si="4"/>
        <v>0</v>
      </c>
      <c r="BX17" s="20">
        <f t="shared" si="4"/>
        <v>0</v>
      </c>
      <c r="BY17" s="17">
        <f t="shared" si="5"/>
        <v>469.70999999999913</v>
      </c>
      <c r="BZ17" s="17">
        <f t="shared" si="6"/>
        <v>23.499999999999986</v>
      </c>
      <c r="CA17" s="17">
        <f t="shared" si="7"/>
        <v>232.67999999999986</v>
      </c>
      <c r="CB17" s="17">
        <f t="shared" si="8"/>
        <v>725.88999999999896</v>
      </c>
    </row>
    <row r="18" spans="1:80" x14ac:dyDescent="0.25">
      <c r="A18" t="str">
        <f t="shared" si="0"/>
        <v>TCN.BCRK</v>
      </c>
      <c r="B18" s="1" t="s">
        <v>33</v>
      </c>
      <c r="C18" s="1" t="s">
        <v>35</v>
      </c>
      <c r="D18" s="1" t="s">
        <v>35</v>
      </c>
      <c r="E18" s="17">
        <v>0</v>
      </c>
      <c r="F18" s="17">
        <v>0</v>
      </c>
      <c r="G18" s="17">
        <v>0</v>
      </c>
      <c r="H18" s="17">
        <v>0</v>
      </c>
      <c r="I18" s="17">
        <v>0</v>
      </c>
      <c r="J18" s="17">
        <v>0</v>
      </c>
      <c r="K18" s="17">
        <v>123.03999999999724</v>
      </c>
      <c r="L18" s="17">
        <v>202.68000000000029</v>
      </c>
      <c r="M18" s="17">
        <v>491.25</v>
      </c>
      <c r="N18" s="17">
        <v>1709.8800000000047</v>
      </c>
      <c r="O18" s="17">
        <v>766.35000000000582</v>
      </c>
      <c r="P18" s="17">
        <v>386.29999999999563</v>
      </c>
      <c r="Q18" s="20">
        <v>0</v>
      </c>
      <c r="R18" s="20">
        <v>0</v>
      </c>
      <c r="S18" s="20">
        <v>0</v>
      </c>
      <c r="T18" s="20">
        <v>0</v>
      </c>
      <c r="U18" s="20">
        <v>0</v>
      </c>
      <c r="V18" s="20">
        <v>0</v>
      </c>
      <c r="W18" s="20">
        <v>6.1499999999999986</v>
      </c>
      <c r="X18" s="20">
        <v>10.129999999999995</v>
      </c>
      <c r="Y18" s="20">
        <v>24.560000000000002</v>
      </c>
      <c r="Z18" s="20">
        <v>85.5</v>
      </c>
      <c r="AA18" s="20">
        <v>38.319999999999993</v>
      </c>
      <c r="AB18" s="20">
        <v>19.310000000000002</v>
      </c>
      <c r="AC18" s="17">
        <v>0</v>
      </c>
      <c r="AD18" s="17">
        <v>0</v>
      </c>
      <c r="AE18" s="17">
        <v>0</v>
      </c>
      <c r="AF18" s="17">
        <v>0</v>
      </c>
      <c r="AG18" s="17">
        <v>0</v>
      </c>
      <c r="AH18" s="17">
        <v>0</v>
      </c>
      <c r="AI18" s="17">
        <v>56.659999999999968</v>
      </c>
      <c r="AJ18" s="17">
        <v>92.310000000000059</v>
      </c>
      <c r="AK18" s="17">
        <v>221.22000000000025</v>
      </c>
      <c r="AL18" s="17">
        <v>761.5600000000004</v>
      </c>
      <c r="AM18" s="17">
        <v>337.42000000000007</v>
      </c>
      <c r="AN18" s="17">
        <v>168.17999999999995</v>
      </c>
      <c r="AO18" s="20">
        <f t="shared" si="1"/>
        <v>0</v>
      </c>
      <c r="AP18" s="20">
        <f t="shared" si="2"/>
        <v>0</v>
      </c>
      <c r="AQ18" s="20">
        <f t="shared" si="2"/>
        <v>0</v>
      </c>
      <c r="AR18" s="20">
        <f t="shared" si="2"/>
        <v>0</v>
      </c>
      <c r="AS18" s="20">
        <f t="shared" si="2"/>
        <v>0</v>
      </c>
      <c r="AT18" s="20">
        <f t="shared" si="2"/>
        <v>0</v>
      </c>
      <c r="AU18" s="20">
        <f t="shared" si="2"/>
        <v>185.84999999999721</v>
      </c>
      <c r="AV18" s="20">
        <f t="shared" si="2"/>
        <v>305.12000000000035</v>
      </c>
      <c r="AW18" s="20">
        <f t="shared" si="2"/>
        <v>737.0300000000002</v>
      </c>
      <c r="AX18" s="20">
        <f t="shared" si="2"/>
        <v>2556.9400000000051</v>
      </c>
      <c r="AY18" s="20">
        <f t="shared" si="2"/>
        <v>1142.0900000000058</v>
      </c>
      <c r="AZ18" s="20">
        <f t="shared" si="2"/>
        <v>573.78999999999564</v>
      </c>
      <c r="BA18" s="17">
        <v>0</v>
      </c>
      <c r="BB18" s="17">
        <v>0</v>
      </c>
      <c r="BC18" s="17">
        <v>0</v>
      </c>
      <c r="BD18" s="17">
        <v>0</v>
      </c>
      <c r="BE18" s="17">
        <v>0</v>
      </c>
      <c r="BF18" s="17">
        <v>0</v>
      </c>
      <c r="BG18" s="17">
        <v>1.44</v>
      </c>
      <c r="BH18" s="17">
        <v>2.37</v>
      </c>
      <c r="BI18" s="17">
        <v>5.75</v>
      </c>
      <c r="BJ18" s="17">
        <v>20.03</v>
      </c>
      <c r="BK18" s="17">
        <v>8.98</v>
      </c>
      <c r="BL18" s="17">
        <v>4.5199999999999996</v>
      </c>
      <c r="BM18" s="20">
        <f t="shared" si="3"/>
        <v>0</v>
      </c>
      <c r="BN18" s="20">
        <f t="shared" si="4"/>
        <v>0</v>
      </c>
      <c r="BO18" s="20">
        <f t="shared" si="4"/>
        <v>0</v>
      </c>
      <c r="BP18" s="20">
        <f t="shared" si="4"/>
        <v>0</v>
      </c>
      <c r="BQ18" s="20">
        <f t="shared" si="4"/>
        <v>0</v>
      </c>
      <c r="BR18" s="20">
        <f t="shared" si="4"/>
        <v>0</v>
      </c>
      <c r="BS18" s="20">
        <f t="shared" si="4"/>
        <v>187.28999999999721</v>
      </c>
      <c r="BT18" s="20">
        <f t="shared" si="4"/>
        <v>307.49000000000035</v>
      </c>
      <c r="BU18" s="20">
        <f t="shared" si="4"/>
        <v>742.7800000000002</v>
      </c>
      <c r="BV18" s="20">
        <f t="shared" si="4"/>
        <v>2576.9700000000053</v>
      </c>
      <c r="BW18" s="20">
        <f t="shared" si="4"/>
        <v>1151.0700000000058</v>
      </c>
      <c r="BX18" s="20">
        <f t="shared" si="4"/>
        <v>578.30999999999563</v>
      </c>
      <c r="BY18" s="17">
        <f t="shared" si="5"/>
        <v>3679.5000000000036</v>
      </c>
      <c r="BZ18" s="17">
        <f t="shared" si="6"/>
        <v>183.97</v>
      </c>
      <c r="CA18" s="17">
        <f t="shared" si="7"/>
        <v>1680.4400000000007</v>
      </c>
      <c r="CB18" s="17">
        <f t="shared" si="8"/>
        <v>5543.9100000000044</v>
      </c>
    </row>
    <row r="19" spans="1:80" x14ac:dyDescent="0.25">
      <c r="A19" t="str">
        <f t="shared" si="0"/>
        <v>TCPL.BCRK</v>
      </c>
      <c r="B19" s="1" t="s">
        <v>714</v>
      </c>
      <c r="C19" s="1" t="s">
        <v>35</v>
      </c>
      <c r="D19" s="1" t="s">
        <v>35</v>
      </c>
      <c r="E19" s="17">
        <v>0</v>
      </c>
      <c r="F19" s="17">
        <v>0</v>
      </c>
      <c r="G19" s="17">
        <v>159.25</v>
      </c>
      <c r="H19" s="17">
        <v>0</v>
      </c>
      <c r="I19" s="17">
        <v>0</v>
      </c>
      <c r="J19" s="17">
        <v>0</v>
      </c>
      <c r="K19" s="17">
        <v>0</v>
      </c>
      <c r="L19" s="17">
        <v>0</v>
      </c>
      <c r="M19" s="17">
        <v>0</v>
      </c>
      <c r="N19" s="17">
        <v>0</v>
      </c>
      <c r="O19" s="17">
        <v>0</v>
      </c>
      <c r="P19" s="17">
        <v>0</v>
      </c>
      <c r="Q19" s="20">
        <v>0</v>
      </c>
      <c r="R19" s="20">
        <v>0</v>
      </c>
      <c r="S19" s="20">
        <v>7.960000000000008</v>
      </c>
      <c r="T19" s="20">
        <v>0</v>
      </c>
      <c r="U19" s="20">
        <v>0</v>
      </c>
      <c r="V19" s="20">
        <v>0</v>
      </c>
      <c r="W19" s="20">
        <v>0</v>
      </c>
      <c r="X19" s="20">
        <v>0</v>
      </c>
      <c r="Y19" s="20">
        <v>0</v>
      </c>
      <c r="Z19" s="20">
        <v>0</v>
      </c>
      <c r="AA19" s="20">
        <v>0</v>
      </c>
      <c r="AB19" s="20">
        <v>0</v>
      </c>
      <c r="AC19" s="17">
        <v>0</v>
      </c>
      <c r="AD19" s="17">
        <v>0</v>
      </c>
      <c r="AE19" s="17">
        <v>76.429999999999836</v>
      </c>
      <c r="AF19" s="17">
        <v>0</v>
      </c>
      <c r="AG19" s="17">
        <v>0</v>
      </c>
      <c r="AH19" s="17">
        <v>0</v>
      </c>
      <c r="AI19" s="17">
        <v>0</v>
      </c>
      <c r="AJ19" s="17">
        <v>0</v>
      </c>
      <c r="AK19" s="17">
        <v>0</v>
      </c>
      <c r="AL19" s="17">
        <v>0</v>
      </c>
      <c r="AM19" s="17">
        <v>0</v>
      </c>
      <c r="AN19" s="17">
        <v>0</v>
      </c>
      <c r="AO19" s="20">
        <f t="shared" si="1"/>
        <v>0</v>
      </c>
      <c r="AP19" s="20">
        <f t="shared" si="2"/>
        <v>0</v>
      </c>
      <c r="AQ19" s="20">
        <f t="shared" si="2"/>
        <v>243.63999999999984</v>
      </c>
      <c r="AR19" s="20">
        <f t="shared" si="2"/>
        <v>0</v>
      </c>
      <c r="AS19" s="20">
        <f t="shared" si="2"/>
        <v>0</v>
      </c>
      <c r="AT19" s="20">
        <f t="shared" si="2"/>
        <v>0</v>
      </c>
      <c r="AU19" s="20">
        <f t="shared" si="2"/>
        <v>0</v>
      </c>
      <c r="AV19" s="20">
        <f t="shared" si="2"/>
        <v>0</v>
      </c>
      <c r="AW19" s="20">
        <f t="shared" si="2"/>
        <v>0</v>
      </c>
      <c r="AX19" s="20">
        <f t="shared" si="2"/>
        <v>0</v>
      </c>
      <c r="AY19" s="20">
        <f t="shared" si="2"/>
        <v>0</v>
      </c>
      <c r="AZ19" s="20">
        <f t="shared" si="2"/>
        <v>0</v>
      </c>
      <c r="BA19" s="17">
        <v>0</v>
      </c>
      <c r="BB19" s="17">
        <v>0</v>
      </c>
      <c r="BC19" s="17">
        <v>1.87</v>
      </c>
      <c r="BD19" s="17">
        <v>0</v>
      </c>
      <c r="BE19" s="17">
        <v>0</v>
      </c>
      <c r="BF19" s="17">
        <v>0</v>
      </c>
      <c r="BG19" s="17">
        <v>0</v>
      </c>
      <c r="BH19" s="17">
        <v>0</v>
      </c>
      <c r="BI19" s="17">
        <v>0</v>
      </c>
      <c r="BJ19" s="17">
        <v>0</v>
      </c>
      <c r="BK19" s="17">
        <v>0</v>
      </c>
      <c r="BL19" s="17">
        <v>0</v>
      </c>
      <c r="BM19" s="20">
        <f t="shared" si="3"/>
        <v>0</v>
      </c>
      <c r="BN19" s="20">
        <f t="shared" si="4"/>
        <v>0</v>
      </c>
      <c r="BO19" s="20">
        <f t="shared" si="4"/>
        <v>245.50999999999985</v>
      </c>
      <c r="BP19" s="20">
        <f t="shared" si="4"/>
        <v>0</v>
      </c>
      <c r="BQ19" s="20">
        <f t="shared" si="4"/>
        <v>0</v>
      </c>
      <c r="BR19" s="20">
        <f t="shared" si="4"/>
        <v>0</v>
      </c>
      <c r="BS19" s="20">
        <f t="shared" si="4"/>
        <v>0</v>
      </c>
      <c r="BT19" s="20">
        <f t="shared" si="4"/>
        <v>0</v>
      </c>
      <c r="BU19" s="20">
        <f t="shared" si="4"/>
        <v>0</v>
      </c>
      <c r="BV19" s="20">
        <f t="shared" si="4"/>
        <v>0</v>
      </c>
      <c r="BW19" s="20">
        <f t="shared" si="4"/>
        <v>0</v>
      </c>
      <c r="BX19" s="20">
        <f t="shared" si="4"/>
        <v>0</v>
      </c>
      <c r="BY19" s="17">
        <f t="shared" si="5"/>
        <v>159.25</v>
      </c>
      <c r="BZ19" s="17">
        <f t="shared" si="6"/>
        <v>7.960000000000008</v>
      </c>
      <c r="CA19" s="17">
        <f t="shared" si="7"/>
        <v>78.299999999999841</v>
      </c>
      <c r="CB19" s="17">
        <f t="shared" si="8"/>
        <v>245.50999999999985</v>
      </c>
    </row>
    <row r="20" spans="1:80" x14ac:dyDescent="0.25">
      <c r="A20" t="str">
        <f t="shared" si="0"/>
        <v>TAU.BIG</v>
      </c>
      <c r="B20" s="1" t="s">
        <v>31</v>
      </c>
      <c r="C20" s="1" t="s">
        <v>36</v>
      </c>
      <c r="D20" s="1" t="s">
        <v>36</v>
      </c>
      <c r="E20" s="17">
        <v>918.13000000000466</v>
      </c>
      <c r="F20" s="17">
        <v>450.94000000000233</v>
      </c>
      <c r="G20" s="17">
        <v>342.19999999999709</v>
      </c>
      <c r="H20" s="17">
        <v>446.54999999998836</v>
      </c>
      <c r="I20" s="17">
        <v>575.45000000001164</v>
      </c>
      <c r="J20" s="17">
        <v>720.36999999999534</v>
      </c>
      <c r="K20" s="17">
        <v>2013.6199999999953</v>
      </c>
      <c r="L20" s="17">
        <v>823.57000000000698</v>
      </c>
      <c r="M20" s="17">
        <v>720.63999999998487</v>
      </c>
      <c r="N20" s="17">
        <v>1762.2099999999627</v>
      </c>
      <c r="O20" s="17">
        <v>1280.5400000000373</v>
      </c>
      <c r="P20" s="17">
        <v>922.60000000003492</v>
      </c>
      <c r="Q20" s="20">
        <v>45.899999999999636</v>
      </c>
      <c r="R20" s="20">
        <v>22.550000000000182</v>
      </c>
      <c r="S20" s="20">
        <v>17.109999999999673</v>
      </c>
      <c r="T20" s="20">
        <v>22.329999999999927</v>
      </c>
      <c r="U20" s="20">
        <v>28.770000000000437</v>
      </c>
      <c r="V20" s="20">
        <v>36.009999999998399</v>
      </c>
      <c r="W20" s="20">
        <v>100.67999999999665</v>
      </c>
      <c r="X20" s="20">
        <v>41.180000000000291</v>
      </c>
      <c r="Y20" s="20">
        <v>36.030000000000655</v>
      </c>
      <c r="Z20" s="20">
        <v>88.110000000000582</v>
      </c>
      <c r="AA20" s="20">
        <v>64.030000000000655</v>
      </c>
      <c r="AB20" s="20">
        <v>46.1299999999992</v>
      </c>
      <c r="AC20" s="17">
        <v>448.42999999999302</v>
      </c>
      <c r="AD20" s="17">
        <v>218.23999999999796</v>
      </c>
      <c r="AE20" s="17">
        <v>164.23999999999796</v>
      </c>
      <c r="AF20" s="17">
        <v>212.2300000000032</v>
      </c>
      <c r="AG20" s="17">
        <v>270.76000000000931</v>
      </c>
      <c r="AH20" s="17">
        <v>335.27999999999884</v>
      </c>
      <c r="AI20" s="17">
        <v>927.27999999999884</v>
      </c>
      <c r="AJ20" s="17">
        <v>375.05999999999767</v>
      </c>
      <c r="AK20" s="17">
        <v>324.51999999998952</v>
      </c>
      <c r="AL20" s="17">
        <v>784.86000000001513</v>
      </c>
      <c r="AM20" s="17">
        <v>563.81000000002678</v>
      </c>
      <c r="AN20" s="17">
        <v>401.66000000000349</v>
      </c>
      <c r="AO20" s="20">
        <f t="shared" si="1"/>
        <v>1412.4599999999973</v>
      </c>
      <c r="AP20" s="20">
        <f t="shared" si="2"/>
        <v>691.73000000000047</v>
      </c>
      <c r="AQ20" s="20">
        <f t="shared" si="2"/>
        <v>523.54999999999472</v>
      </c>
      <c r="AR20" s="20">
        <f t="shared" si="2"/>
        <v>681.10999999999149</v>
      </c>
      <c r="AS20" s="20">
        <f t="shared" si="2"/>
        <v>874.98000000002139</v>
      </c>
      <c r="AT20" s="20">
        <f t="shared" si="2"/>
        <v>1091.6599999999926</v>
      </c>
      <c r="AU20" s="20">
        <f t="shared" si="2"/>
        <v>3041.5799999999908</v>
      </c>
      <c r="AV20" s="20">
        <f t="shared" si="2"/>
        <v>1239.8100000000049</v>
      </c>
      <c r="AW20" s="20">
        <f t="shared" si="2"/>
        <v>1081.189999999975</v>
      </c>
      <c r="AX20" s="20">
        <f t="shared" si="2"/>
        <v>2635.1799999999785</v>
      </c>
      <c r="AY20" s="20">
        <f t="shared" si="2"/>
        <v>1908.3800000000647</v>
      </c>
      <c r="AZ20" s="20">
        <f t="shared" si="2"/>
        <v>1370.3900000000376</v>
      </c>
      <c r="BA20" s="17">
        <v>10.75</v>
      </c>
      <c r="BB20" s="17">
        <v>5.28</v>
      </c>
      <c r="BC20" s="17">
        <v>4.01</v>
      </c>
      <c r="BD20" s="17">
        <v>5.23</v>
      </c>
      <c r="BE20" s="17">
        <v>6.74</v>
      </c>
      <c r="BF20" s="17">
        <v>8.44</v>
      </c>
      <c r="BG20" s="17">
        <v>23.58</v>
      </c>
      <c r="BH20" s="17">
        <v>9.65</v>
      </c>
      <c r="BI20" s="17">
        <v>8.44</v>
      </c>
      <c r="BJ20" s="17">
        <v>20.64</v>
      </c>
      <c r="BK20" s="17">
        <v>15</v>
      </c>
      <c r="BL20" s="17">
        <v>10.81</v>
      </c>
      <c r="BM20" s="20">
        <f t="shared" si="3"/>
        <v>1423.2099999999973</v>
      </c>
      <c r="BN20" s="20">
        <f t="shared" si="4"/>
        <v>697.01000000000045</v>
      </c>
      <c r="BO20" s="20">
        <f t="shared" si="4"/>
        <v>527.55999999999472</v>
      </c>
      <c r="BP20" s="20">
        <f t="shared" si="4"/>
        <v>686.33999999999151</v>
      </c>
      <c r="BQ20" s="20">
        <f t="shared" si="4"/>
        <v>881.7200000000214</v>
      </c>
      <c r="BR20" s="20">
        <f t="shared" si="4"/>
        <v>1100.0999999999926</v>
      </c>
      <c r="BS20" s="20">
        <f t="shared" si="4"/>
        <v>3065.1599999999908</v>
      </c>
      <c r="BT20" s="20">
        <f t="shared" si="4"/>
        <v>1249.460000000005</v>
      </c>
      <c r="BU20" s="20">
        <f t="shared" si="4"/>
        <v>1089.6299999999751</v>
      </c>
      <c r="BV20" s="20">
        <f t="shared" si="4"/>
        <v>2655.8199999999783</v>
      </c>
      <c r="BW20" s="20">
        <f t="shared" si="4"/>
        <v>1923.3800000000647</v>
      </c>
      <c r="BX20" s="20">
        <f t="shared" si="4"/>
        <v>1381.2000000000376</v>
      </c>
      <c r="BY20" s="17">
        <f t="shared" si="5"/>
        <v>10976.820000000022</v>
      </c>
      <c r="BZ20" s="17">
        <f t="shared" si="6"/>
        <v>548.82999999999629</v>
      </c>
      <c r="CA20" s="17">
        <f t="shared" si="7"/>
        <v>5154.9400000000305</v>
      </c>
      <c r="CB20" s="17">
        <f t="shared" si="8"/>
        <v>16680.590000000051</v>
      </c>
    </row>
    <row r="21" spans="1:80" x14ac:dyDescent="0.25">
      <c r="A21" t="str">
        <f t="shared" si="0"/>
        <v>TAU.BPW</v>
      </c>
      <c r="B21" s="1" t="s">
        <v>31</v>
      </c>
      <c r="C21" s="1" t="s">
        <v>37</v>
      </c>
      <c r="D21" s="1" t="s">
        <v>37</v>
      </c>
      <c r="E21" s="17">
        <v>122.98999999999796</v>
      </c>
      <c r="F21" s="17">
        <v>76.200000000000728</v>
      </c>
      <c r="G21" s="17">
        <v>64.930000000000291</v>
      </c>
      <c r="H21" s="17">
        <v>65.859999999998763</v>
      </c>
      <c r="I21" s="17">
        <v>140.13999999999942</v>
      </c>
      <c r="J21" s="17">
        <v>191.35000000000218</v>
      </c>
      <c r="K21" s="17">
        <v>329.65999999999622</v>
      </c>
      <c r="L21" s="17">
        <v>132.65999999999985</v>
      </c>
      <c r="M21" s="17">
        <v>137.52000000000407</v>
      </c>
      <c r="N21" s="17">
        <v>283.40000000000146</v>
      </c>
      <c r="O21" s="17">
        <v>140.16000000000349</v>
      </c>
      <c r="P21" s="17">
        <v>95.579999999999927</v>
      </c>
      <c r="Q21" s="20">
        <v>6.1499999999999773</v>
      </c>
      <c r="R21" s="20">
        <v>3.8099999999999454</v>
      </c>
      <c r="S21" s="20">
        <v>3.25</v>
      </c>
      <c r="T21" s="20">
        <v>3.2899999999999636</v>
      </c>
      <c r="U21" s="20">
        <v>7.0100000000002183</v>
      </c>
      <c r="V21" s="20">
        <v>9.5699999999999363</v>
      </c>
      <c r="W21" s="20">
        <v>16.480000000000018</v>
      </c>
      <c r="X21" s="20">
        <v>6.6299999999999955</v>
      </c>
      <c r="Y21" s="20">
        <v>6.8799999999999955</v>
      </c>
      <c r="Z21" s="20">
        <v>14.170000000000073</v>
      </c>
      <c r="AA21" s="20">
        <v>7.0099999999999909</v>
      </c>
      <c r="AB21" s="20">
        <v>4.7799999999999727</v>
      </c>
      <c r="AC21" s="17">
        <v>60.079999999999927</v>
      </c>
      <c r="AD21" s="17">
        <v>36.869999999999891</v>
      </c>
      <c r="AE21" s="17">
        <v>31.170000000000073</v>
      </c>
      <c r="AF21" s="17">
        <v>31.300000000000182</v>
      </c>
      <c r="AG21" s="17">
        <v>65.940000000000509</v>
      </c>
      <c r="AH21" s="17">
        <v>89.059999999999491</v>
      </c>
      <c r="AI21" s="17">
        <v>151.80999999999767</v>
      </c>
      <c r="AJ21" s="17">
        <v>60.419999999999163</v>
      </c>
      <c r="AK21" s="17">
        <v>61.929999999998472</v>
      </c>
      <c r="AL21" s="17">
        <v>126.22000000000116</v>
      </c>
      <c r="AM21" s="17">
        <v>61.710000000000946</v>
      </c>
      <c r="AN21" s="17">
        <v>41.609999999999673</v>
      </c>
      <c r="AO21" s="20">
        <f t="shared" si="1"/>
        <v>189.21999999999787</v>
      </c>
      <c r="AP21" s="20">
        <f t="shared" si="2"/>
        <v>116.88000000000056</v>
      </c>
      <c r="AQ21" s="20">
        <f t="shared" si="2"/>
        <v>99.350000000000364</v>
      </c>
      <c r="AR21" s="20">
        <f t="shared" si="2"/>
        <v>100.44999999999891</v>
      </c>
      <c r="AS21" s="20">
        <f t="shared" si="2"/>
        <v>213.09000000000015</v>
      </c>
      <c r="AT21" s="20">
        <f t="shared" si="2"/>
        <v>289.98000000000161</v>
      </c>
      <c r="AU21" s="20">
        <f t="shared" si="2"/>
        <v>497.94999999999391</v>
      </c>
      <c r="AV21" s="20">
        <f t="shared" si="2"/>
        <v>199.70999999999901</v>
      </c>
      <c r="AW21" s="20">
        <f t="shared" si="2"/>
        <v>206.33000000000254</v>
      </c>
      <c r="AX21" s="20">
        <f t="shared" si="2"/>
        <v>423.79000000000269</v>
      </c>
      <c r="AY21" s="20">
        <f t="shared" si="2"/>
        <v>208.88000000000443</v>
      </c>
      <c r="AZ21" s="20">
        <f t="shared" si="2"/>
        <v>141.96999999999957</v>
      </c>
      <c r="BA21" s="17">
        <v>1.44</v>
      </c>
      <c r="BB21" s="17">
        <v>0.89</v>
      </c>
      <c r="BC21" s="17">
        <v>0.76</v>
      </c>
      <c r="BD21" s="17">
        <v>0.77</v>
      </c>
      <c r="BE21" s="17">
        <v>1.64</v>
      </c>
      <c r="BF21" s="17">
        <v>2.2400000000000002</v>
      </c>
      <c r="BG21" s="17">
        <v>3.86</v>
      </c>
      <c r="BH21" s="17">
        <v>1.55</v>
      </c>
      <c r="BI21" s="17">
        <v>1.61</v>
      </c>
      <c r="BJ21" s="17">
        <v>3.32</v>
      </c>
      <c r="BK21" s="17">
        <v>1.64</v>
      </c>
      <c r="BL21" s="17">
        <v>1.1200000000000001</v>
      </c>
      <c r="BM21" s="20">
        <f t="shared" si="3"/>
        <v>190.65999999999786</v>
      </c>
      <c r="BN21" s="20">
        <f t="shared" si="4"/>
        <v>117.77000000000056</v>
      </c>
      <c r="BO21" s="20">
        <f t="shared" si="4"/>
        <v>100.11000000000037</v>
      </c>
      <c r="BP21" s="20">
        <f t="shared" si="4"/>
        <v>101.2199999999989</v>
      </c>
      <c r="BQ21" s="20">
        <f t="shared" si="4"/>
        <v>214.73000000000013</v>
      </c>
      <c r="BR21" s="20">
        <f t="shared" si="4"/>
        <v>292.22000000000162</v>
      </c>
      <c r="BS21" s="20">
        <f t="shared" si="4"/>
        <v>501.80999999999392</v>
      </c>
      <c r="BT21" s="20">
        <f t="shared" si="4"/>
        <v>201.25999999999902</v>
      </c>
      <c r="BU21" s="20">
        <f t="shared" si="4"/>
        <v>207.94000000000256</v>
      </c>
      <c r="BV21" s="20">
        <f t="shared" si="4"/>
        <v>427.11000000000269</v>
      </c>
      <c r="BW21" s="20">
        <f t="shared" si="4"/>
        <v>210.52000000000442</v>
      </c>
      <c r="BX21" s="20">
        <f t="shared" si="4"/>
        <v>143.08999999999958</v>
      </c>
      <c r="BY21" s="17">
        <f t="shared" si="5"/>
        <v>1780.4500000000044</v>
      </c>
      <c r="BZ21" s="17">
        <f t="shared" si="6"/>
        <v>89.030000000000086</v>
      </c>
      <c r="CA21" s="17">
        <f t="shared" si="7"/>
        <v>838.95999999999719</v>
      </c>
      <c r="CB21" s="17">
        <f t="shared" si="8"/>
        <v>2708.4400000000019</v>
      </c>
    </row>
    <row r="22" spans="1:80" x14ac:dyDescent="0.25">
      <c r="A22" t="str">
        <f t="shared" si="0"/>
        <v>ENMP.BR3</v>
      </c>
      <c r="B22" s="1" t="s">
        <v>43</v>
      </c>
      <c r="C22" s="1" t="s">
        <v>39</v>
      </c>
      <c r="D22" s="1" t="s">
        <v>39</v>
      </c>
      <c r="E22" s="17">
        <v>0</v>
      </c>
      <c r="F22" s="17">
        <v>0</v>
      </c>
      <c r="G22" s="17">
        <v>0</v>
      </c>
      <c r="H22" s="17">
        <v>0</v>
      </c>
      <c r="I22" s="17">
        <v>477.70000000001164</v>
      </c>
      <c r="J22" s="17">
        <v>616.75999999995111</v>
      </c>
      <c r="K22" s="17">
        <v>1023.5100000000093</v>
      </c>
      <c r="L22" s="17">
        <v>635.62999999994645</v>
      </c>
      <c r="M22" s="17">
        <v>707.51999999996042</v>
      </c>
      <c r="N22" s="17">
        <v>1693.1900000000605</v>
      </c>
      <c r="O22" s="17">
        <v>1063.4400000000605</v>
      </c>
      <c r="P22" s="17">
        <v>740.03999999997905</v>
      </c>
      <c r="Q22" s="20">
        <v>0</v>
      </c>
      <c r="R22" s="20">
        <v>0</v>
      </c>
      <c r="S22" s="20">
        <v>0</v>
      </c>
      <c r="T22" s="20">
        <v>0</v>
      </c>
      <c r="U22" s="20">
        <v>23.889999999999873</v>
      </c>
      <c r="V22" s="20">
        <v>30.840000000000146</v>
      </c>
      <c r="W22" s="20">
        <v>51.179999999999993</v>
      </c>
      <c r="X22" s="20">
        <v>31.78</v>
      </c>
      <c r="Y22" s="20">
        <v>35.369999999999997</v>
      </c>
      <c r="Z22" s="20">
        <v>84.659999999999854</v>
      </c>
      <c r="AA22" s="20">
        <v>53.170000000000073</v>
      </c>
      <c r="AB22" s="20">
        <v>37</v>
      </c>
      <c r="AC22" s="17">
        <v>0</v>
      </c>
      <c r="AD22" s="17">
        <v>0</v>
      </c>
      <c r="AE22" s="17">
        <v>0</v>
      </c>
      <c r="AF22" s="17">
        <v>0</v>
      </c>
      <c r="AG22" s="17">
        <v>224.76999999999862</v>
      </c>
      <c r="AH22" s="17">
        <v>287.06999999999971</v>
      </c>
      <c r="AI22" s="17">
        <v>471.33</v>
      </c>
      <c r="AJ22" s="17">
        <v>289.47000000000003</v>
      </c>
      <c r="AK22" s="17">
        <v>318.61</v>
      </c>
      <c r="AL22" s="17">
        <v>754.11999999999898</v>
      </c>
      <c r="AM22" s="17">
        <v>468.22000000000025</v>
      </c>
      <c r="AN22" s="17">
        <v>322.18000000000029</v>
      </c>
      <c r="AO22" s="20">
        <f t="shared" si="1"/>
        <v>0</v>
      </c>
      <c r="AP22" s="20">
        <f t="shared" si="2"/>
        <v>0</v>
      </c>
      <c r="AQ22" s="20">
        <f t="shared" si="2"/>
        <v>0</v>
      </c>
      <c r="AR22" s="20">
        <f t="shared" si="2"/>
        <v>0</v>
      </c>
      <c r="AS22" s="20">
        <f t="shared" si="2"/>
        <v>726.36000000001013</v>
      </c>
      <c r="AT22" s="20">
        <f t="shared" si="2"/>
        <v>934.66999999995096</v>
      </c>
      <c r="AU22" s="20">
        <f t="shared" si="2"/>
        <v>1546.0200000000093</v>
      </c>
      <c r="AV22" s="20">
        <f t="shared" si="2"/>
        <v>956.87999999994645</v>
      </c>
      <c r="AW22" s="20">
        <f t="shared" si="2"/>
        <v>1061.4999999999604</v>
      </c>
      <c r="AX22" s="20">
        <f t="shared" si="2"/>
        <v>2531.9700000000594</v>
      </c>
      <c r="AY22" s="20">
        <f t="shared" si="2"/>
        <v>1584.8300000000609</v>
      </c>
      <c r="AZ22" s="20">
        <f t="shared" si="2"/>
        <v>1099.2199999999793</v>
      </c>
      <c r="BA22" s="17">
        <v>0</v>
      </c>
      <c r="BB22" s="17">
        <v>0</v>
      </c>
      <c r="BC22" s="17">
        <v>0</v>
      </c>
      <c r="BD22" s="17">
        <v>0</v>
      </c>
      <c r="BE22" s="17">
        <v>5.59</v>
      </c>
      <c r="BF22" s="17">
        <v>7.22</v>
      </c>
      <c r="BG22" s="17">
        <v>11.99</v>
      </c>
      <c r="BH22" s="17">
        <v>7.44</v>
      </c>
      <c r="BI22" s="17">
        <v>8.2899999999999991</v>
      </c>
      <c r="BJ22" s="17">
        <v>19.829999999999998</v>
      </c>
      <c r="BK22" s="17">
        <v>12.46</v>
      </c>
      <c r="BL22" s="17">
        <v>8.67</v>
      </c>
      <c r="BM22" s="20">
        <f t="shared" si="3"/>
        <v>0</v>
      </c>
      <c r="BN22" s="20">
        <f t="shared" si="4"/>
        <v>0</v>
      </c>
      <c r="BO22" s="20">
        <f t="shared" si="4"/>
        <v>0</v>
      </c>
      <c r="BP22" s="20">
        <f t="shared" si="4"/>
        <v>0</v>
      </c>
      <c r="BQ22" s="20">
        <f t="shared" si="4"/>
        <v>731.95000000001016</v>
      </c>
      <c r="BR22" s="20">
        <f t="shared" si="4"/>
        <v>941.88999999995099</v>
      </c>
      <c r="BS22" s="20">
        <f t="shared" si="4"/>
        <v>1558.0100000000093</v>
      </c>
      <c r="BT22" s="20">
        <f t="shared" si="4"/>
        <v>964.3199999999465</v>
      </c>
      <c r="BU22" s="20">
        <f t="shared" si="4"/>
        <v>1069.7899999999604</v>
      </c>
      <c r="BV22" s="20">
        <f t="shared" si="4"/>
        <v>2551.8000000000593</v>
      </c>
      <c r="BW22" s="20">
        <f t="shared" si="4"/>
        <v>1597.2900000000609</v>
      </c>
      <c r="BX22" s="20">
        <f t="shared" si="4"/>
        <v>1107.8899999999794</v>
      </c>
      <c r="BY22" s="17">
        <f t="shared" si="5"/>
        <v>6957.789999999979</v>
      </c>
      <c r="BZ22" s="17">
        <f t="shared" si="6"/>
        <v>347.88999999999993</v>
      </c>
      <c r="CA22" s="17">
        <f t="shared" si="7"/>
        <v>3217.2599999999975</v>
      </c>
      <c r="CB22" s="17">
        <f t="shared" si="8"/>
        <v>10522.939999999977</v>
      </c>
    </row>
    <row r="23" spans="1:80" x14ac:dyDescent="0.25">
      <c r="A23" t="str">
        <f t="shared" si="0"/>
        <v>EPPA.BR3</v>
      </c>
      <c r="B23" s="1" t="s">
        <v>186</v>
      </c>
      <c r="C23" s="1" t="s">
        <v>39</v>
      </c>
      <c r="D23" s="1" t="s">
        <v>39</v>
      </c>
      <c r="E23" s="17">
        <v>778.45999999996275</v>
      </c>
      <c r="F23" s="17">
        <v>509.30999999999767</v>
      </c>
      <c r="G23" s="17">
        <v>445.67000000001281</v>
      </c>
      <c r="H23" s="17">
        <v>423.82999999998719</v>
      </c>
      <c r="I23" s="17">
        <v>0</v>
      </c>
      <c r="J23" s="17">
        <v>0</v>
      </c>
      <c r="K23" s="17">
        <v>0</v>
      </c>
      <c r="L23" s="17">
        <v>0</v>
      </c>
      <c r="M23" s="17">
        <v>0</v>
      </c>
      <c r="N23" s="17">
        <v>0</v>
      </c>
      <c r="O23" s="17">
        <v>0</v>
      </c>
      <c r="P23" s="17">
        <v>0</v>
      </c>
      <c r="Q23" s="20">
        <v>38.920000000000073</v>
      </c>
      <c r="R23" s="20">
        <v>25.470000000000027</v>
      </c>
      <c r="S23" s="20">
        <v>22.289999999999964</v>
      </c>
      <c r="T23" s="20">
        <v>21.190000000000055</v>
      </c>
      <c r="U23" s="20">
        <v>0</v>
      </c>
      <c r="V23" s="20">
        <v>0</v>
      </c>
      <c r="W23" s="20">
        <v>0</v>
      </c>
      <c r="X23" s="20">
        <v>0</v>
      </c>
      <c r="Y23" s="20">
        <v>0</v>
      </c>
      <c r="Z23" s="20">
        <v>0</v>
      </c>
      <c r="AA23" s="20">
        <v>0</v>
      </c>
      <c r="AB23" s="20">
        <v>0</v>
      </c>
      <c r="AC23" s="17">
        <v>380.20999999999913</v>
      </c>
      <c r="AD23" s="17">
        <v>246.48999999999796</v>
      </c>
      <c r="AE23" s="17">
        <v>213.88999999999942</v>
      </c>
      <c r="AF23" s="17">
        <v>201.43000000000029</v>
      </c>
      <c r="AG23" s="17">
        <v>0</v>
      </c>
      <c r="AH23" s="17">
        <v>0</v>
      </c>
      <c r="AI23" s="17">
        <v>0</v>
      </c>
      <c r="AJ23" s="17">
        <v>0</v>
      </c>
      <c r="AK23" s="17">
        <v>0</v>
      </c>
      <c r="AL23" s="17">
        <v>0</v>
      </c>
      <c r="AM23" s="17">
        <v>0</v>
      </c>
      <c r="AN23" s="17">
        <v>0</v>
      </c>
      <c r="AO23" s="20">
        <f t="shared" si="1"/>
        <v>1197.5899999999619</v>
      </c>
      <c r="AP23" s="20">
        <f t="shared" si="2"/>
        <v>781.26999999999566</v>
      </c>
      <c r="AQ23" s="20">
        <f t="shared" si="2"/>
        <v>681.85000000001219</v>
      </c>
      <c r="AR23" s="20">
        <f t="shared" si="2"/>
        <v>646.44999999998754</v>
      </c>
      <c r="AS23" s="20">
        <f t="shared" si="2"/>
        <v>0</v>
      </c>
      <c r="AT23" s="20">
        <f t="shared" si="2"/>
        <v>0</v>
      </c>
      <c r="AU23" s="20">
        <f t="shared" si="2"/>
        <v>0</v>
      </c>
      <c r="AV23" s="20">
        <f t="shared" si="2"/>
        <v>0</v>
      </c>
      <c r="AW23" s="20">
        <f t="shared" si="2"/>
        <v>0</v>
      </c>
      <c r="AX23" s="20">
        <f t="shared" si="2"/>
        <v>0</v>
      </c>
      <c r="AY23" s="20">
        <f t="shared" si="2"/>
        <v>0</v>
      </c>
      <c r="AZ23" s="20">
        <f t="shared" si="2"/>
        <v>0</v>
      </c>
      <c r="BA23" s="17">
        <v>9.1199999999999992</v>
      </c>
      <c r="BB23" s="17">
        <v>5.97</v>
      </c>
      <c r="BC23" s="17">
        <v>5.22</v>
      </c>
      <c r="BD23" s="17">
        <v>4.96</v>
      </c>
      <c r="BE23" s="17">
        <v>0</v>
      </c>
      <c r="BF23" s="17">
        <v>0</v>
      </c>
      <c r="BG23" s="17">
        <v>0</v>
      </c>
      <c r="BH23" s="17">
        <v>0</v>
      </c>
      <c r="BI23" s="17">
        <v>0</v>
      </c>
      <c r="BJ23" s="17">
        <v>0</v>
      </c>
      <c r="BK23" s="17">
        <v>0</v>
      </c>
      <c r="BL23" s="17">
        <v>0</v>
      </c>
      <c r="BM23" s="20">
        <f t="shared" si="3"/>
        <v>1206.7099999999618</v>
      </c>
      <c r="BN23" s="20">
        <f t="shared" si="4"/>
        <v>787.23999999999569</v>
      </c>
      <c r="BO23" s="20">
        <f t="shared" si="4"/>
        <v>687.07000000001221</v>
      </c>
      <c r="BP23" s="20">
        <f t="shared" si="4"/>
        <v>651.40999999998758</v>
      </c>
      <c r="BQ23" s="20">
        <f t="shared" si="4"/>
        <v>0</v>
      </c>
      <c r="BR23" s="20">
        <f t="shared" si="4"/>
        <v>0</v>
      </c>
      <c r="BS23" s="20">
        <f t="shared" si="4"/>
        <v>0</v>
      </c>
      <c r="BT23" s="20">
        <f t="shared" si="4"/>
        <v>0</v>
      </c>
      <c r="BU23" s="20">
        <f t="shared" si="4"/>
        <v>0</v>
      </c>
      <c r="BV23" s="20">
        <f t="shared" si="4"/>
        <v>0</v>
      </c>
      <c r="BW23" s="20">
        <f t="shared" si="4"/>
        <v>0</v>
      </c>
      <c r="BX23" s="20">
        <f t="shared" si="4"/>
        <v>0</v>
      </c>
      <c r="BY23" s="17">
        <f t="shared" si="5"/>
        <v>2157.2699999999604</v>
      </c>
      <c r="BZ23" s="17">
        <f t="shared" si="6"/>
        <v>107.87000000000012</v>
      </c>
      <c r="CA23" s="17">
        <f t="shared" si="7"/>
        <v>1067.2899999999968</v>
      </c>
      <c r="CB23" s="17">
        <f t="shared" si="8"/>
        <v>3332.4299999999571</v>
      </c>
    </row>
    <row r="24" spans="1:80" x14ac:dyDescent="0.25">
      <c r="A24" t="str">
        <f t="shared" si="0"/>
        <v>ENMP.BR4</v>
      </c>
      <c r="B24" s="1" t="s">
        <v>43</v>
      </c>
      <c r="C24" s="1" t="s">
        <v>40</v>
      </c>
      <c r="D24" s="1" t="s">
        <v>40</v>
      </c>
      <c r="E24" s="17">
        <v>0</v>
      </c>
      <c r="F24" s="17">
        <v>0</v>
      </c>
      <c r="G24" s="17">
        <v>0</v>
      </c>
      <c r="H24" s="17">
        <v>0</v>
      </c>
      <c r="I24" s="17">
        <v>479.97000000003027</v>
      </c>
      <c r="J24" s="17">
        <v>622.61999999999534</v>
      </c>
      <c r="K24" s="17">
        <v>1089.7999999999302</v>
      </c>
      <c r="L24" s="17">
        <v>683.5800000000163</v>
      </c>
      <c r="M24" s="17">
        <v>817.25000000005821</v>
      </c>
      <c r="N24" s="17">
        <v>1461.0399999999208</v>
      </c>
      <c r="O24" s="17">
        <v>774.18000000005122</v>
      </c>
      <c r="P24" s="17">
        <v>801.76999999996042</v>
      </c>
      <c r="Q24" s="20">
        <v>0</v>
      </c>
      <c r="R24" s="20">
        <v>0</v>
      </c>
      <c r="S24" s="20">
        <v>0</v>
      </c>
      <c r="T24" s="20">
        <v>0</v>
      </c>
      <c r="U24" s="20">
        <v>24</v>
      </c>
      <c r="V24" s="20">
        <v>31.130000000000109</v>
      </c>
      <c r="W24" s="20">
        <v>54.490000000000009</v>
      </c>
      <c r="X24" s="20">
        <v>34.180000000000064</v>
      </c>
      <c r="Y24" s="20">
        <v>40.8599999999999</v>
      </c>
      <c r="Z24" s="20">
        <v>73.050000000000182</v>
      </c>
      <c r="AA24" s="20">
        <v>38.710000000000036</v>
      </c>
      <c r="AB24" s="20">
        <v>40.090000000000032</v>
      </c>
      <c r="AC24" s="17">
        <v>0</v>
      </c>
      <c r="AD24" s="17">
        <v>0</v>
      </c>
      <c r="AE24" s="17">
        <v>0</v>
      </c>
      <c r="AF24" s="17">
        <v>0</v>
      </c>
      <c r="AG24" s="17">
        <v>225.84000000000015</v>
      </c>
      <c r="AH24" s="17">
        <v>289.79999999999927</v>
      </c>
      <c r="AI24" s="17">
        <v>501.86000000000058</v>
      </c>
      <c r="AJ24" s="17">
        <v>311.31000000000131</v>
      </c>
      <c r="AK24" s="17">
        <v>368.02000000000044</v>
      </c>
      <c r="AL24" s="17">
        <v>650.72999999999956</v>
      </c>
      <c r="AM24" s="17">
        <v>340.85999999999967</v>
      </c>
      <c r="AN24" s="17">
        <v>349.05000000000018</v>
      </c>
      <c r="AO24" s="20">
        <f t="shared" si="1"/>
        <v>0</v>
      </c>
      <c r="AP24" s="20">
        <f t="shared" si="2"/>
        <v>0</v>
      </c>
      <c r="AQ24" s="20">
        <f t="shared" si="2"/>
        <v>0</v>
      </c>
      <c r="AR24" s="20">
        <f t="shared" si="2"/>
        <v>0</v>
      </c>
      <c r="AS24" s="20">
        <f t="shared" si="2"/>
        <v>729.81000000003041</v>
      </c>
      <c r="AT24" s="20">
        <f t="shared" si="2"/>
        <v>943.54999999999472</v>
      </c>
      <c r="AU24" s="20">
        <f t="shared" si="2"/>
        <v>1646.1499999999307</v>
      </c>
      <c r="AV24" s="20">
        <f t="shared" si="2"/>
        <v>1029.0700000000177</v>
      </c>
      <c r="AW24" s="20">
        <f t="shared" si="2"/>
        <v>1226.1300000000585</v>
      </c>
      <c r="AX24" s="20">
        <f t="shared" si="2"/>
        <v>2184.8199999999206</v>
      </c>
      <c r="AY24" s="20">
        <f t="shared" si="2"/>
        <v>1153.7500000000509</v>
      </c>
      <c r="AZ24" s="20">
        <f t="shared" si="2"/>
        <v>1190.9099999999607</v>
      </c>
      <c r="BA24" s="17">
        <v>0</v>
      </c>
      <c r="BB24" s="17">
        <v>0</v>
      </c>
      <c r="BC24" s="17">
        <v>0</v>
      </c>
      <c r="BD24" s="17">
        <v>0</v>
      </c>
      <c r="BE24" s="17">
        <v>5.62</v>
      </c>
      <c r="BF24" s="17">
        <v>7.29</v>
      </c>
      <c r="BG24" s="17">
        <v>12.76</v>
      </c>
      <c r="BH24" s="17">
        <v>8.01</v>
      </c>
      <c r="BI24" s="17">
        <v>9.57</v>
      </c>
      <c r="BJ24" s="17">
        <v>17.11</v>
      </c>
      <c r="BK24" s="17">
        <v>9.07</v>
      </c>
      <c r="BL24" s="17">
        <v>9.39</v>
      </c>
      <c r="BM24" s="20">
        <f t="shared" si="3"/>
        <v>0</v>
      </c>
      <c r="BN24" s="20">
        <f t="shared" si="4"/>
        <v>0</v>
      </c>
      <c r="BO24" s="20">
        <f t="shared" si="4"/>
        <v>0</v>
      </c>
      <c r="BP24" s="20">
        <f t="shared" si="4"/>
        <v>0</v>
      </c>
      <c r="BQ24" s="20">
        <f t="shared" si="4"/>
        <v>735.43000000003042</v>
      </c>
      <c r="BR24" s="20">
        <f t="shared" si="4"/>
        <v>950.83999999999469</v>
      </c>
      <c r="BS24" s="20">
        <f t="shared" si="4"/>
        <v>1658.9099999999307</v>
      </c>
      <c r="BT24" s="20">
        <f t="shared" si="4"/>
        <v>1037.0800000000177</v>
      </c>
      <c r="BU24" s="20">
        <f t="shared" si="4"/>
        <v>1235.7000000000585</v>
      </c>
      <c r="BV24" s="20">
        <f t="shared" si="4"/>
        <v>2201.9299999999207</v>
      </c>
      <c r="BW24" s="20">
        <f t="shared" si="4"/>
        <v>1162.8200000000509</v>
      </c>
      <c r="BX24" s="20">
        <f t="shared" si="4"/>
        <v>1200.2999999999608</v>
      </c>
      <c r="BY24" s="17">
        <f t="shared" si="5"/>
        <v>6730.2099999999627</v>
      </c>
      <c r="BZ24" s="17">
        <f t="shared" si="6"/>
        <v>336.51000000000033</v>
      </c>
      <c r="CA24" s="17">
        <f t="shared" si="7"/>
        <v>3116.2900000000018</v>
      </c>
      <c r="CB24" s="17">
        <f t="shared" si="8"/>
        <v>10183.009999999964</v>
      </c>
    </row>
    <row r="25" spans="1:80" x14ac:dyDescent="0.25">
      <c r="A25" t="str">
        <f t="shared" si="0"/>
        <v>EPPA.BR4</v>
      </c>
      <c r="B25" s="1" t="s">
        <v>186</v>
      </c>
      <c r="C25" s="1" t="s">
        <v>40</v>
      </c>
      <c r="D25" s="1" t="s">
        <v>40</v>
      </c>
      <c r="E25" s="17">
        <v>795.71000000002095</v>
      </c>
      <c r="F25" s="17">
        <v>550.79000000003725</v>
      </c>
      <c r="G25" s="17">
        <v>469.35999999998603</v>
      </c>
      <c r="H25" s="17">
        <v>451.07000000000698</v>
      </c>
      <c r="I25" s="17">
        <v>0</v>
      </c>
      <c r="J25" s="17">
        <v>0</v>
      </c>
      <c r="K25" s="17">
        <v>0</v>
      </c>
      <c r="L25" s="17">
        <v>0</v>
      </c>
      <c r="M25" s="17">
        <v>0</v>
      </c>
      <c r="N25" s="17">
        <v>0</v>
      </c>
      <c r="O25" s="17">
        <v>0</v>
      </c>
      <c r="P25" s="17">
        <v>0</v>
      </c>
      <c r="Q25" s="20">
        <v>39.779999999999973</v>
      </c>
      <c r="R25" s="20">
        <v>27.540000000000191</v>
      </c>
      <c r="S25" s="20">
        <v>23.469999999999914</v>
      </c>
      <c r="T25" s="20">
        <v>22.559999999999945</v>
      </c>
      <c r="U25" s="20">
        <v>0</v>
      </c>
      <c r="V25" s="20">
        <v>0</v>
      </c>
      <c r="W25" s="20">
        <v>0</v>
      </c>
      <c r="X25" s="20">
        <v>0</v>
      </c>
      <c r="Y25" s="20">
        <v>0</v>
      </c>
      <c r="Z25" s="20">
        <v>0</v>
      </c>
      <c r="AA25" s="20">
        <v>0</v>
      </c>
      <c r="AB25" s="20">
        <v>0</v>
      </c>
      <c r="AC25" s="17">
        <v>388.6299999999992</v>
      </c>
      <c r="AD25" s="17">
        <v>266.55999999999949</v>
      </c>
      <c r="AE25" s="17">
        <v>225.26000000000022</v>
      </c>
      <c r="AF25" s="17">
        <v>214.36999999999989</v>
      </c>
      <c r="AG25" s="17">
        <v>0</v>
      </c>
      <c r="AH25" s="17">
        <v>0</v>
      </c>
      <c r="AI25" s="17">
        <v>0</v>
      </c>
      <c r="AJ25" s="17">
        <v>0</v>
      </c>
      <c r="AK25" s="17">
        <v>0</v>
      </c>
      <c r="AL25" s="17">
        <v>0</v>
      </c>
      <c r="AM25" s="17">
        <v>0</v>
      </c>
      <c r="AN25" s="17">
        <v>0</v>
      </c>
      <c r="AO25" s="20">
        <f t="shared" si="1"/>
        <v>1224.1200000000201</v>
      </c>
      <c r="AP25" s="20">
        <f t="shared" si="2"/>
        <v>844.89000000003693</v>
      </c>
      <c r="AQ25" s="20">
        <f t="shared" si="2"/>
        <v>718.08999999998616</v>
      </c>
      <c r="AR25" s="20">
        <f t="shared" si="2"/>
        <v>688.00000000000682</v>
      </c>
      <c r="AS25" s="20">
        <f t="shared" si="2"/>
        <v>0</v>
      </c>
      <c r="AT25" s="20">
        <f t="shared" si="2"/>
        <v>0</v>
      </c>
      <c r="AU25" s="20">
        <f t="shared" si="2"/>
        <v>0</v>
      </c>
      <c r="AV25" s="20">
        <f t="shared" si="2"/>
        <v>0</v>
      </c>
      <c r="AW25" s="20">
        <f t="shared" si="2"/>
        <v>0</v>
      </c>
      <c r="AX25" s="20">
        <f t="shared" si="2"/>
        <v>0</v>
      </c>
      <c r="AY25" s="20">
        <f t="shared" si="2"/>
        <v>0</v>
      </c>
      <c r="AZ25" s="20">
        <f t="shared" si="2"/>
        <v>0</v>
      </c>
      <c r="BA25" s="17">
        <v>9.32</v>
      </c>
      <c r="BB25" s="17">
        <v>6.45</v>
      </c>
      <c r="BC25" s="17">
        <v>5.5</v>
      </c>
      <c r="BD25" s="17">
        <v>5.28</v>
      </c>
      <c r="BE25" s="17">
        <v>0</v>
      </c>
      <c r="BF25" s="17">
        <v>0</v>
      </c>
      <c r="BG25" s="17">
        <v>0</v>
      </c>
      <c r="BH25" s="17">
        <v>0</v>
      </c>
      <c r="BI25" s="17">
        <v>0</v>
      </c>
      <c r="BJ25" s="17">
        <v>0</v>
      </c>
      <c r="BK25" s="17">
        <v>0</v>
      </c>
      <c r="BL25" s="17">
        <v>0</v>
      </c>
      <c r="BM25" s="20">
        <f t="shared" si="3"/>
        <v>1233.4400000000201</v>
      </c>
      <c r="BN25" s="20">
        <f t="shared" si="4"/>
        <v>851.34000000003698</v>
      </c>
      <c r="BO25" s="20">
        <f t="shared" si="4"/>
        <v>723.58999999998616</v>
      </c>
      <c r="BP25" s="20">
        <f t="shared" si="4"/>
        <v>693.28000000000679</v>
      </c>
      <c r="BQ25" s="20">
        <f t="shared" si="4"/>
        <v>0</v>
      </c>
      <c r="BR25" s="20">
        <f t="shared" si="4"/>
        <v>0</v>
      </c>
      <c r="BS25" s="20">
        <f t="shared" si="4"/>
        <v>0</v>
      </c>
      <c r="BT25" s="20">
        <f t="shared" si="4"/>
        <v>0</v>
      </c>
      <c r="BU25" s="20">
        <f t="shared" si="4"/>
        <v>0</v>
      </c>
      <c r="BV25" s="20">
        <f t="shared" si="4"/>
        <v>0</v>
      </c>
      <c r="BW25" s="20">
        <f t="shared" si="4"/>
        <v>0</v>
      </c>
      <c r="BX25" s="20">
        <f t="shared" si="4"/>
        <v>0</v>
      </c>
      <c r="BY25" s="17">
        <f t="shared" si="5"/>
        <v>2266.9300000000512</v>
      </c>
      <c r="BZ25" s="17">
        <f t="shared" si="6"/>
        <v>113.35000000000002</v>
      </c>
      <c r="CA25" s="17">
        <f t="shared" si="7"/>
        <v>1121.3699999999988</v>
      </c>
      <c r="CB25" s="17">
        <f t="shared" si="8"/>
        <v>3501.6500000000497</v>
      </c>
    </row>
    <row r="26" spans="1:80" x14ac:dyDescent="0.25">
      <c r="A26" t="str">
        <f t="shared" si="0"/>
        <v>ENMP.BR5</v>
      </c>
      <c r="B26" s="1" t="s">
        <v>43</v>
      </c>
      <c r="C26" s="1" t="s">
        <v>42</v>
      </c>
      <c r="D26" s="1" t="s">
        <v>42</v>
      </c>
      <c r="E26" s="17">
        <v>0</v>
      </c>
      <c r="F26" s="17">
        <v>0</v>
      </c>
      <c r="G26" s="17">
        <v>0</v>
      </c>
      <c r="H26" s="17">
        <v>0</v>
      </c>
      <c r="I26" s="17">
        <v>1375.4500000000116</v>
      </c>
      <c r="J26" s="17">
        <v>1617.5100000000093</v>
      </c>
      <c r="K26" s="17">
        <v>2967.9599999999627</v>
      </c>
      <c r="L26" s="17">
        <v>1961.4100000000326</v>
      </c>
      <c r="M26" s="17">
        <v>1875.7700000000186</v>
      </c>
      <c r="N26" s="17">
        <v>0</v>
      </c>
      <c r="O26" s="17">
        <v>1493.8899999999558</v>
      </c>
      <c r="P26" s="17">
        <v>1996.0300000000279</v>
      </c>
      <c r="Q26" s="20">
        <v>0</v>
      </c>
      <c r="R26" s="20">
        <v>0</v>
      </c>
      <c r="S26" s="20">
        <v>0</v>
      </c>
      <c r="T26" s="20">
        <v>0</v>
      </c>
      <c r="U26" s="20">
        <v>68.770000000000437</v>
      </c>
      <c r="V26" s="20">
        <v>80.8700000000008</v>
      </c>
      <c r="W26" s="20">
        <v>148.39000000000124</v>
      </c>
      <c r="X26" s="20">
        <v>98.069999999999709</v>
      </c>
      <c r="Y26" s="20">
        <v>93.790000000000873</v>
      </c>
      <c r="Z26" s="20">
        <v>0</v>
      </c>
      <c r="AA26" s="20">
        <v>74.68999999999869</v>
      </c>
      <c r="AB26" s="20">
        <v>99.809999999999491</v>
      </c>
      <c r="AC26" s="17">
        <v>0</v>
      </c>
      <c r="AD26" s="17">
        <v>0</v>
      </c>
      <c r="AE26" s="17">
        <v>0</v>
      </c>
      <c r="AF26" s="17">
        <v>0</v>
      </c>
      <c r="AG26" s="17">
        <v>647.19000000000233</v>
      </c>
      <c r="AH26" s="17">
        <v>752.85000000000582</v>
      </c>
      <c r="AI26" s="17">
        <v>1366.7600000000093</v>
      </c>
      <c r="AJ26" s="17">
        <v>893.23999999999069</v>
      </c>
      <c r="AK26" s="17">
        <v>844.68000000000757</v>
      </c>
      <c r="AL26" s="17">
        <v>0</v>
      </c>
      <c r="AM26" s="17">
        <v>657.74000000000524</v>
      </c>
      <c r="AN26" s="17">
        <v>868.97999999999593</v>
      </c>
      <c r="AO26" s="20">
        <f t="shared" si="1"/>
        <v>0</v>
      </c>
      <c r="AP26" s="20">
        <f t="shared" si="2"/>
        <v>0</v>
      </c>
      <c r="AQ26" s="20">
        <f t="shared" si="2"/>
        <v>0</v>
      </c>
      <c r="AR26" s="20">
        <f t="shared" si="2"/>
        <v>0</v>
      </c>
      <c r="AS26" s="20">
        <f t="shared" si="2"/>
        <v>2091.4100000000144</v>
      </c>
      <c r="AT26" s="20">
        <f t="shared" si="2"/>
        <v>2451.2300000000159</v>
      </c>
      <c r="AU26" s="20">
        <f t="shared" si="2"/>
        <v>4483.1099999999733</v>
      </c>
      <c r="AV26" s="20">
        <f t="shared" si="2"/>
        <v>2952.720000000023</v>
      </c>
      <c r="AW26" s="20">
        <f t="shared" si="2"/>
        <v>2814.2400000000271</v>
      </c>
      <c r="AX26" s="20">
        <f t="shared" si="2"/>
        <v>0</v>
      </c>
      <c r="AY26" s="20">
        <f t="shared" si="2"/>
        <v>2226.3199999999597</v>
      </c>
      <c r="AZ26" s="20">
        <f t="shared" si="2"/>
        <v>2964.8200000000234</v>
      </c>
      <c r="BA26" s="17">
        <v>0</v>
      </c>
      <c r="BB26" s="17">
        <v>0</v>
      </c>
      <c r="BC26" s="17">
        <v>0</v>
      </c>
      <c r="BD26" s="17">
        <v>0</v>
      </c>
      <c r="BE26" s="17">
        <v>16.11</v>
      </c>
      <c r="BF26" s="17">
        <v>18.940000000000001</v>
      </c>
      <c r="BG26" s="17">
        <v>34.76</v>
      </c>
      <c r="BH26" s="17">
        <v>22.97</v>
      </c>
      <c r="BI26" s="17">
        <v>21.97</v>
      </c>
      <c r="BJ26" s="17">
        <v>0</v>
      </c>
      <c r="BK26" s="17">
        <v>17.5</v>
      </c>
      <c r="BL26" s="17">
        <v>23.38</v>
      </c>
      <c r="BM26" s="20">
        <f t="shared" si="3"/>
        <v>0</v>
      </c>
      <c r="BN26" s="20">
        <f t="shared" si="4"/>
        <v>0</v>
      </c>
      <c r="BO26" s="20">
        <f t="shared" si="4"/>
        <v>0</v>
      </c>
      <c r="BP26" s="20">
        <f t="shared" si="4"/>
        <v>0</v>
      </c>
      <c r="BQ26" s="20">
        <f t="shared" si="4"/>
        <v>2107.5200000000145</v>
      </c>
      <c r="BR26" s="20">
        <f t="shared" si="4"/>
        <v>2470.170000000016</v>
      </c>
      <c r="BS26" s="20">
        <f t="shared" si="4"/>
        <v>4517.8699999999735</v>
      </c>
      <c r="BT26" s="20">
        <f t="shared" si="4"/>
        <v>2975.6900000000228</v>
      </c>
      <c r="BU26" s="20">
        <f t="shared" si="4"/>
        <v>2836.2100000000269</v>
      </c>
      <c r="BV26" s="20">
        <f t="shared" si="4"/>
        <v>0</v>
      </c>
      <c r="BW26" s="20">
        <f t="shared" si="4"/>
        <v>2243.8199999999597</v>
      </c>
      <c r="BX26" s="20">
        <f t="shared" si="4"/>
        <v>2988.2000000000235</v>
      </c>
      <c r="BY26" s="17">
        <f t="shared" si="5"/>
        <v>13288.020000000019</v>
      </c>
      <c r="BZ26" s="17">
        <f t="shared" si="6"/>
        <v>664.39000000000124</v>
      </c>
      <c r="CA26" s="17">
        <f t="shared" si="7"/>
        <v>6187.070000000017</v>
      </c>
      <c r="CB26" s="17">
        <f t="shared" si="8"/>
        <v>20139.480000000036</v>
      </c>
    </row>
    <row r="27" spans="1:80" x14ac:dyDescent="0.25">
      <c r="A27" t="str">
        <f t="shared" si="0"/>
        <v>EPPA.BR5</v>
      </c>
      <c r="B27" s="1" t="s">
        <v>186</v>
      </c>
      <c r="C27" s="1" t="s">
        <v>42</v>
      </c>
      <c r="D27" s="1" t="s">
        <v>42</v>
      </c>
      <c r="E27" s="17">
        <v>1917.9799999999814</v>
      </c>
      <c r="F27" s="17">
        <v>1319.2700000000186</v>
      </c>
      <c r="G27" s="17">
        <v>1177.2699999999604</v>
      </c>
      <c r="H27" s="17">
        <v>907.85000000009313</v>
      </c>
      <c r="I27" s="17">
        <v>0</v>
      </c>
      <c r="J27" s="17">
        <v>0</v>
      </c>
      <c r="K27" s="17">
        <v>0</v>
      </c>
      <c r="L27" s="17">
        <v>0</v>
      </c>
      <c r="M27" s="17">
        <v>0</v>
      </c>
      <c r="N27" s="17">
        <v>0</v>
      </c>
      <c r="O27" s="17">
        <v>0</v>
      </c>
      <c r="P27" s="17">
        <v>0</v>
      </c>
      <c r="Q27" s="20">
        <v>95.899999999997817</v>
      </c>
      <c r="R27" s="20">
        <v>65.960000000000946</v>
      </c>
      <c r="S27" s="20">
        <v>58.8700000000008</v>
      </c>
      <c r="T27" s="20">
        <v>45.400000000000546</v>
      </c>
      <c r="U27" s="20">
        <v>0</v>
      </c>
      <c r="V27" s="20">
        <v>0</v>
      </c>
      <c r="W27" s="20">
        <v>0</v>
      </c>
      <c r="X27" s="20">
        <v>0</v>
      </c>
      <c r="Y27" s="20">
        <v>0</v>
      </c>
      <c r="Z27" s="20">
        <v>0</v>
      </c>
      <c r="AA27" s="20">
        <v>0</v>
      </c>
      <c r="AB27" s="20">
        <v>0</v>
      </c>
      <c r="AC27" s="17">
        <v>936.76999999998952</v>
      </c>
      <c r="AD27" s="17">
        <v>638.47000000000116</v>
      </c>
      <c r="AE27" s="17">
        <v>565.00999999999476</v>
      </c>
      <c r="AF27" s="17">
        <v>431.4600000000064</v>
      </c>
      <c r="AG27" s="17">
        <v>0</v>
      </c>
      <c r="AH27" s="17">
        <v>0</v>
      </c>
      <c r="AI27" s="17">
        <v>0</v>
      </c>
      <c r="AJ27" s="17">
        <v>0</v>
      </c>
      <c r="AK27" s="17">
        <v>0</v>
      </c>
      <c r="AL27" s="17">
        <v>0</v>
      </c>
      <c r="AM27" s="17">
        <v>0</v>
      </c>
      <c r="AN27" s="17">
        <v>0</v>
      </c>
      <c r="AO27" s="20">
        <f t="shared" si="1"/>
        <v>2950.6499999999687</v>
      </c>
      <c r="AP27" s="20">
        <f t="shared" si="2"/>
        <v>2023.7000000000207</v>
      </c>
      <c r="AQ27" s="20">
        <f t="shared" si="2"/>
        <v>1801.149999999956</v>
      </c>
      <c r="AR27" s="20">
        <f t="shared" si="2"/>
        <v>1384.7100000001001</v>
      </c>
      <c r="AS27" s="20">
        <f t="shared" si="2"/>
        <v>0</v>
      </c>
      <c r="AT27" s="20">
        <f t="shared" si="2"/>
        <v>0</v>
      </c>
      <c r="AU27" s="20">
        <f t="shared" si="2"/>
        <v>0</v>
      </c>
      <c r="AV27" s="20">
        <f t="shared" si="2"/>
        <v>0</v>
      </c>
      <c r="AW27" s="20">
        <f t="shared" si="2"/>
        <v>0</v>
      </c>
      <c r="AX27" s="20">
        <f t="shared" si="2"/>
        <v>0</v>
      </c>
      <c r="AY27" s="20">
        <f t="shared" si="2"/>
        <v>0</v>
      </c>
      <c r="AZ27" s="20">
        <f t="shared" si="2"/>
        <v>0</v>
      </c>
      <c r="BA27" s="17">
        <v>22.46</v>
      </c>
      <c r="BB27" s="17">
        <v>15.45</v>
      </c>
      <c r="BC27" s="17">
        <v>13.79</v>
      </c>
      <c r="BD27" s="17">
        <v>10.63</v>
      </c>
      <c r="BE27" s="17">
        <v>0</v>
      </c>
      <c r="BF27" s="17">
        <v>0</v>
      </c>
      <c r="BG27" s="17">
        <v>0</v>
      </c>
      <c r="BH27" s="17">
        <v>0</v>
      </c>
      <c r="BI27" s="17">
        <v>0</v>
      </c>
      <c r="BJ27" s="17">
        <v>0</v>
      </c>
      <c r="BK27" s="17">
        <v>0</v>
      </c>
      <c r="BL27" s="17">
        <v>0</v>
      </c>
      <c r="BM27" s="20">
        <f t="shared" si="3"/>
        <v>2973.1099999999687</v>
      </c>
      <c r="BN27" s="20">
        <f t="shared" si="4"/>
        <v>2039.1500000000208</v>
      </c>
      <c r="BO27" s="20">
        <f t="shared" si="4"/>
        <v>1814.9399999999559</v>
      </c>
      <c r="BP27" s="20">
        <f t="shared" si="4"/>
        <v>1395.3400000001002</v>
      </c>
      <c r="BQ27" s="20">
        <f t="shared" si="4"/>
        <v>0</v>
      </c>
      <c r="BR27" s="20">
        <f t="shared" si="4"/>
        <v>0</v>
      </c>
      <c r="BS27" s="20">
        <f t="shared" si="4"/>
        <v>0</v>
      </c>
      <c r="BT27" s="20">
        <f t="shared" si="4"/>
        <v>0</v>
      </c>
      <c r="BU27" s="20">
        <f t="shared" si="4"/>
        <v>0</v>
      </c>
      <c r="BV27" s="20">
        <f t="shared" si="4"/>
        <v>0</v>
      </c>
      <c r="BW27" s="20">
        <f t="shared" si="4"/>
        <v>0</v>
      </c>
      <c r="BX27" s="20">
        <f t="shared" si="4"/>
        <v>0</v>
      </c>
      <c r="BY27" s="17">
        <f t="shared" si="5"/>
        <v>5322.3700000000536</v>
      </c>
      <c r="BZ27" s="17">
        <f t="shared" si="6"/>
        <v>266.13000000000011</v>
      </c>
      <c r="CA27" s="17">
        <f t="shared" si="7"/>
        <v>2634.0399999999918</v>
      </c>
      <c r="CB27" s="17">
        <f t="shared" si="8"/>
        <v>8222.5400000000445</v>
      </c>
    </row>
    <row r="28" spans="1:80" x14ac:dyDescent="0.25">
      <c r="A28" t="str">
        <f t="shared" si="0"/>
        <v>TAU.BRA</v>
      </c>
      <c r="B28" s="1" t="s">
        <v>31</v>
      </c>
      <c r="C28" s="1" t="s">
        <v>44</v>
      </c>
      <c r="D28" s="1" t="s">
        <v>44</v>
      </c>
      <c r="E28" s="17">
        <v>468.6299999999901</v>
      </c>
      <c r="F28" s="17">
        <v>342.79000000000087</v>
      </c>
      <c r="G28" s="17">
        <v>316.04000000000087</v>
      </c>
      <c r="H28" s="17">
        <v>277.29000000000087</v>
      </c>
      <c r="I28" s="17">
        <v>347.52999999999884</v>
      </c>
      <c r="J28" s="17">
        <v>617.19999999999663</v>
      </c>
      <c r="K28" s="17">
        <v>1362.7600000000093</v>
      </c>
      <c r="L28" s="17">
        <v>361.02000000000407</v>
      </c>
      <c r="M28" s="17">
        <v>391.81999999999243</v>
      </c>
      <c r="N28" s="17">
        <v>1222.3399999999965</v>
      </c>
      <c r="O28" s="17">
        <v>681.2100000000064</v>
      </c>
      <c r="P28" s="17">
        <v>507.33000000000175</v>
      </c>
      <c r="Q28" s="20">
        <v>23.430000000000007</v>
      </c>
      <c r="R28" s="20">
        <v>17.140000000000015</v>
      </c>
      <c r="S28" s="20">
        <v>15.799999999999983</v>
      </c>
      <c r="T28" s="20">
        <v>13.86</v>
      </c>
      <c r="U28" s="20">
        <v>17.38000000000001</v>
      </c>
      <c r="V28" s="20">
        <v>30.859999999999985</v>
      </c>
      <c r="W28" s="20">
        <v>68.1400000000001</v>
      </c>
      <c r="X28" s="20">
        <v>18.050000000000011</v>
      </c>
      <c r="Y28" s="20">
        <v>19.590000000000032</v>
      </c>
      <c r="Z28" s="20">
        <v>61.120000000000118</v>
      </c>
      <c r="AA28" s="20">
        <v>34.059999999999945</v>
      </c>
      <c r="AB28" s="20">
        <v>25.36000000000007</v>
      </c>
      <c r="AC28" s="17">
        <v>228.88999999999987</v>
      </c>
      <c r="AD28" s="17">
        <v>165.89999999999986</v>
      </c>
      <c r="AE28" s="17">
        <v>151.68000000000006</v>
      </c>
      <c r="AF28" s="17">
        <v>131.77999999999997</v>
      </c>
      <c r="AG28" s="17">
        <v>163.52999999999997</v>
      </c>
      <c r="AH28" s="17">
        <v>287.27</v>
      </c>
      <c r="AI28" s="17">
        <v>627.55999999999767</v>
      </c>
      <c r="AJ28" s="17">
        <v>164.40999999999985</v>
      </c>
      <c r="AK28" s="17">
        <v>176.4399999999996</v>
      </c>
      <c r="AL28" s="17">
        <v>544.40999999999985</v>
      </c>
      <c r="AM28" s="17">
        <v>299.93000000000029</v>
      </c>
      <c r="AN28" s="17">
        <v>220.86999999999989</v>
      </c>
      <c r="AO28" s="20">
        <f t="shared" si="1"/>
        <v>720.94999999999004</v>
      </c>
      <c r="AP28" s="20">
        <f t="shared" si="2"/>
        <v>525.83000000000072</v>
      </c>
      <c r="AQ28" s="20">
        <f t="shared" si="2"/>
        <v>483.52000000000089</v>
      </c>
      <c r="AR28" s="20">
        <f t="shared" ref="AP28:AZ51" si="9">H28+T28+AF28</f>
        <v>422.93000000000086</v>
      </c>
      <c r="AS28" s="20">
        <f t="shared" si="9"/>
        <v>528.4399999999988</v>
      </c>
      <c r="AT28" s="20">
        <f t="shared" si="9"/>
        <v>935.32999999999663</v>
      </c>
      <c r="AU28" s="20">
        <f t="shared" si="9"/>
        <v>2058.4600000000073</v>
      </c>
      <c r="AV28" s="20">
        <f t="shared" si="9"/>
        <v>543.48000000000388</v>
      </c>
      <c r="AW28" s="20">
        <f t="shared" si="9"/>
        <v>587.84999999999206</v>
      </c>
      <c r="AX28" s="20">
        <f t="shared" si="9"/>
        <v>1827.8699999999965</v>
      </c>
      <c r="AY28" s="20">
        <f t="shared" si="9"/>
        <v>1015.2000000000066</v>
      </c>
      <c r="AZ28" s="20">
        <f t="shared" si="9"/>
        <v>753.56000000000176</v>
      </c>
      <c r="BA28" s="17">
        <v>5.49</v>
      </c>
      <c r="BB28" s="17">
        <v>4.01</v>
      </c>
      <c r="BC28" s="17">
        <v>3.7</v>
      </c>
      <c r="BD28" s="17">
        <v>3.25</v>
      </c>
      <c r="BE28" s="17">
        <v>4.07</v>
      </c>
      <c r="BF28" s="17">
        <v>7.23</v>
      </c>
      <c r="BG28" s="17">
        <v>15.96</v>
      </c>
      <c r="BH28" s="17">
        <v>4.2300000000000004</v>
      </c>
      <c r="BI28" s="17">
        <v>4.59</v>
      </c>
      <c r="BJ28" s="17">
        <v>14.32</v>
      </c>
      <c r="BK28" s="17">
        <v>7.98</v>
      </c>
      <c r="BL28" s="17">
        <v>5.94</v>
      </c>
      <c r="BM28" s="20">
        <f t="shared" si="3"/>
        <v>726.43999999999005</v>
      </c>
      <c r="BN28" s="20">
        <f t="shared" si="4"/>
        <v>529.84000000000071</v>
      </c>
      <c r="BO28" s="20">
        <f t="shared" si="4"/>
        <v>487.22000000000088</v>
      </c>
      <c r="BP28" s="20">
        <f t="shared" ref="BN28:BX51" si="10">AR28+BD28</f>
        <v>426.18000000000086</v>
      </c>
      <c r="BQ28" s="20">
        <f t="shared" si="10"/>
        <v>532.50999999999885</v>
      </c>
      <c r="BR28" s="20">
        <f t="shared" si="10"/>
        <v>942.55999999999665</v>
      </c>
      <c r="BS28" s="20">
        <f t="shared" si="10"/>
        <v>2074.4200000000073</v>
      </c>
      <c r="BT28" s="20">
        <f t="shared" si="10"/>
        <v>547.7100000000039</v>
      </c>
      <c r="BU28" s="20">
        <f t="shared" si="10"/>
        <v>592.4399999999921</v>
      </c>
      <c r="BV28" s="20">
        <f t="shared" si="10"/>
        <v>1842.1899999999964</v>
      </c>
      <c r="BW28" s="20">
        <f t="shared" si="10"/>
        <v>1023.1800000000067</v>
      </c>
      <c r="BX28" s="20">
        <f t="shared" si="10"/>
        <v>759.50000000000182</v>
      </c>
      <c r="BY28" s="17">
        <f t="shared" si="5"/>
        <v>6895.9599999999991</v>
      </c>
      <c r="BZ28" s="17">
        <f t="shared" si="6"/>
        <v>344.79000000000025</v>
      </c>
      <c r="CA28" s="17">
        <f t="shared" si="7"/>
        <v>3243.4399999999973</v>
      </c>
      <c r="CB28" s="17">
        <f t="shared" si="8"/>
        <v>10484.189999999997</v>
      </c>
    </row>
    <row r="29" spans="1:80" x14ac:dyDescent="0.25">
      <c r="A29" t="str">
        <f t="shared" si="0"/>
        <v>CETC.BCHIMP</v>
      </c>
      <c r="B29" s="1" t="s">
        <v>647</v>
      </c>
      <c r="C29" s="1" t="s">
        <v>648</v>
      </c>
      <c r="D29" s="1" t="s">
        <v>21</v>
      </c>
      <c r="E29" s="17">
        <v>0</v>
      </c>
      <c r="F29" s="17">
        <v>0</v>
      </c>
      <c r="G29" s="17">
        <v>0.49000000000000909</v>
      </c>
      <c r="H29" s="17">
        <v>5.57000000000005</v>
      </c>
      <c r="I29" s="17">
        <v>12.739999999999782</v>
      </c>
      <c r="J29" s="17">
        <v>22.980000000000473</v>
      </c>
      <c r="K29" s="17">
        <v>36.769999999999527</v>
      </c>
      <c r="L29" s="17">
        <v>26.579999999999927</v>
      </c>
      <c r="M29" s="17">
        <v>24.639999999999418</v>
      </c>
      <c r="N29" s="17">
        <v>135.13999999999578</v>
      </c>
      <c r="O29" s="17">
        <v>65.400000000001455</v>
      </c>
      <c r="P29" s="17">
        <v>33.369999999999891</v>
      </c>
      <c r="Q29" s="20">
        <v>0</v>
      </c>
      <c r="R29" s="20">
        <v>0</v>
      </c>
      <c r="S29" s="20">
        <v>2.9999999999999805E-2</v>
      </c>
      <c r="T29" s="20">
        <v>0.28000000000000114</v>
      </c>
      <c r="U29" s="20">
        <v>0.64000000000000057</v>
      </c>
      <c r="V29" s="20">
        <v>1.1500000000000057</v>
      </c>
      <c r="W29" s="20">
        <v>1.8400000000000034</v>
      </c>
      <c r="X29" s="20">
        <v>1.3299999999999841</v>
      </c>
      <c r="Y29" s="20">
        <v>1.2299999999999898</v>
      </c>
      <c r="Z29" s="20">
        <v>6.7599999999999909</v>
      </c>
      <c r="AA29" s="20">
        <v>3.2700000000000387</v>
      </c>
      <c r="AB29" s="20">
        <v>1.6700000000000159</v>
      </c>
      <c r="AC29" s="17">
        <v>0</v>
      </c>
      <c r="AD29" s="17">
        <v>0</v>
      </c>
      <c r="AE29" s="17">
        <v>0.22999999999999687</v>
      </c>
      <c r="AF29" s="17">
        <v>2.6400000000000432</v>
      </c>
      <c r="AG29" s="17">
        <v>6</v>
      </c>
      <c r="AH29" s="17">
        <v>10.690000000000055</v>
      </c>
      <c r="AI29" s="17">
        <v>16.940000000000055</v>
      </c>
      <c r="AJ29" s="17">
        <v>12.100000000000136</v>
      </c>
      <c r="AK29" s="17">
        <v>11.100000000000136</v>
      </c>
      <c r="AL29" s="17">
        <v>60.1899999999996</v>
      </c>
      <c r="AM29" s="17">
        <v>28.799999999999727</v>
      </c>
      <c r="AN29" s="17">
        <v>14.529999999999973</v>
      </c>
      <c r="AO29" s="20">
        <f t="shared" si="1"/>
        <v>0</v>
      </c>
      <c r="AP29" s="20">
        <f t="shared" si="9"/>
        <v>0</v>
      </c>
      <c r="AQ29" s="20">
        <f t="shared" si="9"/>
        <v>0.75000000000000577</v>
      </c>
      <c r="AR29" s="20">
        <f t="shared" si="9"/>
        <v>8.4900000000000944</v>
      </c>
      <c r="AS29" s="20">
        <f t="shared" si="9"/>
        <v>19.379999999999782</v>
      </c>
      <c r="AT29" s="20">
        <f t="shared" si="9"/>
        <v>34.820000000000533</v>
      </c>
      <c r="AU29" s="20">
        <f t="shared" si="9"/>
        <v>55.549999999999585</v>
      </c>
      <c r="AV29" s="20">
        <f t="shared" si="9"/>
        <v>40.010000000000048</v>
      </c>
      <c r="AW29" s="20">
        <f t="shared" si="9"/>
        <v>36.969999999999544</v>
      </c>
      <c r="AX29" s="20">
        <f t="shared" si="9"/>
        <v>202.08999999999537</v>
      </c>
      <c r="AY29" s="20">
        <f t="shared" si="9"/>
        <v>97.470000000001221</v>
      </c>
      <c r="AZ29" s="20">
        <f t="shared" si="9"/>
        <v>49.569999999999879</v>
      </c>
      <c r="BA29" s="17">
        <v>0</v>
      </c>
      <c r="BB29" s="17">
        <v>0</v>
      </c>
      <c r="BC29" s="17">
        <v>0.01</v>
      </c>
      <c r="BD29" s="17">
        <v>7.0000000000000007E-2</v>
      </c>
      <c r="BE29" s="17">
        <v>0.15</v>
      </c>
      <c r="BF29" s="17">
        <v>0.27</v>
      </c>
      <c r="BG29" s="17">
        <v>0.43</v>
      </c>
      <c r="BH29" s="17">
        <v>0.31</v>
      </c>
      <c r="BI29" s="17">
        <v>0.28999999999999998</v>
      </c>
      <c r="BJ29" s="17">
        <v>1.58</v>
      </c>
      <c r="BK29" s="17">
        <v>0.77</v>
      </c>
      <c r="BL29" s="17">
        <v>0.39</v>
      </c>
      <c r="BM29" s="20">
        <f t="shared" si="3"/>
        <v>0</v>
      </c>
      <c r="BN29" s="20">
        <f t="shared" si="10"/>
        <v>0</v>
      </c>
      <c r="BO29" s="20">
        <f t="shared" si="10"/>
        <v>0.76000000000000578</v>
      </c>
      <c r="BP29" s="20">
        <f t="shared" si="10"/>
        <v>8.5600000000000946</v>
      </c>
      <c r="BQ29" s="20">
        <f t="shared" si="10"/>
        <v>19.529999999999781</v>
      </c>
      <c r="BR29" s="20">
        <f t="shared" si="10"/>
        <v>35.090000000000536</v>
      </c>
      <c r="BS29" s="20">
        <f t="shared" si="10"/>
        <v>55.979999999999585</v>
      </c>
      <c r="BT29" s="20">
        <f t="shared" si="10"/>
        <v>40.32000000000005</v>
      </c>
      <c r="BU29" s="20">
        <f t="shared" si="10"/>
        <v>37.259999999999543</v>
      </c>
      <c r="BV29" s="20">
        <f t="shared" si="10"/>
        <v>203.66999999999538</v>
      </c>
      <c r="BW29" s="20">
        <f t="shared" si="10"/>
        <v>98.240000000001217</v>
      </c>
      <c r="BX29" s="20">
        <f t="shared" si="10"/>
        <v>49.95999999999988</v>
      </c>
      <c r="BY29" s="17">
        <f t="shared" si="5"/>
        <v>363.67999999999631</v>
      </c>
      <c r="BZ29" s="17">
        <f t="shared" si="6"/>
        <v>18.200000000000031</v>
      </c>
      <c r="CA29" s="17">
        <f t="shared" si="7"/>
        <v>167.48999999999972</v>
      </c>
      <c r="CB29" s="17">
        <f t="shared" si="8"/>
        <v>549.36999999999603</v>
      </c>
    </row>
    <row r="30" spans="1:80" x14ac:dyDescent="0.25">
      <c r="A30" t="str">
        <f t="shared" si="0"/>
        <v>TAU.CAS</v>
      </c>
      <c r="B30" s="1" t="s">
        <v>31</v>
      </c>
      <c r="C30" s="1" t="s">
        <v>48</v>
      </c>
      <c r="D30" s="1" t="s">
        <v>48</v>
      </c>
      <c r="E30" s="17">
        <v>220.06000000000495</v>
      </c>
      <c r="F30" s="17">
        <v>136.9900000000016</v>
      </c>
      <c r="G30" s="17">
        <v>107.68000000000029</v>
      </c>
      <c r="H30" s="17">
        <v>93.8700000000008</v>
      </c>
      <c r="I30" s="17">
        <v>78.350000000000364</v>
      </c>
      <c r="J30" s="17">
        <v>0.75</v>
      </c>
      <c r="K30" s="17">
        <v>53.610000000000582</v>
      </c>
      <c r="L30" s="17">
        <v>0.71000000000000796</v>
      </c>
      <c r="M30" s="17">
        <v>70.479999999999563</v>
      </c>
      <c r="N30" s="17">
        <v>302.90000000000146</v>
      </c>
      <c r="O30" s="17">
        <v>282.69999999999709</v>
      </c>
      <c r="P30" s="17">
        <v>191.64999999999782</v>
      </c>
      <c r="Q30" s="20">
        <v>11</v>
      </c>
      <c r="R30" s="20">
        <v>6.8500000000000227</v>
      </c>
      <c r="S30" s="20">
        <v>5.3799999999999955</v>
      </c>
      <c r="T30" s="20">
        <v>4.6900000000000546</v>
      </c>
      <c r="U30" s="20">
        <v>3.9100000000000819</v>
      </c>
      <c r="V30" s="20">
        <v>4.0000000000000036E-2</v>
      </c>
      <c r="W30" s="20">
        <v>2.6800000000000068</v>
      </c>
      <c r="X30" s="20">
        <v>2.9999999999999361E-2</v>
      </c>
      <c r="Y30" s="20">
        <v>3.5299999999999727</v>
      </c>
      <c r="Z30" s="20">
        <v>15.150000000000091</v>
      </c>
      <c r="AA30" s="20">
        <v>14.139999999999873</v>
      </c>
      <c r="AB30" s="20">
        <v>9.5799999999999272</v>
      </c>
      <c r="AC30" s="17">
        <v>107.47999999999956</v>
      </c>
      <c r="AD30" s="17">
        <v>66.299999999999272</v>
      </c>
      <c r="AE30" s="17">
        <v>51.680000000000291</v>
      </c>
      <c r="AF30" s="17">
        <v>44.609999999999673</v>
      </c>
      <c r="AG30" s="17">
        <v>36.860000000000582</v>
      </c>
      <c r="AH30" s="17">
        <v>0.35000000000000142</v>
      </c>
      <c r="AI30" s="17">
        <v>24.690000000000055</v>
      </c>
      <c r="AJ30" s="17">
        <v>0.3300000000000054</v>
      </c>
      <c r="AK30" s="17">
        <v>31.740000000000236</v>
      </c>
      <c r="AL30" s="17">
        <v>134.90999999999985</v>
      </c>
      <c r="AM30" s="17">
        <v>124.47000000000116</v>
      </c>
      <c r="AN30" s="17">
        <v>83.440000000000509</v>
      </c>
      <c r="AO30" s="20">
        <f t="shared" si="1"/>
        <v>338.54000000000451</v>
      </c>
      <c r="AP30" s="20">
        <f t="shared" si="9"/>
        <v>210.1400000000009</v>
      </c>
      <c r="AQ30" s="20">
        <f t="shared" si="9"/>
        <v>164.74000000000058</v>
      </c>
      <c r="AR30" s="20">
        <f t="shared" si="9"/>
        <v>143.17000000000053</v>
      </c>
      <c r="AS30" s="20">
        <f t="shared" si="9"/>
        <v>119.12000000000103</v>
      </c>
      <c r="AT30" s="20">
        <f t="shared" si="9"/>
        <v>1.1400000000000015</v>
      </c>
      <c r="AU30" s="20">
        <f t="shared" si="9"/>
        <v>80.980000000000643</v>
      </c>
      <c r="AV30" s="20">
        <f t="shared" si="9"/>
        <v>1.0700000000000127</v>
      </c>
      <c r="AW30" s="20">
        <f t="shared" si="9"/>
        <v>105.74999999999977</v>
      </c>
      <c r="AX30" s="20">
        <f t="shared" si="9"/>
        <v>452.9600000000014</v>
      </c>
      <c r="AY30" s="20">
        <f t="shared" si="9"/>
        <v>421.30999999999813</v>
      </c>
      <c r="AZ30" s="20">
        <f t="shared" si="9"/>
        <v>284.66999999999825</v>
      </c>
      <c r="BA30" s="17">
        <v>2.58</v>
      </c>
      <c r="BB30" s="17">
        <v>1.6</v>
      </c>
      <c r="BC30" s="17">
        <v>1.26</v>
      </c>
      <c r="BD30" s="17">
        <v>1.1000000000000001</v>
      </c>
      <c r="BE30" s="17">
        <v>0.92</v>
      </c>
      <c r="BF30" s="17">
        <v>0.01</v>
      </c>
      <c r="BG30" s="17">
        <v>0.63</v>
      </c>
      <c r="BH30" s="17">
        <v>0.01</v>
      </c>
      <c r="BI30" s="17">
        <v>0.83</v>
      </c>
      <c r="BJ30" s="17">
        <v>3.55</v>
      </c>
      <c r="BK30" s="17">
        <v>3.31</v>
      </c>
      <c r="BL30" s="17">
        <v>2.2400000000000002</v>
      </c>
      <c r="BM30" s="20">
        <f t="shared" si="3"/>
        <v>341.1200000000045</v>
      </c>
      <c r="BN30" s="20">
        <f t="shared" si="10"/>
        <v>211.74000000000089</v>
      </c>
      <c r="BO30" s="20">
        <f t="shared" si="10"/>
        <v>166.00000000000057</v>
      </c>
      <c r="BP30" s="20">
        <f t="shared" si="10"/>
        <v>144.27000000000052</v>
      </c>
      <c r="BQ30" s="20">
        <f t="shared" si="10"/>
        <v>120.04000000000103</v>
      </c>
      <c r="BR30" s="20">
        <f t="shared" si="10"/>
        <v>1.1500000000000015</v>
      </c>
      <c r="BS30" s="20">
        <f t="shared" si="10"/>
        <v>81.610000000000639</v>
      </c>
      <c r="BT30" s="20">
        <f t="shared" si="10"/>
        <v>1.0800000000000127</v>
      </c>
      <c r="BU30" s="20">
        <f t="shared" si="10"/>
        <v>106.57999999999977</v>
      </c>
      <c r="BV30" s="20">
        <f t="shared" si="10"/>
        <v>456.51000000000141</v>
      </c>
      <c r="BW30" s="20">
        <f t="shared" si="10"/>
        <v>424.61999999999813</v>
      </c>
      <c r="BX30" s="20">
        <f t="shared" si="10"/>
        <v>286.90999999999826</v>
      </c>
      <c r="BY30" s="17">
        <f t="shared" si="5"/>
        <v>1539.7500000000045</v>
      </c>
      <c r="BZ30" s="17">
        <f t="shared" si="6"/>
        <v>76.980000000000018</v>
      </c>
      <c r="CA30" s="17">
        <f t="shared" si="7"/>
        <v>724.90000000000123</v>
      </c>
      <c r="CB30" s="17">
        <f t="shared" si="8"/>
        <v>2341.6300000000056</v>
      </c>
    </row>
    <row r="31" spans="1:80" x14ac:dyDescent="0.25">
      <c r="A31" t="str">
        <f t="shared" si="0"/>
        <v>CETC.SPCIMP</v>
      </c>
      <c r="B31" s="1" t="s">
        <v>647</v>
      </c>
      <c r="C31" s="1" t="s">
        <v>656</v>
      </c>
      <c r="D31" s="1" t="s">
        <v>73</v>
      </c>
      <c r="E31" s="17">
        <v>0</v>
      </c>
      <c r="F31" s="17">
        <v>0</v>
      </c>
      <c r="G31" s="17">
        <v>0</v>
      </c>
      <c r="H31" s="17">
        <v>0</v>
      </c>
      <c r="I31" s="17">
        <v>-28.1400000000001</v>
      </c>
      <c r="J31" s="17">
        <v>-0.32000000000000206</v>
      </c>
      <c r="K31" s="17">
        <v>0</v>
      </c>
      <c r="L31" s="17">
        <v>-10.520000000000039</v>
      </c>
      <c r="M31" s="17">
        <v>-11.439999999999998</v>
      </c>
      <c r="N31" s="17">
        <v>-4.6899999999999977</v>
      </c>
      <c r="O31" s="17">
        <v>0</v>
      </c>
      <c r="P31" s="17">
        <v>0</v>
      </c>
      <c r="Q31" s="20">
        <v>0</v>
      </c>
      <c r="R31" s="20">
        <v>0</v>
      </c>
      <c r="S31" s="20">
        <v>0</v>
      </c>
      <c r="T31" s="20">
        <v>0</v>
      </c>
      <c r="U31" s="20">
        <v>-1.3999999999999986</v>
      </c>
      <c r="V31" s="20">
        <v>-9.9999999999999534E-3</v>
      </c>
      <c r="W31" s="20">
        <v>0</v>
      </c>
      <c r="X31" s="20">
        <v>-0.52</v>
      </c>
      <c r="Y31" s="20">
        <v>-0.57000000000000028</v>
      </c>
      <c r="Z31" s="20">
        <v>-0.24000000000000021</v>
      </c>
      <c r="AA31" s="20">
        <v>0</v>
      </c>
      <c r="AB31" s="20">
        <v>0</v>
      </c>
      <c r="AC31" s="17">
        <v>0</v>
      </c>
      <c r="AD31" s="17">
        <v>0</v>
      </c>
      <c r="AE31" s="17">
        <v>0</v>
      </c>
      <c r="AF31" s="17">
        <v>0</v>
      </c>
      <c r="AG31" s="17">
        <v>-13.239999999999952</v>
      </c>
      <c r="AH31" s="17">
        <v>-0.14999999999999947</v>
      </c>
      <c r="AI31" s="17">
        <v>0</v>
      </c>
      <c r="AJ31" s="17">
        <v>-4.7899999999999991</v>
      </c>
      <c r="AK31" s="17">
        <v>-5.1500000000000021</v>
      </c>
      <c r="AL31" s="17">
        <v>-2.09</v>
      </c>
      <c r="AM31" s="17">
        <v>0</v>
      </c>
      <c r="AN31" s="17">
        <v>0</v>
      </c>
      <c r="AO31" s="20">
        <f t="shared" si="1"/>
        <v>0</v>
      </c>
      <c r="AP31" s="20">
        <f t="shared" si="9"/>
        <v>0</v>
      </c>
      <c r="AQ31" s="20">
        <f t="shared" si="9"/>
        <v>0</v>
      </c>
      <c r="AR31" s="20">
        <f t="shared" si="9"/>
        <v>0</v>
      </c>
      <c r="AS31" s="20">
        <f t="shared" si="9"/>
        <v>-42.780000000000051</v>
      </c>
      <c r="AT31" s="20">
        <f t="shared" si="9"/>
        <v>-0.48000000000000148</v>
      </c>
      <c r="AU31" s="20">
        <f t="shared" si="9"/>
        <v>0</v>
      </c>
      <c r="AV31" s="20">
        <f t="shared" si="9"/>
        <v>-15.830000000000037</v>
      </c>
      <c r="AW31" s="20">
        <f t="shared" si="9"/>
        <v>-17.16</v>
      </c>
      <c r="AX31" s="20">
        <f t="shared" si="9"/>
        <v>-7.0199999999999978</v>
      </c>
      <c r="AY31" s="20">
        <f t="shared" si="9"/>
        <v>0</v>
      </c>
      <c r="AZ31" s="20">
        <f t="shared" si="9"/>
        <v>0</v>
      </c>
      <c r="BA31" s="17">
        <v>0</v>
      </c>
      <c r="BB31" s="17">
        <v>0</v>
      </c>
      <c r="BC31" s="17">
        <v>0</v>
      </c>
      <c r="BD31" s="17">
        <v>0</v>
      </c>
      <c r="BE31" s="17">
        <v>-0.33</v>
      </c>
      <c r="BF31" s="17">
        <v>0</v>
      </c>
      <c r="BG31" s="17">
        <v>0</v>
      </c>
      <c r="BH31" s="17">
        <v>-0.12</v>
      </c>
      <c r="BI31" s="17">
        <v>-0.13</v>
      </c>
      <c r="BJ31" s="17">
        <v>-0.05</v>
      </c>
      <c r="BK31" s="17">
        <v>0</v>
      </c>
      <c r="BL31" s="17">
        <v>0</v>
      </c>
      <c r="BM31" s="20">
        <f t="shared" si="3"/>
        <v>0</v>
      </c>
      <c r="BN31" s="20">
        <f t="shared" si="10"/>
        <v>0</v>
      </c>
      <c r="BO31" s="20">
        <f t="shared" si="10"/>
        <v>0</v>
      </c>
      <c r="BP31" s="20">
        <f t="shared" si="10"/>
        <v>0</v>
      </c>
      <c r="BQ31" s="20">
        <f t="shared" si="10"/>
        <v>-43.110000000000049</v>
      </c>
      <c r="BR31" s="20">
        <f t="shared" si="10"/>
        <v>-0.48000000000000148</v>
      </c>
      <c r="BS31" s="20">
        <f t="shared" si="10"/>
        <v>0</v>
      </c>
      <c r="BT31" s="20">
        <f t="shared" si="10"/>
        <v>-15.950000000000037</v>
      </c>
      <c r="BU31" s="20">
        <f t="shared" si="10"/>
        <v>-17.29</v>
      </c>
      <c r="BV31" s="20">
        <f t="shared" si="10"/>
        <v>-7.0699999999999976</v>
      </c>
      <c r="BW31" s="20">
        <f t="shared" si="10"/>
        <v>0</v>
      </c>
      <c r="BX31" s="20">
        <f t="shared" si="10"/>
        <v>0</v>
      </c>
      <c r="BY31" s="17">
        <f t="shared" si="5"/>
        <v>-55.110000000000134</v>
      </c>
      <c r="BZ31" s="17">
        <f t="shared" si="6"/>
        <v>-2.7399999999999993</v>
      </c>
      <c r="CA31" s="17">
        <f t="shared" si="7"/>
        <v>-26.049999999999951</v>
      </c>
      <c r="CB31" s="17">
        <f t="shared" si="8"/>
        <v>-83.900000000000091</v>
      </c>
    </row>
    <row r="32" spans="1:80" x14ac:dyDescent="0.25">
      <c r="A32" t="str">
        <f t="shared" si="0"/>
        <v>CETC.SPCEXP</v>
      </c>
      <c r="B32" s="1" t="s">
        <v>647</v>
      </c>
      <c r="C32" s="1" t="s">
        <v>704</v>
      </c>
      <c r="D32" s="1" t="s">
        <v>74</v>
      </c>
      <c r="E32" s="17">
        <v>0</v>
      </c>
      <c r="F32" s="17">
        <v>0</v>
      </c>
      <c r="G32" s="17">
        <v>0</v>
      </c>
      <c r="H32" s="17">
        <v>0</v>
      </c>
      <c r="I32" s="17">
        <v>0</v>
      </c>
      <c r="J32" s="17">
        <v>0</v>
      </c>
      <c r="K32" s="17">
        <v>0</v>
      </c>
      <c r="L32" s="17">
        <v>0.12999999999999901</v>
      </c>
      <c r="M32" s="17">
        <v>0</v>
      </c>
      <c r="N32" s="17">
        <v>0</v>
      </c>
      <c r="O32" s="17">
        <v>0</v>
      </c>
      <c r="P32" s="17">
        <v>0</v>
      </c>
      <c r="Q32" s="20">
        <v>0</v>
      </c>
      <c r="R32" s="20">
        <v>0</v>
      </c>
      <c r="S32" s="20">
        <v>0</v>
      </c>
      <c r="T32" s="20">
        <v>0</v>
      </c>
      <c r="U32" s="20">
        <v>0</v>
      </c>
      <c r="V32" s="20">
        <v>0</v>
      </c>
      <c r="W32" s="20">
        <v>0</v>
      </c>
      <c r="X32" s="20">
        <v>0</v>
      </c>
      <c r="Y32" s="20">
        <v>0</v>
      </c>
      <c r="Z32" s="20">
        <v>0</v>
      </c>
      <c r="AA32" s="20">
        <v>0</v>
      </c>
      <c r="AB32" s="20">
        <v>0</v>
      </c>
      <c r="AC32" s="17">
        <v>0</v>
      </c>
      <c r="AD32" s="17">
        <v>0</v>
      </c>
      <c r="AE32" s="17">
        <v>0</v>
      </c>
      <c r="AF32" s="17">
        <v>0</v>
      </c>
      <c r="AG32" s="17">
        <v>0</v>
      </c>
      <c r="AH32" s="17">
        <v>0</v>
      </c>
      <c r="AI32" s="17">
        <v>0</v>
      </c>
      <c r="AJ32" s="17">
        <v>5.9999999999999609E-2</v>
      </c>
      <c r="AK32" s="17">
        <v>0</v>
      </c>
      <c r="AL32" s="17">
        <v>0</v>
      </c>
      <c r="AM32" s="17">
        <v>0</v>
      </c>
      <c r="AN32" s="17">
        <v>0</v>
      </c>
      <c r="AO32" s="20">
        <f t="shared" si="1"/>
        <v>0</v>
      </c>
      <c r="AP32" s="20">
        <f t="shared" si="9"/>
        <v>0</v>
      </c>
      <c r="AQ32" s="20">
        <f t="shared" si="9"/>
        <v>0</v>
      </c>
      <c r="AR32" s="20">
        <f t="shared" si="9"/>
        <v>0</v>
      </c>
      <c r="AS32" s="20">
        <f t="shared" si="9"/>
        <v>0</v>
      </c>
      <c r="AT32" s="20">
        <f t="shared" si="9"/>
        <v>0</v>
      </c>
      <c r="AU32" s="20">
        <f t="shared" si="9"/>
        <v>0</v>
      </c>
      <c r="AV32" s="20">
        <f t="shared" si="9"/>
        <v>0.18999999999999861</v>
      </c>
      <c r="AW32" s="20">
        <f t="shared" si="9"/>
        <v>0</v>
      </c>
      <c r="AX32" s="20">
        <f t="shared" si="9"/>
        <v>0</v>
      </c>
      <c r="AY32" s="20">
        <f t="shared" si="9"/>
        <v>0</v>
      </c>
      <c r="AZ32" s="20">
        <f t="shared" si="9"/>
        <v>0</v>
      </c>
      <c r="BA32" s="17">
        <v>0</v>
      </c>
      <c r="BB32" s="17">
        <v>0</v>
      </c>
      <c r="BC32" s="17">
        <v>0</v>
      </c>
      <c r="BD32" s="17">
        <v>0</v>
      </c>
      <c r="BE32" s="17">
        <v>0</v>
      </c>
      <c r="BF32" s="17">
        <v>0</v>
      </c>
      <c r="BG32" s="17">
        <v>0</v>
      </c>
      <c r="BH32" s="17">
        <v>0</v>
      </c>
      <c r="BI32" s="17">
        <v>0</v>
      </c>
      <c r="BJ32" s="17">
        <v>0</v>
      </c>
      <c r="BK32" s="17">
        <v>0</v>
      </c>
      <c r="BL32" s="17">
        <v>0</v>
      </c>
      <c r="BM32" s="20">
        <f t="shared" si="3"/>
        <v>0</v>
      </c>
      <c r="BN32" s="20">
        <f t="shared" si="10"/>
        <v>0</v>
      </c>
      <c r="BO32" s="20">
        <f t="shared" si="10"/>
        <v>0</v>
      </c>
      <c r="BP32" s="20">
        <f t="shared" si="10"/>
        <v>0</v>
      </c>
      <c r="BQ32" s="20">
        <f t="shared" si="10"/>
        <v>0</v>
      </c>
      <c r="BR32" s="20">
        <f t="shared" si="10"/>
        <v>0</v>
      </c>
      <c r="BS32" s="20">
        <f t="shared" si="10"/>
        <v>0</v>
      </c>
      <c r="BT32" s="20">
        <f t="shared" si="10"/>
        <v>0.18999999999999861</v>
      </c>
      <c r="BU32" s="20">
        <f t="shared" si="10"/>
        <v>0</v>
      </c>
      <c r="BV32" s="20">
        <f t="shared" si="10"/>
        <v>0</v>
      </c>
      <c r="BW32" s="20">
        <f t="shared" si="10"/>
        <v>0</v>
      </c>
      <c r="BX32" s="20">
        <f t="shared" si="10"/>
        <v>0</v>
      </c>
      <c r="BY32" s="17">
        <f t="shared" si="5"/>
        <v>0.12999999999999901</v>
      </c>
      <c r="BZ32" s="17">
        <f t="shared" si="6"/>
        <v>0</v>
      </c>
      <c r="CA32" s="17">
        <f t="shared" si="7"/>
        <v>5.9999999999999609E-2</v>
      </c>
      <c r="CB32" s="17">
        <f t="shared" si="8"/>
        <v>0.18999999999999861</v>
      </c>
    </row>
    <row r="33" spans="1:80" x14ac:dyDescent="0.25">
      <c r="A33" t="str">
        <f t="shared" si="0"/>
        <v>CECO.BCHIMP</v>
      </c>
      <c r="B33" s="1" t="s">
        <v>687</v>
      </c>
      <c r="C33" s="1" t="s">
        <v>688</v>
      </c>
      <c r="D33" s="1" t="s">
        <v>21</v>
      </c>
      <c r="E33" s="17">
        <v>7.5299999999999727</v>
      </c>
      <c r="F33" s="17">
        <v>3.2800000000000296</v>
      </c>
      <c r="G33" s="17">
        <v>5.0299999999999727</v>
      </c>
      <c r="H33" s="17">
        <v>8.6000000000001364</v>
      </c>
      <c r="I33" s="17">
        <v>17.610000000000127</v>
      </c>
      <c r="J33" s="17">
        <v>10.450000000000045</v>
      </c>
      <c r="K33" s="17">
        <v>31.170000000000073</v>
      </c>
      <c r="L33" s="17">
        <v>27.740000000000691</v>
      </c>
      <c r="M33" s="17">
        <v>20.790000000000418</v>
      </c>
      <c r="N33" s="17">
        <v>41.360000000000582</v>
      </c>
      <c r="O33" s="17">
        <v>33.460000000000036</v>
      </c>
      <c r="P33" s="17">
        <v>23.039999999999964</v>
      </c>
      <c r="Q33" s="20">
        <v>0.36999999999999744</v>
      </c>
      <c r="R33" s="20">
        <v>0.16000000000000014</v>
      </c>
      <c r="S33" s="20">
        <v>0.25</v>
      </c>
      <c r="T33" s="20">
        <v>0.42999999999999972</v>
      </c>
      <c r="U33" s="20">
        <v>0.87999999999999545</v>
      </c>
      <c r="V33" s="20">
        <v>0.51999999999999602</v>
      </c>
      <c r="W33" s="20">
        <v>1.5600000000000023</v>
      </c>
      <c r="X33" s="20">
        <v>1.3799999999999955</v>
      </c>
      <c r="Y33" s="20">
        <v>1.0400000000000063</v>
      </c>
      <c r="Z33" s="20">
        <v>2.0699999999999932</v>
      </c>
      <c r="AA33" s="20">
        <v>1.6700000000000159</v>
      </c>
      <c r="AB33" s="20">
        <v>1.1500000000000057</v>
      </c>
      <c r="AC33" s="17">
        <v>3.67999999999995</v>
      </c>
      <c r="AD33" s="17">
        <v>1.5799999999999841</v>
      </c>
      <c r="AE33" s="17">
        <v>2.4200000000000159</v>
      </c>
      <c r="AF33" s="17">
        <v>4.0799999999999272</v>
      </c>
      <c r="AG33" s="17">
        <v>8.2799999999999727</v>
      </c>
      <c r="AH33" s="17">
        <v>4.8600000000000136</v>
      </c>
      <c r="AI33" s="17">
        <v>14.360000000000127</v>
      </c>
      <c r="AJ33" s="17">
        <v>12.6400000000001</v>
      </c>
      <c r="AK33" s="17">
        <v>9.3600000000001273</v>
      </c>
      <c r="AL33" s="17">
        <v>18.420000000000073</v>
      </c>
      <c r="AM33" s="17">
        <v>14.730000000000018</v>
      </c>
      <c r="AN33" s="17">
        <v>10.029999999999973</v>
      </c>
      <c r="AO33" s="20">
        <f t="shared" si="1"/>
        <v>11.57999999999992</v>
      </c>
      <c r="AP33" s="20">
        <f t="shared" si="9"/>
        <v>5.0200000000000138</v>
      </c>
      <c r="AQ33" s="20">
        <f t="shared" si="9"/>
        <v>7.6999999999999886</v>
      </c>
      <c r="AR33" s="20">
        <f t="shared" si="9"/>
        <v>13.110000000000063</v>
      </c>
      <c r="AS33" s="20">
        <f t="shared" si="9"/>
        <v>26.770000000000095</v>
      </c>
      <c r="AT33" s="20">
        <f t="shared" si="9"/>
        <v>15.830000000000055</v>
      </c>
      <c r="AU33" s="20">
        <f t="shared" si="9"/>
        <v>47.090000000000202</v>
      </c>
      <c r="AV33" s="20">
        <f t="shared" si="9"/>
        <v>41.760000000000787</v>
      </c>
      <c r="AW33" s="20">
        <f t="shared" si="9"/>
        <v>31.190000000000552</v>
      </c>
      <c r="AX33" s="20">
        <f t="shared" si="9"/>
        <v>61.850000000000648</v>
      </c>
      <c r="AY33" s="20">
        <f t="shared" si="9"/>
        <v>49.86000000000007</v>
      </c>
      <c r="AZ33" s="20">
        <f t="shared" si="9"/>
        <v>34.219999999999942</v>
      </c>
      <c r="BA33" s="17">
        <v>0.09</v>
      </c>
      <c r="BB33" s="17">
        <v>0.04</v>
      </c>
      <c r="BC33" s="17">
        <v>0.06</v>
      </c>
      <c r="BD33" s="17">
        <v>0.1</v>
      </c>
      <c r="BE33" s="17">
        <v>0.21</v>
      </c>
      <c r="BF33" s="17">
        <v>0.12</v>
      </c>
      <c r="BG33" s="17">
        <v>0.37</v>
      </c>
      <c r="BH33" s="17">
        <v>0.32</v>
      </c>
      <c r="BI33" s="17">
        <v>0.24</v>
      </c>
      <c r="BJ33" s="17">
        <v>0.48</v>
      </c>
      <c r="BK33" s="17">
        <v>0.39</v>
      </c>
      <c r="BL33" s="17">
        <v>0.27</v>
      </c>
      <c r="BM33" s="20">
        <f t="shared" si="3"/>
        <v>11.66999999999992</v>
      </c>
      <c r="BN33" s="20">
        <f t="shared" si="10"/>
        <v>5.0600000000000138</v>
      </c>
      <c r="BO33" s="20">
        <f t="shared" si="10"/>
        <v>7.7599999999999882</v>
      </c>
      <c r="BP33" s="20">
        <f t="shared" si="10"/>
        <v>13.210000000000063</v>
      </c>
      <c r="BQ33" s="20">
        <f t="shared" si="10"/>
        <v>26.980000000000096</v>
      </c>
      <c r="BR33" s="20">
        <f t="shared" si="10"/>
        <v>15.950000000000054</v>
      </c>
      <c r="BS33" s="20">
        <f t="shared" si="10"/>
        <v>47.4600000000002</v>
      </c>
      <c r="BT33" s="20">
        <f t="shared" si="10"/>
        <v>42.080000000000787</v>
      </c>
      <c r="BU33" s="20">
        <f t="shared" si="10"/>
        <v>31.43000000000055</v>
      </c>
      <c r="BV33" s="20">
        <f t="shared" si="10"/>
        <v>62.330000000000645</v>
      </c>
      <c r="BW33" s="20">
        <f t="shared" si="10"/>
        <v>50.250000000000071</v>
      </c>
      <c r="BX33" s="20">
        <f t="shared" si="10"/>
        <v>34.489999999999945</v>
      </c>
      <c r="BY33" s="17">
        <f t="shared" si="5"/>
        <v>230.06000000000205</v>
      </c>
      <c r="BZ33" s="17">
        <f t="shared" si="6"/>
        <v>11.480000000000008</v>
      </c>
      <c r="CA33" s="17">
        <f t="shared" si="7"/>
        <v>107.13000000000028</v>
      </c>
      <c r="CB33" s="17">
        <f t="shared" si="8"/>
        <v>348.67000000000235</v>
      </c>
    </row>
    <row r="34" spans="1:80" x14ac:dyDescent="0.25">
      <c r="A34" t="str">
        <f t="shared" si="0"/>
        <v>CESC.CES1</v>
      </c>
      <c r="B34" s="1" t="s">
        <v>715</v>
      </c>
      <c r="C34" s="1" t="s">
        <v>50</v>
      </c>
      <c r="D34" s="1" t="s">
        <v>51</v>
      </c>
      <c r="E34" s="17">
        <v>0</v>
      </c>
      <c r="F34" s="17">
        <v>0</v>
      </c>
      <c r="G34" s="17">
        <v>0</v>
      </c>
      <c r="H34" s="17">
        <v>0</v>
      </c>
      <c r="I34" s="17">
        <v>0</v>
      </c>
      <c r="J34" s="17">
        <v>0</v>
      </c>
      <c r="K34" s="17">
        <v>0</v>
      </c>
      <c r="L34" s="17">
        <v>0</v>
      </c>
      <c r="M34" s="17">
        <v>0</v>
      </c>
      <c r="N34" s="17">
        <v>0</v>
      </c>
      <c r="O34" s="17">
        <v>0</v>
      </c>
      <c r="P34" s="17">
        <v>0</v>
      </c>
      <c r="Q34" s="20">
        <v>0</v>
      </c>
      <c r="R34" s="20">
        <v>0</v>
      </c>
      <c r="S34" s="20">
        <v>0</v>
      </c>
      <c r="T34" s="20">
        <v>0</v>
      </c>
      <c r="U34" s="20">
        <v>0</v>
      </c>
      <c r="V34" s="20">
        <v>0</v>
      </c>
      <c r="W34" s="20">
        <v>0</v>
      </c>
      <c r="X34" s="20">
        <v>0</v>
      </c>
      <c r="Y34" s="20">
        <v>0</v>
      </c>
      <c r="Z34" s="20">
        <v>0</v>
      </c>
      <c r="AA34" s="20">
        <v>0</v>
      </c>
      <c r="AB34" s="20">
        <v>0</v>
      </c>
      <c r="AC34" s="17">
        <v>0</v>
      </c>
      <c r="AD34" s="17">
        <v>0</v>
      </c>
      <c r="AE34" s="17">
        <v>0</v>
      </c>
      <c r="AF34" s="17">
        <v>0</v>
      </c>
      <c r="AG34" s="17">
        <v>0</v>
      </c>
      <c r="AH34" s="17">
        <v>0</v>
      </c>
      <c r="AI34" s="17">
        <v>0</v>
      </c>
      <c r="AJ34" s="17">
        <v>0</v>
      </c>
      <c r="AK34" s="17">
        <v>0</v>
      </c>
      <c r="AL34" s="17">
        <v>0</v>
      </c>
      <c r="AM34" s="17">
        <v>0</v>
      </c>
      <c r="AN34" s="17">
        <v>0</v>
      </c>
      <c r="AO34" s="20">
        <f t="shared" si="1"/>
        <v>0</v>
      </c>
      <c r="AP34" s="20">
        <f t="shared" si="9"/>
        <v>0</v>
      </c>
      <c r="AQ34" s="20">
        <f t="shared" si="9"/>
        <v>0</v>
      </c>
      <c r="AR34" s="20">
        <f t="shared" si="9"/>
        <v>0</v>
      </c>
      <c r="AS34" s="20">
        <f t="shared" si="9"/>
        <v>0</v>
      </c>
      <c r="AT34" s="20">
        <f t="shared" si="9"/>
        <v>0</v>
      </c>
      <c r="AU34" s="20">
        <f t="shared" si="9"/>
        <v>0</v>
      </c>
      <c r="AV34" s="20">
        <f t="shared" si="9"/>
        <v>0</v>
      </c>
      <c r="AW34" s="20">
        <f t="shared" si="9"/>
        <v>0</v>
      </c>
      <c r="AX34" s="20">
        <f t="shared" si="9"/>
        <v>0</v>
      </c>
      <c r="AY34" s="20">
        <f t="shared" si="9"/>
        <v>0</v>
      </c>
      <c r="AZ34" s="20">
        <f t="shared" si="9"/>
        <v>0</v>
      </c>
      <c r="BA34" s="17">
        <v>0</v>
      </c>
      <c r="BB34" s="17">
        <v>0</v>
      </c>
      <c r="BC34" s="17">
        <v>0</v>
      </c>
      <c r="BD34" s="17">
        <v>0</v>
      </c>
      <c r="BE34" s="17">
        <v>0</v>
      </c>
      <c r="BF34" s="17">
        <v>0</v>
      </c>
      <c r="BG34" s="17">
        <v>0</v>
      </c>
      <c r="BH34" s="17">
        <v>0</v>
      </c>
      <c r="BI34" s="17">
        <v>0</v>
      </c>
      <c r="BJ34" s="17">
        <v>0</v>
      </c>
      <c r="BK34" s="17">
        <v>0</v>
      </c>
      <c r="BL34" s="17">
        <v>0</v>
      </c>
      <c r="BM34" s="20">
        <f t="shared" si="3"/>
        <v>0</v>
      </c>
      <c r="BN34" s="20">
        <f t="shared" si="10"/>
        <v>0</v>
      </c>
      <c r="BO34" s="20">
        <f t="shared" si="10"/>
        <v>0</v>
      </c>
      <c r="BP34" s="20">
        <f t="shared" si="10"/>
        <v>0</v>
      </c>
      <c r="BQ34" s="20">
        <f t="shared" si="10"/>
        <v>0</v>
      </c>
      <c r="BR34" s="20">
        <f t="shared" si="10"/>
        <v>0</v>
      </c>
      <c r="BS34" s="20">
        <f t="shared" si="10"/>
        <v>0</v>
      </c>
      <c r="BT34" s="20">
        <f t="shared" si="10"/>
        <v>0</v>
      </c>
      <c r="BU34" s="20">
        <f t="shared" si="10"/>
        <v>0</v>
      </c>
      <c r="BV34" s="20">
        <f t="shared" si="10"/>
        <v>0</v>
      </c>
      <c r="BW34" s="20">
        <f t="shared" si="10"/>
        <v>0</v>
      </c>
      <c r="BX34" s="20">
        <f t="shared" si="10"/>
        <v>0</v>
      </c>
      <c r="BY34" s="17">
        <f t="shared" si="5"/>
        <v>0</v>
      </c>
      <c r="BZ34" s="17">
        <f t="shared" si="6"/>
        <v>0</v>
      </c>
      <c r="CA34" s="17">
        <f t="shared" si="7"/>
        <v>0</v>
      </c>
      <c r="CB34" s="17">
        <f t="shared" si="8"/>
        <v>0</v>
      </c>
    </row>
    <row r="35" spans="1:80" x14ac:dyDescent="0.25">
      <c r="A35" t="str">
        <f t="shared" si="0"/>
        <v>CPLP.CES1</v>
      </c>
      <c r="B35" s="1" t="s">
        <v>705</v>
      </c>
      <c r="C35" s="1" t="s">
        <v>50</v>
      </c>
      <c r="D35" s="1" t="s">
        <v>51</v>
      </c>
      <c r="E35" s="17">
        <v>0</v>
      </c>
      <c r="F35" s="17">
        <v>83.310000000004948</v>
      </c>
      <c r="G35" s="17">
        <v>213.21000000002095</v>
      </c>
      <c r="H35" s="17">
        <v>251.84000000002561</v>
      </c>
      <c r="I35" s="17">
        <v>333.36000000001513</v>
      </c>
      <c r="J35" s="17">
        <v>513.26000000000931</v>
      </c>
      <c r="K35" s="17">
        <v>1363.5600000000559</v>
      </c>
      <c r="L35" s="17">
        <v>691.44000000000233</v>
      </c>
      <c r="M35" s="17">
        <v>728.29999999993015</v>
      </c>
      <c r="N35" s="17">
        <v>1767.3800000000047</v>
      </c>
      <c r="O35" s="17">
        <v>960.55000000004657</v>
      </c>
      <c r="P35" s="17">
        <v>467.80999999999767</v>
      </c>
      <c r="Q35" s="20">
        <v>0</v>
      </c>
      <c r="R35" s="20">
        <v>4.1599999999998545</v>
      </c>
      <c r="S35" s="20">
        <v>10.659999999999854</v>
      </c>
      <c r="T35" s="20">
        <v>12.600000000000364</v>
      </c>
      <c r="U35" s="20">
        <v>16.670000000000073</v>
      </c>
      <c r="V35" s="20">
        <v>25.670000000000073</v>
      </c>
      <c r="W35" s="20">
        <v>68.180000000000291</v>
      </c>
      <c r="X35" s="20">
        <v>34.569999999999709</v>
      </c>
      <c r="Y35" s="20">
        <v>36.409999999999854</v>
      </c>
      <c r="Z35" s="20">
        <v>88.369999999995343</v>
      </c>
      <c r="AA35" s="20">
        <v>48.029999999998836</v>
      </c>
      <c r="AB35" s="20">
        <v>23.390000000001237</v>
      </c>
      <c r="AC35" s="17">
        <v>0</v>
      </c>
      <c r="AD35" s="17">
        <v>40.319999999999709</v>
      </c>
      <c r="AE35" s="17">
        <v>102.33000000000175</v>
      </c>
      <c r="AF35" s="17">
        <v>119.68999999999505</v>
      </c>
      <c r="AG35" s="17">
        <v>156.86000000000058</v>
      </c>
      <c r="AH35" s="17">
        <v>238.88999999999942</v>
      </c>
      <c r="AI35" s="17">
        <v>627.92999999999302</v>
      </c>
      <c r="AJ35" s="17">
        <v>314.89000000001397</v>
      </c>
      <c r="AK35" s="17">
        <v>327.95999999999185</v>
      </c>
      <c r="AL35" s="17">
        <v>787.1600000000326</v>
      </c>
      <c r="AM35" s="17">
        <v>422.91000000000349</v>
      </c>
      <c r="AN35" s="17">
        <v>203.66000000000349</v>
      </c>
      <c r="AO35" s="20">
        <f t="shared" si="1"/>
        <v>0</v>
      </c>
      <c r="AP35" s="20">
        <f t="shared" si="9"/>
        <v>127.79000000000451</v>
      </c>
      <c r="AQ35" s="20">
        <f t="shared" si="9"/>
        <v>326.20000000002256</v>
      </c>
      <c r="AR35" s="20">
        <f t="shared" si="9"/>
        <v>384.13000000002103</v>
      </c>
      <c r="AS35" s="20">
        <f t="shared" si="9"/>
        <v>506.89000000001579</v>
      </c>
      <c r="AT35" s="20">
        <f t="shared" si="9"/>
        <v>777.8200000000088</v>
      </c>
      <c r="AU35" s="20">
        <f t="shared" si="9"/>
        <v>2059.6700000000492</v>
      </c>
      <c r="AV35" s="20">
        <f t="shared" si="9"/>
        <v>1040.900000000016</v>
      </c>
      <c r="AW35" s="20">
        <f t="shared" si="9"/>
        <v>1092.6699999999219</v>
      </c>
      <c r="AX35" s="20">
        <f t="shared" si="9"/>
        <v>2642.9100000000326</v>
      </c>
      <c r="AY35" s="20">
        <f t="shared" si="9"/>
        <v>1431.4900000000489</v>
      </c>
      <c r="AZ35" s="20">
        <f t="shared" si="9"/>
        <v>694.8600000000024</v>
      </c>
      <c r="BA35" s="17">
        <v>0</v>
      </c>
      <c r="BB35" s="17">
        <v>0.98</v>
      </c>
      <c r="BC35" s="17">
        <v>2.5</v>
      </c>
      <c r="BD35" s="17">
        <v>2.95</v>
      </c>
      <c r="BE35" s="17">
        <v>3.9</v>
      </c>
      <c r="BF35" s="17">
        <v>6.01</v>
      </c>
      <c r="BG35" s="17">
        <v>15.97</v>
      </c>
      <c r="BH35" s="17">
        <v>8.1</v>
      </c>
      <c r="BI35" s="17">
        <v>8.5299999999999994</v>
      </c>
      <c r="BJ35" s="17">
        <v>20.7</v>
      </c>
      <c r="BK35" s="17">
        <v>11.25</v>
      </c>
      <c r="BL35" s="17">
        <v>5.48</v>
      </c>
      <c r="BM35" s="20">
        <f t="shared" si="3"/>
        <v>0</v>
      </c>
      <c r="BN35" s="20">
        <f t="shared" si="10"/>
        <v>128.7700000000045</v>
      </c>
      <c r="BO35" s="20">
        <f t="shared" si="10"/>
        <v>328.70000000002256</v>
      </c>
      <c r="BP35" s="20">
        <f t="shared" si="10"/>
        <v>387.08000000002102</v>
      </c>
      <c r="BQ35" s="20">
        <f t="shared" si="10"/>
        <v>510.79000000001577</v>
      </c>
      <c r="BR35" s="20">
        <f t="shared" si="10"/>
        <v>783.83000000000879</v>
      </c>
      <c r="BS35" s="20">
        <f t="shared" si="10"/>
        <v>2075.640000000049</v>
      </c>
      <c r="BT35" s="20">
        <f t="shared" si="10"/>
        <v>1049.0000000000159</v>
      </c>
      <c r="BU35" s="20">
        <f t="shared" si="10"/>
        <v>1101.1999999999218</v>
      </c>
      <c r="BV35" s="20">
        <f t="shared" si="10"/>
        <v>2663.6100000000324</v>
      </c>
      <c r="BW35" s="20">
        <f t="shared" si="10"/>
        <v>1442.7400000000489</v>
      </c>
      <c r="BX35" s="20">
        <f t="shared" si="10"/>
        <v>700.34000000000242</v>
      </c>
      <c r="BY35" s="17">
        <f t="shared" si="5"/>
        <v>7374.0200000001132</v>
      </c>
      <c r="BZ35" s="17">
        <f t="shared" si="6"/>
        <v>368.70999999999549</v>
      </c>
      <c r="CA35" s="17">
        <f t="shared" si="7"/>
        <v>3428.9700000000348</v>
      </c>
      <c r="CB35" s="17">
        <f t="shared" si="8"/>
        <v>11171.700000000143</v>
      </c>
    </row>
    <row r="36" spans="1:80" x14ac:dyDescent="0.25">
      <c r="A36" t="str">
        <f t="shared" si="0"/>
        <v>CESC.CES2</v>
      </c>
      <c r="B36" s="1" t="s">
        <v>715</v>
      </c>
      <c r="C36" s="1" t="s">
        <v>52</v>
      </c>
      <c r="D36" s="1" t="s">
        <v>51</v>
      </c>
      <c r="E36" s="17">
        <v>0</v>
      </c>
      <c r="F36" s="17">
        <v>0</v>
      </c>
      <c r="G36" s="17">
        <v>0</v>
      </c>
      <c r="H36" s="17">
        <v>0</v>
      </c>
      <c r="I36" s="17">
        <v>0</v>
      </c>
      <c r="J36" s="17">
        <v>0</v>
      </c>
      <c r="K36" s="17">
        <v>0</v>
      </c>
      <c r="L36" s="17">
        <v>0</v>
      </c>
      <c r="M36" s="17">
        <v>0</v>
      </c>
      <c r="N36" s="17">
        <v>0</v>
      </c>
      <c r="O36" s="17">
        <v>0</v>
      </c>
      <c r="P36" s="17">
        <v>0</v>
      </c>
      <c r="Q36" s="20">
        <v>0</v>
      </c>
      <c r="R36" s="20">
        <v>0</v>
      </c>
      <c r="S36" s="20">
        <v>0</v>
      </c>
      <c r="T36" s="20">
        <v>0</v>
      </c>
      <c r="U36" s="20">
        <v>0</v>
      </c>
      <c r="V36" s="20">
        <v>0</v>
      </c>
      <c r="W36" s="20">
        <v>0</v>
      </c>
      <c r="X36" s="20">
        <v>0</v>
      </c>
      <c r="Y36" s="20">
        <v>0</v>
      </c>
      <c r="Z36" s="20">
        <v>0</v>
      </c>
      <c r="AA36" s="20">
        <v>0</v>
      </c>
      <c r="AB36" s="20">
        <v>0</v>
      </c>
      <c r="AC36" s="17">
        <v>0</v>
      </c>
      <c r="AD36" s="17">
        <v>0</v>
      </c>
      <c r="AE36" s="17">
        <v>0</v>
      </c>
      <c r="AF36" s="17">
        <v>0</v>
      </c>
      <c r="AG36" s="17">
        <v>0</v>
      </c>
      <c r="AH36" s="17">
        <v>0</v>
      </c>
      <c r="AI36" s="17">
        <v>0</v>
      </c>
      <c r="AJ36" s="17">
        <v>0</v>
      </c>
      <c r="AK36" s="17">
        <v>0</v>
      </c>
      <c r="AL36" s="17">
        <v>0</v>
      </c>
      <c r="AM36" s="17">
        <v>0</v>
      </c>
      <c r="AN36" s="17">
        <v>0</v>
      </c>
      <c r="AO36" s="20">
        <f t="shared" si="1"/>
        <v>0</v>
      </c>
      <c r="AP36" s="20">
        <f t="shared" si="9"/>
        <v>0</v>
      </c>
      <c r="AQ36" s="20">
        <f t="shared" si="9"/>
        <v>0</v>
      </c>
      <c r="AR36" s="20">
        <f t="shared" si="9"/>
        <v>0</v>
      </c>
      <c r="AS36" s="20">
        <f t="shared" si="9"/>
        <v>0</v>
      </c>
      <c r="AT36" s="20">
        <f t="shared" si="9"/>
        <v>0</v>
      </c>
      <c r="AU36" s="20">
        <f t="shared" si="9"/>
        <v>0</v>
      </c>
      <c r="AV36" s="20">
        <f t="shared" si="9"/>
        <v>0</v>
      </c>
      <c r="AW36" s="20">
        <f t="shared" si="9"/>
        <v>0</v>
      </c>
      <c r="AX36" s="20">
        <f t="shared" si="9"/>
        <v>0</v>
      </c>
      <c r="AY36" s="20">
        <f t="shared" si="9"/>
        <v>0</v>
      </c>
      <c r="AZ36" s="20">
        <f t="shared" si="9"/>
        <v>0</v>
      </c>
      <c r="BA36" s="17">
        <v>0</v>
      </c>
      <c r="BB36" s="17">
        <v>0</v>
      </c>
      <c r="BC36" s="17">
        <v>0</v>
      </c>
      <c r="BD36" s="17">
        <v>0</v>
      </c>
      <c r="BE36" s="17">
        <v>0</v>
      </c>
      <c r="BF36" s="17">
        <v>0</v>
      </c>
      <c r="BG36" s="17">
        <v>0</v>
      </c>
      <c r="BH36" s="17">
        <v>0</v>
      </c>
      <c r="BI36" s="17">
        <v>0</v>
      </c>
      <c r="BJ36" s="17">
        <v>0</v>
      </c>
      <c r="BK36" s="17">
        <v>0</v>
      </c>
      <c r="BL36" s="17">
        <v>0</v>
      </c>
      <c r="BM36" s="20">
        <f t="shared" si="3"/>
        <v>0</v>
      </c>
      <c r="BN36" s="20">
        <f t="shared" si="10"/>
        <v>0</v>
      </c>
      <c r="BO36" s="20">
        <f t="shared" si="10"/>
        <v>0</v>
      </c>
      <c r="BP36" s="20">
        <f t="shared" si="10"/>
        <v>0</v>
      </c>
      <c r="BQ36" s="20">
        <f t="shared" si="10"/>
        <v>0</v>
      </c>
      <c r="BR36" s="20">
        <f t="shared" si="10"/>
        <v>0</v>
      </c>
      <c r="BS36" s="20">
        <f t="shared" si="10"/>
        <v>0</v>
      </c>
      <c r="BT36" s="20">
        <f t="shared" si="10"/>
        <v>0</v>
      </c>
      <c r="BU36" s="20">
        <f t="shared" si="10"/>
        <v>0</v>
      </c>
      <c r="BV36" s="20">
        <f t="shared" si="10"/>
        <v>0</v>
      </c>
      <c r="BW36" s="20">
        <f t="shared" si="10"/>
        <v>0</v>
      </c>
      <c r="BX36" s="20">
        <f t="shared" si="10"/>
        <v>0</v>
      </c>
      <c r="BY36" s="17">
        <f t="shared" si="5"/>
        <v>0</v>
      </c>
      <c r="BZ36" s="17">
        <f t="shared" si="6"/>
        <v>0</v>
      </c>
      <c r="CA36" s="17">
        <f t="shared" si="7"/>
        <v>0</v>
      </c>
      <c r="CB36" s="17">
        <f t="shared" si="8"/>
        <v>0</v>
      </c>
    </row>
    <row r="37" spans="1:80" x14ac:dyDescent="0.25">
      <c r="A37" t="str">
        <f t="shared" si="0"/>
        <v>CPLP.CES2</v>
      </c>
      <c r="B37" s="1" t="s">
        <v>705</v>
      </c>
      <c r="C37" s="1" t="s">
        <v>52</v>
      </c>
      <c r="D37" s="1" t="s">
        <v>51</v>
      </c>
      <c r="E37" s="17">
        <v>0</v>
      </c>
      <c r="F37" s="17">
        <v>46.720000000001164</v>
      </c>
      <c r="G37" s="17">
        <v>123.23999999999796</v>
      </c>
      <c r="H37" s="17">
        <v>163.00999999998021</v>
      </c>
      <c r="I37" s="17">
        <v>219.32999999998719</v>
      </c>
      <c r="J37" s="17">
        <v>347.98000000001048</v>
      </c>
      <c r="K37" s="17">
        <v>963.52000000001863</v>
      </c>
      <c r="L37" s="17">
        <v>471.96999999997206</v>
      </c>
      <c r="M37" s="17">
        <v>477.73999999996158</v>
      </c>
      <c r="N37" s="17">
        <v>1208.6800000000512</v>
      </c>
      <c r="O37" s="17">
        <v>585.0899999999674</v>
      </c>
      <c r="P37" s="17">
        <v>282.76999999998952</v>
      </c>
      <c r="Q37" s="20">
        <v>0</v>
      </c>
      <c r="R37" s="20">
        <v>2.3400000000001455</v>
      </c>
      <c r="S37" s="20">
        <v>6.1700000000000728</v>
      </c>
      <c r="T37" s="20">
        <v>8.1500000000005457</v>
      </c>
      <c r="U37" s="20">
        <v>10.960000000000036</v>
      </c>
      <c r="V37" s="20">
        <v>17.399999999999636</v>
      </c>
      <c r="W37" s="20">
        <v>48.180000000000291</v>
      </c>
      <c r="X37" s="20">
        <v>23.600000000000364</v>
      </c>
      <c r="Y37" s="20">
        <v>23.8799999999992</v>
      </c>
      <c r="Z37" s="20">
        <v>60.430000000000291</v>
      </c>
      <c r="AA37" s="20">
        <v>29.25</v>
      </c>
      <c r="AB37" s="20">
        <v>14.140000000000327</v>
      </c>
      <c r="AC37" s="17">
        <v>0</v>
      </c>
      <c r="AD37" s="17">
        <v>22.609999999998763</v>
      </c>
      <c r="AE37" s="17">
        <v>59.139999999999418</v>
      </c>
      <c r="AF37" s="17">
        <v>77.470000000001164</v>
      </c>
      <c r="AG37" s="17">
        <v>103.20000000000437</v>
      </c>
      <c r="AH37" s="17">
        <v>161.97000000000116</v>
      </c>
      <c r="AI37" s="17">
        <v>443.71000000002095</v>
      </c>
      <c r="AJ37" s="17">
        <v>214.94999999999709</v>
      </c>
      <c r="AK37" s="17">
        <v>215.13000000000466</v>
      </c>
      <c r="AL37" s="17">
        <v>538.32999999998719</v>
      </c>
      <c r="AM37" s="17">
        <v>257.60999999998603</v>
      </c>
      <c r="AN37" s="17">
        <v>123.11000000000058</v>
      </c>
      <c r="AO37" s="20">
        <f t="shared" ref="AO37:AO68" si="11">E37+Q37+AC37</f>
        <v>0</v>
      </c>
      <c r="AP37" s="20">
        <f t="shared" si="9"/>
        <v>71.670000000000073</v>
      </c>
      <c r="AQ37" s="20">
        <f t="shared" si="9"/>
        <v>188.54999999999745</v>
      </c>
      <c r="AR37" s="20">
        <f t="shared" si="9"/>
        <v>248.62999999998192</v>
      </c>
      <c r="AS37" s="20">
        <f t="shared" si="9"/>
        <v>333.4899999999916</v>
      </c>
      <c r="AT37" s="20">
        <f t="shared" si="9"/>
        <v>527.35000000001128</v>
      </c>
      <c r="AU37" s="20">
        <f t="shared" si="9"/>
        <v>1455.4100000000399</v>
      </c>
      <c r="AV37" s="20">
        <f t="shared" si="9"/>
        <v>710.51999999996951</v>
      </c>
      <c r="AW37" s="20">
        <f t="shared" si="9"/>
        <v>716.74999999996544</v>
      </c>
      <c r="AX37" s="20">
        <f t="shared" si="9"/>
        <v>1807.4400000000387</v>
      </c>
      <c r="AY37" s="20">
        <f t="shared" si="9"/>
        <v>871.94999999995343</v>
      </c>
      <c r="AZ37" s="20">
        <f t="shared" si="9"/>
        <v>420.01999999999043</v>
      </c>
      <c r="BA37" s="17">
        <v>0</v>
      </c>
      <c r="BB37" s="17">
        <v>0.55000000000000004</v>
      </c>
      <c r="BC37" s="17">
        <v>1.44</v>
      </c>
      <c r="BD37" s="17">
        <v>1.91</v>
      </c>
      <c r="BE37" s="17">
        <v>2.57</v>
      </c>
      <c r="BF37" s="17">
        <v>4.08</v>
      </c>
      <c r="BG37" s="17">
        <v>11.28</v>
      </c>
      <c r="BH37" s="17">
        <v>5.53</v>
      </c>
      <c r="BI37" s="17">
        <v>5.6</v>
      </c>
      <c r="BJ37" s="17">
        <v>14.16</v>
      </c>
      <c r="BK37" s="17">
        <v>6.85</v>
      </c>
      <c r="BL37" s="17">
        <v>3.31</v>
      </c>
      <c r="BM37" s="20">
        <f t="shared" ref="BM37:BM68" si="12">AO37+BA37</f>
        <v>0</v>
      </c>
      <c r="BN37" s="20">
        <f t="shared" si="10"/>
        <v>72.22000000000007</v>
      </c>
      <c r="BO37" s="20">
        <f t="shared" si="10"/>
        <v>189.98999999999745</v>
      </c>
      <c r="BP37" s="20">
        <f t="shared" si="10"/>
        <v>250.53999999998192</v>
      </c>
      <c r="BQ37" s="20">
        <f t="shared" si="10"/>
        <v>336.05999999999159</v>
      </c>
      <c r="BR37" s="20">
        <f t="shared" si="10"/>
        <v>531.43000000001132</v>
      </c>
      <c r="BS37" s="20">
        <f t="shared" si="10"/>
        <v>1466.6900000000398</v>
      </c>
      <c r="BT37" s="20">
        <f t="shared" si="10"/>
        <v>716.04999999996949</v>
      </c>
      <c r="BU37" s="20">
        <f t="shared" si="10"/>
        <v>722.34999999996546</v>
      </c>
      <c r="BV37" s="20">
        <f t="shared" si="10"/>
        <v>1821.6000000000388</v>
      </c>
      <c r="BW37" s="20">
        <f t="shared" si="10"/>
        <v>878.79999999995346</v>
      </c>
      <c r="BX37" s="20">
        <f t="shared" si="10"/>
        <v>423.32999999999043</v>
      </c>
      <c r="BY37" s="17">
        <f t="shared" si="5"/>
        <v>4890.0499999999374</v>
      </c>
      <c r="BZ37" s="17">
        <f t="shared" si="6"/>
        <v>244.50000000000091</v>
      </c>
      <c r="CA37" s="17">
        <f t="shared" si="7"/>
        <v>2274.5100000000016</v>
      </c>
      <c r="CB37" s="17">
        <f t="shared" si="8"/>
        <v>7409.0599999999404</v>
      </c>
    </row>
    <row r="38" spans="1:80" x14ac:dyDescent="0.25">
      <c r="A38" t="str">
        <f t="shared" si="0"/>
        <v>CMH.CMH1</v>
      </c>
      <c r="B38" s="1" t="s">
        <v>57</v>
      </c>
      <c r="C38" s="1" t="s">
        <v>58</v>
      </c>
      <c r="D38" s="1" t="s">
        <v>58</v>
      </c>
      <c r="E38" s="17">
        <v>40.720000000001164</v>
      </c>
      <c r="F38" s="17">
        <v>7.1400000000001</v>
      </c>
      <c r="G38" s="17">
        <v>5.8299999999999272</v>
      </c>
      <c r="H38" s="17">
        <v>42.100000000000364</v>
      </c>
      <c r="I38" s="17">
        <v>84.530000000000655</v>
      </c>
      <c r="J38" s="17">
        <v>117.28000000000247</v>
      </c>
      <c r="K38" s="17">
        <v>767.69000000000233</v>
      </c>
      <c r="L38" s="17">
        <v>145.11000000000058</v>
      </c>
      <c r="M38" s="17">
        <v>376.58000000000175</v>
      </c>
      <c r="N38" s="17">
        <v>1585.4200000000128</v>
      </c>
      <c r="O38" s="17">
        <v>493.02999999999884</v>
      </c>
      <c r="P38" s="17">
        <v>133.42000000000189</v>
      </c>
      <c r="Q38" s="20">
        <v>2.0299999999999727</v>
      </c>
      <c r="R38" s="20">
        <v>0.35000000000000142</v>
      </c>
      <c r="S38" s="20">
        <v>0.28999999999999915</v>
      </c>
      <c r="T38" s="20">
        <v>2.1100000000000136</v>
      </c>
      <c r="U38" s="20">
        <v>4.2300000000000182</v>
      </c>
      <c r="V38" s="20">
        <v>5.8700000000000045</v>
      </c>
      <c r="W38" s="20">
        <v>38.3799999999992</v>
      </c>
      <c r="X38" s="20">
        <v>7.2599999999999909</v>
      </c>
      <c r="Y38" s="20">
        <v>18.829999999999927</v>
      </c>
      <c r="Z38" s="20">
        <v>79.280000000000655</v>
      </c>
      <c r="AA38" s="20">
        <v>24.650000000000091</v>
      </c>
      <c r="AB38" s="20">
        <v>6.6700000000000728</v>
      </c>
      <c r="AC38" s="17">
        <v>19.880000000000109</v>
      </c>
      <c r="AD38" s="17">
        <v>3.4600000000000364</v>
      </c>
      <c r="AE38" s="17">
        <v>2.8000000000000114</v>
      </c>
      <c r="AF38" s="17">
        <v>20.009999999999764</v>
      </c>
      <c r="AG38" s="17">
        <v>39.770000000000437</v>
      </c>
      <c r="AH38" s="17">
        <v>54.590000000000146</v>
      </c>
      <c r="AI38" s="17">
        <v>353.52999999999884</v>
      </c>
      <c r="AJ38" s="17">
        <v>66.079999999999927</v>
      </c>
      <c r="AK38" s="17">
        <v>169.58000000000175</v>
      </c>
      <c r="AL38" s="17">
        <v>706.11999999999534</v>
      </c>
      <c r="AM38" s="17">
        <v>217.08000000000175</v>
      </c>
      <c r="AN38" s="17">
        <v>58.079999999999927</v>
      </c>
      <c r="AO38" s="20">
        <f t="shared" si="11"/>
        <v>62.630000000001246</v>
      </c>
      <c r="AP38" s="20">
        <f t="shared" si="9"/>
        <v>10.950000000000138</v>
      </c>
      <c r="AQ38" s="20">
        <f t="shared" si="9"/>
        <v>8.9199999999999378</v>
      </c>
      <c r="AR38" s="20">
        <f t="shared" si="9"/>
        <v>64.220000000000141</v>
      </c>
      <c r="AS38" s="20">
        <f t="shared" si="9"/>
        <v>128.53000000000111</v>
      </c>
      <c r="AT38" s="20">
        <f t="shared" si="9"/>
        <v>177.74000000000262</v>
      </c>
      <c r="AU38" s="20">
        <f t="shared" si="9"/>
        <v>1159.6000000000004</v>
      </c>
      <c r="AV38" s="20">
        <f t="shared" si="9"/>
        <v>218.4500000000005</v>
      </c>
      <c r="AW38" s="20">
        <f t="shared" si="9"/>
        <v>564.99000000000342</v>
      </c>
      <c r="AX38" s="20">
        <f t="shared" si="9"/>
        <v>2370.8200000000088</v>
      </c>
      <c r="AY38" s="20">
        <f t="shared" si="9"/>
        <v>734.76000000000067</v>
      </c>
      <c r="AZ38" s="20">
        <f t="shared" si="9"/>
        <v>198.17000000000189</v>
      </c>
      <c r="BA38" s="17">
        <v>0.48</v>
      </c>
      <c r="BB38" s="17">
        <v>0.08</v>
      </c>
      <c r="BC38" s="17">
        <v>7.0000000000000007E-2</v>
      </c>
      <c r="BD38" s="17">
        <v>0.49</v>
      </c>
      <c r="BE38" s="17">
        <v>0.99</v>
      </c>
      <c r="BF38" s="17">
        <v>1.37</v>
      </c>
      <c r="BG38" s="17">
        <v>8.99</v>
      </c>
      <c r="BH38" s="17">
        <v>1.7</v>
      </c>
      <c r="BI38" s="17">
        <v>4.41</v>
      </c>
      <c r="BJ38" s="17">
        <v>18.57</v>
      </c>
      <c r="BK38" s="17">
        <v>5.77</v>
      </c>
      <c r="BL38" s="17">
        <v>1.56</v>
      </c>
      <c r="BM38" s="20">
        <f t="shared" si="12"/>
        <v>63.110000000001243</v>
      </c>
      <c r="BN38" s="20">
        <f t="shared" si="10"/>
        <v>11.030000000000138</v>
      </c>
      <c r="BO38" s="20">
        <f t="shared" si="10"/>
        <v>8.989999999999938</v>
      </c>
      <c r="BP38" s="20">
        <f t="shared" si="10"/>
        <v>64.710000000000136</v>
      </c>
      <c r="BQ38" s="20">
        <f t="shared" si="10"/>
        <v>129.52000000000112</v>
      </c>
      <c r="BR38" s="20">
        <f t="shared" si="10"/>
        <v>179.11000000000263</v>
      </c>
      <c r="BS38" s="20">
        <f t="shared" si="10"/>
        <v>1168.5900000000004</v>
      </c>
      <c r="BT38" s="20">
        <f t="shared" si="10"/>
        <v>220.15000000000049</v>
      </c>
      <c r="BU38" s="20">
        <f t="shared" si="10"/>
        <v>569.40000000000339</v>
      </c>
      <c r="BV38" s="20">
        <f t="shared" si="10"/>
        <v>2389.390000000009</v>
      </c>
      <c r="BW38" s="20">
        <f t="shared" si="10"/>
        <v>740.53000000000065</v>
      </c>
      <c r="BX38" s="20">
        <f t="shared" si="10"/>
        <v>199.73000000000189</v>
      </c>
      <c r="BY38" s="17">
        <f t="shared" si="5"/>
        <v>3798.8500000000231</v>
      </c>
      <c r="BZ38" s="17">
        <f t="shared" si="6"/>
        <v>189.94999999999993</v>
      </c>
      <c r="CA38" s="17">
        <f t="shared" si="7"/>
        <v>1755.4599999999978</v>
      </c>
      <c r="CB38" s="17">
        <f t="shared" si="8"/>
        <v>5744.2600000000211</v>
      </c>
    </row>
    <row r="39" spans="1:80" x14ac:dyDescent="0.25">
      <c r="A39" t="str">
        <f t="shared" si="0"/>
        <v>VQW.CR1</v>
      </c>
      <c r="B39" s="1" t="s">
        <v>29</v>
      </c>
      <c r="C39" s="1" t="s">
        <v>61</v>
      </c>
      <c r="D39" s="1" t="s">
        <v>61</v>
      </c>
      <c r="E39" s="17">
        <v>-1745.9499999999971</v>
      </c>
      <c r="F39" s="17">
        <v>-800.5</v>
      </c>
      <c r="G39" s="17">
        <v>-266.63999999999987</v>
      </c>
      <c r="H39" s="17">
        <v>-407.36000000000058</v>
      </c>
      <c r="I39" s="17">
        <v>-596.23999999999978</v>
      </c>
      <c r="J39" s="17">
        <v>-470.13000000000011</v>
      </c>
      <c r="K39" s="17">
        <v>-632.45999999999913</v>
      </c>
      <c r="L39" s="17">
        <v>-409.75999999999976</v>
      </c>
      <c r="M39" s="17">
        <v>-589.86000000000058</v>
      </c>
      <c r="N39" s="17">
        <v>-1501.510000000002</v>
      </c>
      <c r="O39" s="17">
        <v>-1390.8299999999981</v>
      </c>
      <c r="P39" s="17">
        <v>-1627.9200000000019</v>
      </c>
      <c r="Q39" s="20">
        <v>-87.299999999999955</v>
      </c>
      <c r="R39" s="20">
        <v>-40.030000000000086</v>
      </c>
      <c r="S39" s="20">
        <v>-13.330000000000013</v>
      </c>
      <c r="T39" s="20">
        <v>-20.370000000000005</v>
      </c>
      <c r="U39" s="20">
        <v>-29.810000000000002</v>
      </c>
      <c r="V39" s="20">
        <v>-23.5</v>
      </c>
      <c r="W39" s="20">
        <v>-31.620000000000005</v>
      </c>
      <c r="X39" s="20">
        <v>-20.490000000000009</v>
      </c>
      <c r="Y39" s="20">
        <v>-29.490000000000009</v>
      </c>
      <c r="Z39" s="20">
        <v>-75.07000000000005</v>
      </c>
      <c r="AA39" s="20">
        <v>-69.539999999999964</v>
      </c>
      <c r="AB39" s="20">
        <v>-81.399999999999977</v>
      </c>
      <c r="AC39" s="17">
        <v>-852.75</v>
      </c>
      <c r="AD39" s="17">
        <v>-387.40999999999985</v>
      </c>
      <c r="AE39" s="17">
        <v>-127.97000000000003</v>
      </c>
      <c r="AF39" s="17">
        <v>-193.59999999999991</v>
      </c>
      <c r="AG39" s="17">
        <v>-280.55000000000018</v>
      </c>
      <c r="AH39" s="17">
        <v>-218.80999999999995</v>
      </c>
      <c r="AI39" s="17">
        <v>-291.25999999999976</v>
      </c>
      <c r="AJ39" s="17">
        <v>-186.6099999999999</v>
      </c>
      <c r="AK39" s="17">
        <v>-265.61999999999989</v>
      </c>
      <c r="AL39" s="17">
        <v>-668.75</v>
      </c>
      <c r="AM39" s="17">
        <v>-612.35999999999967</v>
      </c>
      <c r="AN39" s="17">
        <v>-708.73000000000047</v>
      </c>
      <c r="AO39" s="20">
        <f t="shared" si="11"/>
        <v>-2685.9999999999973</v>
      </c>
      <c r="AP39" s="20">
        <f t="shared" si="9"/>
        <v>-1227.94</v>
      </c>
      <c r="AQ39" s="20">
        <f t="shared" si="9"/>
        <v>-407.93999999999994</v>
      </c>
      <c r="AR39" s="20">
        <f t="shared" si="9"/>
        <v>-621.3300000000005</v>
      </c>
      <c r="AS39" s="20">
        <f t="shared" si="9"/>
        <v>-906.59999999999991</v>
      </c>
      <c r="AT39" s="20">
        <f t="shared" si="9"/>
        <v>-712.44</v>
      </c>
      <c r="AU39" s="20">
        <f t="shared" si="9"/>
        <v>-955.33999999999889</v>
      </c>
      <c r="AV39" s="20">
        <f t="shared" si="9"/>
        <v>-616.85999999999967</v>
      </c>
      <c r="AW39" s="20">
        <f t="shared" si="9"/>
        <v>-884.97000000000048</v>
      </c>
      <c r="AX39" s="20">
        <f t="shared" si="9"/>
        <v>-2245.3300000000022</v>
      </c>
      <c r="AY39" s="20">
        <f t="shared" si="9"/>
        <v>-2072.7299999999977</v>
      </c>
      <c r="AZ39" s="20">
        <f t="shared" si="9"/>
        <v>-2418.0500000000025</v>
      </c>
      <c r="BA39" s="17">
        <v>-20.45</v>
      </c>
      <c r="BB39" s="17">
        <v>-9.3800000000000008</v>
      </c>
      <c r="BC39" s="17">
        <v>-3.12</v>
      </c>
      <c r="BD39" s="17">
        <v>-4.7699999999999996</v>
      </c>
      <c r="BE39" s="17">
        <v>-6.98</v>
      </c>
      <c r="BF39" s="17">
        <v>-5.51</v>
      </c>
      <c r="BG39" s="17">
        <v>-7.41</v>
      </c>
      <c r="BH39" s="17">
        <v>-4.8</v>
      </c>
      <c r="BI39" s="17">
        <v>-6.91</v>
      </c>
      <c r="BJ39" s="17">
        <v>-17.59</v>
      </c>
      <c r="BK39" s="17">
        <v>-16.29</v>
      </c>
      <c r="BL39" s="17">
        <v>-19.07</v>
      </c>
      <c r="BM39" s="20">
        <f t="shared" si="12"/>
        <v>-2706.4499999999971</v>
      </c>
      <c r="BN39" s="20">
        <f t="shared" si="10"/>
        <v>-1237.3200000000002</v>
      </c>
      <c r="BO39" s="20">
        <f t="shared" si="10"/>
        <v>-411.05999999999995</v>
      </c>
      <c r="BP39" s="20">
        <f t="shared" si="10"/>
        <v>-626.10000000000048</v>
      </c>
      <c r="BQ39" s="20">
        <f t="shared" si="10"/>
        <v>-913.57999999999993</v>
      </c>
      <c r="BR39" s="20">
        <f t="shared" si="10"/>
        <v>-717.95</v>
      </c>
      <c r="BS39" s="20">
        <f t="shared" si="10"/>
        <v>-962.74999999999886</v>
      </c>
      <c r="BT39" s="20">
        <f t="shared" si="10"/>
        <v>-621.65999999999963</v>
      </c>
      <c r="BU39" s="20">
        <f t="shared" si="10"/>
        <v>-891.88000000000045</v>
      </c>
      <c r="BV39" s="20">
        <f t="shared" si="10"/>
        <v>-2262.9200000000023</v>
      </c>
      <c r="BW39" s="20">
        <f t="shared" si="10"/>
        <v>-2089.0199999999977</v>
      </c>
      <c r="BX39" s="20">
        <f t="shared" si="10"/>
        <v>-2437.1200000000026</v>
      </c>
      <c r="BY39" s="17">
        <f t="shared" si="5"/>
        <v>-10439.16</v>
      </c>
      <c r="BZ39" s="17">
        <f t="shared" si="6"/>
        <v>-521.95000000000005</v>
      </c>
      <c r="CA39" s="17">
        <f t="shared" si="7"/>
        <v>-4916.7</v>
      </c>
      <c r="CB39" s="17">
        <f t="shared" si="8"/>
        <v>-15877.809999999998</v>
      </c>
    </row>
    <row r="40" spans="1:80" x14ac:dyDescent="0.25">
      <c r="A40" t="str">
        <f t="shared" si="0"/>
        <v>CHD.CRE1</v>
      </c>
      <c r="B40" s="1" t="s">
        <v>229</v>
      </c>
      <c r="C40" s="1" t="s">
        <v>217</v>
      </c>
      <c r="D40" s="1" t="s">
        <v>217</v>
      </c>
      <c r="E40" s="17">
        <v>0</v>
      </c>
      <c r="F40" s="17">
        <v>0</v>
      </c>
      <c r="G40" s="17">
        <v>0</v>
      </c>
      <c r="H40" s="17">
        <v>0</v>
      </c>
      <c r="I40" s="17">
        <v>0</v>
      </c>
      <c r="J40" s="17">
        <v>0</v>
      </c>
      <c r="K40" s="17">
        <v>0</v>
      </c>
      <c r="L40" s="17">
        <v>0</v>
      </c>
      <c r="M40" s="17">
        <v>0</v>
      </c>
      <c r="N40" s="17">
        <v>0</v>
      </c>
      <c r="O40" s="17">
        <v>0</v>
      </c>
      <c r="P40" s="17">
        <v>0</v>
      </c>
      <c r="Q40" s="20">
        <v>0</v>
      </c>
      <c r="R40" s="20">
        <v>0</v>
      </c>
      <c r="S40" s="20">
        <v>0</v>
      </c>
      <c r="T40" s="20">
        <v>0</v>
      </c>
      <c r="U40" s="20">
        <v>0</v>
      </c>
      <c r="V40" s="20">
        <v>0</v>
      </c>
      <c r="W40" s="20">
        <v>0</v>
      </c>
      <c r="X40" s="20">
        <v>0</v>
      </c>
      <c r="Y40" s="20">
        <v>0</v>
      </c>
      <c r="Z40" s="20">
        <v>0</v>
      </c>
      <c r="AA40" s="20">
        <v>0</v>
      </c>
      <c r="AB40" s="20">
        <v>0</v>
      </c>
      <c r="AC40" s="17">
        <v>0</v>
      </c>
      <c r="AD40" s="17">
        <v>0</v>
      </c>
      <c r="AE40" s="17">
        <v>0</v>
      </c>
      <c r="AF40" s="17">
        <v>0</v>
      </c>
      <c r="AG40" s="17">
        <v>0</v>
      </c>
      <c r="AH40" s="17">
        <v>0</v>
      </c>
      <c r="AI40" s="17">
        <v>0</v>
      </c>
      <c r="AJ40" s="17">
        <v>0</v>
      </c>
      <c r="AK40" s="17">
        <v>0</v>
      </c>
      <c r="AL40" s="17">
        <v>0</v>
      </c>
      <c r="AM40" s="17">
        <v>0</v>
      </c>
      <c r="AN40" s="17">
        <v>0</v>
      </c>
      <c r="AO40" s="20">
        <f t="shared" si="11"/>
        <v>0</v>
      </c>
      <c r="AP40" s="20">
        <f t="shared" si="9"/>
        <v>0</v>
      </c>
      <c r="AQ40" s="20">
        <f t="shared" si="9"/>
        <v>0</v>
      </c>
      <c r="AR40" s="20">
        <f t="shared" si="9"/>
        <v>0</v>
      </c>
      <c r="AS40" s="20">
        <f t="shared" si="9"/>
        <v>0</v>
      </c>
      <c r="AT40" s="20">
        <f t="shared" si="9"/>
        <v>0</v>
      </c>
      <c r="AU40" s="20">
        <f t="shared" si="9"/>
        <v>0</v>
      </c>
      <c r="AV40" s="20">
        <f t="shared" si="9"/>
        <v>0</v>
      </c>
      <c r="AW40" s="20">
        <f t="shared" si="9"/>
        <v>0</v>
      </c>
      <c r="AX40" s="20">
        <f t="shared" si="9"/>
        <v>0</v>
      </c>
      <c r="AY40" s="20">
        <f t="shared" si="9"/>
        <v>0</v>
      </c>
      <c r="AZ40" s="20">
        <f t="shared" si="9"/>
        <v>0</v>
      </c>
      <c r="BA40" s="17">
        <v>0</v>
      </c>
      <c r="BB40" s="17">
        <v>0</v>
      </c>
      <c r="BC40" s="17">
        <v>0</v>
      </c>
      <c r="BD40" s="17">
        <v>0</v>
      </c>
      <c r="BE40" s="17">
        <v>0</v>
      </c>
      <c r="BF40" s="17">
        <v>0</v>
      </c>
      <c r="BG40" s="17">
        <v>0</v>
      </c>
      <c r="BH40" s="17">
        <v>0</v>
      </c>
      <c r="BI40" s="17">
        <v>0</v>
      </c>
      <c r="BJ40" s="17">
        <v>0</v>
      </c>
      <c r="BK40" s="17">
        <v>0</v>
      </c>
      <c r="BL40" s="17">
        <v>0</v>
      </c>
      <c r="BM40" s="20">
        <f t="shared" si="12"/>
        <v>0</v>
      </c>
      <c r="BN40" s="20">
        <f t="shared" si="10"/>
        <v>0</v>
      </c>
      <c r="BO40" s="20">
        <f t="shared" si="10"/>
        <v>0</v>
      </c>
      <c r="BP40" s="20">
        <f t="shared" si="10"/>
        <v>0</v>
      </c>
      <c r="BQ40" s="20">
        <f t="shared" si="10"/>
        <v>0</v>
      </c>
      <c r="BR40" s="20">
        <f t="shared" si="10"/>
        <v>0</v>
      </c>
      <c r="BS40" s="20">
        <f t="shared" si="10"/>
        <v>0</v>
      </c>
      <c r="BT40" s="20">
        <f t="shared" si="10"/>
        <v>0</v>
      </c>
      <c r="BU40" s="20">
        <f t="shared" si="10"/>
        <v>0</v>
      </c>
      <c r="BV40" s="20">
        <f t="shared" si="10"/>
        <v>0</v>
      </c>
      <c r="BW40" s="20">
        <f t="shared" si="10"/>
        <v>0</v>
      </c>
      <c r="BX40" s="20">
        <f t="shared" si="10"/>
        <v>0</v>
      </c>
      <c r="BY40" s="17">
        <f t="shared" si="5"/>
        <v>0</v>
      </c>
      <c r="BZ40" s="17">
        <f t="shared" si="6"/>
        <v>0</v>
      </c>
      <c r="CA40" s="17">
        <f t="shared" si="7"/>
        <v>0</v>
      </c>
      <c r="CB40" s="17">
        <f t="shared" si="8"/>
        <v>0</v>
      </c>
    </row>
    <row r="41" spans="1:80" x14ac:dyDescent="0.25">
      <c r="A41" t="str">
        <f t="shared" si="0"/>
        <v>CHD.CRE2</v>
      </c>
      <c r="B41" s="1" t="s">
        <v>229</v>
      </c>
      <c r="C41" s="1" t="s">
        <v>218</v>
      </c>
      <c r="D41" s="1" t="s">
        <v>218</v>
      </c>
      <c r="E41" s="17">
        <v>0</v>
      </c>
      <c r="F41" s="17">
        <v>0</v>
      </c>
      <c r="G41" s="17">
        <v>0</v>
      </c>
      <c r="H41" s="17">
        <v>0</v>
      </c>
      <c r="I41" s="17">
        <v>0</v>
      </c>
      <c r="J41" s="17">
        <v>0</v>
      </c>
      <c r="K41" s="17">
        <v>0</v>
      </c>
      <c r="L41" s="17">
        <v>0</v>
      </c>
      <c r="M41" s="17">
        <v>0</v>
      </c>
      <c r="N41" s="17">
        <v>0</v>
      </c>
      <c r="O41" s="17">
        <v>0</v>
      </c>
      <c r="P41" s="17">
        <v>0</v>
      </c>
      <c r="Q41" s="20">
        <v>0</v>
      </c>
      <c r="R41" s="20">
        <v>0</v>
      </c>
      <c r="S41" s="20">
        <v>0</v>
      </c>
      <c r="T41" s="20">
        <v>0</v>
      </c>
      <c r="U41" s="20">
        <v>0</v>
      </c>
      <c r="V41" s="20">
        <v>0</v>
      </c>
      <c r="W41" s="20">
        <v>0</v>
      </c>
      <c r="X41" s="20">
        <v>0</v>
      </c>
      <c r="Y41" s="20">
        <v>0</v>
      </c>
      <c r="Z41" s="20">
        <v>0</v>
      </c>
      <c r="AA41" s="20">
        <v>0</v>
      </c>
      <c r="AB41" s="20">
        <v>0</v>
      </c>
      <c r="AC41" s="17">
        <v>0</v>
      </c>
      <c r="AD41" s="17">
        <v>0</v>
      </c>
      <c r="AE41" s="17">
        <v>0</v>
      </c>
      <c r="AF41" s="17">
        <v>0</v>
      </c>
      <c r="AG41" s="17">
        <v>0</v>
      </c>
      <c r="AH41" s="17">
        <v>0</v>
      </c>
      <c r="AI41" s="17">
        <v>0</v>
      </c>
      <c r="AJ41" s="17">
        <v>0</v>
      </c>
      <c r="AK41" s="17">
        <v>0</v>
      </c>
      <c r="AL41" s="17">
        <v>0</v>
      </c>
      <c r="AM41" s="17">
        <v>0</v>
      </c>
      <c r="AN41" s="17">
        <v>0</v>
      </c>
      <c r="AO41" s="20">
        <f t="shared" si="11"/>
        <v>0</v>
      </c>
      <c r="AP41" s="20">
        <f t="shared" si="9"/>
        <v>0</v>
      </c>
      <c r="AQ41" s="20">
        <f t="shared" si="9"/>
        <v>0</v>
      </c>
      <c r="AR41" s="20">
        <f t="shared" si="9"/>
        <v>0</v>
      </c>
      <c r="AS41" s="20">
        <f t="shared" si="9"/>
        <v>0</v>
      </c>
      <c r="AT41" s="20">
        <f t="shared" si="9"/>
        <v>0</v>
      </c>
      <c r="AU41" s="20">
        <f t="shared" si="9"/>
        <v>0</v>
      </c>
      <c r="AV41" s="20">
        <f t="shared" si="9"/>
        <v>0</v>
      </c>
      <c r="AW41" s="20">
        <f t="shared" si="9"/>
        <v>0</v>
      </c>
      <c r="AX41" s="20">
        <f t="shared" si="9"/>
        <v>0</v>
      </c>
      <c r="AY41" s="20">
        <f t="shared" si="9"/>
        <v>0</v>
      </c>
      <c r="AZ41" s="20">
        <f t="shared" si="9"/>
        <v>0</v>
      </c>
      <c r="BA41" s="17">
        <v>0</v>
      </c>
      <c r="BB41" s="17">
        <v>0</v>
      </c>
      <c r="BC41" s="17">
        <v>0</v>
      </c>
      <c r="BD41" s="17">
        <v>0</v>
      </c>
      <c r="BE41" s="17">
        <v>0</v>
      </c>
      <c r="BF41" s="17">
        <v>0</v>
      </c>
      <c r="BG41" s="17">
        <v>0</v>
      </c>
      <c r="BH41" s="17">
        <v>0</v>
      </c>
      <c r="BI41" s="17">
        <v>0</v>
      </c>
      <c r="BJ41" s="17">
        <v>0</v>
      </c>
      <c r="BK41" s="17">
        <v>0</v>
      </c>
      <c r="BL41" s="17">
        <v>0</v>
      </c>
      <c r="BM41" s="20">
        <f t="shared" si="12"/>
        <v>0</v>
      </c>
      <c r="BN41" s="20">
        <f t="shared" si="10"/>
        <v>0</v>
      </c>
      <c r="BO41" s="20">
        <f t="shared" si="10"/>
        <v>0</v>
      </c>
      <c r="BP41" s="20">
        <f t="shared" si="10"/>
        <v>0</v>
      </c>
      <c r="BQ41" s="20">
        <f t="shared" si="10"/>
        <v>0</v>
      </c>
      <c r="BR41" s="20">
        <f t="shared" si="10"/>
        <v>0</v>
      </c>
      <c r="BS41" s="20">
        <f t="shared" si="10"/>
        <v>0</v>
      </c>
      <c r="BT41" s="20">
        <f t="shared" si="10"/>
        <v>0</v>
      </c>
      <c r="BU41" s="20">
        <f t="shared" si="10"/>
        <v>0</v>
      </c>
      <c r="BV41" s="20">
        <f t="shared" si="10"/>
        <v>0</v>
      </c>
      <c r="BW41" s="20">
        <f t="shared" si="10"/>
        <v>0</v>
      </c>
      <c r="BX41" s="20">
        <f t="shared" si="10"/>
        <v>0</v>
      </c>
      <c r="BY41" s="17">
        <f t="shared" si="5"/>
        <v>0</v>
      </c>
      <c r="BZ41" s="17">
        <f t="shared" si="6"/>
        <v>0</v>
      </c>
      <c r="CA41" s="17">
        <f t="shared" si="7"/>
        <v>0</v>
      </c>
      <c r="CB41" s="17">
        <f t="shared" si="8"/>
        <v>0</v>
      </c>
    </row>
    <row r="42" spans="1:80" x14ac:dyDescent="0.25">
      <c r="A42" t="str">
        <f>B42&amp;"."&amp;IF(D42="CES1/CES2",C42,IF(C42="CRE1/CRE2",C42,D42))</f>
        <v>CHD.CRE3</v>
      </c>
      <c r="B42" s="1" t="s">
        <v>229</v>
      </c>
      <c r="C42" s="1" t="s">
        <v>62</v>
      </c>
      <c r="D42" s="1" t="s">
        <v>62</v>
      </c>
      <c r="E42" s="17">
        <v>-1170.6399999999994</v>
      </c>
      <c r="F42" s="17">
        <v>-533.19000000000051</v>
      </c>
      <c r="G42" s="17">
        <v>-213.46000000000004</v>
      </c>
      <c r="H42" s="17">
        <v>-301.30000000000018</v>
      </c>
      <c r="I42" s="17">
        <v>-368.15999999999985</v>
      </c>
      <c r="J42" s="17">
        <v>-362.23999999999978</v>
      </c>
      <c r="K42" s="17">
        <v>-491.89999999999964</v>
      </c>
      <c r="L42" s="17">
        <v>-294.14999999999964</v>
      </c>
      <c r="M42" s="17">
        <v>-398.13000000000102</v>
      </c>
      <c r="N42" s="17">
        <v>-928.4900000000016</v>
      </c>
      <c r="O42" s="17">
        <v>-1038.4400000000023</v>
      </c>
      <c r="P42" s="17">
        <v>-1038.6199999999953</v>
      </c>
      <c r="Q42" s="20">
        <v>-58.53000000000003</v>
      </c>
      <c r="R42" s="20">
        <v>-26.659999999999997</v>
      </c>
      <c r="S42" s="20">
        <v>-10.670000000000002</v>
      </c>
      <c r="T42" s="20">
        <v>-15.069999999999993</v>
      </c>
      <c r="U42" s="20">
        <v>-18.409999999999997</v>
      </c>
      <c r="V42" s="20">
        <v>-18.110000000000014</v>
      </c>
      <c r="W42" s="20">
        <v>-24.600000000000023</v>
      </c>
      <c r="X42" s="20">
        <v>-14.70999999999998</v>
      </c>
      <c r="Y42" s="20">
        <v>-19.909999999999997</v>
      </c>
      <c r="Z42" s="20">
        <v>-46.419999999999959</v>
      </c>
      <c r="AA42" s="20">
        <v>-51.919999999999959</v>
      </c>
      <c r="AB42" s="20">
        <v>-51.92999999999995</v>
      </c>
      <c r="AC42" s="17">
        <v>-571.76000000000022</v>
      </c>
      <c r="AD42" s="17">
        <v>-258.03999999999996</v>
      </c>
      <c r="AE42" s="17">
        <v>-102.43999999999994</v>
      </c>
      <c r="AF42" s="17">
        <v>-143.19000000000005</v>
      </c>
      <c r="AG42" s="17">
        <v>-173.23000000000002</v>
      </c>
      <c r="AH42" s="17">
        <v>-168.60000000000014</v>
      </c>
      <c r="AI42" s="17">
        <v>-226.51999999999998</v>
      </c>
      <c r="AJ42" s="17">
        <v>-133.96000000000004</v>
      </c>
      <c r="AK42" s="17">
        <v>-179.28999999999996</v>
      </c>
      <c r="AL42" s="17">
        <v>-413.52999999999975</v>
      </c>
      <c r="AM42" s="17">
        <v>-457.21000000000004</v>
      </c>
      <c r="AN42" s="17">
        <v>-452.15999999999985</v>
      </c>
      <c r="AO42" s="20">
        <f t="shared" si="11"/>
        <v>-1800.9299999999996</v>
      </c>
      <c r="AP42" s="20">
        <f t="shared" si="9"/>
        <v>-817.89000000000044</v>
      </c>
      <c r="AQ42" s="20">
        <f t="shared" si="9"/>
        <v>-326.57</v>
      </c>
      <c r="AR42" s="20">
        <f t="shared" si="9"/>
        <v>-459.56000000000023</v>
      </c>
      <c r="AS42" s="20">
        <f t="shared" si="9"/>
        <v>-559.79999999999984</v>
      </c>
      <c r="AT42" s="20">
        <f t="shared" si="9"/>
        <v>-548.94999999999993</v>
      </c>
      <c r="AU42" s="20">
        <f t="shared" si="9"/>
        <v>-743.01999999999964</v>
      </c>
      <c r="AV42" s="20">
        <f t="shared" si="9"/>
        <v>-442.81999999999965</v>
      </c>
      <c r="AW42" s="20">
        <f t="shared" si="9"/>
        <v>-597.33000000000095</v>
      </c>
      <c r="AX42" s="20">
        <f t="shared" si="9"/>
        <v>-1388.4400000000014</v>
      </c>
      <c r="AY42" s="20">
        <f t="shared" si="9"/>
        <v>-1547.5700000000024</v>
      </c>
      <c r="AZ42" s="20">
        <f t="shared" si="9"/>
        <v>-1542.709999999995</v>
      </c>
      <c r="BA42" s="17">
        <v>-13.71</v>
      </c>
      <c r="BB42" s="17">
        <v>-6.24</v>
      </c>
      <c r="BC42" s="17">
        <v>-2.5</v>
      </c>
      <c r="BD42" s="17">
        <v>-3.53</v>
      </c>
      <c r="BE42" s="17">
        <v>-4.3099999999999996</v>
      </c>
      <c r="BF42" s="17">
        <v>-4.24</v>
      </c>
      <c r="BG42" s="17">
        <v>-5.76</v>
      </c>
      <c r="BH42" s="17">
        <v>-3.45</v>
      </c>
      <c r="BI42" s="17">
        <v>-4.66</v>
      </c>
      <c r="BJ42" s="17">
        <v>-10.87</v>
      </c>
      <c r="BK42" s="17">
        <v>-12.16</v>
      </c>
      <c r="BL42" s="17">
        <v>-12.16</v>
      </c>
      <c r="BM42" s="20">
        <f t="shared" si="12"/>
        <v>-1814.6399999999996</v>
      </c>
      <c r="BN42" s="20">
        <f t="shared" si="10"/>
        <v>-824.13000000000045</v>
      </c>
      <c r="BO42" s="20">
        <f t="shared" si="10"/>
        <v>-329.07</v>
      </c>
      <c r="BP42" s="20">
        <f t="shared" si="10"/>
        <v>-463.0900000000002</v>
      </c>
      <c r="BQ42" s="20">
        <f t="shared" si="10"/>
        <v>-564.10999999999979</v>
      </c>
      <c r="BR42" s="20">
        <f t="shared" si="10"/>
        <v>-553.18999999999994</v>
      </c>
      <c r="BS42" s="20">
        <f t="shared" si="10"/>
        <v>-748.77999999999963</v>
      </c>
      <c r="BT42" s="20">
        <f t="shared" si="10"/>
        <v>-446.26999999999964</v>
      </c>
      <c r="BU42" s="20">
        <f t="shared" si="10"/>
        <v>-601.99000000000092</v>
      </c>
      <c r="BV42" s="20">
        <f t="shared" si="10"/>
        <v>-1399.3100000000013</v>
      </c>
      <c r="BW42" s="20">
        <f t="shared" si="10"/>
        <v>-1559.7300000000025</v>
      </c>
      <c r="BX42" s="20">
        <f t="shared" si="10"/>
        <v>-1554.8699999999951</v>
      </c>
      <c r="BY42" s="17">
        <f t="shared" si="5"/>
        <v>-7138.7199999999993</v>
      </c>
      <c r="BZ42" s="17">
        <f t="shared" si="6"/>
        <v>-356.93999999999994</v>
      </c>
      <c r="CA42" s="17">
        <f t="shared" si="7"/>
        <v>-3363.5199999999995</v>
      </c>
      <c r="CB42" s="17">
        <f t="shared" si="8"/>
        <v>-10859.179999999998</v>
      </c>
    </row>
    <row r="43" spans="1:80" x14ac:dyDescent="0.25">
      <c r="A43" t="str">
        <f t="shared" ref="A43:A106" si="13">B43&amp;"."&amp;IF(D43="CES1/CES2",C43,IF(C43="CRE1/CRE2",C43,D43))</f>
        <v>CONS.BCHIMP</v>
      </c>
      <c r="B43" s="1" t="s">
        <v>650</v>
      </c>
      <c r="C43" s="1" t="s">
        <v>651</v>
      </c>
      <c r="D43" s="1" t="s">
        <v>21</v>
      </c>
      <c r="E43" s="17">
        <v>0</v>
      </c>
      <c r="F43" s="17">
        <v>0</v>
      </c>
      <c r="G43" s="17">
        <v>0</v>
      </c>
      <c r="H43" s="17">
        <v>0</v>
      </c>
      <c r="I43" s="17">
        <v>0.19999999999999929</v>
      </c>
      <c r="J43" s="17">
        <v>0</v>
      </c>
      <c r="K43" s="17">
        <v>0</v>
      </c>
      <c r="L43" s="17">
        <v>0</v>
      </c>
      <c r="M43" s="17">
        <v>0</v>
      </c>
      <c r="N43" s="17">
        <v>0</v>
      </c>
      <c r="O43" s="17">
        <v>0</v>
      </c>
      <c r="P43" s="17">
        <v>0</v>
      </c>
      <c r="Q43" s="20">
        <v>0</v>
      </c>
      <c r="R43" s="20">
        <v>0</v>
      </c>
      <c r="S43" s="20">
        <v>0</v>
      </c>
      <c r="T43" s="20">
        <v>0</v>
      </c>
      <c r="U43" s="20">
        <v>1.0000000000000009E-2</v>
      </c>
      <c r="V43" s="20">
        <v>0</v>
      </c>
      <c r="W43" s="20">
        <v>0</v>
      </c>
      <c r="X43" s="20">
        <v>0</v>
      </c>
      <c r="Y43" s="20">
        <v>0</v>
      </c>
      <c r="Z43" s="20">
        <v>0</v>
      </c>
      <c r="AA43" s="20">
        <v>0</v>
      </c>
      <c r="AB43" s="20">
        <v>0</v>
      </c>
      <c r="AC43" s="17">
        <v>0</v>
      </c>
      <c r="AD43" s="17">
        <v>0</v>
      </c>
      <c r="AE43" s="17">
        <v>0</v>
      </c>
      <c r="AF43" s="17">
        <v>0</v>
      </c>
      <c r="AG43" s="17">
        <v>9.9999999999999645E-2</v>
      </c>
      <c r="AH43" s="17">
        <v>0</v>
      </c>
      <c r="AI43" s="17">
        <v>0</v>
      </c>
      <c r="AJ43" s="17">
        <v>0</v>
      </c>
      <c r="AK43" s="17">
        <v>0</v>
      </c>
      <c r="AL43" s="17">
        <v>0</v>
      </c>
      <c r="AM43" s="17">
        <v>0</v>
      </c>
      <c r="AN43" s="17">
        <v>0</v>
      </c>
      <c r="AO43" s="20">
        <f t="shared" si="11"/>
        <v>0</v>
      </c>
      <c r="AP43" s="20">
        <f t="shared" si="9"/>
        <v>0</v>
      </c>
      <c r="AQ43" s="20">
        <f t="shared" si="9"/>
        <v>0</v>
      </c>
      <c r="AR43" s="20">
        <f t="shared" si="9"/>
        <v>0</v>
      </c>
      <c r="AS43" s="20">
        <f t="shared" si="9"/>
        <v>0.30999999999999894</v>
      </c>
      <c r="AT43" s="20">
        <f t="shared" si="9"/>
        <v>0</v>
      </c>
      <c r="AU43" s="20">
        <f t="shared" si="9"/>
        <v>0</v>
      </c>
      <c r="AV43" s="20">
        <f t="shared" si="9"/>
        <v>0</v>
      </c>
      <c r="AW43" s="20">
        <f t="shared" si="9"/>
        <v>0</v>
      </c>
      <c r="AX43" s="20">
        <f t="shared" si="9"/>
        <v>0</v>
      </c>
      <c r="AY43" s="20">
        <f t="shared" si="9"/>
        <v>0</v>
      </c>
      <c r="AZ43" s="20">
        <f t="shared" si="9"/>
        <v>0</v>
      </c>
      <c r="BA43" s="17">
        <v>0</v>
      </c>
      <c r="BB43" s="17">
        <v>0</v>
      </c>
      <c r="BC43" s="17">
        <v>0</v>
      </c>
      <c r="BD43" s="17">
        <v>0</v>
      </c>
      <c r="BE43" s="17">
        <v>0</v>
      </c>
      <c r="BF43" s="17">
        <v>0</v>
      </c>
      <c r="BG43" s="17">
        <v>0</v>
      </c>
      <c r="BH43" s="17">
        <v>0</v>
      </c>
      <c r="BI43" s="17">
        <v>0</v>
      </c>
      <c r="BJ43" s="17">
        <v>0</v>
      </c>
      <c r="BK43" s="17">
        <v>0</v>
      </c>
      <c r="BL43" s="17">
        <v>0</v>
      </c>
      <c r="BM43" s="20">
        <f t="shared" si="12"/>
        <v>0</v>
      </c>
      <c r="BN43" s="20">
        <f t="shared" si="10"/>
        <v>0</v>
      </c>
      <c r="BO43" s="20">
        <f t="shared" si="10"/>
        <v>0</v>
      </c>
      <c r="BP43" s="20">
        <f t="shared" si="10"/>
        <v>0</v>
      </c>
      <c r="BQ43" s="20">
        <f t="shared" si="10"/>
        <v>0.30999999999999894</v>
      </c>
      <c r="BR43" s="20">
        <f t="shared" si="10"/>
        <v>0</v>
      </c>
      <c r="BS43" s="20">
        <f t="shared" si="10"/>
        <v>0</v>
      </c>
      <c r="BT43" s="20">
        <f t="shared" si="10"/>
        <v>0</v>
      </c>
      <c r="BU43" s="20">
        <f t="shared" si="10"/>
        <v>0</v>
      </c>
      <c r="BV43" s="20">
        <f t="shared" si="10"/>
        <v>0</v>
      </c>
      <c r="BW43" s="20">
        <f t="shared" si="10"/>
        <v>0</v>
      </c>
      <c r="BX43" s="20">
        <f t="shared" si="10"/>
        <v>0</v>
      </c>
      <c r="BY43" s="17">
        <f t="shared" si="5"/>
        <v>0.19999999999999929</v>
      </c>
      <c r="BZ43" s="17">
        <f t="shared" si="6"/>
        <v>1.0000000000000009E-2</v>
      </c>
      <c r="CA43" s="17">
        <f t="shared" si="7"/>
        <v>9.9999999999999645E-2</v>
      </c>
      <c r="CB43" s="17">
        <f t="shared" si="8"/>
        <v>0.30999999999999894</v>
      </c>
    </row>
    <row r="44" spans="1:80" x14ac:dyDescent="0.25">
      <c r="A44" t="str">
        <f t="shared" si="13"/>
        <v>CONS.BCHEXP</v>
      </c>
      <c r="B44" s="1" t="s">
        <v>650</v>
      </c>
      <c r="C44" s="1" t="s">
        <v>652</v>
      </c>
      <c r="D44" s="1" t="s">
        <v>28</v>
      </c>
      <c r="E44" s="17">
        <v>0</v>
      </c>
      <c r="F44" s="17">
        <v>0</v>
      </c>
      <c r="G44" s="17">
        <v>0.15999999999999659</v>
      </c>
      <c r="H44" s="17">
        <v>0</v>
      </c>
      <c r="I44" s="17">
        <v>0</v>
      </c>
      <c r="J44" s="17">
        <v>0</v>
      </c>
      <c r="K44" s="17">
        <v>0</v>
      </c>
      <c r="L44" s="17">
        <v>0</v>
      </c>
      <c r="M44" s="17">
        <v>0</v>
      </c>
      <c r="N44" s="17">
        <v>0</v>
      </c>
      <c r="O44" s="17">
        <v>0</v>
      </c>
      <c r="P44" s="17">
        <v>0</v>
      </c>
      <c r="Q44" s="20">
        <v>0</v>
      </c>
      <c r="R44" s="20">
        <v>0</v>
      </c>
      <c r="S44" s="20">
        <v>1.0000000000000009E-2</v>
      </c>
      <c r="T44" s="20">
        <v>0</v>
      </c>
      <c r="U44" s="20">
        <v>0</v>
      </c>
      <c r="V44" s="20">
        <v>0</v>
      </c>
      <c r="W44" s="20">
        <v>0</v>
      </c>
      <c r="X44" s="20">
        <v>0</v>
      </c>
      <c r="Y44" s="20">
        <v>0</v>
      </c>
      <c r="Z44" s="20">
        <v>0</v>
      </c>
      <c r="AA44" s="20">
        <v>0</v>
      </c>
      <c r="AB44" s="20">
        <v>0</v>
      </c>
      <c r="AC44" s="17">
        <v>0</v>
      </c>
      <c r="AD44" s="17">
        <v>0</v>
      </c>
      <c r="AE44" s="17">
        <v>8.0000000000001847E-2</v>
      </c>
      <c r="AF44" s="17">
        <v>0</v>
      </c>
      <c r="AG44" s="17">
        <v>0</v>
      </c>
      <c r="AH44" s="17">
        <v>0</v>
      </c>
      <c r="AI44" s="17">
        <v>0</v>
      </c>
      <c r="AJ44" s="17">
        <v>0</v>
      </c>
      <c r="AK44" s="17">
        <v>0</v>
      </c>
      <c r="AL44" s="17">
        <v>0</v>
      </c>
      <c r="AM44" s="17">
        <v>0</v>
      </c>
      <c r="AN44" s="17">
        <v>0</v>
      </c>
      <c r="AO44" s="20">
        <f t="shared" si="11"/>
        <v>0</v>
      </c>
      <c r="AP44" s="20">
        <f t="shared" si="9"/>
        <v>0</v>
      </c>
      <c r="AQ44" s="20">
        <f t="shared" si="9"/>
        <v>0.24999999999999845</v>
      </c>
      <c r="AR44" s="20">
        <f t="shared" si="9"/>
        <v>0</v>
      </c>
      <c r="AS44" s="20">
        <f t="shared" si="9"/>
        <v>0</v>
      </c>
      <c r="AT44" s="20">
        <f t="shared" si="9"/>
        <v>0</v>
      </c>
      <c r="AU44" s="20">
        <f t="shared" si="9"/>
        <v>0</v>
      </c>
      <c r="AV44" s="20">
        <f t="shared" si="9"/>
        <v>0</v>
      </c>
      <c r="AW44" s="20">
        <f t="shared" si="9"/>
        <v>0</v>
      </c>
      <c r="AX44" s="20">
        <f t="shared" si="9"/>
        <v>0</v>
      </c>
      <c r="AY44" s="20">
        <f t="shared" si="9"/>
        <v>0</v>
      </c>
      <c r="AZ44" s="20">
        <f t="shared" si="9"/>
        <v>0</v>
      </c>
      <c r="BA44" s="17">
        <v>0</v>
      </c>
      <c r="BB44" s="17">
        <v>0</v>
      </c>
      <c r="BC44" s="17">
        <v>0</v>
      </c>
      <c r="BD44" s="17">
        <v>0</v>
      </c>
      <c r="BE44" s="17">
        <v>0</v>
      </c>
      <c r="BF44" s="17">
        <v>0</v>
      </c>
      <c r="BG44" s="17">
        <v>0</v>
      </c>
      <c r="BH44" s="17">
        <v>0</v>
      </c>
      <c r="BI44" s="17">
        <v>0</v>
      </c>
      <c r="BJ44" s="17">
        <v>0</v>
      </c>
      <c r="BK44" s="17">
        <v>0</v>
      </c>
      <c r="BL44" s="17">
        <v>0</v>
      </c>
      <c r="BM44" s="20">
        <f t="shared" si="12"/>
        <v>0</v>
      </c>
      <c r="BN44" s="20">
        <f t="shared" si="10"/>
        <v>0</v>
      </c>
      <c r="BO44" s="20">
        <f t="shared" si="10"/>
        <v>0.24999999999999845</v>
      </c>
      <c r="BP44" s="20">
        <f t="shared" si="10"/>
        <v>0</v>
      </c>
      <c r="BQ44" s="20">
        <f t="shared" si="10"/>
        <v>0</v>
      </c>
      <c r="BR44" s="20">
        <f t="shared" si="10"/>
        <v>0</v>
      </c>
      <c r="BS44" s="20">
        <f t="shared" si="10"/>
        <v>0</v>
      </c>
      <c r="BT44" s="20">
        <f t="shared" si="10"/>
        <v>0</v>
      </c>
      <c r="BU44" s="20">
        <f t="shared" si="10"/>
        <v>0</v>
      </c>
      <c r="BV44" s="20">
        <f t="shared" si="10"/>
        <v>0</v>
      </c>
      <c r="BW44" s="20">
        <f t="shared" si="10"/>
        <v>0</v>
      </c>
      <c r="BX44" s="20">
        <f t="shared" si="10"/>
        <v>0</v>
      </c>
      <c r="BY44" s="17">
        <f t="shared" si="5"/>
        <v>0.15999999999999659</v>
      </c>
      <c r="BZ44" s="17">
        <f t="shared" si="6"/>
        <v>1.0000000000000009E-2</v>
      </c>
      <c r="CA44" s="17">
        <f t="shared" si="7"/>
        <v>8.0000000000001847E-2</v>
      </c>
      <c r="CB44" s="17">
        <f t="shared" si="8"/>
        <v>0.24999999999999845</v>
      </c>
    </row>
    <row r="45" spans="1:80" x14ac:dyDescent="0.25">
      <c r="A45" t="str">
        <f t="shared" si="13"/>
        <v>DAIS.DAI1</v>
      </c>
      <c r="B45" s="1" t="s">
        <v>75</v>
      </c>
      <c r="C45" s="1" t="s">
        <v>76</v>
      </c>
      <c r="D45" s="1" t="s">
        <v>76</v>
      </c>
      <c r="E45" s="17">
        <v>8.7799999999999727</v>
      </c>
      <c r="F45" s="17">
        <v>3.2900000000000205</v>
      </c>
      <c r="G45" s="17">
        <v>4.7200000000000273</v>
      </c>
      <c r="H45" s="17">
        <v>1.8700000000000045</v>
      </c>
      <c r="I45" s="17">
        <v>17.190000000000055</v>
      </c>
      <c r="J45" s="17">
        <v>0</v>
      </c>
      <c r="K45" s="17">
        <v>124.58000000000175</v>
      </c>
      <c r="L45" s="17">
        <v>45.550000000000182</v>
      </c>
      <c r="M45" s="17">
        <v>79.950000000000728</v>
      </c>
      <c r="N45" s="17">
        <v>148.65999999999985</v>
      </c>
      <c r="O45" s="17">
        <v>69.090000000000146</v>
      </c>
      <c r="P45" s="17">
        <v>56.760000000000218</v>
      </c>
      <c r="Q45" s="20">
        <v>0.4399999999999995</v>
      </c>
      <c r="R45" s="20">
        <v>0.16999999999999993</v>
      </c>
      <c r="S45" s="20">
        <v>0.24000000000000021</v>
      </c>
      <c r="T45" s="20">
        <v>9.000000000000008E-2</v>
      </c>
      <c r="U45" s="20">
        <v>0.85999999999999943</v>
      </c>
      <c r="V45" s="20">
        <v>0</v>
      </c>
      <c r="W45" s="20">
        <v>6.2299999999999969</v>
      </c>
      <c r="X45" s="20">
        <v>2.2799999999999994</v>
      </c>
      <c r="Y45" s="20">
        <v>4</v>
      </c>
      <c r="Z45" s="20">
        <v>7.43</v>
      </c>
      <c r="AA45" s="20">
        <v>3.4500000000000011</v>
      </c>
      <c r="AB45" s="20">
        <v>2.84</v>
      </c>
      <c r="AC45" s="17">
        <v>4.289999999999992</v>
      </c>
      <c r="AD45" s="17">
        <v>1.6000000000000014</v>
      </c>
      <c r="AE45" s="17">
        <v>2.259999999999998</v>
      </c>
      <c r="AF45" s="17">
        <v>0.88999999999999879</v>
      </c>
      <c r="AG45" s="17">
        <v>8.0900000000000034</v>
      </c>
      <c r="AH45" s="17">
        <v>0</v>
      </c>
      <c r="AI45" s="17">
        <v>57.370000000000005</v>
      </c>
      <c r="AJ45" s="17">
        <v>20.740000000000009</v>
      </c>
      <c r="AK45" s="17">
        <v>35.999999999999972</v>
      </c>
      <c r="AL45" s="17">
        <v>66.209999999999994</v>
      </c>
      <c r="AM45" s="17">
        <v>30.42</v>
      </c>
      <c r="AN45" s="17">
        <v>24.720000000000006</v>
      </c>
      <c r="AO45" s="20">
        <f t="shared" si="11"/>
        <v>13.509999999999964</v>
      </c>
      <c r="AP45" s="20">
        <f t="shared" si="9"/>
        <v>5.0600000000000218</v>
      </c>
      <c r="AQ45" s="20">
        <f t="shared" si="9"/>
        <v>7.2200000000000255</v>
      </c>
      <c r="AR45" s="20">
        <f t="shared" si="9"/>
        <v>2.8500000000000032</v>
      </c>
      <c r="AS45" s="20">
        <f t="shared" si="9"/>
        <v>26.140000000000057</v>
      </c>
      <c r="AT45" s="20">
        <f t="shared" si="9"/>
        <v>0</v>
      </c>
      <c r="AU45" s="20">
        <f t="shared" si="9"/>
        <v>188.18000000000174</v>
      </c>
      <c r="AV45" s="20">
        <f t="shared" si="9"/>
        <v>68.570000000000192</v>
      </c>
      <c r="AW45" s="20">
        <f t="shared" si="9"/>
        <v>119.9500000000007</v>
      </c>
      <c r="AX45" s="20">
        <f t="shared" si="9"/>
        <v>222.29999999999984</v>
      </c>
      <c r="AY45" s="20">
        <f t="shared" si="9"/>
        <v>102.96000000000015</v>
      </c>
      <c r="AZ45" s="20">
        <f t="shared" si="9"/>
        <v>84.320000000000221</v>
      </c>
      <c r="BA45" s="17">
        <v>0.1</v>
      </c>
      <c r="BB45" s="17">
        <v>0.04</v>
      </c>
      <c r="BC45" s="17">
        <v>0.06</v>
      </c>
      <c r="BD45" s="17">
        <v>0.02</v>
      </c>
      <c r="BE45" s="17">
        <v>0.2</v>
      </c>
      <c r="BF45" s="17">
        <v>0</v>
      </c>
      <c r="BG45" s="17">
        <v>1.46</v>
      </c>
      <c r="BH45" s="17">
        <v>0.53</v>
      </c>
      <c r="BI45" s="17">
        <v>0.94</v>
      </c>
      <c r="BJ45" s="17">
        <v>1.74</v>
      </c>
      <c r="BK45" s="17">
        <v>0.81</v>
      </c>
      <c r="BL45" s="17">
        <v>0.66</v>
      </c>
      <c r="BM45" s="20">
        <f t="shared" si="12"/>
        <v>13.609999999999964</v>
      </c>
      <c r="BN45" s="20">
        <f t="shared" si="10"/>
        <v>5.1000000000000218</v>
      </c>
      <c r="BO45" s="20">
        <f t="shared" si="10"/>
        <v>7.2800000000000251</v>
      </c>
      <c r="BP45" s="20">
        <f t="shared" si="10"/>
        <v>2.8700000000000032</v>
      </c>
      <c r="BQ45" s="20">
        <f t="shared" si="10"/>
        <v>26.340000000000057</v>
      </c>
      <c r="BR45" s="20">
        <f t="shared" si="10"/>
        <v>0</v>
      </c>
      <c r="BS45" s="20">
        <f t="shared" si="10"/>
        <v>189.64000000000175</v>
      </c>
      <c r="BT45" s="20">
        <f t="shared" si="10"/>
        <v>69.100000000000193</v>
      </c>
      <c r="BU45" s="20">
        <f t="shared" si="10"/>
        <v>120.8900000000007</v>
      </c>
      <c r="BV45" s="20">
        <f t="shared" si="10"/>
        <v>224.03999999999985</v>
      </c>
      <c r="BW45" s="20">
        <f t="shared" si="10"/>
        <v>103.77000000000015</v>
      </c>
      <c r="BX45" s="20">
        <f t="shared" si="10"/>
        <v>84.980000000000217</v>
      </c>
      <c r="BY45" s="17">
        <f t="shared" si="5"/>
        <v>560.44000000000301</v>
      </c>
      <c r="BZ45" s="17">
        <f t="shared" si="6"/>
        <v>28.029999999999998</v>
      </c>
      <c r="CA45" s="17">
        <f t="shared" si="7"/>
        <v>259.15000000000003</v>
      </c>
      <c r="CB45" s="17">
        <f t="shared" si="8"/>
        <v>847.62000000000285</v>
      </c>
    </row>
    <row r="46" spans="1:80" x14ac:dyDescent="0.25">
      <c r="A46" t="str">
        <f t="shared" si="13"/>
        <v>DEMI.BCHIMP</v>
      </c>
      <c r="B46" s="1" t="s">
        <v>716</v>
      </c>
      <c r="C46" s="1" t="s">
        <v>717</v>
      </c>
      <c r="D46" s="1" t="s">
        <v>21</v>
      </c>
      <c r="E46" s="17">
        <v>0</v>
      </c>
      <c r="F46" s="17">
        <v>0</v>
      </c>
      <c r="G46" s="17">
        <v>0</v>
      </c>
      <c r="H46" s="17">
        <v>0</v>
      </c>
      <c r="I46" s="17">
        <v>0</v>
      </c>
      <c r="J46" s="17">
        <v>14.549999999999727</v>
      </c>
      <c r="K46" s="17">
        <v>0</v>
      </c>
      <c r="L46" s="17">
        <v>0</v>
      </c>
      <c r="M46" s="17">
        <v>0</v>
      </c>
      <c r="N46" s="17">
        <v>0</v>
      </c>
      <c r="O46" s="17">
        <v>0</v>
      </c>
      <c r="P46" s="17">
        <v>0</v>
      </c>
      <c r="Q46" s="20">
        <v>0</v>
      </c>
      <c r="R46" s="20">
        <v>0</v>
      </c>
      <c r="S46" s="20">
        <v>0</v>
      </c>
      <c r="T46" s="20">
        <v>0</v>
      </c>
      <c r="U46" s="20">
        <v>0</v>
      </c>
      <c r="V46" s="20">
        <v>0.72999999999998977</v>
      </c>
      <c r="W46" s="20">
        <v>0</v>
      </c>
      <c r="X46" s="20">
        <v>0</v>
      </c>
      <c r="Y46" s="20">
        <v>0</v>
      </c>
      <c r="Z46" s="20">
        <v>0</v>
      </c>
      <c r="AA46" s="20">
        <v>0</v>
      </c>
      <c r="AB46" s="20">
        <v>0</v>
      </c>
      <c r="AC46" s="17">
        <v>0</v>
      </c>
      <c r="AD46" s="17">
        <v>0</v>
      </c>
      <c r="AE46" s="17">
        <v>0</v>
      </c>
      <c r="AF46" s="17">
        <v>0</v>
      </c>
      <c r="AG46" s="17">
        <v>0</v>
      </c>
      <c r="AH46" s="17">
        <v>6.7699999999999818</v>
      </c>
      <c r="AI46" s="17">
        <v>0</v>
      </c>
      <c r="AJ46" s="17">
        <v>0</v>
      </c>
      <c r="AK46" s="17">
        <v>0</v>
      </c>
      <c r="AL46" s="17">
        <v>0</v>
      </c>
      <c r="AM46" s="17">
        <v>0</v>
      </c>
      <c r="AN46" s="17">
        <v>0</v>
      </c>
      <c r="AO46" s="20">
        <f t="shared" si="11"/>
        <v>0</v>
      </c>
      <c r="AP46" s="20">
        <f t="shared" si="9"/>
        <v>0</v>
      </c>
      <c r="AQ46" s="20">
        <f t="shared" si="9"/>
        <v>0</v>
      </c>
      <c r="AR46" s="20">
        <f t="shared" si="9"/>
        <v>0</v>
      </c>
      <c r="AS46" s="20">
        <f t="shared" si="9"/>
        <v>0</v>
      </c>
      <c r="AT46" s="20">
        <f t="shared" si="9"/>
        <v>22.049999999999699</v>
      </c>
      <c r="AU46" s="20">
        <f t="shared" si="9"/>
        <v>0</v>
      </c>
      <c r="AV46" s="20">
        <f t="shared" si="9"/>
        <v>0</v>
      </c>
      <c r="AW46" s="20">
        <f t="shared" si="9"/>
        <v>0</v>
      </c>
      <c r="AX46" s="20">
        <f t="shared" si="9"/>
        <v>0</v>
      </c>
      <c r="AY46" s="20">
        <f t="shared" si="9"/>
        <v>0</v>
      </c>
      <c r="AZ46" s="20">
        <f t="shared" si="9"/>
        <v>0</v>
      </c>
      <c r="BA46" s="17">
        <v>0</v>
      </c>
      <c r="BB46" s="17">
        <v>0</v>
      </c>
      <c r="BC46" s="17">
        <v>0</v>
      </c>
      <c r="BD46" s="17">
        <v>0</v>
      </c>
      <c r="BE46" s="17">
        <v>0</v>
      </c>
      <c r="BF46" s="17">
        <v>0.17</v>
      </c>
      <c r="BG46" s="17">
        <v>0</v>
      </c>
      <c r="BH46" s="17">
        <v>0</v>
      </c>
      <c r="BI46" s="17">
        <v>0</v>
      </c>
      <c r="BJ46" s="17">
        <v>0</v>
      </c>
      <c r="BK46" s="17">
        <v>0</v>
      </c>
      <c r="BL46" s="17">
        <v>0</v>
      </c>
      <c r="BM46" s="20">
        <f t="shared" si="12"/>
        <v>0</v>
      </c>
      <c r="BN46" s="20">
        <f t="shared" si="10"/>
        <v>0</v>
      </c>
      <c r="BO46" s="20">
        <f t="shared" si="10"/>
        <v>0</v>
      </c>
      <c r="BP46" s="20">
        <f t="shared" si="10"/>
        <v>0</v>
      </c>
      <c r="BQ46" s="20">
        <f t="shared" si="10"/>
        <v>0</v>
      </c>
      <c r="BR46" s="20">
        <f t="shared" si="10"/>
        <v>22.2199999999997</v>
      </c>
      <c r="BS46" s="20">
        <f t="shared" si="10"/>
        <v>0</v>
      </c>
      <c r="BT46" s="20">
        <f t="shared" si="10"/>
        <v>0</v>
      </c>
      <c r="BU46" s="20">
        <f t="shared" si="10"/>
        <v>0</v>
      </c>
      <c r="BV46" s="20">
        <f t="shared" si="10"/>
        <v>0</v>
      </c>
      <c r="BW46" s="20">
        <f t="shared" si="10"/>
        <v>0</v>
      </c>
      <c r="BX46" s="20">
        <f t="shared" si="10"/>
        <v>0</v>
      </c>
      <c r="BY46" s="17">
        <f t="shared" si="5"/>
        <v>14.549999999999727</v>
      </c>
      <c r="BZ46" s="17">
        <f t="shared" si="6"/>
        <v>0.72999999999998977</v>
      </c>
      <c r="CA46" s="17">
        <f t="shared" si="7"/>
        <v>6.9399999999999817</v>
      </c>
      <c r="CB46" s="17">
        <f t="shared" si="8"/>
        <v>22.2199999999997</v>
      </c>
    </row>
    <row r="47" spans="1:80" x14ac:dyDescent="0.25">
      <c r="A47" t="str">
        <f t="shared" si="13"/>
        <v>DOW.DOWGEN15M</v>
      </c>
      <c r="B47" s="1" t="s">
        <v>77</v>
      </c>
      <c r="C47" s="1" t="s">
        <v>78</v>
      </c>
      <c r="D47" s="1" t="s">
        <v>78</v>
      </c>
      <c r="E47" s="17">
        <v>0</v>
      </c>
      <c r="F47" s="17">
        <v>0</v>
      </c>
      <c r="G47" s="17">
        <v>0</v>
      </c>
      <c r="H47" s="17">
        <v>-1.9999999999999574E-2</v>
      </c>
      <c r="I47" s="17">
        <v>0</v>
      </c>
      <c r="J47" s="17">
        <v>-1.3000000000000114</v>
      </c>
      <c r="K47" s="17">
        <v>-33.969999999999345</v>
      </c>
      <c r="L47" s="17">
        <v>-12.550000000000182</v>
      </c>
      <c r="M47" s="17">
        <v>-18.649999999999636</v>
      </c>
      <c r="N47" s="17">
        <v>-868.61000000001513</v>
      </c>
      <c r="O47" s="17">
        <v>-1605.5100000000675</v>
      </c>
      <c r="P47" s="17">
        <v>-498.16999999999825</v>
      </c>
      <c r="Q47" s="20">
        <v>0</v>
      </c>
      <c r="R47" s="20">
        <v>0</v>
      </c>
      <c r="S47" s="20">
        <v>0</v>
      </c>
      <c r="T47" s="20">
        <v>0</v>
      </c>
      <c r="U47" s="20">
        <v>0</v>
      </c>
      <c r="V47" s="20">
        <v>-7.0000000000000062E-2</v>
      </c>
      <c r="W47" s="20">
        <v>-1.7000000000000028</v>
      </c>
      <c r="X47" s="20">
        <v>-0.62999999999999545</v>
      </c>
      <c r="Y47" s="20">
        <v>-0.93999999999999773</v>
      </c>
      <c r="Z47" s="20">
        <v>-43.430000000000064</v>
      </c>
      <c r="AA47" s="20">
        <v>-80.2800000000002</v>
      </c>
      <c r="AB47" s="20">
        <v>-24.900000000000091</v>
      </c>
      <c r="AC47" s="17">
        <v>0</v>
      </c>
      <c r="AD47" s="17">
        <v>0</v>
      </c>
      <c r="AE47" s="17">
        <v>0</v>
      </c>
      <c r="AF47" s="17">
        <v>-9.9999999999999811E-3</v>
      </c>
      <c r="AG47" s="17">
        <v>0</v>
      </c>
      <c r="AH47" s="17">
        <v>-0.60999999999999943</v>
      </c>
      <c r="AI47" s="17">
        <v>-15.650000000000091</v>
      </c>
      <c r="AJ47" s="17">
        <v>-5.7099999999999795</v>
      </c>
      <c r="AK47" s="17">
        <v>-8.3999999999999773</v>
      </c>
      <c r="AL47" s="17">
        <v>-386.86000000000058</v>
      </c>
      <c r="AM47" s="17">
        <v>-706.88000000000102</v>
      </c>
      <c r="AN47" s="17">
        <v>-216.88000000000102</v>
      </c>
      <c r="AO47" s="20">
        <f t="shared" si="11"/>
        <v>0</v>
      </c>
      <c r="AP47" s="20">
        <f t="shared" si="9"/>
        <v>0</v>
      </c>
      <c r="AQ47" s="20">
        <f t="shared" si="9"/>
        <v>0</v>
      </c>
      <c r="AR47" s="20">
        <f t="shared" si="9"/>
        <v>-2.9999999999999555E-2</v>
      </c>
      <c r="AS47" s="20">
        <f t="shared" si="9"/>
        <v>0</v>
      </c>
      <c r="AT47" s="20">
        <f t="shared" si="9"/>
        <v>-1.9800000000000109</v>
      </c>
      <c r="AU47" s="20">
        <f t="shared" si="9"/>
        <v>-51.319999999999439</v>
      </c>
      <c r="AV47" s="20">
        <f t="shared" si="9"/>
        <v>-18.890000000000157</v>
      </c>
      <c r="AW47" s="20">
        <f t="shared" si="9"/>
        <v>-27.989999999999611</v>
      </c>
      <c r="AX47" s="20">
        <f t="shared" si="9"/>
        <v>-1298.9000000000158</v>
      </c>
      <c r="AY47" s="20">
        <f t="shared" si="9"/>
        <v>-2392.6700000000687</v>
      </c>
      <c r="AZ47" s="20">
        <f t="shared" si="9"/>
        <v>-739.94999999999936</v>
      </c>
      <c r="BA47" s="17">
        <v>0</v>
      </c>
      <c r="BB47" s="17">
        <v>0</v>
      </c>
      <c r="BC47" s="17">
        <v>0</v>
      </c>
      <c r="BD47" s="17">
        <v>0</v>
      </c>
      <c r="BE47" s="17">
        <v>0</v>
      </c>
      <c r="BF47" s="17">
        <v>-0.02</v>
      </c>
      <c r="BG47" s="17">
        <v>-0.4</v>
      </c>
      <c r="BH47" s="17">
        <v>-0.15</v>
      </c>
      <c r="BI47" s="17">
        <v>-0.22</v>
      </c>
      <c r="BJ47" s="17">
        <v>-10.17</v>
      </c>
      <c r="BK47" s="17">
        <v>-18.8</v>
      </c>
      <c r="BL47" s="17">
        <v>-5.83</v>
      </c>
      <c r="BM47" s="20">
        <f t="shared" si="12"/>
        <v>0</v>
      </c>
      <c r="BN47" s="20">
        <f t="shared" si="10"/>
        <v>0</v>
      </c>
      <c r="BO47" s="20">
        <f t="shared" si="10"/>
        <v>0</v>
      </c>
      <c r="BP47" s="20">
        <f t="shared" si="10"/>
        <v>-2.9999999999999555E-2</v>
      </c>
      <c r="BQ47" s="20">
        <f t="shared" si="10"/>
        <v>0</v>
      </c>
      <c r="BR47" s="20">
        <f t="shared" si="10"/>
        <v>-2.0000000000000107</v>
      </c>
      <c r="BS47" s="20">
        <f t="shared" si="10"/>
        <v>-51.719999999999438</v>
      </c>
      <c r="BT47" s="20">
        <f t="shared" si="10"/>
        <v>-19.040000000000155</v>
      </c>
      <c r="BU47" s="20">
        <f t="shared" si="10"/>
        <v>-28.20999999999961</v>
      </c>
      <c r="BV47" s="20">
        <f t="shared" si="10"/>
        <v>-1309.0700000000159</v>
      </c>
      <c r="BW47" s="20">
        <f t="shared" si="10"/>
        <v>-2411.4700000000689</v>
      </c>
      <c r="BX47" s="20">
        <f t="shared" si="10"/>
        <v>-745.7799999999994</v>
      </c>
      <c r="BY47" s="17">
        <f t="shared" si="5"/>
        <v>-3038.7800000000802</v>
      </c>
      <c r="BZ47" s="17">
        <f t="shared" si="6"/>
        <v>-151.95000000000036</v>
      </c>
      <c r="CA47" s="17">
        <f t="shared" si="7"/>
        <v>-1376.5900000000029</v>
      </c>
      <c r="CB47" s="17">
        <f t="shared" si="8"/>
        <v>-4567.3200000000834</v>
      </c>
    </row>
    <row r="48" spans="1:80" x14ac:dyDescent="0.25">
      <c r="A48" t="str">
        <f t="shared" si="13"/>
        <v>UNCA.DOWLOD15M</v>
      </c>
      <c r="B48" s="1" t="s">
        <v>3</v>
      </c>
      <c r="C48" s="1" t="s">
        <v>695</v>
      </c>
      <c r="D48" s="1" t="s">
        <v>695</v>
      </c>
      <c r="E48" s="17">
        <v>5371.2599999999948</v>
      </c>
      <c r="F48" s="17">
        <v>4002.239999999998</v>
      </c>
      <c r="G48" s="17">
        <v>3520.1800000000076</v>
      </c>
      <c r="H48" s="17">
        <v>2566.3099999999868</v>
      </c>
      <c r="I48" s="17">
        <v>759.30000000000291</v>
      </c>
      <c r="J48" s="17">
        <v>413.44000000000233</v>
      </c>
      <c r="K48" s="17">
        <v>249.93000000000029</v>
      </c>
      <c r="L48" s="17">
        <v>267.2599999999984</v>
      </c>
      <c r="M48" s="17">
        <v>57.180000000000291</v>
      </c>
      <c r="N48" s="17">
        <v>107.19000000000051</v>
      </c>
      <c r="O48" s="17">
        <v>0</v>
      </c>
      <c r="P48" s="17">
        <v>0</v>
      </c>
      <c r="Q48" s="20">
        <v>268.55999999999995</v>
      </c>
      <c r="R48" s="20">
        <v>200.10999999999967</v>
      </c>
      <c r="S48" s="20">
        <v>176.01</v>
      </c>
      <c r="T48" s="20">
        <v>128.31999999999994</v>
      </c>
      <c r="U48" s="20">
        <v>37.96999999999997</v>
      </c>
      <c r="V48" s="20">
        <v>20.670000000000016</v>
      </c>
      <c r="W48" s="20">
        <v>12.5</v>
      </c>
      <c r="X48" s="20">
        <v>13.360000000000014</v>
      </c>
      <c r="Y48" s="20">
        <v>2.8599999999999994</v>
      </c>
      <c r="Z48" s="20">
        <v>5.3599999999999852</v>
      </c>
      <c r="AA48" s="20">
        <v>0</v>
      </c>
      <c r="AB48" s="20">
        <v>0</v>
      </c>
      <c r="AC48" s="17">
        <v>2623.4200000000019</v>
      </c>
      <c r="AD48" s="17">
        <v>1936.9199999999983</v>
      </c>
      <c r="AE48" s="17">
        <v>1689.4500000000007</v>
      </c>
      <c r="AF48" s="17">
        <v>1219.6699999999983</v>
      </c>
      <c r="AG48" s="17">
        <v>357.28000000000065</v>
      </c>
      <c r="AH48" s="17">
        <v>192.42999999999984</v>
      </c>
      <c r="AI48" s="17">
        <v>115.09000000000015</v>
      </c>
      <c r="AJ48" s="17">
        <v>121.71000000000004</v>
      </c>
      <c r="AK48" s="17">
        <v>25.75</v>
      </c>
      <c r="AL48" s="17">
        <v>47.740000000000009</v>
      </c>
      <c r="AM48" s="17">
        <v>0</v>
      </c>
      <c r="AN48" s="17">
        <v>0</v>
      </c>
      <c r="AO48" s="20">
        <f t="shared" si="11"/>
        <v>8263.2399999999961</v>
      </c>
      <c r="AP48" s="20">
        <f t="shared" si="9"/>
        <v>6139.2699999999959</v>
      </c>
      <c r="AQ48" s="20">
        <f t="shared" si="9"/>
        <v>5385.6400000000085</v>
      </c>
      <c r="AR48" s="20">
        <f t="shared" si="9"/>
        <v>3914.2999999999847</v>
      </c>
      <c r="AS48" s="20">
        <f t="shared" si="9"/>
        <v>1154.5500000000036</v>
      </c>
      <c r="AT48" s="20">
        <f t="shared" si="9"/>
        <v>626.54000000000224</v>
      </c>
      <c r="AU48" s="20">
        <f t="shared" si="9"/>
        <v>377.52000000000044</v>
      </c>
      <c r="AV48" s="20">
        <f t="shared" si="9"/>
        <v>402.32999999999845</v>
      </c>
      <c r="AW48" s="20">
        <f t="shared" si="9"/>
        <v>85.79000000000029</v>
      </c>
      <c r="AX48" s="20">
        <f t="shared" si="9"/>
        <v>160.2900000000005</v>
      </c>
      <c r="AY48" s="20">
        <f t="shared" si="9"/>
        <v>0</v>
      </c>
      <c r="AZ48" s="20">
        <f t="shared" si="9"/>
        <v>0</v>
      </c>
      <c r="BA48" s="17">
        <v>62.91</v>
      </c>
      <c r="BB48" s="17">
        <v>46.88</v>
      </c>
      <c r="BC48" s="17">
        <v>41.23</v>
      </c>
      <c r="BD48" s="17">
        <v>30.06</v>
      </c>
      <c r="BE48" s="17">
        <v>8.89</v>
      </c>
      <c r="BF48" s="17">
        <v>4.84</v>
      </c>
      <c r="BG48" s="17">
        <v>2.93</v>
      </c>
      <c r="BH48" s="17">
        <v>3.13</v>
      </c>
      <c r="BI48" s="17">
        <v>0.67</v>
      </c>
      <c r="BJ48" s="17">
        <v>1.26</v>
      </c>
      <c r="BK48" s="17">
        <v>0</v>
      </c>
      <c r="BL48" s="17">
        <v>0</v>
      </c>
      <c r="BM48" s="20">
        <f t="shared" si="12"/>
        <v>8326.149999999996</v>
      </c>
      <c r="BN48" s="20">
        <f t="shared" si="10"/>
        <v>6186.149999999996</v>
      </c>
      <c r="BO48" s="20">
        <f t="shared" si="10"/>
        <v>5426.8700000000081</v>
      </c>
      <c r="BP48" s="20">
        <f t="shared" si="10"/>
        <v>3944.3599999999847</v>
      </c>
      <c r="BQ48" s="20">
        <f t="shared" si="10"/>
        <v>1163.4400000000037</v>
      </c>
      <c r="BR48" s="20">
        <f t="shared" si="10"/>
        <v>631.38000000000227</v>
      </c>
      <c r="BS48" s="20">
        <f t="shared" si="10"/>
        <v>380.45000000000044</v>
      </c>
      <c r="BT48" s="20">
        <f t="shared" si="10"/>
        <v>405.45999999999844</v>
      </c>
      <c r="BU48" s="20">
        <f t="shared" si="10"/>
        <v>86.460000000000292</v>
      </c>
      <c r="BV48" s="20">
        <f t="shared" si="10"/>
        <v>161.55000000000049</v>
      </c>
      <c r="BW48" s="20">
        <f t="shared" si="10"/>
        <v>0</v>
      </c>
      <c r="BX48" s="20">
        <f t="shared" si="10"/>
        <v>0</v>
      </c>
      <c r="BY48" s="17">
        <f t="shared" si="5"/>
        <v>17314.289999999994</v>
      </c>
      <c r="BZ48" s="17">
        <f t="shared" si="6"/>
        <v>865.71999999999969</v>
      </c>
      <c r="CA48" s="17">
        <f t="shared" si="7"/>
        <v>8532.2599999999984</v>
      </c>
      <c r="CB48" s="17">
        <f t="shared" si="8"/>
        <v>26712.269999999986</v>
      </c>
    </row>
    <row r="49" spans="1:80" x14ac:dyDescent="0.25">
      <c r="A49" t="str">
        <f t="shared" si="13"/>
        <v>CHD.DRW1</v>
      </c>
      <c r="B49" s="1" t="s">
        <v>229</v>
      </c>
      <c r="C49" s="1" t="s">
        <v>80</v>
      </c>
      <c r="D49" s="1" t="s">
        <v>80</v>
      </c>
      <c r="E49" s="17">
        <v>0</v>
      </c>
      <c r="F49" s="17">
        <v>0</v>
      </c>
      <c r="G49" s="17">
        <v>0</v>
      </c>
      <c r="H49" s="17">
        <v>0</v>
      </c>
      <c r="I49" s="17">
        <v>0</v>
      </c>
      <c r="J49" s="17">
        <v>0</v>
      </c>
      <c r="K49" s="17">
        <v>0</v>
      </c>
      <c r="L49" s="17">
        <v>0</v>
      </c>
      <c r="M49" s="17">
        <v>0</v>
      </c>
      <c r="N49" s="17">
        <v>0</v>
      </c>
      <c r="O49" s="17">
        <v>0</v>
      </c>
      <c r="P49" s="17">
        <v>0</v>
      </c>
      <c r="Q49" s="20">
        <v>0</v>
      </c>
      <c r="R49" s="20">
        <v>0</v>
      </c>
      <c r="S49" s="20">
        <v>0</v>
      </c>
      <c r="T49" s="20">
        <v>0</v>
      </c>
      <c r="U49" s="20">
        <v>0</v>
      </c>
      <c r="V49" s="20">
        <v>0</v>
      </c>
      <c r="W49" s="20">
        <v>0</v>
      </c>
      <c r="X49" s="20">
        <v>0</v>
      </c>
      <c r="Y49" s="20">
        <v>0</v>
      </c>
      <c r="Z49" s="20">
        <v>0</v>
      </c>
      <c r="AA49" s="20">
        <v>0</v>
      </c>
      <c r="AB49" s="20">
        <v>0</v>
      </c>
      <c r="AC49" s="17">
        <v>0</v>
      </c>
      <c r="AD49" s="17">
        <v>0</v>
      </c>
      <c r="AE49" s="17">
        <v>0</v>
      </c>
      <c r="AF49" s="17">
        <v>0</v>
      </c>
      <c r="AG49" s="17">
        <v>0</v>
      </c>
      <c r="AH49" s="17">
        <v>0</v>
      </c>
      <c r="AI49" s="17">
        <v>0</v>
      </c>
      <c r="AJ49" s="17">
        <v>0</v>
      </c>
      <c r="AK49" s="17">
        <v>0</v>
      </c>
      <c r="AL49" s="17">
        <v>0</v>
      </c>
      <c r="AM49" s="17">
        <v>0</v>
      </c>
      <c r="AN49" s="17">
        <v>0</v>
      </c>
      <c r="AO49" s="20">
        <f t="shared" si="11"/>
        <v>0</v>
      </c>
      <c r="AP49" s="20">
        <f t="shared" si="9"/>
        <v>0</v>
      </c>
      <c r="AQ49" s="20">
        <f t="shared" si="9"/>
        <v>0</v>
      </c>
      <c r="AR49" s="20">
        <f t="shared" si="9"/>
        <v>0</v>
      </c>
      <c r="AS49" s="20">
        <f t="shared" si="9"/>
        <v>0</v>
      </c>
      <c r="AT49" s="20">
        <f t="shared" si="9"/>
        <v>0</v>
      </c>
      <c r="AU49" s="20">
        <f t="shared" si="9"/>
        <v>0</v>
      </c>
      <c r="AV49" s="20">
        <f t="shared" si="9"/>
        <v>0</v>
      </c>
      <c r="AW49" s="20">
        <f t="shared" si="9"/>
        <v>0</v>
      </c>
      <c r="AX49" s="20">
        <f t="shared" si="9"/>
        <v>0</v>
      </c>
      <c r="AY49" s="20">
        <f t="shared" si="9"/>
        <v>0</v>
      </c>
      <c r="AZ49" s="20">
        <f t="shared" si="9"/>
        <v>0</v>
      </c>
      <c r="BA49" s="17">
        <v>0</v>
      </c>
      <c r="BB49" s="17">
        <v>0</v>
      </c>
      <c r="BC49" s="17">
        <v>0</v>
      </c>
      <c r="BD49" s="17">
        <v>0</v>
      </c>
      <c r="BE49" s="17">
        <v>0</v>
      </c>
      <c r="BF49" s="17">
        <v>0</v>
      </c>
      <c r="BG49" s="17">
        <v>0</v>
      </c>
      <c r="BH49" s="17">
        <v>0</v>
      </c>
      <c r="BI49" s="17">
        <v>0</v>
      </c>
      <c r="BJ49" s="17">
        <v>0</v>
      </c>
      <c r="BK49" s="17">
        <v>0</v>
      </c>
      <c r="BL49" s="17">
        <v>0</v>
      </c>
      <c r="BM49" s="20">
        <f t="shared" si="12"/>
        <v>0</v>
      </c>
      <c r="BN49" s="20">
        <f t="shared" si="10"/>
        <v>0</v>
      </c>
      <c r="BO49" s="20">
        <f t="shared" si="10"/>
        <v>0</v>
      </c>
      <c r="BP49" s="20">
        <f t="shared" si="10"/>
        <v>0</v>
      </c>
      <c r="BQ49" s="20">
        <f t="shared" si="10"/>
        <v>0</v>
      </c>
      <c r="BR49" s="20">
        <f t="shared" si="10"/>
        <v>0</v>
      </c>
      <c r="BS49" s="20">
        <f t="shared" si="10"/>
        <v>0</v>
      </c>
      <c r="BT49" s="20">
        <f t="shared" si="10"/>
        <v>0</v>
      </c>
      <c r="BU49" s="20">
        <f t="shared" si="10"/>
        <v>0</v>
      </c>
      <c r="BV49" s="20">
        <f t="shared" si="10"/>
        <v>0</v>
      </c>
      <c r="BW49" s="20">
        <f t="shared" si="10"/>
        <v>0</v>
      </c>
      <c r="BX49" s="20">
        <f t="shared" si="10"/>
        <v>0</v>
      </c>
      <c r="BY49" s="17">
        <f t="shared" si="5"/>
        <v>0</v>
      </c>
      <c r="BZ49" s="17">
        <f t="shared" si="6"/>
        <v>0</v>
      </c>
      <c r="CA49" s="17">
        <f t="shared" si="7"/>
        <v>0</v>
      </c>
      <c r="CB49" s="17">
        <f t="shared" si="8"/>
        <v>0</v>
      </c>
    </row>
    <row r="50" spans="1:80" x14ac:dyDescent="0.25">
      <c r="A50" t="str">
        <f t="shared" si="13"/>
        <v>GAL.DRW1</v>
      </c>
      <c r="B50" s="1" t="s">
        <v>706</v>
      </c>
      <c r="C50" s="1" t="s">
        <v>80</v>
      </c>
      <c r="D50" s="1" t="s">
        <v>80</v>
      </c>
      <c r="E50" s="17">
        <v>0</v>
      </c>
      <c r="F50" s="17">
        <v>0</v>
      </c>
      <c r="G50" s="17">
        <v>0</v>
      </c>
      <c r="H50" s="17">
        <v>0</v>
      </c>
      <c r="I50" s="17">
        <v>0</v>
      </c>
      <c r="J50" s="17">
        <v>0</v>
      </c>
      <c r="K50" s="17">
        <v>0</v>
      </c>
      <c r="L50" s="17">
        <v>0</v>
      </c>
      <c r="M50" s="17">
        <v>0</v>
      </c>
      <c r="N50" s="17">
        <v>0</v>
      </c>
      <c r="O50" s="17">
        <v>0</v>
      </c>
      <c r="P50" s="17">
        <v>0</v>
      </c>
      <c r="Q50" s="20">
        <v>0</v>
      </c>
      <c r="R50" s="20">
        <v>0</v>
      </c>
      <c r="S50" s="20">
        <v>0</v>
      </c>
      <c r="T50" s="20">
        <v>0</v>
      </c>
      <c r="U50" s="20">
        <v>0</v>
      </c>
      <c r="V50" s="20">
        <v>0</v>
      </c>
      <c r="W50" s="20">
        <v>0</v>
      </c>
      <c r="X50" s="20">
        <v>0</v>
      </c>
      <c r="Y50" s="20">
        <v>0</v>
      </c>
      <c r="Z50" s="20">
        <v>0</v>
      </c>
      <c r="AA50" s="20">
        <v>0</v>
      </c>
      <c r="AB50" s="20">
        <v>0</v>
      </c>
      <c r="AC50" s="17">
        <v>0</v>
      </c>
      <c r="AD50" s="17">
        <v>0</v>
      </c>
      <c r="AE50" s="17">
        <v>0</v>
      </c>
      <c r="AF50" s="17">
        <v>0</v>
      </c>
      <c r="AG50" s="17">
        <v>0</v>
      </c>
      <c r="AH50" s="17">
        <v>0</v>
      </c>
      <c r="AI50" s="17">
        <v>0</v>
      </c>
      <c r="AJ50" s="17">
        <v>0</v>
      </c>
      <c r="AK50" s="17">
        <v>0</v>
      </c>
      <c r="AL50" s="17">
        <v>0</v>
      </c>
      <c r="AM50" s="17">
        <v>0</v>
      </c>
      <c r="AN50" s="17">
        <v>0</v>
      </c>
      <c r="AO50" s="20">
        <f t="shared" si="11"/>
        <v>0</v>
      </c>
      <c r="AP50" s="20">
        <f t="shared" si="9"/>
        <v>0</v>
      </c>
      <c r="AQ50" s="20">
        <f t="shared" si="9"/>
        <v>0</v>
      </c>
      <c r="AR50" s="20">
        <f t="shared" si="9"/>
        <v>0</v>
      </c>
      <c r="AS50" s="20">
        <f t="shared" si="9"/>
        <v>0</v>
      </c>
      <c r="AT50" s="20">
        <f t="shared" si="9"/>
        <v>0</v>
      </c>
      <c r="AU50" s="20">
        <f t="shared" si="9"/>
        <v>0</v>
      </c>
      <c r="AV50" s="20">
        <f t="shared" si="9"/>
        <v>0</v>
      </c>
      <c r="AW50" s="20">
        <f t="shared" si="9"/>
        <v>0</v>
      </c>
      <c r="AX50" s="20">
        <f t="shared" si="9"/>
        <v>0</v>
      </c>
      <c r="AY50" s="20">
        <f t="shared" si="9"/>
        <v>0</v>
      </c>
      <c r="AZ50" s="20">
        <f t="shared" si="9"/>
        <v>0</v>
      </c>
      <c r="BA50" s="17">
        <v>0</v>
      </c>
      <c r="BB50" s="17">
        <v>0</v>
      </c>
      <c r="BC50" s="17">
        <v>0</v>
      </c>
      <c r="BD50" s="17">
        <v>0</v>
      </c>
      <c r="BE50" s="17">
        <v>0</v>
      </c>
      <c r="BF50" s="17">
        <v>0</v>
      </c>
      <c r="BG50" s="17">
        <v>0</v>
      </c>
      <c r="BH50" s="17">
        <v>0</v>
      </c>
      <c r="BI50" s="17">
        <v>0</v>
      </c>
      <c r="BJ50" s="17">
        <v>0</v>
      </c>
      <c r="BK50" s="17">
        <v>0</v>
      </c>
      <c r="BL50" s="17">
        <v>0</v>
      </c>
      <c r="BM50" s="20">
        <f t="shared" si="12"/>
        <v>0</v>
      </c>
      <c r="BN50" s="20">
        <f t="shared" si="10"/>
        <v>0</v>
      </c>
      <c r="BO50" s="20">
        <f t="shared" si="10"/>
        <v>0</v>
      </c>
      <c r="BP50" s="20">
        <f t="shared" si="10"/>
        <v>0</v>
      </c>
      <c r="BQ50" s="20">
        <f t="shared" si="10"/>
        <v>0</v>
      </c>
      <c r="BR50" s="20">
        <f t="shared" si="10"/>
        <v>0</v>
      </c>
      <c r="BS50" s="20">
        <f t="shared" si="10"/>
        <v>0</v>
      </c>
      <c r="BT50" s="20">
        <f t="shared" si="10"/>
        <v>0</v>
      </c>
      <c r="BU50" s="20">
        <f t="shared" si="10"/>
        <v>0</v>
      </c>
      <c r="BV50" s="20">
        <f t="shared" si="10"/>
        <v>0</v>
      </c>
      <c r="BW50" s="20">
        <f t="shared" si="10"/>
        <v>0</v>
      </c>
      <c r="BX50" s="20">
        <f t="shared" si="10"/>
        <v>0</v>
      </c>
      <c r="BY50" s="17">
        <f t="shared" si="5"/>
        <v>0</v>
      </c>
      <c r="BZ50" s="17">
        <f t="shared" si="6"/>
        <v>0</v>
      </c>
      <c r="CA50" s="17">
        <f t="shared" si="7"/>
        <v>0</v>
      </c>
      <c r="CB50" s="17">
        <f t="shared" si="8"/>
        <v>0</v>
      </c>
    </row>
    <row r="51" spans="1:80" x14ac:dyDescent="0.25">
      <c r="A51" t="str">
        <f t="shared" si="13"/>
        <v>PCES.EC01</v>
      </c>
      <c r="B51" s="1" t="s">
        <v>230</v>
      </c>
      <c r="C51" s="1" t="s">
        <v>84</v>
      </c>
      <c r="D51" s="1" t="s">
        <v>84</v>
      </c>
      <c r="E51" s="17">
        <v>850.31999999997788</v>
      </c>
      <c r="F51" s="17">
        <v>679.09999999999127</v>
      </c>
      <c r="G51" s="17">
        <v>425.33999999999651</v>
      </c>
      <c r="H51" s="17">
        <v>390.30000000000291</v>
      </c>
      <c r="I51" s="17">
        <v>752.1299999999901</v>
      </c>
      <c r="J51" s="17">
        <v>845.33999999999651</v>
      </c>
      <c r="K51" s="17">
        <v>2522.0200000000186</v>
      </c>
      <c r="L51" s="17">
        <v>1093.4800000000105</v>
      </c>
      <c r="M51" s="17">
        <v>1428.8899999999849</v>
      </c>
      <c r="N51" s="17">
        <v>3784.7699999999022</v>
      </c>
      <c r="O51" s="17">
        <v>1988.7900000000373</v>
      </c>
      <c r="P51" s="17">
        <v>1068.5899999999674</v>
      </c>
      <c r="Q51" s="20">
        <v>42.520000000000437</v>
      </c>
      <c r="R51" s="20">
        <v>33.949999999999818</v>
      </c>
      <c r="S51" s="20">
        <v>21.259999999999764</v>
      </c>
      <c r="T51" s="20">
        <v>19.519999999999982</v>
      </c>
      <c r="U51" s="20">
        <v>37.609999999999673</v>
      </c>
      <c r="V51" s="20">
        <v>42.269999999999527</v>
      </c>
      <c r="W51" s="20">
        <v>126.09999999999854</v>
      </c>
      <c r="X51" s="20">
        <v>54.670000000000073</v>
      </c>
      <c r="Y51" s="20">
        <v>71.450000000000728</v>
      </c>
      <c r="Z51" s="20">
        <v>189.23999999999796</v>
      </c>
      <c r="AA51" s="20">
        <v>99.440000000000509</v>
      </c>
      <c r="AB51" s="20">
        <v>53.430000000000291</v>
      </c>
      <c r="AC51" s="17">
        <v>415.30999999999767</v>
      </c>
      <c r="AD51" s="17">
        <v>328.65999999999622</v>
      </c>
      <c r="AE51" s="17">
        <v>204.12999999999738</v>
      </c>
      <c r="AF51" s="17">
        <v>185.4900000000016</v>
      </c>
      <c r="AG51" s="17">
        <v>353.90000000000146</v>
      </c>
      <c r="AH51" s="17">
        <v>393.45999999999913</v>
      </c>
      <c r="AI51" s="17">
        <v>1161.4000000000233</v>
      </c>
      <c r="AJ51" s="17">
        <v>497.98999999999069</v>
      </c>
      <c r="AK51" s="17">
        <v>643.44999999999709</v>
      </c>
      <c r="AL51" s="17">
        <v>1685.6699999999837</v>
      </c>
      <c r="AM51" s="17">
        <v>875.63999999999942</v>
      </c>
      <c r="AN51" s="17">
        <v>465.20999999999913</v>
      </c>
      <c r="AO51" s="20">
        <f t="shared" si="11"/>
        <v>1308.149999999976</v>
      </c>
      <c r="AP51" s="20">
        <f t="shared" si="9"/>
        <v>1041.7099999999873</v>
      </c>
      <c r="AQ51" s="20">
        <f t="shared" si="9"/>
        <v>650.72999999999365</v>
      </c>
      <c r="AR51" s="20">
        <f t="shared" si="9"/>
        <v>595.31000000000449</v>
      </c>
      <c r="AS51" s="20">
        <f t="shared" si="9"/>
        <v>1143.6399999999912</v>
      </c>
      <c r="AT51" s="20">
        <f t="shared" ref="AP51:AZ74" si="14">J51+V51+AH51</f>
        <v>1281.0699999999952</v>
      </c>
      <c r="AU51" s="20">
        <f t="shared" si="14"/>
        <v>3809.5200000000405</v>
      </c>
      <c r="AV51" s="20">
        <f t="shared" si="14"/>
        <v>1646.1400000000012</v>
      </c>
      <c r="AW51" s="20">
        <f t="shared" si="14"/>
        <v>2143.7899999999827</v>
      </c>
      <c r="AX51" s="20">
        <f t="shared" si="14"/>
        <v>5659.6799999998839</v>
      </c>
      <c r="AY51" s="20">
        <f t="shared" si="14"/>
        <v>2963.8700000000372</v>
      </c>
      <c r="AZ51" s="20">
        <f t="shared" si="14"/>
        <v>1587.2299999999668</v>
      </c>
      <c r="BA51" s="17">
        <v>9.9600000000000009</v>
      </c>
      <c r="BB51" s="17">
        <v>7.95</v>
      </c>
      <c r="BC51" s="17">
        <v>4.9800000000000004</v>
      </c>
      <c r="BD51" s="17">
        <v>4.57</v>
      </c>
      <c r="BE51" s="17">
        <v>8.81</v>
      </c>
      <c r="BF51" s="17">
        <v>9.9</v>
      </c>
      <c r="BG51" s="17">
        <v>29.54</v>
      </c>
      <c r="BH51" s="17">
        <v>12.81</v>
      </c>
      <c r="BI51" s="17">
        <v>16.739999999999998</v>
      </c>
      <c r="BJ51" s="17">
        <v>44.33</v>
      </c>
      <c r="BK51" s="17">
        <v>23.29</v>
      </c>
      <c r="BL51" s="17">
        <v>12.52</v>
      </c>
      <c r="BM51" s="20">
        <f t="shared" si="12"/>
        <v>1318.109999999976</v>
      </c>
      <c r="BN51" s="20">
        <f t="shared" si="10"/>
        <v>1049.6599999999873</v>
      </c>
      <c r="BO51" s="20">
        <f t="shared" si="10"/>
        <v>655.70999999999367</v>
      </c>
      <c r="BP51" s="20">
        <f t="shared" si="10"/>
        <v>599.88000000000454</v>
      </c>
      <c r="BQ51" s="20">
        <f t="shared" si="10"/>
        <v>1152.4499999999912</v>
      </c>
      <c r="BR51" s="20">
        <f t="shared" ref="BN51:BX74" si="15">AT51+BF51</f>
        <v>1290.9699999999953</v>
      </c>
      <c r="BS51" s="20">
        <f t="shared" si="15"/>
        <v>3839.0600000000404</v>
      </c>
      <c r="BT51" s="20">
        <f t="shared" si="15"/>
        <v>1658.9500000000012</v>
      </c>
      <c r="BU51" s="20">
        <f t="shared" si="15"/>
        <v>2160.5299999999825</v>
      </c>
      <c r="BV51" s="20">
        <f t="shared" si="15"/>
        <v>5704.0099999998838</v>
      </c>
      <c r="BW51" s="20">
        <f t="shared" si="15"/>
        <v>2987.1600000000371</v>
      </c>
      <c r="BX51" s="20">
        <f t="shared" si="15"/>
        <v>1599.7499999999668</v>
      </c>
      <c r="BY51" s="17">
        <f t="shared" si="5"/>
        <v>15829.069999999876</v>
      </c>
      <c r="BZ51" s="17">
        <f t="shared" si="6"/>
        <v>791.45999999999731</v>
      </c>
      <c r="CA51" s="17">
        <f t="shared" si="7"/>
        <v>7395.7099999999864</v>
      </c>
      <c r="CB51" s="17">
        <f t="shared" si="8"/>
        <v>24016.23999999986</v>
      </c>
    </row>
    <row r="52" spans="1:80" x14ac:dyDescent="0.25">
      <c r="A52" t="str">
        <f t="shared" si="13"/>
        <v>PCES.EC04</v>
      </c>
      <c r="B52" s="1" t="s">
        <v>230</v>
      </c>
      <c r="C52" s="1" t="s">
        <v>85</v>
      </c>
      <c r="D52" s="1" t="s">
        <v>85</v>
      </c>
      <c r="E52" s="17">
        <v>744.95999999996275</v>
      </c>
      <c r="F52" s="17">
        <v>515.0899999999674</v>
      </c>
      <c r="G52" s="17">
        <v>321.74000000000524</v>
      </c>
      <c r="H52" s="17">
        <v>337.40999999998894</v>
      </c>
      <c r="I52" s="17">
        <v>468.29000000000815</v>
      </c>
      <c r="J52" s="17">
        <v>495.77999999999884</v>
      </c>
      <c r="K52" s="17">
        <v>1029.3800000000047</v>
      </c>
      <c r="L52" s="17">
        <v>549.31000000002678</v>
      </c>
      <c r="M52" s="17">
        <v>661.38000000000466</v>
      </c>
      <c r="N52" s="17">
        <v>1269.4300000000512</v>
      </c>
      <c r="O52" s="17">
        <v>873.78999999997905</v>
      </c>
      <c r="P52" s="17">
        <v>712.38000000000466</v>
      </c>
      <c r="Q52" s="20">
        <v>37.25</v>
      </c>
      <c r="R52" s="20">
        <v>25.75</v>
      </c>
      <c r="S52" s="20">
        <v>16.090000000000032</v>
      </c>
      <c r="T52" s="20">
        <v>16.870000000000005</v>
      </c>
      <c r="U52" s="20">
        <v>23.409999999999968</v>
      </c>
      <c r="V52" s="20">
        <v>24.790000000000077</v>
      </c>
      <c r="W52" s="20">
        <v>51.4699999999998</v>
      </c>
      <c r="X52" s="20">
        <v>27.470000000000027</v>
      </c>
      <c r="Y52" s="20">
        <v>33.069999999999709</v>
      </c>
      <c r="Z52" s="20">
        <v>63.479999999999563</v>
      </c>
      <c r="AA52" s="20">
        <v>43.679999999999836</v>
      </c>
      <c r="AB52" s="20">
        <v>35.619999999999891</v>
      </c>
      <c r="AC52" s="17">
        <v>363.85000000000036</v>
      </c>
      <c r="AD52" s="17">
        <v>249.28000000000065</v>
      </c>
      <c r="AE52" s="17">
        <v>154.40999999999985</v>
      </c>
      <c r="AF52" s="17">
        <v>160.35999999999967</v>
      </c>
      <c r="AG52" s="17">
        <v>220.34000000000015</v>
      </c>
      <c r="AH52" s="17">
        <v>230.76000000000022</v>
      </c>
      <c r="AI52" s="17">
        <v>474.04000000000087</v>
      </c>
      <c r="AJ52" s="17">
        <v>250.15999999999985</v>
      </c>
      <c r="AK52" s="17">
        <v>297.81999999999971</v>
      </c>
      <c r="AL52" s="17">
        <v>565.39000000000669</v>
      </c>
      <c r="AM52" s="17">
        <v>384.72000000000116</v>
      </c>
      <c r="AN52" s="17">
        <v>310.13999999999942</v>
      </c>
      <c r="AO52" s="20">
        <f t="shared" si="11"/>
        <v>1146.0599999999631</v>
      </c>
      <c r="AP52" s="20">
        <f t="shared" si="14"/>
        <v>790.11999999996806</v>
      </c>
      <c r="AQ52" s="20">
        <f t="shared" si="14"/>
        <v>492.24000000000513</v>
      </c>
      <c r="AR52" s="20">
        <f t="shared" si="14"/>
        <v>514.63999999998862</v>
      </c>
      <c r="AS52" s="20">
        <f t="shared" si="14"/>
        <v>712.04000000000826</v>
      </c>
      <c r="AT52" s="20">
        <f t="shared" si="14"/>
        <v>751.32999999999913</v>
      </c>
      <c r="AU52" s="20">
        <f t="shared" si="14"/>
        <v>1554.8900000000053</v>
      </c>
      <c r="AV52" s="20">
        <f t="shared" si="14"/>
        <v>826.94000000002666</v>
      </c>
      <c r="AW52" s="20">
        <f t="shared" si="14"/>
        <v>992.27000000000407</v>
      </c>
      <c r="AX52" s="20">
        <f t="shared" si="14"/>
        <v>1898.3000000000575</v>
      </c>
      <c r="AY52" s="20">
        <f t="shared" si="14"/>
        <v>1302.18999999998</v>
      </c>
      <c r="AZ52" s="20">
        <f t="shared" si="14"/>
        <v>1058.140000000004</v>
      </c>
      <c r="BA52" s="17">
        <v>8.73</v>
      </c>
      <c r="BB52" s="17">
        <v>6.03</v>
      </c>
      <c r="BC52" s="17">
        <v>3.77</v>
      </c>
      <c r="BD52" s="17">
        <v>3.95</v>
      </c>
      <c r="BE52" s="17">
        <v>5.48</v>
      </c>
      <c r="BF52" s="17">
        <v>5.81</v>
      </c>
      <c r="BG52" s="17">
        <v>12.06</v>
      </c>
      <c r="BH52" s="17">
        <v>6.43</v>
      </c>
      <c r="BI52" s="17">
        <v>7.75</v>
      </c>
      <c r="BJ52" s="17">
        <v>14.87</v>
      </c>
      <c r="BK52" s="17">
        <v>10.23</v>
      </c>
      <c r="BL52" s="17">
        <v>8.34</v>
      </c>
      <c r="BM52" s="20">
        <f t="shared" si="12"/>
        <v>1154.7899999999631</v>
      </c>
      <c r="BN52" s="20">
        <f t="shared" si="15"/>
        <v>796.14999999996803</v>
      </c>
      <c r="BO52" s="20">
        <f t="shared" si="15"/>
        <v>496.01000000000511</v>
      </c>
      <c r="BP52" s="20">
        <f t="shared" si="15"/>
        <v>518.58999999998866</v>
      </c>
      <c r="BQ52" s="20">
        <f t="shared" si="15"/>
        <v>717.52000000000828</v>
      </c>
      <c r="BR52" s="20">
        <f t="shared" si="15"/>
        <v>757.13999999999908</v>
      </c>
      <c r="BS52" s="20">
        <f t="shared" si="15"/>
        <v>1566.9500000000053</v>
      </c>
      <c r="BT52" s="20">
        <f t="shared" si="15"/>
        <v>833.37000000002661</v>
      </c>
      <c r="BU52" s="20">
        <f t="shared" si="15"/>
        <v>1000.0200000000041</v>
      </c>
      <c r="BV52" s="20">
        <f t="shared" si="15"/>
        <v>1913.1700000000574</v>
      </c>
      <c r="BW52" s="20">
        <f t="shared" si="15"/>
        <v>1312.4199999999801</v>
      </c>
      <c r="BX52" s="20">
        <f t="shared" si="15"/>
        <v>1066.4800000000039</v>
      </c>
      <c r="BY52" s="17">
        <f t="shared" si="5"/>
        <v>7978.9400000000023</v>
      </c>
      <c r="BZ52" s="17">
        <f t="shared" si="6"/>
        <v>398.94999999999891</v>
      </c>
      <c r="CA52" s="17">
        <f t="shared" si="7"/>
        <v>3754.7200000000084</v>
      </c>
      <c r="CB52" s="17">
        <f t="shared" si="8"/>
        <v>12132.610000000008</v>
      </c>
    </row>
    <row r="53" spans="1:80" x14ac:dyDescent="0.25">
      <c r="A53" t="str">
        <f t="shared" si="13"/>
        <v>ENCR.BCHIMP</v>
      </c>
      <c r="B53" s="1" t="s">
        <v>86</v>
      </c>
      <c r="C53" s="1" t="s">
        <v>87</v>
      </c>
      <c r="D53" s="1" t="s">
        <v>21</v>
      </c>
      <c r="E53" s="17">
        <v>10.670000000000073</v>
      </c>
      <c r="F53" s="17">
        <v>11.830000000000155</v>
      </c>
      <c r="G53" s="17">
        <v>6.7100000000000364</v>
      </c>
      <c r="H53" s="17">
        <v>85.869999999998981</v>
      </c>
      <c r="I53" s="17">
        <v>83.329999999998108</v>
      </c>
      <c r="J53" s="17">
        <v>21.050000000000182</v>
      </c>
      <c r="K53" s="17">
        <v>174.36000000000058</v>
      </c>
      <c r="L53" s="17">
        <v>32.170000000000073</v>
      </c>
      <c r="M53" s="17">
        <v>38.079999999999927</v>
      </c>
      <c r="N53" s="17">
        <v>189.58000000000175</v>
      </c>
      <c r="O53" s="17">
        <v>38.010000000000218</v>
      </c>
      <c r="P53" s="17">
        <v>68.420000000000073</v>
      </c>
      <c r="Q53" s="20">
        <v>0.53000000000000114</v>
      </c>
      <c r="R53" s="20">
        <v>0.59000000000000341</v>
      </c>
      <c r="S53" s="20">
        <v>0.32999999999999829</v>
      </c>
      <c r="T53" s="20">
        <v>4.2899999999999636</v>
      </c>
      <c r="U53" s="20">
        <v>4.1700000000000728</v>
      </c>
      <c r="V53" s="20">
        <v>1.0500000000000114</v>
      </c>
      <c r="W53" s="20">
        <v>8.7200000000000273</v>
      </c>
      <c r="X53" s="20">
        <v>1.6099999999999852</v>
      </c>
      <c r="Y53" s="20">
        <v>1.9099999999999966</v>
      </c>
      <c r="Z53" s="20">
        <v>9.4800000000000182</v>
      </c>
      <c r="AA53" s="20">
        <v>1.8999999999999773</v>
      </c>
      <c r="AB53" s="20">
        <v>3.4300000000000068</v>
      </c>
      <c r="AC53" s="17">
        <v>5.2100000000000364</v>
      </c>
      <c r="AD53" s="17">
        <v>5.7200000000000273</v>
      </c>
      <c r="AE53" s="17">
        <v>3.2200000000000273</v>
      </c>
      <c r="AF53" s="17">
        <v>40.8100000000004</v>
      </c>
      <c r="AG53" s="17">
        <v>39.210000000000036</v>
      </c>
      <c r="AH53" s="17">
        <v>9.7999999999999545</v>
      </c>
      <c r="AI53" s="17">
        <v>80.300000000001091</v>
      </c>
      <c r="AJ53" s="17">
        <v>14.650000000000091</v>
      </c>
      <c r="AK53" s="17">
        <v>17.149999999999864</v>
      </c>
      <c r="AL53" s="17">
        <v>84.440000000000509</v>
      </c>
      <c r="AM53" s="17">
        <v>16.740000000000009</v>
      </c>
      <c r="AN53" s="17">
        <v>29.7800000000002</v>
      </c>
      <c r="AO53" s="20">
        <f t="shared" si="11"/>
        <v>16.41000000000011</v>
      </c>
      <c r="AP53" s="20">
        <f t="shared" si="14"/>
        <v>18.140000000000185</v>
      </c>
      <c r="AQ53" s="20">
        <f t="shared" si="14"/>
        <v>10.260000000000062</v>
      </c>
      <c r="AR53" s="20">
        <f t="shared" si="14"/>
        <v>130.96999999999935</v>
      </c>
      <c r="AS53" s="20">
        <f t="shared" si="14"/>
        <v>126.70999999999822</v>
      </c>
      <c r="AT53" s="20">
        <f t="shared" si="14"/>
        <v>31.900000000000148</v>
      </c>
      <c r="AU53" s="20">
        <f t="shared" si="14"/>
        <v>263.3800000000017</v>
      </c>
      <c r="AV53" s="20">
        <f t="shared" si="14"/>
        <v>48.430000000000149</v>
      </c>
      <c r="AW53" s="20">
        <f t="shared" si="14"/>
        <v>57.139999999999787</v>
      </c>
      <c r="AX53" s="20">
        <f t="shared" si="14"/>
        <v>283.50000000000227</v>
      </c>
      <c r="AY53" s="20">
        <f t="shared" si="14"/>
        <v>56.650000000000205</v>
      </c>
      <c r="AZ53" s="20">
        <f t="shared" si="14"/>
        <v>101.63000000000028</v>
      </c>
      <c r="BA53" s="17">
        <v>0.12</v>
      </c>
      <c r="BB53" s="17">
        <v>0.14000000000000001</v>
      </c>
      <c r="BC53" s="17">
        <v>0.08</v>
      </c>
      <c r="BD53" s="17">
        <v>1.01</v>
      </c>
      <c r="BE53" s="17">
        <v>0.98</v>
      </c>
      <c r="BF53" s="17">
        <v>0.25</v>
      </c>
      <c r="BG53" s="17">
        <v>2.04</v>
      </c>
      <c r="BH53" s="17">
        <v>0.38</v>
      </c>
      <c r="BI53" s="17">
        <v>0.45</v>
      </c>
      <c r="BJ53" s="17">
        <v>2.2200000000000002</v>
      </c>
      <c r="BK53" s="17">
        <v>0.45</v>
      </c>
      <c r="BL53" s="17">
        <v>0.8</v>
      </c>
      <c r="BM53" s="20">
        <f t="shared" si="12"/>
        <v>16.530000000000111</v>
      </c>
      <c r="BN53" s="20">
        <f t="shared" si="15"/>
        <v>18.280000000000186</v>
      </c>
      <c r="BO53" s="20">
        <f t="shared" si="15"/>
        <v>10.340000000000062</v>
      </c>
      <c r="BP53" s="20">
        <f t="shared" si="15"/>
        <v>131.97999999999934</v>
      </c>
      <c r="BQ53" s="20">
        <f t="shared" si="15"/>
        <v>127.68999999999822</v>
      </c>
      <c r="BR53" s="20">
        <f t="shared" si="15"/>
        <v>32.150000000000148</v>
      </c>
      <c r="BS53" s="20">
        <f t="shared" si="15"/>
        <v>265.42000000000172</v>
      </c>
      <c r="BT53" s="20">
        <f t="shared" si="15"/>
        <v>48.810000000000151</v>
      </c>
      <c r="BU53" s="20">
        <f t="shared" si="15"/>
        <v>57.58999999999979</v>
      </c>
      <c r="BV53" s="20">
        <f t="shared" si="15"/>
        <v>285.7200000000023</v>
      </c>
      <c r="BW53" s="20">
        <f t="shared" si="15"/>
        <v>57.100000000000207</v>
      </c>
      <c r="BX53" s="20">
        <f t="shared" si="15"/>
        <v>102.43000000000028</v>
      </c>
      <c r="BY53" s="17">
        <f t="shared" si="5"/>
        <v>760.08000000000015</v>
      </c>
      <c r="BZ53" s="17">
        <f t="shared" si="6"/>
        <v>38.010000000000062</v>
      </c>
      <c r="CA53" s="17">
        <f t="shared" si="7"/>
        <v>355.95000000000226</v>
      </c>
      <c r="CB53" s="17">
        <f t="shared" si="8"/>
        <v>1154.0400000000027</v>
      </c>
    </row>
    <row r="54" spans="1:80" x14ac:dyDescent="0.25">
      <c r="A54" t="str">
        <f t="shared" si="13"/>
        <v>ENCR.SPCIMP</v>
      </c>
      <c r="B54" s="1" t="s">
        <v>86</v>
      </c>
      <c r="C54" s="1" t="s">
        <v>88</v>
      </c>
      <c r="D54" s="1" t="s">
        <v>73</v>
      </c>
      <c r="E54" s="17">
        <v>-18.830000000000041</v>
      </c>
      <c r="F54" s="17">
        <v>0</v>
      </c>
      <c r="G54" s="17">
        <v>0</v>
      </c>
      <c r="H54" s="17">
        <v>0</v>
      </c>
      <c r="I54" s="17">
        <v>0</v>
      </c>
      <c r="J54" s="17">
        <v>-1.6499999999999915</v>
      </c>
      <c r="K54" s="17">
        <v>-1.490000000000002</v>
      </c>
      <c r="L54" s="17">
        <v>-0.41999999999999993</v>
      </c>
      <c r="M54" s="17">
        <v>-3.460000000000008</v>
      </c>
      <c r="N54" s="17">
        <v>0</v>
      </c>
      <c r="O54" s="17">
        <v>-0.20999999999999996</v>
      </c>
      <c r="P54" s="17">
        <v>-1.490000000000002</v>
      </c>
      <c r="Q54" s="20">
        <v>-0.94999999999999929</v>
      </c>
      <c r="R54" s="20">
        <v>0</v>
      </c>
      <c r="S54" s="20">
        <v>0</v>
      </c>
      <c r="T54" s="20">
        <v>0</v>
      </c>
      <c r="U54" s="20">
        <v>0</v>
      </c>
      <c r="V54" s="20">
        <v>-8.0000000000000071E-2</v>
      </c>
      <c r="W54" s="20">
        <v>-7.0000000000000007E-2</v>
      </c>
      <c r="X54" s="20">
        <v>-1.999999999999999E-2</v>
      </c>
      <c r="Y54" s="20">
        <v>-0.16999999999999993</v>
      </c>
      <c r="Z54" s="20">
        <v>0</v>
      </c>
      <c r="AA54" s="20">
        <v>-9.999999999999995E-3</v>
      </c>
      <c r="AB54" s="20">
        <v>-7.999999999999996E-2</v>
      </c>
      <c r="AC54" s="17">
        <v>-9.2000000000000455</v>
      </c>
      <c r="AD54" s="17">
        <v>0</v>
      </c>
      <c r="AE54" s="17">
        <v>0</v>
      </c>
      <c r="AF54" s="17">
        <v>0</v>
      </c>
      <c r="AG54" s="17">
        <v>0</v>
      </c>
      <c r="AH54" s="17">
        <v>-0.76999999999999957</v>
      </c>
      <c r="AI54" s="17">
        <v>-0.69</v>
      </c>
      <c r="AJ54" s="17">
        <v>-0.19000000000000006</v>
      </c>
      <c r="AK54" s="17">
        <v>-1.5600000000000005</v>
      </c>
      <c r="AL54" s="17">
        <v>0</v>
      </c>
      <c r="AM54" s="17">
        <v>-9.000000000000008E-2</v>
      </c>
      <c r="AN54" s="17">
        <v>-0.64999999999999947</v>
      </c>
      <c r="AO54" s="20">
        <f t="shared" si="11"/>
        <v>-28.980000000000086</v>
      </c>
      <c r="AP54" s="20">
        <f t="shared" si="14"/>
        <v>0</v>
      </c>
      <c r="AQ54" s="20">
        <f t="shared" si="14"/>
        <v>0</v>
      </c>
      <c r="AR54" s="20">
        <f t="shared" si="14"/>
        <v>0</v>
      </c>
      <c r="AS54" s="20">
        <f t="shared" si="14"/>
        <v>0</v>
      </c>
      <c r="AT54" s="20">
        <f t="shared" si="14"/>
        <v>-2.4999999999999911</v>
      </c>
      <c r="AU54" s="20">
        <f t="shared" si="14"/>
        <v>-2.2500000000000018</v>
      </c>
      <c r="AV54" s="20">
        <f t="shared" si="14"/>
        <v>-0.63</v>
      </c>
      <c r="AW54" s="20">
        <f t="shared" si="14"/>
        <v>-5.1900000000000084</v>
      </c>
      <c r="AX54" s="20">
        <f t="shared" si="14"/>
        <v>0</v>
      </c>
      <c r="AY54" s="20">
        <f t="shared" si="14"/>
        <v>-0.31000000000000005</v>
      </c>
      <c r="AZ54" s="20">
        <f t="shared" si="14"/>
        <v>-2.2200000000000015</v>
      </c>
      <c r="BA54" s="17">
        <v>-0.22</v>
      </c>
      <c r="BB54" s="17">
        <v>0</v>
      </c>
      <c r="BC54" s="17">
        <v>0</v>
      </c>
      <c r="BD54" s="17">
        <v>0</v>
      </c>
      <c r="BE54" s="17">
        <v>0</v>
      </c>
      <c r="BF54" s="17">
        <v>-0.02</v>
      </c>
      <c r="BG54" s="17">
        <v>-0.02</v>
      </c>
      <c r="BH54" s="17">
        <v>0</v>
      </c>
      <c r="BI54" s="17">
        <v>-0.04</v>
      </c>
      <c r="BJ54" s="17">
        <v>0</v>
      </c>
      <c r="BK54" s="17">
        <v>0</v>
      </c>
      <c r="BL54" s="17">
        <v>-0.02</v>
      </c>
      <c r="BM54" s="20">
        <f t="shared" si="12"/>
        <v>-29.200000000000085</v>
      </c>
      <c r="BN54" s="20">
        <f t="shared" si="15"/>
        <v>0</v>
      </c>
      <c r="BO54" s="20">
        <f t="shared" si="15"/>
        <v>0</v>
      </c>
      <c r="BP54" s="20">
        <f t="shared" si="15"/>
        <v>0</v>
      </c>
      <c r="BQ54" s="20">
        <f t="shared" si="15"/>
        <v>0</v>
      </c>
      <c r="BR54" s="20">
        <f t="shared" si="15"/>
        <v>-2.5199999999999911</v>
      </c>
      <c r="BS54" s="20">
        <f t="shared" si="15"/>
        <v>-2.2700000000000018</v>
      </c>
      <c r="BT54" s="20">
        <f t="shared" si="15"/>
        <v>-0.63</v>
      </c>
      <c r="BU54" s="20">
        <f t="shared" si="15"/>
        <v>-5.2300000000000084</v>
      </c>
      <c r="BV54" s="20">
        <f t="shared" si="15"/>
        <v>0</v>
      </c>
      <c r="BW54" s="20">
        <f t="shared" si="15"/>
        <v>-0.31000000000000005</v>
      </c>
      <c r="BX54" s="20">
        <f t="shared" si="15"/>
        <v>-2.2400000000000015</v>
      </c>
      <c r="BY54" s="17">
        <f t="shared" si="5"/>
        <v>-27.550000000000047</v>
      </c>
      <c r="BZ54" s="17">
        <f t="shared" si="6"/>
        <v>-1.3799999999999994</v>
      </c>
      <c r="CA54" s="17">
        <f t="shared" si="7"/>
        <v>-13.470000000000043</v>
      </c>
      <c r="CB54" s="17">
        <f t="shared" si="8"/>
        <v>-42.400000000000098</v>
      </c>
    </row>
    <row r="55" spans="1:80" x14ac:dyDescent="0.25">
      <c r="A55" t="str">
        <f t="shared" si="13"/>
        <v>EEMI.BCHIMP</v>
      </c>
      <c r="B55" s="1" t="s">
        <v>89</v>
      </c>
      <c r="C55" s="1" t="s">
        <v>90</v>
      </c>
      <c r="D55" s="1" t="s">
        <v>21</v>
      </c>
      <c r="E55" s="17">
        <v>76.929999999996653</v>
      </c>
      <c r="F55" s="17">
        <v>17.130000000000109</v>
      </c>
      <c r="G55" s="17">
        <v>48.760000000000218</v>
      </c>
      <c r="H55" s="17">
        <v>63.240000000001601</v>
      </c>
      <c r="I55" s="17">
        <v>60.219999999999345</v>
      </c>
      <c r="J55" s="17">
        <v>28.1299999999992</v>
      </c>
      <c r="K55" s="17">
        <v>197.57000000000335</v>
      </c>
      <c r="L55" s="17">
        <v>58.180000000000291</v>
      </c>
      <c r="M55" s="17">
        <v>79.659999999999854</v>
      </c>
      <c r="N55" s="17">
        <v>255.65999999999622</v>
      </c>
      <c r="O55" s="17">
        <v>144.5099999999984</v>
      </c>
      <c r="P55" s="17">
        <v>82.870000000002619</v>
      </c>
      <c r="Q55" s="20">
        <v>3.8500000000000227</v>
      </c>
      <c r="R55" s="20">
        <v>0.85999999999998522</v>
      </c>
      <c r="S55" s="20">
        <v>2.4300000000000068</v>
      </c>
      <c r="T55" s="20">
        <v>3.1599999999999682</v>
      </c>
      <c r="U55" s="20">
        <v>3.0100000000000477</v>
      </c>
      <c r="V55" s="20">
        <v>1.410000000000025</v>
      </c>
      <c r="W55" s="20">
        <v>9.8799999999998818</v>
      </c>
      <c r="X55" s="20">
        <v>2.910000000000025</v>
      </c>
      <c r="Y55" s="20">
        <v>3.9799999999999613</v>
      </c>
      <c r="Z55" s="20">
        <v>12.779999999999973</v>
      </c>
      <c r="AA55" s="20">
        <v>7.2200000000000273</v>
      </c>
      <c r="AB55" s="20">
        <v>4.1400000000000432</v>
      </c>
      <c r="AC55" s="17">
        <v>37.579999999999927</v>
      </c>
      <c r="AD55" s="17">
        <v>8.2899999999999636</v>
      </c>
      <c r="AE55" s="17">
        <v>23.399999999999636</v>
      </c>
      <c r="AF55" s="17">
        <v>30.0600000000004</v>
      </c>
      <c r="AG55" s="17">
        <v>28.340000000000146</v>
      </c>
      <c r="AH55" s="17">
        <v>13.090000000000146</v>
      </c>
      <c r="AI55" s="17">
        <v>90.979999999999563</v>
      </c>
      <c r="AJ55" s="17">
        <v>26.5</v>
      </c>
      <c r="AK55" s="17">
        <v>35.869999999999891</v>
      </c>
      <c r="AL55" s="17">
        <v>113.86000000000058</v>
      </c>
      <c r="AM55" s="17">
        <v>63.630000000000109</v>
      </c>
      <c r="AN55" s="17">
        <v>36.079999999999927</v>
      </c>
      <c r="AO55" s="20">
        <f t="shared" si="11"/>
        <v>118.3599999999966</v>
      </c>
      <c r="AP55" s="20">
        <f t="shared" si="14"/>
        <v>26.280000000000058</v>
      </c>
      <c r="AQ55" s="20">
        <f t="shared" si="14"/>
        <v>74.589999999999861</v>
      </c>
      <c r="AR55" s="20">
        <f t="shared" si="14"/>
        <v>96.460000000001969</v>
      </c>
      <c r="AS55" s="20">
        <f t="shared" si="14"/>
        <v>91.569999999999538</v>
      </c>
      <c r="AT55" s="20">
        <f t="shared" si="14"/>
        <v>42.62999999999937</v>
      </c>
      <c r="AU55" s="20">
        <f t="shared" si="14"/>
        <v>298.43000000000279</v>
      </c>
      <c r="AV55" s="20">
        <f t="shared" si="14"/>
        <v>87.590000000000316</v>
      </c>
      <c r="AW55" s="20">
        <f t="shared" si="14"/>
        <v>119.50999999999971</v>
      </c>
      <c r="AX55" s="20">
        <f t="shared" si="14"/>
        <v>382.29999999999677</v>
      </c>
      <c r="AY55" s="20">
        <f t="shared" si="14"/>
        <v>215.35999999999854</v>
      </c>
      <c r="AZ55" s="20">
        <f t="shared" si="14"/>
        <v>123.09000000000259</v>
      </c>
      <c r="BA55" s="17">
        <v>0.9</v>
      </c>
      <c r="BB55" s="17">
        <v>0.2</v>
      </c>
      <c r="BC55" s="17">
        <v>0.56999999999999995</v>
      </c>
      <c r="BD55" s="17">
        <v>0.74</v>
      </c>
      <c r="BE55" s="17">
        <v>0.71</v>
      </c>
      <c r="BF55" s="17">
        <v>0.33</v>
      </c>
      <c r="BG55" s="17">
        <v>2.31</v>
      </c>
      <c r="BH55" s="17">
        <v>0.68</v>
      </c>
      <c r="BI55" s="17">
        <v>0.93</v>
      </c>
      <c r="BJ55" s="17">
        <v>2.99</v>
      </c>
      <c r="BK55" s="17">
        <v>1.69</v>
      </c>
      <c r="BL55" s="17">
        <v>0.97</v>
      </c>
      <c r="BM55" s="20">
        <f t="shared" si="12"/>
        <v>119.25999999999661</v>
      </c>
      <c r="BN55" s="20">
        <f t="shared" si="15"/>
        <v>26.480000000000057</v>
      </c>
      <c r="BO55" s="20">
        <f t="shared" si="15"/>
        <v>75.159999999999854</v>
      </c>
      <c r="BP55" s="20">
        <f t="shared" si="15"/>
        <v>97.200000000001964</v>
      </c>
      <c r="BQ55" s="20">
        <f t="shared" si="15"/>
        <v>92.279999999999532</v>
      </c>
      <c r="BR55" s="20">
        <f t="shared" si="15"/>
        <v>42.959999999999368</v>
      </c>
      <c r="BS55" s="20">
        <f t="shared" si="15"/>
        <v>300.74000000000279</v>
      </c>
      <c r="BT55" s="20">
        <f t="shared" si="15"/>
        <v>88.270000000000323</v>
      </c>
      <c r="BU55" s="20">
        <f t="shared" si="15"/>
        <v>120.43999999999971</v>
      </c>
      <c r="BV55" s="20">
        <f t="shared" si="15"/>
        <v>385.28999999999678</v>
      </c>
      <c r="BW55" s="20">
        <f t="shared" si="15"/>
        <v>217.04999999999853</v>
      </c>
      <c r="BX55" s="20">
        <f t="shared" si="15"/>
        <v>124.06000000000259</v>
      </c>
      <c r="BY55" s="17">
        <f t="shared" si="5"/>
        <v>1112.8599999999979</v>
      </c>
      <c r="BZ55" s="17">
        <f t="shared" si="6"/>
        <v>55.629999999999967</v>
      </c>
      <c r="CA55" s="17">
        <f t="shared" si="7"/>
        <v>520.70000000000016</v>
      </c>
      <c r="CB55" s="17">
        <f t="shared" si="8"/>
        <v>1689.1899999999982</v>
      </c>
    </row>
    <row r="56" spans="1:80" x14ac:dyDescent="0.25">
      <c r="A56" t="str">
        <f t="shared" si="13"/>
        <v>EEMI.BCHEXP</v>
      </c>
      <c r="B56" s="1" t="s">
        <v>89</v>
      </c>
      <c r="C56" s="1" t="s">
        <v>91</v>
      </c>
      <c r="D56" s="1" t="s">
        <v>28</v>
      </c>
      <c r="E56" s="17">
        <v>0</v>
      </c>
      <c r="F56" s="17">
        <v>0</v>
      </c>
      <c r="G56" s="17">
        <v>5.0000000000000711E-2</v>
      </c>
      <c r="H56" s="17">
        <v>0</v>
      </c>
      <c r="I56" s="17">
        <v>0</v>
      </c>
      <c r="J56" s="17">
        <v>0</v>
      </c>
      <c r="K56" s="17">
        <v>0</v>
      </c>
      <c r="L56" s="17">
        <v>0.13000000000000256</v>
      </c>
      <c r="M56" s="17">
        <v>2.2400000000000091</v>
      </c>
      <c r="N56" s="17">
        <v>4.8700000000001182</v>
      </c>
      <c r="O56" s="17">
        <v>0</v>
      </c>
      <c r="P56" s="17">
        <v>0.70999999999997954</v>
      </c>
      <c r="Q56" s="20">
        <v>0</v>
      </c>
      <c r="R56" s="20">
        <v>0</v>
      </c>
      <c r="S56" s="20">
        <v>0</v>
      </c>
      <c r="T56" s="20">
        <v>0</v>
      </c>
      <c r="U56" s="20">
        <v>0</v>
      </c>
      <c r="V56" s="20">
        <v>0</v>
      </c>
      <c r="W56" s="20">
        <v>0</v>
      </c>
      <c r="X56" s="20">
        <v>1.0000000000000009E-2</v>
      </c>
      <c r="Y56" s="20">
        <v>0.10999999999999943</v>
      </c>
      <c r="Z56" s="20">
        <v>0.25</v>
      </c>
      <c r="AA56" s="20">
        <v>0</v>
      </c>
      <c r="AB56" s="20">
        <v>3.0000000000000249E-2</v>
      </c>
      <c r="AC56" s="17">
        <v>0</v>
      </c>
      <c r="AD56" s="17">
        <v>0</v>
      </c>
      <c r="AE56" s="17">
        <v>2.0000000000000462E-2</v>
      </c>
      <c r="AF56" s="17">
        <v>0</v>
      </c>
      <c r="AG56" s="17">
        <v>0</v>
      </c>
      <c r="AH56" s="17">
        <v>0</v>
      </c>
      <c r="AI56" s="17">
        <v>0</v>
      </c>
      <c r="AJ56" s="17">
        <v>5.9999999999998721E-2</v>
      </c>
      <c r="AK56" s="17">
        <v>1.0099999999999909</v>
      </c>
      <c r="AL56" s="17">
        <v>2.1699999999999591</v>
      </c>
      <c r="AM56" s="17">
        <v>0</v>
      </c>
      <c r="AN56" s="17">
        <v>0.30999999999999517</v>
      </c>
      <c r="AO56" s="20">
        <f t="shared" si="11"/>
        <v>0</v>
      </c>
      <c r="AP56" s="20">
        <f t="shared" si="14"/>
        <v>0</v>
      </c>
      <c r="AQ56" s="20">
        <f t="shared" si="14"/>
        <v>7.0000000000001172E-2</v>
      </c>
      <c r="AR56" s="20">
        <f t="shared" si="14"/>
        <v>0</v>
      </c>
      <c r="AS56" s="20">
        <f t="shared" si="14"/>
        <v>0</v>
      </c>
      <c r="AT56" s="20">
        <f t="shared" si="14"/>
        <v>0</v>
      </c>
      <c r="AU56" s="20">
        <f t="shared" si="14"/>
        <v>0</v>
      </c>
      <c r="AV56" s="20">
        <f t="shared" si="14"/>
        <v>0.20000000000000129</v>
      </c>
      <c r="AW56" s="20">
        <f t="shared" si="14"/>
        <v>3.3599999999999994</v>
      </c>
      <c r="AX56" s="20">
        <f t="shared" si="14"/>
        <v>7.2900000000000773</v>
      </c>
      <c r="AY56" s="20">
        <f t="shared" si="14"/>
        <v>0</v>
      </c>
      <c r="AZ56" s="20">
        <f t="shared" si="14"/>
        <v>1.049999999999975</v>
      </c>
      <c r="BA56" s="17">
        <v>0</v>
      </c>
      <c r="BB56" s="17">
        <v>0</v>
      </c>
      <c r="BC56" s="17">
        <v>0</v>
      </c>
      <c r="BD56" s="17">
        <v>0</v>
      </c>
      <c r="BE56" s="17">
        <v>0</v>
      </c>
      <c r="BF56" s="17">
        <v>0</v>
      </c>
      <c r="BG56" s="17">
        <v>0</v>
      </c>
      <c r="BH56" s="17">
        <v>0</v>
      </c>
      <c r="BI56" s="17">
        <v>0.03</v>
      </c>
      <c r="BJ56" s="17">
        <v>0.06</v>
      </c>
      <c r="BK56" s="17">
        <v>0</v>
      </c>
      <c r="BL56" s="17">
        <v>0.01</v>
      </c>
      <c r="BM56" s="20">
        <f t="shared" si="12"/>
        <v>0</v>
      </c>
      <c r="BN56" s="20">
        <f t="shared" si="15"/>
        <v>0</v>
      </c>
      <c r="BO56" s="20">
        <f t="shared" si="15"/>
        <v>7.0000000000001172E-2</v>
      </c>
      <c r="BP56" s="20">
        <f t="shared" si="15"/>
        <v>0</v>
      </c>
      <c r="BQ56" s="20">
        <f t="shared" si="15"/>
        <v>0</v>
      </c>
      <c r="BR56" s="20">
        <f t="shared" si="15"/>
        <v>0</v>
      </c>
      <c r="BS56" s="20">
        <f t="shared" si="15"/>
        <v>0</v>
      </c>
      <c r="BT56" s="20">
        <f t="shared" si="15"/>
        <v>0.20000000000000129</v>
      </c>
      <c r="BU56" s="20">
        <f t="shared" si="15"/>
        <v>3.3899999999999992</v>
      </c>
      <c r="BV56" s="20">
        <f t="shared" si="15"/>
        <v>7.3500000000000769</v>
      </c>
      <c r="BW56" s="20">
        <f t="shared" si="15"/>
        <v>0</v>
      </c>
      <c r="BX56" s="20">
        <f t="shared" si="15"/>
        <v>1.059999999999975</v>
      </c>
      <c r="BY56" s="17">
        <f t="shared" si="5"/>
        <v>8.0000000000001101</v>
      </c>
      <c r="BZ56" s="17">
        <f t="shared" si="6"/>
        <v>0.39999999999999969</v>
      </c>
      <c r="CA56" s="17">
        <f t="shared" si="7"/>
        <v>3.669999999999944</v>
      </c>
      <c r="CB56" s="17">
        <f t="shared" si="8"/>
        <v>12.070000000000055</v>
      </c>
    </row>
    <row r="57" spans="1:80" x14ac:dyDescent="0.25">
      <c r="A57" t="str">
        <f t="shared" si="13"/>
        <v>ENCR.BCHEXP</v>
      </c>
      <c r="B57" s="1" t="s">
        <v>86</v>
      </c>
      <c r="C57" s="1" t="s">
        <v>94</v>
      </c>
      <c r="D57" s="1" t="s">
        <v>28</v>
      </c>
      <c r="E57" s="17">
        <v>3.0499999999999545</v>
      </c>
      <c r="F57" s="17">
        <v>0.66999999999998749</v>
      </c>
      <c r="G57" s="17">
        <v>1.1800000000000068</v>
      </c>
      <c r="H57" s="17">
        <v>0</v>
      </c>
      <c r="I57" s="17">
        <v>0.20999999999999375</v>
      </c>
      <c r="J57" s="17">
        <v>0.35999999999999943</v>
      </c>
      <c r="K57" s="17">
        <v>7.2899999999999636</v>
      </c>
      <c r="L57" s="17">
        <v>77.360000000000582</v>
      </c>
      <c r="M57" s="17">
        <v>36.789999999999054</v>
      </c>
      <c r="N57" s="17">
        <v>20.130000000000109</v>
      </c>
      <c r="O57" s="17">
        <v>21.569999999999709</v>
      </c>
      <c r="P57" s="17">
        <v>11.520000000000437</v>
      </c>
      <c r="Q57" s="20">
        <v>0.14999999999999858</v>
      </c>
      <c r="R57" s="20">
        <v>2.9999999999999361E-2</v>
      </c>
      <c r="S57" s="20">
        <v>6.0000000000000497E-2</v>
      </c>
      <c r="T57" s="20">
        <v>0</v>
      </c>
      <c r="U57" s="20">
        <v>2.0000000000000018E-2</v>
      </c>
      <c r="V57" s="20">
        <v>1.9999999999999574E-2</v>
      </c>
      <c r="W57" s="20">
        <v>0.35999999999999943</v>
      </c>
      <c r="X57" s="20">
        <v>3.8700000000000045</v>
      </c>
      <c r="Y57" s="20">
        <v>1.839999999999975</v>
      </c>
      <c r="Z57" s="20">
        <v>1.0100000000000193</v>
      </c>
      <c r="AA57" s="20">
        <v>1.0800000000000125</v>
      </c>
      <c r="AB57" s="20">
        <v>0.56999999999999318</v>
      </c>
      <c r="AC57" s="17">
        <v>1.4900000000000091</v>
      </c>
      <c r="AD57" s="17">
        <v>0.32999999999999829</v>
      </c>
      <c r="AE57" s="17">
        <v>0.55999999999997385</v>
      </c>
      <c r="AF57" s="17">
        <v>0</v>
      </c>
      <c r="AG57" s="17">
        <v>0.10000000000000142</v>
      </c>
      <c r="AH57" s="17">
        <v>0.16000000000000369</v>
      </c>
      <c r="AI57" s="17">
        <v>3.3600000000000136</v>
      </c>
      <c r="AJ57" s="17">
        <v>35.230000000000473</v>
      </c>
      <c r="AK57" s="17">
        <v>16.559999999999945</v>
      </c>
      <c r="AL57" s="17">
        <v>8.9699999999997999</v>
      </c>
      <c r="AM57" s="17">
        <v>9.4900000000000091</v>
      </c>
      <c r="AN57" s="17">
        <v>5.0099999999999909</v>
      </c>
      <c r="AO57" s="20">
        <f t="shared" si="11"/>
        <v>4.6899999999999622</v>
      </c>
      <c r="AP57" s="20">
        <f t="shared" si="14"/>
        <v>1.0299999999999851</v>
      </c>
      <c r="AQ57" s="20">
        <f t="shared" si="14"/>
        <v>1.7999999999999812</v>
      </c>
      <c r="AR57" s="20">
        <f t="shared" si="14"/>
        <v>0</v>
      </c>
      <c r="AS57" s="20">
        <f t="shared" si="14"/>
        <v>0.32999999999999519</v>
      </c>
      <c r="AT57" s="20">
        <f t="shared" si="14"/>
        <v>0.5400000000000027</v>
      </c>
      <c r="AU57" s="20">
        <f t="shared" si="14"/>
        <v>11.009999999999977</v>
      </c>
      <c r="AV57" s="20">
        <f t="shared" si="14"/>
        <v>116.46000000000106</v>
      </c>
      <c r="AW57" s="20">
        <f t="shared" si="14"/>
        <v>55.189999999998975</v>
      </c>
      <c r="AX57" s="20">
        <f t="shared" si="14"/>
        <v>30.109999999999928</v>
      </c>
      <c r="AY57" s="20">
        <f t="shared" si="14"/>
        <v>32.139999999999731</v>
      </c>
      <c r="AZ57" s="20">
        <f t="shared" si="14"/>
        <v>17.100000000000421</v>
      </c>
      <c r="BA57" s="17">
        <v>0.04</v>
      </c>
      <c r="BB57" s="17">
        <v>0.01</v>
      </c>
      <c r="BC57" s="17">
        <v>0.01</v>
      </c>
      <c r="BD57" s="17">
        <v>0</v>
      </c>
      <c r="BE57" s="17">
        <v>0</v>
      </c>
      <c r="BF57" s="17">
        <v>0</v>
      </c>
      <c r="BG57" s="17">
        <v>0.09</v>
      </c>
      <c r="BH57" s="17">
        <v>0.91</v>
      </c>
      <c r="BI57" s="17">
        <v>0.43</v>
      </c>
      <c r="BJ57" s="17">
        <v>0.24</v>
      </c>
      <c r="BK57" s="17">
        <v>0.25</v>
      </c>
      <c r="BL57" s="17">
        <v>0.13</v>
      </c>
      <c r="BM57" s="20">
        <f t="shared" si="12"/>
        <v>4.7299999999999622</v>
      </c>
      <c r="BN57" s="20">
        <f t="shared" si="15"/>
        <v>1.0399999999999852</v>
      </c>
      <c r="BO57" s="20">
        <f t="shared" si="15"/>
        <v>1.8099999999999812</v>
      </c>
      <c r="BP57" s="20">
        <f t="shared" si="15"/>
        <v>0</v>
      </c>
      <c r="BQ57" s="20">
        <f t="shared" si="15"/>
        <v>0.32999999999999519</v>
      </c>
      <c r="BR57" s="20">
        <f t="shared" si="15"/>
        <v>0.5400000000000027</v>
      </c>
      <c r="BS57" s="20">
        <f t="shared" si="15"/>
        <v>11.099999999999977</v>
      </c>
      <c r="BT57" s="20">
        <f t="shared" si="15"/>
        <v>117.37000000000106</v>
      </c>
      <c r="BU57" s="20">
        <f t="shared" si="15"/>
        <v>55.619999999998974</v>
      </c>
      <c r="BV57" s="20">
        <f t="shared" si="15"/>
        <v>30.349999999999927</v>
      </c>
      <c r="BW57" s="20">
        <f t="shared" si="15"/>
        <v>32.389999999999731</v>
      </c>
      <c r="BX57" s="20">
        <f t="shared" si="15"/>
        <v>17.23000000000042</v>
      </c>
      <c r="BY57" s="17">
        <f t="shared" si="5"/>
        <v>180.1299999999998</v>
      </c>
      <c r="BZ57" s="17">
        <f t="shared" si="6"/>
        <v>9.0100000000000016</v>
      </c>
      <c r="CA57" s="17">
        <f t="shared" si="7"/>
        <v>83.370000000000232</v>
      </c>
      <c r="CB57" s="17">
        <f t="shared" si="8"/>
        <v>272.51000000000005</v>
      </c>
    </row>
    <row r="58" spans="1:80" x14ac:dyDescent="0.25">
      <c r="A58" t="str">
        <f t="shared" si="13"/>
        <v>ENCR.SPCEXP</v>
      </c>
      <c r="B58" s="1" t="s">
        <v>86</v>
      </c>
      <c r="C58" s="1" t="s">
        <v>696</v>
      </c>
      <c r="D58" s="1" t="s">
        <v>74</v>
      </c>
      <c r="E58" s="17">
        <v>0</v>
      </c>
      <c r="F58" s="17">
        <v>0</v>
      </c>
      <c r="G58" s="17">
        <v>0</v>
      </c>
      <c r="H58" s="17">
        <v>0</v>
      </c>
      <c r="I58" s="17">
        <v>0</v>
      </c>
      <c r="J58" s="17">
        <v>3.0000000000000249E-2</v>
      </c>
      <c r="K58" s="17">
        <v>0.26999999999999602</v>
      </c>
      <c r="L58" s="17">
        <v>0.77000000000001023</v>
      </c>
      <c r="M58" s="17">
        <v>0</v>
      </c>
      <c r="N58" s="17">
        <v>0</v>
      </c>
      <c r="O58" s="17">
        <v>0</v>
      </c>
      <c r="P58" s="17">
        <v>0.64000000000000057</v>
      </c>
      <c r="Q58" s="20">
        <v>0</v>
      </c>
      <c r="R58" s="20">
        <v>0</v>
      </c>
      <c r="S58" s="20">
        <v>0</v>
      </c>
      <c r="T58" s="20">
        <v>0</v>
      </c>
      <c r="U58" s="20">
        <v>0</v>
      </c>
      <c r="V58" s="20">
        <v>0</v>
      </c>
      <c r="W58" s="20">
        <v>1.0000000000000009E-2</v>
      </c>
      <c r="X58" s="20">
        <v>4.0000000000000036E-2</v>
      </c>
      <c r="Y58" s="20">
        <v>0</v>
      </c>
      <c r="Z58" s="20">
        <v>0</v>
      </c>
      <c r="AA58" s="20">
        <v>0</v>
      </c>
      <c r="AB58" s="20">
        <v>2.9999999999999805E-2</v>
      </c>
      <c r="AC58" s="17">
        <v>0</v>
      </c>
      <c r="AD58" s="17">
        <v>0</v>
      </c>
      <c r="AE58" s="17">
        <v>0</v>
      </c>
      <c r="AF58" s="17">
        <v>0</v>
      </c>
      <c r="AG58" s="17">
        <v>0</v>
      </c>
      <c r="AH58" s="17">
        <v>2.0000000000000018E-2</v>
      </c>
      <c r="AI58" s="17">
        <v>0.11999999999999922</v>
      </c>
      <c r="AJ58" s="17">
        <v>0.35000000000000142</v>
      </c>
      <c r="AK58" s="17">
        <v>0</v>
      </c>
      <c r="AL58" s="17">
        <v>0</v>
      </c>
      <c r="AM58" s="17">
        <v>0</v>
      </c>
      <c r="AN58" s="17">
        <v>0.27000000000000313</v>
      </c>
      <c r="AO58" s="20">
        <f t="shared" si="11"/>
        <v>0</v>
      </c>
      <c r="AP58" s="20">
        <f t="shared" si="14"/>
        <v>0</v>
      </c>
      <c r="AQ58" s="20">
        <f t="shared" si="14"/>
        <v>0</v>
      </c>
      <c r="AR58" s="20">
        <f t="shared" si="14"/>
        <v>0</v>
      </c>
      <c r="AS58" s="20">
        <f t="shared" si="14"/>
        <v>0</v>
      </c>
      <c r="AT58" s="20">
        <f t="shared" si="14"/>
        <v>5.0000000000000266E-2</v>
      </c>
      <c r="AU58" s="20">
        <f t="shared" si="14"/>
        <v>0.39999999999999525</v>
      </c>
      <c r="AV58" s="20">
        <f t="shared" si="14"/>
        <v>1.1600000000000117</v>
      </c>
      <c r="AW58" s="20">
        <f t="shared" si="14"/>
        <v>0</v>
      </c>
      <c r="AX58" s="20">
        <f t="shared" si="14"/>
        <v>0</v>
      </c>
      <c r="AY58" s="20">
        <f t="shared" si="14"/>
        <v>0</v>
      </c>
      <c r="AZ58" s="20">
        <f t="shared" si="14"/>
        <v>0.9400000000000035</v>
      </c>
      <c r="BA58" s="17">
        <v>0</v>
      </c>
      <c r="BB58" s="17">
        <v>0</v>
      </c>
      <c r="BC58" s="17">
        <v>0</v>
      </c>
      <c r="BD58" s="17">
        <v>0</v>
      </c>
      <c r="BE58" s="17">
        <v>0</v>
      </c>
      <c r="BF58" s="17">
        <v>0</v>
      </c>
      <c r="BG58" s="17">
        <v>0</v>
      </c>
      <c r="BH58" s="17">
        <v>0.01</v>
      </c>
      <c r="BI58" s="17">
        <v>0</v>
      </c>
      <c r="BJ58" s="17">
        <v>0</v>
      </c>
      <c r="BK58" s="17">
        <v>0</v>
      </c>
      <c r="BL58" s="17">
        <v>0.01</v>
      </c>
      <c r="BM58" s="20">
        <f t="shared" si="12"/>
        <v>0</v>
      </c>
      <c r="BN58" s="20">
        <f t="shared" si="15"/>
        <v>0</v>
      </c>
      <c r="BO58" s="20">
        <f t="shared" si="15"/>
        <v>0</v>
      </c>
      <c r="BP58" s="20">
        <f t="shared" si="15"/>
        <v>0</v>
      </c>
      <c r="BQ58" s="20">
        <f t="shared" si="15"/>
        <v>0</v>
      </c>
      <c r="BR58" s="20">
        <f t="shared" si="15"/>
        <v>5.0000000000000266E-2</v>
      </c>
      <c r="BS58" s="20">
        <f t="shared" si="15"/>
        <v>0.39999999999999525</v>
      </c>
      <c r="BT58" s="20">
        <f t="shared" si="15"/>
        <v>1.1700000000000117</v>
      </c>
      <c r="BU58" s="20">
        <f t="shared" si="15"/>
        <v>0</v>
      </c>
      <c r="BV58" s="20">
        <f t="shared" si="15"/>
        <v>0</v>
      </c>
      <c r="BW58" s="20">
        <f t="shared" si="15"/>
        <v>0</v>
      </c>
      <c r="BX58" s="20">
        <f t="shared" si="15"/>
        <v>0.95000000000000351</v>
      </c>
      <c r="BY58" s="17">
        <f t="shared" si="5"/>
        <v>1.7100000000000071</v>
      </c>
      <c r="BZ58" s="17">
        <f t="shared" si="6"/>
        <v>7.9999999999999849E-2</v>
      </c>
      <c r="CA58" s="17">
        <f t="shared" si="7"/>
        <v>0.7800000000000038</v>
      </c>
      <c r="CB58" s="17">
        <f t="shared" si="8"/>
        <v>2.5700000000000109</v>
      </c>
    </row>
    <row r="59" spans="1:80" x14ac:dyDescent="0.25">
      <c r="A59" t="str">
        <f t="shared" si="13"/>
        <v>PWX.FNG1</v>
      </c>
      <c r="B59" s="1" t="s">
        <v>99</v>
      </c>
      <c r="C59" s="1" t="s">
        <v>100</v>
      </c>
      <c r="D59" s="1" t="s">
        <v>100</v>
      </c>
      <c r="E59" s="17">
        <v>274.60000000000582</v>
      </c>
      <c r="F59" s="17">
        <v>187.51000000000204</v>
      </c>
      <c r="G59" s="17">
        <v>171.61000000000058</v>
      </c>
      <c r="H59" s="17">
        <v>182.81999999999971</v>
      </c>
      <c r="I59" s="17">
        <v>158.59999999999854</v>
      </c>
      <c r="J59" s="17">
        <v>333.11999999999534</v>
      </c>
      <c r="K59" s="17">
        <v>583.35000000000582</v>
      </c>
      <c r="L59" s="17">
        <v>357.72000000000116</v>
      </c>
      <c r="M59" s="17">
        <v>319.62999999999738</v>
      </c>
      <c r="N59" s="17">
        <v>757.27999999999884</v>
      </c>
      <c r="O59" s="17">
        <v>428.33000000000175</v>
      </c>
      <c r="P59" s="17">
        <v>304.38999999999942</v>
      </c>
      <c r="Q59" s="20">
        <v>13.730000000000018</v>
      </c>
      <c r="R59" s="20">
        <v>9.3800000000001091</v>
      </c>
      <c r="S59" s="20">
        <v>8.5800000000000409</v>
      </c>
      <c r="T59" s="20">
        <v>9.1400000000001</v>
      </c>
      <c r="U59" s="20">
        <v>7.92999999999995</v>
      </c>
      <c r="V59" s="20">
        <v>16.660000000000082</v>
      </c>
      <c r="W59" s="20">
        <v>29.169999999999618</v>
      </c>
      <c r="X59" s="20">
        <v>17.889999999999873</v>
      </c>
      <c r="Y59" s="20">
        <v>15.990000000000009</v>
      </c>
      <c r="Z59" s="20">
        <v>37.870000000000346</v>
      </c>
      <c r="AA59" s="20">
        <v>21.409999999999854</v>
      </c>
      <c r="AB59" s="20">
        <v>15.220000000000027</v>
      </c>
      <c r="AC59" s="17">
        <v>134.11999999999898</v>
      </c>
      <c r="AD59" s="17">
        <v>90.75</v>
      </c>
      <c r="AE59" s="17">
        <v>82.360000000000582</v>
      </c>
      <c r="AF59" s="17">
        <v>86.890000000001237</v>
      </c>
      <c r="AG59" s="17">
        <v>74.630000000001019</v>
      </c>
      <c r="AH59" s="17">
        <v>155.04999999999927</v>
      </c>
      <c r="AI59" s="17">
        <v>268.62999999999738</v>
      </c>
      <c r="AJ59" s="17">
        <v>162.90999999999985</v>
      </c>
      <c r="AK59" s="17">
        <v>143.93000000000029</v>
      </c>
      <c r="AL59" s="17">
        <v>337.27999999999884</v>
      </c>
      <c r="AM59" s="17">
        <v>188.59000000000015</v>
      </c>
      <c r="AN59" s="17">
        <v>132.52000000000044</v>
      </c>
      <c r="AO59" s="20">
        <f t="shared" si="11"/>
        <v>422.45000000000482</v>
      </c>
      <c r="AP59" s="20">
        <f t="shared" si="14"/>
        <v>287.64000000000215</v>
      </c>
      <c r="AQ59" s="20">
        <f t="shared" si="14"/>
        <v>262.55000000000121</v>
      </c>
      <c r="AR59" s="20">
        <f t="shared" si="14"/>
        <v>278.85000000000105</v>
      </c>
      <c r="AS59" s="20">
        <f t="shared" si="14"/>
        <v>241.15999999999951</v>
      </c>
      <c r="AT59" s="20">
        <f t="shared" si="14"/>
        <v>504.8299999999947</v>
      </c>
      <c r="AU59" s="20">
        <f t="shared" si="14"/>
        <v>881.15000000000282</v>
      </c>
      <c r="AV59" s="20">
        <f t="shared" si="14"/>
        <v>538.52000000000089</v>
      </c>
      <c r="AW59" s="20">
        <f t="shared" si="14"/>
        <v>479.54999999999768</v>
      </c>
      <c r="AX59" s="20">
        <f t="shared" si="14"/>
        <v>1132.429999999998</v>
      </c>
      <c r="AY59" s="20">
        <f t="shared" si="14"/>
        <v>638.33000000000175</v>
      </c>
      <c r="AZ59" s="20">
        <f t="shared" si="14"/>
        <v>452.12999999999988</v>
      </c>
      <c r="BA59" s="17">
        <v>3.22</v>
      </c>
      <c r="BB59" s="17">
        <v>2.2000000000000002</v>
      </c>
      <c r="BC59" s="17">
        <v>2.0099999999999998</v>
      </c>
      <c r="BD59" s="17">
        <v>2.14</v>
      </c>
      <c r="BE59" s="17">
        <v>1.86</v>
      </c>
      <c r="BF59" s="17">
        <v>3.9</v>
      </c>
      <c r="BG59" s="17">
        <v>6.83</v>
      </c>
      <c r="BH59" s="17">
        <v>4.1900000000000004</v>
      </c>
      <c r="BI59" s="17">
        <v>3.74</v>
      </c>
      <c r="BJ59" s="17">
        <v>8.8699999999999992</v>
      </c>
      <c r="BK59" s="17">
        <v>5.0199999999999996</v>
      </c>
      <c r="BL59" s="17">
        <v>3.57</v>
      </c>
      <c r="BM59" s="20">
        <f t="shared" si="12"/>
        <v>425.67000000000485</v>
      </c>
      <c r="BN59" s="20">
        <f t="shared" si="15"/>
        <v>289.84000000000214</v>
      </c>
      <c r="BO59" s="20">
        <f t="shared" si="15"/>
        <v>264.5600000000012</v>
      </c>
      <c r="BP59" s="20">
        <f t="shared" si="15"/>
        <v>280.99000000000103</v>
      </c>
      <c r="BQ59" s="20">
        <f t="shared" si="15"/>
        <v>243.01999999999953</v>
      </c>
      <c r="BR59" s="20">
        <f t="shared" si="15"/>
        <v>508.72999999999467</v>
      </c>
      <c r="BS59" s="20">
        <f t="shared" si="15"/>
        <v>887.98000000000286</v>
      </c>
      <c r="BT59" s="20">
        <f t="shared" si="15"/>
        <v>542.71000000000095</v>
      </c>
      <c r="BU59" s="20">
        <f t="shared" si="15"/>
        <v>483.28999999999769</v>
      </c>
      <c r="BV59" s="20">
        <f t="shared" si="15"/>
        <v>1141.2999999999979</v>
      </c>
      <c r="BW59" s="20">
        <f t="shared" si="15"/>
        <v>643.35000000000173</v>
      </c>
      <c r="BX59" s="20">
        <f t="shared" si="15"/>
        <v>455.69999999999987</v>
      </c>
      <c r="BY59" s="17">
        <f t="shared" si="5"/>
        <v>4058.9600000000064</v>
      </c>
      <c r="BZ59" s="17">
        <f t="shared" si="6"/>
        <v>202.97000000000003</v>
      </c>
      <c r="CA59" s="17">
        <f t="shared" si="7"/>
        <v>1905.209999999998</v>
      </c>
      <c r="CB59" s="17">
        <f t="shared" si="8"/>
        <v>6167.140000000004</v>
      </c>
    </row>
    <row r="60" spans="1:80" x14ac:dyDescent="0.25">
      <c r="A60" t="str">
        <f t="shared" si="13"/>
        <v>TAU.GHO</v>
      </c>
      <c r="B60" s="1" t="s">
        <v>31</v>
      </c>
      <c r="C60" s="1" t="s">
        <v>101</v>
      </c>
      <c r="D60" s="1" t="s">
        <v>101</v>
      </c>
      <c r="E60" s="17">
        <v>363.25</v>
      </c>
      <c r="F60" s="17">
        <v>212.46999999999389</v>
      </c>
      <c r="G60" s="17">
        <v>167.71000000000276</v>
      </c>
      <c r="H60" s="17">
        <v>174.75</v>
      </c>
      <c r="I60" s="17">
        <v>400.72000000000116</v>
      </c>
      <c r="J60" s="17">
        <v>567.00999999999476</v>
      </c>
      <c r="K60" s="17">
        <v>997.13999999998487</v>
      </c>
      <c r="L60" s="17">
        <v>387.45000000000437</v>
      </c>
      <c r="M60" s="17">
        <v>411.59000000000378</v>
      </c>
      <c r="N60" s="17">
        <v>816</v>
      </c>
      <c r="O60" s="17">
        <v>441.38000000000466</v>
      </c>
      <c r="P60" s="17">
        <v>258.30000000000291</v>
      </c>
      <c r="Q60" s="20">
        <v>18.170000000000073</v>
      </c>
      <c r="R60" s="20">
        <v>10.630000000000109</v>
      </c>
      <c r="S60" s="20">
        <v>8.3900000000001</v>
      </c>
      <c r="T60" s="20">
        <v>8.7400000000000091</v>
      </c>
      <c r="U60" s="20">
        <v>20.039999999999964</v>
      </c>
      <c r="V60" s="20">
        <v>28.349999999999454</v>
      </c>
      <c r="W60" s="20">
        <v>49.859999999999673</v>
      </c>
      <c r="X60" s="20">
        <v>19.370000000000346</v>
      </c>
      <c r="Y60" s="20">
        <v>20.579999999999927</v>
      </c>
      <c r="Z60" s="20">
        <v>40.800000000000182</v>
      </c>
      <c r="AA60" s="20">
        <v>22.070000000000164</v>
      </c>
      <c r="AB60" s="20">
        <v>12.919999999999845</v>
      </c>
      <c r="AC60" s="17">
        <v>177.40999999999985</v>
      </c>
      <c r="AD60" s="17">
        <v>102.82999999999993</v>
      </c>
      <c r="AE60" s="17">
        <v>80.489999999999782</v>
      </c>
      <c r="AF60" s="17">
        <v>83.050000000001091</v>
      </c>
      <c r="AG60" s="17">
        <v>188.54999999999927</v>
      </c>
      <c r="AH60" s="17">
        <v>263.90999999999622</v>
      </c>
      <c r="AI60" s="17">
        <v>459.19000000000233</v>
      </c>
      <c r="AJ60" s="17">
        <v>176.45000000000073</v>
      </c>
      <c r="AK60" s="17">
        <v>185.34000000000015</v>
      </c>
      <c r="AL60" s="17">
        <v>363.43000000000029</v>
      </c>
      <c r="AM60" s="17">
        <v>194.32999999999811</v>
      </c>
      <c r="AN60" s="17">
        <v>112.44999999999891</v>
      </c>
      <c r="AO60" s="20">
        <f t="shared" si="11"/>
        <v>558.82999999999993</v>
      </c>
      <c r="AP60" s="20">
        <f t="shared" si="14"/>
        <v>325.92999999999392</v>
      </c>
      <c r="AQ60" s="20">
        <f t="shared" si="14"/>
        <v>256.59000000000265</v>
      </c>
      <c r="AR60" s="20">
        <f t="shared" si="14"/>
        <v>266.5400000000011</v>
      </c>
      <c r="AS60" s="20">
        <f t="shared" si="14"/>
        <v>609.3100000000004</v>
      </c>
      <c r="AT60" s="20">
        <f t="shared" si="14"/>
        <v>859.26999999999043</v>
      </c>
      <c r="AU60" s="20">
        <f t="shared" si="14"/>
        <v>1506.1899999999869</v>
      </c>
      <c r="AV60" s="20">
        <f t="shared" si="14"/>
        <v>583.27000000000544</v>
      </c>
      <c r="AW60" s="20">
        <f t="shared" si="14"/>
        <v>617.51000000000386</v>
      </c>
      <c r="AX60" s="20">
        <f t="shared" si="14"/>
        <v>1220.2300000000005</v>
      </c>
      <c r="AY60" s="20">
        <f t="shared" si="14"/>
        <v>657.78000000000293</v>
      </c>
      <c r="AZ60" s="20">
        <f t="shared" si="14"/>
        <v>383.67000000000166</v>
      </c>
      <c r="BA60" s="17">
        <v>4.25</v>
      </c>
      <c r="BB60" s="17">
        <v>2.4900000000000002</v>
      </c>
      <c r="BC60" s="17">
        <v>1.96</v>
      </c>
      <c r="BD60" s="17">
        <v>2.0499999999999998</v>
      </c>
      <c r="BE60" s="17">
        <v>4.6900000000000004</v>
      </c>
      <c r="BF60" s="17">
        <v>6.64</v>
      </c>
      <c r="BG60" s="17">
        <v>11.68</v>
      </c>
      <c r="BH60" s="17">
        <v>4.54</v>
      </c>
      <c r="BI60" s="17">
        <v>4.82</v>
      </c>
      <c r="BJ60" s="17">
        <v>9.56</v>
      </c>
      <c r="BK60" s="17">
        <v>5.17</v>
      </c>
      <c r="BL60" s="17">
        <v>3.03</v>
      </c>
      <c r="BM60" s="20">
        <f t="shared" si="12"/>
        <v>563.07999999999993</v>
      </c>
      <c r="BN60" s="20">
        <f t="shared" si="15"/>
        <v>328.41999999999393</v>
      </c>
      <c r="BO60" s="20">
        <f t="shared" si="15"/>
        <v>258.55000000000263</v>
      </c>
      <c r="BP60" s="20">
        <f t="shared" si="15"/>
        <v>268.59000000000111</v>
      </c>
      <c r="BQ60" s="20">
        <f t="shared" si="15"/>
        <v>614.00000000000045</v>
      </c>
      <c r="BR60" s="20">
        <f t="shared" si="15"/>
        <v>865.90999999999042</v>
      </c>
      <c r="BS60" s="20">
        <f t="shared" si="15"/>
        <v>1517.8699999999869</v>
      </c>
      <c r="BT60" s="20">
        <f t="shared" si="15"/>
        <v>587.8100000000054</v>
      </c>
      <c r="BU60" s="20">
        <f t="shared" si="15"/>
        <v>622.33000000000391</v>
      </c>
      <c r="BV60" s="20">
        <f t="shared" si="15"/>
        <v>1229.7900000000004</v>
      </c>
      <c r="BW60" s="20">
        <f t="shared" si="15"/>
        <v>662.95000000000289</v>
      </c>
      <c r="BX60" s="20">
        <f t="shared" si="15"/>
        <v>386.70000000000164</v>
      </c>
      <c r="BY60" s="17">
        <f t="shared" si="5"/>
        <v>5197.7699999999932</v>
      </c>
      <c r="BZ60" s="17">
        <f t="shared" si="6"/>
        <v>259.91999999999985</v>
      </c>
      <c r="CA60" s="17">
        <f t="shared" si="7"/>
        <v>2448.3099999999968</v>
      </c>
      <c r="CB60" s="17">
        <f t="shared" si="8"/>
        <v>7905.99999999999</v>
      </c>
    </row>
    <row r="61" spans="1:80" x14ac:dyDescent="0.25">
      <c r="A61" t="str">
        <f t="shared" si="13"/>
        <v>EPDC.GN1</v>
      </c>
      <c r="B61" s="1" t="s">
        <v>689</v>
      </c>
      <c r="C61" s="1" t="s">
        <v>103</v>
      </c>
      <c r="D61" s="1" t="s">
        <v>103</v>
      </c>
      <c r="E61" s="17">
        <v>0</v>
      </c>
      <c r="F61" s="17">
        <v>0</v>
      </c>
      <c r="G61" s="17">
        <v>0</v>
      </c>
      <c r="H61" s="17">
        <v>0</v>
      </c>
      <c r="I61" s="17">
        <v>0</v>
      </c>
      <c r="J61" s="17">
        <v>0</v>
      </c>
      <c r="K61" s="17">
        <v>0</v>
      </c>
      <c r="L61" s="17">
        <v>0</v>
      </c>
      <c r="M61" s="17">
        <v>0</v>
      </c>
      <c r="N61" s="17">
        <v>0</v>
      </c>
      <c r="O61" s="17">
        <v>11609.080000000075</v>
      </c>
      <c r="P61" s="17">
        <v>7845.8299999998417</v>
      </c>
      <c r="Q61" s="20">
        <v>0</v>
      </c>
      <c r="R61" s="20">
        <v>0</v>
      </c>
      <c r="S61" s="20">
        <v>0</v>
      </c>
      <c r="T61" s="20">
        <v>0</v>
      </c>
      <c r="U61" s="20">
        <v>0</v>
      </c>
      <c r="V61" s="20">
        <v>0</v>
      </c>
      <c r="W61" s="20">
        <v>0</v>
      </c>
      <c r="X61" s="20">
        <v>0</v>
      </c>
      <c r="Y61" s="20">
        <v>0</v>
      </c>
      <c r="Z61" s="20">
        <v>0</v>
      </c>
      <c r="AA61" s="20">
        <v>580.45000000000073</v>
      </c>
      <c r="AB61" s="20">
        <v>392.29000000000087</v>
      </c>
      <c r="AC61" s="17">
        <v>0</v>
      </c>
      <c r="AD61" s="17">
        <v>0</v>
      </c>
      <c r="AE61" s="17">
        <v>0</v>
      </c>
      <c r="AF61" s="17">
        <v>0</v>
      </c>
      <c r="AG61" s="17">
        <v>0</v>
      </c>
      <c r="AH61" s="17">
        <v>0</v>
      </c>
      <c r="AI61" s="17">
        <v>0</v>
      </c>
      <c r="AJ61" s="17">
        <v>0</v>
      </c>
      <c r="AK61" s="17">
        <v>0</v>
      </c>
      <c r="AL61" s="17">
        <v>0</v>
      </c>
      <c r="AM61" s="17">
        <v>5111.3399999999965</v>
      </c>
      <c r="AN61" s="17">
        <v>3415.7299999999959</v>
      </c>
      <c r="AO61" s="20">
        <f t="shared" si="11"/>
        <v>0</v>
      </c>
      <c r="AP61" s="20">
        <f t="shared" si="14"/>
        <v>0</v>
      </c>
      <c r="AQ61" s="20">
        <f t="shared" si="14"/>
        <v>0</v>
      </c>
      <c r="AR61" s="20">
        <f t="shared" si="14"/>
        <v>0</v>
      </c>
      <c r="AS61" s="20">
        <f t="shared" si="14"/>
        <v>0</v>
      </c>
      <c r="AT61" s="20">
        <f t="shared" si="14"/>
        <v>0</v>
      </c>
      <c r="AU61" s="20">
        <f t="shared" si="14"/>
        <v>0</v>
      </c>
      <c r="AV61" s="20">
        <f t="shared" si="14"/>
        <v>0</v>
      </c>
      <c r="AW61" s="20">
        <f t="shared" si="14"/>
        <v>0</v>
      </c>
      <c r="AX61" s="20">
        <f t="shared" si="14"/>
        <v>0</v>
      </c>
      <c r="AY61" s="20">
        <f t="shared" si="14"/>
        <v>17300.870000000072</v>
      </c>
      <c r="AZ61" s="20">
        <f t="shared" si="14"/>
        <v>11653.849999999838</v>
      </c>
      <c r="BA61" s="17">
        <v>0</v>
      </c>
      <c r="BB61" s="17">
        <v>0</v>
      </c>
      <c r="BC61" s="17">
        <v>0</v>
      </c>
      <c r="BD61" s="17">
        <v>0</v>
      </c>
      <c r="BE61" s="17">
        <v>0</v>
      </c>
      <c r="BF61" s="17">
        <v>0</v>
      </c>
      <c r="BG61" s="17">
        <v>0</v>
      </c>
      <c r="BH61" s="17">
        <v>0</v>
      </c>
      <c r="BI61" s="17">
        <v>0</v>
      </c>
      <c r="BJ61" s="17">
        <v>0</v>
      </c>
      <c r="BK61" s="17">
        <v>135.97</v>
      </c>
      <c r="BL61" s="17">
        <v>91.89</v>
      </c>
      <c r="BM61" s="20">
        <f t="shared" si="12"/>
        <v>0</v>
      </c>
      <c r="BN61" s="20">
        <f t="shared" si="15"/>
        <v>0</v>
      </c>
      <c r="BO61" s="20">
        <f t="shared" si="15"/>
        <v>0</v>
      </c>
      <c r="BP61" s="20">
        <f t="shared" si="15"/>
        <v>0</v>
      </c>
      <c r="BQ61" s="20">
        <f t="shared" si="15"/>
        <v>0</v>
      </c>
      <c r="BR61" s="20">
        <f t="shared" si="15"/>
        <v>0</v>
      </c>
      <c r="BS61" s="20">
        <f t="shared" si="15"/>
        <v>0</v>
      </c>
      <c r="BT61" s="20">
        <f t="shared" si="15"/>
        <v>0</v>
      </c>
      <c r="BU61" s="20">
        <f t="shared" si="15"/>
        <v>0</v>
      </c>
      <c r="BV61" s="20">
        <f t="shared" si="15"/>
        <v>0</v>
      </c>
      <c r="BW61" s="20">
        <f t="shared" si="15"/>
        <v>17436.840000000073</v>
      </c>
      <c r="BX61" s="20">
        <f t="shared" si="15"/>
        <v>11745.739999999838</v>
      </c>
      <c r="BY61" s="17">
        <f t="shared" si="5"/>
        <v>19454.909999999916</v>
      </c>
      <c r="BZ61" s="17">
        <f t="shared" si="6"/>
        <v>972.7400000000016</v>
      </c>
      <c r="CA61" s="17">
        <f t="shared" si="7"/>
        <v>8754.9299999999912</v>
      </c>
      <c r="CB61" s="17">
        <f t="shared" si="8"/>
        <v>29182.579999999911</v>
      </c>
    </row>
    <row r="62" spans="1:80" x14ac:dyDescent="0.25">
      <c r="A62" t="str">
        <f t="shared" si="13"/>
        <v>EPGI1.GN1</v>
      </c>
      <c r="B62" s="1" t="s">
        <v>718</v>
      </c>
      <c r="C62" s="1" t="s">
        <v>103</v>
      </c>
      <c r="D62" s="1" t="s">
        <v>103</v>
      </c>
      <c r="E62" s="17">
        <v>8177.0799999998417</v>
      </c>
      <c r="F62" s="17">
        <v>5535.6299999998882</v>
      </c>
      <c r="G62" s="17">
        <v>4970.3800000001211</v>
      </c>
      <c r="H62" s="17">
        <v>4527</v>
      </c>
      <c r="I62" s="17">
        <v>5518.5400000000373</v>
      </c>
      <c r="J62" s="17">
        <v>6615.8000000000466</v>
      </c>
      <c r="K62" s="17">
        <v>14036.879999999888</v>
      </c>
      <c r="L62" s="17">
        <v>8276.0600000000559</v>
      </c>
      <c r="M62" s="17">
        <v>7651.1099999998696</v>
      </c>
      <c r="N62" s="17">
        <v>14103.570000000298</v>
      </c>
      <c r="O62" s="17">
        <v>0</v>
      </c>
      <c r="P62" s="17">
        <v>0</v>
      </c>
      <c r="Q62" s="20">
        <v>408.85999999999967</v>
      </c>
      <c r="R62" s="20">
        <v>276.78999999999996</v>
      </c>
      <c r="S62" s="20">
        <v>248.51999999999998</v>
      </c>
      <c r="T62" s="20">
        <v>226.35000000000036</v>
      </c>
      <c r="U62" s="20">
        <v>275.92999999999938</v>
      </c>
      <c r="V62" s="20">
        <v>330.78999999999996</v>
      </c>
      <c r="W62" s="20">
        <v>701.84999999999854</v>
      </c>
      <c r="X62" s="20">
        <v>413.79999999999927</v>
      </c>
      <c r="Y62" s="20">
        <v>382.56000000000131</v>
      </c>
      <c r="Z62" s="20">
        <v>705.17999999999665</v>
      </c>
      <c r="AA62" s="20">
        <v>0</v>
      </c>
      <c r="AB62" s="20">
        <v>0</v>
      </c>
      <c r="AC62" s="17">
        <v>3993.8300000000017</v>
      </c>
      <c r="AD62" s="17">
        <v>2679.0200000000041</v>
      </c>
      <c r="AE62" s="17">
        <v>2385.4500000000044</v>
      </c>
      <c r="AF62" s="17">
        <v>2151.5</v>
      </c>
      <c r="AG62" s="17">
        <v>2596.6599999999962</v>
      </c>
      <c r="AH62" s="17">
        <v>3079.25</v>
      </c>
      <c r="AI62" s="17">
        <v>6464.0799999999872</v>
      </c>
      <c r="AJ62" s="17">
        <v>3769.0099999999948</v>
      </c>
      <c r="AK62" s="17">
        <v>3445.4199999999983</v>
      </c>
      <c r="AL62" s="17">
        <v>6281.5</v>
      </c>
      <c r="AM62" s="17">
        <v>0</v>
      </c>
      <c r="AN62" s="17">
        <v>0</v>
      </c>
      <c r="AO62" s="20">
        <f t="shared" si="11"/>
        <v>12579.769999999844</v>
      </c>
      <c r="AP62" s="20">
        <f t="shared" si="14"/>
        <v>8491.4399999998932</v>
      </c>
      <c r="AQ62" s="20">
        <f t="shared" si="14"/>
        <v>7604.3500000001259</v>
      </c>
      <c r="AR62" s="20">
        <f t="shared" si="14"/>
        <v>6904.85</v>
      </c>
      <c r="AS62" s="20">
        <f t="shared" si="14"/>
        <v>8391.1300000000338</v>
      </c>
      <c r="AT62" s="20">
        <f t="shared" si="14"/>
        <v>10025.840000000047</v>
      </c>
      <c r="AU62" s="20">
        <f t="shared" si="14"/>
        <v>21202.809999999874</v>
      </c>
      <c r="AV62" s="20">
        <f t="shared" si="14"/>
        <v>12458.87000000005</v>
      </c>
      <c r="AW62" s="20">
        <f t="shared" si="14"/>
        <v>11479.089999999869</v>
      </c>
      <c r="AX62" s="20">
        <f t="shared" si="14"/>
        <v>21090.250000000295</v>
      </c>
      <c r="AY62" s="20">
        <f t="shared" si="14"/>
        <v>0</v>
      </c>
      <c r="AZ62" s="20">
        <f t="shared" si="14"/>
        <v>0</v>
      </c>
      <c r="BA62" s="17">
        <v>95.77</v>
      </c>
      <c r="BB62" s="17">
        <v>64.83</v>
      </c>
      <c r="BC62" s="17">
        <v>58.21</v>
      </c>
      <c r="BD62" s="17">
        <v>53.02</v>
      </c>
      <c r="BE62" s="17">
        <v>64.63</v>
      </c>
      <c r="BF62" s="17">
        <v>77.489999999999995</v>
      </c>
      <c r="BG62" s="17">
        <v>164.4</v>
      </c>
      <c r="BH62" s="17">
        <v>96.93</v>
      </c>
      <c r="BI62" s="17">
        <v>89.61</v>
      </c>
      <c r="BJ62" s="17">
        <v>165.18</v>
      </c>
      <c r="BK62" s="17">
        <v>0</v>
      </c>
      <c r="BL62" s="17">
        <v>0</v>
      </c>
      <c r="BM62" s="20">
        <f t="shared" si="12"/>
        <v>12675.539999999844</v>
      </c>
      <c r="BN62" s="20">
        <f t="shared" si="15"/>
        <v>8556.2699999998931</v>
      </c>
      <c r="BO62" s="20">
        <f t="shared" si="15"/>
        <v>7662.5600000001259</v>
      </c>
      <c r="BP62" s="20">
        <f t="shared" si="15"/>
        <v>6957.8700000000008</v>
      </c>
      <c r="BQ62" s="20">
        <f t="shared" si="15"/>
        <v>8455.760000000033</v>
      </c>
      <c r="BR62" s="20">
        <f t="shared" si="15"/>
        <v>10103.330000000047</v>
      </c>
      <c r="BS62" s="20">
        <f t="shared" si="15"/>
        <v>21367.209999999875</v>
      </c>
      <c r="BT62" s="20">
        <f t="shared" si="15"/>
        <v>12555.80000000005</v>
      </c>
      <c r="BU62" s="20">
        <f t="shared" si="15"/>
        <v>11568.69999999987</v>
      </c>
      <c r="BV62" s="20">
        <f t="shared" si="15"/>
        <v>21255.430000000295</v>
      </c>
      <c r="BW62" s="20">
        <f t="shared" si="15"/>
        <v>0</v>
      </c>
      <c r="BX62" s="20">
        <f t="shared" si="15"/>
        <v>0</v>
      </c>
      <c r="BY62" s="17">
        <f t="shared" si="5"/>
        <v>79412.050000000047</v>
      </c>
      <c r="BZ62" s="17">
        <f t="shared" si="6"/>
        <v>3970.6299999999951</v>
      </c>
      <c r="CA62" s="17">
        <f t="shared" si="7"/>
        <v>37775.789999999979</v>
      </c>
      <c r="CB62" s="17">
        <f t="shared" si="8"/>
        <v>121158.47000000002</v>
      </c>
    </row>
    <row r="63" spans="1:80" x14ac:dyDescent="0.25">
      <c r="A63" t="str">
        <f t="shared" si="13"/>
        <v>EPDC.GN2</v>
      </c>
      <c r="B63" s="1" t="s">
        <v>689</v>
      </c>
      <c r="C63" s="1" t="s">
        <v>104</v>
      </c>
      <c r="D63" s="1" t="s">
        <v>104</v>
      </c>
      <c r="E63" s="17">
        <v>0</v>
      </c>
      <c r="F63" s="17">
        <v>0</v>
      </c>
      <c r="G63" s="17">
        <v>0</v>
      </c>
      <c r="H63" s="17">
        <v>0</v>
      </c>
      <c r="I63" s="17">
        <v>0</v>
      </c>
      <c r="J63" s="17">
        <v>0</v>
      </c>
      <c r="K63" s="17">
        <v>0</v>
      </c>
      <c r="L63" s="17">
        <v>0</v>
      </c>
      <c r="M63" s="17">
        <v>0</v>
      </c>
      <c r="N63" s="17">
        <v>0</v>
      </c>
      <c r="O63" s="17">
        <v>9013.809999999823</v>
      </c>
      <c r="P63" s="17">
        <v>7838.5699999998324</v>
      </c>
      <c r="Q63" s="20">
        <v>0</v>
      </c>
      <c r="R63" s="20">
        <v>0</v>
      </c>
      <c r="S63" s="20">
        <v>0</v>
      </c>
      <c r="T63" s="20">
        <v>0</v>
      </c>
      <c r="U63" s="20">
        <v>0</v>
      </c>
      <c r="V63" s="20">
        <v>0</v>
      </c>
      <c r="W63" s="20">
        <v>0</v>
      </c>
      <c r="X63" s="20">
        <v>0</v>
      </c>
      <c r="Y63" s="20">
        <v>0</v>
      </c>
      <c r="Z63" s="20">
        <v>0</v>
      </c>
      <c r="AA63" s="20">
        <v>450.69000000000051</v>
      </c>
      <c r="AB63" s="20">
        <v>391.93000000000029</v>
      </c>
      <c r="AC63" s="17">
        <v>0</v>
      </c>
      <c r="AD63" s="17">
        <v>0</v>
      </c>
      <c r="AE63" s="17">
        <v>0</v>
      </c>
      <c r="AF63" s="17">
        <v>0</v>
      </c>
      <c r="AG63" s="17">
        <v>0</v>
      </c>
      <c r="AH63" s="17">
        <v>0</v>
      </c>
      <c r="AI63" s="17">
        <v>0</v>
      </c>
      <c r="AJ63" s="17">
        <v>0</v>
      </c>
      <c r="AK63" s="17">
        <v>0</v>
      </c>
      <c r="AL63" s="17">
        <v>0</v>
      </c>
      <c r="AM63" s="17">
        <v>3968.6699999999983</v>
      </c>
      <c r="AN63" s="17">
        <v>3412.570000000007</v>
      </c>
      <c r="AO63" s="20">
        <f t="shared" si="11"/>
        <v>0</v>
      </c>
      <c r="AP63" s="20">
        <f t="shared" si="14"/>
        <v>0</v>
      </c>
      <c r="AQ63" s="20">
        <f t="shared" si="14"/>
        <v>0</v>
      </c>
      <c r="AR63" s="20">
        <f t="shared" si="14"/>
        <v>0</v>
      </c>
      <c r="AS63" s="20">
        <f t="shared" si="14"/>
        <v>0</v>
      </c>
      <c r="AT63" s="20">
        <f t="shared" si="14"/>
        <v>0</v>
      </c>
      <c r="AU63" s="20">
        <f t="shared" si="14"/>
        <v>0</v>
      </c>
      <c r="AV63" s="20">
        <f t="shared" si="14"/>
        <v>0</v>
      </c>
      <c r="AW63" s="20">
        <f t="shared" si="14"/>
        <v>0</v>
      </c>
      <c r="AX63" s="20">
        <f t="shared" si="14"/>
        <v>0</v>
      </c>
      <c r="AY63" s="20">
        <f t="shared" si="14"/>
        <v>13433.169999999822</v>
      </c>
      <c r="AZ63" s="20">
        <f t="shared" si="14"/>
        <v>11643.06999999984</v>
      </c>
      <c r="BA63" s="17">
        <v>0</v>
      </c>
      <c r="BB63" s="17">
        <v>0</v>
      </c>
      <c r="BC63" s="17">
        <v>0</v>
      </c>
      <c r="BD63" s="17">
        <v>0</v>
      </c>
      <c r="BE63" s="17">
        <v>0</v>
      </c>
      <c r="BF63" s="17">
        <v>0</v>
      </c>
      <c r="BG63" s="17">
        <v>0</v>
      </c>
      <c r="BH63" s="17">
        <v>0</v>
      </c>
      <c r="BI63" s="17">
        <v>0</v>
      </c>
      <c r="BJ63" s="17">
        <v>0</v>
      </c>
      <c r="BK63" s="17">
        <v>105.57</v>
      </c>
      <c r="BL63" s="17">
        <v>91.81</v>
      </c>
      <c r="BM63" s="20">
        <f t="shared" si="12"/>
        <v>0</v>
      </c>
      <c r="BN63" s="20">
        <f t="shared" si="15"/>
        <v>0</v>
      </c>
      <c r="BO63" s="20">
        <f t="shared" si="15"/>
        <v>0</v>
      </c>
      <c r="BP63" s="20">
        <f t="shared" si="15"/>
        <v>0</v>
      </c>
      <c r="BQ63" s="20">
        <f t="shared" si="15"/>
        <v>0</v>
      </c>
      <c r="BR63" s="20">
        <f t="shared" si="15"/>
        <v>0</v>
      </c>
      <c r="BS63" s="20">
        <f t="shared" si="15"/>
        <v>0</v>
      </c>
      <c r="BT63" s="20">
        <f t="shared" si="15"/>
        <v>0</v>
      </c>
      <c r="BU63" s="20">
        <f t="shared" si="15"/>
        <v>0</v>
      </c>
      <c r="BV63" s="20">
        <f t="shared" si="15"/>
        <v>0</v>
      </c>
      <c r="BW63" s="20">
        <f t="shared" si="15"/>
        <v>13538.739999999822</v>
      </c>
      <c r="BX63" s="20">
        <f t="shared" si="15"/>
        <v>11734.879999999839</v>
      </c>
      <c r="BY63" s="17">
        <f t="shared" si="5"/>
        <v>16852.379999999655</v>
      </c>
      <c r="BZ63" s="17">
        <f t="shared" si="6"/>
        <v>842.6200000000008</v>
      </c>
      <c r="CA63" s="17">
        <f t="shared" si="7"/>
        <v>7578.6200000000053</v>
      </c>
      <c r="CB63" s="17">
        <f t="shared" si="8"/>
        <v>25273.619999999661</v>
      </c>
    </row>
    <row r="64" spans="1:80" x14ac:dyDescent="0.25">
      <c r="A64" t="str">
        <f t="shared" si="13"/>
        <v>EPGI1.GN2</v>
      </c>
      <c r="B64" s="1" t="s">
        <v>718</v>
      </c>
      <c r="C64" s="1" t="s">
        <v>104</v>
      </c>
      <c r="D64" s="1" t="s">
        <v>104</v>
      </c>
      <c r="E64" s="17">
        <v>7455.8300000000745</v>
      </c>
      <c r="F64" s="17">
        <v>5568.5</v>
      </c>
      <c r="G64" s="17">
        <v>5011.6600000000326</v>
      </c>
      <c r="H64" s="17">
        <v>4708.9500000000698</v>
      </c>
      <c r="I64" s="17">
        <v>6203.5600000000559</v>
      </c>
      <c r="J64" s="17">
        <v>6753.7299999999814</v>
      </c>
      <c r="K64" s="17">
        <v>13822.729999999981</v>
      </c>
      <c r="L64" s="17">
        <v>7969.2799999997951</v>
      </c>
      <c r="M64" s="17">
        <v>8996.1699999999255</v>
      </c>
      <c r="N64" s="17">
        <v>8593.6499999999069</v>
      </c>
      <c r="O64" s="17">
        <v>0</v>
      </c>
      <c r="P64" s="17">
        <v>0</v>
      </c>
      <c r="Q64" s="20">
        <v>372.80000000000018</v>
      </c>
      <c r="R64" s="20">
        <v>278.42000000000007</v>
      </c>
      <c r="S64" s="20">
        <v>250.58000000000038</v>
      </c>
      <c r="T64" s="20">
        <v>235.44999999999982</v>
      </c>
      <c r="U64" s="20">
        <v>310.18000000000029</v>
      </c>
      <c r="V64" s="20">
        <v>337.68000000000029</v>
      </c>
      <c r="W64" s="20">
        <v>691.13999999999942</v>
      </c>
      <c r="X64" s="20">
        <v>398.45999999999913</v>
      </c>
      <c r="Y64" s="20">
        <v>449.80999999999949</v>
      </c>
      <c r="Z64" s="20">
        <v>429.68000000000029</v>
      </c>
      <c r="AA64" s="20">
        <v>0</v>
      </c>
      <c r="AB64" s="20">
        <v>0</v>
      </c>
      <c r="AC64" s="17">
        <v>3641.5599999999977</v>
      </c>
      <c r="AD64" s="17">
        <v>2694.9300000000003</v>
      </c>
      <c r="AE64" s="17">
        <v>2405.25</v>
      </c>
      <c r="AF64" s="17">
        <v>2237.9800000000032</v>
      </c>
      <c r="AG64" s="17">
        <v>2918.989999999998</v>
      </c>
      <c r="AH64" s="17">
        <v>3143.4500000000044</v>
      </c>
      <c r="AI64" s="17">
        <v>6365.4599999999919</v>
      </c>
      <c r="AJ64" s="17">
        <v>3629.3000000000029</v>
      </c>
      <c r="AK64" s="17">
        <v>4051.1199999999953</v>
      </c>
      <c r="AL64" s="17">
        <v>3827.4700000000012</v>
      </c>
      <c r="AM64" s="17">
        <v>0</v>
      </c>
      <c r="AN64" s="17">
        <v>0</v>
      </c>
      <c r="AO64" s="20">
        <f t="shared" si="11"/>
        <v>11470.190000000071</v>
      </c>
      <c r="AP64" s="20">
        <f t="shared" si="14"/>
        <v>8541.85</v>
      </c>
      <c r="AQ64" s="20">
        <f t="shared" si="14"/>
        <v>7667.4900000000325</v>
      </c>
      <c r="AR64" s="20">
        <f t="shared" si="14"/>
        <v>7182.3800000000729</v>
      </c>
      <c r="AS64" s="20">
        <f t="shared" si="14"/>
        <v>9432.7300000000541</v>
      </c>
      <c r="AT64" s="20">
        <f t="shared" si="14"/>
        <v>10234.859999999986</v>
      </c>
      <c r="AU64" s="20">
        <f t="shared" si="14"/>
        <v>20879.329999999973</v>
      </c>
      <c r="AV64" s="20">
        <f t="shared" si="14"/>
        <v>11997.039999999797</v>
      </c>
      <c r="AW64" s="20">
        <f t="shared" si="14"/>
        <v>13497.09999999992</v>
      </c>
      <c r="AX64" s="20">
        <f t="shared" si="14"/>
        <v>12850.799999999908</v>
      </c>
      <c r="AY64" s="20">
        <f t="shared" si="14"/>
        <v>0</v>
      </c>
      <c r="AZ64" s="20">
        <f t="shared" si="14"/>
        <v>0</v>
      </c>
      <c r="BA64" s="17">
        <v>87.32</v>
      </c>
      <c r="BB64" s="17">
        <v>65.22</v>
      </c>
      <c r="BC64" s="17">
        <v>58.7</v>
      </c>
      <c r="BD64" s="17">
        <v>55.15</v>
      </c>
      <c r="BE64" s="17">
        <v>72.66</v>
      </c>
      <c r="BF64" s="17">
        <v>79.099999999999994</v>
      </c>
      <c r="BG64" s="17">
        <v>161.9</v>
      </c>
      <c r="BH64" s="17">
        <v>93.34</v>
      </c>
      <c r="BI64" s="17">
        <v>105.37</v>
      </c>
      <c r="BJ64" s="17">
        <v>100.65</v>
      </c>
      <c r="BK64" s="17">
        <v>0</v>
      </c>
      <c r="BL64" s="17">
        <v>0</v>
      </c>
      <c r="BM64" s="20">
        <f t="shared" si="12"/>
        <v>11557.510000000071</v>
      </c>
      <c r="BN64" s="20">
        <f t="shared" si="15"/>
        <v>8607.07</v>
      </c>
      <c r="BO64" s="20">
        <f t="shared" si="15"/>
        <v>7726.1900000000323</v>
      </c>
      <c r="BP64" s="20">
        <f t="shared" si="15"/>
        <v>7237.5300000000725</v>
      </c>
      <c r="BQ64" s="20">
        <f t="shared" si="15"/>
        <v>9505.390000000054</v>
      </c>
      <c r="BR64" s="20">
        <f t="shared" si="15"/>
        <v>10313.959999999986</v>
      </c>
      <c r="BS64" s="20">
        <f t="shared" si="15"/>
        <v>21041.229999999974</v>
      </c>
      <c r="BT64" s="20">
        <f t="shared" si="15"/>
        <v>12090.379999999797</v>
      </c>
      <c r="BU64" s="20">
        <f t="shared" si="15"/>
        <v>13602.469999999921</v>
      </c>
      <c r="BV64" s="20">
        <f t="shared" si="15"/>
        <v>12951.449999999908</v>
      </c>
      <c r="BW64" s="20">
        <f t="shared" si="15"/>
        <v>0</v>
      </c>
      <c r="BX64" s="20">
        <f t="shared" si="15"/>
        <v>0</v>
      </c>
      <c r="BY64" s="17">
        <f t="shared" si="5"/>
        <v>75084.059999999823</v>
      </c>
      <c r="BZ64" s="17">
        <f t="shared" si="6"/>
        <v>3754.1999999999994</v>
      </c>
      <c r="CA64" s="17">
        <f t="shared" si="7"/>
        <v>35794.92</v>
      </c>
      <c r="CB64" s="17">
        <f t="shared" si="8"/>
        <v>114633.17999999983</v>
      </c>
    </row>
    <row r="65" spans="1:80" x14ac:dyDescent="0.25">
      <c r="A65" t="str">
        <f t="shared" si="13"/>
        <v>EPDC.GN3</v>
      </c>
      <c r="B65" s="1" t="s">
        <v>689</v>
      </c>
      <c r="C65" s="1" t="s">
        <v>106</v>
      </c>
      <c r="D65" s="1" t="s">
        <v>106</v>
      </c>
      <c r="E65" s="17">
        <v>11469.450000000186</v>
      </c>
      <c r="F65" s="17">
        <v>7566.5600000002887</v>
      </c>
      <c r="G65" s="17">
        <v>7172.7300000002142</v>
      </c>
      <c r="H65" s="17">
        <v>6814.7900000000373</v>
      </c>
      <c r="I65" s="17">
        <v>9224.8799999998737</v>
      </c>
      <c r="J65" s="17">
        <v>9783.5300000002608</v>
      </c>
      <c r="K65" s="17">
        <v>20701.250000000466</v>
      </c>
      <c r="L65" s="17">
        <v>11869.469999999972</v>
      </c>
      <c r="M65" s="17">
        <v>12593.540000000037</v>
      </c>
      <c r="N65" s="17">
        <v>24879.420000000391</v>
      </c>
      <c r="O65" s="17">
        <v>13976.670000000391</v>
      </c>
      <c r="P65" s="17">
        <v>10614.899999999936</v>
      </c>
      <c r="Q65" s="20">
        <v>573.47000000000025</v>
      </c>
      <c r="R65" s="20">
        <v>378.33000000000084</v>
      </c>
      <c r="S65" s="20">
        <v>358.63999999999942</v>
      </c>
      <c r="T65" s="20">
        <v>340.73999999999978</v>
      </c>
      <c r="U65" s="20">
        <v>461.23999999999978</v>
      </c>
      <c r="V65" s="20">
        <v>489.17000000000007</v>
      </c>
      <c r="W65" s="20">
        <v>1035.0600000000013</v>
      </c>
      <c r="X65" s="20">
        <v>593.46999999999935</v>
      </c>
      <c r="Y65" s="20">
        <v>629.67999999999665</v>
      </c>
      <c r="Z65" s="20">
        <v>1243.9699999999975</v>
      </c>
      <c r="AA65" s="20">
        <v>698.84000000000015</v>
      </c>
      <c r="AB65" s="20">
        <v>530.73999999999978</v>
      </c>
      <c r="AC65" s="17">
        <v>5601.8899999999994</v>
      </c>
      <c r="AD65" s="17">
        <v>3661.8999999999942</v>
      </c>
      <c r="AE65" s="17">
        <v>3442.4199999999983</v>
      </c>
      <c r="AF65" s="17">
        <v>3238.7999999999956</v>
      </c>
      <c r="AG65" s="17">
        <v>4340.6199999999953</v>
      </c>
      <c r="AH65" s="17">
        <v>4553.6399999999994</v>
      </c>
      <c r="AI65" s="17">
        <v>9533.070000000007</v>
      </c>
      <c r="AJ65" s="17">
        <v>5405.4899999999907</v>
      </c>
      <c r="AK65" s="17">
        <v>5671.0599999999977</v>
      </c>
      <c r="AL65" s="17">
        <v>11080.890000000014</v>
      </c>
      <c r="AM65" s="17">
        <v>6153.7600000000093</v>
      </c>
      <c r="AN65" s="17">
        <v>4621.2599999999948</v>
      </c>
      <c r="AO65" s="20">
        <f t="shared" si="11"/>
        <v>17644.810000000187</v>
      </c>
      <c r="AP65" s="20">
        <f t="shared" si="14"/>
        <v>11606.790000000285</v>
      </c>
      <c r="AQ65" s="20">
        <f t="shared" si="14"/>
        <v>10973.790000000212</v>
      </c>
      <c r="AR65" s="20">
        <f t="shared" si="14"/>
        <v>10394.330000000033</v>
      </c>
      <c r="AS65" s="20">
        <f t="shared" si="14"/>
        <v>14026.739999999869</v>
      </c>
      <c r="AT65" s="20">
        <f t="shared" si="14"/>
        <v>14826.34000000026</v>
      </c>
      <c r="AU65" s="20">
        <f t="shared" si="14"/>
        <v>31269.380000000474</v>
      </c>
      <c r="AV65" s="20">
        <f t="shared" si="14"/>
        <v>17868.429999999964</v>
      </c>
      <c r="AW65" s="20">
        <f t="shared" si="14"/>
        <v>18894.280000000032</v>
      </c>
      <c r="AX65" s="20">
        <f t="shared" si="14"/>
        <v>37204.280000000406</v>
      </c>
      <c r="AY65" s="20">
        <f t="shared" si="14"/>
        <v>20829.270000000401</v>
      </c>
      <c r="AZ65" s="20">
        <f t="shared" si="14"/>
        <v>15766.899999999931</v>
      </c>
      <c r="BA65" s="17">
        <v>134.33000000000001</v>
      </c>
      <c r="BB65" s="17">
        <v>88.62</v>
      </c>
      <c r="BC65" s="17">
        <v>84.01</v>
      </c>
      <c r="BD65" s="17">
        <v>79.819999999999993</v>
      </c>
      <c r="BE65" s="17">
        <v>108.04</v>
      </c>
      <c r="BF65" s="17">
        <v>114.59</v>
      </c>
      <c r="BG65" s="17">
        <v>242.46</v>
      </c>
      <c r="BH65" s="17">
        <v>139.02000000000001</v>
      </c>
      <c r="BI65" s="17">
        <v>147.5</v>
      </c>
      <c r="BJ65" s="17">
        <v>291.39</v>
      </c>
      <c r="BK65" s="17">
        <v>163.69999999999999</v>
      </c>
      <c r="BL65" s="17">
        <v>124.32</v>
      </c>
      <c r="BM65" s="20">
        <f t="shared" si="12"/>
        <v>17779.140000000189</v>
      </c>
      <c r="BN65" s="20">
        <f t="shared" si="15"/>
        <v>11695.410000000285</v>
      </c>
      <c r="BO65" s="20">
        <f t="shared" si="15"/>
        <v>11057.800000000212</v>
      </c>
      <c r="BP65" s="20">
        <f t="shared" si="15"/>
        <v>10474.150000000032</v>
      </c>
      <c r="BQ65" s="20">
        <f t="shared" si="15"/>
        <v>14134.77999999987</v>
      </c>
      <c r="BR65" s="20">
        <f t="shared" si="15"/>
        <v>14940.93000000026</v>
      </c>
      <c r="BS65" s="20">
        <f t="shared" si="15"/>
        <v>31511.840000000473</v>
      </c>
      <c r="BT65" s="20">
        <f t="shared" si="15"/>
        <v>18007.449999999964</v>
      </c>
      <c r="BU65" s="20">
        <f t="shared" si="15"/>
        <v>19041.780000000032</v>
      </c>
      <c r="BV65" s="20">
        <f t="shared" si="15"/>
        <v>37495.670000000406</v>
      </c>
      <c r="BW65" s="20">
        <f t="shared" si="15"/>
        <v>20992.970000000401</v>
      </c>
      <c r="BX65" s="20">
        <f t="shared" si="15"/>
        <v>15891.21999999993</v>
      </c>
      <c r="BY65" s="17">
        <f t="shared" si="5"/>
        <v>146667.19000000207</v>
      </c>
      <c r="BZ65" s="17">
        <f t="shared" si="6"/>
        <v>7333.3499999999949</v>
      </c>
      <c r="CA65" s="17">
        <f t="shared" si="7"/>
        <v>69022.599999999991</v>
      </c>
      <c r="CB65" s="17">
        <f t="shared" si="8"/>
        <v>223023.14000000211</v>
      </c>
    </row>
    <row r="66" spans="1:80" x14ac:dyDescent="0.25">
      <c r="A66" t="str">
        <f t="shared" si="13"/>
        <v>CGEI.GPEC</v>
      </c>
      <c r="B66" s="1" t="s">
        <v>653</v>
      </c>
      <c r="C66" s="1" t="s">
        <v>108</v>
      </c>
      <c r="D66" s="1" t="s">
        <v>108</v>
      </c>
      <c r="E66" s="17">
        <v>121.18000000000029</v>
      </c>
      <c r="F66" s="17">
        <v>117.38999999999942</v>
      </c>
      <c r="G66" s="17">
        <v>72</v>
      </c>
      <c r="H66" s="17">
        <v>51.899999999999636</v>
      </c>
      <c r="I66" s="17">
        <v>62.579999999999927</v>
      </c>
      <c r="J66" s="17">
        <v>60.859999999998763</v>
      </c>
      <c r="K66" s="17">
        <v>393.93000000000029</v>
      </c>
      <c r="L66" s="17">
        <v>81.539999999999054</v>
      </c>
      <c r="M66" s="17">
        <v>225.65000000000146</v>
      </c>
      <c r="N66" s="17">
        <v>559.52999999999884</v>
      </c>
      <c r="O66" s="17">
        <v>193.73999999999796</v>
      </c>
      <c r="P66" s="17">
        <v>152.53999999999724</v>
      </c>
      <c r="Q66" s="20">
        <v>6.0599999999999987</v>
      </c>
      <c r="R66" s="20">
        <v>5.8699999999999974</v>
      </c>
      <c r="S66" s="20">
        <v>3.6000000000000014</v>
      </c>
      <c r="T66" s="20">
        <v>2.5999999999999996</v>
      </c>
      <c r="U66" s="20">
        <v>3.1300000000000008</v>
      </c>
      <c r="V66" s="20">
        <v>3.0400000000000009</v>
      </c>
      <c r="W66" s="20">
        <v>19.689999999999998</v>
      </c>
      <c r="X66" s="20">
        <v>4.0799999999999983</v>
      </c>
      <c r="Y66" s="20">
        <v>11.280000000000001</v>
      </c>
      <c r="Z66" s="20">
        <v>27.980000000000018</v>
      </c>
      <c r="AA66" s="20">
        <v>9.6799999999999784</v>
      </c>
      <c r="AB66" s="20">
        <v>7.6299999999999955</v>
      </c>
      <c r="AC66" s="17">
        <v>59.180000000000007</v>
      </c>
      <c r="AD66" s="17">
        <v>56.81</v>
      </c>
      <c r="AE66" s="17">
        <v>34.56</v>
      </c>
      <c r="AF66" s="17">
        <v>24.659999999999997</v>
      </c>
      <c r="AG66" s="17">
        <v>29.450000000000003</v>
      </c>
      <c r="AH66" s="17">
        <v>28.33</v>
      </c>
      <c r="AI66" s="17">
        <v>181.40999999999985</v>
      </c>
      <c r="AJ66" s="17">
        <v>37.139999999999986</v>
      </c>
      <c r="AK66" s="17">
        <v>101.61999999999989</v>
      </c>
      <c r="AL66" s="17">
        <v>249.20999999999958</v>
      </c>
      <c r="AM66" s="17">
        <v>85.300000000000182</v>
      </c>
      <c r="AN66" s="17">
        <v>66.410000000000082</v>
      </c>
      <c r="AO66" s="20">
        <f t="shared" si="11"/>
        <v>186.4200000000003</v>
      </c>
      <c r="AP66" s="20">
        <f t="shared" si="14"/>
        <v>180.06999999999942</v>
      </c>
      <c r="AQ66" s="20">
        <f t="shared" si="14"/>
        <v>110.16</v>
      </c>
      <c r="AR66" s="20">
        <f t="shared" si="14"/>
        <v>79.159999999999627</v>
      </c>
      <c r="AS66" s="20">
        <f t="shared" si="14"/>
        <v>95.159999999999926</v>
      </c>
      <c r="AT66" s="20">
        <f t="shared" si="14"/>
        <v>92.229999999998768</v>
      </c>
      <c r="AU66" s="20">
        <f t="shared" si="14"/>
        <v>595.0300000000002</v>
      </c>
      <c r="AV66" s="20">
        <f t="shared" si="14"/>
        <v>122.75999999999904</v>
      </c>
      <c r="AW66" s="20">
        <f t="shared" si="14"/>
        <v>338.55000000000132</v>
      </c>
      <c r="AX66" s="20">
        <f t="shared" si="14"/>
        <v>836.71999999999844</v>
      </c>
      <c r="AY66" s="20">
        <f t="shared" si="14"/>
        <v>288.71999999999809</v>
      </c>
      <c r="AZ66" s="20">
        <f t="shared" si="14"/>
        <v>226.57999999999731</v>
      </c>
      <c r="BA66" s="17">
        <v>1.42</v>
      </c>
      <c r="BB66" s="17">
        <v>1.37</v>
      </c>
      <c r="BC66" s="17">
        <v>0.84</v>
      </c>
      <c r="BD66" s="17">
        <v>0.61</v>
      </c>
      <c r="BE66" s="17">
        <v>0.73</v>
      </c>
      <c r="BF66" s="17">
        <v>0.71</v>
      </c>
      <c r="BG66" s="17">
        <v>4.6100000000000003</v>
      </c>
      <c r="BH66" s="17">
        <v>0.96</v>
      </c>
      <c r="BI66" s="17">
        <v>2.64</v>
      </c>
      <c r="BJ66" s="17">
        <v>6.55</v>
      </c>
      <c r="BK66" s="17">
        <v>2.27</v>
      </c>
      <c r="BL66" s="17">
        <v>1.79</v>
      </c>
      <c r="BM66" s="20">
        <f t="shared" si="12"/>
        <v>187.84000000000029</v>
      </c>
      <c r="BN66" s="20">
        <f t="shared" si="15"/>
        <v>181.43999999999943</v>
      </c>
      <c r="BO66" s="20">
        <f t="shared" si="15"/>
        <v>111</v>
      </c>
      <c r="BP66" s="20">
        <f t="shared" si="15"/>
        <v>79.769999999999627</v>
      </c>
      <c r="BQ66" s="20">
        <f t="shared" si="15"/>
        <v>95.88999999999993</v>
      </c>
      <c r="BR66" s="20">
        <f t="shared" si="15"/>
        <v>92.939999999998761</v>
      </c>
      <c r="BS66" s="20">
        <f t="shared" si="15"/>
        <v>599.64000000000021</v>
      </c>
      <c r="BT66" s="20">
        <f t="shared" si="15"/>
        <v>123.71999999999903</v>
      </c>
      <c r="BU66" s="20">
        <f t="shared" si="15"/>
        <v>341.19000000000131</v>
      </c>
      <c r="BV66" s="20">
        <f t="shared" si="15"/>
        <v>843.26999999999839</v>
      </c>
      <c r="BW66" s="20">
        <f t="shared" si="15"/>
        <v>290.98999999999808</v>
      </c>
      <c r="BX66" s="20">
        <f t="shared" si="15"/>
        <v>228.3699999999973</v>
      </c>
      <c r="BY66" s="17">
        <f t="shared" si="5"/>
        <v>2092.8399999999929</v>
      </c>
      <c r="BZ66" s="17">
        <f t="shared" si="6"/>
        <v>104.63999999999999</v>
      </c>
      <c r="CA66" s="17">
        <f t="shared" si="7"/>
        <v>978.57999999999959</v>
      </c>
      <c r="CB66" s="17">
        <f t="shared" si="8"/>
        <v>3176.0599999999922</v>
      </c>
    </row>
    <row r="67" spans="1:80" x14ac:dyDescent="0.25">
      <c r="A67" t="str">
        <f t="shared" si="13"/>
        <v>NXI.GWW1</v>
      </c>
      <c r="B67" s="1" t="s">
        <v>150</v>
      </c>
      <c r="C67" s="1" t="s">
        <v>110</v>
      </c>
      <c r="D67" s="1" t="s">
        <v>110</v>
      </c>
      <c r="E67" s="17">
        <v>0</v>
      </c>
      <c r="F67" s="17">
        <v>0</v>
      </c>
      <c r="G67" s="17">
        <v>0</v>
      </c>
      <c r="H67" s="17">
        <v>0</v>
      </c>
      <c r="I67" s="17">
        <v>0</v>
      </c>
      <c r="J67" s="17">
        <v>0</v>
      </c>
      <c r="K67" s="17">
        <v>0</v>
      </c>
      <c r="L67" s="17">
        <v>81.659999999999854</v>
      </c>
      <c r="M67" s="17">
        <v>554.84999999999854</v>
      </c>
      <c r="N67" s="17">
        <v>1224.2200000000048</v>
      </c>
      <c r="O67" s="17">
        <v>1134.7299999999959</v>
      </c>
      <c r="P67" s="17">
        <v>1144.0899999999965</v>
      </c>
      <c r="Q67" s="20">
        <v>0</v>
      </c>
      <c r="R67" s="20">
        <v>0</v>
      </c>
      <c r="S67" s="20">
        <v>0</v>
      </c>
      <c r="T67" s="20">
        <v>0</v>
      </c>
      <c r="U67" s="20">
        <v>0</v>
      </c>
      <c r="V67" s="20">
        <v>0</v>
      </c>
      <c r="W67" s="20">
        <v>0</v>
      </c>
      <c r="X67" s="20">
        <v>4.0799999999999983</v>
      </c>
      <c r="Y67" s="20">
        <v>27.75</v>
      </c>
      <c r="Z67" s="20">
        <v>61.210000000000036</v>
      </c>
      <c r="AA67" s="20">
        <v>56.740000000000009</v>
      </c>
      <c r="AB67" s="20">
        <v>57.200000000000045</v>
      </c>
      <c r="AC67" s="17">
        <v>0</v>
      </c>
      <c r="AD67" s="17">
        <v>0</v>
      </c>
      <c r="AE67" s="17">
        <v>0</v>
      </c>
      <c r="AF67" s="17">
        <v>0</v>
      </c>
      <c r="AG67" s="17">
        <v>0</v>
      </c>
      <c r="AH67" s="17">
        <v>0</v>
      </c>
      <c r="AI67" s="17">
        <v>0</v>
      </c>
      <c r="AJ67" s="17">
        <v>37.17999999999995</v>
      </c>
      <c r="AK67" s="17">
        <v>249.86000000000058</v>
      </c>
      <c r="AL67" s="17">
        <v>545.23999999999978</v>
      </c>
      <c r="AM67" s="17">
        <v>499.61000000000058</v>
      </c>
      <c r="AN67" s="17">
        <v>498.09000000000015</v>
      </c>
      <c r="AO67" s="20">
        <f t="shared" si="11"/>
        <v>0</v>
      </c>
      <c r="AP67" s="20">
        <f t="shared" si="14"/>
        <v>0</v>
      </c>
      <c r="AQ67" s="20">
        <f t="shared" si="14"/>
        <v>0</v>
      </c>
      <c r="AR67" s="20">
        <f t="shared" si="14"/>
        <v>0</v>
      </c>
      <c r="AS67" s="20">
        <f t="shared" si="14"/>
        <v>0</v>
      </c>
      <c r="AT67" s="20">
        <f t="shared" si="14"/>
        <v>0</v>
      </c>
      <c r="AU67" s="20">
        <f t="shared" si="14"/>
        <v>0</v>
      </c>
      <c r="AV67" s="20">
        <f t="shared" si="14"/>
        <v>122.9199999999998</v>
      </c>
      <c r="AW67" s="20">
        <f t="shared" si="14"/>
        <v>832.45999999999913</v>
      </c>
      <c r="AX67" s="20">
        <f t="shared" si="14"/>
        <v>1830.6700000000046</v>
      </c>
      <c r="AY67" s="20">
        <f t="shared" si="14"/>
        <v>1691.0799999999965</v>
      </c>
      <c r="AZ67" s="20">
        <f t="shared" si="14"/>
        <v>1699.3799999999967</v>
      </c>
      <c r="BA67" s="17">
        <v>0</v>
      </c>
      <c r="BB67" s="17">
        <v>0</v>
      </c>
      <c r="BC67" s="17">
        <v>0</v>
      </c>
      <c r="BD67" s="17">
        <v>0</v>
      </c>
      <c r="BE67" s="17">
        <v>0</v>
      </c>
      <c r="BF67" s="17">
        <v>0</v>
      </c>
      <c r="BG67" s="17">
        <v>0</v>
      </c>
      <c r="BH67" s="17">
        <v>0.96</v>
      </c>
      <c r="BI67" s="17">
        <v>6.5</v>
      </c>
      <c r="BJ67" s="17">
        <v>14.34</v>
      </c>
      <c r="BK67" s="17">
        <v>13.29</v>
      </c>
      <c r="BL67" s="17">
        <v>13.4</v>
      </c>
      <c r="BM67" s="20">
        <f t="shared" si="12"/>
        <v>0</v>
      </c>
      <c r="BN67" s="20">
        <f t="shared" si="15"/>
        <v>0</v>
      </c>
      <c r="BO67" s="20">
        <f t="shared" si="15"/>
        <v>0</v>
      </c>
      <c r="BP67" s="20">
        <f t="shared" si="15"/>
        <v>0</v>
      </c>
      <c r="BQ67" s="20">
        <f t="shared" si="15"/>
        <v>0</v>
      </c>
      <c r="BR67" s="20">
        <f t="shared" si="15"/>
        <v>0</v>
      </c>
      <c r="BS67" s="20">
        <f t="shared" si="15"/>
        <v>0</v>
      </c>
      <c r="BT67" s="20">
        <f t="shared" si="15"/>
        <v>123.8799999999998</v>
      </c>
      <c r="BU67" s="20">
        <f t="shared" si="15"/>
        <v>838.95999999999913</v>
      </c>
      <c r="BV67" s="20">
        <f t="shared" si="15"/>
        <v>1845.0100000000045</v>
      </c>
      <c r="BW67" s="20">
        <f t="shared" si="15"/>
        <v>1704.3699999999965</v>
      </c>
      <c r="BX67" s="20">
        <f t="shared" si="15"/>
        <v>1712.7799999999968</v>
      </c>
      <c r="BY67" s="17">
        <f t="shared" si="5"/>
        <v>4139.5499999999956</v>
      </c>
      <c r="BZ67" s="17">
        <f t="shared" si="6"/>
        <v>206.98000000000008</v>
      </c>
      <c r="CA67" s="17">
        <f t="shared" si="7"/>
        <v>1878.4700000000009</v>
      </c>
      <c r="CB67" s="17">
        <f t="shared" si="8"/>
        <v>6224.9999999999973</v>
      </c>
    </row>
    <row r="68" spans="1:80" x14ac:dyDescent="0.25">
      <c r="A68" t="str">
        <f t="shared" si="13"/>
        <v>MPI.HRM</v>
      </c>
      <c r="B68" s="1" t="s">
        <v>707</v>
      </c>
      <c r="C68" s="1" t="s">
        <v>114</v>
      </c>
      <c r="D68" s="1" t="s">
        <v>114</v>
      </c>
      <c r="E68" s="17">
        <v>1417.7299999999814</v>
      </c>
      <c r="F68" s="17">
        <v>1262.1100000000442</v>
      </c>
      <c r="G68" s="17">
        <v>1151.1700000000128</v>
      </c>
      <c r="H68" s="17">
        <v>954.04000000000815</v>
      </c>
      <c r="I68" s="17">
        <v>56.790000000000873</v>
      </c>
      <c r="J68" s="17">
        <v>897.60999999998603</v>
      </c>
      <c r="K68" s="17">
        <v>3655.7800000000279</v>
      </c>
      <c r="L68" s="17">
        <v>1899.7000000000116</v>
      </c>
      <c r="M68" s="17">
        <v>2296.0499999999884</v>
      </c>
      <c r="N68" s="17">
        <v>3907.8299999999581</v>
      </c>
      <c r="O68" s="17">
        <v>2802.2200000000303</v>
      </c>
      <c r="P68" s="17">
        <v>1780.5999999999767</v>
      </c>
      <c r="Q68" s="20">
        <v>70.890000000000327</v>
      </c>
      <c r="R68" s="20">
        <v>63.109999999999673</v>
      </c>
      <c r="S68" s="20">
        <v>57.559999999999491</v>
      </c>
      <c r="T68" s="20">
        <v>47.699999999999818</v>
      </c>
      <c r="U68" s="20">
        <v>2.839999999999975</v>
      </c>
      <c r="V68" s="20">
        <v>44.880000000000109</v>
      </c>
      <c r="W68" s="20">
        <v>182.78999999999905</v>
      </c>
      <c r="X68" s="20">
        <v>94.979999999999563</v>
      </c>
      <c r="Y68" s="20">
        <v>114.80000000000109</v>
      </c>
      <c r="Z68" s="20">
        <v>195.38999999999942</v>
      </c>
      <c r="AA68" s="20">
        <v>140.11000000000058</v>
      </c>
      <c r="AB68" s="20">
        <v>89.029999999998836</v>
      </c>
      <c r="AC68" s="17">
        <v>692.45000000001164</v>
      </c>
      <c r="AD68" s="17">
        <v>610.80999999999767</v>
      </c>
      <c r="AE68" s="17">
        <v>552.47999999999593</v>
      </c>
      <c r="AF68" s="17">
        <v>453.40999999999622</v>
      </c>
      <c r="AG68" s="17">
        <v>26.7199999999998</v>
      </c>
      <c r="AH68" s="17">
        <v>417.79000000000087</v>
      </c>
      <c r="AI68" s="17">
        <v>1683.5200000000186</v>
      </c>
      <c r="AJ68" s="17">
        <v>865.13999999999942</v>
      </c>
      <c r="AK68" s="17">
        <v>1033.9400000000023</v>
      </c>
      <c r="AL68" s="17">
        <v>1740.4899999999907</v>
      </c>
      <c r="AM68" s="17">
        <v>1233.7899999999936</v>
      </c>
      <c r="AN68" s="17">
        <v>775.19999999999709</v>
      </c>
      <c r="AO68" s="20">
        <f t="shared" si="11"/>
        <v>2181.0699999999933</v>
      </c>
      <c r="AP68" s="20">
        <f t="shared" si="14"/>
        <v>1936.0300000000416</v>
      </c>
      <c r="AQ68" s="20">
        <f t="shared" si="14"/>
        <v>1761.2100000000082</v>
      </c>
      <c r="AR68" s="20">
        <f t="shared" si="14"/>
        <v>1455.1500000000042</v>
      </c>
      <c r="AS68" s="20">
        <f t="shared" si="14"/>
        <v>86.350000000000648</v>
      </c>
      <c r="AT68" s="20">
        <f t="shared" si="14"/>
        <v>1360.279999999987</v>
      </c>
      <c r="AU68" s="20">
        <f t="shared" si="14"/>
        <v>5522.0900000000456</v>
      </c>
      <c r="AV68" s="20">
        <f t="shared" si="14"/>
        <v>2859.8200000000106</v>
      </c>
      <c r="AW68" s="20">
        <f t="shared" si="14"/>
        <v>3444.7899999999918</v>
      </c>
      <c r="AX68" s="20">
        <f t="shared" si="14"/>
        <v>5843.7099999999482</v>
      </c>
      <c r="AY68" s="20">
        <f t="shared" si="14"/>
        <v>4176.1200000000244</v>
      </c>
      <c r="AZ68" s="20">
        <f t="shared" si="14"/>
        <v>2644.8299999999726</v>
      </c>
      <c r="BA68" s="17">
        <v>16.600000000000001</v>
      </c>
      <c r="BB68" s="17">
        <v>14.78</v>
      </c>
      <c r="BC68" s="17">
        <v>13.48</v>
      </c>
      <c r="BD68" s="17">
        <v>11.17</v>
      </c>
      <c r="BE68" s="17">
        <v>0.67</v>
      </c>
      <c r="BF68" s="17">
        <v>10.51</v>
      </c>
      <c r="BG68" s="17">
        <v>42.82</v>
      </c>
      <c r="BH68" s="17">
        <v>22.25</v>
      </c>
      <c r="BI68" s="17">
        <v>26.89</v>
      </c>
      <c r="BJ68" s="17">
        <v>45.77</v>
      </c>
      <c r="BK68" s="17">
        <v>32.82</v>
      </c>
      <c r="BL68" s="17">
        <v>20.85</v>
      </c>
      <c r="BM68" s="20">
        <f t="shared" si="12"/>
        <v>2197.6699999999933</v>
      </c>
      <c r="BN68" s="20">
        <f t="shared" si="15"/>
        <v>1950.8100000000416</v>
      </c>
      <c r="BO68" s="20">
        <f t="shared" si="15"/>
        <v>1774.6900000000082</v>
      </c>
      <c r="BP68" s="20">
        <f t="shared" si="15"/>
        <v>1466.3200000000043</v>
      </c>
      <c r="BQ68" s="20">
        <f t="shared" si="15"/>
        <v>87.02000000000065</v>
      </c>
      <c r="BR68" s="20">
        <f t="shared" si="15"/>
        <v>1370.789999999987</v>
      </c>
      <c r="BS68" s="20">
        <f t="shared" si="15"/>
        <v>5564.9100000000453</v>
      </c>
      <c r="BT68" s="20">
        <f t="shared" si="15"/>
        <v>2882.0700000000106</v>
      </c>
      <c r="BU68" s="20">
        <f t="shared" si="15"/>
        <v>3471.6799999999917</v>
      </c>
      <c r="BV68" s="20">
        <f t="shared" si="15"/>
        <v>5889.4799999999486</v>
      </c>
      <c r="BW68" s="20">
        <f t="shared" si="15"/>
        <v>4208.9400000000242</v>
      </c>
      <c r="BX68" s="20">
        <f t="shared" si="15"/>
        <v>2665.6799999999726</v>
      </c>
      <c r="BY68" s="17">
        <f t="shared" si="5"/>
        <v>22081.630000000026</v>
      </c>
      <c r="BZ68" s="17">
        <f t="shared" si="6"/>
        <v>1104.0799999999979</v>
      </c>
      <c r="CA68" s="17">
        <f t="shared" si="7"/>
        <v>10344.350000000004</v>
      </c>
      <c r="CB68" s="17">
        <f t="shared" si="8"/>
        <v>33530.060000000034</v>
      </c>
    </row>
    <row r="69" spans="1:80" x14ac:dyDescent="0.25">
      <c r="A69" t="str">
        <f t="shared" si="13"/>
        <v>TAU.HSH</v>
      </c>
      <c r="B69" s="1" t="s">
        <v>31</v>
      </c>
      <c r="C69" s="1" t="s">
        <v>115</v>
      </c>
      <c r="D69" s="1" t="s">
        <v>115</v>
      </c>
      <c r="E69" s="17">
        <v>154.43999999999869</v>
      </c>
      <c r="F69" s="17">
        <v>98.799999999999272</v>
      </c>
      <c r="G69" s="17">
        <v>87.950000000000728</v>
      </c>
      <c r="H69" s="17">
        <v>83.409999999999854</v>
      </c>
      <c r="I69" s="17">
        <v>161.02999999999884</v>
      </c>
      <c r="J69" s="17">
        <v>165.20999999999913</v>
      </c>
      <c r="K69" s="17">
        <v>416.13999999999942</v>
      </c>
      <c r="L69" s="17">
        <v>182.90999999999985</v>
      </c>
      <c r="M69" s="17">
        <v>181.47000000000116</v>
      </c>
      <c r="N69" s="17">
        <v>359.55999999999767</v>
      </c>
      <c r="O69" s="17">
        <v>201.79999999999927</v>
      </c>
      <c r="P69" s="17">
        <v>140.05000000000291</v>
      </c>
      <c r="Q69" s="20">
        <v>7.7200000000000273</v>
      </c>
      <c r="R69" s="20">
        <v>4.9399999999999409</v>
      </c>
      <c r="S69" s="20">
        <v>4.3899999999999864</v>
      </c>
      <c r="T69" s="20">
        <v>4.1700000000000728</v>
      </c>
      <c r="U69" s="20">
        <v>8.0499999999999545</v>
      </c>
      <c r="V69" s="20">
        <v>8.2599999999999909</v>
      </c>
      <c r="W69" s="20">
        <v>20.809999999999945</v>
      </c>
      <c r="X69" s="20">
        <v>9.1500000000000909</v>
      </c>
      <c r="Y69" s="20">
        <v>9.0799999999999272</v>
      </c>
      <c r="Z69" s="20">
        <v>17.980000000000018</v>
      </c>
      <c r="AA69" s="20">
        <v>10.089999999999918</v>
      </c>
      <c r="AB69" s="20">
        <v>7</v>
      </c>
      <c r="AC69" s="17">
        <v>75.429999999998472</v>
      </c>
      <c r="AD69" s="17">
        <v>47.8100000000004</v>
      </c>
      <c r="AE69" s="17">
        <v>42.210000000000036</v>
      </c>
      <c r="AF69" s="17">
        <v>39.640000000000327</v>
      </c>
      <c r="AG69" s="17">
        <v>75.770000000000437</v>
      </c>
      <c r="AH69" s="17">
        <v>76.899999999999636</v>
      </c>
      <c r="AI69" s="17">
        <v>191.63000000000102</v>
      </c>
      <c r="AJ69" s="17">
        <v>83.300000000001091</v>
      </c>
      <c r="AK69" s="17">
        <v>81.719999999999345</v>
      </c>
      <c r="AL69" s="17">
        <v>160.15000000000146</v>
      </c>
      <c r="AM69" s="17">
        <v>88.850000000000364</v>
      </c>
      <c r="AN69" s="17">
        <v>60.970000000000255</v>
      </c>
      <c r="AO69" s="20">
        <f t="shared" ref="AO69:AO100" si="16">E69+Q69+AC69</f>
        <v>237.58999999999719</v>
      </c>
      <c r="AP69" s="20">
        <f t="shared" si="14"/>
        <v>151.54999999999961</v>
      </c>
      <c r="AQ69" s="20">
        <f t="shared" si="14"/>
        <v>134.55000000000075</v>
      </c>
      <c r="AR69" s="20">
        <f t="shared" si="14"/>
        <v>127.22000000000025</v>
      </c>
      <c r="AS69" s="20">
        <f t="shared" si="14"/>
        <v>244.84999999999923</v>
      </c>
      <c r="AT69" s="20">
        <f t="shared" si="14"/>
        <v>250.36999999999875</v>
      </c>
      <c r="AU69" s="20">
        <f t="shared" si="14"/>
        <v>628.58000000000038</v>
      </c>
      <c r="AV69" s="20">
        <f t="shared" si="14"/>
        <v>275.36000000000104</v>
      </c>
      <c r="AW69" s="20">
        <f t="shared" si="14"/>
        <v>272.27000000000044</v>
      </c>
      <c r="AX69" s="20">
        <f t="shared" si="14"/>
        <v>537.68999999999915</v>
      </c>
      <c r="AY69" s="20">
        <f t="shared" si="14"/>
        <v>300.73999999999955</v>
      </c>
      <c r="AZ69" s="20">
        <f t="shared" si="14"/>
        <v>208.02000000000317</v>
      </c>
      <c r="BA69" s="17">
        <v>1.81</v>
      </c>
      <c r="BB69" s="17">
        <v>1.1599999999999999</v>
      </c>
      <c r="BC69" s="17">
        <v>1.03</v>
      </c>
      <c r="BD69" s="17">
        <v>0.98</v>
      </c>
      <c r="BE69" s="17">
        <v>1.89</v>
      </c>
      <c r="BF69" s="17">
        <v>1.93</v>
      </c>
      <c r="BG69" s="17">
        <v>4.87</v>
      </c>
      <c r="BH69" s="17">
        <v>2.14</v>
      </c>
      <c r="BI69" s="17">
        <v>2.13</v>
      </c>
      <c r="BJ69" s="17">
        <v>4.21</v>
      </c>
      <c r="BK69" s="17">
        <v>2.36</v>
      </c>
      <c r="BL69" s="17">
        <v>1.64</v>
      </c>
      <c r="BM69" s="20">
        <f t="shared" ref="BM69:BM100" si="17">AO69+BA69</f>
        <v>239.39999999999719</v>
      </c>
      <c r="BN69" s="20">
        <f t="shared" si="15"/>
        <v>152.70999999999961</v>
      </c>
      <c r="BO69" s="20">
        <f t="shared" si="15"/>
        <v>135.58000000000075</v>
      </c>
      <c r="BP69" s="20">
        <f t="shared" si="15"/>
        <v>128.20000000000024</v>
      </c>
      <c r="BQ69" s="20">
        <f t="shared" si="15"/>
        <v>246.73999999999921</v>
      </c>
      <c r="BR69" s="20">
        <f t="shared" si="15"/>
        <v>252.29999999999876</v>
      </c>
      <c r="BS69" s="20">
        <f t="shared" si="15"/>
        <v>633.45000000000039</v>
      </c>
      <c r="BT69" s="20">
        <f t="shared" si="15"/>
        <v>277.50000000000102</v>
      </c>
      <c r="BU69" s="20">
        <f t="shared" si="15"/>
        <v>274.40000000000043</v>
      </c>
      <c r="BV69" s="20">
        <f t="shared" si="15"/>
        <v>541.89999999999918</v>
      </c>
      <c r="BW69" s="20">
        <f t="shared" si="15"/>
        <v>303.09999999999957</v>
      </c>
      <c r="BX69" s="20">
        <f t="shared" si="15"/>
        <v>209.66000000000315</v>
      </c>
      <c r="BY69" s="17">
        <f t="shared" ref="BY69:BY132" si="18">SUM(E69:P69)</f>
        <v>2232.7699999999968</v>
      </c>
      <c r="BZ69" s="17">
        <f t="shared" ref="BZ69:BZ132" si="19">SUM(Q69:AB69)</f>
        <v>111.63999999999987</v>
      </c>
      <c r="CA69" s="17">
        <f t="shared" si="7"/>
        <v>1050.5300000000032</v>
      </c>
      <c r="CB69" s="17">
        <f t="shared" si="8"/>
        <v>3394.9399999999991</v>
      </c>
    </row>
    <row r="70" spans="1:80" x14ac:dyDescent="0.25">
      <c r="A70" t="str">
        <f t="shared" si="13"/>
        <v>VQW.IEW1</v>
      </c>
      <c r="B70" s="1" t="s">
        <v>29</v>
      </c>
      <c r="C70" s="1" t="s">
        <v>116</v>
      </c>
      <c r="D70" s="1" t="s">
        <v>116</v>
      </c>
      <c r="E70" s="17">
        <v>-3364.0999999999985</v>
      </c>
      <c r="F70" s="17">
        <v>-1469.0999999999985</v>
      </c>
      <c r="G70" s="17">
        <v>-627.14999999999964</v>
      </c>
      <c r="H70" s="17">
        <v>-837.5</v>
      </c>
      <c r="I70" s="17">
        <v>-1163.5399999999991</v>
      </c>
      <c r="J70" s="17">
        <v>-936.06999999999971</v>
      </c>
      <c r="K70" s="17">
        <v>-1454.5499999999993</v>
      </c>
      <c r="L70" s="17">
        <v>-713.79000000000087</v>
      </c>
      <c r="M70" s="17">
        <v>-1115.7800000000025</v>
      </c>
      <c r="N70" s="17">
        <v>-2985.9700000000012</v>
      </c>
      <c r="O70" s="17">
        <v>-2845.9000000000015</v>
      </c>
      <c r="P70" s="17">
        <v>-3117.0599999999977</v>
      </c>
      <c r="Q70" s="20">
        <v>-168.21000000000004</v>
      </c>
      <c r="R70" s="20">
        <v>-73.449999999999932</v>
      </c>
      <c r="S70" s="20">
        <v>-31.360000000000014</v>
      </c>
      <c r="T70" s="20">
        <v>-41.870000000000005</v>
      </c>
      <c r="U70" s="20">
        <v>-58.17999999999995</v>
      </c>
      <c r="V70" s="20">
        <v>-46.799999999999955</v>
      </c>
      <c r="W70" s="20">
        <v>-72.730000000000018</v>
      </c>
      <c r="X70" s="20">
        <v>-35.69</v>
      </c>
      <c r="Y70" s="20">
        <v>-55.79000000000002</v>
      </c>
      <c r="Z70" s="20">
        <v>-149.29999999999995</v>
      </c>
      <c r="AA70" s="20">
        <v>-142.29999999999995</v>
      </c>
      <c r="AB70" s="20">
        <v>-155.84999999999991</v>
      </c>
      <c r="AC70" s="17">
        <v>-1643.0900000000001</v>
      </c>
      <c r="AD70" s="17">
        <v>-710.98999999999978</v>
      </c>
      <c r="AE70" s="17">
        <v>-300.98999999999978</v>
      </c>
      <c r="AF70" s="17">
        <v>-398.02999999999975</v>
      </c>
      <c r="AG70" s="17">
        <v>-547.48999999999978</v>
      </c>
      <c r="AH70" s="17">
        <v>-435.67999999999938</v>
      </c>
      <c r="AI70" s="17">
        <v>-669.82999999999993</v>
      </c>
      <c r="AJ70" s="17">
        <v>-325.07000000000016</v>
      </c>
      <c r="AK70" s="17">
        <v>-502.46000000000004</v>
      </c>
      <c r="AL70" s="17">
        <v>-1329.8999999999996</v>
      </c>
      <c r="AM70" s="17">
        <v>-1253.0100000000002</v>
      </c>
      <c r="AN70" s="17">
        <v>-1357.0300000000007</v>
      </c>
      <c r="AO70" s="20">
        <f t="shared" si="16"/>
        <v>-5175.3999999999987</v>
      </c>
      <c r="AP70" s="20">
        <f t="shared" si="14"/>
        <v>-2253.5399999999981</v>
      </c>
      <c r="AQ70" s="20">
        <f t="shared" si="14"/>
        <v>-959.49999999999943</v>
      </c>
      <c r="AR70" s="20">
        <f t="shared" si="14"/>
        <v>-1277.3999999999996</v>
      </c>
      <c r="AS70" s="20">
        <f t="shared" si="14"/>
        <v>-1769.2099999999987</v>
      </c>
      <c r="AT70" s="20">
        <f t="shared" si="14"/>
        <v>-1418.549999999999</v>
      </c>
      <c r="AU70" s="20">
        <f t="shared" si="14"/>
        <v>-2197.1099999999992</v>
      </c>
      <c r="AV70" s="20">
        <f t="shared" si="14"/>
        <v>-1074.5500000000011</v>
      </c>
      <c r="AW70" s="20">
        <f t="shared" si="14"/>
        <v>-1674.0300000000025</v>
      </c>
      <c r="AX70" s="20">
        <f t="shared" si="14"/>
        <v>-4465.170000000001</v>
      </c>
      <c r="AY70" s="20">
        <f t="shared" si="14"/>
        <v>-4241.2100000000019</v>
      </c>
      <c r="AZ70" s="20">
        <f t="shared" si="14"/>
        <v>-4629.9399999999987</v>
      </c>
      <c r="BA70" s="17">
        <v>-39.4</v>
      </c>
      <c r="BB70" s="17">
        <v>-17.21</v>
      </c>
      <c r="BC70" s="17">
        <v>-7.35</v>
      </c>
      <c r="BD70" s="17">
        <v>-9.81</v>
      </c>
      <c r="BE70" s="17">
        <v>-13.63</v>
      </c>
      <c r="BF70" s="17">
        <v>-10.96</v>
      </c>
      <c r="BG70" s="17">
        <v>-17.04</v>
      </c>
      <c r="BH70" s="17">
        <v>-8.36</v>
      </c>
      <c r="BI70" s="17">
        <v>-13.07</v>
      </c>
      <c r="BJ70" s="17">
        <v>-34.97</v>
      </c>
      <c r="BK70" s="17">
        <v>-33.33</v>
      </c>
      <c r="BL70" s="17">
        <v>-36.51</v>
      </c>
      <c r="BM70" s="20">
        <f t="shared" si="17"/>
        <v>-5214.7999999999984</v>
      </c>
      <c r="BN70" s="20">
        <f t="shared" si="15"/>
        <v>-2270.7499999999982</v>
      </c>
      <c r="BO70" s="20">
        <f t="shared" si="15"/>
        <v>-966.84999999999945</v>
      </c>
      <c r="BP70" s="20">
        <f t="shared" si="15"/>
        <v>-1287.2099999999996</v>
      </c>
      <c r="BQ70" s="20">
        <f t="shared" si="15"/>
        <v>-1782.8399999999988</v>
      </c>
      <c r="BR70" s="20">
        <f t="shared" si="15"/>
        <v>-1429.5099999999991</v>
      </c>
      <c r="BS70" s="20">
        <f t="shared" si="15"/>
        <v>-2214.1499999999992</v>
      </c>
      <c r="BT70" s="20">
        <f t="shared" si="15"/>
        <v>-1082.910000000001</v>
      </c>
      <c r="BU70" s="20">
        <f t="shared" si="15"/>
        <v>-1687.1000000000024</v>
      </c>
      <c r="BV70" s="20">
        <f t="shared" si="15"/>
        <v>-4500.1400000000012</v>
      </c>
      <c r="BW70" s="20">
        <f t="shared" si="15"/>
        <v>-4274.5400000000018</v>
      </c>
      <c r="BX70" s="20">
        <f t="shared" si="15"/>
        <v>-4666.4499999999989</v>
      </c>
      <c r="BY70" s="17">
        <f t="shared" si="18"/>
        <v>-20630.509999999998</v>
      </c>
      <c r="BZ70" s="17">
        <f t="shared" si="19"/>
        <v>-1031.5299999999997</v>
      </c>
      <c r="CA70" s="17">
        <f t="shared" ref="CA70:CA133" si="20">SUM(AC70:AN70,BA70:BL70)</f>
        <v>-9715.2099999999973</v>
      </c>
      <c r="CB70" s="17">
        <f t="shared" ref="CB70:CB133" si="21">SUM(BM70:BX70)</f>
        <v>-31377.249999999993</v>
      </c>
    </row>
    <row r="71" spans="1:80" x14ac:dyDescent="0.25">
      <c r="A71" t="str">
        <f t="shared" si="13"/>
        <v>TAU.INT</v>
      </c>
      <c r="B71" s="1" t="s">
        <v>31</v>
      </c>
      <c r="C71" s="1" t="s">
        <v>118</v>
      </c>
      <c r="D71" s="1" t="s">
        <v>118</v>
      </c>
      <c r="E71" s="17">
        <v>-106.92999999999984</v>
      </c>
      <c r="F71" s="17">
        <v>-67.039999999999964</v>
      </c>
      <c r="G71" s="17">
        <v>-45.429999999999836</v>
      </c>
      <c r="H71" s="17">
        <v>0</v>
      </c>
      <c r="I71" s="17">
        <v>-24.379999999999882</v>
      </c>
      <c r="J71" s="17">
        <v>-18.239999999999895</v>
      </c>
      <c r="K71" s="17">
        <v>-265.90999999999985</v>
      </c>
      <c r="L71" s="17">
        <v>-83.940000000000055</v>
      </c>
      <c r="M71" s="17">
        <v>-123.77999999999975</v>
      </c>
      <c r="N71" s="17">
        <v>-234.73000000000138</v>
      </c>
      <c r="O71" s="17">
        <v>-209.00999999999931</v>
      </c>
      <c r="P71" s="17">
        <v>-113.92000000000007</v>
      </c>
      <c r="Q71" s="20">
        <v>-5.3400000000000034</v>
      </c>
      <c r="R71" s="20">
        <v>-3.3500000000000085</v>
      </c>
      <c r="S71" s="20">
        <v>-2.269999999999996</v>
      </c>
      <c r="T71" s="20">
        <v>0</v>
      </c>
      <c r="U71" s="20">
        <v>-1.2199999999999989</v>
      </c>
      <c r="V71" s="20">
        <v>-0.91000000000000369</v>
      </c>
      <c r="W71" s="20">
        <v>-13.29000000000002</v>
      </c>
      <c r="X71" s="20">
        <v>-4.2000000000000028</v>
      </c>
      <c r="Y71" s="20">
        <v>-6.1899999999999977</v>
      </c>
      <c r="Z71" s="20">
        <v>-11.730000000000018</v>
      </c>
      <c r="AA71" s="20">
        <v>-10.449999999999989</v>
      </c>
      <c r="AB71" s="20">
        <v>-5.6999999999999886</v>
      </c>
      <c r="AC71" s="17">
        <v>-52.230000000000018</v>
      </c>
      <c r="AD71" s="17">
        <v>-32.450000000000045</v>
      </c>
      <c r="AE71" s="17">
        <v>-21.800000000000068</v>
      </c>
      <c r="AF71" s="17">
        <v>0</v>
      </c>
      <c r="AG71" s="17">
        <v>-11.480000000000018</v>
      </c>
      <c r="AH71" s="17">
        <v>-8.4900000000000091</v>
      </c>
      <c r="AI71" s="17">
        <v>-122.44999999999982</v>
      </c>
      <c r="AJ71" s="17">
        <v>-38.230000000000018</v>
      </c>
      <c r="AK71" s="17">
        <v>-55.740000000000009</v>
      </c>
      <c r="AL71" s="17">
        <v>-104.55000000000018</v>
      </c>
      <c r="AM71" s="17">
        <v>-92.0300000000002</v>
      </c>
      <c r="AN71" s="17">
        <v>-49.589999999999918</v>
      </c>
      <c r="AO71" s="20">
        <f t="shared" si="16"/>
        <v>-164.49999999999986</v>
      </c>
      <c r="AP71" s="20">
        <f t="shared" si="14"/>
        <v>-102.84000000000002</v>
      </c>
      <c r="AQ71" s="20">
        <f t="shared" si="14"/>
        <v>-69.499999999999901</v>
      </c>
      <c r="AR71" s="20">
        <f t="shared" si="14"/>
        <v>0</v>
      </c>
      <c r="AS71" s="20">
        <f t="shared" si="14"/>
        <v>-37.079999999999899</v>
      </c>
      <c r="AT71" s="20">
        <f t="shared" si="14"/>
        <v>-27.639999999999908</v>
      </c>
      <c r="AU71" s="20">
        <f t="shared" si="14"/>
        <v>-401.64999999999969</v>
      </c>
      <c r="AV71" s="20">
        <f t="shared" si="14"/>
        <v>-126.37000000000008</v>
      </c>
      <c r="AW71" s="20">
        <f t="shared" si="14"/>
        <v>-185.70999999999975</v>
      </c>
      <c r="AX71" s="20">
        <f t="shared" si="14"/>
        <v>-351.01000000000158</v>
      </c>
      <c r="AY71" s="20">
        <f t="shared" si="14"/>
        <v>-311.4899999999995</v>
      </c>
      <c r="AZ71" s="20">
        <f t="shared" si="14"/>
        <v>-169.20999999999998</v>
      </c>
      <c r="BA71" s="17">
        <v>-1.25</v>
      </c>
      <c r="BB71" s="17">
        <v>-0.79</v>
      </c>
      <c r="BC71" s="17">
        <v>-0.53</v>
      </c>
      <c r="BD71" s="17">
        <v>0</v>
      </c>
      <c r="BE71" s="17">
        <v>-0.28999999999999998</v>
      </c>
      <c r="BF71" s="17">
        <v>-0.21</v>
      </c>
      <c r="BG71" s="17">
        <v>-3.11</v>
      </c>
      <c r="BH71" s="17">
        <v>-0.98</v>
      </c>
      <c r="BI71" s="17">
        <v>-1.45</v>
      </c>
      <c r="BJ71" s="17">
        <v>-2.75</v>
      </c>
      <c r="BK71" s="17">
        <v>-2.4500000000000002</v>
      </c>
      <c r="BL71" s="17">
        <v>-1.33</v>
      </c>
      <c r="BM71" s="20">
        <f t="shared" si="17"/>
        <v>-165.74999999999986</v>
      </c>
      <c r="BN71" s="20">
        <f t="shared" si="15"/>
        <v>-103.63000000000002</v>
      </c>
      <c r="BO71" s="20">
        <f t="shared" si="15"/>
        <v>-70.029999999999902</v>
      </c>
      <c r="BP71" s="20">
        <f t="shared" si="15"/>
        <v>0</v>
      </c>
      <c r="BQ71" s="20">
        <f t="shared" si="15"/>
        <v>-37.369999999999898</v>
      </c>
      <c r="BR71" s="20">
        <f t="shared" si="15"/>
        <v>-27.849999999999909</v>
      </c>
      <c r="BS71" s="20">
        <f t="shared" si="15"/>
        <v>-404.75999999999971</v>
      </c>
      <c r="BT71" s="20">
        <f t="shared" si="15"/>
        <v>-127.35000000000008</v>
      </c>
      <c r="BU71" s="20">
        <f t="shared" si="15"/>
        <v>-187.15999999999974</v>
      </c>
      <c r="BV71" s="20">
        <f t="shared" si="15"/>
        <v>-353.76000000000158</v>
      </c>
      <c r="BW71" s="20">
        <f t="shared" si="15"/>
        <v>-313.93999999999949</v>
      </c>
      <c r="BX71" s="20">
        <f t="shared" si="15"/>
        <v>-170.54</v>
      </c>
      <c r="BY71" s="17">
        <f t="shared" si="18"/>
        <v>-1293.31</v>
      </c>
      <c r="BZ71" s="17">
        <f t="shared" si="19"/>
        <v>-64.650000000000034</v>
      </c>
      <c r="CA71" s="17">
        <f t="shared" si="20"/>
        <v>-604.1800000000004</v>
      </c>
      <c r="CB71" s="17">
        <f t="shared" si="21"/>
        <v>-1962.1400000000003</v>
      </c>
    </row>
    <row r="72" spans="1:80" x14ac:dyDescent="0.25">
      <c r="A72" t="str">
        <f t="shared" si="13"/>
        <v>ESSO.IOR1</v>
      </c>
      <c r="B72" s="1" t="s">
        <v>119</v>
      </c>
      <c r="C72" s="1" t="s">
        <v>120</v>
      </c>
      <c r="D72" s="1" t="s">
        <v>120</v>
      </c>
      <c r="E72" s="17">
        <v>-3137.1199999999953</v>
      </c>
      <c r="F72" s="17">
        <v>-2434.6799999999785</v>
      </c>
      <c r="G72" s="17">
        <v>-2069.2600000000093</v>
      </c>
      <c r="H72" s="17">
        <v>-1648.5899999999965</v>
      </c>
      <c r="I72" s="17">
        <v>-1537.820000000007</v>
      </c>
      <c r="J72" s="17">
        <v>-1911.1199999999953</v>
      </c>
      <c r="K72" s="17">
        <v>-4225.179999999993</v>
      </c>
      <c r="L72" s="17">
        <v>-2645.4899999999907</v>
      </c>
      <c r="M72" s="17">
        <v>-2516.4000000000087</v>
      </c>
      <c r="N72" s="17">
        <v>-5964.1899999999441</v>
      </c>
      <c r="O72" s="17">
        <v>-5538.6600000000326</v>
      </c>
      <c r="P72" s="17">
        <v>-3917.960000000021</v>
      </c>
      <c r="Q72" s="20">
        <v>-156.86000000000013</v>
      </c>
      <c r="R72" s="20">
        <v>-121.73000000000002</v>
      </c>
      <c r="S72" s="20">
        <v>-103.46000000000004</v>
      </c>
      <c r="T72" s="20">
        <v>-82.429999999999836</v>
      </c>
      <c r="U72" s="20">
        <v>-76.889999999999873</v>
      </c>
      <c r="V72" s="20">
        <v>-95.559999999999945</v>
      </c>
      <c r="W72" s="20">
        <v>-211.26000000000022</v>
      </c>
      <c r="X72" s="20">
        <v>-132.2800000000002</v>
      </c>
      <c r="Y72" s="20">
        <v>-125.81999999999971</v>
      </c>
      <c r="Z72" s="20">
        <v>-298.21000000000004</v>
      </c>
      <c r="AA72" s="20">
        <v>-276.93000000000029</v>
      </c>
      <c r="AB72" s="20">
        <v>-195.90000000000009</v>
      </c>
      <c r="AC72" s="17">
        <v>-1532.2199999999975</v>
      </c>
      <c r="AD72" s="17">
        <v>-1178.2900000000009</v>
      </c>
      <c r="AE72" s="17">
        <v>-993.11000000000058</v>
      </c>
      <c r="AF72" s="17">
        <v>-783.51000000000022</v>
      </c>
      <c r="AG72" s="17">
        <v>-723.59000000000015</v>
      </c>
      <c r="AH72" s="17">
        <v>-889.51000000000022</v>
      </c>
      <c r="AI72" s="17">
        <v>-1945.7299999999959</v>
      </c>
      <c r="AJ72" s="17">
        <v>-1204.7799999999988</v>
      </c>
      <c r="AK72" s="17">
        <v>-1133.1699999999983</v>
      </c>
      <c r="AL72" s="17">
        <v>-2656.3500000000058</v>
      </c>
      <c r="AM72" s="17">
        <v>-2438.5999999999985</v>
      </c>
      <c r="AN72" s="17">
        <v>-1705.7099999999991</v>
      </c>
      <c r="AO72" s="20">
        <f t="shared" si="16"/>
        <v>-4826.1999999999935</v>
      </c>
      <c r="AP72" s="20">
        <f t="shared" si="14"/>
        <v>-3734.6999999999794</v>
      </c>
      <c r="AQ72" s="20">
        <f t="shared" si="14"/>
        <v>-3165.8300000000099</v>
      </c>
      <c r="AR72" s="20">
        <f t="shared" si="14"/>
        <v>-2514.5299999999966</v>
      </c>
      <c r="AS72" s="20">
        <f t="shared" si="14"/>
        <v>-2338.300000000007</v>
      </c>
      <c r="AT72" s="20">
        <f t="shared" si="14"/>
        <v>-2896.1899999999955</v>
      </c>
      <c r="AU72" s="20">
        <f t="shared" si="14"/>
        <v>-6382.1699999999892</v>
      </c>
      <c r="AV72" s="20">
        <f t="shared" si="14"/>
        <v>-3982.5499999999897</v>
      </c>
      <c r="AW72" s="20">
        <f t="shared" si="14"/>
        <v>-3775.3900000000067</v>
      </c>
      <c r="AX72" s="20">
        <f t="shared" si="14"/>
        <v>-8918.7499999999491</v>
      </c>
      <c r="AY72" s="20">
        <f t="shared" si="14"/>
        <v>-8254.1900000000314</v>
      </c>
      <c r="AZ72" s="20">
        <f t="shared" si="14"/>
        <v>-5819.5700000000197</v>
      </c>
      <c r="BA72" s="17">
        <v>-36.74</v>
      </c>
      <c r="BB72" s="17">
        <v>-28.52</v>
      </c>
      <c r="BC72" s="17">
        <v>-24.24</v>
      </c>
      <c r="BD72" s="17">
        <v>-19.309999999999999</v>
      </c>
      <c r="BE72" s="17">
        <v>-18.010000000000002</v>
      </c>
      <c r="BF72" s="17">
        <v>-22.38</v>
      </c>
      <c r="BG72" s="17">
        <v>-49.49</v>
      </c>
      <c r="BH72" s="17">
        <v>-30.98</v>
      </c>
      <c r="BI72" s="17">
        <v>-29.47</v>
      </c>
      <c r="BJ72" s="17">
        <v>-69.849999999999994</v>
      </c>
      <c r="BK72" s="17">
        <v>-64.87</v>
      </c>
      <c r="BL72" s="17">
        <v>-45.89</v>
      </c>
      <c r="BM72" s="20">
        <f t="shared" si="17"/>
        <v>-4862.9399999999932</v>
      </c>
      <c r="BN72" s="20">
        <f t="shared" si="15"/>
        <v>-3763.2199999999793</v>
      </c>
      <c r="BO72" s="20">
        <f t="shared" si="15"/>
        <v>-3190.0700000000097</v>
      </c>
      <c r="BP72" s="20">
        <f t="shared" si="15"/>
        <v>-2533.8399999999965</v>
      </c>
      <c r="BQ72" s="20">
        <f t="shared" si="15"/>
        <v>-2356.3100000000072</v>
      </c>
      <c r="BR72" s="20">
        <f t="shared" si="15"/>
        <v>-2918.5699999999956</v>
      </c>
      <c r="BS72" s="20">
        <f t="shared" si="15"/>
        <v>-6431.6599999999889</v>
      </c>
      <c r="BT72" s="20">
        <f t="shared" si="15"/>
        <v>-4013.5299999999897</v>
      </c>
      <c r="BU72" s="20">
        <f t="shared" si="15"/>
        <v>-3804.8600000000065</v>
      </c>
      <c r="BV72" s="20">
        <f t="shared" si="15"/>
        <v>-8988.5999999999494</v>
      </c>
      <c r="BW72" s="20">
        <f t="shared" si="15"/>
        <v>-8319.0600000000322</v>
      </c>
      <c r="BX72" s="20">
        <f t="shared" si="15"/>
        <v>-5865.46000000002</v>
      </c>
      <c r="BY72" s="17">
        <f t="shared" si="18"/>
        <v>-37546.469999999972</v>
      </c>
      <c r="BZ72" s="17">
        <f t="shared" si="19"/>
        <v>-1877.3300000000004</v>
      </c>
      <c r="CA72" s="17">
        <f t="shared" si="20"/>
        <v>-17624.32</v>
      </c>
      <c r="CB72" s="17">
        <f t="shared" si="21"/>
        <v>-57048.119999999974</v>
      </c>
    </row>
    <row r="73" spans="1:80" x14ac:dyDescent="0.25">
      <c r="A73" t="str">
        <f t="shared" si="13"/>
        <v>TAU.KAN</v>
      </c>
      <c r="B73" s="1" t="s">
        <v>31</v>
      </c>
      <c r="C73" s="1" t="s">
        <v>123</v>
      </c>
      <c r="D73" s="1" t="s">
        <v>123</v>
      </c>
      <c r="E73" s="17">
        <v>162.59000000000015</v>
      </c>
      <c r="F73" s="17">
        <v>94.850000000000364</v>
      </c>
      <c r="G73" s="17">
        <v>90.069999999999709</v>
      </c>
      <c r="H73" s="17">
        <v>63.760000000000218</v>
      </c>
      <c r="I73" s="17">
        <v>194.84999999999854</v>
      </c>
      <c r="J73" s="17">
        <v>254.38999999999942</v>
      </c>
      <c r="K73" s="17">
        <v>482.13999999999942</v>
      </c>
      <c r="L73" s="17">
        <v>192.59999999999854</v>
      </c>
      <c r="M73" s="17">
        <v>189.33999999999651</v>
      </c>
      <c r="N73" s="17">
        <v>371.20999999999913</v>
      </c>
      <c r="O73" s="17">
        <v>201.39000000000306</v>
      </c>
      <c r="P73" s="17">
        <v>143.23999999999796</v>
      </c>
      <c r="Q73" s="20">
        <v>8.1299999999998818</v>
      </c>
      <c r="R73" s="20">
        <v>4.7400000000000091</v>
      </c>
      <c r="S73" s="20">
        <v>4.5</v>
      </c>
      <c r="T73" s="20">
        <v>3.1899999999999977</v>
      </c>
      <c r="U73" s="20">
        <v>9.7400000000000091</v>
      </c>
      <c r="V73" s="20">
        <v>12.720000000000027</v>
      </c>
      <c r="W73" s="20">
        <v>24.110000000000127</v>
      </c>
      <c r="X73" s="20">
        <v>9.6299999999998818</v>
      </c>
      <c r="Y73" s="20">
        <v>9.4600000000000364</v>
      </c>
      <c r="Z73" s="20">
        <v>18.559999999999945</v>
      </c>
      <c r="AA73" s="20">
        <v>10.069999999999936</v>
      </c>
      <c r="AB73" s="20">
        <v>7.1599999999999682</v>
      </c>
      <c r="AC73" s="17">
        <v>79.410000000001673</v>
      </c>
      <c r="AD73" s="17">
        <v>45.899999999999636</v>
      </c>
      <c r="AE73" s="17">
        <v>43.220000000000255</v>
      </c>
      <c r="AF73" s="17">
        <v>30.300000000000182</v>
      </c>
      <c r="AG73" s="17">
        <v>91.680000000000291</v>
      </c>
      <c r="AH73" s="17">
        <v>118.39999999999782</v>
      </c>
      <c r="AI73" s="17">
        <v>222.02999999999884</v>
      </c>
      <c r="AJ73" s="17">
        <v>87.709999999999127</v>
      </c>
      <c r="AK73" s="17">
        <v>85.260000000000218</v>
      </c>
      <c r="AL73" s="17">
        <v>165.34000000000015</v>
      </c>
      <c r="AM73" s="17">
        <v>88.670000000000073</v>
      </c>
      <c r="AN73" s="17">
        <v>62.360000000000582</v>
      </c>
      <c r="AO73" s="20">
        <f t="shared" si="16"/>
        <v>250.1300000000017</v>
      </c>
      <c r="AP73" s="20">
        <f t="shared" si="14"/>
        <v>145.49</v>
      </c>
      <c r="AQ73" s="20">
        <f t="shared" si="14"/>
        <v>137.78999999999996</v>
      </c>
      <c r="AR73" s="20">
        <f t="shared" si="14"/>
        <v>97.250000000000398</v>
      </c>
      <c r="AS73" s="20">
        <f t="shared" si="14"/>
        <v>296.26999999999884</v>
      </c>
      <c r="AT73" s="20">
        <f t="shared" si="14"/>
        <v>385.50999999999726</v>
      </c>
      <c r="AU73" s="20">
        <f t="shared" si="14"/>
        <v>728.27999999999838</v>
      </c>
      <c r="AV73" s="20">
        <f t="shared" si="14"/>
        <v>289.93999999999755</v>
      </c>
      <c r="AW73" s="20">
        <f t="shared" si="14"/>
        <v>284.05999999999676</v>
      </c>
      <c r="AX73" s="20">
        <f t="shared" si="14"/>
        <v>555.10999999999922</v>
      </c>
      <c r="AY73" s="20">
        <f t="shared" si="14"/>
        <v>300.13000000000306</v>
      </c>
      <c r="AZ73" s="20">
        <f t="shared" si="14"/>
        <v>212.75999999999851</v>
      </c>
      <c r="BA73" s="17">
        <v>1.9</v>
      </c>
      <c r="BB73" s="17">
        <v>1.1100000000000001</v>
      </c>
      <c r="BC73" s="17">
        <v>1.05</v>
      </c>
      <c r="BD73" s="17">
        <v>0.75</v>
      </c>
      <c r="BE73" s="17">
        <v>2.2799999999999998</v>
      </c>
      <c r="BF73" s="17">
        <v>2.98</v>
      </c>
      <c r="BG73" s="17">
        <v>5.65</v>
      </c>
      <c r="BH73" s="17">
        <v>2.2599999999999998</v>
      </c>
      <c r="BI73" s="17">
        <v>2.2200000000000002</v>
      </c>
      <c r="BJ73" s="17">
        <v>4.3499999999999996</v>
      </c>
      <c r="BK73" s="17">
        <v>2.36</v>
      </c>
      <c r="BL73" s="17">
        <v>1.68</v>
      </c>
      <c r="BM73" s="20">
        <f t="shared" si="17"/>
        <v>252.03000000000171</v>
      </c>
      <c r="BN73" s="20">
        <f t="shared" si="15"/>
        <v>146.60000000000002</v>
      </c>
      <c r="BO73" s="20">
        <f t="shared" si="15"/>
        <v>138.83999999999997</v>
      </c>
      <c r="BP73" s="20">
        <f t="shared" si="15"/>
        <v>98.000000000000398</v>
      </c>
      <c r="BQ73" s="20">
        <f t="shared" si="15"/>
        <v>298.54999999999882</v>
      </c>
      <c r="BR73" s="20">
        <f t="shared" si="15"/>
        <v>388.48999999999728</v>
      </c>
      <c r="BS73" s="20">
        <f t="shared" si="15"/>
        <v>733.92999999999836</v>
      </c>
      <c r="BT73" s="20">
        <f t="shared" si="15"/>
        <v>292.19999999999754</v>
      </c>
      <c r="BU73" s="20">
        <f t="shared" si="15"/>
        <v>286.27999999999679</v>
      </c>
      <c r="BV73" s="20">
        <f t="shared" si="15"/>
        <v>559.45999999999924</v>
      </c>
      <c r="BW73" s="20">
        <f t="shared" si="15"/>
        <v>302.49000000000308</v>
      </c>
      <c r="BX73" s="20">
        <f t="shared" si="15"/>
        <v>214.43999999999852</v>
      </c>
      <c r="BY73" s="17">
        <f t="shared" si="18"/>
        <v>2440.429999999993</v>
      </c>
      <c r="BZ73" s="17">
        <f t="shared" si="19"/>
        <v>122.00999999999982</v>
      </c>
      <c r="CA73" s="17">
        <f t="shared" si="20"/>
        <v>1148.8699999999988</v>
      </c>
      <c r="CB73" s="17">
        <f t="shared" si="21"/>
        <v>3711.3099999999918</v>
      </c>
    </row>
    <row r="74" spans="1:80" x14ac:dyDescent="0.25">
      <c r="A74" t="str">
        <f t="shared" si="13"/>
        <v>EEC.KH1</v>
      </c>
      <c r="B74" s="1" t="s">
        <v>24</v>
      </c>
      <c r="C74" s="1" t="s">
        <v>124</v>
      </c>
      <c r="D74" s="1" t="s">
        <v>124</v>
      </c>
      <c r="E74" s="17">
        <v>8142.2399999999907</v>
      </c>
      <c r="F74" s="17">
        <v>5505.2600000002421</v>
      </c>
      <c r="G74" s="17">
        <v>4980.9600000000792</v>
      </c>
      <c r="H74" s="17">
        <v>4683.8800000000047</v>
      </c>
      <c r="I74" s="17">
        <v>6095.7199999999721</v>
      </c>
      <c r="J74" s="17">
        <v>6366.5699999998324</v>
      </c>
      <c r="K74" s="17">
        <v>14497.040000000037</v>
      </c>
      <c r="L74" s="17">
        <v>8275.7700000000186</v>
      </c>
      <c r="M74" s="17">
        <v>8169.9099999999162</v>
      </c>
      <c r="N74" s="17">
        <v>14538.740000000224</v>
      </c>
      <c r="O74" s="17">
        <v>11245.14000000013</v>
      </c>
      <c r="P74" s="17">
        <v>6343.9299999999348</v>
      </c>
      <c r="Q74" s="20">
        <v>407.10999999999967</v>
      </c>
      <c r="R74" s="20">
        <v>275.27</v>
      </c>
      <c r="S74" s="20">
        <v>249.05000000000018</v>
      </c>
      <c r="T74" s="20">
        <v>234.1899999999996</v>
      </c>
      <c r="U74" s="20">
        <v>304.78999999999996</v>
      </c>
      <c r="V74" s="20">
        <v>318.32999999999993</v>
      </c>
      <c r="W74" s="20">
        <v>724.84999999999854</v>
      </c>
      <c r="X74" s="20">
        <v>413.79000000000087</v>
      </c>
      <c r="Y74" s="20">
        <v>408.48999999999978</v>
      </c>
      <c r="Z74" s="20">
        <v>726.93000000000029</v>
      </c>
      <c r="AA74" s="20">
        <v>562.26000000000204</v>
      </c>
      <c r="AB74" s="20">
        <v>317.20000000000073</v>
      </c>
      <c r="AC74" s="17">
        <v>3976.8199999999997</v>
      </c>
      <c r="AD74" s="17">
        <v>2664.3199999999997</v>
      </c>
      <c r="AE74" s="17">
        <v>2390.5199999999968</v>
      </c>
      <c r="AF74" s="17">
        <v>2226.0599999999977</v>
      </c>
      <c r="AG74" s="17">
        <v>2868.25</v>
      </c>
      <c r="AH74" s="17">
        <v>2963.25</v>
      </c>
      <c r="AI74" s="17">
        <v>6675.9899999999907</v>
      </c>
      <c r="AJ74" s="17">
        <v>3768.8800000000047</v>
      </c>
      <c r="AK74" s="17">
        <v>3679.0299999999988</v>
      </c>
      <c r="AL74" s="17">
        <v>6475.320000000007</v>
      </c>
      <c r="AM74" s="17">
        <v>4951.1000000000058</v>
      </c>
      <c r="AN74" s="17">
        <v>2761.8700000000099</v>
      </c>
      <c r="AO74" s="20">
        <f t="shared" si="16"/>
        <v>12526.169999999991</v>
      </c>
      <c r="AP74" s="20">
        <f t="shared" si="14"/>
        <v>8444.8500000002423</v>
      </c>
      <c r="AQ74" s="20">
        <f t="shared" si="14"/>
        <v>7620.5300000000761</v>
      </c>
      <c r="AR74" s="20">
        <f t="shared" si="14"/>
        <v>7144.1300000000019</v>
      </c>
      <c r="AS74" s="20">
        <f t="shared" si="14"/>
        <v>9268.7599999999729</v>
      </c>
      <c r="AT74" s="20">
        <f t="shared" si="14"/>
        <v>9648.1499999998323</v>
      </c>
      <c r="AU74" s="20">
        <f t="shared" si="14"/>
        <v>21897.880000000026</v>
      </c>
      <c r="AV74" s="20">
        <f t="shared" ref="AP74:AZ97" si="22">L74+X74+AJ74</f>
        <v>12458.440000000024</v>
      </c>
      <c r="AW74" s="20">
        <f t="shared" si="22"/>
        <v>12257.429999999915</v>
      </c>
      <c r="AX74" s="20">
        <f t="shared" si="22"/>
        <v>21740.990000000231</v>
      </c>
      <c r="AY74" s="20">
        <f t="shared" si="22"/>
        <v>16758.500000000138</v>
      </c>
      <c r="AZ74" s="20">
        <f t="shared" si="22"/>
        <v>9422.9999999999454</v>
      </c>
      <c r="BA74" s="17">
        <v>95.36</v>
      </c>
      <c r="BB74" s="17">
        <v>64.48</v>
      </c>
      <c r="BC74" s="17">
        <v>58.34</v>
      </c>
      <c r="BD74" s="17">
        <v>54.86</v>
      </c>
      <c r="BE74" s="17">
        <v>71.39</v>
      </c>
      <c r="BF74" s="17">
        <v>74.569999999999993</v>
      </c>
      <c r="BG74" s="17">
        <v>169.79</v>
      </c>
      <c r="BH74" s="17">
        <v>96.93</v>
      </c>
      <c r="BI74" s="17">
        <v>95.69</v>
      </c>
      <c r="BJ74" s="17">
        <v>170.28</v>
      </c>
      <c r="BK74" s="17">
        <v>131.71</v>
      </c>
      <c r="BL74" s="17">
        <v>74.3</v>
      </c>
      <c r="BM74" s="20">
        <f t="shared" si="17"/>
        <v>12621.529999999992</v>
      </c>
      <c r="BN74" s="20">
        <f t="shared" si="15"/>
        <v>8509.3300000002419</v>
      </c>
      <c r="BO74" s="20">
        <f t="shared" si="15"/>
        <v>7678.8700000000763</v>
      </c>
      <c r="BP74" s="20">
        <f t="shared" si="15"/>
        <v>7198.9900000000016</v>
      </c>
      <c r="BQ74" s="20">
        <f t="shared" si="15"/>
        <v>9340.1499999999724</v>
      </c>
      <c r="BR74" s="20">
        <f t="shared" si="15"/>
        <v>9722.719999999832</v>
      </c>
      <c r="BS74" s="20">
        <f t="shared" si="15"/>
        <v>22067.670000000027</v>
      </c>
      <c r="BT74" s="20">
        <f t="shared" ref="BN74:BX97" si="23">AV74+BH74</f>
        <v>12555.370000000024</v>
      </c>
      <c r="BU74" s="20">
        <f t="shared" si="23"/>
        <v>12353.119999999915</v>
      </c>
      <c r="BV74" s="20">
        <f t="shared" si="23"/>
        <v>21911.27000000023</v>
      </c>
      <c r="BW74" s="20">
        <f t="shared" si="23"/>
        <v>16890.210000000137</v>
      </c>
      <c r="BX74" s="20">
        <f t="shared" si="23"/>
        <v>9497.2999999999447</v>
      </c>
      <c r="BY74" s="17">
        <f t="shared" si="18"/>
        <v>98845.160000000382</v>
      </c>
      <c r="BZ74" s="17">
        <f t="shared" si="19"/>
        <v>4942.260000000002</v>
      </c>
      <c r="CA74" s="17">
        <f t="shared" si="20"/>
        <v>46559.110000000015</v>
      </c>
      <c r="CB74" s="17">
        <f t="shared" si="21"/>
        <v>150346.53000000038</v>
      </c>
    </row>
    <row r="75" spans="1:80" x14ac:dyDescent="0.25">
      <c r="A75" t="str">
        <f t="shared" si="13"/>
        <v>EEC.KH2</v>
      </c>
      <c r="B75" s="1" t="s">
        <v>24</v>
      </c>
      <c r="C75" s="1" t="s">
        <v>125</v>
      </c>
      <c r="D75" s="1" t="s">
        <v>125</v>
      </c>
      <c r="E75" s="17">
        <v>7461.3899999998976</v>
      </c>
      <c r="F75" s="17">
        <v>5040.3299999999581</v>
      </c>
      <c r="G75" s="17">
        <v>4409.5500000000466</v>
      </c>
      <c r="H75" s="17">
        <v>0</v>
      </c>
      <c r="I75" s="17">
        <v>3530.9899999999907</v>
      </c>
      <c r="J75" s="17">
        <v>6518.1099999998696</v>
      </c>
      <c r="K75" s="17">
        <v>14506.259999999776</v>
      </c>
      <c r="L75" s="17">
        <v>8298.8800000003539</v>
      </c>
      <c r="M75" s="17">
        <v>7161.1599999999162</v>
      </c>
      <c r="N75" s="17">
        <v>19444.620000000112</v>
      </c>
      <c r="O75" s="17">
        <v>11226.860000000335</v>
      </c>
      <c r="P75" s="17">
        <v>7430.4700000002049</v>
      </c>
      <c r="Q75" s="20">
        <v>373.06999999999971</v>
      </c>
      <c r="R75" s="20">
        <v>252.01000000000022</v>
      </c>
      <c r="S75" s="20">
        <v>220.48000000000002</v>
      </c>
      <c r="T75" s="20">
        <v>0</v>
      </c>
      <c r="U75" s="20">
        <v>176.55000000000018</v>
      </c>
      <c r="V75" s="20">
        <v>325.90999999999985</v>
      </c>
      <c r="W75" s="20">
        <v>725.31999999999971</v>
      </c>
      <c r="X75" s="20">
        <v>414.94000000000051</v>
      </c>
      <c r="Y75" s="20">
        <v>358.05999999999949</v>
      </c>
      <c r="Z75" s="20">
        <v>972.22999999999956</v>
      </c>
      <c r="AA75" s="20">
        <v>561.34000000000015</v>
      </c>
      <c r="AB75" s="20">
        <v>371.51999999999862</v>
      </c>
      <c r="AC75" s="17">
        <v>3644.2799999999988</v>
      </c>
      <c r="AD75" s="17">
        <v>2439.3099999999977</v>
      </c>
      <c r="AE75" s="17">
        <v>2116.2799999999988</v>
      </c>
      <c r="AF75" s="17">
        <v>0</v>
      </c>
      <c r="AG75" s="17">
        <v>1661.4500000000044</v>
      </c>
      <c r="AH75" s="17">
        <v>3033.7799999999988</v>
      </c>
      <c r="AI75" s="17">
        <v>6680.2300000000105</v>
      </c>
      <c r="AJ75" s="17">
        <v>3779.4100000000035</v>
      </c>
      <c r="AK75" s="17">
        <v>3224.7799999999988</v>
      </c>
      <c r="AL75" s="17">
        <v>8660.320000000007</v>
      </c>
      <c r="AM75" s="17">
        <v>4943.0499999999884</v>
      </c>
      <c r="AN75" s="17">
        <v>3234.9100000000035</v>
      </c>
      <c r="AO75" s="20">
        <f t="shared" si="16"/>
        <v>11478.739999999896</v>
      </c>
      <c r="AP75" s="20">
        <f t="shared" si="22"/>
        <v>7731.649999999956</v>
      </c>
      <c r="AQ75" s="20">
        <f t="shared" si="22"/>
        <v>6746.310000000045</v>
      </c>
      <c r="AR75" s="20">
        <f t="shared" si="22"/>
        <v>0</v>
      </c>
      <c r="AS75" s="20">
        <f t="shared" si="22"/>
        <v>5368.9899999999952</v>
      </c>
      <c r="AT75" s="20">
        <f t="shared" si="22"/>
        <v>9877.7999999998683</v>
      </c>
      <c r="AU75" s="20">
        <f t="shared" si="22"/>
        <v>21911.809999999787</v>
      </c>
      <c r="AV75" s="20">
        <f t="shared" si="22"/>
        <v>12493.230000000358</v>
      </c>
      <c r="AW75" s="20">
        <f t="shared" si="22"/>
        <v>10743.999999999915</v>
      </c>
      <c r="AX75" s="20">
        <f t="shared" si="22"/>
        <v>29077.170000000118</v>
      </c>
      <c r="AY75" s="20">
        <f t="shared" si="22"/>
        <v>16731.250000000324</v>
      </c>
      <c r="AZ75" s="20">
        <f t="shared" si="22"/>
        <v>11036.900000000207</v>
      </c>
      <c r="BA75" s="17">
        <v>87.39</v>
      </c>
      <c r="BB75" s="17">
        <v>59.03</v>
      </c>
      <c r="BC75" s="17">
        <v>51.65</v>
      </c>
      <c r="BD75" s="17">
        <v>0</v>
      </c>
      <c r="BE75" s="17">
        <v>41.36</v>
      </c>
      <c r="BF75" s="17">
        <v>76.34</v>
      </c>
      <c r="BG75" s="17">
        <v>169.9</v>
      </c>
      <c r="BH75" s="17">
        <v>97.2</v>
      </c>
      <c r="BI75" s="17">
        <v>83.87</v>
      </c>
      <c r="BJ75" s="17">
        <v>227.74</v>
      </c>
      <c r="BK75" s="17">
        <v>131.49</v>
      </c>
      <c r="BL75" s="17">
        <v>87.03</v>
      </c>
      <c r="BM75" s="20">
        <f t="shared" si="17"/>
        <v>11566.129999999896</v>
      </c>
      <c r="BN75" s="20">
        <f t="shared" si="23"/>
        <v>7790.6799999999557</v>
      </c>
      <c r="BO75" s="20">
        <f t="shared" si="23"/>
        <v>6797.9600000000446</v>
      </c>
      <c r="BP75" s="20">
        <f t="shared" si="23"/>
        <v>0</v>
      </c>
      <c r="BQ75" s="20">
        <f t="shared" si="23"/>
        <v>5410.3499999999949</v>
      </c>
      <c r="BR75" s="20">
        <f t="shared" si="23"/>
        <v>9954.1399999998685</v>
      </c>
      <c r="BS75" s="20">
        <f t="shared" si="23"/>
        <v>22081.709999999788</v>
      </c>
      <c r="BT75" s="20">
        <f t="shared" si="23"/>
        <v>12590.430000000359</v>
      </c>
      <c r="BU75" s="20">
        <f t="shared" si="23"/>
        <v>10827.869999999915</v>
      </c>
      <c r="BV75" s="20">
        <f t="shared" si="23"/>
        <v>29304.91000000012</v>
      </c>
      <c r="BW75" s="20">
        <f t="shared" si="23"/>
        <v>16862.740000000325</v>
      </c>
      <c r="BX75" s="20">
        <f t="shared" si="23"/>
        <v>11123.930000000208</v>
      </c>
      <c r="BY75" s="17">
        <f t="shared" si="18"/>
        <v>95028.620000000461</v>
      </c>
      <c r="BZ75" s="17">
        <f t="shared" si="19"/>
        <v>4751.4299999999985</v>
      </c>
      <c r="CA75" s="17">
        <f t="shared" si="20"/>
        <v>44530.8</v>
      </c>
      <c r="CB75" s="17">
        <f t="shared" si="21"/>
        <v>144310.85000000047</v>
      </c>
    </row>
    <row r="76" spans="1:80" x14ac:dyDescent="0.25">
      <c r="A76" t="str">
        <f t="shared" si="13"/>
        <v>KHW.KHW1</v>
      </c>
      <c r="B76" s="1" t="s">
        <v>128</v>
      </c>
      <c r="C76" s="1" t="s">
        <v>129</v>
      </c>
      <c r="D76" s="1" t="s">
        <v>129</v>
      </c>
      <c r="E76" s="17">
        <v>0</v>
      </c>
      <c r="F76" s="17">
        <v>-1.1999999999999993</v>
      </c>
      <c r="G76" s="17">
        <v>-38.5</v>
      </c>
      <c r="H76" s="17">
        <v>-55.8599999999999</v>
      </c>
      <c r="I76" s="17">
        <v>-94.949999999999818</v>
      </c>
      <c r="J76" s="17">
        <v>-81.020000000000437</v>
      </c>
      <c r="K76" s="17">
        <v>-111.36000000000013</v>
      </c>
      <c r="L76" s="17">
        <v>-53.189999999999827</v>
      </c>
      <c r="M76" s="17">
        <v>-93.920000000000073</v>
      </c>
      <c r="N76" s="17">
        <v>-241.72000000000025</v>
      </c>
      <c r="O76" s="17">
        <v>-194.98999999999978</v>
      </c>
      <c r="P76" s="17">
        <v>-217.03000000000065</v>
      </c>
      <c r="Q76" s="20">
        <v>0</v>
      </c>
      <c r="R76" s="20">
        <v>-6.0000000000000053E-2</v>
      </c>
      <c r="S76" s="20">
        <v>-1.9200000000000017</v>
      </c>
      <c r="T76" s="20">
        <v>-2.7900000000000063</v>
      </c>
      <c r="U76" s="20">
        <v>-4.75</v>
      </c>
      <c r="V76" s="20">
        <v>-4.0500000000000114</v>
      </c>
      <c r="W76" s="20">
        <v>-5.5700000000000074</v>
      </c>
      <c r="X76" s="20">
        <v>-2.6600000000000037</v>
      </c>
      <c r="Y76" s="20">
        <v>-4.7000000000000028</v>
      </c>
      <c r="Z76" s="20">
        <v>-12.080000000000013</v>
      </c>
      <c r="AA76" s="20">
        <v>-9.75</v>
      </c>
      <c r="AB76" s="20">
        <v>-10.849999999999994</v>
      </c>
      <c r="AC76" s="17">
        <v>0</v>
      </c>
      <c r="AD76" s="17">
        <v>-0.58000000000000007</v>
      </c>
      <c r="AE76" s="17">
        <v>-18.480000000000018</v>
      </c>
      <c r="AF76" s="17">
        <v>-26.549999999999955</v>
      </c>
      <c r="AG76" s="17">
        <v>-44.679999999999836</v>
      </c>
      <c r="AH76" s="17">
        <v>-37.710000000000036</v>
      </c>
      <c r="AI76" s="17">
        <v>-51.279999999999973</v>
      </c>
      <c r="AJ76" s="17">
        <v>-24.229999999999961</v>
      </c>
      <c r="AK76" s="17">
        <v>-42.289999999999964</v>
      </c>
      <c r="AL76" s="17">
        <v>-107.66000000000008</v>
      </c>
      <c r="AM76" s="17">
        <v>-85.849999999999909</v>
      </c>
      <c r="AN76" s="17">
        <v>-94.480000000000018</v>
      </c>
      <c r="AO76" s="20">
        <f t="shared" si="16"/>
        <v>0</v>
      </c>
      <c r="AP76" s="20">
        <f t="shared" si="22"/>
        <v>-1.8399999999999994</v>
      </c>
      <c r="AQ76" s="20">
        <f t="shared" si="22"/>
        <v>-58.90000000000002</v>
      </c>
      <c r="AR76" s="20">
        <f t="shared" si="22"/>
        <v>-85.199999999999861</v>
      </c>
      <c r="AS76" s="20">
        <f t="shared" si="22"/>
        <v>-144.37999999999965</v>
      </c>
      <c r="AT76" s="20">
        <f t="shared" si="22"/>
        <v>-122.78000000000048</v>
      </c>
      <c r="AU76" s="20">
        <f t="shared" si="22"/>
        <v>-168.21000000000009</v>
      </c>
      <c r="AV76" s="20">
        <f t="shared" si="22"/>
        <v>-80.079999999999785</v>
      </c>
      <c r="AW76" s="20">
        <f t="shared" si="22"/>
        <v>-140.91000000000003</v>
      </c>
      <c r="AX76" s="20">
        <f t="shared" si="22"/>
        <v>-361.46000000000038</v>
      </c>
      <c r="AY76" s="20">
        <f t="shared" si="22"/>
        <v>-290.58999999999969</v>
      </c>
      <c r="AZ76" s="20">
        <f t="shared" si="22"/>
        <v>-322.3600000000007</v>
      </c>
      <c r="BA76" s="17">
        <v>0</v>
      </c>
      <c r="BB76" s="17">
        <v>-0.01</v>
      </c>
      <c r="BC76" s="17">
        <v>-0.45</v>
      </c>
      <c r="BD76" s="17">
        <v>-0.65</v>
      </c>
      <c r="BE76" s="17">
        <v>-1.1100000000000001</v>
      </c>
      <c r="BF76" s="17">
        <v>-0.95</v>
      </c>
      <c r="BG76" s="17">
        <v>-1.3</v>
      </c>
      <c r="BH76" s="17">
        <v>-0.62</v>
      </c>
      <c r="BI76" s="17">
        <v>-1.1000000000000001</v>
      </c>
      <c r="BJ76" s="17">
        <v>-2.83</v>
      </c>
      <c r="BK76" s="17">
        <v>-2.2799999999999998</v>
      </c>
      <c r="BL76" s="17">
        <v>-2.54</v>
      </c>
      <c r="BM76" s="20">
        <f t="shared" si="17"/>
        <v>0</v>
      </c>
      <c r="BN76" s="20">
        <f t="shared" si="23"/>
        <v>-1.8499999999999994</v>
      </c>
      <c r="BO76" s="20">
        <f t="shared" si="23"/>
        <v>-59.350000000000023</v>
      </c>
      <c r="BP76" s="20">
        <f t="shared" si="23"/>
        <v>-85.849999999999866</v>
      </c>
      <c r="BQ76" s="20">
        <f t="shared" si="23"/>
        <v>-145.48999999999967</v>
      </c>
      <c r="BR76" s="20">
        <f t="shared" si="23"/>
        <v>-123.73000000000049</v>
      </c>
      <c r="BS76" s="20">
        <f t="shared" si="23"/>
        <v>-169.5100000000001</v>
      </c>
      <c r="BT76" s="20">
        <f t="shared" si="23"/>
        <v>-80.69999999999979</v>
      </c>
      <c r="BU76" s="20">
        <f t="shared" si="23"/>
        <v>-142.01000000000002</v>
      </c>
      <c r="BV76" s="20">
        <f t="shared" si="23"/>
        <v>-364.29000000000036</v>
      </c>
      <c r="BW76" s="20">
        <f t="shared" si="23"/>
        <v>-292.86999999999966</v>
      </c>
      <c r="BX76" s="20">
        <f t="shared" si="23"/>
        <v>-324.90000000000072</v>
      </c>
      <c r="BY76" s="17">
        <f t="shared" si="18"/>
        <v>-1183.7400000000009</v>
      </c>
      <c r="BZ76" s="17">
        <f t="shared" si="19"/>
        <v>-59.180000000000042</v>
      </c>
      <c r="CA76" s="17">
        <f t="shared" si="20"/>
        <v>-547.62999999999977</v>
      </c>
      <c r="CB76" s="17">
        <f t="shared" si="21"/>
        <v>-1790.5500000000009</v>
      </c>
    </row>
    <row r="77" spans="1:80" x14ac:dyDescent="0.25">
      <c r="A77" t="str">
        <f t="shared" si="13"/>
        <v>MANH.SPCIMP</v>
      </c>
      <c r="B77" s="1" t="s">
        <v>130</v>
      </c>
      <c r="C77" s="1" t="s">
        <v>131</v>
      </c>
      <c r="D77" s="1" t="s">
        <v>73</v>
      </c>
      <c r="E77" s="17">
        <v>-136.20000000000073</v>
      </c>
      <c r="F77" s="17">
        <v>-63.230000000000246</v>
      </c>
      <c r="G77" s="17">
        <v>-92.960000000000946</v>
      </c>
      <c r="H77" s="17">
        <v>-165.77000000000044</v>
      </c>
      <c r="I77" s="17">
        <v>-55.1099999999999</v>
      </c>
      <c r="J77" s="17">
        <v>-51.789999999999964</v>
      </c>
      <c r="K77" s="17">
        <v>-136.70000000000073</v>
      </c>
      <c r="L77" s="17">
        <v>-39.450000000000273</v>
      </c>
      <c r="M77" s="17">
        <v>-29.519999999999982</v>
      </c>
      <c r="N77" s="17">
        <v>-94.829999999999927</v>
      </c>
      <c r="O77" s="17">
        <v>-58.570000000000164</v>
      </c>
      <c r="P77" s="17">
        <v>-86.909999999999854</v>
      </c>
      <c r="Q77" s="20">
        <v>-6.8100000000000023</v>
      </c>
      <c r="R77" s="20">
        <v>-3.1599999999999966</v>
      </c>
      <c r="S77" s="20">
        <v>-4.6500000000000057</v>
      </c>
      <c r="T77" s="20">
        <v>-8.289999999999992</v>
      </c>
      <c r="U77" s="20">
        <v>-2.75</v>
      </c>
      <c r="V77" s="20">
        <v>-2.5900000000000034</v>
      </c>
      <c r="W77" s="20">
        <v>-6.8299999999999983</v>
      </c>
      <c r="X77" s="20">
        <v>-1.9800000000000004</v>
      </c>
      <c r="Y77" s="20">
        <v>-1.4699999999999998</v>
      </c>
      <c r="Z77" s="20">
        <v>-4.7399999999999949</v>
      </c>
      <c r="AA77" s="20">
        <v>-2.9299999999999997</v>
      </c>
      <c r="AB77" s="20">
        <v>-4.3500000000000014</v>
      </c>
      <c r="AC77" s="17">
        <v>-66.529999999999973</v>
      </c>
      <c r="AD77" s="17">
        <v>-30.600000000000023</v>
      </c>
      <c r="AE77" s="17">
        <v>-44.620000000000118</v>
      </c>
      <c r="AF77" s="17">
        <v>-78.789999999999964</v>
      </c>
      <c r="AG77" s="17">
        <v>-25.930000000000064</v>
      </c>
      <c r="AH77" s="17">
        <v>-24.100000000000023</v>
      </c>
      <c r="AI77" s="17">
        <v>-62.949999999999989</v>
      </c>
      <c r="AJ77" s="17">
        <v>-17.960000000000008</v>
      </c>
      <c r="AK77" s="17">
        <v>-13.29</v>
      </c>
      <c r="AL77" s="17">
        <v>-42.240000000000009</v>
      </c>
      <c r="AM77" s="17">
        <v>-25.789999999999964</v>
      </c>
      <c r="AN77" s="17">
        <v>-37.839999999999975</v>
      </c>
      <c r="AO77" s="20">
        <f t="shared" si="16"/>
        <v>-209.5400000000007</v>
      </c>
      <c r="AP77" s="20">
        <f t="shared" si="22"/>
        <v>-96.990000000000265</v>
      </c>
      <c r="AQ77" s="20">
        <f t="shared" si="22"/>
        <v>-142.23000000000107</v>
      </c>
      <c r="AR77" s="20">
        <f t="shared" si="22"/>
        <v>-252.85000000000039</v>
      </c>
      <c r="AS77" s="20">
        <f t="shared" si="22"/>
        <v>-83.789999999999964</v>
      </c>
      <c r="AT77" s="20">
        <f t="shared" si="22"/>
        <v>-78.47999999999999</v>
      </c>
      <c r="AU77" s="20">
        <f t="shared" si="22"/>
        <v>-206.4800000000007</v>
      </c>
      <c r="AV77" s="20">
        <f t="shared" si="22"/>
        <v>-59.390000000000285</v>
      </c>
      <c r="AW77" s="20">
        <f t="shared" si="22"/>
        <v>-44.27999999999998</v>
      </c>
      <c r="AX77" s="20">
        <f t="shared" si="22"/>
        <v>-141.80999999999995</v>
      </c>
      <c r="AY77" s="20">
        <f t="shared" si="22"/>
        <v>-87.290000000000134</v>
      </c>
      <c r="AZ77" s="20">
        <f t="shared" si="22"/>
        <v>-129.09999999999982</v>
      </c>
      <c r="BA77" s="17">
        <v>-1.6</v>
      </c>
      <c r="BB77" s="17">
        <v>-0.74</v>
      </c>
      <c r="BC77" s="17">
        <v>-1.0900000000000001</v>
      </c>
      <c r="BD77" s="17">
        <v>-1.94</v>
      </c>
      <c r="BE77" s="17">
        <v>-0.65</v>
      </c>
      <c r="BF77" s="17">
        <v>-0.61</v>
      </c>
      <c r="BG77" s="17">
        <v>-1.6</v>
      </c>
      <c r="BH77" s="17">
        <v>-0.46</v>
      </c>
      <c r="BI77" s="17">
        <v>-0.35</v>
      </c>
      <c r="BJ77" s="17">
        <v>-1.1100000000000001</v>
      </c>
      <c r="BK77" s="17">
        <v>-0.69</v>
      </c>
      <c r="BL77" s="17">
        <v>-1.02</v>
      </c>
      <c r="BM77" s="20">
        <f t="shared" si="17"/>
        <v>-211.1400000000007</v>
      </c>
      <c r="BN77" s="20">
        <f t="shared" si="23"/>
        <v>-97.73000000000026</v>
      </c>
      <c r="BO77" s="20">
        <f t="shared" si="23"/>
        <v>-143.32000000000107</v>
      </c>
      <c r="BP77" s="20">
        <f t="shared" si="23"/>
        <v>-254.79000000000039</v>
      </c>
      <c r="BQ77" s="20">
        <f t="shared" si="23"/>
        <v>-84.439999999999969</v>
      </c>
      <c r="BR77" s="20">
        <f t="shared" si="23"/>
        <v>-79.089999999999989</v>
      </c>
      <c r="BS77" s="20">
        <f t="shared" si="23"/>
        <v>-208.08000000000069</v>
      </c>
      <c r="BT77" s="20">
        <f t="shared" si="23"/>
        <v>-59.850000000000286</v>
      </c>
      <c r="BU77" s="20">
        <f t="shared" si="23"/>
        <v>-44.629999999999981</v>
      </c>
      <c r="BV77" s="20">
        <f t="shared" si="23"/>
        <v>-142.91999999999996</v>
      </c>
      <c r="BW77" s="20">
        <f t="shared" si="23"/>
        <v>-87.980000000000132</v>
      </c>
      <c r="BX77" s="20">
        <f t="shared" si="23"/>
        <v>-130.11999999999983</v>
      </c>
      <c r="BY77" s="17">
        <f t="shared" si="18"/>
        <v>-1011.0400000000031</v>
      </c>
      <c r="BZ77" s="17">
        <f t="shared" si="19"/>
        <v>-50.55</v>
      </c>
      <c r="CA77" s="17">
        <f t="shared" si="20"/>
        <v>-482.50000000000011</v>
      </c>
      <c r="CB77" s="17">
        <f t="shared" si="21"/>
        <v>-1544.0900000000033</v>
      </c>
    </row>
    <row r="78" spans="1:80" x14ac:dyDescent="0.25">
      <c r="A78" t="str">
        <f t="shared" si="13"/>
        <v>ASEI.MKR1</v>
      </c>
      <c r="B78" s="1" t="s">
        <v>690</v>
      </c>
      <c r="C78" s="1" t="s">
        <v>136</v>
      </c>
      <c r="D78" s="1" t="s">
        <v>136</v>
      </c>
      <c r="E78" s="17">
        <v>0</v>
      </c>
      <c r="F78" s="17">
        <v>0</v>
      </c>
      <c r="G78" s="17">
        <v>0</v>
      </c>
      <c r="H78" s="17">
        <v>0</v>
      </c>
      <c r="I78" s="17">
        <v>0</v>
      </c>
      <c r="J78" s="17">
        <v>0</v>
      </c>
      <c r="K78" s="17">
        <v>0</v>
      </c>
      <c r="L78" s="17">
        <v>0</v>
      </c>
      <c r="M78" s="17">
        <v>0</v>
      </c>
      <c r="N78" s="17">
        <v>0</v>
      </c>
      <c r="O78" s="17">
        <v>0</v>
      </c>
      <c r="P78" s="17">
        <v>0</v>
      </c>
      <c r="Q78" s="20">
        <v>0</v>
      </c>
      <c r="R78" s="20">
        <v>0</v>
      </c>
      <c r="S78" s="20">
        <v>0</v>
      </c>
      <c r="T78" s="20">
        <v>0</v>
      </c>
      <c r="U78" s="20">
        <v>0</v>
      </c>
      <c r="V78" s="20">
        <v>0</v>
      </c>
      <c r="W78" s="20">
        <v>0</v>
      </c>
      <c r="X78" s="20">
        <v>0</v>
      </c>
      <c r="Y78" s="20">
        <v>0</v>
      </c>
      <c r="Z78" s="20">
        <v>0</v>
      </c>
      <c r="AA78" s="20">
        <v>0</v>
      </c>
      <c r="AB78" s="20">
        <v>0</v>
      </c>
      <c r="AC78" s="17">
        <v>0</v>
      </c>
      <c r="AD78" s="17">
        <v>0</v>
      </c>
      <c r="AE78" s="17">
        <v>0</v>
      </c>
      <c r="AF78" s="17">
        <v>0</v>
      </c>
      <c r="AG78" s="17">
        <v>0</v>
      </c>
      <c r="AH78" s="17">
        <v>0</v>
      </c>
      <c r="AI78" s="17">
        <v>0</v>
      </c>
      <c r="AJ78" s="17">
        <v>0</v>
      </c>
      <c r="AK78" s="17">
        <v>0</v>
      </c>
      <c r="AL78" s="17">
        <v>0</v>
      </c>
      <c r="AM78" s="17">
        <v>0</v>
      </c>
      <c r="AN78" s="17">
        <v>0</v>
      </c>
      <c r="AO78" s="20">
        <f t="shared" si="16"/>
        <v>0</v>
      </c>
      <c r="AP78" s="20">
        <f t="shared" si="22"/>
        <v>0</v>
      </c>
      <c r="AQ78" s="20">
        <f t="shared" si="22"/>
        <v>0</v>
      </c>
      <c r="AR78" s="20">
        <f t="shared" si="22"/>
        <v>0</v>
      </c>
      <c r="AS78" s="20">
        <f t="shared" si="22"/>
        <v>0</v>
      </c>
      <c r="AT78" s="20">
        <f t="shared" si="22"/>
        <v>0</v>
      </c>
      <c r="AU78" s="20">
        <f t="shared" si="22"/>
        <v>0</v>
      </c>
      <c r="AV78" s="20">
        <f t="shared" si="22"/>
        <v>0</v>
      </c>
      <c r="AW78" s="20">
        <f t="shared" si="22"/>
        <v>0</v>
      </c>
      <c r="AX78" s="20">
        <f t="shared" si="22"/>
        <v>0</v>
      </c>
      <c r="AY78" s="20">
        <f t="shared" si="22"/>
        <v>0</v>
      </c>
      <c r="AZ78" s="20">
        <f t="shared" si="22"/>
        <v>0</v>
      </c>
      <c r="BA78" s="17">
        <v>0</v>
      </c>
      <c r="BB78" s="17">
        <v>0</v>
      </c>
      <c r="BC78" s="17">
        <v>0</v>
      </c>
      <c r="BD78" s="17">
        <v>0</v>
      </c>
      <c r="BE78" s="17">
        <v>0</v>
      </c>
      <c r="BF78" s="17">
        <v>0</v>
      </c>
      <c r="BG78" s="17">
        <v>0</v>
      </c>
      <c r="BH78" s="17">
        <v>0</v>
      </c>
      <c r="BI78" s="17">
        <v>0</v>
      </c>
      <c r="BJ78" s="17">
        <v>0</v>
      </c>
      <c r="BK78" s="17">
        <v>0</v>
      </c>
      <c r="BL78" s="17">
        <v>0</v>
      </c>
      <c r="BM78" s="20">
        <f t="shared" si="17"/>
        <v>0</v>
      </c>
      <c r="BN78" s="20">
        <f t="shared" si="23"/>
        <v>0</v>
      </c>
      <c r="BO78" s="20">
        <f t="shared" si="23"/>
        <v>0</v>
      </c>
      <c r="BP78" s="20">
        <f t="shared" si="23"/>
        <v>0</v>
      </c>
      <c r="BQ78" s="20">
        <f t="shared" si="23"/>
        <v>0</v>
      </c>
      <c r="BR78" s="20">
        <f t="shared" si="23"/>
        <v>0</v>
      </c>
      <c r="BS78" s="20">
        <f t="shared" si="23"/>
        <v>0</v>
      </c>
      <c r="BT78" s="20">
        <f t="shared" si="23"/>
        <v>0</v>
      </c>
      <c r="BU78" s="20">
        <f t="shared" si="23"/>
        <v>0</v>
      </c>
      <c r="BV78" s="20">
        <f t="shared" si="23"/>
        <v>0</v>
      </c>
      <c r="BW78" s="20">
        <f t="shared" si="23"/>
        <v>0</v>
      </c>
      <c r="BX78" s="20">
        <f t="shared" si="23"/>
        <v>0</v>
      </c>
      <c r="BY78" s="17">
        <f t="shared" si="18"/>
        <v>0</v>
      </c>
      <c r="BZ78" s="17">
        <f t="shared" si="19"/>
        <v>0</v>
      </c>
      <c r="CA78" s="17">
        <f t="shared" si="20"/>
        <v>0</v>
      </c>
      <c r="CB78" s="17">
        <f t="shared" si="21"/>
        <v>0</v>
      </c>
    </row>
    <row r="79" spans="1:80" x14ac:dyDescent="0.25">
      <c r="A79" t="str">
        <f t="shared" si="13"/>
        <v>TCN.MKRC</v>
      </c>
      <c r="B79" s="1" t="s">
        <v>33</v>
      </c>
      <c r="C79" s="1" t="s">
        <v>137</v>
      </c>
      <c r="D79" s="1" t="s">
        <v>137</v>
      </c>
      <c r="E79" s="17">
        <v>0</v>
      </c>
      <c r="F79" s="17">
        <v>0</v>
      </c>
      <c r="G79" s="17">
        <v>0</v>
      </c>
      <c r="H79" s="17">
        <v>0</v>
      </c>
      <c r="I79" s="17">
        <v>242.89999999999418</v>
      </c>
      <c r="J79" s="17">
        <v>565.1699999999837</v>
      </c>
      <c r="K79" s="17">
        <v>1327.4799999999814</v>
      </c>
      <c r="L79" s="17">
        <v>714.63000000000466</v>
      </c>
      <c r="M79" s="17">
        <v>722.40999999997439</v>
      </c>
      <c r="N79" s="17">
        <v>1014.0300000000279</v>
      </c>
      <c r="O79" s="17">
        <v>1164.2300000000978</v>
      </c>
      <c r="P79" s="17">
        <v>665.64000000001397</v>
      </c>
      <c r="Q79" s="20">
        <v>0</v>
      </c>
      <c r="R79" s="20">
        <v>0</v>
      </c>
      <c r="S79" s="20">
        <v>0</v>
      </c>
      <c r="T79" s="20">
        <v>0</v>
      </c>
      <c r="U79" s="20">
        <v>12.139999999999873</v>
      </c>
      <c r="V79" s="20">
        <v>28.25</v>
      </c>
      <c r="W79" s="20">
        <v>66.3799999999992</v>
      </c>
      <c r="X79" s="20">
        <v>35.730000000001382</v>
      </c>
      <c r="Y79" s="20">
        <v>36.119999999998981</v>
      </c>
      <c r="Z79" s="20">
        <v>50.700000000000728</v>
      </c>
      <c r="AA79" s="20">
        <v>58.210000000000946</v>
      </c>
      <c r="AB79" s="20">
        <v>33.289999999999964</v>
      </c>
      <c r="AC79" s="17">
        <v>0</v>
      </c>
      <c r="AD79" s="17">
        <v>0</v>
      </c>
      <c r="AE79" s="17">
        <v>0</v>
      </c>
      <c r="AF79" s="17">
        <v>0</v>
      </c>
      <c r="AG79" s="17">
        <v>114.29000000000087</v>
      </c>
      <c r="AH79" s="17">
        <v>263.05000000000291</v>
      </c>
      <c r="AI79" s="17">
        <v>611.30999999999767</v>
      </c>
      <c r="AJ79" s="17">
        <v>325.44999999999709</v>
      </c>
      <c r="AK79" s="17">
        <v>325.31999999999243</v>
      </c>
      <c r="AL79" s="17">
        <v>451.63000000000466</v>
      </c>
      <c r="AM79" s="17">
        <v>512.59999999999127</v>
      </c>
      <c r="AN79" s="17">
        <v>289.79000000000815</v>
      </c>
      <c r="AO79" s="20">
        <f t="shared" si="16"/>
        <v>0</v>
      </c>
      <c r="AP79" s="20">
        <f t="shared" si="22"/>
        <v>0</v>
      </c>
      <c r="AQ79" s="20">
        <f t="shared" si="22"/>
        <v>0</v>
      </c>
      <c r="AR79" s="20">
        <f t="shared" si="22"/>
        <v>0</v>
      </c>
      <c r="AS79" s="20">
        <f t="shared" si="22"/>
        <v>369.32999999999493</v>
      </c>
      <c r="AT79" s="20">
        <f t="shared" si="22"/>
        <v>856.46999999998661</v>
      </c>
      <c r="AU79" s="20">
        <f t="shared" si="22"/>
        <v>2005.1699999999782</v>
      </c>
      <c r="AV79" s="20">
        <f t="shared" si="22"/>
        <v>1075.8100000000031</v>
      </c>
      <c r="AW79" s="20">
        <f t="shared" si="22"/>
        <v>1083.8499999999658</v>
      </c>
      <c r="AX79" s="20">
        <f t="shared" si="22"/>
        <v>1516.3600000000333</v>
      </c>
      <c r="AY79" s="20">
        <f t="shared" si="22"/>
        <v>1735.04000000009</v>
      </c>
      <c r="AZ79" s="20">
        <f t="shared" si="22"/>
        <v>988.72000000002208</v>
      </c>
      <c r="BA79" s="17">
        <v>0</v>
      </c>
      <c r="BB79" s="17">
        <v>0</v>
      </c>
      <c r="BC79" s="17">
        <v>0</v>
      </c>
      <c r="BD79" s="17">
        <v>0</v>
      </c>
      <c r="BE79" s="17">
        <v>2.84</v>
      </c>
      <c r="BF79" s="17">
        <v>6.62</v>
      </c>
      <c r="BG79" s="17">
        <v>15.55</v>
      </c>
      <c r="BH79" s="17">
        <v>8.3699999999999992</v>
      </c>
      <c r="BI79" s="17">
        <v>8.4600000000000009</v>
      </c>
      <c r="BJ79" s="17">
        <v>11.88</v>
      </c>
      <c r="BK79" s="17">
        <v>13.64</v>
      </c>
      <c r="BL79" s="17">
        <v>7.8</v>
      </c>
      <c r="BM79" s="20">
        <f t="shared" si="17"/>
        <v>0</v>
      </c>
      <c r="BN79" s="20">
        <f t="shared" si="23"/>
        <v>0</v>
      </c>
      <c r="BO79" s="20">
        <f t="shared" si="23"/>
        <v>0</v>
      </c>
      <c r="BP79" s="20">
        <f t="shared" si="23"/>
        <v>0</v>
      </c>
      <c r="BQ79" s="20">
        <f t="shared" si="23"/>
        <v>372.1699999999949</v>
      </c>
      <c r="BR79" s="20">
        <f t="shared" si="23"/>
        <v>863.08999999998662</v>
      </c>
      <c r="BS79" s="20">
        <f t="shared" si="23"/>
        <v>2020.7199999999782</v>
      </c>
      <c r="BT79" s="20">
        <f t="shared" si="23"/>
        <v>1084.180000000003</v>
      </c>
      <c r="BU79" s="20">
        <f t="shared" si="23"/>
        <v>1092.3099999999658</v>
      </c>
      <c r="BV79" s="20">
        <f t="shared" si="23"/>
        <v>1528.2400000000334</v>
      </c>
      <c r="BW79" s="20">
        <f t="shared" si="23"/>
        <v>1748.6800000000901</v>
      </c>
      <c r="BX79" s="20">
        <f t="shared" si="23"/>
        <v>996.52000000002204</v>
      </c>
      <c r="BY79" s="17">
        <f t="shared" si="18"/>
        <v>6416.490000000078</v>
      </c>
      <c r="BZ79" s="17">
        <f t="shared" si="19"/>
        <v>320.82000000000107</v>
      </c>
      <c r="CA79" s="17">
        <f t="shared" si="20"/>
        <v>2968.5999999999954</v>
      </c>
      <c r="CB79" s="17">
        <f t="shared" si="21"/>
        <v>9705.9100000000744</v>
      </c>
    </row>
    <row r="80" spans="1:80" x14ac:dyDescent="0.25">
      <c r="A80" t="str">
        <f t="shared" si="13"/>
        <v>TCPL.MKRC</v>
      </c>
      <c r="B80" s="1" t="s">
        <v>714</v>
      </c>
      <c r="C80" s="1" t="s">
        <v>137</v>
      </c>
      <c r="D80" s="1" t="s">
        <v>137</v>
      </c>
      <c r="E80" s="17">
        <v>783.03000000002794</v>
      </c>
      <c r="F80" s="17">
        <v>533.45000000001164</v>
      </c>
      <c r="G80" s="17">
        <v>439.10999999998603</v>
      </c>
      <c r="H80" s="17">
        <v>290.42999999999302</v>
      </c>
      <c r="I80" s="17">
        <v>0</v>
      </c>
      <c r="J80" s="17">
        <v>0</v>
      </c>
      <c r="K80" s="17">
        <v>0</v>
      </c>
      <c r="L80" s="17">
        <v>0</v>
      </c>
      <c r="M80" s="17">
        <v>0</v>
      </c>
      <c r="N80" s="17">
        <v>0</v>
      </c>
      <c r="O80" s="17">
        <v>0</v>
      </c>
      <c r="P80" s="17">
        <v>0</v>
      </c>
      <c r="Q80" s="20">
        <v>39.149999999999636</v>
      </c>
      <c r="R80" s="20">
        <v>26.670000000000073</v>
      </c>
      <c r="S80" s="20">
        <v>21.950000000000273</v>
      </c>
      <c r="T80" s="20">
        <v>14.519999999999982</v>
      </c>
      <c r="U80" s="20">
        <v>0</v>
      </c>
      <c r="V80" s="20">
        <v>0</v>
      </c>
      <c r="W80" s="20">
        <v>0</v>
      </c>
      <c r="X80" s="20">
        <v>0</v>
      </c>
      <c r="Y80" s="20">
        <v>0</v>
      </c>
      <c r="Z80" s="20">
        <v>0</v>
      </c>
      <c r="AA80" s="20">
        <v>0</v>
      </c>
      <c r="AB80" s="20">
        <v>0</v>
      </c>
      <c r="AC80" s="17">
        <v>382.44000000000233</v>
      </c>
      <c r="AD80" s="17">
        <v>258.16999999999825</v>
      </c>
      <c r="AE80" s="17">
        <v>210.75</v>
      </c>
      <c r="AF80" s="17">
        <v>138.02999999999884</v>
      </c>
      <c r="AG80" s="17">
        <v>0</v>
      </c>
      <c r="AH80" s="17">
        <v>0</v>
      </c>
      <c r="AI80" s="17">
        <v>0</v>
      </c>
      <c r="AJ80" s="17">
        <v>0</v>
      </c>
      <c r="AK80" s="17">
        <v>0</v>
      </c>
      <c r="AL80" s="17">
        <v>0</v>
      </c>
      <c r="AM80" s="17">
        <v>0</v>
      </c>
      <c r="AN80" s="17">
        <v>0</v>
      </c>
      <c r="AO80" s="20">
        <f t="shared" si="16"/>
        <v>1204.6200000000299</v>
      </c>
      <c r="AP80" s="20">
        <f t="shared" si="22"/>
        <v>818.29000000000997</v>
      </c>
      <c r="AQ80" s="20">
        <f t="shared" si="22"/>
        <v>671.8099999999863</v>
      </c>
      <c r="AR80" s="20">
        <f t="shared" si="22"/>
        <v>442.97999999999183</v>
      </c>
      <c r="AS80" s="20">
        <f t="shared" si="22"/>
        <v>0</v>
      </c>
      <c r="AT80" s="20">
        <f t="shared" si="22"/>
        <v>0</v>
      </c>
      <c r="AU80" s="20">
        <f t="shared" si="22"/>
        <v>0</v>
      </c>
      <c r="AV80" s="20">
        <f t="shared" si="22"/>
        <v>0</v>
      </c>
      <c r="AW80" s="20">
        <f t="shared" si="22"/>
        <v>0</v>
      </c>
      <c r="AX80" s="20">
        <f t="shared" si="22"/>
        <v>0</v>
      </c>
      <c r="AY80" s="20">
        <f t="shared" si="22"/>
        <v>0</v>
      </c>
      <c r="AZ80" s="20">
        <f t="shared" si="22"/>
        <v>0</v>
      </c>
      <c r="BA80" s="17">
        <v>9.17</v>
      </c>
      <c r="BB80" s="17">
        <v>6.25</v>
      </c>
      <c r="BC80" s="17">
        <v>5.14</v>
      </c>
      <c r="BD80" s="17">
        <v>3.4</v>
      </c>
      <c r="BE80" s="17">
        <v>0</v>
      </c>
      <c r="BF80" s="17">
        <v>0</v>
      </c>
      <c r="BG80" s="17">
        <v>0</v>
      </c>
      <c r="BH80" s="17">
        <v>0</v>
      </c>
      <c r="BI80" s="17">
        <v>0</v>
      </c>
      <c r="BJ80" s="17">
        <v>0</v>
      </c>
      <c r="BK80" s="17">
        <v>0</v>
      </c>
      <c r="BL80" s="17">
        <v>0</v>
      </c>
      <c r="BM80" s="20">
        <f t="shared" si="17"/>
        <v>1213.79000000003</v>
      </c>
      <c r="BN80" s="20">
        <f t="shared" si="23"/>
        <v>824.54000000000997</v>
      </c>
      <c r="BO80" s="20">
        <f t="shared" si="23"/>
        <v>676.94999999998629</v>
      </c>
      <c r="BP80" s="20">
        <f t="shared" si="23"/>
        <v>446.37999999999181</v>
      </c>
      <c r="BQ80" s="20">
        <f t="shared" si="23"/>
        <v>0</v>
      </c>
      <c r="BR80" s="20">
        <f t="shared" si="23"/>
        <v>0</v>
      </c>
      <c r="BS80" s="20">
        <f t="shared" si="23"/>
        <v>0</v>
      </c>
      <c r="BT80" s="20">
        <f t="shared" si="23"/>
        <v>0</v>
      </c>
      <c r="BU80" s="20">
        <f t="shared" si="23"/>
        <v>0</v>
      </c>
      <c r="BV80" s="20">
        <f t="shared" si="23"/>
        <v>0</v>
      </c>
      <c r="BW80" s="20">
        <f t="shared" si="23"/>
        <v>0</v>
      </c>
      <c r="BX80" s="20">
        <f t="shared" si="23"/>
        <v>0</v>
      </c>
      <c r="BY80" s="17">
        <f t="shared" si="18"/>
        <v>2046.0200000000186</v>
      </c>
      <c r="BZ80" s="17">
        <f t="shared" si="19"/>
        <v>102.28999999999996</v>
      </c>
      <c r="CA80" s="17">
        <f t="shared" si="20"/>
        <v>1013.3499999999993</v>
      </c>
      <c r="CB80" s="17">
        <f t="shared" si="21"/>
        <v>3161.660000000018</v>
      </c>
    </row>
    <row r="81" spans="1:80" x14ac:dyDescent="0.25">
      <c r="A81" t="str">
        <f t="shared" si="13"/>
        <v>MLCC.BCHIMP</v>
      </c>
      <c r="B81" s="1" t="s">
        <v>708</v>
      </c>
      <c r="C81" s="1" t="s">
        <v>709</v>
      </c>
      <c r="D81" s="1" t="s">
        <v>21</v>
      </c>
      <c r="E81" s="17">
        <v>0</v>
      </c>
      <c r="F81" s="17">
        <v>0</v>
      </c>
      <c r="G81" s="17">
        <v>0</v>
      </c>
      <c r="H81" s="17">
        <v>0</v>
      </c>
      <c r="I81" s="17">
        <v>0</v>
      </c>
      <c r="J81" s="17">
        <v>0</v>
      </c>
      <c r="K81" s="17">
        <v>0</v>
      </c>
      <c r="L81" s="17">
        <v>0</v>
      </c>
      <c r="M81" s="17">
        <v>0</v>
      </c>
      <c r="N81" s="17">
        <v>0</v>
      </c>
      <c r="O81" s="17">
        <v>0</v>
      </c>
      <c r="P81" s="17">
        <v>9.9800000000000182</v>
      </c>
      <c r="Q81" s="20">
        <v>0</v>
      </c>
      <c r="R81" s="20">
        <v>0</v>
      </c>
      <c r="S81" s="20">
        <v>0</v>
      </c>
      <c r="T81" s="20">
        <v>0</v>
      </c>
      <c r="U81" s="20">
        <v>0</v>
      </c>
      <c r="V81" s="20">
        <v>0</v>
      </c>
      <c r="W81" s="20">
        <v>0</v>
      </c>
      <c r="X81" s="20">
        <v>0</v>
      </c>
      <c r="Y81" s="20">
        <v>0</v>
      </c>
      <c r="Z81" s="20">
        <v>0</v>
      </c>
      <c r="AA81" s="20">
        <v>0</v>
      </c>
      <c r="AB81" s="20">
        <v>0.5</v>
      </c>
      <c r="AC81" s="17">
        <v>0</v>
      </c>
      <c r="AD81" s="17">
        <v>0</v>
      </c>
      <c r="AE81" s="17">
        <v>0</v>
      </c>
      <c r="AF81" s="17">
        <v>0</v>
      </c>
      <c r="AG81" s="17">
        <v>0</v>
      </c>
      <c r="AH81" s="17">
        <v>0</v>
      </c>
      <c r="AI81" s="17">
        <v>0</v>
      </c>
      <c r="AJ81" s="17">
        <v>0</v>
      </c>
      <c r="AK81" s="17">
        <v>0</v>
      </c>
      <c r="AL81" s="17">
        <v>0</v>
      </c>
      <c r="AM81" s="17">
        <v>0</v>
      </c>
      <c r="AN81" s="17">
        <v>4.3400000000000318</v>
      </c>
      <c r="AO81" s="20">
        <f t="shared" si="16"/>
        <v>0</v>
      </c>
      <c r="AP81" s="20">
        <f t="shared" si="22"/>
        <v>0</v>
      </c>
      <c r="AQ81" s="20">
        <f t="shared" si="22"/>
        <v>0</v>
      </c>
      <c r="AR81" s="20">
        <f t="shared" si="22"/>
        <v>0</v>
      </c>
      <c r="AS81" s="20">
        <f t="shared" si="22"/>
        <v>0</v>
      </c>
      <c r="AT81" s="20">
        <f t="shared" si="22"/>
        <v>0</v>
      </c>
      <c r="AU81" s="20">
        <f t="shared" si="22"/>
        <v>0</v>
      </c>
      <c r="AV81" s="20">
        <f t="shared" si="22"/>
        <v>0</v>
      </c>
      <c r="AW81" s="20">
        <f t="shared" si="22"/>
        <v>0</v>
      </c>
      <c r="AX81" s="20">
        <f t="shared" si="22"/>
        <v>0</v>
      </c>
      <c r="AY81" s="20">
        <f t="shared" si="22"/>
        <v>0</v>
      </c>
      <c r="AZ81" s="20">
        <f t="shared" si="22"/>
        <v>14.82000000000005</v>
      </c>
      <c r="BA81" s="17">
        <v>0</v>
      </c>
      <c r="BB81" s="17">
        <v>0</v>
      </c>
      <c r="BC81" s="17">
        <v>0</v>
      </c>
      <c r="BD81" s="17">
        <v>0</v>
      </c>
      <c r="BE81" s="17">
        <v>0</v>
      </c>
      <c r="BF81" s="17">
        <v>0</v>
      </c>
      <c r="BG81" s="17">
        <v>0</v>
      </c>
      <c r="BH81" s="17">
        <v>0</v>
      </c>
      <c r="BI81" s="17">
        <v>0</v>
      </c>
      <c r="BJ81" s="17">
        <v>0</v>
      </c>
      <c r="BK81" s="17">
        <v>0</v>
      </c>
      <c r="BL81" s="17">
        <v>0.12</v>
      </c>
      <c r="BM81" s="20">
        <f t="shared" si="17"/>
        <v>0</v>
      </c>
      <c r="BN81" s="20">
        <f t="shared" si="23"/>
        <v>0</v>
      </c>
      <c r="BO81" s="20">
        <f t="shared" si="23"/>
        <v>0</v>
      </c>
      <c r="BP81" s="20">
        <f t="shared" si="23"/>
        <v>0</v>
      </c>
      <c r="BQ81" s="20">
        <f t="shared" si="23"/>
        <v>0</v>
      </c>
      <c r="BR81" s="20">
        <f t="shared" si="23"/>
        <v>0</v>
      </c>
      <c r="BS81" s="20">
        <f t="shared" si="23"/>
        <v>0</v>
      </c>
      <c r="BT81" s="20">
        <f t="shared" si="23"/>
        <v>0</v>
      </c>
      <c r="BU81" s="20">
        <f t="shared" si="23"/>
        <v>0</v>
      </c>
      <c r="BV81" s="20">
        <f t="shared" si="23"/>
        <v>0</v>
      </c>
      <c r="BW81" s="20">
        <f t="shared" si="23"/>
        <v>0</v>
      </c>
      <c r="BX81" s="20">
        <f t="shared" si="23"/>
        <v>14.940000000000049</v>
      </c>
      <c r="BY81" s="17">
        <f t="shared" si="18"/>
        <v>9.9800000000000182</v>
      </c>
      <c r="BZ81" s="17">
        <f t="shared" si="19"/>
        <v>0.5</v>
      </c>
      <c r="CA81" s="17">
        <f t="shared" si="20"/>
        <v>4.4600000000000319</v>
      </c>
      <c r="CB81" s="17">
        <f t="shared" si="21"/>
        <v>14.940000000000049</v>
      </c>
    </row>
    <row r="82" spans="1:80" x14ac:dyDescent="0.25">
      <c r="A82" t="str">
        <f t="shared" si="13"/>
        <v>MLCC.SPCIMP</v>
      </c>
      <c r="B82" s="1" t="s">
        <v>708</v>
      </c>
      <c r="C82" s="1" t="s">
        <v>710</v>
      </c>
      <c r="D82" s="1" t="s">
        <v>73</v>
      </c>
      <c r="E82" s="17">
        <v>-8.5299999999999727</v>
      </c>
      <c r="F82" s="17">
        <v>-32.740000000000123</v>
      </c>
      <c r="G82" s="17">
        <v>-4.6999999999999886</v>
      </c>
      <c r="H82" s="17">
        <v>0</v>
      </c>
      <c r="I82" s="17">
        <v>-5.3599999999999852</v>
      </c>
      <c r="J82" s="17">
        <v>0</v>
      </c>
      <c r="K82" s="17">
        <v>0</v>
      </c>
      <c r="L82" s="17">
        <v>0</v>
      </c>
      <c r="M82" s="17">
        <v>0</v>
      </c>
      <c r="N82" s="17">
        <v>0</v>
      </c>
      <c r="O82" s="17">
        <v>0</v>
      </c>
      <c r="P82" s="17">
        <v>0</v>
      </c>
      <c r="Q82" s="20">
        <v>-0.42999999999999972</v>
      </c>
      <c r="R82" s="20">
        <v>-1.6400000000000006</v>
      </c>
      <c r="S82" s="20">
        <v>-0.24000000000000021</v>
      </c>
      <c r="T82" s="20">
        <v>0</v>
      </c>
      <c r="U82" s="20">
        <v>-0.27000000000000046</v>
      </c>
      <c r="V82" s="20">
        <v>0</v>
      </c>
      <c r="W82" s="20">
        <v>0</v>
      </c>
      <c r="X82" s="20">
        <v>0</v>
      </c>
      <c r="Y82" s="20">
        <v>0</v>
      </c>
      <c r="Z82" s="20">
        <v>0</v>
      </c>
      <c r="AA82" s="20">
        <v>0</v>
      </c>
      <c r="AB82" s="20">
        <v>0</v>
      </c>
      <c r="AC82" s="17">
        <v>-4.1699999999999875</v>
      </c>
      <c r="AD82" s="17">
        <v>-15.840000000000032</v>
      </c>
      <c r="AE82" s="17">
        <v>-2.2600000000000051</v>
      </c>
      <c r="AF82" s="17">
        <v>0</v>
      </c>
      <c r="AG82" s="17">
        <v>-2.5200000000000102</v>
      </c>
      <c r="AH82" s="17">
        <v>0</v>
      </c>
      <c r="AI82" s="17">
        <v>0</v>
      </c>
      <c r="AJ82" s="17">
        <v>0</v>
      </c>
      <c r="AK82" s="17">
        <v>0</v>
      </c>
      <c r="AL82" s="17">
        <v>0</v>
      </c>
      <c r="AM82" s="17">
        <v>0</v>
      </c>
      <c r="AN82" s="17">
        <v>0</v>
      </c>
      <c r="AO82" s="20">
        <f t="shared" si="16"/>
        <v>-13.12999999999996</v>
      </c>
      <c r="AP82" s="20">
        <f t="shared" si="22"/>
        <v>-50.220000000000155</v>
      </c>
      <c r="AQ82" s="20">
        <f t="shared" si="22"/>
        <v>-7.199999999999994</v>
      </c>
      <c r="AR82" s="20">
        <f t="shared" si="22"/>
        <v>0</v>
      </c>
      <c r="AS82" s="20">
        <f t="shared" si="22"/>
        <v>-8.149999999999995</v>
      </c>
      <c r="AT82" s="20">
        <f t="shared" si="22"/>
        <v>0</v>
      </c>
      <c r="AU82" s="20">
        <f t="shared" si="22"/>
        <v>0</v>
      </c>
      <c r="AV82" s="20">
        <f t="shared" si="22"/>
        <v>0</v>
      </c>
      <c r="AW82" s="20">
        <f t="shared" si="22"/>
        <v>0</v>
      </c>
      <c r="AX82" s="20">
        <f t="shared" si="22"/>
        <v>0</v>
      </c>
      <c r="AY82" s="20">
        <f t="shared" si="22"/>
        <v>0</v>
      </c>
      <c r="AZ82" s="20">
        <f t="shared" si="22"/>
        <v>0</v>
      </c>
      <c r="BA82" s="17">
        <v>-0.1</v>
      </c>
      <c r="BB82" s="17">
        <v>-0.38</v>
      </c>
      <c r="BC82" s="17">
        <v>-0.06</v>
      </c>
      <c r="BD82" s="17">
        <v>0</v>
      </c>
      <c r="BE82" s="17">
        <v>-0.06</v>
      </c>
      <c r="BF82" s="17">
        <v>0</v>
      </c>
      <c r="BG82" s="17">
        <v>0</v>
      </c>
      <c r="BH82" s="17">
        <v>0</v>
      </c>
      <c r="BI82" s="17">
        <v>0</v>
      </c>
      <c r="BJ82" s="17">
        <v>0</v>
      </c>
      <c r="BK82" s="17">
        <v>0</v>
      </c>
      <c r="BL82" s="17">
        <v>0</v>
      </c>
      <c r="BM82" s="20">
        <f t="shared" si="17"/>
        <v>-13.22999999999996</v>
      </c>
      <c r="BN82" s="20">
        <f t="shared" si="23"/>
        <v>-50.600000000000158</v>
      </c>
      <c r="BO82" s="20">
        <f t="shared" si="23"/>
        <v>-7.2599999999999936</v>
      </c>
      <c r="BP82" s="20">
        <f t="shared" si="23"/>
        <v>0</v>
      </c>
      <c r="BQ82" s="20">
        <f t="shared" si="23"/>
        <v>-8.2099999999999955</v>
      </c>
      <c r="BR82" s="20">
        <f t="shared" si="23"/>
        <v>0</v>
      </c>
      <c r="BS82" s="20">
        <f t="shared" si="23"/>
        <v>0</v>
      </c>
      <c r="BT82" s="20">
        <f t="shared" si="23"/>
        <v>0</v>
      </c>
      <c r="BU82" s="20">
        <f t="shared" si="23"/>
        <v>0</v>
      </c>
      <c r="BV82" s="20">
        <f t="shared" si="23"/>
        <v>0</v>
      </c>
      <c r="BW82" s="20">
        <f t="shared" si="23"/>
        <v>0</v>
      </c>
      <c r="BX82" s="20">
        <f t="shared" si="23"/>
        <v>0</v>
      </c>
      <c r="BY82" s="17">
        <f t="shared" si="18"/>
        <v>-51.330000000000069</v>
      </c>
      <c r="BZ82" s="17">
        <f t="shared" si="19"/>
        <v>-2.580000000000001</v>
      </c>
      <c r="CA82" s="17">
        <f t="shared" si="20"/>
        <v>-25.390000000000033</v>
      </c>
      <c r="CB82" s="17">
        <f t="shared" si="21"/>
        <v>-79.300000000000111</v>
      </c>
    </row>
    <row r="83" spans="1:80" x14ac:dyDescent="0.25">
      <c r="A83" t="str">
        <f t="shared" si="13"/>
        <v>MLCC.SPCEXP</v>
      </c>
      <c r="B83" s="1" t="s">
        <v>708</v>
      </c>
      <c r="C83" s="1" t="s">
        <v>711</v>
      </c>
      <c r="D83" s="1" t="s">
        <v>74</v>
      </c>
      <c r="E83" s="17">
        <v>0.47000000000001307</v>
      </c>
      <c r="F83" s="17">
        <v>1.5699999999999932</v>
      </c>
      <c r="G83" s="17">
        <v>0.53000000000000114</v>
      </c>
      <c r="H83" s="17">
        <v>0.25</v>
      </c>
      <c r="I83" s="17">
        <v>0.75</v>
      </c>
      <c r="J83" s="17">
        <v>0.39000000000000057</v>
      </c>
      <c r="K83" s="17">
        <v>0</v>
      </c>
      <c r="L83" s="17">
        <v>1.8300000000000409</v>
      </c>
      <c r="M83" s="17">
        <v>0</v>
      </c>
      <c r="N83" s="17">
        <v>0</v>
      </c>
      <c r="O83" s="17">
        <v>0</v>
      </c>
      <c r="P83" s="17">
        <v>0</v>
      </c>
      <c r="Q83" s="20">
        <v>2.0000000000000018E-2</v>
      </c>
      <c r="R83" s="20">
        <v>8.0000000000000071E-2</v>
      </c>
      <c r="S83" s="20">
        <v>2.0000000000000462E-2</v>
      </c>
      <c r="T83" s="20">
        <v>2.0000000000000018E-2</v>
      </c>
      <c r="U83" s="20">
        <v>4.0000000000000036E-2</v>
      </c>
      <c r="V83" s="20">
        <v>2.0000000000000018E-2</v>
      </c>
      <c r="W83" s="20">
        <v>0</v>
      </c>
      <c r="X83" s="20">
        <v>8.9999999999999858E-2</v>
      </c>
      <c r="Y83" s="20">
        <v>0</v>
      </c>
      <c r="Z83" s="20">
        <v>0</v>
      </c>
      <c r="AA83" s="20">
        <v>0</v>
      </c>
      <c r="AB83" s="20">
        <v>0</v>
      </c>
      <c r="AC83" s="17">
        <v>0.23000000000000398</v>
      </c>
      <c r="AD83" s="17">
        <v>0.76000000000000512</v>
      </c>
      <c r="AE83" s="17">
        <v>0.25</v>
      </c>
      <c r="AF83" s="17">
        <v>0.12000000000000099</v>
      </c>
      <c r="AG83" s="17">
        <v>0.35000000000000142</v>
      </c>
      <c r="AH83" s="17">
        <v>0.17999999999999972</v>
      </c>
      <c r="AI83" s="17">
        <v>0</v>
      </c>
      <c r="AJ83" s="17">
        <v>0.84000000000000341</v>
      </c>
      <c r="AK83" s="17">
        <v>0</v>
      </c>
      <c r="AL83" s="17">
        <v>0</v>
      </c>
      <c r="AM83" s="17">
        <v>0</v>
      </c>
      <c r="AN83" s="17">
        <v>0</v>
      </c>
      <c r="AO83" s="20">
        <f t="shared" si="16"/>
        <v>0.72000000000001707</v>
      </c>
      <c r="AP83" s="20">
        <f t="shared" si="22"/>
        <v>2.4099999999999984</v>
      </c>
      <c r="AQ83" s="20">
        <f t="shared" si="22"/>
        <v>0.8000000000000016</v>
      </c>
      <c r="AR83" s="20">
        <f t="shared" si="22"/>
        <v>0.39000000000000101</v>
      </c>
      <c r="AS83" s="20">
        <f t="shared" si="22"/>
        <v>1.1400000000000015</v>
      </c>
      <c r="AT83" s="20">
        <f t="shared" si="22"/>
        <v>0.5900000000000003</v>
      </c>
      <c r="AU83" s="20">
        <f t="shared" si="22"/>
        <v>0</v>
      </c>
      <c r="AV83" s="20">
        <f t="shared" si="22"/>
        <v>2.7600000000000442</v>
      </c>
      <c r="AW83" s="20">
        <f t="shared" si="22"/>
        <v>0</v>
      </c>
      <c r="AX83" s="20">
        <f t="shared" si="22"/>
        <v>0</v>
      </c>
      <c r="AY83" s="20">
        <f t="shared" si="22"/>
        <v>0</v>
      </c>
      <c r="AZ83" s="20">
        <f t="shared" si="22"/>
        <v>0</v>
      </c>
      <c r="BA83" s="17">
        <v>0.01</v>
      </c>
      <c r="BB83" s="17">
        <v>0.02</v>
      </c>
      <c r="BC83" s="17">
        <v>0.01</v>
      </c>
      <c r="BD83" s="17">
        <v>0</v>
      </c>
      <c r="BE83" s="17">
        <v>0.01</v>
      </c>
      <c r="BF83" s="17">
        <v>0</v>
      </c>
      <c r="BG83" s="17">
        <v>0</v>
      </c>
      <c r="BH83" s="17">
        <v>0.02</v>
      </c>
      <c r="BI83" s="17">
        <v>0</v>
      </c>
      <c r="BJ83" s="17">
        <v>0</v>
      </c>
      <c r="BK83" s="17">
        <v>0</v>
      </c>
      <c r="BL83" s="17">
        <v>0</v>
      </c>
      <c r="BM83" s="20">
        <f t="shared" si="17"/>
        <v>0.73000000000001708</v>
      </c>
      <c r="BN83" s="20">
        <f t="shared" si="23"/>
        <v>2.4299999999999984</v>
      </c>
      <c r="BO83" s="20">
        <f t="shared" si="23"/>
        <v>0.81000000000000161</v>
      </c>
      <c r="BP83" s="20">
        <f t="shared" si="23"/>
        <v>0.39000000000000101</v>
      </c>
      <c r="BQ83" s="20">
        <f t="shared" si="23"/>
        <v>1.1500000000000015</v>
      </c>
      <c r="BR83" s="20">
        <f t="shared" si="23"/>
        <v>0.5900000000000003</v>
      </c>
      <c r="BS83" s="20">
        <f t="shared" si="23"/>
        <v>0</v>
      </c>
      <c r="BT83" s="20">
        <f t="shared" si="23"/>
        <v>2.7800000000000442</v>
      </c>
      <c r="BU83" s="20">
        <f t="shared" si="23"/>
        <v>0</v>
      </c>
      <c r="BV83" s="20">
        <f t="shared" si="23"/>
        <v>0</v>
      </c>
      <c r="BW83" s="20">
        <f t="shared" si="23"/>
        <v>0</v>
      </c>
      <c r="BX83" s="20">
        <f t="shared" si="23"/>
        <v>0</v>
      </c>
      <c r="BY83" s="17">
        <f t="shared" si="18"/>
        <v>5.7900000000000489</v>
      </c>
      <c r="BZ83" s="17">
        <f t="shared" si="19"/>
        <v>0.29000000000000048</v>
      </c>
      <c r="CA83" s="17">
        <f t="shared" si="20"/>
        <v>2.800000000000014</v>
      </c>
      <c r="CB83" s="17">
        <f t="shared" si="21"/>
        <v>8.880000000000063</v>
      </c>
    </row>
    <row r="84" spans="1:80" x14ac:dyDescent="0.25">
      <c r="A84" t="str">
        <f t="shared" si="13"/>
        <v>MSCG.BCHIMP</v>
      </c>
      <c r="B84" s="1" t="s">
        <v>138</v>
      </c>
      <c r="C84" s="1" t="s">
        <v>139</v>
      </c>
      <c r="D84" s="1" t="s">
        <v>21</v>
      </c>
      <c r="E84" s="17">
        <v>0</v>
      </c>
      <c r="F84" s="17">
        <v>0</v>
      </c>
      <c r="G84" s="17">
        <v>0</v>
      </c>
      <c r="H84" s="17">
        <v>0</v>
      </c>
      <c r="I84" s="17">
        <v>0</v>
      </c>
      <c r="J84" s="17">
        <v>0</v>
      </c>
      <c r="K84" s="17">
        <v>0</v>
      </c>
      <c r="L84" s="17">
        <v>0</v>
      </c>
      <c r="M84" s="17">
        <v>0</v>
      </c>
      <c r="N84" s="17">
        <v>0</v>
      </c>
      <c r="O84" s="17">
        <v>81.920000000000073</v>
      </c>
      <c r="P84" s="17">
        <v>39.999999999998181</v>
      </c>
      <c r="Q84" s="20">
        <v>0</v>
      </c>
      <c r="R84" s="20">
        <v>0</v>
      </c>
      <c r="S84" s="20">
        <v>0</v>
      </c>
      <c r="T84" s="20">
        <v>0</v>
      </c>
      <c r="U84" s="20">
        <v>0</v>
      </c>
      <c r="V84" s="20">
        <v>0</v>
      </c>
      <c r="W84" s="20">
        <v>0</v>
      </c>
      <c r="X84" s="20">
        <v>0</v>
      </c>
      <c r="Y84" s="20">
        <v>0</v>
      </c>
      <c r="Z84" s="20">
        <v>0</v>
      </c>
      <c r="AA84" s="20">
        <v>4.1000000000000227</v>
      </c>
      <c r="AB84" s="20">
        <v>2</v>
      </c>
      <c r="AC84" s="17">
        <v>0</v>
      </c>
      <c r="AD84" s="17">
        <v>0</v>
      </c>
      <c r="AE84" s="17">
        <v>0</v>
      </c>
      <c r="AF84" s="17">
        <v>0</v>
      </c>
      <c r="AG84" s="17">
        <v>0</v>
      </c>
      <c r="AH84" s="17">
        <v>0</v>
      </c>
      <c r="AI84" s="17">
        <v>0</v>
      </c>
      <c r="AJ84" s="17">
        <v>0</v>
      </c>
      <c r="AK84" s="17">
        <v>0</v>
      </c>
      <c r="AL84" s="17">
        <v>0</v>
      </c>
      <c r="AM84" s="17">
        <v>36.069999999999709</v>
      </c>
      <c r="AN84" s="17">
        <v>17.420000000000073</v>
      </c>
      <c r="AO84" s="20">
        <f t="shared" si="16"/>
        <v>0</v>
      </c>
      <c r="AP84" s="20">
        <f t="shared" si="22"/>
        <v>0</v>
      </c>
      <c r="AQ84" s="20">
        <f t="shared" si="22"/>
        <v>0</v>
      </c>
      <c r="AR84" s="20">
        <f t="shared" si="22"/>
        <v>0</v>
      </c>
      <c r="AS84" s="20">
        <f t="shared" si="22"/>
        <v>0</v>
      </c>
      <c r="AT84" s="20">
        <f t="shared" si="22"/>
        <v>0</v>
      </c>
      <c r="AU84" s="20">
        <f t="shared" si="22"/>
        <v>0</v>
      </c>
      <c r="AV84" s="20">
        <f t="shared" si="22"/>
        <v>0</v>
      </c>
      <c r="AW84" s="20">
        <f t="shared" si="22"/>
        <v>0</v>
      </c>
      <c r="AX84" s="20">
        <f t="shared" si="22"/>
        <v>0</v>
      </c>
      <c r="AY84" s="20">
        <f t="shared" si="22"/>
        <v>122.0899999999998</v>
      </c>
      <c r="AZ84" s="20">
        <f t="shared" si="22"/>
        <v>59.419999999998254</v>
      </c>
      <c r="BA84" s="17">
        <v>0</v>
      </c>
      <c r="BB84" s="17">
        <v>0</v>
      </c>
      <c r="BC84" s="17">
        <v>0</v>
      </c>
      <c r="BD84" s="17">
        <v>0</v>
      </c>
      <c r="BE84" s="17">
        <v>0</v>
      </c>
      <c r="BF84" s="17">
        <v>0</v>
      </c>
      <c r="BG84" s="17">
        <v>0</v>
      </c>
      <c r="BH84" s="17">
        <v>0</v>
      </c>
      <c r="BI84" s="17">
        <v>0</v>
      </c>
      <c r="BJ84" s="17">
        <v>0</v>
      </c>
      <c r="BK84" s="17">
        <v>0.96</v>
      </c>
      <c r="BL84" s="17">
        <v>0.47</v>
      </c>
      <c r="BM84" s="20">
        <f t="shared" si="17"/>
        <v>0</v>
      </c>
      <c r="BN84" s="20">
        <f t="shared" si="23"/>
        <v>0</v>
      </c>
      <c r="BO84" s="20">
        <f t="shared" si="23"/>
        <v>0</v>
      </c>
      <c r="BP84" s="20">
        <f t="shared" si="23"/>
        <v>0</v>
      </c>
      <c r="BQ84" s="20">
        <f t="shared" si="23"/>
        <v>0</v>
      </c>
      <c r="BR84" s="20">
        <f t="shared" si="23"/>
        <v>0</v>
      </c>
      <c r="BS84" s="20">
        <f t="shared" si="23"/>
        <v>0</v>
      </c>
      <c r="BT84" s="20">
        <f t="shared" si="23"/>
        <v>0</v>
      </c>
      <c r="BU84" s="20">
        <f t="shared" si="23"/>
        <v>0</v>
      </c>
      <c r="BV84" s="20">
        <f t="shared" si="23"/>
        <v>0</v>
      </c>
      <c r="BW84" s="20">
        <f t="shared" si="23"/>
        <v>123.0499999999998</v>
      </c>
      <c r="BX84" s="20">
        <f t="shared" si="23"/>
        <v>59.889999999998253</v>
      </c>
      <c r="BY84" s="17">
        <f t="shared" si="18"/>
        <v>121.91999999999825</v>
      </c>
      <c r="BZ84" s="17">
        <f t="shared" si="19"/>
        <v>6.1000000000000227</v>
      </c>
      <c r="CA84" s="17">
        <f t="shared" si="20"/>
        <v>54.919999999999781</v>
      </c>
      <c r="CB84" s="17">
        <f t="shared" si="21"/>
        <v>182.93999999999807</v>
      </c>
    </row>
    <row r="85" spans="1:80" x14ac:dyDescent="0.25">
      <c r="A85" t="str">
        <f t="shared" si="13"/>
        <v>APNC.NOVAGEN15M</v>
      </c>
      <c r="B85" s="1" t="s">
        <v>142</v>
      </c>
      <c r="C85" s="1" t="s">
        <v>143</v>
      </c>
      <c r="D85" s="1" t="s">
        <v>143</v>
      </c>
      <c r="E85" s="17">
        <v>1252.8499999999767</v>
      </c>
      <c r="F85" s="17">
        <v>330.95999999999913</v>
      </c>
      <c r="G85" s="17">
        <v>188.23999999999796</v>
      </c>
      <c r="H85" s="17">
        <v>151.2300000000032</v>
      </c>
      <c r="I85" s="17">
        <v>942.63000000000466</v>
      </c>
      <c r="J85" s="17">
        <v>812.02999999999884</v>
      </c>
      <c r="K85" s="17">
        <v>3930.3999999999651</v>
      </c>
      <c r="L85" s="17">
        <v>1387.25</v>
      </c>
      <c r="M85" s="17">
        <v>2362.4799999999814</v>
      </c>
      <c r="N85" s="17">
        <v>6809.8399999999674</v>
      </c>
      <c r="O85" s="17">
        <v>2672.7399999999907</v>
      </c>
      <c r="P85" s="17">
        <v>1605.4100000000035</v>
      </c>
      <c r="Q85" s="20">
        <v>62.639999999999418</v>
      </c>
      <c r="R85" s="20">
        <v>16.550000000000182</v>
      </c>
      <c r="S85" s="20">
        <v>9.4100000000000819</v>
      </c>
      <c r="T85" s="20">
        <v>7.57000000000005</v>
      </c>
      <c r="U85" s="20">
        <v>47.130000000000109</v>
      </c>
      <c r="V85" s="20">
        <v>40.599999999999454</v>
      </c>
      <c r="W85" s="20">
        <v>196.52000000000044</v>
      </c>
      <c r="X85" s="20">
        <v>69.369999999999891</v>
      </c>
      <c r="Y85" s="20">
        <v>118.1200000000008</v>
      </c>
      <c r="Z85" s="20">
        <v>340.49000000000524</v>
      </c>
      <c r="AA85" s="20">
        <v>133.64000000000124</v>
      </c>
      <c r="AB85" s="20">
        <v>80.270000000000437</v>
      </c>
      <c r="AC85" s="17">
        <v>611.91999999999825</v>
      </c>
      <c r="AD85" s="17">
        <v>160.18000000000029</v>
      </c>
      <c r="AE85" s="17">
        <v>90.340000000000146</v>
      </c>
      <c r="AF85" s="17">
        <v>71.8700000000008</v>
      </c>
      <c r="AG85" s="17">
        <v>443.54000000000087</v>
      </c>
      <c r="AH85" s="17">
        <v>377.94999999999709</v>
      </c>
      <c r="AI85" s="17">
        <v>1809.9799999999814</v>
      </c>
      <c r="AJ85" s="17">
        <v>631.77000000000407</v>
      </c>
      <c r="AK85" s="17">
        <v>1063.8600000000006</v>
      </c>
      <c r="AL85" s="17">
        <v>3032.9899999999907</v>
      </c>
      <c r="AM85" s="17">
        <v>1176.7799999999988</v>
      </c>
      <c r="AN85" s="17">
        <v>698.92000000001281</v>
      </c>
      <c r="AO85" s="20">
        <f t="shared" si="16"/>
        <v>1927.4099999999744</v>
      </c>
      <c r="AP85" s="20">
        <f t="shared" si="22"/>
        <v>507.6899999999996</v>
      </c>
      <c r="AQ85" s="20">
        <f t="shared" si="22"/>
        <v>287.98999999999819</v>
      </c>
      <c r="AR85" s="20">
        <f t="shared" si="22"/>
        <v>230.67000000000405</v>
      </c>
      <c r="AS85" s="20">
        <f t="shared" si="22"/>
        <v>1433.3000000000056</v>
      </c>
      <c r="AT85" s="20">
        <f t="shared" si="22"/>
        <v>1230.5799999999954</v>
      </c>
      <c r="AU85" s="20">
        <f t="shared" si="22"/>
        <v>5936.8999999999469</v>
      </c>
      <c r="AV85" s="20">
        <f t="shared" si="22"/>
        <v>2088.390000000004</v>
      </c>
      <c r="AW85" s="20">
        <f t="shared" si="22"/>
        <v>3544.4599999999828</v>
      </c>
      <c r="AX85" s="20">
        <f t="shared" si="22"/>
        <v>10183.319999999963</v>
      </c>
      <c r="AY85" s="20">
        <f t="shared" si="22"/>
        <v>3983.1599999999908</v>
      </c>
      <c r="AZ85" s="20">
        <f t="shared" si="22"/>
        <v>2384.6000000000167</v>
      </c>
      <c r="BA85" s="17">
        <v>14.67</v>
      </c>
      <c r="BB85" s="17">
        <v>3.88</v>
      </c>
      <c r="BC85" s="17">
        <v>2.2000000000000002</v>
      </c>
      <c r="BD85" s="17">
        <v>1.77</v>
      </c>
      <c r="BE85" s="17">
        <v>11.04</v>
      </c>
      <c r="BF85" s="17">
        <v>9.51</v>
      </c>
      <c r="BG85" s="17">
        <v>46.03</v>
      </c>
      <c r="BH85" s="17">
        <v>16.25</v>
      </c>
      <c r="BI85" s="17">
        <v>27.67</v>
      </c>
      <c r="BJ85" s="17">
        <v>79.760000000000005</v>
      </c>
      <c r="BK85" s="17">
        <v>31.3</v>
      </c>
      <c r="BL85" s="17">
        <v>18.8</v>
      </c>
      <c r="BM85" s="20">
        <f t="shared" si="17"/>
        <v>1942.0799999999745</v>
      </c>
      <c r="BN85" s="20">
        <f t="shared" si="23"/>
        <v>511.5699999999996</v>
      </c>
      <c r="BO85" s="20">
        <f t="shared" si="23"/>
        <v>290.18999999999818</v>
      </c>
      <c r="BP85" s="20">
        <f t="shared" si="23"/>
        <v>232.44000000000406</v>
      </c>
      <c r="BQ85" s="20">
        <f t="shared" si="23"/>
        <v>1444.3400000000056</v>
      </c>
      <c r="BR85" s="20">
        <f t="shared" si="23"/>
        <v>1240.0899999999954</v>
      </c>
      <c r="BS85" s="20">
        <f t="shared" si="23"/>
        <v>5982.9299999999466</v>
      </c>
      <c r="BT85" s="20">
        <f t="shared" si="23"/>
        <v>2104.640000000004</v>
      </c>
      <c r="BU85" s="20">
        <f t="shared" si="23"/>
        <v>3572.1299999999828</v>
      </c>
      <c r="BV85" s="20">
        <f t="shared" si="23"/>
        <v>10263.079999999964</v>
      </c>
      <c r="BW85" s="20">
        <f t="shared" si="23"/>
        <v>4014.4599999999909</v>
      </c>
      <c r="BX85" s="20">
        <f t="shared" si="23"/>
        <v>2403.4000000000169</v>
      </c>
      <c r="BY85" s="17">
        <f t="shared" si="18"/>
        <v>22446.059999999889</v>
      </c>
      <c r="BZ85" s="17">
        <f t="shared" si="19"/>
        <v>1122.3100000000072</v>
      </c>
      <c r="CA85" s="17">
        <f t="shared" si="20"/>
        <v>10432.979999999987</v>
      </c>
      <c r="CB85" s="17">
        <f t="shared" si="21"/>
        <v>34001.349999999882</v>
      </c>
    </row>
    <row r="86" spans="1:80" x14ac:dyDescent="0.25">
      <c r="A86" t="str">
        <f t="shared" si="13"/>
        <v>NPC.NPC1</v>
      </c>
      <c r="B86" s="1" t="s">
        <v>144</v>
      </c>
      <c r="C86" s="1" t="s">
        <v>145</v>
      </c>
      <c r="D86" s="1" t="s">
        <v>145</v>
      </c>
      <c r="E86" s="17">
        <v>25.900000000000091</v>
      </c>
      <c r="F86" s="17">
        <v>2.1200000000000045</v>
      </c>
      <c r="G86" s="17">
        <v>3.0199999999999818</v>
      </c>
      <c r="H86" s="17">
        <v>12.869999999999891</v>
      </c>
      <c r="I86" s="17">
        <v>48.489999999999782</v>
      </c>
      <c r="J86" s="17">
        <v>58.739999999999782</v>
      </c>
      <c r="K86" s="17">
        <v>167.57999999999811</v>
      </c>
      <c r="L86" s="17">
        <v>55.429999999998472</v>
      </c>
      <c r="M86" s="17">
        <v>83.25</v>
      </c>
      <c r="N86" s="17">
        <v>305.23999999999796</v>
      </c>
      <c r="O86" s="17">
        <v>106.56999999999971</v>
      </c>
      <c r="P86" s="17">
        <v>45.840000000000146</v>
      </c>
      <c r="Q86" s="20">
        <v>1.2999999999999972</v>
      </c>
      <c r="R86" s="20">
        <v>0.10000000000000009</v>
      </c>
      <c r="S86" s="20">
        <v>0.14999999999999991</v>
      </c>
      <c r="T86" s="20">
        <v>0.64000000000000057</v>
      </c>
      <c r="U86" s="20">
        <v>2.4299999999999926</v>
      </c>
      <c r="V86" s="20">
        <v>2.9399999999999977</v>
      </c>
      <c r="W86" s="20">
        <v>8.3799999999999955</v>
      </c>
      <c r="X86" s="20">
        <v>2.7699999999999818</v>
      </c>
      <c r="Y86" s="20">
        <v>4.1599999999999966</v>
      </c>
      <c r="Z86" s="20">
        <v>15.259999999999991</v>
      </c>
      <c r="AA86" s="20">
        <v>5.3199999999999932</v>
      </c>
      <c r="AB86" s="20">
        <v>2.2900000000000063</v>
      </c>
      <c r="AC86" s="17">
        <v>12.649999999999977</v>
      </c>
      <c r="AD86" s="17">
        <v>1.0300000000000011</v>
      </c>
      <c r="AE86" s="17">
        <v>1.4500000000000028</v>
      </c>
      <c r="AF86" s="17">
        <v>6.1099999999999852</v>
      </c>
      <c r="AG86" s="17">
        <v>22.819999999999936</v>
      </c>
      <c r="AH86" s="17">
        <v>27.340000000000032</v>
      </c>
      <c r="AI86" s="17">
        <v>77.179999999999836</v>
      </c>
      <c r="AJ86" s="17">
        <v>25.240000000000009</v>
      </c>
      <c r="AK86" s="17">
        <v>37.490000000000009</v>
      </c>
      <c r="AL86" s="17">
        <v>135.94999999999982</v>
      </c>
      <c r="AM86" s="17">
        <v>46.919999999999618</v>
      </c>
      <c r="AN86" s="17">
        <v>19.959999999999923</v>
      </c>
      <c r="AO86" s="20">
        <f t="shared" si="16"/>
        <v>39.850000000000065</v>
      </c>
      <c r="AP86" s="20">
        <f t="shared" si="22"/>
        <v>3.2500000000000058</v>
      </c>
      <c r="AQ86" s="20">
        <f t="shared" si="22"/>
        <v>4.619999999999985</v>
      </c>
      <c r="AR86" s="20">
        <f t="shared" si="22"/>
        <v>19.619999999999877</v>
      </c>
      <c r="AS86" s="20">
        <f t="shared" si="22"/>
        <v>73.739999999999711</v>
      </c>
      <c r="AT86" s="20">
        <f t="shared" si="22"/>
        <v>89.019999999999811</v>
      </c>
      <c r="AU86" s="20">
        <f t="shared" si="22"/>
        <v>253.13999999999794</v>
      </c>
      <c r="AV86" s="20">
        <f t="shared" si="22"/>
        <v>83.439999999998463</v>
      </c>
      <c r="AW86" s="20">
        <f t="shared" si="22"/>
        <v>124.9</v>
      </c>
      <c r="AX86" s="20">
        <f t="shared" si="22"/>
        <v>456.44999999999777</v>
      </c>
      <c r="AY86" s="20">
        <f t="shared" si="22"/>
        <v>158.80999999999932</v>
      </c>
      <c r="AZ86" s="20">
        <f t="shared" si="22"/>
        <v>68.090000000000074</v>
      </c>
      <c r="BA86" s="17">
        <v>0.3</v>
      </c>
      <c r="BB86" s="17">
        <v>0.02</v>
      </c>
      <c r="BC86" s="17">
        <v>0.04</v>
      </c>
      <c r="BD86" s="17">
        <v>0.15</v>
      </c>
      <c r="BE86" s="17">
        <v>0.56999999999999995</v>
      </c>
      <c r="BF86" s="17">
        <v>0.69</v>
      </c>
      <c r="BG86" s="17">
        <v>1.96</v>
      </c>
      <c r="BH86" s="17">
        <v>0.65</v>
      </c>
      <c r="BI86" s="17">
        <v>0.98</v>
      </c>
      <c r="BJ86" s="17">
        <v>3.58</v>
      </c>
      <c r="BK86" s="17">
        <v>1.25</v>
      </c>
      <c r="BL86" s="17">
        <v>0.54</v>
      </c>
      <c r="BM86" s="20">
        <f t="shared" si="17"/>
        <v>40.150000000000063</v>
      </c>
      <c r="BN86" s="20">
        <f t="shared" si="23"/>
        <v>3.2700000000000058</v>
      </c>
      <c r="BO86" s="20">
        <f t="shared" si="23"/>
        <v>4.659999999999985</v>
      </c>
      <c r="BP86" s="20">
        <f t="shared" si="23"/>
        <v>19.769999999999875</v>
      </c>
      <c r="BQ86" s="20">
        <f t="shared" si="23"/>
        <v>74.309999999999704</v>
      </c>
      <c r="BR86" s="20">
        <f t="shared" si="23"/>
        <v>89.709999999999809</v>
      </c>
      <c r="BS86" s="20">
        <f t="shared" si="23"/>
        <v>255.09999999999795</v>
      </c>
      <c r="BT86" s="20">
        <f t="shared" si="23"/>
        <v>84.089999999998469</v>
      </c>
      <c r="BU86" s="20">
        <f t="shared" si="23"/>
        <v>125.88000000000001</v>
      </c>
      <c r="BV86" s="20">
        <f t="shared" si="23"/>
        <v>460.02999999999776</v>
      </c>
      <c r="BW86" s="20">
        <f t="shared" si="23"/>
        <v>160.05999999999932</v>
      </c>
      <c r="BX86" s="20">
        <f t="shared" si="23"/>
        <v>68.630000000000081</v>
      </c>
      <c r="BY86" s="17">
        <f t="shared" si="18"/>
        <v>915.04999999999393</v>
      </c>
      <c r="BZ86" s="17">
        <f t="shared" si="19"/>
        <v>45.739999999999952</v>
      </c>
      <c r="CA86" s="17">
        <f t="shared" si="20"/>
        <v>424.8699999999991</v>
      </c>
      <c r="CB86" s="17">
        <f t="shared" si="21"/>
        <v>1385.659999999993</v>
      </c>
    </row>
    <row r="87" spans="1:80" x14ac:dyDescent="0.25">
      <c r="A87" t="str">
        <f t="shared" si="13"/>
        <v>NXI.NX01</v>
      </c>
      <c r="B87" s="1" t="s">
        <v>150</v>
      </c>
      <c r="C87" s="1" t="s">
        <v>151</v>
      </c>
      <c r="D87" s="1" t="s">
        <v>151</v>
      </c>
      <c r="E87" s="17">
        <v>74.760000000000218</v>
      </c>
      <c r="F87" s="17">
        <v>207.91000000000349</v>
      </c>
      <c r="G87" s="17">
        <v>11.5</v>
      </c>
      <c r="H87" s="17">
        <v>43.009999999998399</v>
      </c>
      <c r="I87" s="17">
        <v>235.70999999999913</v>
      </c>
      <c r="J87" s="17">
        <v>891.32000000000698</v>
      </c>
      <c r="K87" s="17">
        <v>2197.4700000000885</v>
      </c>
      <c r="L87" s="17">
        <v>525.55999999999767</v>
      </c>
      <c r="M87" s="17">
        <v>999.01000000000931</v>
      </c>
      <c r="N87" s="17">
        <v>3409.6699999999837</v>
      </c>
      <c r="O87" s="17">
        <v>1484.7399999999907</v>
      </c>
      <c r="P87" s="17">
        <v>439.51000000000931</v>
      </c>
      <c r="Q87" s="20">
        <v>3.7400000000000091</v>
      </c>
      <c r="R87" s="20">
        <v>10.3900000000001</v>
      </c>
      <c r="S87" s="20">
        <v>0.56999999999999318</v>
      </c>
      <c r="T87" s="20">
        <v>2.1500000000000341</v>
      </c>
      <c r="U87" s="20">
        <v>11.779999999999973</v>
      </c>
      <c r="V87" s="20">
        <v>44.559999999999491</v>
      </c>
      <c r="W87" s="20">
        <v>109.8700000000008</v>
      </c>
      <c r="X87" s="20">
        <v>26.2800000000002</v>
      </c>
      <c r="Y87" s="20">
        <v>49.960000000000036</v>
      </c>
      <c r="Z87" s="20">
        <v>170.4900000000016</v>
      </c>
      <c r="AA87" s="20">
        <v>74.239999999999782</v>
      </c>
      <c r="AB87" s="20">
        <v>21.980000000000018</v>
      </c>
      <c r="AC87" s="17">
        <v>36.520000000000437</v>
      </c>
      <c r="AD87" s="17">
        <v>100.61999999999898</v>
      </c>
      <c r="AE87" s="17">
        <v>5.5199999999999818</v>
      </c>
      <c r="AF87" s="17">
        <v>20.440000000000055</v>
      </c>
      <c r="AG87" s="17">
        <v>110.90999999999985</v>
      </c>
      <c r="AH87" s="17">
        <v>414.86000000000058</v>
      </c>
      <c r="AI87" s="17">
        <v>1011.9499999999971</v>
      </c>
      <c r="AJ87" s="17">
        <v>239.34999999999854</v>
      </c>
      <c r="AK87" s="17">
        <v>449.87000000000262</v>
      </c>
      <c r="AL87" s="17">
        <v>1518.6100000000151</v>
      </c>
      <c r="AM87" s="17">
        <v>653.7100000000064</v>
      </c>
      <c r="AN87" s="17">
        <v>191.34000000000015</v>
      </c>
      <c r="AO87" s="20">
        <f t="shared" si="16"/>
        <v>115.02000000000066</v>
      </c>
      <c r="AP87" s="20">
        <f t="shared" si="22"/>
        <v>318.92000000000257</v>
      </c>
      <c r="AQ87" s="20">
        <f t="shared" si="22"/>
        <v>17.589999999999975</v>
      </c>
      <c r="AR87" s="20">
        <f t="shared" si="22"/>
        <v>65.599999999998488</v>
      </c>
      <c r="AS87" s="20">
        <f t="shared" si="22"/>
        <v>358.39999999999895</v>
      </c>
      <c r="AT87" s="20">
        <f t="shared" si="22"/>
        <v>1350.7400000000071</v>
      </c>
      <c r="AU87" s="20">
        <f t="shared" si="22"/>
        <v>3319.2900000000864</v>
      </c>
      <c r="AV87" s="20">
        <f t="shared" si="22"/>
        <v>791.18999999999642</v>
      </c>
      <c r="AW87" s="20">
        <f t="shared" si="22"/>
        <v>1498.840000000012</v>
      </c>
      <c r="AX87" s="20">
        <f t="shared" si="22"/>
        <v>5098.7700000000004</v>
      </c>
      <c r="AY87" s="20">
        <f t="shared" si="22"/>
        <v>2212.6899999999969</v>
      </c>
      <c r="AZ87" s="20">
        <f t="shared" si="22"/>
        <v>652.83000000000948</v>
      </c>
      <c r="BA87" s="17">
        <v>0.88</v>
      </c>
      <c r="BB87" s="17">
        <v>2.44</v>
      </c>
      <c r="BC87" s="17">
        <v>0.13</v>
      </c>
      <c r="BD87" s="17">
        <v>0.5</v>
      </c>
      <c r="BE87" s="17">
        <v>2.76</v>
      </c>
      <c r="BF87" s="17">
        <v>10.44</v>
      </c>
      <c r="BG87" s="17">
        <v>25.74</v>
      </c>
      <c r="BH87" s="17">
        <v>6.16</v>
      </c>
      <c r="BI87" s="17">
        <v>11.7</v>
      </c>
      <c r="BJ87" s="17">
        <v>39.93</v>
      </c>
      <c r="BK87" s="17">
        <v>17.39</v>
      </c>
      <c r="BL87" s="17">
        <v>5.15</v>
      </c>
      <c r="BM87" s="20">
        <f t="shared" si="17"/>
        <v>115.90000000000066</v>
      </c>
      <c r="BN87" s="20">
        <f t="shared" si="23"/>
        <v>321.36000000000257</v>
      </c>
      <c r="BO87" s="20">
        <f t="shared" si="23"/>
        <v>17.719999999999974</v>
      </c>
      <c r="BP87" s="20">
        <f t="shared" si="23"/>
        <v>66.099999999998488</v>
      </c>
      <c r="BQ87" s="20">
        <f t="shared" si="23"/>
        <v>361.15999999999894</v>
      </c>
      <c r="BR87" s="20">
        <f t="shared" si="23"/>
        <v>1361.1800000000071</v>
      </c>
      <c r="BS87" s="20">
        <f t="shared" si="23"/>
        <v>3345.0300000000861</v>
      </c>
      <c r="BT87" s="20">
        <f t="shared" si="23"/>
        <v>797.34999999999638</v>
      </c>
      <c r="BU87" s="20">
        <f t="shared" si="23"/>
        <v>1510.540000000012</v>
      </c>
      <c r="BV87" s="20">
        <f t="shared" si="23"/>
        <v>5138.7000000000007</v>
      </c>
      <c r="BW87" s="20">
        <f t="shared" si="23"/>
        <v>2230.0799999999967</v>
      </c>
      <c r="BX87" s="20">
        <f t="shared" si="23"/>
        <v>657.98000000000945</v>
      </c>
      <c r="BY87" s="17">
        <f t="shared" si="18"/>
        <v>10520.170000000087</v>
      </c>
      <c r="BZ87" s="17">
        <f t="shared" si="19"/>
        <v>526.01000000000204</v>
      </c>
      <c r="CA87" s="17">
        <f t="shared" si="20"/>
        <v>4876.9200000000192</v>
      </c>
      <c r="CB87" s="17">
        <f t="shared" si="21"/>
        <v>15923.100000000108</v>
      </c>
    </row>
    <row r="88" spans="1:80" x14ac:dyDescent="0.25">
      <c r="A88" t="str">
        <f t="shared" si="13"/>
        <v>CUPC.OMRH</v>
      </c>
      <c r="B88" s="1" t="s">
        <v>153</v>
      </c>
      <c r="C88" s="1" t="s">
        <v>154</v>
      </c>
      <c r="D88" s="1" t="s">
        <v>154</v>
      </c>
      <c r="E88" s="17">
        <v>-311.7400000000016</v>
      </c>
      <c r="F88" s="17">
        <v>-202.61999999999898</v>
      </c>
      <c r="G88" s="17">
        <v>-184.66999999999825</v>
      </c>
      <c r="H88" s="17">
        <v>-275.45000000000073</v>
      </c>
      <c r="I88" s="17">
        <v>-894.63999999999942</v>
      </c>
      <c r="J88" s="17">
        <v>-947.43999999999505</v>
      </c>
      <c r="K88" s="17">
        <v>-1664.5</v>
      </c>
      <c r="L88" s="17">
        <v>-559.10999999999331</v>
      </c>
      <c r="M88" s="17">
        <v>-502.25</v>
      </c>
      <c r="N88" s="17">
        <v>-852.30999999999767</v>
      </c>
      <c r="O88" s="17">
        <v>-585.11000000000058</v>
      </c>
      <c r="P88" s="17">
        <v>-124.98000000000047</v>
      </c>
      <c r="Q88" s="20">
        <v>-15.590000000000032</v>
      </c>
      <c r="R88" s="20">
        <v>-10.129999999999995</v>
      </c>
      <c r="S88" s="20">
        <v>-9.2300000000000182</v>
      </c>
      <c r="T88" s="20">
        <v>-13.769999999999982</v>
      </c>
      <c r="U88" s="20">
        <v>-44.730000000000018</v>
      </c>
      <c r="V88" s="20">
        <v>-47.369999999999891</v>
      </c>
      <c r="W88" s="20">
        <v>-83.220000000000255</v>
      </c>
      <c r="X88" s="20">
        <v>-27.960000000000036</v>
      </c>
      <c r="Y88" s="20">
        <v>-25.120000000000118</v>
      </c>
      <c r="Z88" s="20">
        <v>-42.609999999999673</v>
      </c>
      <c r="AA88" s="20">
        <v>-29.259999999999991</v>
      </c>
      <c r="AB88" s="20">
        <v>-6.25</v>
      </c>
      <c r="AC88" s="17">
        <v>-152.26000000000022</v>
      </c>
      <c r="AD88" s="17">
        <v>-98.0600000000004</v>
      </c>
      <c r="AE88" s="17">
        <v>-88.630000000000109</v>
      </c>
      <c r="AF88" s="17">
        <v>-130.90999999999985</v>
      </c>
      <c r="AG88" s="17">
        <v>-420.96000000000276</v>
      </c>
      <c r="AH88" s="17">
        <v>-440.97999999999956</v>
      </c>
      <c r="AI88" s="17">
        <v>-766.50999999999476</v>
      </c>
      <c r="AJ88" s="17">
        <v>-254.6299999999992</v>
      </c>
      <c r="AK88" s="17">
        <v>-226.17000000000007</v>
      </c>
      <c r="AL88" s="17">
        <v>-379.61000000000058</v>
      </c>
      <c r="AM88" s="17">
        <v>-257.61999999999898</v>
      </c>
      <c r="AN88" s="17">
        <v>-54.409999999999854</v>
      </c>
      <c r="AO88" s="20">
        <f t="shared" si="16"/>
        <v>-479.59000000000185</v>
      </c>
      <c r="AP88" s="20">
        <f t="shared" si="22"/>
        <v>-310.80999999999938</v>
      </c>
      <c r="AQ88" s="20">
        <f t="shared" si="22"/>
        <v>-282.52999999999838</v>
      </c>
      <c r="AR88" s="20">
        <f t="shared" si="22"/>
        <v>-420.13000000000056</v>
      </c>
      <c r="AS88" s="20">
        <f t="shared" si="22"/>
        <v>-1360.3300000000022</v>
      </c>
      <c r="AT88" s="20">
        <f t="shared" si="22"/>
        <v>-1435.7899999999945</v>
      </c>
      <c r="AU88" s="20">
        <f t="shared" si="22"/>
        <v>-2514.229999999995</v>
      </c>
      <c r="AV88" s="20">
        <f t="shared" si="22"/>
        <v>-841.69999999999254</v>
      </c>
      <c r="AW88" s="20">
        <f t="shared" si="22"/>
        <v>-753.54000000000019</v>
      </c>
      <c r="AX88" s="20">
        <f t="shared" si="22"/>
        <v>-1274.5299999999979</v>
      </c>
      <c r="AY88" s="20">
        <f t="shared" si="22"/>
        <v>-871.98999999999955</v>
      </c>
      <c r="AZ88" s="20">
        <f t="shared" si="22"/>
        <v>-185.64000000000033</v>
      </c>
      <c r="BA88" s="17">
        <v>-3.65</v>
      </c>
      <c r="BB88" s="17">
        <v>-2.37</v>
      </c>
      <c r="BC88" s="17">
        <v>-2.16</v>
      </c>
      <c r="BD88" s="17">
        <v>-3.23</v>
      </c>
      <c r="BE88" s="17">
        <v>-10.48</v>
      </c>
      <c r="BF88" s="17">
        <v>-11.1</v>
      </c>
      <c r="BG88" s="17">
        <v>-19.5</v>
      </c>
      <c r="BH88" s="17">
        <v>-6.55</v>
      </c>
      <c r="BI88" s="17">
        <v>-5.88</v>
      </c>
      <c r="BJ88" s="17">
        <v>-9.98</v>
      </c>
      <c r="BK88" s="17">
        <v>-6.85</v>
      </c>
      <c r="BL88" s="17">
        <v>-1.46</v>
      </c>
      <c r="BM88" s="20">
        <f t="shared" si="17"/>
        <v>-483.24000000000183</v>
      </c>
      <c r="BN88" s="20">
        <f t="shared" si="23"/>
        <v>-313.17999999999938</v>
      </c>
      <c r="BO88" s="20">
        <f t="shared" si="23"/>
        <v>-284.68999999999841</v>
      </c>
      <c r="BP88" s="20">
        <f t="shared" si="23"/>
        <v>-423.36000000000058</v>
      </c>
      <c r="BQ88" s="20">
        <f t="shared" si="23"/>
        <v>-1370.8100000000022</v>
      </c>
      <c r="BR88" s="20">
        <f t="shared" si="23"/>
        <v>-1446.8899999999944</v>
      </c>
      <c r="BS88" s="20">
        <f t="shared" si="23"/>
        <v>-2533.729999999995</v>
      </c>
      <c r="BT88" s="20">
        <f t="shared" si="23"/>
        <v>-848.2499999999925</v>
      </c>
      <c r="BU88" s="20">
        <f t="shared" si="23"/>
        <v>-759.42000000000019</v>
      </c>
      <c r="BV88" s="20">
        <f t="shared" si="23"/>
        <v>-1284.5099999999979</v>
      </c>
      <c r="BW88" s="20">
        <f t="shared" si="23"/>
        <v>-878.83999999999958</v>
      </c>
      <c r="BX88" s="20">
        <f t="shared" si="23"/>
        <v>-187.10000000000034</v>
      </c>
      <c r="BY88" s="17">
        <f t="shared" si="18"/>
        <v>-7104.8199999999861</v>
      </c>
      <c r="BZ88" s="17">
        <f t="shared" si="19"/>
        <v>-355.24</v>
      </c>
      <c r="CA88" s="17">
        <f t="shared" si="20"/>
        <v>-3353.9599999999964</v>
      </c>
      <c r="CB88" s="17">
        <f t="shared" si="21"/>
        <v>-10814.019999999984</v>
      </c>
    </row>
    <row r="89" spans="1:80" x14ac:dyDescent="0.25">
      <c r="A89" t="str">
        <f t="shared" si="13"/>
        <v>CUPC.PH1</v>
      </c>
      <c r="B89" s="1" t="s">
        <v>153</v>
      </c>
      <c r="C89" s="1" t="s">
        <v>157</v>
      </c>
      <c r="D89" s="1" t="s">
        <v>157</v>
      </c>
      <c r="E89" s="17">
        <v>196.54000000000087</v>
      </c>
      <c r="F89" s="17">
        <v>52.840000000000146</v>
      </c>
      <c r="G89" s="17">
        <v>11.560000000000173</v>
      </c>
      <c r="H89" s="17">
        <v>15.679999999999836</v>
      </c>
      <c r="I89" s="17">
        <v>58.819999999999709</v>
      </c>
      <c r="J89" s="17">
        <v>129.41999999999825</v>
      </c>
      <c r="K89" s="17">
        <v>175.79999999999927</v>
      </c>
      <c r="L89" s="17">
        <v>5.1200000000000045</v>
      </c>
      <c r="M89" s="17">
        <v>76.510000000000218</v>
      </c>
      <c r="N89" s="17">
        <v>186.08000000000175</v>
      </c>
      <c r="O89" s="17">
        <v>87.290000000000873</v>
      </c>
      <c r="P89" s="17">
        <v>91.959999999999127</v>
      </c>
      <c r="Q89" s="20">
        <v>9.8299999999999841</v>
      </c>
      <c r="R89" s="20">
        <v>2.6400000000000006</v>
      </c>
      <c r="S89" s="20">
        <v>0.57000000000000028</v>
      </c>
      <c r="T89" s="20">
        <v>0.78999999999999915</v>
      </c>
      <c r="U89" s="20">
        <v>2.9399999999999977</v>
      </c>
      <c r="V89" s="20">
        <v>6.4699999999999989</v>
      </c>
      <c r="W89" s="20">
        <v>8.7899999999999636</v>
      </c>
      <c r="X89" s="20">
        <v>0.25</v>
      </c>
      <c r="Y89" s="20">
        <v>3.8199999999999932</v>
      </c>
      <c r="Z89" s="20">
        <v>9.3100000000000023</v>
      </c>
      <c r="AA89" s="20">
        <v>4.3700000000000045</v>
      </c>
      <c r="AB89" s="20">
        <v>4.5900000000000034</v>
      </c>
      <c r="AC89" s="17">
        <v>95.989999999999782</v>
      </c>
      <c r="AD89" s="17">
        <v>25.57000000000005</v>
      </c>
      <c r="AE89" s="17">
        <v>5.5499999999999829</v>
      </c>
      <c r="AF89" s="17">
        <v>7.460000000000008</v>
      </c>
      <c r="AG89" s="17">
        <v>27.669999999999959</v>
      </c>
      <c r="AH89" s="17">
        <v>60.240000000000009</v>
      </c>
      <c r="AI89" s="17">
        <v>80.959999999999127</v>
      </c>
      <c r="AJ89" s="17">
        <v>2.3400000000000034</v>
      </c>
      <c r="AK89" s="17">
        <v>34.450000000000045</v>
      </c>
      <c r="AL89" s="17">
        <v>82.879999999999654</v>
      </c>
      <c r="AM89" s="17">
        <v>38.429999999999836</v>
      </c>
      <c r="AN89" s="17">
        <v>40.039999999999964</v>
      </c>
      <c r="AO89" s="20">
        <f t="shared" si="16"/>
        <v>302.36000000000064</v>
      </c>
      <c r="AP89" s="20">
        <f t="shared" si="22"/>
        <v>81.050000000000196</v>
      </c>
      <c r="AQ89" s="20">
        <f t="shared" si="22"/>
        <v>17.680000000000156</v>
      </c>
      <c r="AR89" s="20">
        <f t="shared" si="22"/>
        <v>23.929999999999843</v>
      </c>
      <c r="AS89" s="20">
        <f t="shared" si="22"/>
        <v>89.429999999999666</v>
      </c>
      <c r="AT89" s="20">
        <f t="shared" si="22"/>
        <v>196.12999999999826</v>
      </c>
      <c r="AU89" s="20">
        <f t="shared" si="22"/>
        <v>265.54999999999836</v>
      </c>
      <c r="AV89" s="20">
        <f t="shared" si="22"/>
        <v>7.710000000000008</v>
      </c>
      <c r="AW89" s="20">
        <f t="shared" si="22"/>
        <v>114.78000000000026</v>
      </c>
      <c r="AX89" s="20">
        <f t="shared" si="22"/>
        <v>278.2700000000014</v>
      </c>
      <c r="AY89" s="20">
        <f t="shared" si="22"/>
        <v>130.09000000000071</v>
      </c>
      <c r="AZ89" s="20">
        <f t="shared" si="22"/>
        <v>136.58999999999909</v>
      </c>
      <c r="BA89" s="17">
        <v>2.2999999999999998</v>
      </c>
      <c r="BB89" s="17">
        <v>0.62</v>
      </c>
      <c r="BC89" s="17">
        <v>0.14000000000000001</v>
      </c>
      <c r="BD89" s="17">
        <v>0.18</v>
      </c>
      <c r="BE89" s="17">
        <v>0.69</v>
      </c>
      <c r="BF89" s="17">
        <v>1.52</v>
      </c>
      <c r="BG89" s="17">
        <v>2.06</v>
      </c>
      <c r="BH89" s="17">
        <v>0.06</v>
      </c>
      <c r="BI89" s="17">
        <v>0.9</v>
      </c>
      <c r="BJ89" s="17">
        <v>2.1800000000000002</v>
      </c>
      <c r="BK89" s="17">
        <v>1.02</v>
      </c>
      <c r="BL89" s="17">
        <v>1.08</v>
      </c>
      <c r="BM89" s="20">
        <f t="shared" si="17"/>
        <v>304.66000000000065</v>
      </c>
      <c r="BN89" s="20">
        <f t="shared" si="23"/>
        <v>81.670000000000201</v>
      </c>
      <c r="BO89" s="20">
        <f t="shared" si="23"/>
        <v>17.820000000000157</v>
      </c>
      <c r="BP89" s="20">
        <f t="shared" si="23"/>
        <v>24.109999999999843</v>
      </c>
      <c r="BQ89" s="20">
        <f t="shared" si="23"/>
        <v>90.119999999999663</v>
      </c>
      <c r="BR89" s="20">
        <f t="shared" si="23"/>
        <v>197.64999999999827</v>
      </c>
      <c r="BS89" s="20">
        <f t="shared" si="23"/>
        <v>267.60999999999837</v>
      </c>
      <c r="BT89" s="20">
        <f t="shared" si="23"/>
        <v>7.7700000000000076</v>
      </c>
      <c r="BU89" s="20">
        <f t="shared" si="23"/>
        <v>115.68000000000026</v>
      </c>
      <c r="BV89" s="20">
        <f t="shared" si="23"/>
        <v>280.45000000000141</v>
      </c>
      <c r="BW89" s="20">
        <f t="shared" si="23"/>
        <v>131.11000000000072</v>
      </c>
      <c r="BX89" s="20">
        <f t="shared" si="23"/>
        <v>137.66999999999911</v>
      </c>
      <c r="BY89" s="17">
        <f t="shared" si="18"/>
        <v>1087.6200000000003</v>
      </c>
      <c r="BZ89" s="17">
        <f t="shared" si="19"/>
        <v>54.369999999999948</v>
      </c>
      <c r="CA89" s="17">
        <f t="shared" si="20"/>
        <v>514.32999999999845</v>
      </c>
      <c r="CB89" s="17">
        <f t="shared" si="21"/>
        <v>1656.3199999999988</v>
      </c>
    </row>
    <row r="90" spans="1:80" x14ac:dyDescent="0.25">
      <c r="A90" t="str">
        <f t="shared" si="13"/>
        <v>TAU.POC</v>
      </c>
      <c r="B90" s="1" t="s">
        <v>31</v>
      </c>
      <c r="C90" s="1" t="s">
        <v>159</v>
      </c>
      <c r="D90" s="1" t="s">
        <v>159</v>
      </c>
      <c r="E90" s="17">
        <v>132.5</v>
      </c>
      <c r="F90" s="17">
        <v>75.280000000000655</v>
      </c>
      <c r="G90" s="17">
        <v>72.579999999999927</v>
      </c>
      <c r="H90" s="17">
        <v>49.039999999999964</v>
      </c>
      <c r="I90" s="17">
        <v>40.329999999999927</v>
      </c>
      <c r="J90" s="17">
        <v>11.079999999999927</v>
      </c>
      <c r="K90" s="17">
        <v>140.45999999999913</v>
      </c>
      <c r="L90" s="17">
        <v>70.600000000002183</v>
      </c>
      <c r="M90" s="17">
        <v>57.690000000000509</v>
      </c>
      <c r="N90" s="17">
        <v>175.06999999999971</v>
      </c>
      <c r="O90" s="17">
        <v>155.27000000000044</v>
      </c>
      <c r="P90" s="17">
        <v>120.79000000000087</v>
      </c>
      <c r="Q90" s="20">
        <v>6.6299999999999955</v>
      </c>
      <c r="R90" s="20">
        <v>3.7699999999999818</v>
      </c>
      <c r="S90" s="20">
        <v>3.6299999999999955</v>
      </c>
      <c r="T90" s="20">
        <v>2.4499999999999886</v>
      </c>
      <c r="U90" s="20">
        <v>2.0199999999999818</v>
      </c>
      <c r="V90" s="20">
        <v>0.56000000000000227</v>
      </c>
      <c r="W90" s="20">
        <v>7.0199999999999818</v>
      </c>
      <c r="X90" s="20">
        <v>3.5300000000000296</v>
      </c>
      <c r="Y90" s="20">
        <v>2.8899999999999864</v>
      </c>
      <c r="Z90" s="20">
        <v>8.7599999999999909</v>
      </c>
      <c r="AA90" s="20">
        <v>7.7599999999999909</v>
      </c>
      <c r="AB90" s="20">
        <v>6.0399999999999636</v>
      </c>
      <c r="AC90" s="17">
        <v>64.709999999999127</v>
      </c>
      <c r="AD90" s="17">
        <v>36.430000000000291</v>
      </c>
      <c r="AE90" s="17">
        <v>34.840000000000146</v>
      </c>
      <c r="AF90" s="17">
        <v>23.309999999999945</v>
      </c>
      <c r="AG90" s="17">
        <v>18.980000000000018</v>
      </c>
      <c r="AH90" s="17">
        <v>5.1499999999999773</v>
      </c>
      <c r="AI90" s="17">
        <v>64.680000000000291</v>
      </c>
      <c r="AJ90" s="17">
        <v>32.159999999999854</v>
      </c>
      <c r="AK90" s="17">
        <v>25.980000000000018</v>
      </c>
      <c r="AL90" s="17">
        <v>77.980000000001382</v>
      </c>
      <c r="AM90" s="17">
        <v>68.3700000000008</v>
      </c>
      <c r="AN90" s="17">
        <v>52.579999999999927</v>
      </c>
      <c r="AO90" s="20">
        <f t="shared" si="16"/>
        <v>203.83999999999912</v>
      </c>
      <c r="AP90" s="20">
        <f t="shared" si="22"/>
        <v>115.48000000000093</v>
      </c>
      <c r="AQ90" s="20">
        <f t="shared" si="22"/>
        <v>111.05000000000007</v>
      </c>
      <c r="AR90" s="20">
        <f t="shared" si="22"/>
        <v>74.799999999999898</v>
      </c>
      <c r="AS90" s="20">
        <f t="shared" si="22"/>
        <v>61.329999999999927</v>
      </c>
      <c r="AT90" s="20">
        <f t="shared" si="22"/>
        <v>16.789999999999907</v>
      </c>
      <c r="AU90" s="20">
        <f t="shared" si="22"/>
        <v>212.1599999999994</v>
      </c>
      <c r="AV90" s="20">
        <f t="shared" si="22"/>
        <v>106.29000000000207</v>
      </c>
      <c r="AW90" s="20">
        <f t="shared" si="22"/>
        <v>86.560000000000514</v>
      </c>
      <c r="AX90" s="20">
        <f t="shared" si="22"/>
        <v>261.81000000000108</v>
      </c>
      <c r="AY90" s="20">
        <f t="shared" si="22"/>
        <v>231.40000000000123</v>
      </c>
      <c r="AZ90" s="20">
        <f t="shared" si="22"/>
        <v>179.41000000000076</v>
      </c>
      <c r="BA90" s="17">
        <v>1.55</v>
      </c>
      <c r="BB90" s="17">
        <v>0.88</v>
      </c>
      <c r="BC90" s="17">
        <v>0.85</v>
      </c>
      <c r="BD90" s="17">
        <v>0.56999999999999995</v>
      </c>
      <c r="BE90" s="17">
        <v>0.47</v>
      </c>
      <c r="BF90" s="17">
        <v>0.13</v>
      </c>
      <c r="BG90" s="17">
        <v>1.65</v>
      </c>
      <c r="BH90" s="17">
        <v>0.83</v>
      </c>
      <c r="BI90" s="17">
        <v>0.68</v>
      </c>
      <c r="BJ90" s="17">
        <v>2.0499999999999998</v>
      </c>
      <c r="BK90" s="17">
        <v>1.82</v>
      </c>
      <c r="BL90" s="17">
        <v>1.41</v>
      </c>
      <c r="BM90" s="20">
        <f t="shared" si="17"/>
        <v>205.38999999999913</v>
      </c>
      <c r="BN90" s="20">
        <f t="shared" si="23"/>
        <v>116.36000000000092</v>
      </c>
      <c r="BO90" s="20">
        <f t="shared" si="23"/>
        <v>111.90000000000006</v>
      </c>
      <c r="BP90" s="20">
        <f t="shared" si="23"/>
        <v>75.369999999999891</v>
      </c>
      <c r="BQ90" s="20">
        <f t="shared" si="23"/>
        <v>61.799999999999926</v>
      </c>
      <c r="BR90" s="20">
        <f t="shared" si="23"/>
        <v>16.919999999999906</v>
      </c>
      <c r="BS90" s="20">
        <f t="shared" si="23"/>
        <v>213.80999999999941</v>
      </c>
      <c r="BT90" s="20">
        <f t="shared" si="23"/>
        <v>107.12000000000207</v>
      </c>
      <c r="BU90" s="20">
        <f t="shared" si="23"/>
        <v>87.240000000000521</v>
      </c>
      <c r="BV90" s="20">
        <f t="shared" si="23"/>
        <v>263.86000000000109</v>
      </c>
      <c r="BW90" s="20">
        <f t="shared" si="23"/>
        <v>233.22000000000122</v>
      </c>
      <c r="BX90" s="20">
        <f t="shared" si="23"/>
        <v>180.82000000000076</v>
      </c>
      <c r="BY90" s="17">
        <f t="shared" si="18"/>
        <v>1100.6900000000032</v>
      </c>
      <c r="BZ90" s="17">
        <f t="shared" si="19"/>
        <v>55.059999999999889</v>
      </c>
      <c r="CA90" s="17">
        <f t="shared" si="20"/>
        <v>518.06000000000176</v>
      </c>
      <c r="CB90" s="17">
        <f t="shared" si="21"/>
        <v>1673.8100000000049</v>
      </c>
    </row>
    <row r="91" spans="1:80" x14ac:dyDescent="0.25">
      <c r="A91" t="str">
        <f t="shared" si="13"/>
        <v>ACRL.PR1</v>
      </c>
      <c r="B91" s="1" t="s">
        <v>160</v>
      </c>
      <c r="C91" s="1" t="s">
        <v>161</v>
      </c>
      <c r="D91" s="1" t="s">
        <v>161</v>
      </c>
      <c r="E91" s="17">
        <v>185.76000000000931</v>
      </c>
      <c r="F91" s="17">
        <v>135.69999999998254</v>
      </c>
      <c r="G91" s="17">
        <v>121.72999999999593</v>
      </c>
      <c r="H91" s="17">
        <v>98.770000000004075</v>
      </c>
      <c r="I91" s="17">
        <v>113.66000000000349</v>
      </c>
      <c r="J91" s="17">
        <v>112.02000000000407</v>
      </c>
      <c r="K91" s="17">
        <v>209.02000000001863</v>
      </c>
      <c r="L91" s="17">
        <v>76.189999999995052</v>
      </c>
      <c r="M91" s="17">
        <v>145.91999999999825</v>
      </c>
      <c r="N91" s="17">
        <v>390.64999999999418</v>
      </c>
      <c r="O91" s="17">
        <v>103.66000000000349</v>
      </c>
      <c r="P91" s="17">
        <v>132.80999999999767</v>
      </c>
      <c r="Q91" s="20">
        <v>9.2899999999999636</v>
      </c>
      <c r="R91" s="20">
        <v>6.7799999999999727</v>
      </c>
      <c r="S91" s="20">
        <v>6.0899999999999181</v>
      </c>
      <c r="T91" s="20">
        <v>4.92999999999995</v>
      </c>
      <c r="U91" s="20">
        <v>5.6899999999999409</v>
      </c>
      <c r="V91" s="20">
        <v>5.6000000000000227</v>
      </c>
      <c r="W91" s="20">
        <v>10.450000000000273</v>
      </c>
      <c r="X91" s="20">
        <v>3.8100000000000591</v>
      </c>
      <c r="Y91" s="20">
        <v>7.2999999999999545</v>
      </c>
      <c r="Z91" s="20">
        <v>19.539999999999964</v>
      </c>
      <c r="AA91" s="20">
        <v>5.1800000000000637</v>
      </c>
      <c r="AB91" s="20">
        <v>6.6400000000001</v>
      </c>
      <c r="AC91" s="17">
        <v>90.729999999999563</v>
      </c>
      <c r="AD91" s="17">
        <v>65.670000000000073</v>
      </c>
      <c r="AE91" s="17">
        <v>58.420000000000073</v>
      </c>
      <c r="AF91" s="17">
        <v>46.940000000000509</v>
      </c>
      <c r="AG91" s="17">
        <v>53.480000000000473</v>
      </c>
      <c r="AH91" s="17">
        <v>52.130000000000109</v>
      </c>
      <c r="AI91" s="17">
        <v>96.25</v>
      </c>
      <c r="AJ91" s="17">
        <v>34.700000000000728</v>
      </c>
      <c r="AK91" s="17">
        <v>65.710000000000946</v>
      </c>
      <c r="AL91" s="17">
        <v>173.99000000000524</v>
      </c>
      <c r="AM91" s="17">
        <v>45.640000000001237</v>
      </c>
      <c r="AN91" s="17">
        <v>57.820000000001528</v>
      </c>
      <c r="AO91" s="20">
        <f t="shared" si="16"/>
        <v>285.78000000000884</v>
      </c>
      <c r="AP91" s="20">
        <f t="shared" si="22"/>
        <v>208.14999999998258</v>
      </c>
      <c r="AQ91" s="20">
        <f t="shared" si="22"/>
        <v>186.23999999999592</v>
      </c>
      <c r="AR91" s="20">
        <f t="shared" si="22"/>
        <v>150.64000000000453</v>
      </c>
      <c r="AS91" s="20">
        <f t="shared" si="22"/>
        <v>172.83000000000391</v>
      </c>
      <c r="AT91" s="20">
        <f t="shared" si="22"/>
        <v>169.75000000000421</v>
      </c>
      <c r="AU91" s="20">
        <f t="shared" si="22"/>
        <v>315.7200000000189</v>
      </c>
      <c r="AV91" s="20">
        <f t="shared" si="22"/>
        <v>114.69999999999584</v>
      </c>
      <c r="AW91" s="20">
        <f t="shared" si="22"/>
        <v>218.92999999999915</v>
      </c>
      <c r="AX91" s="20">
        <f t="shared" si="22"/>
        <v>584.17999999999938</v>
      </c>
      <c r="AY91" s="20">
        <f t="shared" si="22"/>
        <v>154.48000000000479</v>
      </c>
      <c r="AZ91" s="20">
        <f t="shared" si="22"/>
        <v>197.2699999999993</v>
      </c>
      <c r="BA91" s="17">
        <v>2.1800000000000002</v>
      </c>
      <c r="BB91" s="17">
        <v>1.59</v>
      </c>
      <c r="BC91" s="17">
        <v>1.43</v>
      </c>
      <c r="BD91" s="17">
        <v>1.1599999999999999</v>
      </c>
      <c r="BE91" s="17">
        <v>1.33</v>
      </c>
      <c r="BF91" s="17">
        <v>1.31</v>
      </c>
      <c r="BG91" s="17">
        <v>2.4500000000000002</v>
      </c>
      <c r="BH91" s="17">
        <v>0.89</v>
      </c>
      <c r="BI91" s="17">
        <v>1.71</v>
      </c>
      <c r="BJ91" s="17">
        <v>4.58</v>
      </c>
      <c r="BK91" s="17">
        <v>1.21</v>
      </c>
      <c r="BL91" s="17">
        <v>1.56</v>
      </c>
      <c r="BM91" s="20">
        <f t="shared" si="17"/>
        <v>287.96000000000885</v>
      </c>
      <c r="BN91" s="20">
        <f t="shared" si="23"/>
        <v>209.73999999998259</v>
      </c>
      <c r="BO91" s="20">
        <f t="shared" si="23"/>
        <v>187.66999999999592</v>
      </c>
      <c r="BP91" s="20">
        <f t="shared" si="23"/>
        <v>151.80000000000453</v>
      </c>
      <c r="BQ91" s="20">
        <f t="shared" si="23"/>
        <v>174.16000000000392</v>
      </c>
      <c r="BR91" s="20">
        <f t="shared" si="23"/>
        <v>171.06000000000421</v>
      </c>
      <c r="BS91" s="20">
        <f t="shared" si="23"/>
        <v>318.17000000001889</v>
      </c>
      <c r="BT91" s="20">
        <f t="shared" si="23"/>
        <v>115.58999999999584</v>
      </c>
      <c r="BU91" s="20">
        <f t="shared" si="23"/>
        <v>220.63999999999916</v>
      </c>
      <c r="BV91" s="20">
        <f t="shared" si="23"/>
        <v>588.75999999999942</v>
      </c>
      <c r="BW91" s="20">
        <f t="shared" si="23"/>
        <v>155.6900000000048</v>
      </c>
      <c r="BX91" s="20">
        <f t="shared" si="23"/>
        <v>198.8299999999993</v>
      </c>
      <c r="BY91" s="17">
        <f t="shared" si="18"/>
        <v>1825.8900000000067</v>
      </c>
      <c r="BZ91" s="17">
        <f t="shared" si="19"/>
        <v>91.300000000000182</v>
      </c>
      <c r="CA91" s="17">
        <f t="shared" si="20"/>
        <v>862.88000000001045</v>
      </c>
      <c r="CB91" s="17">
        <f t="shared" si="21"/>
        <v>2780.0700000000174</v>
      </c>
    </row>
    <row r="92" spans="1:80" x14ac:dyDescent="0.25">
      <c r="A92" t="str">
        <f t="shared" si="13"/>
        <v>PWX.BCHEXP</v>
      </c>
      <c r="B92" s="1" t="s">
        <v>99</v>
      </c>
      <c r="C92" s="1" t="s">
        <v>162</v>
      </c>
      <c r="D92" s="1" t="s">
        <v>28</v>
      </c>
      <c r="E92" s="17">
        <v>159.77000000000407</v>
      </c>
      <c r="F92" s="17">
        <v>67.729999999999563</v>
      </c>
      <c r="G92" s="17">
        <v>113.77999999999884</v>
      </c>
      <c r="H92" s="17">
        <v>10.800000000000182</v>
      </c>
      <c r="I92" s="17">
        <v>4.8299999999999272</v>
      </c>
      <c r="J92" s="17">
        <v>5.2599999999999909</v>
      </c>
      <c r="K92" s="17">
        <v>116.73999999999796</v>
      </c>
      <c r="L92" s="17">
        <v>514.11999999999534</v>
      </c>
      <c r="M92" s="17">
        <v>521.40000000002328</v>
      </c>
      <c r="N92" s="17">
        <v>246.77999999999884</v>
      </c>
      <c r="O92" s="17">
        <v>256.89000000000669</v>
      </c>
      <c r="P92" s="17">
        <v>833.47000000000116</v>
      </c>
      <c r="Q92" s="20">
        <v>7.9900000000000091</v>
      </c>
      <c r="R92" s="20">
        <v>3.3799999999999955</v>
      </c>
      <c r="S92" s="20">
        <v>5.6899999999998272</v>
      </c>
      <c r="T92" s="20">
        <v>0.53999999999999204</v>
      </c>
      <c r="U92" s="20">
        <v>0.25</v>
      </c>
      <c r="V92" s="20">
        <v>0.25999999999999801</v>
      </c>
      <c r="W92" s="20">
        <v>5.8300000000001546</v>
      </c>
      <c r="X92" s="20">
        <v>25.700000000000728</v>
      </c>
      <c r="Y92" s="20">
        <v>26.069999999999709</v>
      </c>
      <c r="Z92" s="20">
        <v>12.340000000000146</v>
      </c>
      <c r="AA92" s="20">
        <v>12.849999999999909</v>
      </c>
      <c r="AB92" s="20">
        <v>41.669999999999163</v>
      </c>
      <c r="AC92" s="17">
        <v>78.040000000000873</v>
      </c>
      <c r="AD92" s="17">
        <v>32.779999999999745</v>
      </c>
      <c r="AE92" s="17">
        <v>54.600000000000364</v>
      </c>
      <c r="AF92" s="17">
        <v>5.1399999999998727</v>
      </c>
      <c r="AG92" s="17">
        <v>2.2799999999999727</v>
      </c>
      <c r="AH92" s="17">
        <v>2.4500000000000455</v>
      </c>
      <c r="AI92" s="17">
        <v>53.759999999998399</v>
      </c>
      <c r="AJ92" s="17">
        <v>234.13999999999942</v>
      </c>
      <c r="AK92" s="17">
        <v>234.80000000000291</v>
      </c>
      <c r="AL92" s="17">
        <v>109.90999999999985</v>
      </c>
      <c r="AM92" s="17">
        <v>113.10000000000218</v>
      </c>
      <c r="AN92" s="17">
        <v>362.86000000000058</v>
      </c>
      <c r="AO92" s="20">
        <f t="shared" si="16"/>
        <v>245.80000000000496</v>
      </c>
      <c r="AP92" s="20">
        <f t="shared" si="22"/>
        <v>103.8899999999993</v>
      </c>
      <c r="AQ92" s="20">
        <f t="shared" si="22"/>
        <v>174.06999999999903</v>
      </c>
      <c r="AR92" s="20">
        <f t="shared" si="22"/>
        <v>16.480000000000047</v>
      </c>
      <c r="AS92" s="20">
        <f t="shared" si="22"/>
        <v>7.3599999999999</v>
      </c>
      <c r="AT92" s="20">
        <f t="shared" si="22"/>
        <v>7.9700000000000344</v>
      </c>
      <c r="AU92" s="20">
        <f t="shared" si="22"/>
        <v>176.32999999999652</v>
      </c>
      <c r="AV92" s="20">
        <f t="shared" si="22"/>
        <v>773.95999999999549</v>
      </c>
      <c r="AW92" s="20">
        <f t="shared" si="22"/>
        <v>782.2700000000259</v>
      </c>
      <c r="AX92" s="20">
        <f t="shared" si="22"/>
        <v>369.02999999999884</v>
      </c>
      <c r="AY92" s="20">
        <f t="shared" si="22"/>
        <v>382.84000000000879</v>
      </c>
      <c r="AZ92" s="20">
        <f t="shared" si="22"/>
        <v>1238.0000000000009</v>
      </c>
      <c r="BA92" s="17">
        <v>1.87</v>
      </c>
      <c r="BB92" s="17">
        <v>0.79</v>
      </c>
      <c r="BC92" s="17">
        <v>1.33</v>
      </c>
      <c r="BD92" s="17">
        <v>0.13</v>
      </c>
      <c r="BE92" s="17">
        <v>0.06</v>
      </c>
      <c r="BF92" s="17">
        <v>0.06</v>
      </c>
      <c r="BG92" s="17">
        <v>1.37</v>
      </c>
      <c r="BH92" s="17">
        <v>6.02</v>
      </c>
      <c r="BI92" s="17">
        <v>6.11</v>
      </c>
      <c r="BJ92" s="17">
        <v>2.89</v>
      </c>
      <c r="BK92" s="17">
        <v>3.01</v>
      </c>
      <c r="BL92" s="17">
        <v>9.76</v>
      </c>
      <c r="BM92" s="20">
        <f t="shared" si="17"/>
        <v>247.67000000000496</v>
      </c>
      <c r="BN92" s="20">
        <f t="shared" si="23"/>
        <v>104.67999999999931</v>
      </c>
      <c r="BO92" s="20">
        <f t="shared" si="23"/>
        <v>175.39999999999904</v>
      </c>
      <c r="BP92" s="20">
        <f t="shared" si="23"/>
        <v>16.610000000000046</v>
      </c>
      <c r="BQ92" s="20">
        <f t="shared" si="23"/>
        <v>7.4199999999998996</v>
      </c>
      <c r="BR92" s="20">
        <f t="shared" si="23"/>
        <v>8.0300000000000349</v>
      </c>
      <c r="BS92" s="20">
        <f t="shared" si="23"/>
        <v>177.69999999999652</v>
      </c>
      <c r="BT92" s="20">
        <f t="shared" si="23"/>
        <v>779.97999999999547</v>
      </c>
      <c r="BU92" s="20">
        <f t="shared" si="23"/>
        <v>788.38000000002592</v>
      </c>
      <c r="BV92" s="20">
        <f t="shared" si="23"/>
        <v>371.91999999999882</v>
      </c>
      <c r="BW92" s="20">
        <f t="shared" si="23"/>
        <v>385.85000000000878</v>
      </c>
      <c r="BX92" s="20">
        <f t="shared" si="23"/>
        <v>1247.7600000000009</v>
      </c>
      <c r="BY92" s="17">
        <f t="shared" si="18"/>
        <v>2851.5700000000261</v>
      </c>
      <c r="BZ92" s="17">
        <f t="shared" si="19"/>
        <v>142.56999999999962</v>
      </c>
      <c r="CA92" s="17">
        <f t="shared" si="20"/>
        <v>1317.2600000000039</v>
      </c>
      <c r="CB92" s="17">
        <f t="shared" si="21"/>
        <v>4311.4000000000296</v>
      </c>
    </row>
    <row r="93" spans="1:80" x14ac:dyDescent="0.25">
      <c r="A93" t="str">
        <f t="shared" si="13"/>
        <v>PWX.SPCEXP</v>
      </c>
      <c r="B93" s="1" t="s">
        <v>99</v>
      </c>
      <c r="C93" s="1" t="s">
        <v>221</v>
      </c>
      <c r="D93" s="1" t="s">
        <v>74</v>
      </c>
      <c r="E93" s="17">
        <v>0.99000000000000909</v>
      </c>
      <c r="F93" s="17">
        <v>0.65999999999998238</v>
      </c>
      <c r="G93" s="17">
        <v>2.4499999999999886</v>
      </c>
      <c r="H93" s="17">
        <v>4.3299999999999272</v>
      </c>
      <c r="I93" s="17">
        <v>0.64000000000000057</v>
      </c>
      <c r="J93" s="17">
        <v>0</v>
      </c>
      <c r="K93" s="17">
        <v>0.25</v>
      </c>
      <c r="L93" s="17">
        <v>2.2099999999999795</v>
      </c>
      <c r="M93" s="17">
        <v>1.410000000000025</v>
      </c>
      <c r="N93" s="17">
        <v>19.779999999999745</v>
      </c>
      <c r="O93" s="17">
        <v>1.4900000000000091</v>
      </c>
      <c r="P93" s="17">
        <v>4.7699999999999818</v>
      </c>
      <c r="Q93" s="20">
        <v>5.0000000000000711E-2</v>
      </c>
      <c r="R93" s="20">
        <v>4.0000000000000036E-2</v>
      </c>
      <c r="S93" s="20">
        <v>0.13000000000000256</v>
      </c>
      <c r="T93" s="20">
        <v>0.21999999999999886</v>
      </c>
      <c r="U93" s="20">
        <v>3.0000000000000249E-2</v>
      </c>
      <c r="V93" s="20">
        <v>0</v>
      </c>
      <c r="W93" s="20">
        <v>1.0000000000000009E-2</v>
      </c>
      <c r="X93" s="20">
        <v>0.10999999999999943</v>
      </c>
      <c r="Y93" s="20">
        <v>7.0000000000000284E-2</v>
      </c>
      <c r="Z93" s="20">
        <v>0.98999999999999488</v>
      </c>
      <c r="AA93" s="20">
        <v>8.0000000000000071E-2</v>
      </c>
      <c r="AB93" s="20">
        <v>0.24000000000000199</v>
      </c>
      <c r="AC93" s="17">
        <v>0.49000000000000909</v>
      </c>
      <c r="AD93" s="17">
        <v>0.31000000000000227</v>
      </c>
      <c r="AE93" s="17">
        <v>1.1699999999999875</v>
      </c>
      <c r="AF93" s="17">
        <v>2.0600000000000023</v>
      </c>
      <c r="AG93" s="17">
        <v>0.31000000000000227</v>
      </c>
      <c r="AH93" s="17">
        <v>0</v>
      </c>
      <c r="AI93" s="17">
        <v>0.11999999999999922</v>
      </c>
      <c r="AJ93" s="17">
        <v>1.0100000000000051</v>
      </c>
      <c r="AK93" s="17">
        <v>0.64000000000000057</v>
      </c>
      <c r="AL93" s="17">
        <v>8.8099999999999454</v>
      </c>
      <c r="AM93" s="17">
        <v>0.65999999999999659</v>
      </c>
      <c r="AN93" s="17">
        <v>2.0700000000000216</v>
      </c>
      <c r="AO93" s="20">
        <f t="shared" si="16"/>
        <v>1.5300000000000189</v>
      </c>
      <c r="AP93" s="20">
        <f t="shared" si="22"/>
        <v>1.0099999999999847</v>
      </c>
      <c r="AQ93" s="20">
        <f t="shared" si="22"/>
        <v>3.7499999999999787</v>
      </c>
      <c r="AR93" s="20">
        <f t="shared" si="22"/>
        <v>6.6099999999999284</v>
      </c>
      <c r="AS93" s="20">
        <f t="shared" si="22"/>
        <v>0.98000000000000309</v>
      </c>
      <c r="AT93" s="20">
        <f t="shared" si="22"/>
        <v>0</v>
      </c>
      <c r="AU93" s="20">
        <f t="shared" si="22"/>
        <v>0.37999999999999923</v>
      </c>
      <c r="AV93" s="20">
        <f t="shared" si="22"/>
        <v>3.3299999999999841</v>
      </c>
      <c r="AW93" s="20">
        <f t="shared" si="22"/>
        <v>2.1200000000000259</v>
      </c>
      <c r="AX93" s="20">
        <f t="shared" si="22"/>
        <v>29.579999999999686</v>
      </c>
      <c r="AY93" s="20">
        <f t="shared" si="22"/>
        <v>2.2300000000000058</v>
      </c>
      <c r="AZ93" s="20">
        <f t="shared" si="22"/>
        <v>7.0800000000000054</v>
      </c>
      <c r="BA93" s="17">
        <v>0.01</v>
      </c>
      <c r="BB93" s="17">
        <v>0.01</v>
      </c>
      <c r="BC93" s="17">
        <v>0.03</v>
      </c>
      <c r="BD93" s="17">
        <v>0.05</v>
      </c>
      <c r="BE93" s="17">
        <v>0.01</v>
      </c>
      <c r="BF93" s="17">
        <v>0</v>
      </c>
      <c r="BG93" s="17">
        <v>0</v>
      </c>
      <c r="BH93" s="17">
        <v>0.03</v>
      </c>
      <c r="BI93" s="17">
        <v>0.02</v>
      </c>
      <c r="BJ93" s="17">
        <v>0.23</v>
      </c>
      <c r="BK93" s="17">
        <v>0.02</v>
      </c>
      <c r="BL93" s="17">
        <v>0.06</v>
      </c>
      <c r="BM93" s="20">
        <f t="shared" si="17"/>
        <v>1.5400000000000189</v>
      </c>
      <c r="BN93" s="20">
        <f t="shared" si="23"/>
        <v>1.0199999999999847</v>
      </c>
      <c r="BO93" s="20">
        <f t="shared" si="23"/>
        <v>3.7799999999999785</v>
      </c>
      <c r="BP93" s="20">
        <f t="shared" si="23"/>
        <v>6.6599999999999282</v>
      </c>
      <c r="BQ93" s="20">
        <f t="shared" si="23"/>
        <v>0.9900000000000031</v>
      </c>
      <c r="BR93" s="20">
        <f t="shared" si="23"/>
        <v>0</v>
      </c>
      <c r="BS93" s="20">
        <f t="shared" si="23"/>
        <v>0.37999999999999923</v>
      </c>
      <c r="BT93" s="20">
        <f t="shared" si="23"/>
        <v>3.3599999999999839</v>
      </c>
      <c r="BU93" s="20">
        <f t="shared" si="23"/>
        <v>2.1400000000000259</v>
      </c>
      <c r="BV93" s="20">
        <f t="shared" si="23"/>
        <v>29.809999999999686</v>
      </c>
      <c r="BW93" s="20">
        <f t="shared" si="23"/>
        <v>2.2500000000000058</v>
      </c>
      <c r="BX93" s="20">
        <f t="shared" si="23"/>
        <v>7.140000000000005</v>
      </c>
      <c r="BY93" s="17">
        <f t="shared" si="18"/>
        <v>38.979999999999649</v>
      </c>
      <c r="BZ93" s="17">
        <f t="shared" si="19"/>
        <v>1.9699999999999991</v>
      </c>
      <c r="CA93" s="17">
        <f t="shared" si="20"/>
        <v>18.119999999999976</v>
      </c>
      <c r="CB93" s="17">
        <f t="shared" si="21"/>
        <v>59.069999999999624</v>
      </c>
    </row>
    <row r="94" spans="1:80" x14ac:dyDescent="0.25">
      <c r="A94" t="str">
        <f t="shared" si="13"/>
        <v>PWX.BCHIMP</v>
      </c>
      <c r="B94" s="1" t="s">
        <v>99</v>
      </c>
      <c r="C94" s="1" t="s">
        <v>163</v>
      </c>
      <c r="D94" s="1" t="s">
        <v>21</v>
      </c>
      <c r="E94" s="17">
        <v>495.7899999999936</v>
      </c>
      <c r="F94" s="17">
        <v>182.43999999999869</v>
      </c>
      <c r="G94" s="17">
        <v>65.790000000000873</v>
      </c>
      <c r="H94" s="17">
        <v>882.43000000002212</v>
      </c>
      <c r="I94" s="17">
        <v>1303.3699999999953</v>
      </c>
      <c r="J94" s="17">
        <v>2187.5800000000163</v>
      </c>
      <c r="K94" s="17">
        <v>4714.8099999999395</v>
      </c>
      <c r="L94" s="17">
        <v>1068</v>
      </c>
      <c r="M94" s="17">
        <v>260.91000000000349</v>
      </c>
      <c r="N94" s="17">
        <v>5480.75</v>
      </c>
      <c r="O94" s="17">
        <v>2267.6199999999953</v>
      </c>
      <c r="P94" s="17">
        <v>532.99000000000524</v>
      </c>
      <c r="Q94" s="20">
        <v>24.789999999999964</v>
      </c>
      <c r="R94" s="20">
        <v>9.1200000000001182</v>
      </c>
      <c r="S94" s="20">
        <v>3.2900000000000205</v>
      </c>
      <c r="T94" s="20">
        <v>44.130000000000109</v>
      </c>
      <c r="U94" s="20">
        <v>65.170000000000073</v>
      </c>
      <c r="V94" s="20">
        <v>109.38000000000102</v>
      </c>
      <c r="W94" s="20">
        <v>235.73999999999796</v>
      </c>
      <c r="X94" s="20">
        <v>53.399999999999636</v>
      </c>
      <c r="Y94" s="20">
        <v>13.039999999999964</v>
      </c>
      <c r="Z94" s="20">
        <v>274.04000000000087</v>
      </c>
      <c r="AA94" s="20">
        <v>113.38000000000102</v>
      </c>
      <c r="AB94" s="20">
        <v>26.650000000000091</v>
      </c>
      <c r="AC94" s="17">
        <v>242.15000000000146</v>
      </c>
      <c r="AD94" s="17">
        <v>88.299999999999272</v>
      </c>
      <c r="AE94" s="17">
        <v>31.579999999999927</v>
      </c>
      <c r="AF94" s="17">
        <v>419.38999999999942</v>
      </c>
      <c r="AG94" s="17">
        <v>613.27999999999884</v>
      </c>
      <c r="AH94" s="17">
        <v>1018.179999999993</v>
      </c>
      <c r="AI94" s="17">
        <v>2171.2099999999919</v>
      </c>
      <c r="AJ94" s="17">
        <v>486.36999999999534</v>
      </c>
      <c r="AK94" s="17">
        <v>117.4900000000016</v>
      </c>
      <c r="AL94" s="17">
        <v>2441.0400000000373</v>
      </c>
      <c r="AM94" s="17">
        <v>998.41000000000349</v>
      </c>
      <c r="AN94" s="17">
        <v>232.04000000000087</v>
      </c>
      <c r="AO94" s="20">
        <f t="shared" si="16"/>
        <v>762.72999999999502</v>
      </c>
      <c r="AP94" s="20">
        <f t="shared" si="22"/>
        <v>279.85999999999808</v>
      </c>
      <c r="AQ94" s="20">
        <f t="shared" si="22"/>
        <v>100.66000000000082</v>
      </c>
      <c r="AR94" s="20">
        <f t="shared" si="22"/>
        <v>1345.9500000000216</v>
      </c>
      <c r="AS94" s="20">
        <f t="shared" si="22"/>
        <v>1981.8199999999943</v>
      </c>
      <c r="AT94" s="20">
        <f t="shared" si="22"/>
        <v>3315.1400000000103</v>
      </c>
      <c r="AU94" s="20">
        <f t="shared" si="22"/>
        <v>7121.7599999999293</v>
      </c>
      <c r="AV94" s="20">
        <f t="shared" si="22"/>
        <v>1607.769999999995</v>
      </c>
      <c r="AW94" s="20">
        <f t="shared" si="22"/>
        <v>391.44000000000506</v>
      </c>
      <c r="AX94" s="20">
        <f t="shared" si="22"/>
        <v>8195.8300000000381</v>
      </c>
      <c r="AY94" s="20">
        <f t="shared" si="22"/>
        <v>3379.41</v>
      </c>
      <c r="AZ94" s="20">
        <f t="shared" si="22"/>
        <v>791.6800000000062</v>
      </c>
      <c r="BA94" s="17">
        <v>5.81</v>
      </c>
      <c r="BB94" s="17">
        <v>2.14</v>
      </c>
      <c r="BC94" s="17">
        <v>0.77</v>
      </c>
      <c r="BD94" s="17">
        <v>10.34</v>
      </c>
      <c r="BE94" s="17">
        <v>15.27</v>
      </c>
      <c r="BF94" s="17">
        <v>25.62</v>
      </c>
      <c r="BG94" s="17">
        <v>55.22</v>
      </c>
      <c r="BH94" s="17">
        <v>12.51</v>
      </c>
      <c r="BI94" s="17">
        <v>3.06</v>
      </c>
      <c r="BJ94" s="17">
        <v>64.19</v>
      </c>
      <c r="BK94" s="17">
        <v>26.56</v>
      </c>
      <c r="BL94" s="17">
        <v>6.24</v>
      </c>
      <c r="BM94" s="20">
        <f t="shared" si="17"/>
        <v>768.53999999999496</v>
      </c>
      <c r="BN94" s="20">
        <f t="shared" si="23"/>
        <v>281.99999999999807</v>
      </c>
      <c r="BO94" s="20">
        <f t="shared" si="23"/>
        <v>101.43000000000082</v>
      </c>
      <c r="BP94" s="20">
        <f t="shared" si="23"/>
        <v>1356.2900000000216</v>
      </c>
      <c r="BQ94" s="20">
        <f t="shared" si="23"/>
        <v>1997.0899999999942</v>
      </c>
      <c r="BR94" s="20">
        <f t="shared" si="23"/>
        <v>3340.7600000000102</v>
      </c>
      <c r="BS94" s="20">
        <f t="shared" si="23"/>
        <v>7176.9799999999295</v>
      </c>
      <c r="BT94" s="20">
        <f t="shared" si="23"/>
        <v>1620.279999999995</v>
      </c>
      <c r="BU94" s="20">
        <f t="shared" si="23"/>
        <v>394.50000000000506</v>
      </c>
      <c r="BV94" s="20">
        <f t="shared" si="23"/>
        <v>8260.0200000000386</v>
      </c>
      <c r="BW94" s="20">
        <f t="shared" si="23"/>
        <v>3405.97</v>
      </c>
      <c r="BX94" s="20">
        <f t="shared" si="23"/>
        <v>797.92000000000621</v>
      </c>
      <c r="BY94" s="17">
        <f t="shared" si="18"/>
        <v>19442.47999999997</v>
      </c>
      <c r="BZ94" s="17">
        <f t="shared" si="19"/>
        <v>972.13000000000079</v>
      </c>
      <c r="CA94" s="17">
        <f t="shared" si="20"/>
        <v>9087.1700000000219</v>
      </c>
      <c r="CB94" s="17">
        <f t="shared" si="21"/>
        <v>29501.779999999992</v>
      </c>
    </row>
    <row r="95" spans="1:80" x14ac:dyDescent="0.25">
      <c r="A95" t="str">
        <f t="shared" si="13"/>
        <v>PWX.SPCIMP</v>
      </c>
      <c r="B95" s="1" t="s">
        <v>99</v>
      </c>
      <c r="C95" s="1" t="s">
        <v>222</v>
      </c>
      <c r="D95" s="1" t="s">
        <v>73</v>
      </c>
      <c r="E95" s="17">
        <v>-5.4099999999999966</v>
      </c>
      <c r="F95" s="17">
        <v>0</v>
      </c>
      <c r="G95" s="17">
        <v>-4.6300000000000239</v>
      </c>
      <c r="H95" s="17">
        <v>-2.9900000000000091</v>
      </c>
      <c r="I95" s="17">
        <v>-12.380000000000052</v>
      </c>
      <c r="J95" s="17">
        <v>-0.58999999999999986</v>
      </c>
      <c r="K95" s="17">
        <v>-175.38999999999942</v>
      </c>
      <c r="L95" s="17">
        <v>-15.6099999999999</v>
      </c>
      <c r="M95" s="17">
        <v>-21.349999999999909</v>
      </c>
      <c r="N95" s="17">
        <v>-25.450000000000045</v>
      </c>
      <c r="O95" s="17">
        <v>-6.0499999999999829</v>
      </c>
      <c r="P95" s="17">
        <v>-32.139999999999986</v>
      </c>
      <c r="Q95" s="20">
        <v>-0.26999999999999957</v>
      </c>
      <c r="R95" s="20">
        <v>0</v>
      </c>
      <c r="S95" s="20">
        <v>-0.22999999999999954</v>
      </c>
      <c r="T95" s="20">
        <v>-0.14999999999999947</v>
      </c>
      <c r="U95" s="20">
        <v>-0.61999999999999744</v>
      </c>
      <c r="V95" s="20">
        <v>-3.0000000000000027E-2</v>
      </c>
      <c r="W95" s="20">
        <v>-8.769999999999996</v>
      </c>
      <c r="X95" s="20">
        <v>-0.7799999999999998</v>
      </c>
      <c r="Y95" s="20">
        <v>-1.0699999999999994</v>
      </c>
      <c r="Z95" s="20">
        <v>-1.2699999999999996</v>
      </c>
      <c r="AA95" s="20">
        <v>-0.31000000000000005</v>
      </c>
      <c r="AB95" s="20">
        <v>-1.6000000000000014</v>
      </c>
      <c r="AC95" s="17">
        <v>-2.6500000000000057</v>
      </c>
      <c r="AD95" s="17">
        <v>0</v>
      </c>
      <c r="AE95" s="17">
        <v>-2.2199999999999989</v>
      </c>
      <c r="AF95" s="17">
        <v>-1.4200000000000017</v>
      </c>
      <c r="AG95" s="17">
        <v>-5.8300000000000125</v>
      </c>
      <c r="AH95" s="17">
        <v>-0.27999999999999936</v>
      </c>
      <c r="AI95" s="17">
        <v>-80.770000000000039</v>
      </c>
      <c r="AJ95" s="17">
        <v>-7.1099999999999994</v>
      </c>
      <c r="AK95" s="17">
        <v>-9.6199999999999974</v>
      </c>
      <c r="AL95" s="17">
        <v>-11.340000000000003</v>
      </c>
      <c r="AM95" s="17">
        <v>-2.6700000000000017</v>
      </c>
      <c r="AN95" s="17">
        <v>-13.989999999999981</v>
      </c>
      <c r="AO95" s="20">
        <f t="shared" si="16"/>
        <v>-8.3300000000000018</v>
      </c>
      <c r="AP95" s="20">
        <f t="shared" si="22"/>
        <v>0</v>
      </c>
      <c r="AQ95" s="20">
        <f t="shared" si="22"/>
        <v>-7.0800000000000223</v>
      </c>
      <c r="AR95" s="20">
        <f t="shared" si="22"/>
        <v>-4.5600000000000103</v>
      </c>
      <c r="AS95" s="20">
        <f t="shared" si="22"/>
        <v>-18.830000000000062</v>
      </c>
      <c r="AT95" s="20">
        <f t="shared" si="22"/>
        <v>-0.89999999999999925</v>
      </c>
      <c r="AU95" s="20">
        <f t="shared" si="22"/>
        <v>-264.92999999999944</v>
      </c>
      <c r="AV95" s="20">
        <f t="shared" si="22"/>
        <v>-23.499999999999901</v>
      </c>
      <c r="AW95" s="20">
        <f t="shared" si="22"/>
        <v>-32.039999999999907</v>
      </c>
      <c r="AX95" s="20">
        <f t="shared" si="22"/>
        <v>-38.060000000000045</v>
      </c>
      <c r="AY95" s="20">
        <f t="shared" si="22"/>
        <v>-9.0299999999999851</v>
      </c>
      <c r="AZ95" s="20">
        <f t="shared" si="22"/>
        <v>-47.729999999999968</v>
      </c>
      <c r="BA95" s="17">
        <v>-0.06</v>
      </c>
      <c r="BB95" s="17">
        <v>0</v>
      </c>
      <c r="BC95" s="17">
        <v>-0.05</v>
      </c>
      <c r="BD95" s="17">
        <v>-0.04</v>
      </c>
      <c r="BE95" s="17">
        <v>-0.14000000000000001</v>
      </c>
      <c r="BF95" s="17">
        <v>-0.01</v>
      </c>
      <c r="BG95" s="17">
        <v>-2.0499999999999998</v>
      </c>
      <c r="BH95" s="17">
        <v>-0.18</v>
      </c>
      <c r="BI95" s="17">
        <v>-0.25</v>
      </c>
      <c r="BJ95" s="17">
        <v>-0.3</v>
      </c>
      <c r="BK95" s="17">
        <v>-7.0000000000000007E-2</v>
      </c>
      <c r="BL95" s="17">
        <v>-0.38</v>
      </c>
      <c r="BM95" s="20">
        <f t="shared" si="17"/>
        <v>-8.3900000000000023</v>
      </c>
      <c r="BN95" s="20">
        <f t="shared" si="23"/>
        <v>0</v>
      </c>
      <c r="BO95" s="20">
        <f t="shared" si="23"/>
        <v>-7.1300000000000221</v>
      </c>
      <c r="BP95" s="20">
        <f t="shared" si="23"/>
        <v>-4.6000000000000103</v>
      </c>
      <c r="BQ95" s="20">
        <f t="shared" si="23"/>
        <v>-18.970000000000063</v>
      </c>
      <c r="BR95" s="20">
        <f t="shared" si="23"/>
        <v>-0.90999999999999925</v>
      </c>
      <c r="BS95" s="20">
        <f t="shared" si="23"/>
        <v>-266.97999999999945</v>
      </c>
      <c r="BT95" s="20">
        <f t="shared" si="23"/>
        <v>-23.6799999999999</v>
      </c>
      <c r="BU95" s="20">
        <f t="shared" si="23"/>
        <v>-32.289999999999907</v>
      </c>
      <c r="BV95" s="20">
        <f t="shared" si="23"/>
        <v>-38.360000000000042</v>
      </c>
      <c r="BW95" s="20">
        <f t="shared" si="23"/>
        <v>-9.0999999999999854</v>
      </c>
      <c r="BX95" s="20">
        <f t="shared" si="23"/>
        <v>-48.109999999999971</v>
      </c>
      <c r="BY95" s="17">
        <f t="shared" si="18"/>
        <v>-301.98999999999933</v>
      </c>
      <c r="BZ95" s="17">
        <f t="shared" si="19"/>
        <v>-15.099999999999993</v>
      </c>
      <c r="CA95" s="17">
        <f t="shared" si="20"/>
        <v>-141.43000000000004</v>
      </c>
      <c r="CB95" s="17">
        <f t="shared" si="21"/>
        <v>-458.5199999999993</v>
      </c>
    </row>
    <row r="96" spans="1:80" x14ac:dyDescent="0.25">
      <c r="A96" t="str">
        <f t="shared" si="13"/>
        <v>CUPC.RB1</v>
      </c>
      <c r="B96" s="1" t="s">
        <v>153</v>
      </c>
      <c r="C96" s="1" t="s">
        <v>223</v>
      </c>
      <c r="D96" s="1" t="s">
        <v>223</v>
      </c>
      <c r="E96" s="17">
        <v>0</v>
      </c>
      <c r="F96" s="17">
        <v>0</v>
      </c>
      <c r="G96" s="17">
        <v>0</v>
      </c>
      <c r="H96" s="17">
        <v>0</v>
      </c>
      <c r="I96" s="17">
        <v>0</v>
      </c>
      <c r="J96" s="17">
        <v>0</v>
      </c>
      <c r="K96" s="17">
        <v>0</v>
      </c>
      <c r="L96" s="17">
        <v>0</v>
      </c>
      <c r="M96" s="17">
        <v>76.549999999999272</v>
      </c>
      <c r="N96" s="17">
        <v>13.960000000000036</v>
      </c>
      <c r="O96" s="17">
        <v>0</v>
      </c>
      <c r="P96" s="17">
        <v>9.9999999999997868E-2</v>
      </c>
      <c r="Q96" s="20">
        <v>0</v>
      </c>
      <c r="R96" s="20">
        <v>0</v>
      </c>
      <c r="S96" s="20">
        <v>0</v>
      </c>
      <c r="T96" s="20">
        <v>0</v>
      </c>
      <c r="U96" s="20">
        <v>0</v>
      </c>
      <c r="V96" s="20">
        <v>0</v>
      </c>
      <c r="W96" s="20">
        <v>0</v>
      </c>
      <c r="X96" s="20">
        <v>0</v>
      </c>
      <c r="Y96" s="20">
        <v>3.8299999999999983</v>
      </c>
      <c r="Z96" s="20">
        <v>0.69999999999999929</v>
      </c>
      <c r="AA96" s="20">
        <v>0</v>
      </c>
      <c r="AB96" s="20">
        <v>9.999999999999995E-3</v>
      </c>
      <c r="AC96" s="17">
        <v>0</v>
      </c>
      <c r="AD96" s="17">
        <v>0</v>
      </c>
      <c r="AE96" s="17">
        <v>0</v>
      </c>
      <c r="AF96" s="17">
        <v>0</v>
      </c>
      <c r="AG96" s="17">
        <v>0</v>
      </c>
      <c r="AH96" s="17">
        <v>0</v>
      </c>
      <c r="AI96" s="17">
        <v>0</v>
      </c>
      <c r="AJ96" s="17">
        <v>0</v>
      </c>
      <c r="AK96" s="17">
        <v>34.470000000000027</v>
      </c>
      <c r="AL96" s="17">
        <v>6.2199999999999989</v>
      </c>
      <c r="AM96" s="17">
        <v>0</v>
      </c>
      <c r="AN96" s="17">
        <v>4.0000000000000036E-2</v>
      </c>
      <c r="AO96" s="20">
        <f t="shared" si="16"/>
        <v>0</v>
      </c>
      <c r="AP96" s="20">
        <f t="shared" si="22"/>
        <v>0</v>
      </c>
      <c r="AQ96" s="20">
        <f t="shared" si="22"/>
        <v>0</v>
      </c>
      <c r="AR96" s="20">
        <f t="shared" si="22"/>
        <v>0</v>
      </c>
      <c r="AS96" s="20">
        <f t="shared" si="22"/>
        <v>0</v>
      </c>
      <c r="AT96" s="20">
        <f t="shared" si="22"/>
        <v>0</v>
      </c>
      <c r="AU96" s="20">
        <f t="shared" si="22"/>
        <v>0</v>
      </c>
      <c r="AV96" s="20">
        <f t="shared" si="22"/>
        <v>0</v>
      </c>
      <c r="AW96" s="20">
        <f t="shared" si="22"/>
        <v>114.8499999999993</v>
      </c>
      <c r="AX96" s="20">
        <f t="shared" si="22"/>
        <v>20.880000000000035</v>
      </c>
      <c r="AY96" s="20">
        <f t="shared" si="22"/>
        <v>0</v>
      </c>
      <c r="AZ96" s="20">
        <f t="shared" si="22"/>
        <v>0.14999999999999791</v>
      </c>
      <c r="BA96" s="17">
        <v>0</v>
      </c>
      <c r="BB96" s="17">
        <v>0</v>
      </c>
      <c r="BC96" s="17">
        <v>0</v>
      </c>
      <c r="BD96" s="17">
        <v>0</v>
      </c>
      <c r="BE96" s="17">
        <v>0</v>
      </c>
      <c r="BF96" s="17">
        <v>0</v>
      </c>
      <c r="BG96" s="17">
        <v>0</v>
      </c>
      <c r="BH96" s="17">
        <v>0</v>
      </c>
      <c r="BI96" s="17">
        <v>0.9</v>
      </c>
      <c r="BJ96" s="17">
        <v>0.16</v>
      </c>
      <c r="BK96" s="17">
        <v>0</v>
      </c>
      <c r="BL96" s="17">
        <v>0</v>
      </c>
      <c r="BM96" s="20">
        <f t="shared" si="17"/>
        <v>0</v>
      </c>
      <c r="BN96" s="20">
        <f t="shared" si="23"/>
        <v>0</v>
      </c>
      <c r="BO96" s="20">
        <f t="shared" si="23"/>
        <v>0</v>
      </c>
      <c r="BP96" s="20">
        <f t="shared" si="23"/>
        <v>0</v>
      </c>
      <c r="BQ96" s="20">
        <f t="shared" si="23"/>
        <v>0</v>
      </c>
      <c r="BR96" s="20">
        <f t="shared" si="23"/>
        <v>0</v>
      </c>
      <c r="BS96" s="20">
        <f t="shared" si="23"/>
        <v>0</v>
      </c>
      <c r="BT96" s="20">
        <f t="shared" si="23"/>
        <v>0</v>
      </c>
      <c r="BU96" s="20">
        <f t="shared" si="23"/>
        <v>115.7499999999993</v>
      </c>
      <c r="BV96" s="20">
        <f t="shared" si="23"/>
        <v>21.040000000000035</v>
      </c>
      <c r="BW96" s="20">
        <f t="shared" si="23"/>
        <v>0</v>
      </c>
      <c r="BX96" s="20">
        <f t="shared" si="23"/>
        <v>0.14999999999999791</v>
      </c>
      <c r="BY96" s="17">
        <f t="shared" si="18"/>
        <v>90.609999999999303</v>
      </c>
      <c r="BZ96" s="17">
        <f t="shared" si="19"/>
        <v>4.5399999999999974</v>
      </c>
      <c r="CA96" s="17">
        <f t="shared" si="20"/>
        <v>41.79000000000002</v>
      </c>
      <c r="CB96" s="17">
        <f t="shared" si="21"/>
        <v>136.93999999999934</v>
      </c>
    </row>
    <row r="97" spans="1:82" x14ac:dyDescent="0.25">
      <c r="A97" t="str">
        <f t="shared" si="13"/>
        <v>CUPC.RB2</v>
      </c>
      <c r="B97" s="1" t="s">
        <v>153</v>
      </c>
      <c r="C97" s="1" t="s">
        <v>224</v>
      </c>
      <c r="D97" s="1" t="s">
        <v>224</v>
      </c>
      <c r="E97" s="17">
        <v>0</v>
      </c>
      <c r="F97" s="17">
        <v>39.550000000000182</v>
      </c>
      <c r="G97" s="17">
        <v>8.4600000000000364</v>
      </c>
      <c r="H97" s="17">
        <v>10.459999999999809</v>
      </c>
      <c r="I97" s="17">
        <v>206.68999999999869</v>
      </c>
      <c r="J97" s="17">
        <v>7.9700000000000273</v>
      </c>
      <c r="K97" s="17">
        <v>222.22999999999593</v>
      </c>
      <c r="L97" s="17">
        <v>61.459999999999127</v>
      </c>
      <c r="M97" s="17">
        <v>200.58000000000175</v>
      </c>
      <c r="N97" s="17">
        <v>210.09000000000015</v>
      </c>
      <c r="O97" s="17">
        <v>149.31999999999971</v>
      </c>
      <c r="P97" s="17">
        <v>2.0600000000000023</v>
      </c>
      <c r="Q97" s="20">
        <v>0</v>
      </c>
      <c r="R97" s="20">
        <v>1.9799999999999898</v>
      </c>
      <c r="S97" s="20">
        <v>0.41999999999999993</v>
      </c>
      <c r="T97" s="20">
        <v>0.53000000000000114</v>
      </c>
      <c r="U97" s="20">
        <v>10.339999999999975</v>
      </c>
      <c r="V97" s="20">
        <v>0.40000000000000036</v>
      </c>
      <c r="W97" s="20">
        <v>11.120000000000005</v>
      </c>
      <c r="X97" s="20">
        <v>3.0699999999999967</v>
      </c>
      <c r="Y97" s="20">
        <v>10.029999999999987</v>
      </c>
      <c r="Z97" s="20">
        <v>10.510000000000019</v>
      </c>
      <c r="AA97" s="20">
        <v>7.4599999999999937</v>
      </c>
      <c r="AB97" s="20">
        <v>0.10999999999999988</v>
      </c>
      <c r="AC97" s="17">
        <v>0</v>
      </c>
      <c r="AD97" s="17">
        <v>19.139999999999986</v>
      </c>
      <c r="AE97" s="17">
        <v>4.0600000000000023</v>
      </c>
      <c r="AF97" s="17">
        <v>4.9699999999999989</v>
      </c>
      <c r="AG97" s="17">
        <v>97.25</v>
      </c>
      <c r="AH97" s="17">
        <v>3.710000000000008</v>
      </c>
      <c r="AI97" s="17">
        <v>102.33000000000004</v>
      </c>
      <c r="AJ97" s="17">
        <v>27.990000000000009</v>
      </c>
      <c r="AK97" s="17">
        <v>90.319999999999936</v>
      </c>
      <c r="AL97" s="17">
        <v>93.569999999999936</v>
      </c>
      <c r="AM97" s="17">
        <v>65.740000000000009</v>
      </c>
      <c r="AN97" s="17">
        <v>0.90000000000000036</v>
      </c>
      <c r="AO97" s="20">
        <f t="shared" si="16"/>
        <v>0</v>
      </c>
      <c r="AP97" s="20">
        <f t="shared" si="22"/>
        <v>60.670000000000158</v>
      </c>
      <c r="AQ97" s="20">
        <f t="shared" si="22"/>
        <v>12.940000000000039</v>
      </c>
      <c r="AR97" s="20">
        <f t="shared" si="22"/>
        <v>15.959999999999809</v>
      </c>
      <c r="AS97" s="20">
        <f t="shared" si="22"/>
        <v>314.27999999999867</v>
      </c>
      <c r="AT97" s="20">
        <f t="shared" si="22"/>
        <v>12.080000000000036</v>
      </c>
      <c r="AU97" s="20">
        <f t="shared" si="22"/>
        <v>335.67999999999597</v>
      </c>
      <c r="AV97" s="20">
        <f t="shared" si="22"/>
        <v>92.519999999999129</v>
      </c>
      <c r="AW97" s="20">
        <f t="shared" si="22"/>
        <v>300.93000000000166</v>
      </c>
      <c r="AX97" s="20">
        <f t="shared" ref="AP97:AZ120" si="24">N97+Z97+AL97</f>
        <v>314.17000000000007</v>
      </c>
      <c r="AY97" s="20">
        <f t="shared" si="24"/>
        <v>222.5199999999997</v>
      </c>
      <c r="AZ97" s="20">
        <f t="shared" si="24"/>
        <v>3.0700000000000025</v>
      </c>
      <c r="BA97" s="17">
        <v>0</v>
      </c>
      <c r="BB97" s="17">
        <v>0.46</v>
      </c>
      <c r="BC97" s="17">
        <v>0.1</v>
      </c>
      <c r="BD97" s="17">
        <v>0.12</v>
      </c>
      <c r="BE97" s="17">
        <v>2.42</v>
      </c>
      <c r="BF97" s="17">
        <v>0.09</v>
      </c>
      <c r="BG97" s="17">
        <v>2.6</v>
      </c>
      <c r="BH97" s="17">
        <v>0.72</v>
      </c>
      <c r="BI97" s="17">
        <v>2.35</v>
      </c>
      <c r="BJ97" s="17">
        <v>2.46</v>
      </c>
      <c r="BK97" s="17">
        <v>1.75</v>
      </c>
      <c r="BL97" s="17">
        <v>0.02</v>
      </c>
      <c r="BM97" s="20">
        <f t="shared" si="17"/>
        <v>0</v>
      </c>
      <c r="BN97" s="20">
        <f t="shared" si="23"/>
        <v>61.130000000000159</v>
      </c>
      <c r="BO97" s="20">
        <f t="shared" si="23"/>
        <v>13.040000000000038</v>
      </c>
      <c r="BP97" s="20">
        <f t="shared" si="23"/>
        <v>16.07999999999981</v>
      </c>
      <c r="BQ97" s="20">
        <f t="shared" si="23"/>
        <v>316.69999999999868</v>
      </c>
      <c r="BR97" s="20">
        <f t="shared" si="23"/>
        <v>12.170000000000035</v>
      </c>
      <c r="BS97" s="20">
        <f t="shared" si="23"/>
        <v>338.27999999999599</v>
      </c>
      <c r="BT97" s="20">
        <f t="shared" si="23"/>
        <v>93.239999999999128</v>
      </c>
      <c r="BU97" s="20">
        <f t="shared" si="23"/>
        <v>303.28000000000168</v>
      </c>
      <c r="BV97" s="20">
        <f t="shared" ref="BN97:BX120" si="25">AX97+BJ97</f>
        <v>316.63000000000005</v>
      </c>
      <c r="BW97" s="20">
        <f t="shared" si="25"/>
        <v>224.2699999999997</v>
      </c>
      <c r="BX97" s="20">
        <f t="shared" si="25"/>
        <v>3.0900000000000025</v>
      </c>
      <c r="BY97" s="17">
        <f t="shared" si="18"/>
        <v>1118.8699999999953</v>
      </c>
      <c r="BZ97" s="17">
        <f t="shared" si="19"/>
        <v>55.96999999999997</v>
      </c>
      <c r="CA97" s="17">
        <f t="shared" si="20"/>
        <v>523.07000000000005</v>
      </c>
      <c r="CB97" s="17">
        <f t="shared" si="21"/>
        <v>1697.9099999999953</v>
      </c>
    </row>
    <row r="98" spans="1:82" x14ac:dyDescent="0.25">
      <c r="A98" t="str">
        <f t="shared" si="13"/>
        <v>CUPC.RB3</v>
      </c>
      <c r="B98" s="1" t="s">
        <v>153</v>
      </c>
      <c r="C98" s="1" t="s">
        <v>225</v>
      </c>
      <c r="D98" s="1" t="s">
        <v>225</v>
      </c>
      <c r="E98" s="17">
        <v>0</v>
      </c>
      <c r="F98" s="17">
        <v>0</v>
      </c>
      <c r="G98" s="17">
        <v>0</v>
      </c>
      <c r="H98" s="17">
        <v>0</v>
      </c>
      <c r="I98" s="17">
        <v>0</v>
      </c>
      <c r="J98" s="17">
        <v>0</v>
      </c>
      <c r="K98" s="17">
        <v>0</v>
      </c>
      <c r="L98" s="17">
        <v>0</v>
      </c>
      <c r="M98" s="17">
        <v>0</v>
      </c>
      <c r="N98" s="17">
        <v>0</v>
      </c>
      <c r="O98" s="17">
        <v>0</v>
      </c>
      <c r="P98" s="17">
        <v>0</v>
      </c>
      <c r="Q98" s="20">
        <v>0</v>
      </c>
      <c r="R98" s="20">
        <v>0</v>
      </c>
      <c r="S98" s="20">
        <v>0</v>
      </c>
      <c r="T98" s="20">
        <v>0</v>
      </c>
      <c r="U98" s="20">
        <v>0</v>
      </c>
      <c r="V98" s="20">
        <v>0</v>
      </c>
      <c r="W98" s="20">
        <v>0</v>
      </c>
      <c r="X98" s="20">
        <v>0</v>
      </c>
      <c r="Y98" s="20">
        <v>0</v>
      </c>
      <c r="Z98" s="20">
        <v>0</v>
      </c>
      <c r="AA98" s="20">
        <v>0</v>
      </c>
      <c r="AB98" s="20">
        <v>0</v>
      </c>
      <c r="AC98" s="17">
        <v>0</v>
      </c>
      <c r="AD98" s="17">
        <v>0</v>
      </c>
      <c r="AE98" s="17">
        <v>0</v>
      </c>
      <c r="AF98" s="17">
        <v>0</v>
      </c>
      <c r="AG98" s="17">
        <v>0</v>
      </c>
      <c r="AH98" s="17">
        <v>0</v>
      </c>
      <c r="AI98" s="17">
        <v>0</v>
      </c>
      <c r="AJ98" s="17">
        <v>0</v>
      </c>
      <c r="AK98" s="17">
        <v>0</v>
      </c>
      <c r="AL98" s="17">
        <v>0</v>
      </c>
      <c r="AM98" s="17">
        <v>0</v>
      </c>
      <c r="AN98" s="17">
        <v>0</v>
      </c>
      <c r="AO98" s="20">
        <f t="shared" si="16"/>
        <v>0</v>
      </c>
      <c r="AP98" s="20">
        <f t="shared" si="24"/>
        <v>0</v>
      </c>
      <c r="AQ98" s="20">
        <f t="shared" si="24"/>
        <v>0</v>
      </c>
      <c r="AR98" s="20">
        <f t="shared" si="24"/>
        <v>0</v>
      </c>
      <c r="AS98" s="20">
        <f t="shared" si="24"/>
        <v>0</v>
      </c>
      <c r="AT98" s="20">
        <f t="shared" si="24"/>
        <v>0</v>
      </c>
      <c r="AU98" s="20">
        <f t="shared" si="24"/>
        <v>0</v>
      </c>
      <c r="AV98" s="20">
        <f t="shared" si="24"/>
        <v>0</v>
      </c>
      <c r="AW98" s="20">
        <f t="shared" si="24"/>
        <v>0</v>
      </c>
      <c r="AX98" s="20">
        <f t="shared" si="24"/>
        <v>0</v>
      </c>
      <c r="AY98" s="20">
        <f t="shared" si="24"/>
        <v>0</v>
      </c>
      <c r="AZ98" s="20">
        <f t="shared" si="24"/>
        <v>0</v>
      </c>
      <c r="BA98" s="17">
        <v>0</v>
      </c>
      <c r="BB98" s="17">
        <v>0</v>
      </c>
      <c r="BC98" s="17">
        <v>0</v>
      </c>
      <c r="BD98" s="17">
        <v>0</v>
      </c>
      <c r="BE98" s="17">
        <v>0</v>
      </c>
      <c r="BF98" s="17">
        <v>0</v>
      </c>
      <c r="BG98" s="17">
        <v>0</v>
      </c>
      <c r="BH98" s="17">
        <v>0</v>
      </c>
      <c r="BI98" s="17">
        <v>0</v>
      </c>
      <c r="BJ98" s="17">
        <v>0</v>
      </c>
      <c r="BK98" s="17">
        <v>0</v>
      </c>
      <c r="BL98" s="17">
        <v>0</v>
      </c>
      <c r="BM98" s="20">
        <f t="shared" si="17"/>
        <v>0</v>
      </c>
      <c r="BN98" s="20">
        <f t="shared" si="25"/>
        <v>0</v>
      </c>
      <c r="BO98" s="20">
        <f t="shared" si="25"/>
        <v>0</v>
      </c>
      <c r="BP98" s="20">
        <f t="shared" si="25"/>
        <v>0</v>
      </c>
      <c r="BQ98" s="20">
        <f t="shared" si="25"/>
        <v>0</v>
      </c>
      <c r="BR98" s="20">
        <f t="shared" si="25"/>
        <v>0</v>
      </c>
      <c r="BS98" s="20">
        <f t="shared" si="25"/>
        <v>0</v>
      </c>
      <c r="BT98" s="20">
        <f t="shared" si="25"/>
        <v>0</v>
      </c>
      <c r="BU98" s="20">
        <f t="shared" si="25"/>
        <v>0</v>
      </c>
      <c r="BV98" s="20">
        <f t="shared" si="25"/>
        <v>0</v>
      </c>
      <c r="BW98" s="20">
        <f t="shared" si="25"/>
        <v>0</v>
      </c>
      <c r="BX98" s="20">
        <f t="shared" si="25"/>
        <v>0</v>
      </c>
      <c r="BY98" s="17">
        <f t="shared" si="18"/>
        <v>0</v>
      </c>
      <c r="BZ98" s="17">
        <f t="shared" si="19"/>
        <v>0</v>
      </c>
      <c r="CA98" s="17">
        <f t="shared" si="20"/>
        <v>0</v>
      </c>
      <c r="CB98" s="17">
        <f t="shared" si="21"/>
        <v>0</v>
      </c>
    </row>
    <row r="99" spans="1:82" x14ac:dyDescent="0.25">
      <c r="A99" t="str">
        <f t="shared" si="13"/>
        <v>CUPC.RB5</v>
      </c>
      <c r="B99" s="1" t="s">
        <v>153</v>
      </c>
      <c r="C99" s="1" t="s">
        <v>164</v>
      </c>
      <c r="D99" s="1" t="s">
        <v>164</v>
      </c>
      <c r="E99" s="17">
        <v>476.4600000000064</v>
      </c>
      <c r="F99" s="17">
        <v>281.52999999999884</v>
      </c>
      <c r="G99" s="17">
        <v>235.9800000000032</v>
      </c>
      <c r="H99" s="17">
        <v>172.29000000000087</v>
      </c>
      <c r="I99" s="17">
        <v>503.90000000000873</v>
      </c>
      <c r="J99" s="17">
        <v>292.79999999999563</v>
      </c>
      <c r="K99" s="17">
        <v>778.47999999999593</v>
      </c>
      <c r="L99" s="17">
        <v>283.69999999999709</v>
      </c>
      <c r="M99" s="17">
        <v>360.16000000000349</v>
      </c>
      <c r="N99" s="17">
        <v>951.39999999999418</v>
      </c>
      <c r="O99" s="17">
        <v>682.42999999999302</v>
      </c>
      <c r="P99" s="17">
        <v>361.27000000000407</v>
      </c>
      <c r="Q99" s="20">
        <v>23.82000000000005</v>
      </c>
      <c r="R99" s="20">
        <v>14.07000000000005</v>
      </c>
      <c r="S99" s="20">
        <v>11.799999999999955</v>
      </c>
      <c r="T99" s="20">
        <v>8.6200000000000045</v>
      </c>
      <c r="U99" s="20">
        <v>25.190000000000055</v>
      </c>
      <c r="V99" s="20">
        <v>14.639999999999986</v>
      </c>
      <c r="W99" s="20">
        <v>38.920000000000016</v>
      </c>
      <c r="X99" s="20">
        <v>14.180000000000007</v>
      </c>
      <c r="Y99" s="20">
        <v>18.010000000000019</v>
      </c>
      <c r="Z99" s="20">
        <v>47.57000000000005</v>
      </c>
      <c r="AA99" s="20">
        <v>34.119999999999891</v>
      </c>
      <c r="AB99" s="20">
        <v>18.069999999999993</v>
      </c>
      <c r="AC99" s="17">
        <v>232.71000000000095</v>
      </c>
      <c r="AD99" s="17">
        <v>136.25</v>
      </c>
      <c r="AE99" s="17">
        <v>113.25999999999931</v>
      </c>
      <c r="AF99" s="17">
        <v>81.880000000000109</v>
      </c>
      <c r="AG99" s="17">
        <v>237.10999999999876</v>
      </c>
      <c r="AH99" s="17">
        <v>136.28000000000065</v>
      </c>
      <c r="AI99" s="17">
        <v>358.5</v>
      </c>
      <c r="AJ99" s="17">
        <v>129.20000000000005</v>
      </c>
      <c r="AK99" s="17">
        <v>162.18000000000029</v>
      </c>
      <c r="AL99" s="17">
        <v>423.72999999999956</v>
      </c>
      <c r="AM99" s="17">
        <v>300.47000000000025</v>
      </c>
      <c r="AN99" s="17">
        <v>157.28999999999996</v>
      </c>
      <c r="AO99" s="20">
        <f t="shared" si="16"/>
        <v>732.9900000000074</v>
      </c>
      <c r="AP99" s="20">
        <f t="shared" si="24"/>
        <v>431.84999999999889</v>
      </c>
      <c r="AQ99" s="20">
        <f t="shared" si="24"/>
        <v>361.04000000000246</v>
      </c>
      <c r="AR99" s="20">
        <f t="shared" si="24"/>
        <v>262.79000000000099</v>
      </c>
      <c r="AS99" s="20">
        <f t="shared" si="24"/>
        <v>766.20000000000755</v>
      </c>
      <c r="AT99" s="20">
        <f t="shared" si="24"/>
        <v>443.71999999999628</v>
      </c>
      <c r="AU99" s="20">
        <f t="shared" si="24"/>
        <v>1175.899999999996</v>
      </c>
      <c r="AV99" s="20">
        <f t="shared" si="24"/>
        <v>427.07999999999714</v>
      </c>
      <c r="AW99" s="20">
        <f t="shared" si="24"/>
        <v>540.35000000000377</v>
      </c>
      <c r="AX99" s="20">
        <f t="shared" si="24"/>
        <v>1422.6999999999939</v>
      </c>
      <c r="AY99" s="20">
        <f t="shared" si="24"/>
        <v>1017.0199999999932</v>
      </c>
      <c r="AZ99" s="20">
        <f t="shared" si="24"/>
        <v>536.63000000000397</v>
      </c>
      <c r="BA99" s="17">
        <v>5.58</v>
      </c>
      <c r="BB99" s="17">
        <v>3.3</v>
      </c>
      <c r="BC99" s="17">
        <v>2.76</v>
      </c>
      <c r="BD99" s="17">
        <v>2.02</v>
      </c>
      <c r="BE99" s="17">
        <v>5.9</v>
      </c>
      <c r="BF99" s="17">
        <v>3.43</v>
      </c>
      <c r="BG99" s="17">
        <v>9.1199999999999992</v>
      </c>
      <c r="BH99" s="17">
        <v>3.32</v>
      </c>
      <c r="BI99" s="17">
        <v>4.22</v>
      </c>
      <c r="BJ99" s="17">
        <v>11.14</v>
      </c>
      <c r="BK99" s="17">
        <v>7.99</v>
      </c>
      <c r="BL99" s="17">
        <v>4.2300000000000004</v>
      </c>
      <c r="BM99" s="20">
        <f t="shared" si="17"/>
        <v>738.57000000000744</v>
      </c>
      <c r="BN99" s="20">
        <f t="shared" si="25"/>
        <v>435.1499999999989</v>
      </c>
      <c r="BO99" s="20">
        <f t="shared" si="25"/>
        <v>363.80000000000246</v>
      </c>
      <c r="BP99" s="20">
        <f t="shared" si="25"/>
        <v>264.81000000000097</v>
      </c>
      <c r="BQ99" s="20">
        <f t="shared" si="25"/>
        <v>772.10000000000753</v>
      </c>
      <c r="BR99" s="20">
        <f t="shared" si="25"/>
        <v>447.14999999999628</v>
      </c>
      <c r="BS99" s="20">
        <f t="shared" si="25"/>
        <v>1185.0199999999959</v>
      </c>
      <c r="BT99" s="20">
        <f t="shared" si="25"/>
        <v>430.39999999999714</v>
      </c>
      <c r="BU99" s="20">
        <f t="shared" si="25"/>
        <v>544.5700000000038</v>
      </c>
      <c r="BV99" s="20">
        <f t="shared" si="25"/>
        <v>1433.839999999994</v>
      </c>
      <c r="BW99" s="20">
        <f t="shared" si="25"/>
        <v>1025.0099999999932</v>
      </c>
      <c r="BX99" s="20">
        <f t="shared" si="25"/>
        <v>540.86000000000399</v>
      </c>
      <c r="BY99" s="17">
        <f t="shared" si="18"/>
        <v>5380.4000000000015</v>
      </c>
      <c r="BZ99" s="17">
        <f t="shared" si="19"/>
        <v>269.0100000000001</v>
      </c>
      <c r="CA99" s="17">
        <f t="shared" si="20"/>
        <v>2531.8699999999994</v>
      </c>
      <c r="CB99" s="17">
        <f t="shared" si="21"/>
        <v>8181.2800000000016</v>
      </c>
    </row>
    <row r="100" spans="1:82" x14ac:dyDescent="0.25">
      <c r="A100" t="str">
        <f t="shared" si="13"/>
        <v>ENCR.RG10</v>
      </c>
      <c r="B100" s="1" t="s">
        <v>86</v>
      </c>
      <c r="C100" s="1" t="s">
        <v>699</v>
      </c>
      <c r="D100" s="1" t="s">
        <v>699</v>
      </c>
      <c r="E100" s="17">
        <v>0</v>
      </c>
      <c r="F100" s="17">
        <v>0</v>
      </c>
      <c r="G100" s="17">
        <v>0</v>
      </c>
      <c r="H100" s="17">
        <v>0</v>
      </c>
      <c r="I100" s="17">
        <v>0</v>
      </c>
      <c r="J100" s="17">
        <v>0</v>
      </c>
      <c r="K100" s="17">
        <v>0</v>
      </c>
      <c r="L100" s="17">
        <v>0</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16"/>
        <v>0</v>
      </c>
      <c r="AP100" s="20">
        <f t="shared" si="24"/>
        <v>0</v>
      </c>
      <c r="AQ100" s="20">
        <f t="shared" si="24"/>
        <v>0</v>
      </c>
      <c r="AR100" s="20">
        <f t="shared" si="24"/>
        <v>0</v>
      </c>
      <c r="AS100" s="20">
        <f t="shared" si="24"/>
        <v>0</v>
      </c>
      <c r="AT100" s="20">
        <f t="shared" si="24"/>
        <v>0</v>
      </c>
      <c r="AU100" s="20">
        <f t="shared" si="24"/>
        <v>0</v>
      </c>
      <c r="AV100" s="20">
        <f t="shared" si="24"/>
        <v>0</v>
      </c>
      <c r="AW100" s="20">
        <f t="shared" si="24"/>
        <v>0</v>
      </c>
      <c r="AX100" s="20">
        <f t="shared" si="24"/>
        <v>0</v>
      </c>
      <c r="AY100" s="20">
        <f t="shared" si="24"/>
        <v>0</v>
      </c>
      <c r="AZ100" s="20">
        <f t="shared" si="24"/>
        <v>0</v>
      </c>
      <c r="BA100" s="17">
        <v>0</v>
      </c>
      <c r="BB100" s="17">
        <v>0</v>
      </c>
      <c r="BC100" s="17">
        <v>0</v>
      </c>
      <c r="BD100" s="17">
        <v>0</v>
      </c>
      <c r="BE100" s="17">
        <v>0</v>
      </c>
      <c r="BF100" s="17">
        <v>0</v>
      </c>
      <c r="BG100" s="17">
        <v>0</v>
      </c>
      <c r="BH100" s="17">
        <v>0</v>
      </c>
      <c r="BI100" s="17">
        <v>0</v>
      </c>
      <c r="BJ100" s="17">
        <v>0</v>
      </c>
      <c r="BK100" s="17">
        <v>0</v>
      </c>
      <c r="BL100" s="17">
        <v>0</v>
      </c>
      <c r="BM100" s="20">
        <f t="shared" si="17"/>
        <v>0</v>
      </c>
      <c r="BN100" s="20">
        <f t="shared" si="25"/>
        <v>0</v>
      </c>
      <c r="BO100" s="20">
        <f t="shared" si="25"/>
        <v>0</v>
      </c>
      <c r="BP100" s="20">
        <f t="shared" si="25"/>
        <v>0</v>
      </c>
      <c r="BQ100" s="20">
        <f t="shared" si="25"/>
        <v>0</v>
      </c>
      <c r="BR100" s="20">
        <f t="shared" si="25"/>
        <v>0</v>
      </c>
      <c r="BS100" s="20">
        <f t="shared" si="25"/>
        <v>0</v>
      </c>
      <c r="BT100" s="20">
        <f t="shared" si="25"/>
        <v>0</v>
      </c>
      <c r="BU100" s="20">
        <f t="shared" si="25"/>
        <v>0</v>
      </c>
      <c r="BV100" s="20">
        <f t="shared" si="25"/>
        <v>0</v>
      </c>
      <c r="BW100" s="20">
        <f t="shared" si="25"/>
        <v>0</v>
      </c>
      <c r="BX100" s="20">
        <f t="shared" si="25"/>
        <v>0</v>
      </c>
      <c r="BY100" s="17">
        <f t="shared" si="18"/>
        <v>0</v>
      </c>
      <c r="BZ100" s="17">
        <f t="shared" si="19"/>
        <v>0</v>
      </c>
      <c r="CA100" s="17">
        <f t="shared" si="20"/>
        <v>0</v>
      </c>
      <c r="CB100" s="17">
        <f t="shared" si="21"/>
        <v>0</v>
      </c>
    </row>
    <row r="101" spans="1:82" x14ac:dyDescent="0.25">
      <c r="A101" t="str">
        <f t="shared" si="13"/>
        <v>EPDC.RG10</v>
      </c>
      <c r="B101" s="1" t="s">
        <v>689</v>
      </c>
      <c r="C101" s="1" t="s">
        <v>699</v>
      </c>
      <c r="D101" s="1" t="s">
        <v>699</v>
      </c>
      <c r="E101" s="17">
        <v>0</v>
      </c>
      <c r="F101" s="17">
        <v>0</v>
      </c>
      <c r="G101" s="17">
        <v>0</v>
      </c>
      <c r="H101" s="17">
        <v>0</v>
      </c>
      <c r="I101" s="17">
        <v>0</v>
      </c>
      <c r="J101" s="17">
        <v>0</v>
      </c>
      <c r="K101" s="17">
        <v>0</v>
      </c>
      <c r="L101" s="17">
        <v>0</v>
      </c>
      <c r="M101" s="17">
        <v>0</v>
      </c>
      <c r="N101" s="17">
        <v>0</v>
      </c>
      <c r="O101" s="17">
        <v>-9.999999999308784E-3</v>
      </c>
      <c r="P101" s="17">
        <v>0</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0</v>
      </c>
      <c r="AI101" s="17">
        <v>0</v>
      </c>
      <c r="AJ101" s="17">
        <v>0</v>
      </c>
      <c r="AK101" s="17">
        <v>0</v>
      </c>
      <c r="AL101" s="17">
        <v>0</v>
      </c>
      <c r="AM101" s="17">
        <v>-9.9999999999909051E-3</v>
      </c>
      <c r="AN101" s="17">
        <v>0</v>
      </c>
      <c r="AO101" s="20">
        <f t="shared" ref="AO101:AO132" si="26">E101+Q101+AC101</f>
        <v>0</v>
      </c>
      <c r="AP101" s="20">
        <f t="shared" si="24"/>
        <v>0</v>
      </c>
      <c r="AQ101" s="20">
        <f t="shared" si="24"/>
        <v>0</v>
      </c>
      <c r="AR101" s="20">
        <f t="shared" si="24"/>
        <v>0</v>
      </c>
      <c r="AS101" s="20">
        <f t="shared" si="24"/>
        <v>0</v>
      </c>
      <c r="AT101" s="20">
        <f t="shared" si="24"/>
        <v>0</v>
      </c>
      <c r="AU101" s="20">
        <f t="shared" si="24"/>
        <v>0</v>
      </c>
      <c r="AV101" s="20">
        <f t="shared" si="24"/>
        <v>0</v>
      </c>
      <c r="AW101" s="20">
        <f t="shared" si="24"/>
        <v>0</v>
      </c>
      <c r="AX101" s="20">
        <f t="shared" si="24"/>
        <v>0</v>
      </c>
      <c r="AY101" s="20">
        <f t="shared" si="24"/>
        <v>-1.9999999999299689E-2</v>
      </c>
      <c r="AZ101" s="20">
        <f t="shared" si="24"/>
        <v>0</v>
      </c>
      <c r="BA101" s="17">
        <v>0</v>
      </c>
      <c r="BB101" s="17">
        <v>0</v>
      </c>
      <c r="BC101" s="17">
        <v>0</v>
      </c>
      <c r="BD101" s="17">
        <v>0</v>
      </c>
      <c r="BE101" s="17">
        <v>0</v>
      </c>
      <c r="BF101" s="17">
        <v>0</v>
      </c>
      <c r="BG101" s="17">
        <v>0</v>
      </c>
      <c r="BH101" s="17">
        <v>0</v>
      </c>
      <c r="BI101" s="17">
        <v>0</v>
      </c>
      <c r="BJ101" s="17">
        <v>0</v>
      </c>
      <c r="BK101" s="17">
        <v>0</v>
      </c>
      <c r="BL101" s="17">
        <v>0</v>
      </c>
      <c r="BM101" s="20">
        <f t="shared" ref="BM101:BM132" si="27">AO101+BA101</f>
        <v>0</v>
      </c>
      <c r="BN101" s="20">
        <f t="shared" si="25"/>
        <v>0</v>
      </c>
      <c r="BO101" s="20">
        <f t="shared" si="25"/>
        <v>0</v>
      </c>
      <c r="BP101" s="20">
        <f t="shared" si="25"/>
        <v>0</v>
      </c>
      <c r="BQ101" s="20">
        <f t="shared" si="25"/>
        <v>0</v>
      </c>
      <c r="BR101" s="20">
        <f t="shared" si="25"/>
        <v>0</v>
      </c>
      <c r="BS101" s="20">
        <f t="shared" si="25"/>
        <v>0</v>
      </c>
      <c r="BT101" s="20">
        <f t="shared" si="25"/>
        <v>0</v>
      </c>
      <c r="BU101" s="20">
        <f t="shared" si="25"/>
        <v>0</v>
      </c>
      <c r="BV101" s="20">
        <f t="shared" si="25"/>
        <v>0</v>
      </c>
      <c r="BW101" s="20">
        <f t="shared" si="25"/>
        <v>-1.9999999999299689E-2</v>
      </c>
      <c r="BX101" s="20">
        <f t="shared" si="25"/>
        <v>0</v>
      </c>
      <c r="BY101" s="17">
        <f t="shared" si="18"/>
        <v>-9.999999999308784E-3</v>
      </c>
      <c r="BZ101" s="17">
        <f t="shared" si="19"/>
        <v>0</v>
      </c>
      <c r="CA101" s="17">
        <f t="shared" si="20"/>
        <v>-9.9999999999909051E-3</v>
      </c>
      <c r="CB101" s="17">
        <f t="shared" si="21"/>
        <v>-1.9999999999299689E-2</v>
      </c>
      <c r="CC101" s="37"/>
      <c r="CD101" s="37"/>
    </row>
    <row r="102" spans="1:82" x14ac:dyDescent="0.25">
      <c r="A102" t="str">
        <f t="shared" si="13"/>
        <v>ENCR.RG8</v>
      </c>
      <c r="B102" s="1" t="s">
        <v>86</v>
      </c>
      <c r="C102" s="1" t="s">
        <v>697</v>
      </c>
      <c r="D102" s="1" t="s">
        <v>697</v>
      </c>
      <c r="E102" s="17">
        <v>0</v>
      </c>
      <c r="F102" s="17">
        <v>0</v>
      </c>
      <c r="G102" s="17">
        <v>0</v>
      </c>
      <c r="H102" s="17">
        <v>0</v>
      </c>
      <c r="I102" s="17">
        <v>0</v>
      </c>
      <c r="J102" s="17">
        <v>0</v>
      </c>
      <c r="K102" s="17">
        <v>0</v>
      </c>
      <c r="L102" s="17">
        <v>0</v>
      </c>
      <c r="M102" s="17">
        <v>0</v>
      </c>
      <c r="N102" s="17">
        <v>0</v>
      </c>
      <c r="O102" s="17">
        <v>0</v>
      </c>
      <c r="P102" s="17">
        <v>0</v>
      </c>
      <c r="Q102" s="20">
        <v>0</v>
      </c>
      <c r="R102" s="20">
        <v>0</v>
      </c>
      <c r="S102" s="20">
        <v>0</v>
      </c>
      <c r="T102" s="20">
        <v>0</v>
      </c>
      <c r="U102" s="20">
        <v>0</v>
      </c>
      <c r="V102" s="20">
        <v>0</v>
      </c>
      <c r="W102" s="20">
        <v>0</v>
      </c>
      <c r="X102" s="20">
        <v>0</v>
      </c>
      <c r="Y102" s="20">
        <v>0</v>
      </c>
      <c r="Z102" s="20">
        <v>0</v>
      </c>
      <c r="AA102" s="20">
        <v>0</v>
      </c>
      <c r="AB102" s="20">
        <v>0</v>
      </c>
      <c r="AC102" s="17">
        <v>0</v>
      </c>
      <c r="AD102" s="17">
        <v>0</v>
      </c>
      <c r="AE102" s="17">
        <v>0</v>
      </c>
      <c r="AF102" s="17">
        <v>0</v>
      </c>
      <c r="AG102" s="17">
        <v>0</v>
      </c>
      <c r="AH102" s="17">
        <v>0</v>
      </c>
      <c r="AI102" s="17">
        <v>0</v>
      </c>
      <c r="AJ102" s="17">
        <v>0</v>
      </c>
      <c r="AK102" s="17">
        <v>0</v>
      </c>
      <c r="AL102" s="17">
        <v>0</v>
      </c>
      <c r="AM102" s="17">
        <v>0</v>
      </c>
      <c r="AN102" s="17">
        <v>0</v>
      </c>
      <c r="AO102" s="20">
        <f t="shared" si="26"/>
        <v>0</v>
      </c>
      <c r="AP102" s="20">
        <f t="shared" si="24"/>
        <v>0</v>
      </c>
      <c r="AQ102" s="20">
        <f t="shared" si="24"/>
        <v>0</v>
      </c>
      <c r="AR102" s="20">
        <f t="shared" si="24"/>
        <v>0</v>
      </c>
      <c r="AS102" s="20">
        <f t="shared" si="24"/>
        <v>0</v>
      </c>
      <c r="AT102" s="20">
        <f t="shared" si="24"/>
        <v>0</v>
      </c>
      <c r="AU102" s="20">
        <f t="shared" si="24"/>
        <v>0</v>
      </c>
      <c r="AV102" s="20">
        <f t="shared" si="24"/>
        <v>0</v>
      </c>
      <c r="AW102" s="20">
        <f t="shared" si="24"/>
        <v>0</v>
      </c>
      <c r="AX102" s="20">
        <f t="shared" si="24"/>
        <v>0</v>
      </c>
      <c r="AY102" s="20">
        <f t="shared" si="24"/>
        <v>0</v>
      </c>
      <c r="AZ102" s="20">
        <f t="shared" si="24"/>
        <v>0</v>
      </c>
      <c r="BA102" s="17">
        <v>0</v>
      </c>
      <c r="BB102" s="17">
        <v>0</v>
      </c>
      <c r="BC102" s="17">
        <v>0</v>
      </c>
      <c r="BD102" s="17">
        <v>0</v>
      </c>
      <c r="BE102" s="17">
        <v>0</v>
      </c>
      <c r="BF102" s="17">
        <v>0</v>
      </c>
      <c r="BG102" s="17">
        <v>0</v>
      </c>
      <c r="BH102" s="17">
        <v>0</v>
      </c>
      <c r="BI102" s="17">
        <v>0</v>
      </c>
      <c r="BJ102" s="17">
        <v>0</v>
      </c>
      <c r="BK102" s="17">
        <v>0</v>
      </c>
      <c r="BL102" s="17">
        <v>0</v>
      </c>
      <c r="BM102" s="20">
        <f t="shared" si="27"/>
        <v>0</v>
      </c>
      <c r="BN102" s="20">
        <f t="shared" si="25"/>
        <v>0</v>
      </c>
      <c r="BO102" s="20">
        <f t="shared" si="25"/>
        <v>0</v>
      </c>
      <c r="BP102" s="20">
        <f t="shared" si="25"/>
        <v>0</v>
      </c>
      <c r="BQ102" s="20">
        <f t="shared" si="25"/>
        <v>0</v>
      </c>
      <c r="BR102" s="20">
        <f t="shared" si="25"/>
        <v>0</v>
      </c>
      <c r="BS102" s="20">
        <f t="shared" si="25"/>
        <v>0</v>
      </c>
      <c r="BT102" s="20">
        <f t="shared" si="25"/>
        <v>0</v>
      </c>
      <c r="BU102" s="20">
        <f t="shared" si="25"/>
        <v>0</v>
      </c>
      <c r="BV102" s="20">
        <f t="shared" si="25"/>
        <v>0</v>
      </c>
      <c r="BW102" s="20">
        <f t="shared" si="25"/>
        <v>0</v>
      </c>
      <c r="BX102" s="20">
        <f t="shared" si="25"/>
        <v>0</v>
      </c>
      <c r="BY102" s="17">
        <f t="shared" si="18"/>
        <v>0</v>
      </c>
      <c r="BZ102" s="17">
        <f t="shared" si="19"/>
        <v>0</v>
      </c>
      <c r="CA102" s="17">
        <f t="shared" si="20"/>
        <v>0</v>
      </c>
      <c r="CB102" s="17">
        <f t="shared" si="21"/>
        <v>0</v>
      </c>
    </row>
    <row r="103" spans="1:82" x14ac:dyDescent="0.25">
      <c r="A103" t="str">
        <f t="shared" si="13"/>
        <v>EPDC.RG8</v>
      </c>
      <c r="B103" s="1" t="s">
        <v>689</v>
      </c>
      <c r="C103" s="1" t="s">
        <v>697</v>
      </c>
      <c r="D103" s="1" t="s">
        <v>697</v>
      </c>
      <c r="E103" s="17">
        <v>0</v>
      </c>
      <c r="F103" s="17">
        <v>0</v>
      </c>
      <c r="G103" s="17">
        <v>0</v>
      </c>
      <c r="H103" s="17">
        <v>0</v>
      </c>
      <c r="I103" s="17">
        <v>0</v>
      </c>
      <c r="J103" s="17">
        <v>0</v>
      </c>
      <c r="K103" s="17">
        <v>0</v>
      </c>
      <c r="L103" s="17">
        <v>0</v>
      </c>
      <c r="M103" s="17">
        <v>0</v>
      </c>
      <c r="N103" s="17">
        <v>0</v>
      </c>
      <c r="O103" s="17">
        <v>289.91999999999825</v>
      </c>
      <c r="P103" s="17">
        <v>0</v>
      </c>
      <c r="Q103" s="20">
        <v>0</v>
      </c>
      <c r="R103" s="20">
        <v>0</v>
      </c>
      <c r="S103" s="20">
        <v>0</v>
      </c>
      <c r="T103" s="20">
        <v>0</v>
      </c>
      <c r="U103" s="20">
        <v>0</v>
      </c>
      <c r="V103" s="20">
        <v>0</v>
      </c>
      <c r="W103" s="20">
        <v>0</v>
      </c>
      <c r="X103" s="20">
        <v>0</v>
      </c>
      <c r="Y103" s="20">
        <v>0</v>
      </c>
      <c r="Z103" s="20">
        <v>0</v>
      </c>
      <c r="AA103" s="20">
        <v>14.5</v>
      </c>
      <c r="AB103" s="20">
        <v>0</v>
      </c>
      <c r="AC103" s="17">
        <v>0</v>
      </c>
      <c r="AD103" s="17">
        <v>0</v>
      </c>
      <c r="AE103" s="17">
        <v>0</v>
      </c>
      <c r="AF103" s="17">
        <v>0</v>
      </c>
      <c r="AG103" s="17">
        <v>0</v>
      </c>
      <c r="AH103" s="17">
        <v>0</v>
      </c>
      <c r="AI103" s="17">
        <v>0</v>
      </c>
      <c r="AJ103" s="17">
        <v>0</v>
      </c>
      <c r="AK103" s="17">
        <v>0</v>
      </c>
      <c r="AL103" s="17">
        <v>0</v>
      </c>
      <c r="AM103" s="17">
        <v>127.65000000000055</v>
      </c>
      <c r="AN103" s="17">
        <v>0</v>
      </c>
      <c r="AO103" s="20">
        <f t="shared" si="26"/>
        <v>0</v>
      </c>
      <c r="AP103" s="20">
        <f t="shared" si="24"/>
        <v>0</v>
      </c>
      <c r="AQ103" s="20">
        <f t="shared" si="24"/>
        <v>0</v>
      </c>
      <c r="AR103" s="20">
        <f t="shared" si="24"/>
        <v>0</v>
      </c>
      <c r="AS103" s="20">
        <f t="shared" si="24"/>
        <v>0</v>
      </c>
      <c r="AT103" s="20">
        <f t="shared" si="24"/>
        <v>0</v>
      </c>
      <c r="AU103" s="20">
        <f t="shared" si="24"/>
        <v>0</v>
      </c>
      <c r="AV103" s="20">
        <f t="shared" si="24"/>
        <v>0</v>
      </c>
      <c r="AW103" s="20">
        <f t="shared" si="24"/>
        <v>0</v>
      </c>
      <c r="AX103" s="20">
        <f t="shared" si="24"/>
        <v>0</v>
      </c>
      <c r="AY103" s="20">
        <f t="shared" si="24"/>
        <v>432.0699999999988</v>
      </c>
      <c r="AZ103" s="20">
        <f t="shared" si="24"/>
        <v>0</v>
      </c>
      <c r="BA103" s="17">
        <v>0</v>
      </c>
      <c r="BB103" s="17">
        <v>0</v>
      </c>
      <c r="BC103" s="17">
        <v>0</v>
      </c>
      <c r="BD103" s="17">
        <v>0</v>
      </c>
      <c r="BE103" s="17">
        <v>0</v>
      </c>
      <c r="BF103" s="17">
        <v>0</v>
      </c>
      <c r="BG103" s="17">
        <v>0</v>
      </c>
      <c r="BH103" s="17">
        <v>0</v>
      </c>
      <c r="BI103" s="17">
        <v>0</v>
      </c>
      <c r="BJ103" s="17">
        <v>0</v>
      </c>
      <c r="BK103" s="17">
        <v>3.4</v>
      </c>
      <c r="BL103" s="17">
        <v>0</v>
      </c>
      <c r="BM103" s="20">
        <f t="shared" si="27"/>
        <v>0</v>
      </c>
      <c r="BN103" s="20">
        <f t="shared" si="25"/>
        <v>0</v>
      </c>
      <c r="BO103" s="20">
        <f t="shared" si="25"/>
        <v>0</v>
      </c>
      <c r="BP103" s="20">
        <f t="shared" si="25"/>
        <v>0</v>
      </c>
      <c r="BQ103" s="20">
        <f t="shared" si="25"/>
        <v>0</v>
      </c>
      <c r="BR103" s="20">
        <f t="shared" si="25"/>
        <v>0</v>
      </c>
      <c r="BS103" s="20">
        <f t="shared" si="25"/>
        <v>0</v>
      </c>
      <c r="BT103" s="20">
        <f t="shared" si="25"/>
        <v>0</v>
      </c>
      <c r="BU103" s="20">
        <f t="shared" si="25"/>
        <v>0</v>
      </c>
      <c r="BV103" s="20">
        <f t="shared" si="25"/>
        <v>0</v>
      </c>
      <c r="BW103" s="20">
        <f t="shared" si="25"/>
        <v>435.46999999999878</v>
      </c>
      <c r="BX103" s="20">
        <f t="shared" si="25"/>
        <v>0</v>
      </c>
      <c r="BY103" s="17">
        <f t="shared" si="18"/>
        <v>289.91999999999825</v>
      </c>
      <c r="BZ103" s="17">
        <f t="shared" si="19"/>
        <v>14.5</v>
      </c>
      <c r="CA103" s="17">
        <f t="shared" si="20"/>
        <v>131.05000000000055</v>
      </c>
      <c r="CB103" s="17">
        <f t="shared" si="21"/>
        <v>435.46999999999878</v>
      </c>
    </row>
    <row r="104" spans="1:82" x14ac:dyDescent="0.25">
      <c r="A104" t="str">
        <f t="shared" si="13"/>
        <v>ENCR.RG9</v>
      </c>
      <c r="B104" s="1" t="s">
        <v>86</v>
      </c>
      <c r="C104" s="1" t="s">
        <v>698</v>
      </c>
      <c r="D104" s="1" t="s">
        <v>698</v>
      </c>
      <c r="E104" s="17">
        <v>0</v>
      </c>
      <c r="F104" s="17">
        <v>0</v>
      </c>
      <c r="G104" s="17">
        <v>0</v>
      </c>
      <c r="H104" s="17">
        <v>0</v>
      </c>
      <c r="I104" s="17">
        <v>0</v>
      </c>
      <c r="J104" s="17">
        <v>0</v>
      </c>
      <c r="K104" s="17">
        <v>0</v>
      </c>
      <c r="L104" s="17">
        <v>0</v>
      </c>
      <c r="M104" s="17">
        <v>0</v>
      </c>
      <c r="N104" s="17">
        <v>0</v>
      </c>
      <c r="O104" s="17">
        <v>0</v>
      </c>
      <c r="P104" s="17">
        <v>0</v>
      </c>
      <c r="Q104" s="20">
        <v>0</v>
      </c>
      <c r="R104" s="20">
        <v>0</v>
      </c>
      <c r="S104" s="20">
        <v>0</v>
      </c>
      <c r="T104" s="20">
        <v>0</v>
      </c>
      <c r="U104" s="20">
        <v>0</v>
      </c>
      <c r="V104" s="20">
        <v>0</v>
      </c>
      <c r="W104" s="20">
        <v>0</v>
      </c>
      <c r="X104" s="20">
        <v>0</v>
      </c>
      <c r="Y104" s="20">
        <v>0</v>
      </c>
      <c r="Z104" s="20">
        <v>0</v>
      </c>
      <c r="AA104" s="20">
        <v>0</v>
      </c>
      <c r="AB104" s="20">
        <v>0</v>
      </c>
      <c r="AC104" s="17">
        <v>0</v>
      </c>
      <c r="AD104" s="17">
        <v>0</v>
      </c>
      <c r="AE104" s="17">
        <v>0</v>
      </c>
      <c r="AF104" s="17">
        <v>0</v>
      </c>
      <c r="AG104" s="17">
        <v>0</v>
      </c>
      <c r="AH104" s="17">
        <v>0</v>
      </c>
      <c r="AI104" s="17">
        <v>0</v>
      </c>
      <c r="AJ104" s="17">
        <v>0</v>
      </c>
      <c r="AK104" s="17">
        <v>0</v>
      </c>
      <c r="AL104" s="17">
        <v>0</v>
      </c>
      <c r="AM104" s="17">
        <v>0</v>
      </c>
      <c r="AN104" s="17">
        <v>0</v>
      </c>
      <c r="AO104" s="20">
        <f t="shared" si="26"/>
        <v>0</v>
      </c>
      <c r="AP104" s="20">
        <f t="shared" si="24"/>
        <v>0</v>
      </c>
      <c r="AQ104" s="20">
        <f t="shared" si="24"/>
        <v>0</v>
      </c>
      <c r="AR104" s="20">
        <f t="shared" si="24"/>
        <v>0</v>
      </c>
      <c r="AS104" s="20">
        <f t="shared" si="24"/>
        <v>0</v>
      </c>
      <c r="AT104" s="20">
        <f t="shared" si="24"/>
        <v>0</v>
      </c>
      <c r="AU104" s="20">
        <f t="shared" si="24"/>
        <v>0</v>
      </c>
      <c r="AV104" s="20">
        <f t="shared" si="24"/>
        <v>0</v>
      </c>
      <c r="AW104" s="20">
        <f t="shared" si="24"/>
        <v>0</v>
      </c>
      <c r="AX104" s="20">
        <f t="shared" si="24"/>
        <v>0</v>
      </c>
      <c r="AY104" s="20">
        <f t="shared" si="24"/>
        <v>0</v>
      </c>
      <c r="AZ104" s="20">
        <f t="shared" si="24"/>
        <v>0</v>
      </c>
      <c r="BA104" s="17">
        <v>0</v>
      </c>
      <c r="BB104" s="17">
        <v>0</v>
      </c>
      <c r="BC104" s="17">
        <v>0</v>
      </c>
      <c r="BD104" s="17">
        <v>0</v>
      </c>
      <c r="BE104" s="17">
        <v>0</v>
      </c>
      <c r="BF104" s="17">
        <v>0</v>
      </c>
      <c r="BG104" s="17">
        <v>0</v>
      </c>
      <c r="BH104" s="17">
        <v>0</v>
      </c>
      <c r="BI104" s="17">
        <v>0</v>
      </c>
      <c r="BJ104" s="17">
        <v>0</v>
      </c>
      <c r="BK104" s="17">
        <v>0</v>
      </c>
      <c r="BL104" s="17">
        <v>0</v>
      </c>
      <c r="BM104" s="20">
        <f t="shared" si="27"/>
        <v>0</v>
      </c>
      <c r="BN104" s="20">
        <f t="shared" si="25"/>
        <v>0</v>
      </c>
      <c r="BO104" s="20">
        <f t="shared" si="25"/>
        <v>0</v>
      </c>
      <c r="BP104" s="20">
        <f t="shared" si="25"/>
        <v>0</v>
      </c>
      <c r="BQ104" s="20">
        <f t="shared" si="25"/>
        <v>0</v>
      </c>
      <c r="BR104" s="20">
        <f t="shared" si="25"/>
        <v>0</v>
      </c>
      <c r="BS104" s="20">
        <f t="shared" si="25"/>
        <v>0</v>
      </c>
      <c r="BT104" s="20">
        <f t="shared" si="25"/>
        <v>0</v>
      </c>
      <c r="BU104" s="20">
        <f t="shared" si="25"/>
        <v>0</v>
      </c>
      <c r="BV104" s="20">
        <f t="shared" si="25"/>
        <v>0</v>
      </c>
      <c r="BW104" s="20">
        <f t="shared" si="25"/>
        <v>0</v>
      </c>
      <c r="BX104" s="20">
        <f t="shared" si="25"/>
        <v>0</v>
      </c>
      <c r="BY104" s="17">
        <f t="shared" si="18"/>
        <v>0</v>
      </c>
      <c r="BZ104" s="17">
        <f t="shared" si="19"/>
        <v>0</v>
      </c>
      <c r="CA104" s="17">
        <f t="shared" si="20"/>
        <v>0</v>
      </c>
      <c r="CB104" s="17">
        <f t="shared" si="21"/>
        <v>0</v>
      </c>
    </row>
    <row r="105" spans="1:82" x14ac:dyDescent="0.25">
      <c r="A105" t="str">
        <f t="shared" si="13"/>
        <v>EPDC.RG9</v>
      </c>
      <c r="B105" s="1" t="s">
        <v>689</v>
      </c>
      <c r="C105" s="1" t="s">
        <v>698</v>
      </c>
      <c r="D105" s="1" t="s">
        <v>698</v>
      </c>
      <c r="E105" s="17">
        <v>0</v>
      </c>
      <c r="F105" s="17">
        <v>0</v>
      </c>
      <c r="G105" s="17">
        <v>0</v>
      </c>
      <c r="H105" s="17">
        <v>0</v>
      </c>
      <c r="I105" s="17">
        <v>0</v>
      </c>
      <c r="J105" s="17">
        <v>0</v>
      </c>
      <c r="K105" s="17">
        <v>0</v>
      </c>
      <c r="L105" s="17">
        <v>0</v>
      </c>
      <c r="M105" s="17">
        <v>0</v>
      </c>
      <c r="N105" s="17">
        <v>0</v>
      </c>
      <c r="O105" s="17">
        <v>-2.5799999999999272</v>
      </c>
      <c r="P105" s="17">
        <v>0</v>
      </c>
      <c r="Q105" s="20">
        <v>0</v>
      </c>
      <c r="R105" s="20">
        <v>0</v>
      </c>
      <c r="S105" s="20">
        <v>0</v>
      </c>
      <c r="T105" s="20">
        <v>0</v>
      </c>
      <c r="U105" s="20">
        <v>0</v>
      </c>
      <c r="V105" s="20">
        <v>0</v>
      </c>
      <c r="W105" s="20">
        <v>0</v>
      </c>
      <c r="X105" s="20">
        <v>0</v>
      </c>
      <c r="Y105" s="20">
        <v>0</v>
      </c>
      <c r="Z105" s="20">
        <v>0</v>
      </c>
      <c r="AA105" s="20">
        <v>-0.12000000000000099</v>
      </c>
      <c r="AB105" s="20">
        <v>0</v>
      </c>
      <c r="AC105" s="17">
        <v>0</v>
      </c>
      <c r="AD105" s="17">
        <v>0</v>
      </c>
      <c r="AE105" s="17">
        <v>0</v>
      </c>
      <c r="AF105" s="17">
        <v>0</v>
      </c>
      <c r="AG105" s="17">
        <v>0</v>
      </c>
      <c r="AH105" s="17">
        <v>0</v>
      </c>
      <c r="AI105" s="17">
        <v>0</v>
      </c>
      <c r="AJ105" s="17">
        <v>0</v>
      </c>
      <c r="AK105" s="17">
        <v>0</v>
      </c>
      <c r="AL105" s="17">
        <v>0</v>
      </c>
      <c r="AM105" s="17">
        <v>-1.1299999999999955</v>
      </c>
      <c r="AN105" s="17">
        <v>0</v>
      </c>
      <c r="AO105" s="20">
        <f t="shared" si="26"/>
        <v>0</v>
      </c>
      <c r="AP105" s="20">
        <f t="shared" si="24"/>
        <v>0</v>
      </c>
      <c r="AQ105" s="20">
        <f t="shared" si="24"/>
        <v>0</v>
      </c>
      <c r="AR105" s="20">
        <f t="shared" si="24"/>
        <v>0</v>
      </c>
      <c r="AS105" s="20">
        <f t="shared" si="24"/>
        <v>0</v>
      </c>
      <c r="AT105" s="20">
        <f t="shared" si="24"/>
        <v>0</v>
      </c>
      <c r="AU105" s="20">
        <f t="shared" si="24"/>
        <v>0</v>
      </c>
      <c r="AV105" s="20">
        <f t="shared" si="24"/>
        <v>0</v>
      </c>
      <c r="AW105" s="20">
        <f t="shared" si="24"/>
        <v>0</v>
      </c>
      <c r="AX105" s="20">
        <f t="shared" si="24"/>
        <v>0</v>
      </c>
      <c r="AY105" s="20">
        <f t="shared" si="24"/>
        <v>-3.8299999999999237</v>
      </c>
      <c r="AZ105" s="20">
        <f t="shared" si="24"/>
        <v>0</v>
      </c>
      <c r="BA105" s="17">
        <v>0</v>
      </c>
      <c r="BB105" s="17">
        <v>0</v>
      </c>
      <c r="BC105" s="17">
        <v>0</v>
      </c>
      <c r="BD105" s="17">
        <v>0</v>
      </c>
      <c r="BE105" s="17">
        <v>0</v>
      </c>
      <c r="BF105" s="17">
        <v>0</v>
      </c>
      <c r="BG105" s="17">
        <v>0</v>
      </c>
      <c r="BH105" s="17">
        <v>0</v>
      </c>
      <c r="BI105" s="17">
        <v>0</v>
      </c>
      <c r="BJ105" s="17">
        <v>0</v>
      </c>
      <c r="BK105" s="17">
        <v>-0.03</v>
      </c>
      <c r="BL105" s="17">
        <v>0</v>
      </c>
      <c r="BM105" s="20">
        <f t="shared" si="27"/>
        <v>0</v>
      </c>
      <c r="BN105" s="20">
        <f t="shared" si="25"/>
        <v>0</v>
      </c>
      <c r="BO105" s="20">
        <f t="shared" si="25"/>
        <v>0</v>
      </c>
      <c r="BP105" s="20">
        <f t="shared" si="25"/>
        <v>0</v>
      </c>
      <c r="BQ105" s="20">
        <f t="shared" si="25"/>
        <v>0</v>
      </c>
      <c r="BR105" s="20">
        <f t="shared" si="25"/>
        <v>0</v>
      </c>
      <c r="BS105" s="20">
        <f t="shared" si="25"/>
        <v>0</v>
      </c>
      <c r="BT105" s="20">
        <f t="shared" si="25"/>
        <v>0</v>
      </c>
      <c r="BU105" s="20">
        <f t="shared" si="25"/>
        <v>0</v>
      </c>
      <c r="BV105" s="20">
        <f t="shared" si="25"/>
        <v>0</v>
      </c>
      <c r="BW105" s="20">
        <f t="shared" si="25"/>
        <v>-3.8599999999999235</v>
      </c>
      <c r="BX105" s="20">
        <f t="shared" si="25"/>
        <v>0</v>
      </c>
      <c r="BY105" s="17">
        <f t="shared" si="18"/>
        <v>-2.5799999999999272</v>
      </c>
      <c r="BZ105" s="17">
        <f t="shared" si="19"/>
        <v>-0.12000000000000099</v>
      </c>
      <c r="CA105" s="17">
        <f t="shared" si="20"/>
        <v>-1.1599999999999955</v>
      </c>
      <c r="CB105" s="17">
        <f t="shared" si="21"/>
        <v>-3.8599999999999235</v>
      </c>
    </row>
    <row r="106" spans="1:82" x14ac:dyDescent="0.25">
      <c r="A106" t="str">
        <f t="shared" si="13"/>
        <v>CUPC.RL1</v>
      </c>
      <c r="B106" s="1" t="s">
        <v>153</v>
      </c>
      <c r="C106" s="1" t="s">
        <v>166</v>
      </c>
      <c r="D106" s="1" t="s">
        <v>166</v>
      </c>
      <c r="E106" s="17">
        <v>681.61000000001513</v>
      </c>
      <c r="F106" s="17">
        <v>400.47000000000116</v>
      </c>
      <c r="G106" s="17">
        <v>396.44000000000233</v>
      </c>
      <c r="H106" s="17">
        <v>369.13999999999942</v>
      </c>
      <c r="I106" s="17">
        <v>187.13999999999942</v>
      </c>
      <c r="J106" s="17">
        <v>464.38999999999942</v>
      </c>
      <c r="K106" s="17">
        <v>949.17000000001281</v>
      </c>
      <c r="L106" s="17">
        <v>596.19999999999709</v>
      </c>
      <c r="M106" s="17">
        <v>481.9600000000064</v>
      </c>
      <c r="N106" s="17">
        <v>1587.3999999999942</v>
      </c>
      <c r="O106" s="17">
        <v>789.19999999999709</v>
      </c>
      <c r="P106" s="17">
        <v>691.9600000000064</v>
      </c>
      <c r="Q106" s="20">
        <v>34.080000000000155</v>
      </c>
      <c r="R106" s="20">
        <v>20.020000000000095</v>
      </c>
      <c r="S106" s="20">
        <v>19.819999999999936</v>
      </c>
      <c r="T106" s="20">
        <v>18.450000000000045</v>
      </c>
      <c r="U106" s="20">
        <v>9.3599999999999568</v>
      </c>
      <c r="V106" s="20">
        <v>23.220000000000141</v>
      </c>
      <c r="W106" s="20">
        <v>47.459999999999923</v>
      </c>
      <c r="X106" s="20">
        <v>29.810000000000059</v>
      </c>
      <c r="Y106" s="20">
        <v>24.099999999999966</v>
      </c>
      <c r="Z106" s="20">
        <v>79.369999999999891</v>
      </c>
      <c r="AA106" s="20">
        <v>39.460000000000036</v>
      </c>
      <c r="AB106" s="20">
        <v>34.599999999999909</v>
      </c>
      <c r="AC106" s="17">
        <v>332.90999999999985</v>
      </c>
      <c r="AD106" s="17">
        <v>193.82000000000153</v>
      </c>
      <c r="AE106" s="17">
        <v>190.26999999999862</v>
      </c>
      <c r="AF106" s="17">
        <v>175.44000000000051</v>
      </c>
      <c r="AG106" s="17">
        <v>88.050000000000182</v>
      </c>
      <c r="AH106" s="17">
        <v>216.14999999999964</v>
      </c>
      <c r="AI106" s="17">
        <v>437.09999999999854</v>
      </c>
      <c r="AJ106" s="17">
        <v>271.50999999999931</v>
      </c>
      <c r="AK106" s="17">
        <v>217.02999999999975</v>
      </c>
      <c r="AL106" s="17">
        <v>707.01000000000204</v>
      </c>
      <c r="AM106" s="17">
        <v>347.48000000000138</v>
      </c>
      <c r="AN106" s="17">
        <v>301.25</v>
      </c>
      <c r="AO106" s="20">
        <f t="shared" si="26"/>
        <v>1048.6000000000151</v>
      </c>
      <c r="AP106" s="20">
        <f t="shared" si="24"/>
        <v>614.31000000000279</v>
      </c>
      <c r="AQ106" s="20">
        <f t="shared" si="24"/>
        <v>606.53000000000088</v>
      </c>
      <c r="AR106" s="20">
        <f t="shared" si="24"/>
        <v>563.03</v>
      </c>
      <c r="AS106" s="20">
        <f t="shared" si="24"/>
        <v>284.54999999999956</v>
      </c>
      <c r="AT106" s="20">
        <f t="shared" si="24"/>
        <v>703.7599999999992</v>
      </c>
      <c r="AU106" s="20">
        <f t="shared" si="24"/>
        <v>1433.7300000000114</v>
      </c>
      <c r="AV106" s="20">
        <f t="shared" si="24"/>
        <v>897.51999999999646</v>
      </c>
      <c r="AW106" s="20">
        <f t="shared" si="24"/>
        <v>723.09000000000606</v>
      </c>
      <c r="AX106" s="20">
        <f t="shared" si="24"/>
        <v>2373.7799999999961</v>
      </c>
      <c r="AY106" s="20">
        <f t="shared" si="24"/>
        <v>1176.1399999999985</v>
      </c>
      <c r="AZ106" s="20">
        <f t="shared" si="24"/>
        <v>1027.8100000000063</v>
      </c>
      <c r="BA106" s="17">
        <v>7.98</v>
      </c>
      <c r="BB106" s="17">
        <v>4.6900000000000004</v>
      </c>
      <c r="BC106" s="17">
        <v>4.6399999999999997</v>
      </c>
      <c r="BD106" s="17">
        <v>4.32</v>
      </c>
      <c r="BE106" s="17">
        <v>2.19</v>
      </c>
      <c r="BF106" s="17">
        <v>5.44</v>
      </c>
      <c r="BG106" s="17">
        <v>11.12</v>
      </c>
      <c r="BH106" s="17">
        <v>6.98</v>
      </c>
      <c r="BI106" s="17">
        <v>5.64</v>
      </c>
      <c r="BJ106" s="17">
        <v>18.59</v>
      </c>
      <c r="BK106" s="17">
        <v>9.24</v>
      </c>
      <c r="BL106" s="17">
        <v>8.1</v>
      </c>
      <c r="BM106" s="20">
        <f t="shared" si="27"/>
        <v>1056.5800000000152</v>
      </c>
      <c r="BN106" s="20">
        <f t="shared" si="25"/>
        <v>619.00000000000284</v>
      </c>
      <c r="BO106" s="20">
        <f t="shared" si="25"/>
        <v>611.17000000000087</v>
      </c>
      <c r="BP106" s="20">
        <f t="shared" si="25"/>
        <v>567.35</v>
      </c>
      <c r="BQ106" s="20">
        <f t="shared" si="25"/>
        <v>286.73999999999955</v>
      </c>
      <c r="BR106" s="20">
        <f t="shared" si="25"/>
        <v>709.19999999999925</v>
      </c>
      <c r="BS106" s="20">
        <f t="shared" si="25"/>
        <v>1444.8500000000113</v>
      </c>
      <c r="BT106" s="20">
        <f t="shared" si="25"/>
        <v>904.49999999999648</v>
      </c>
      <c r="BU106" s="20">
        <f t="shared" si="25"/>
        <v>728.73000000000604</v>
      </c>
      <c r="BV106" s="20">
        <f t="shared" si="25"/>
        <v>2392.3699999999963</v>
      </c>
      <c r="BW106" s="20">
        <f t="shared" si="25"/>
        <v>1185.3799999999985</v>
      </c>
      <c r="BX106" s="20">
        <f t="shared" si="25"/>
        <v>1035.9100000000062</v>
      </c>
      <c r="BY106" s="17">
        <f t="shared" si="18"/>
        <v>7595.0800000000309</v>
      </c>
      <c r="BZ106" s="17">
        <f t="shared" si="19"/>
        <v>379.75000000000011</v>
      </c>
      <c r="CA106" s="17">
        <f t="shared" si="20"/>
        <v>3566.9500000000012</v>
      </c>
      <c r="CB106" s="17">
        <f t="shared" si="21"/>
        <v>11541.780000000032</v>
      </c>
    </row>
    <row r="107" spans="1:82" x14ac:dyDescent="0.25">
      <c r="A107" t="str">
        <f t="shared" ref="A107:A144" si="28">B107&amp;"."&amp;IF(D107="CES1/CES2",C107,IF(C107="CRE1/CRE2",C107,D107))</f>
        <v>TAU.RUN</v>
      </c>
      <c r="B107" s="1" t="s">
        <v>31</v>
      </c>
      <c r="C107" s="1" t="s">
        <v>167</v>
      </c>
      <c r="D107" s="1" t="s">
        <v>167</v>
      </c>
      <c r="E107" s="17">
        <v>204.82999999999811</v>
      </c>
      <c r="F107" s="17">
        <v>130.21000000000276</v>
      </c>
      <c r="G107" s="17">
        <v>123.59000000000015</v>
      </c>
      <c r="H107" s="17">
        <v>103.70000000000073</v>
      </c>
      <c r="I107" s="17">
        <v>148.31999999999971</v>
      </c>
      <c r="J107" s="17">
        <v>191.32999999999811</v>
      </c>
      <c r="K107" s="17">
        <v>467.8799999999901</v>
      </c>
      <c r="L107" s="17">
        <v>132.52000000000044</v>
      </c>
      <c r="M107" s="17">
        <v>87.940000000000509</v>
      </c>
      <c r="N107" s="17">
        <v>251.77000000000407</v>
      </c>
      <c r="O107" s="17">
        <v>183.81000000000131</v>
      </c>
      <c r="P107" s="17">
        <v>159.54999999999927</v>
      </c>
      <c r="Q107" s="20">
        <v>10.240000000000009</v>
      </c>
      <c r="R107" s="20">
        <v>6.5100000000001046</v>
      </c>
      <c r="S107" s="20">
        <v>6.17999999999995</v>
      </c>
      <c r="T107" s="20">
        <v>5.17999999999995</v>
      </c>
      <c r="U107" s="20">
        <v>7.4199999999998454</v>
      </c>
      <c r="V107" s="20">
        <v>9.5599999999999454</v>
      </c>
      <c r="W107" s="20">
        <v>23.389999999999873</v>
      </c>
      <c r="X107" s="20">
        <v>6.6200000000000045</v>
      </c>
      <c r="Y107" s="20">
        <v>4.3999999999999773</v>
      </c>
      <c r="Z107" s="20">
        <v>12.589999999999918</v>
      </c>
      <c r="AA107" s="20">
        <v>9.1899999999998272</v>
      </c>
      <c r="AB107" s="20">
        <v>7.9700000000000273</v>
      </c>
      <c r="AC107" s="17">
        <v>100.04000000000087</v>
      </c>
      <c r="AD107" s="17">
        <v>63.019999999998618</v>
      </c>
      <c r="AE107" s="17">
        <v>59.319999999999709</v>
      </c>
      <c r="AF107" s="17">
        <v>49.289999999999964</v>
      </c>
      <c r="AG107" s="17">
        <v>69.789999999999054</v>
      </c>
      <c r="AH107" s="17">
        <v>89.049999999999272</v>
      </c>
      <c r="AI107" s="17">
        <v>215.45999999999913</v>
      </c>
      <c r="AJ107" s="17">
        <v>60.349999999999454</v>
      </c>
      <c r="AK107" s="17">
        <v>39.599999999999454</v>
      </c>
      <c r="AL107" s="17">
        <v>112.14000000000124</v>
      </c>
      <c r="AM107" s="17">
        <v>80.929999999998472</v>
      </c>
      <c r="AN107" s="17">
        <v>69.459999999999127</v>
      </c>
      <c r="AO107" s="20">
        <f t="shared" si="26"/>
        <v>315.10999999999899</v>
      </c>
      <c r="AP107" s="20">
        <f t="shared" si="24"/>
        <v>199.74000000000149</v>
      </c>
      <c r="AQ107" s="20">
        <f t="shared" si="24"/>
        <v>189.0899999999998</v>
      </c>
      <c r="AR107" s="20">
        <f t="shared" si="24"/>
        <v>158.17000000000064</v>
      </c>
      <c r="AS107" s="20">
        <f t="shared" si="24"/>
        <v>225.52999999999861</v>
      </c>
      <c r="AT107" s="20">
        <f t="shared" si="24"/>
        <v>289.93999999999733</v>
      </c>
      <c r="AU107" s="20">
        <f t="shared" si="24"/>
        <v>706.7299999999891</v>
      </c>
      <c r="AV107" s="20">
        <f t="shared" si="24"/>
        <v>199.4899999999999</v>
      </c>
      <c r="AW107" s="20">
        <f t="shared" si="24"/>
        <v>131.93999999999994</v>
      </c>
      <c r="AX107" s="20">
        <f t="shared" si="24"/>
        <v>376.50000000000523</v>
      </c>
      <c r="AY107" s="20">
        <f t="shared" si="24"/>
        <v>273.92999999999961</v>
      </c>
      <c r="AZ107" s="20">
        <f t="shared" si="24"/>
        <v>236.97999999999843</v>
      </c>
      <c r="BA107" s="17">
        <v>2.4</v>
      </c>
      <c r="BB107" s="17">
        <v>1.53</v>
      </c>
      <c r="BC107" s="17">
        <v>1.45</v>
      </c>
      <c r="BD107" s="17">
        <v>1.21</v>
      </c>
      <c r="BE107" s="17">
        <v>1.74</v>
      </c>
      <c r="BF107" s="17">
        <v>2.2400000000000002</v>
      </c>
      <c r="BG107" s="17">
        <v>5.48</v>
      </c>
      <c r="BH107" s="17">
        <v>1.55</v>
      </c>
      <c r="BI107" s="17">
        <v>1.03</v>
      </c>
      <c r="BJ107" s="17">
        <v>2.95</v>
      </c>
      <c r="BK107" s="17">
        <v>2.15</v>
      </c>
      <c r="BL107" s="17">
        <v>1.87</v>
      </c>
      <c r="BM107" s="20">
        <f t="shared" si="27"/>
        <v>317.50999999999897</v>
      </c>
      <c r="BN107" s="20">
        <f t="shared" si="25"/>
        <v>201.27000000000149</v>
      </c>
      <c r="BO107" s="20">
        <f t="shared" si="25"/>
        <v>190.53999999999979</v>
      </c>
      <c r="BP107" s="20">
        <f t="shared" si="25"/>
        <v>159.38000000000065</v>
      </c>
      <c r="BQ107" s="20">
        <f t="shared" si="25"/>
        <v>227.26999999999862</v>
      </c>
      <c r="BR107" s="20">
        <f t="shared" si="25"/>
        <v>292.17999999999734</v>
      </c>
      <c r="BS107" s="20">
        <f t="shared" si="25"/>
        <v>712.20999999998912</v>
      </c>
      <c r="BT107" s="20">
        <f t="shared" si="25"/>
        <v>201.03999999999991</v>
      </c>
      <c r="BU107" s="20">
        <f t="shared" si="25"/>
        <v>132.96999999999994</v>
      </c>
      <c r="BV107" s="20">
        <f t="shared" si="25"/>
        <v>379.45000000000522</v>
      </c>
      <c r="BW107" s="20">
        <f t="shared" si="25"/>
        <v>276.07999999999959</v>
      </c>
      <c r="BX107" s="20">
        <f t="shared" si="25"/>
        <v>238.84999999999843</v>
      </c>
      <c r="BY107" s="17">
        <f t="shared" si="18"/>
        <v>2185.4499999999953</v>
      </c>
      <c r="BZ107" s="17">
        <f t="shared" si="19"/>
        <v>109.24999999999943</v>
      </c>
      <c r="CA107" s="17">
        <f t="shared" si="20"/>
        <v>1034.0499999999943</v>
      </c>
      <c r="CB107" s="17">
        <f t="shared" si="21"/>
        <v>3328.7499999999891</v>
      </c>
    </row>
    <row r="108" spans="1:82" x14ac:dyDescent="0.25">
      <c r="A108" t="str">
        <f t="shared" si="28"/>
        <v>SCL.SCL1</v>
      </c>
      <c r="B108" s="1" t="s">
        <v>169</v>
      </c>
      <c r="C108" s="1" t="s">
        <v>170</v>
      </c>
      <c r="D108" s="1" t="s">
        <v>170</v>
      </c>
      <c r="E108" s="17">
        <v>150.69000000000233</v>
      </c>
      <c r="F108" s="17">
        <v>372.25999999999476</v>
      </c>
      <c r="G108" s="17">
        <v>423.20000000001164</v>
      </c>
      <c r="H108" s="17">
        <v>38.579999999999927</v>
      </c>
      <c r="I108" s="17">
        <v>171.47000000000116</v>
      </c>
      <c r="J108" s="17">
        <v>3.4199999999999591</v>
      </c>
      <c r="K108" s="17">
        <v>113.93000000000029</v>
      </c>
      <c r="L108" s="17">
        <v>475.50999999999476</v>
      </c>
      <c r="M108" s="17">
        <v>675.11000000001513</v>
      </c>
      <c r="N108" s="17">
        <v>1758.2000000000116</v>
      </c>
      <c r="O108" s="17">
        <v>871.01000000000931</v>
      </c>
      <c r="P108" s="17">
        <v>554.95999999999185</v>
      </c>
      <c r="Q108" s="20">
        <v>7.5300000000000864</v>
      </c>
      <c r="R108" s="20">
        <v>18.610000000000127</v>
      </c>
      <c r="S108" s="20">
        <v>21.159999999999854</v>
      </c>
      <c r="T108" s="20">
        <v>1.9300000000000068</v>
      </c>
      <c r="U108" s="20">
        <v>8.57000000000005</v>
      </c>
      <c r="V108" s="20">
        <v>0.16999999999999815</v>
      </c>
      <c r="W108" s="20">
        <v>5.7000000000000455</v>
      </c>
      <c r="X108" s="20">
        <v>23.769999999999982</v>
      </c>
      <c r="Y108" s="20">
        <v>33.760000000000218</v>
      </c>
      <c r="Z108" s="20">
        <v>87.909999999999854</v>
      </c>
      <c r="AA108" s="20">
        <v>43.549999999999272</v>
      </c>
      <c r="AB108" s="20">
        <v>27.75</v>
      </c>
      <c r="AC108" s="17">
        <v>73.600000000000364</v>
      </c>
      <c r="AD108" s="17">
        <v>180.15999999999985</v>
      </c>
      <c r="AE108" s="17">
        <v>203.11000000000058</v>
      </c>
      <c r="AF108" s="17">
        <v>18.329999999999927</v>
      </c>
      <c r="AG108" s="17">
        <v>80.68999999999869</v>
      </c>
      <c r="AH108" s="17">
        <v>1.5900000000000034</v>
      </c>
      <c r="AI108" s="17">
        <v>52.460000000000036</v>
      </c>
      <c r="AJ108" s="17">
        <v>216.54999999999927</v>
      </c>
      <c r="AK108" s="17">
        <v>304.0199999999968</v>
      </c>
      <c r="AL108" s="17">
        <v>783.08000000000175</v>
      </c>
      <c r="AM108" s="17">
        <v>383.48999999999796</v>
      </c>
      <c r="AN108" s="17">
        <v>241.61000000000058</v>
      </c>
      <c r="AO108" s="20">
        <f t="shared" si="26"/>
        <v>231.82000000000278</v>
      </c>
      <c r="AP108" s="20">
        <f t="shared" si="24"/>
        <v>571.02999999999474</v>
      </c>
      <c r="AQ108" s="20">
        <f t="shared" si="24"/>
        <v>647.47000000001208</v>
      </c>
      <c r="AR108" s="20">
        <f t="shared" si="24"/>
        <v>58.839999999999861</v>
      </c>
      <c r="AS108" s="20">
        <f t="shared" si="24"/>
        <v>260.7299999999999</v>
      </c>
      <c r="AT108" s="20">
        <f t="shared" si="24"/>
        <v>5.1799999999999606</v>
      </c>
      <c r="AU108" s="20">
        <f t="shared" si="24"/>
        <v>172.09000000000037</v>
      </c>
      <c r="AV108" s="20">
        <f t="shared" si="24"/>
        <v>715.82999999999402</v>
      </c>
      <c r="AW108" s="20">
        <f t="shared" si="24"/>
        <v>1012.8900000000122</v>
      </c>
      <c r="AX108" s="20">
        <f t="shared" si="24"/>
        <v>2629.1900000000132</v>
      </c>
      <c r="AY108" s="20">
        <f t="shared" si="24"/>
        <v>1298.0500000000065</v>
      </c>
      <c r="AZ108" s="20">
        <f t="shared" si="24"/>
        <v>824.31999999999243</v>
      </c>
      <c r="BA108" s="17">
        <v>1.76</v>
      </c>
      <c r="BB108" s="17">
        <v>4.3600000000000003</v>
      </c>
      <c r="BC108" s="17">
        <v>4.96</v>
      </c>
      <c r="BD108" s="17">
        <v>0.45</v>
      </c>
      <c r="BE108" s="17">
        <v>2.0099999999999998</v>
      </c>
      <c r="BF108" s="17">
        <v>0.04</v>
      </c>
      <c r="BG108" s="17">
        <v>1.33</v>
      </c>
      <c r="BH108" s="17">
        <v>5.57</v>
      </c>
      <c r="BI108" s="17">
        <v>7.91</v>
      </c>
      <c r="BJ108" s="17">
        <v>20.59</v>
      </c>
      <c r="BK108" s="17">
        <v>10.199999999999999</v>
      </c>
      <c r="BL108" s="17">
        <v>6.5</v>
      </c>
      <c r="BM108" s="20">
        <f t="shared" si="27"/>
        <v>233.58000000000277</v>
      </c>
      <c r="BN108" s="20">
        <f t="shared" si="25"/>
        <v>575.38999999999476</v>
      </c>
      <c r="BO108" s="20">
        <f t="shared" si="25"/>
        <v>652.43000000001211</v>
      </c>
      <c r="BP108" s="20">
        <f t="shared" si="25"/>
        <v>59.289999999999864</v>
      </c>
      <c r="BQ108" s="20">
        <f t="shared" si="25"/>
        <v>262.7399999999999</v>
      </c>
      <c r="BR108" s="20">
        <f t="shared" si="25"/>
        <v>5.2199999999999607</v>
      </c>
      <c r="BS108" s="20">
        <f t="shared" si="25"/>
        <v>173.42000000000039</v>
      </c>
      <c r="BT108" s="20">
        <f t="shared" si="25"/>
        <v>721.39999999999407</v>
      </c>
      <c r="BU108" s="20">
        <f t="shared" si="25"/>
        <v>1020.8000000000121</v>
      </c>
      <c r="BV108" s="20">
        <f t="shared" si="25"/>
        <v>2649.7800000000134</v>
      </c>
      <c r="BW108" s="20">
        <f t="shared" si="25"/>
        <v>1308.2500000000066</v>
      </c>
      <c r="BX108" s="20">
        <f t="shared" si="25"/>
        <v>830.81999999999243</v>
      </c>
      <c r="BY108" s="17">
        <f t="shared" si="18"/>
        <v>5608.3400000000329</v>
      </c>
      <c r="BZ108" s="17">
        <f t="shared" si="19"/>
        <v>280.40999999999951</v>
      </c>
      <c r="CA108" s="17">
        <f t="shared" si="20"/>
        <v>2604.3699999999963</v>
      </c>
      <c r="CB108" s="17">
        <f t="shared" si="21"/>
        <v>8493.1200000000281</v>
      </c>
    </row>
    <row r="109" spans="1:82" x14ac:dyDescent="0.25">
      <c r="A109" t="str">
        <f t="shared" si="28"/>
        <v>SCR.SCR1</v>
      </c>
      <c r="B109" s="1" t="s">
        <v>171</v>
      </c>
      <c r="C109" s="1" t="s">
        <v>172</v>
      </c>
      <c r="D109" s="1" t="s">
        <v>172</v>
      </c>
      <c r="E109" s="17">
        <v>1142.9900000000489</v>
      </c>
      <c r="F109" s="17">
        <v>669.81999999997788</v>
      </c>
      <c r="G109" s="17">
        <v>502.60999999998603</v>
      </c>
      <c r="H109" s="17">
        <v>544.10000000000582</v>
      </c>
      <c r="I109" s="17">
        <v>674.47000000000116</v>
      </c>
      <c r="J109" s="17">
        <v>546.31999999997788</v>
      </c>
      <c r="K109" s="17">
        <v>2056.0600000000559</v>
      </c>
      <c r="L109" s="17">
        <v>980.30999999999767</v>
      </c>
      <c r="M109" s="17">
        <v>1252.9899999999325</v>
      </c>
      <c r="N109" s="17">
        <v>3130.5</v>
      </c>
      <c r="O109" s="17">
        <v>2027.9699999999721</v>
      </c>
      <c r="P109" s="17">
        <v>1325.960000000021</v>
      </c>
      <c r="Q109" s="20">
        <v>57.149999999999636</v>
      </c>
      <c r="R109" s="20">
        <v>33.490000000000236</v>
      </c>
      <c r="S109" s="20">
        <v>25.130000000000109</v>
      </c>
      <c r="T109" s="20">
        <v>27.199999999999818</v>
      </c>
      <c r="U109" s="20">
        <v>33.730000000000018</v>
      </c>
      <c r="V109" s="20">
        <v>27.319999999999709</v>
      </c>
      <c r="W109" s="20">
        <v>102.80999999999949</v>
      </c>
      <c r="X109" s="20">
        <v>49.010000000000218</v>
      </c>
      <c r="Y109" s="20">
        <v>62.649999999999636</v>
      </c>
      <c r="Z109" s="20">
        <v>156.52999999999884</v>
      </c>
      <c r="AA109" s="20">
        <v>101.39999999999964</v>
      </c>
      <c r="AB109" s="20">
        <v>66.299999999999272</v>
      </c>
      <c r="AC109" s="17">
        <v>558.26000000000204</v>
      </c>
      <c r="AD109" s="17">
        <v>324.15999999999985</v>
      </c>
      <c r="AE109" s="17">
        <v>241.22000000000116</v>
      </c>
      <c r="AF109" s="17">
        <v>258.59000000000015</v>
      </c>
      <c r="AG109" s="17">
        <v>317.36999999999898</v>
      </c>
      <c r="AH109" s="17">
        <v>254.27999999999884</v>
      </c>
      <c r="AI109" s="17">
        <v>946.82999999998719</v>
      </c>
      <c r="AJ109" s="17">
        <v>446.43999999999505</v>
      </c>
      <c r="AK109" s="17">
        <v>564.24000000000524</v>
      </c>
      <c r="AL109" s="17">
        <v>1394.2700000000186</v>
      </c>
      <c r="AM109" s="17">
        <v>892.88999999999942</v>
      </c>
      <c r="AN109" s="17">
        <v>577.26000000000931</v>
      </c>
      <c r="AO109" s="20">
        <f t="shared" si="26"/>
        <v>1758.4000000000506</v>
      </c>
      <c r="AP109" s="20">
        <f t="shared" si="24"/>
        <v>1027.469999999978</v>
      </c>
      <c r="AQ109" s="20">
        <f t="shared" si="24"/>
        <v>768.9599999999873</v>
      </c>
      <c r="AR109" s="20">
        <f t="shared" si="24"/>
        <v>829.89000000000578</v>
      </c>
      <c r="AS109" s="20">
        <f t="shared" si="24"/>
        <v>1025.5700000000002</v>
      </c>
      <c r="AT109" s="20">
        <f t="shared" si="24"/>
        <v>827.91999999997643</v>
      </c>
      <c r="AU109" s="20">
        <f t="shared" si="24"/>
        <v>3105.7000000000426</v>
      </c>
      <c r="AV109" s="20">
        <f t="shared" si="24"/>
        <v>1475.7599999999929</v>
      </c>
      <c r="AW109" s="20">
        <f t="shared" si="24"/>
        <v>1879.8799999999374</v>
      </c>
      <c r="AX109" s="20">
        <f t="shared" si="24"/>
        <v>4681.3000000000175</v>
      </c>
      <c r="AY109" s="20">
        <f t="shared" si="24"/>
        <v>3022.2599999999711</v>
      </c>
      <c r="AZ109" s="20">
        <f t="shared" si="24"/>
        <v>1969.5200000000295</v>
      </c>
      <c r="BA109" s="17">
        <v>13.39</v>
      </c>
      <c r="BB109" s="17">
        <v>7.85</v>
      </c>
      <c r="BC109" s="17">
        <v>5.89</v>
      </c>
      <c r="BD109" s="17">
        <v>6.37</v>
      </c>
      <c r="BE109" s="17">
        <v>7.9</v>
      </c>
      <c r="BF109" s="17">
        <v>6.4</v>
      </c>
      <c r="BG109" s="17">
        <v>24.08</v>
      </c>
      <c r="BH109" s="17">
        <v>11.48</v>
      </c>
      <c r="BI109" s="17">
        <v>14.68</v>
      </c>
      <c r="BJ109" s="17">
        <v>36.67</v>
      </c>
      <c r="BK109" s="17">
        <v>23.75</v>
      </c>
      <c r="BL109" s="17">
        <v>15.53</v>
      </c>
      <c r="BM109" s="20">
        <f t="shared" si="27"/>
        <v>1771.7900000000507</v>
      </c>
      <c r="BN109" s="20">
        <f t="shared" si="25"/>
        <v>1035.3199999999779</v>
      </c>
      <c r="BO109" s="20">
        <f t="shared" si="25"/>
        <v>774.84999999998729</v>
      </c>
      <c r="BP109" s="20">
        <f t="shared" si="25"/>
        <v>836.26000000000579</v>
      </c>
      <c r="BQ109" s="20">
        <f t="shared" si="25"/>
        <v>1033.4700000000003</v>
      </c>
      <c r="BR109" s="20">
        <f t="shared" si="25"/>
        <v>834.3199999999764</v>
      </c>
      <c r="BS109" s="20">
        <f t="shared" si="25"/>
        <v>3129.7800000000425</v>
      </c>
      <c r="BT109" s="20">
        <f t="shared" si="25"/>
        <v>1487.239999999993</v>
      </c>
      <c r="BU109" s="20">
        <f t="shared" si="25"/>
        <v>1894.5599999999374</v>
      </c>
      <c r="BV109" s="20">
        <f t="shared" si="25"/>
        <v>4717.9700000000175</v>
      </c>
      <c r="BW109" s="20">
        <f t="shared" si="25"/>
        <v>3046.0099999999711</v>
      </c>
      <c r="BX109" s="20">
        <f t="shared" si="25"/>
        <v>1985.0500000000295</v>
      </c>
      <c r="BY109" s="17">
        <f t="shared" si="18"/>
        <v>14854.099999999977</v>
      </c>
      <c r="BZ109" s="17">
        <f t="shared" si="19"/>
        <v>742.71999999999662</v>
      </c>
      <c r="CA109" s="17">
        <f t="shared" si="20"/>
        <v>6949.8000000000156</v>
      </c>
      <c r="CB109" s="17">
        <f t="shared" si="21"/>
        <v>22546.619999999992</v>
      </c>
    </row>
    <row r="110" spans="1:82" x14ac:dyDescent="0.25">
      <c r="A110" t="str">
        <f t="shared" si="28"/>
        <v>SEPI.SCR2</v>
      </c>
      <c r="B110" s="1" t="s">
        <v>173</v>
      </c>
      <c r="C110" s="1" t="s">
        <v>174</v>
      </c>
      <c r="D110" s="1" t="s">
        <v>174</v>
      </c>
      <c r="E110" s="17">
        <v>2174.6900000000023</v>
      </c>
      <c r="F110" s="17">
        <v>1062.7000000000007</v>
      </c>
      <c r="G110" s="17">
        <v>501.94000000000051</v>
      </c>
      <c r="H110" s="17">
        <v>515.26000000000022</v>
      </c>
      <c r="I110" s="17">
        <v>801.7799999999952</v>
      </c>
      <c r="J110" s="17">
        <v>679.02999999999884</v>
      </c>
      <c r="K110" s="17">
        <v>675.63000000000102</v>
      </c>
      <c r="L110" s="17">
        <v>533.02000000000044</v>
      </c>
      <c r="M110" s="17">
        <v>960.87000000000262</v>
      </c>
      <c r="N110" s="17">
        <v>2082.4499999999971</v>
      </c>
      <c r="O110" s="17">
        <v>2144.9700000000012</v>
      </c>
      <c r="P110" s="17">
        <v>1809.9400000000023</v>
      </c>
      <c r="Q110" s="20">
        <v>108.73000000000002</v>
      </c>
      <c r="R110" s="20">
        <v>53.130000000000109</v>
      </c>
      <c r="S110" s="20">
        <v>25.089999999999918</v>
      </c>
      <c r="T110" s="20">
        <v>25.769999999999982</v>
      </c>
      <c r="U110" s="20">
        <v>40.089999999999918</v>
      </c>
      <c r="V110" s="20">
        <v>33.950000000000045</v>
      </c>
      <c r="W110" s="20">
        <v>33.779999999999973</v>
      </c>
      <c r="X110" s="20">
        <v>26.649999999999977</v>
      </c>
      <c r="Y110" s="20">
        <v>48.039999999999964</v>
      </c>
      <c r="Z110" s="20">
        <v>104.13000000000011</v>
      </c>
      <c r="AA110" s="20">
        <v>107.25</v>
      </c>
      <c r="AB110" s="20">
        <v>90.5</v>
      </c>
      <c r="AC110" s="17">
        <v>1062.1500000000015</v>
      </c>
      <c r="AD110" s="17">
        <v>514.30999999999949</v>
      </c>
      <c r="AE110" s="17">
        <v>240.89999999999964</v>
      </c>
      <c r="AF110" s="17">
        <v>244.88000000000011</v>
      </c>
      <c r="AG110" s="17">
        <v>377.2599999999984</v>
      </c>
      <c r="AH110" s="17">
        <v>316.05000000000018</v>
      </c>
      <c r="AI110" s="17">
        <v>311.13000000000011</v>
      </c>
      <c r="AJ110" s="17">
        <v>242.73999999999978</v>
      </c>
      <c r="AK110" s="17">
        <v>432.70000000000073</v>
      </c>
      <c r="AL110" s="17">
        <v>927.48999999999796</v>
      </c>
      <c r="AM110" s="17">
        <v>944.40999999999985</v>
      </c>
      <c r="AN110" s="17">
        <v>787.97000000000116</v>
      </c>
      <c r="AO110" s="20">
        <f t="shared" si="26"/>
        <v>3345.5700000000038</v>
      </c>
      <c r="AP110" s="20">
        <f t="shared" si="24"/>
        <v>1630.1400000000003</v>
      </c>
      <c r="AQ110" s="20">
        <f t="shared" si="24"/>
        <v>767.93000000000006</v>
      </c>
      <c r="AR110" s="20">
        <f t="shared" si="24"/>
        <v>785.91000000000031</v>
      </c>
      <c r="AS110" s="20">
        <f t="shared" si="24"/>
        <v>1219.1299999999935</v>
      </c>
      <c r="AT110" s="20">
        <f t="shared" si="24"/>
        <v>1029.0299999999991</v>
      </c>
      <c r="AU110" s="20">
        <f t="shared" si="24"/>
        <v>1020.5400000000011</v>
      </c>
      <c r="AV110" s="20">
        <f t="shared" si="24"/>
        <v>802.4100000000002</v>
      </c>
      <c r="AW110" s="20">
        <f t="shared" si="24"/>
        <v>1441.6100000000033</v>
      </c>
      <c r="AX110" s="20">
        <f t="shared" si="24"/>
        <v>3114.0699999999952</v>
      </c>
      <c r="AY110" s="20">
        <f t="shared" si="24"/>
        <v>3196.630000000001</v>
      </c>
      <c r="AZ110" s="20">
        <f t="shared" si="24"/>
        <v>2688.4100000000035</v>
      </c>
      <c r="BA110" s="17">
        <v>25.47</v>
      </c>
      <c r="BB110" s="17">
        <v>12.45</v>
      </c>
      <c r="BC110" s="17">
        <v>5.88</v>
      </c>
      <c r="BD110" s="17">
        <v>6.03</v>
      </c>
      <c r="BE110" s="17">
        <v>9.39</v>
      </c>
      <c r="BF110" s="17">
        <v>7.95</v>
      </c>
      <c r="BG110" s="17">
        <v>7.91</v>
      </c>
      <c r="BH110" s="17">
        <v>6.24</v>
      </c>
      <c r="BI110" s="17">
        <v>11.25</v>
      </c>
      <c r="BJ110" s="17">
        <v>24.39</v>
      </c>
      <c r="BK110" s="17">
        <v>25.12</v>
      </c>
      <c r="BL110" s="17">
        <v>21.2</v>
      </c>
      <c r="BM110" s="20">
        <f t="shared" si="27"/>
        <v>3371.0400000000036</v>
      </c>
      <c r="BN110" s="20">
        <f t="shared" si="25"/>
        <v>1642.5900000000004</v>
      </c>
      <c r="BO110" s="20">
        <f t="shared" si="25"/>
        <v>773.81000000000006</v>
      </c>
      <c r="BP110" s="20">
        <f t="shared" si="25"/>
        <v>791.94000000000028</v>
      </c>
      <c r="BQ110" s="20">
        <f t="shared" si="25"/>
        <v>1228.5199999999936</v>
      </c>
      <c r="BR110" s="20">
        <f t="shared" si="25"/>
        <v>1036.9799999999991</v>
      </c>
      <c r="BS110" s="20">
        <f t="shared" si="25"/>
        <v>1028.4500000000012</v>
      </c>
      <c r="BT110" s="20">
        <f t="shared" si="25"/>
        <v>808.6500000000002</v>
      </c>
      <c r="BU110" s="20">
        <f t="shared" si="25"/>
        <v>1452.8600000000033</v>
      </c>
      <c r="BV110" s="20">
        <f t="shared" si="25"/>
        <v>3138.459999999995</v>
      </c>
      <c r="BW110" s="20">
        <f t="shared" si="25"/>
        <v>3221.7500000000009</v>
      </c>
      <c r="BX110" s="20">
        <f t="shared" si="25"/>
        <v>2709.6100000000033</v>
      </c>
      <c r="BY110" s="17">
        <f t="shared" si="18"/>
        <v>13942.280000000002</v>
      </c>
      <c r="BZ110" s="17">
        <f t="shared" si="19"/>
        <v>697.11</v>
      </c>
      <c r="CA110" s="17">
        <f t="shared" si="20"/>
        <v>6565.2699999999986</v>
      </c>
      <c r="CB110" s="17">
        <f t="shared" si="21"/>
        <v>21204.66</v>
      </c>
    </row>
    <row r="111" spans="1:82" x14ac:dyDescent="0.25">
      <c r="A111" t="str">
        <f t="shared" si="28"/>
        <v>SEPI.SCR3</v>
      </c>
      <c r="B111" s="1" t="s">
        <v>173</v>
      </c>
      <c r="C111" s="1" t="s">
        <v>175</v>
      </c>
      <c r="D111" s="1" t="s">
        <v>175</v>
      </c>
      <c r="E111" s="17">
        <v>0</v>
      </c>
      <c r="F111" s="17">
        <v>0</v>
      </c>
      <c r="G111" s="17">
        <v>0</v>
      </c>
      <c r="H111" s="17">
        <v>0</v>
      </c>
      <c r="I111" s="17">
        <v>0</v>
      </c>
      <c r="J111" s="17">
        <v>0</v>
      </c>
      <c r="K111" s="17">
        <v>0</v>
      </c>
      <c r="L111" s="17">
        <v>0</v>
      </c>
      <c r="M111" s="17">
        <v>0</v>
      </c>
      <c r="N111" s="17">
        <v>2.2300000000000182</v>
      </c>
      <c r="O111" s="17">
        <v>171.06000000000131</v>
      </c>
      <c r="P111" s="17">
        <v>227.5199999999968</v>
      </c>
      <c r="Q111" s="20">
        <v>0</v>
      </c>
      <c r="R111" s="20">
        <v>0</v>
      </c>
      <c r="S111" s="20">
        <v>0</v>
      </c>
      <c r="T111" s="20">
        <v>0</v>
      </c>
      <c r="U111" s="20">
        <v>0</v>
      </c>
      <c r="V111" s="20">
        <v>0</v>
      </c>
      <c r="W111" s="20">
        <v>0</v>
      </c>
      <c r="X111" s="20">
        <v>0</v>
      </c>
      <c r="Y111" s="20">
        <v>0</v>
      </c>
      <c r="Z111" s="20">
        <v>0.11000000000000121</v>
      </c>
      <c r="AA111" s="20">
        <v>8.5600000000001728</v>
      </c>
      <c r="AB111" s="20">
        <v>11.380000000000109</v>
      </c>
      <c r="AC111" s="17">
        <v>0</v>
      </c>
      <c r="AD111" s="17">
        <v>0</v>
      </c>
      <c r="AE111" s="17">
        <v>0</v>
      </c>
      <c r="AF111" s="17">
        <v>0</v>
      </c>
      <c r="AG111" s="17">
        <v>0</v>
      </c>
      <c r="AH111" s="17">
        <v>0</v>
      </c>
      <c r="AI111" s="17">
        <v>0</v>
      </c>
      <c r="AJ111" s="17">
        <v>0</v>
      </c>
      <c r="AK111" s="17">
        <v>0</v>
      </c>
      <c r="AL111" s="17">
        <v>0.99000000000000909</v>
      </c>
      <c r="AM111" s="17">
        <v>75.309999999999491</v>
      </c>
      <c r="AN111" s="17">
        <v>99.049999999999272</v>
      </c>
      <c r="AO111" s="20">
        <f t="shared" si="26"/>
        <v>0</v>
      </c>
      <c r="AP111" s="20">
        <f t="shared" si="24"/>
        <v>0</v>
      </c>
      <c r="AQ111" s="20">
        <f t="shared" si="24"/>
        <v>0</v>
      </c>
      <c r="AR111" s="20">
        <f t="shared" si="24"/>
        <v>0</v>
      </c>
      <c r="AS111" s="20">
        <f t="shared" si="24"/>
        <v>0</v>
      </c>
      <c r="AT111" s="20">
        <f t="shared" si="24"/>
        <v>0</v>
      </c>
      <c r="AU111" s="20">
        <f t="shared" si="24"/>
        <v>0</v>
      </c>
      <c r="AV111" s="20">
        <f t="shared" si="24"/>
        <v>0</v>
      </c>
      <c r="AW111" s="20">
        <f t="shared" si="24"/>
        <v>0</v>
      </c>
      <c r="AX111" s="20">
        <f t="shared" si="24"/>
        <v>3.3300000000000285</v>
      </c>
      <c r="AY111" s="20">
        <f t="shared" si="24"/>
        <v>254.93000000000097</v>
      </c>
      <c r="AZ111" s="20">
        <f t="shared" si="24"/>
        <v>337.94999999999618</v>
      </c>
      <c r="BA111" s="17">
        <v>0</v>
      </c>
      <c r="BB111" s="17">
        <v>0</v>
      </c>
      <c r="BC111" s="17">
        <v>0</v>
      </c>
      <c r="BD111" s="17">
        <v>0</v>
      </c>
      <c r="BE111" s="17">
        <v>0</v>
      </c>
      <c r="BF111" s="17">
        <v>0</v>
      </c>
      <c r="BG111" s="17">
        <v>0</v>
      </c>
      <c r="BH111" s="17">
        <v>0</v>
      </c>
      <c r="BI111" s="17">
        <v>0</v>
      </c>
      <c r="BJ111" s="17">
        <v>0.03</v>
      </c>
      <c r="BK111" s="17">
        <v>2</v>
      </c>
      <c r="BL111" s="17">
        <v>2.66</v>
      </c>
      <c r="BM111" s="20">
        <f t="shared" si="27"/>
        <v>0</v>
      </c>
      <c r="BN111" s="20">
        <f t="shared" si="25"/>
        <v>0</v>
      </c>
      <c r="BO111" s="20">
        <f t="shared" si="25"/>
        <v>0</v>
      </c>
      <c r="BP111" s="20">
        <f t="shared" si="25"/>
        <v>0</v>
      </c>
      <c r="BQ111" s="20">
        <f t="shared" si="25"/>
        <v>0</v>
      </c>
      <c r="BR111" s="20">
        <f t="shared" si="25"/>
        <v>0</v>
      </c>
      <c r="BS111" s="20">
        <f t="shared" si="25"/>
        <v>0</v>
      </c>
      <c r="BT111" s="20">
        <f t="shared" si="25"/>
        <v>0</v>
      </c>
      <c r="BU111" s="20">
        <f t="shared" si="25"/>
        <v>0</v>
      </c>
      <c r="BV111" s="20">
        <f t="shared" si="25"/>
        <v>3.3600000000000283</v>
      </c>
      <c r="BW111" s="20">
        <f t="shared" si="25"/>
        <v>256.93000000000097</v>
      </c>
      <c r="BX111" s="20">
        <f t="shared" si="25"/>
        <v>340.60999999999621</v>
      </c>
      <c r="BY111" s="17">
        <f t="shared" si="18"/>
        <v>400.80999999999813</v>
      </c>
      <c r="BZ111" s="17">
        <f t="shared" si="19"/>
        <v>20.050000000000281</v>
      </c>
      <c r="CA111" s="17">
        <f t="shared" si="20"/>
        <v>180.03999999999877</v>
      </c>
      <c r="CB111" s="17">
        <f t="shared" si="21"/>
        <v>600.89999999999714</v>
      </c>
    </row>
    <row r="112" spans="1:82" x14ac:dyDescent="0.25">
      <c r="A112" t="str">
        <f t="shared" si="28"/>
        <v>SHEL.SCTG</v>
      </c>
      <c r="B112" s="1" t="s">
        <v>178</v>
      </c>
      <c r="C112" s="1" t="s">
        <v>179</v>
      </c>
      <c r="D112" s="1" t="s">
        <v>179</v>
      </c>
      <c r="E112" s="17">
        <v>0</v>
      </c>
      <c r="F112" s="17">
        <v>8.6400000000001</v>
      </c>
      <c r="G112" s="17">
        <v>15.519999999999982</v>
      </c>
      <c r="H112" s="17">
        <v>0</v>
      </c>
      <c r="I112" s="17">
        <v>30.409999999999854</v>
      </c>
      <c r="J112" s="17">
        <v>42.75</v>
      </c>
      <c r="K112" s="17">
        <v>1.1899999999999977</v>
      </c>
      <c r="L112" s="17">
        <v>0</v>
      </c>
      <c r="M112" s="17">
        <v>0</v>
      </c>
      <c r="N112" s="17">
        <v>13.650000000000091</v>
      </c>
      <c r="O112" s="17">
        <v>7.6100000000001273</v>
      </c>
      <c r="P112" s="17">
        <v>12.029999999999973</v>
      </c>
      <c r="Q112" s="20">
        <v>0</v>
      </c>
      <c r="R112" s="20">
        <v>0.42999999999999972</v>
      </c>
      <c r="S112" s="20">
        <v>0.76999999999999957</v>
      </c>
      <c r="T112" s="20">
        <v>0</v>
      </c>
      <c r="U112" s="20">
        <v>1.5199999999999996</v>
      </c>
      <c r="V112" s="20">
        <v>2.139999999999997</v>
      </c>
      <c r="W112" s="20">
        <v>6.0000000000000053E-2</v>
      </c>
      <c r="X112" s="20">
        <v>0</v>
      </c>
      <c r="Y112" s="20">
        <v>0</v>
      </c>
      <c r="Z112" s="20">
        <v>0.67999999999999972</v>
      </c>
      <c r="AA112" s="20">
        <v>0.37999999999999901</v>
      </c>
      <c r="AB112" s="20">
        <v>0.59999999999999787</v>
      </c>
      <c r="AC112" s="17">
        <v>0</v>
      </c>
      <c r="AD112" s="17">
        <v>4.1899999999999977</v>
      </c>
      <c r="AE112" s="17">
        <v>7.4400000000000119</v>
      </c>
      <c r="AF112" s="17">
        <v>0</v>
      </c>
      <c r="AG112" s="17">
        <v>14.310000000000002</v>
      </c>
      <c r="AH112" s="17">
        <v>19.900000000000006</v>
      </c>
      <c r="AI112" s="17">
        <v>0.5400000000000027</v>
      </c>
      <c r="AJ112" s="17">
        <v>0</v>
      </c>
      <c r="AK112" s="17">
        <v>0</v>
      </c>
      <c r="AL112" s="17">
        <v>6.0800000000000125</v>
      </c>
      <c r="AM112" s="17">
        <v>3.3500000000000085</v>
      </c>
      <c r="AN112" s="17">
        <v>5.2300000000000182</v>
      </c>
      <c r="AO112" s="20">
        <f t="shared" si="26"/>
        <v>0</v>
      </c>
      <c r="AP112" s="20">
        <f t="shared" si="24"/>
        <v>13.260000000000097</v>
      </c>
      <c r="AQ112" s="20">
        <f t="shared" si="24"/>
        <v>23.729999999999993</v>
      </c>
      <c r="AR112" s="20">
        <f t="shared" si="24"/>
        <v>0</v>
      </c>
      <c r="AS112" s="20">
        <f t="shared" si="24"/>
        <v>46.239999999999853</v>
      </c>
      <c r="AT112" s="20">
        <f t="shared" si="24"/>
        <v>64.790000000000006</v>
      </c>
      <c r="AU112" s="20">
        <f t="shared" si="24"/>
        <v>1.7900000000000005</v>
      </c>
      <c r="AV112" s="20">
        <f t="shared" si="24"/>
        <v>0</v>
      </c>
      <c r="AW112" s="20">
        <f t="shared" si="24"/>
        <v>0</v>
      </c>
      <c r="AX112" s="20">
        <f t="shared" si="24"/>
        <v>20.410000000000103</v>
      </c>
      <c r="AY112" s="20">
        <f t="shared" si="24"/>
        <v>11.340000000000135</v>
      </c>
      <c r="AZ112" s="20">
        <f t="shared" si="24"/>
        <v>17.859999999999989</v>
      </c>
      <c r="BA112" s="17">
        <v>0</v>
      </c>
      <c r="BB112" s="17">
        <v>0.1</v>
      </c>
      <c r="BC112" s="17">
        <v>0.18</v>
      </c>
      <c r="BD112" s="17">
        <v>0</v>
      </c>
      <c r="BE112" s="17">
        <v>0.36</v>
      </c>
      <c r="BF112" s="17">
        <v>0.5</v>
      </c>
      <c r="BG112" s="17">
        <v>0.01</v>
      </c>
      <c r="BH112" s="17">
        <v>0</v>
      </c>
      <c r="BI112" s="17">
        <v>0</v>
      </c>
      <c r="BJ112" s="17">
        <v>0.16</v>
      </c>
      <c r="BK112" s="17">
        <v>0.09</v>
      </c>
      <c r="BL112" s="17">
        <v>0.14000000000000001</v>
      </c>
      <c r="BM112" s="20">
        <f t="shared" si="27"/>
        <v>0</v>
      </c>
      <c r="BN112" s="20">
        <f t="shared" si="25"/>
        <v>13.360000000000097</v>
      </c>
      <c r="BO112" s="20">
        <f t="shared" si="25"/>
        <v>23.909999999999993</v>
      </c>
      <c r="BP112" s="20">
        <f t="shared" si="25"/>
        <v>0</v>
      </c>
      <c r="BQ112" s="20">
        <f t="shared" si="25"/>
        <v>46.599999999999852</v>
      </c>
      <c r="BR112" s="20">
        <f t="shared" si="25"/>
        <v>65.290000000000006</v>
      </c>
      <c r="BS112" s="20">
        <f t="shared" si="25"/>
        <v>1.8000000000000005</v>
      </c>
      <c r="BT112" s="20">
        <f t="shared" si="25"/>
        <v>0</v>
      </c>
      <c r="BU112" s="20">
        <f t="shared" si="25"/>
        <v>0</v>
      </c>
      <c r="BV112" s="20">
        <f t="shared" si="25"/>
        <v>20.570000000000103</v>
      </c>
      <c r="BW112" s="20">
        <f t="shared" si="25"/>
        <v>11.430000000000135</v>
      </c>
      <c r="BX112" s="20">
        <f t="shared" si="25"/>
        <v>17.999999999999989</v>
      </c>
      <c r="BY112" s="17">
        <f t="shared" si="18"/>
        <v>131.80000000000013</v>
      </c>
      <c r="BZ112" s="17">
        <f t="shared" si="19"/>
        <v>6.579999999999993</v>
      </c>
      <c r="CA112" s="17">
        <f t="shared" si="20"/>
        <v>62.580000000000062</v>
      </c>
      <c r="CB112" s="17">
        <f t="shared" si="21"/>
        <v>200.96000000000021</v>
      </c>
    </row>
    <row r="113" spans="1:80" x14ac:dyDescent="0.25">
      <c r="A113" t="str">
        <f t="shared" si="28"/>
        <v>TCN.SD1</v>
      </c>
      <c r="B113" s="1" t="s">
        <v>33</v>
      </c>
      <c r="C113" s="1" t="s">
        <v>180</v>
      </c>
      <c r="D113" s="1" t="s">
        <v>180</v>
      </c>
      <c r="E113" s="17">
        <v>0</v>
      </c>
      <c r="F113" s="17">
        <v>0</v>
      </c>
      <c r="G113" s="17">
        <v>0</v>
      </c>
      <c r="H113" s="17">
        <v>0</v>
      </c>
      <c r="I113" s="17">
        <v>0</v>
      </c>
      <c r="J113" s="17">
        <v>0</v>
      </c>
      <c r="K113" s="17">
        <v>851.34999999997672</v>
      </c>
      <c r="L113" s="17">
        <v>2762.0600000000559</v>
      </c>
      <c r="M113" s="17">
        <v>3083.1399999998976</v>
      </c>
      <c r="N113" s="17">
        <v>7037.320000000298</v>
      </c>
      <c r="O113" s="17">
        <v>4078.1000000000931</v>
      </c>
      <c r="P113" s="17">
        <v>2722.8500000000931</v>
      </c>
      <c r="Q113" s="20">
        <v>0</v>
      </c>
      <c r="R113" s="20">
        <v>0</v>
      </c>
      <c r="S113" s="20">
        <v>0</v>
      </c>
      <c r="T113" s="20">
        <v>0</v>
      </c>
      <c r="U113" s="20">
        <v>0</v>
      </c>
      <c r="V113" s="20">
        <v>0</v>
      </c>
      <c r="W113" s="20">
        <v>42.569999999999709</v>
      </c>
      <c r="X113" s="20">
        <v>138.09999999999854</v>
      </c>
      <c r="Y113" s="20">
        <v>154.15999999999985</v>
      </c>
      <c r="Z113" s="20">
        <v>351.86999999999534</v>
      </c>
      <c r="AA113" s="20">
        <v>203.90999999999985</v>
      </c>
      <c r="AB113" s="20">
        <v>136.13999999999942</v>
      </c>
      <c r="AC113" s="17">
        <v>0</v>
      </c>
      <c r="AD113" s="17">
        <v>0</v>
      </c>
      <c r="AE113" s="17">
        <v>0</v>
      </c>
      <c r="AF113" s="17">
        <v>0</v>
      </c>
      <c r="AG113" s="17">
        <v>0</v>
      </c>
      <c r="AH113" s="17">
        <v>0</v>
      </c>
      <c r="AI113" s="17">
        <v>392.06000000000495</v>
      </c>
      <c r="AJ113" s="17">
        <v>1257.8699999999953</v>
      </c>
      <c r="AK113" s="17">
        <v>1388.3800000000047</v>
      </c>
      <c r="AL113" s="17">
        <v>3134.3099999999977</v>
      </c>
      <c r="AM113" s="17">
        <v>1795.5400000000081</v>
      </c>
      <c r="AN113" s="17">
        <v>1185.4099999999889</v>
      </c>
      <c r="AO113" s="20">
        <f t="shared" si="26"/>
        <v>0</v>
      </c>
      <c r="AP113" s="20">
        <f t="shared" si="24"/>
        <v>0</v>
      </c>
      <c r="AQ113" s="20">
        <f t="shared" si="24"/>
        <v>0</v>
      </c>
      <c r="AR113" s="20">
        <f t="shared" si="24"/>
        <v>0</v>
      </c>
      <c r="AS113" s="20">
        <f t="shared" si="24"/>
        <v>0</v>
      </c>
      <c r="AT113" s="20">
        <f t="shared" si="24"/>
        <v>0</v>
      </c>
      <c r="AU113" s="20">
        <f t="shared" si="24"/>
        <v>1285.9799999999814</v>
      </c>
      <c r="AV113" s="20">
        <f t="shared" si="24"/>
        <v>4158.0300000000498</v>
      </c>
      <c r="AW113" s="20">
        <f t="shared" si="24"/>
        <v>4625.6799999999021</v>
      </c>
      <c r="AX113" s="20">
        <f t="shared" si="24"/>
        <v>10523.500000000291</v>
      </c>
      <c r="AY113" s="20">
        <f t="shared" si="24"/>
        <v>6077.5500000001011</v>
      </c>
      <c r="AZ113" s="20">
        <f t="shared" si="24"/>
        <v>4044.4000000000815</v>
      </c>
      <c r="BA113" s="17">
        <v>0</v>
      </c>
      <c r="BB113" s="17">
        <v>0</v>
      </c>
      <c r="BC113" s="17">
        <v>0</v>
      </c>
      <c r="BD113" s="17">
        <v>0</v>
      </c>
      <c r="BE113" s="17">
        <v>0</v>
      </c>
      <c r="BF113" s="17">
        <v>0</v>
      </c>
      <c r="BG113" s="17">
        <v>9.9700000000000006</v>
      </c>
      <c r="BH113" s="17">
        <v>32.35</v>
      </c>
      <c r="BI113" s="17">
        <v>36.11</v>
      </c>
      <c r="BJ113" s="17">
        <v>82.42</v>
      </c>
      <c r="BK113" s="17">
        <v>47.76</v>
      </c>
      <c r="BL113" s="17">
        <v>31.89</v>
      </c>
      <c r="BM113" s="20">
        <f t="shared" si="27"/>
        <v>0</v>
      </c>
      <c r="BN113" s="20">
        <f t="shared" si="25"/>
        <v>0</v>
      </c>
      <c r="BO113" s="20">
        <f t="shared" si="25"/>
        <v>0</v>
      </c>
      <c r="BP113" s="20">
        <f t="shared" si="25"/>
        <v>0</v>
      </c>
      <c r="BQ113" s="20">
        <f t="shared" si="25"/>
        <v>0</v>
      </c>
      <c r="BR113" s="20">
        <f t="shared" si="25"/>
        <v>0</v>
      </c>
      <c r="BS113" s="20">
        <f t="shared" si="25"/>
        <v>1295.9499999999814</v>
      </c>
      <c r="BT113" s="20">
        <f t="shared" si="25"/>
        <v>4190.3800000000501</v>
      </c>
      <c r="BU113" s="20">
        <f t="shared" si="25"/>
        <v>4661.7899999999017</v>
      </c>
      <c r="BV113" s="20">
        <f t="shared" si="25"/>
        <v>10605.920000000291</v>
      </c>
      <c r="BW113" s="20">
        <f t="shared" si="25"/>
        <v>6125.3100000001014</v>
      </c>
      <c r="BX113" s="20">
        <f t="shared" si="25"/>
        <v>4076.2900000000814</v>
      </c>
      <c r="BY113" s="17">
        <f t="shared" si="18"/>
        <v>20534.820000000414</v>
      </c>
      <c r="BZ113" s="17">
        <f t="shared" si="19"/>
        <v>1026.7499999999927</v>
      </c>
      <c r="CA113" s="17">
        <f t="shared" si="20"/>
        <v>9394.07</v>
      </c>
      <c r="CB113" s="17">
        <f t="shared" si="21"/>
        <v>30955.640000000407</v>
      </c>
    </row>
    <row r="114" spans="1:80" x14ac:dyDescent="0.25">
      <c r="A114" t="str">
        <f t="shared" si="28"/>
        <v>TCPL.SD1</v>
      </c>
      <c r="B114" s="1" t="s">
        <v>714</v>
      </c>
      <c r="C114" s="1" t="s">
        <v>180</v>
      </c>
      <c r="D114" s="1" t="s">
        <v>180</v>
      </c>
      <c r="E114" s="17">
        <v>2774.4000000001397</v>
      </c>
      <c r="F114" s="17">
        <v>1825.9299999999348</v>
      </c>
      <c r="G114" s="17">
        <v>1676.9799999999814</v>
      </c>
      <c r="H114" s="17">
        <v>1575.0599999999395</v>
      </c>
      <c r="I114" s="17">
        <v>2143.3100000000559</v>
      </c>
      <c r="J114" s="17">
        <v>2426.7300000000978</v>
      </c>
      <c r="K114" s="17">
        <v>0</v>
      </c>
      <c r="L114" s="17">
        <v>0</v>
      </c>
      <c r="M114" s="17">
        <v>0</v>
      </c>
      <c r="N114" s="17">
        <v>0</v>
      </c>
      <c r="O114" s="17">
        <v>0</v>
      </c>
      <c r="P114" s="17">
        <v>0</v>
      </c>
      <c r="Q114" s="20">
        <v>138.71999999999935</v>
      </c>
      <c r="R114" s="20">
        <v>91.290000000000873</v>
      </c>
      <c r="S114" s="20">
        <v>83.850000000000364</v>
      </c>
      <c r="T114" s="20">
        <v>78.75</v>
      </c>
      <c r="U114" s="20">
        <v>107.17000000000007</v>
      </c>
      <c r="V114" s="20">
        <v>121.34000000000015</v>
      </c>
      <c r="W114" s="20">
        <v>0</v>
      </c>
      <c r="X114" s="20">
        <v>0</v>
      </c>
      <c r="Y114" s="20">
        <v>0</v>
      </c>
      <c r="Z114" s="20">
        <v>0</v>
      </c>
      <c r="AA114" s="20">
        <v>0</v>
      </c>
      <c r="AB114" s="20">
        <v>0</v>
      </c>
      <c r="AC114" s="17">
        <v>1355.0699999999924</v>
      </c>
      <c r="AD114" s="17">
        <v>883.68000000000029</v>
      </c>
      <c r="AE114" s="17">
        <v>804.83000000000175</v>
      </c>
      <c r="AF114" s="17">
        <v>748.56999999999971</v>
      </c>
      <c r="AG114" s="17">
        <v>1008.5</v>
      </c>
      <c r="AH114" s="17">
        <v>1129.4899999999907</v>
      </c>
      <c r="AI114" s="17">
        <v>0</v>
      </c>
      <c r="AJ114" s="17">
        <v>0</v>
      </c>
      <c r="AK114" s="17">
        <v>0</v>
      </c>
      <c r="AL114" s="17">
        <v>0</v>
      </c>
      <c r="AM114" s="17">
        <v>0</v>
      </c>
      <c r="AN114" s="17">
        <v>0</v>
      </c>
      <c r="AO114" s="20">
        <f t="shared" si="26"/>
        <v>4268.1900000001315</v>
      </c>
      <c r="AP114" s="20">
        <f t="shared" si="24"/>
        <v>2800.899999999936</v>
      </c>
      <c r="AQ114" s="20">
        <f t="shared" si="24"/>
        <v>2565.6599999999835</v>
      </c>
      <c r="AR114" s="20">
        <f t="shared" si="24"/>
        <v>2402.3799999999392</v>
      </c>
      <c r="AS114" s="20">
        <f t="shared" si="24"/>
        <v>3258.980000000056</v>
      </c>
      <c r="AT114" s="20">
        <f t="shared" si="24"/>
        <v>3677.5600000000886</v>
      </c>
      <c r="AU114" s="20">
        <f t="shared" si="24"/>
        <v>0</v>
      </c>
      <c r="AV114" s="20">
        <f t="shared" si="24"/>
        <v>0</v>
      </c>
      <c r="AW114" s="20">
        <f t="shared" si="24"/>
        <v>0</v>
      </c>
      <c r="AX114" s="20">
        <f t="shared" si="24"/>
        <v>0</v>
      </c>
      <c r="AY114" s="20">
        <f t="shared" si="24"/>
        <v>0</v>
      </c>
      <c r="AZ114" s="20">
        <f t="shared" si="24"/>
        <v>0</v>
      </c>
      <c r="BA114" s="17">
        <v>32.49</v>
      </c>
      <c r="BB114" s="17">
        <v>21.39</v>
      </c>
      <c r="BC114" s="17">
        <v>19.64</v>
      </c>
      <c r="BD114" s="17">
        <v>18.45</v>
      </c>
      <c r="BE114" s="17">
        <v>25.1</v>
      </c>
      <c r="BF114" s="17">
        <v>28.42</v>
      </c>
      <c r="BG114" s="17">
        <v>0</v>
      </c>
      <c r="BH114" s="17">
        <v>0</v>
      </c>
      <c r="BI114" s="17">
        <v>0</v>
      </c>
      <c r="BJ114" s="17">
        <v>0</v>
      </c>
      <c r="BK114" s="17">
        <v>0</v>
      </c>
      <c r="BL114" s="17">
        <v>0</v>
      </c>
      <c r="BM114" s="20">
        <f t="shared" si="27"/>
        <v>4300.6800000001313</v>
      </c>
      <c r="BN114" s="20">
        <f t="shared" si="25"/>
        <v>2822.2899999999358</v>
      </c>
      <c r="BO114" s="20">
        <f t="shared" si="25"/>
        <v>2585.2999999999834</v>
      </c>
      <c r="BP114" s="20">
        <f t="shared" si="25"/>
        <v>2420.829999999939</v>
      </c>
      <c r="BQ114" s="20">
        <f t="shared" si="25"/>
        <v>3284.0800000000559</v>
      </c>
      <c r="BR114" s="20">
        <f t="shared" si="25"/>
        <v>3705.9800000000887</v>
      </c>
      <c r="BS114" s="20">
        <f t="shared" si="25"/>
        <v>0</v>
      </c>
      <c r="BT114" s="20">
        <f t="shared" si="25"/>
        <v>0</v>
      </c>
      <c r="BU114" s="20">
        <f t="shared" si="25"/>
        <v>0</v>
      </c>
      <c r="BV114" s="20">
        <f t="shared" si="25"/>
        <v>0</v>
      </c>
      <c r="BW114" s="20">
        <f t="shared" si="25"/>
        <v>0</v>
      </c>
      <c r="BX114" s="20">
        <f t="shared" si="25"/>
        <v>0</v>
      </c>
      <c r="BY114" s="17">
        <f t="shared" si="18"/>
        <v>12422.410000000149</v>
      </c>
      <c r="BZ114" s="17">
        <f t="shared" si="19"/>
        <v>621.1200000000008</v>
      </c>
      <c r="CA114" s="17">
        <f t="shared" si="20"/>
        <v>6075.6299999999856</v>
      </c>
      <c r="CB114" s="17">
        <f t="shared" si="21"/>
        <v>19119.160000000134</v>
      </c>
    </row>
    <row r="115" spans="1:80" x14ac:dyDescent="0.25">
      <c r="A115" t="str">
        <f t="shared" si="28"/>
        <v>TCN.SD2</v>
      </c>
      <c r="B115" s="1" t="s">
        <v>33</v>
      </c>
      <c r="C115" s="1" t="s">
        <v>181</v>
      </c>
      <c r="D115" s="1" t="s">
        <v>181</v>
      </c>
      <c r="E115" s="17">
        <v>0</v>
      </c>
      <c r="F115" s="17">
        <v>0</v>
      </c>
      <c r="G115" s="17">
        <v>0</v>
      </c>
      <c r="H115" s="17">
        <v>0</v>
      </c>
      <c r="I115" s="17">
        <v>0</v>
      </c>
      <c r="J115" s="17">
        <v>0</v>
      </c>
      <c r="K115" s="17">
        <v>5703.3000000000466</v>
      </c>
      <c r="L115" s="17">
        <v>3933.3600000001024</v>
      </c>
      <c r="M115" s="17">
        <v>4728.2899999998044</v>
      </c>
      <c r="N115" s="17">
        <v>9960.160000000149</v>
      </c>
      <c r="O115" s="17">
        <v>6205.3799999998882</v>
      </c>
      <c r="P115" s="17">
        <v>4221.7299999999814</v>
      </c>
      <c r="Q115" s="20">
        <v>0</v>
      </c>
      <c r="R115" s="20">
        <v>0</v>
      </c>
      <c r="S115" s="20">
        <v>0</v>
      </c>
      <c r="T115" s="20">
        <v>0</v>
      </c>
      <c r="U115" s="20">
        <v>0</v>
      </c>
      <c r="V115" s="20">
        <v>0</v>
      </c>
      <c r="W115" s="20">
        <v>285.15999999999985</v>
      </c>
      <c r="X115" s="20">
        <v>196.67000000000007</v>
      </c>
      <c r="Y115" s="20">
        <v>236.41999999999825</v>
      </c>
      <c r="Z115" s="20">
        <v>498.01000000000204</v>
      </c>
      <c r="AA115" s="20">
        <v>310.27000000000044</v>
      </c>
      <c r="AB115" s="20">
        <v>211.07999999999993</v>
      </c>
      <c r="AC115" s="17">
        <v>0</v>
      </c>
      <c r="AD115" s="17">
        <v>0</v>
      </c>
      <c r="AE115" s="17">
        <v>0</v>
      </c>
      <c r="AF115" s="17">
        <v>0</v>
      </c>
      <c r="AG115" s="17">
        <v>0</v>
      </c>
      <c r="AH115" s="17">
        <v>0</v>
      </c>
      <c r="AI115" s="17">
        <v>2626.4100000000035</v>
      </c>
      <c r="AJ115" s="17">
        <v>1791.3000000000029</v>
      </c>
      <c r="AK115" s="17">
        <v>2129.2200000000012</v>
      </c>
      <c r="AL115" s="17">
        <v>4436.0899999999674</v>
      </c>
      <c r="AM115" s="17">
        <v>2732.1499999999942</v>
      </c>
      <c r="AN115" s="17">
        <v>1837.9600000000064</v>
      </c>
      <c r="AO115" s="20">
        <f t="shared" si="26"/>
        <v>0</v>
      </c>
      <c r="AP115" s="20">
        <f t="shared" si="24"/>
        <v>0</v>
      </c>
      <c r="AQ115" s="20">
        <f t="shared" si="24"/>
        <v>0</v>
      </c>
      <c r="AR115" s="20">
        <f t="shared" si="24"/>
        <v>0</v>
      </c>
      <c r="AS115" s="20">
        <f t="shared" si="24"/>
        <v>0</v>
      </c>
      <c r="AT115" s="20">
        <f t="shared" si="24"/>
        <v>0</v>
      </c>
      <c r="AU115" s="20">
        <f t="shared" si="24"/>
        <v>8614.8700000000499</v>
      </c>
      <c r="AV115" s="20">
        <f t="shared" si="24"/>
        <v>5921.3300000001054</v>
      </c>
      <c r="AW115" s="20">
        <f t="shared" si="24"/>
        <v>7093.9299999998038</v>
      </c>
      <c r="AX115" s="20">
        <f t="shared" si="24"/>
        <v>14894.260000000118</v>
      </c>
      <c r="AY115" s="20">
        <f t="shared" si="24"/>
        <v>9247.7999999998829</v>
      </c>
      <c r="AZ115" s="20">
        <f t="shared" si="24"/>
        <v>6270.7699999999877</v>
      </c>
      <c r="BA115" s="17">
        <v>0</v>
      </c>
      <c r="BB115" s="17">
        <v>0</v>
      </c>
      <c r="BC115" s="17">
        <v>0</v>
      </c>
      <c r="BD115" s="17">
        <v>0</v>
      </c>
      <c r="BE115" s="17">
        <v>0</v>
      </c>
      <c r="BF115" s="17">
        <v>0</v>
      </c>
      <c r="BG115" s="17">
        <v>66.8</v>
      </c>
      <c r="BH115" s="17">
        <v>46.07</v>
      </c>
      <c r="BI115" s="17">
        <v>55.38</v>
      </c>
      <c r="BJ115" s="17">
        <v>116.66</v>
      </c>
      <c r="BK115" s="17">
        <v>72.680000000000007</v>
      </c>
      <c r="BL115" s="17">
        <v>49.45</v>
      </c>
      <c r="BM115" s="20">
        <f t="shared" si="27"/>
        <v>0</v>
      </c>
      <c r="BN115" s="20">
        <f t="shared" si="25"/>
        <v>0</v>
      </c>
      <c r="BO115" s="20">
        <f t="shared" si="25"/>
        <v>0</v>
      </c>
      <c r="BP115" s="20">
        <f t="shared" si="25"/>
        <v>0</v>
      </c>
      <c r="BQ115" s="20">
        <f t="shared" si="25"/>
        <v>0</v>
      </c>
      <c r="BR115" s="20">
        <f t="shared" si="25"/>
        <v>0</v>
      </c>
      <c r="BS115" s="20">
        <f t="shared" si="25"/>
        <v>8681.6700000000492</v>
      </c>
      <c r="BT115" s="20">
        <f t="shared" si="25"/>
        <v>5967.4000000001051</v>
      </c>
      <c r="BU115" s="20">
        <f t="shared" si="25"/>
        <v>7149.3099999998039</v>
      </c>
      <c r="BV115" s="20">
        <f t="shared" si="25"/>
        <v>15010.920000000118</v>
      </c>
      <c r="BW115" s="20">
        <f t="shared" si="25"/>
        <v>9320.4799999998831</v>
      </c>
      <c r="BX115" s="20">
        <f t="shared" si="25"/>
        <v>6320.2199999999875</v>
      </c>
      <c r="BY115" s="17">
        <f t="shared" si="18"/>
        <v>34752.219999999972</v>
      </c>
      <c r="BZ115" s="17">
        <f t="shared" si="19"/>
        <v>1737.6100000000006</v>
      </c>
      <c r="CA115" s="17">
        <f t="shared" si="20"/>
        <v>15960.169999999975</v>
      </c>
      <c r="CB115" s="17">
        <f t="shared" si="21"/>
        <v>52449.999999999942</v>
      </c>
    </row>
    <row r="116" spans="1:80" x14ac:dyDescent="0.25">
      <c r="A116" t="str">
        <f t="shared" si="28"/>
        <v>TCPL.SD2</v>
      </c>
      <c r="B116" s="1" t="s">
        <v>714</v>
      </c>
      <c r="C116" s="1" t="s">
        <v>181</v>
      </c>
      <c r="D116" s="1" t="s">
        <v>181</v>
      </c>
      <c r="E116" s="17">
        <v>4498.6499999999069</v>
      </c>
      <c r="F116" s="17">
        <v>3064.9100000000326</v>
      </c>
      <c r="G116" s="17">
        <v>2721.1500000000233</v>
      </c>
      <c r="H116" s="17">
        <v>2325.6500000000233</v>
      </c>
      <c r="I116" s="17">
        <v>3027.0700000000652</v>
      </c>
      <c r="J116" s="17">
        <v>3615.7000000000698</v>
      </c>
      <c r="K116" s="17">
        <v>0</v>
      </c>
      <c r="L116" s="17">
        <v>0</v>
      </c>
      <c r="M116" s="17">
        <v>0</v>
      </c>
      <c r="N116" s="17">
        <v>0</v>
      </c>
      <c r="O116" s="17">
        <v>0</v>
      </c>
      <c r="P116" s="17">
        <v>0</v>
      </c>
      <c r="Q116" s="20">
        <v>224.94000000000051</v>
      </c>
      <c r="R116" s="20">
        <v>153.25</v>
      </c>
      <c r="S116" s="20">
        <v>136.05999999999949</v>
      </c>
      <c r="T116" s="20">
        <v>116.27999999999975</v>
      </c>
      <c r="U116" s="20">
        <v>151.34999999999945</v>
      </c>
      <c r="V116" s="20">
        <v>180.77999999999975</v>
      </c>
      <c r="W116" s="20">
        <v>0</v>
      </c>
      <c r="X116" s="20">
        <v>0</v>
      </c>
      <c r="Y116" s="20">
        <v>0</v>
      </c>
      <c r="Z116" s="20">
        <v>0</v>
      </c>
      <c r="AA116" s="20">
        <v>0</v>
      </c>
      <c r="AB116" s="20">
        <v>0</v>
      </c>
      <c r="AC116" s="17">
        <v>2197.2200000000012</v>
      </c>
      <c r="AD116" s="17">
        <v>1483.2899999999936</v>
      </c>
      <c r="AE116" s="17">
        <v>1305.9599999999991</v>
      </c>
      <c r="AF116" s="17">
        <v>1105.2900000000009</v>
      </c>
      <c r="AG116" s="17">
        <v>1424.3399999999965</v>
      </c>
      <c r="AH116" s="17">
        <v>1682.8899999999994</v>
      </c>
      <c r="AI116" s="17">
        <v>0</v>
      </c>
      <c r="AJ116" s="17">
        <v>0</v>
      </c>
      <c r="AK116" s="17">
        <v>0</v>
      </c>
      <c r="AL116" s="17">
        <v>0</v>
      </c>
      <c r="AM116" s="17">
        <v>0</v>
      </c>
      <c r="AN116" s="17">
        <v>0</v>
      </c>
      <c r="AO116" s="20">
        <f t="shared" si="26"/>
        <v>6920.8099999999085</v>
      </c>
      <c r="AP116" s="20">
        <f t="shared" si="24"/>
        <v>4701.4500000000262</v>
      </c>
      <c r="AQ116" s="20">
        <f t="shared" si="24"/>
        <v>4163.1700000000219</v>
      </c>
      <c r="AR116" s="20">
        <f t="shared" si="24"/>
        <v>3547.2200000000239</v>
      </c>
      <c r="AS116" s="20">
        <f t="shared" si="24"/>
        <v>4602.7600000000612</v>
      </c>
      <c r="AT116" s="20">
        <f t="shared" si="24"/>
        <v>5479.370000000069</v>
      </c>
      <c r="AU116" s="20">
        <f t="shared" si="24"/>
        <v>0</v>
      </c>
      <c r="AV116" s="20">
        <f t="shared" si="24"/>
        <v>0</v>
      </c>
      <c r="AW116" s="20">
        <f t="shared" si="24"/>
        <v>0</v>
      </c>
      <c r="AX116" s="20">
        <f t="shared" si="24"/>
        <v>0</v>
      </c>
      <c r="AY116" s="20">
        <f t="shared" si="24"/>
        <v>0</v>
      </c>
      <c r="AZ116" s="20">
        <f t="shared" si="24"/>
        <v>0</v>
      </c>
      <c r="BA116" s="17">
        <v>52.69</v>
      </c>
      <c r="BB116" s="17">
        <v>35.9</v>
      </c>
      <c r="BC116" s="17">
        <v>31.87</v>
      </c>
      <c r="BD116" s="17">
        <v>27.24</v>
      </c>
      <c r="BE116" s="17">
        <v>35.450000000000003</v>
      </c>
      <c r="BF116" s="17">
        <v>42.35</v>
      </c>
      <c r="BG116" s="17">
        <v>0</v>
      </c>
      <c r="BH116" s="17">
        <v>0</v>
      </c>
      <c r="BI116" s="17">
        <v>0</v>
      </c>
      <c r="BJ116" s="17">
        <v>0</v>
      </c>
      <c r="BK116" s="17">
        <v>0</v>
      </c>
      <c r="BL116" s="17">
        <v>0</v>
      </c>
      <c r="BM116" s="20">
        <f t="shared" si="27"/>
        <v>6973.4999999999081</v>
      </c>
      <c r="BN116" s="20">
        <f t="shared" si="25"/>
        <v>4737.3500000000258</v>
      </c>
      <c r="BO116" s="20">
        <f t="shared" si="25"/>
        <v>4195.0400000000218</v>
      </c>
      <c r="BP116" s="20">
        <f t="shared" si="25"/>
        <v>3574.4600000000237</v>
      </c>
      <c r="BQ116" s="20">
        <f t="shared" si="25"/>
        <v>4638.210000000061</v>
      </c>
      <c r="BR116" s="20">
        <f t="shared" si="25"/>
        <v>5521.7200000000694</v>
      </c>
      <c r="BS116" s="20">
        <f t="shared" si="25"/>
        <v>0</v>
      </c>
      <c r="BT116" s="20">
        <f t="shared" si="25"/>
        <v>0</v>
      </c>
      <c r="BU116" s="20">
        <f t="shared" si="25"/>
        <v>0</v>
      </c>
      <c r="BV116" s="20">
        <f t="shared" si="25"/>
        <v>0</v>
      </c>
      <c r="BW116" s="20">
        <f t="shared" si="25"/>
        <v>0</v>
      </c>
      <c r="BX116" s="20">
        <f t="shared" si="25"/>
        <v>0</v>
      </c>
      <c r="BY116" s="17">
        <f t="shared" si="18"/>
        <v>19253.130000000121</v>
      </c>
      <c r="BZ116" s="17">
        <f t="shared" si="19"/>
        <v>962.65999999999894</v>
      </c>
      <c r="CA116" s="17">
        <f t="shared" si="20"/>
        <v>9424.4899999999925</v>
      </c>
      <c r="CB116" s="17">
        <f t="shared" si="21"/>
        <v>29640.280000000112</v>
      </c>
    </row>
    <row r="117" spans="1:80" x14ac:dyDescent="0.25">
      <c r="A117" t="str">
        <f t="shared" si="28"/>
        <v>ASTC.SD3</v>
      </c>
      <c r="B117" s="1" t="s">
        <v>182</v>
      </c>
      <c r="C117" s="1" t="s">
        <v>183</v>
      </c>
      <c r="D117" s="1" t="s">
        <v>183</v>
      </c>
      <c r="E117" s="17">
        <v>5524.4599999999627</v>
      </c>
      <c r="F117" s="17">
        <v>3692.0599999999395</v>
      </c>
      <c r="G117" s="17">
        <v>3310.4499999999534</v>
      </c>
      <c r="H117" s="17">
        <v>2505.0800000000745</v>
      </c>
      <c r="I117" s="17">
        <v>4169.8400000000838</v>
      </c>
      <c r="J117" s="17">
        <v>3809.7099999999627</v>
      </c>
      <c r="K117" s="17">
        <v>9491.4399999999441</v>
      </c>
      <c r="L117" s="17">
        <v>3347.8100000000559</v>
      </c>
      <c r="M117" s="17">
        <v>0</v>
      </c>
      <c r="N117" s="17">
        <v>1797.5499999999884</v>
      </c>
      <c r="O117" s="17">
        <v>7612.9899999999907</v>
      </c>
      <c r="P117" s="17">
        <v>4549.0799999998417</v>
      </c>
      <c r="Q117" s="20">
        <v>276.21999999999935</v>
      </c>
      <c r="R117" s="20">
        <v>184.61000000000058</v>
      </c>
      <c r="S117" s="20">
        <v>165.51999999999953</v>
      </c>
      <c r="T117" s="20">
        <v>125.25</v>
      </c>
      <c r="U117" s="20">
        <v>208.48999999999978</v>
      </c>
      <c r="V117" s="20">
        <v>190.48999999999978</v>
      </c>
      <c r="W117" s="20">
        <v>474.56999999999971</v>
      </c>
      <c r="X117" s="20">
        <v>167.38999999999942</v>
      </c>
      <c r="Y117" s="20">
        <v>0</v>
      </c>
      <c r="Z117" s="20">
        <v>89.880000000000109</v>
      </c>
      <c r="AA117" s="20">
        <v>380.65000000000146</v>
      </c>
      <c r="AB117" s="20">
        <v>227.46000000000095</v>
      </c>
      <c r="AC117" s="17">
        <v>2698.2399999999907</v>
      </c>
      <c r="AD117" s="17">
        <v>1786.8000000000029</v>
      </c>
      <c r="AE117" s="17">
        <v>1588.7899999999936</v>
      </c>
      <c r="AF117" s="17">
        <v>1190.5599999999977</v>
      </c>
      <c r="AG117" s="17">
        <v>1962.0500000000029</v>
      </c>
      <c r="AH117" s="17">
        <v>1773.1900000000023</v>
      </c>
      <c r="AI117" s="17">
        <v>4370.8800000000047</v>
      </c>
      <c r="AJ117" s="17">
        <v>1524.6300000000047</v>
      </c>
      <c r="AK117" s="17">
        <v>0</v>
      </c>
      <c r="AL117" s="17">
        <v>800.59000000000378</v>
      </c>
      <c r="AM117" s="17">
        <v>3351.8999999999942</v>
      </c>
      <c r="AN117" s="17">
        <v>1980.4700000000012</v>
      </c>
      <c r="AO117" s="20">
        <f t="shared" si="26"/>
        <v>8498.9199999999528</v>
      </c>
      <c r="AP117" s="20">
        <f t="shared" si="24"/>
        <v>5663.469999999943</v>
      </c>
      <c r="AQ117" s="20">
        <f t="shared" si="24"/>
        <v>5064.7599999999466</v>
      </c>
      <c r="AR117" s="20">
        <f t="shared" si="24"/>
        <v>3820.8900000000722</v>
      </c>
      <c r="AS117" s="20">
        <f t="shared" si="24"/>
        <v>6340.3800000000865</v>
      </c>
      <c r="AT117" s="20">
        <f t="shared" si="24"/>
        <v>5773.3899999999649</v>
      </c>
      <c r="AU117" s="20">
        <f t="shared" si="24"/>
        <v>14336.889999999948</v>
      </c>
      <c r="AV117" s="20">
        <f t="shared" si="24"/>
        <v>5039.83000000006</v>
      </c>
      <c r="AW117" s="20">
        <f t="shared" si="24"/>
        <v>0</v>
      </c>
      <c r="AX117" s="20">
        <f t="shared" si="24"/>
        <v>2688.0199999999923</v>
      </c>
      <c r="AY117" s="20">
        <f t="shared" si="24"/>
        <v>11345.539999999986</v>
      </c>
      <c r="AZ117" s="20">
        <f t="shared" si="24"/>
        <v>6757.0099999998438</v>
      </c>
      <c r="BA117" s="17">
        <v>64.7</v>
      </c>
      <c r="BB117" s="17">
        <v>43.24</v>
      </c>
      <c r="BC117" s="17">
        <v>38.770000000000003</v>
      </c>
      <c r="BD117" s="17">
        <v>29.34</v>
      </c>
      <c r="BE117" s="17">
        <v>48.84</v>
      </c>
      <c r="BF117" s="17">
        <v>44.62</v>
      </c>
      <c r="BG117" s="17">
        <v>111.17</v>
      </c>
      <c r="BH117" s="17">
        <v>39.21</v>
      </c>
      <c r="BI117" s="17">
        <v>0</v>
      </c>
      <c r="BJ117" s="17">
        <v>21.05</v>
      </c>
      <c r="BK117" s="17">
        <v>89.17</v>
      </c>
      <c r="BL117" s="17">
        <v>53.28</v>
      </c>
      <c r="BM117" s="20">
        <f t="shared" si="27"/>
        <v>8563.6199999999535</v>
      </c>
      <c r="BN117" s="20">
        <f t="shared" si="25"/>
        <v>5706.7099999999427</v>
      </c>
      <c r="BO117" s="20">
        <f t="shared" si="25"/>
        <v>5103.529999999947</v>
      </c>
      <c r="BP117" s="20">
        <f t="shared" si="25"/>
        <v>3850.2300000000723</v>
      </c>
      <c r="BQ117" s="20">
        <f t="shared" si="25"/>
        <v>6389.2200000000867</v>
      </c>
      <c r="BR117" s="20">
        <f t="shared" si="25"/>
        <v>5818.0099999999647</v>
      </c>
      <c r="BS117" s="20">
        <f t="shared" si="25"/>
        <v>14448.059999999949</v>
      </c>
      <c r="BT117" s="20">
        <f t="shared" si="25"/>
        <v>5079.04000000006</v>
      </c>
      <c r="BU117" s="20">
        <f t="shared" si="25"/>
        <v>0</v>
      </c>
      <c r="BV117" s="20">
        <f t="shared" si="25"/>
        <v>2709.0699999999924</v>
      </c>
      <c r="BW117" s="20">
        <f t="shared" si="25"/>
        <v>11434.709999999986</v>
      </c>
      <c r="BX117" s="20">
        <f t="shared" si="25"/>
        <v>6810.2899999998435</v>
      </c>
      <c r="BY117" s="17">
        <f t="shared" si="18"/>
        <v>49810.469999999797</v>
      </c>
      <c r="BZ117" s="17">
        <f t="shared" si="19"/>
        <v>2490.5300000000007</v>
      </c>
      <c r="CA117" s="17">
        <f t="shared" si="20"/>
        <v>23611.489999999994</v>
      </c>
      <c r="CB117" s="17">
        <f t="shared" si="21"/>
        <v>75912.489999999802</v>
      </c>
    </row>
    <row r="118" spans="1:80" x14ac:dyDescent="0.25">
      <c r="A118" t="str">
        <f t="shared" si="28"/>
        <v>ASTC.SD4</v>
      </c>
      <c r="B118" s="1" t="s">
        <v>182</v>
      </c>
      <c r="C118" s="1" t="s">
        <v>184</v>
      </c>
      <c r="D118" s="1" t="s">
        <v>184</v>
      </c>
      <c r="E118" s="17">
        <v>5542.6299999998882</v>
      </c>
      <c r="F118" s="17">
        <v>3678.4599999999627</v>
      </c>
      <c r="G118" s="17">
        <v>3347.9300000000512</v>
      </c>
      <c r="H118" s="17">
        <v>3104.9699999999721</v>
      </c>
      <c r="I118" s="17">
        <v>4107.8700000001118</v>
      </c>
      <c r="J118" s="17">
        <v>4454.1500000001397</v>
      </c>
      <c r="K118" s="17">
        <v>9539.5300000002608</v>
      </c>
      <c r="L118" s="17">
        <v>5229.6200000001118</v>
      </c>
      <c r="M118" s="17">
        <v>4946.3299999998417</v>
      </c>
      <c r="N118" s="17">
        <v>11786.899999999907</v>
      </c>
      <c r="O118" s="17">
        <v>7801.5600000000559</v>
      </c>
      <c r="P118" s="17">
        <v>4356.690000000177</v>
      </c>
      <c r="Q118" s="20">
        <v>277.1299999999992</v>
      </c>
      <c r="R118" s="20">
        <v>183.92000000000007</v>
      </c>
      <c r="S118" s="20">
        <v>167.40000000000055</v>
      </c>
      <c r="T118" s="20">
        <v>155.25</v>
      </c>
      <c r="U118" s="20">
        <v>205.39000000000124</v>
      </c>
      <c r="V118" s="20">
        <v>222.70999999999913</v>
      </c>
      <c r="W118" s="20">
        <v>476.9800000000032</v>
      </c>
      <c r="X118" s="20">
        <v>261.47999999999956</v>
      </c>
      <c r="Y118" s="20">
        <v>247.31999999999971</v>
      </c>
      <c r="Z118" s="20">
        <v>589.34999999999854</v>
      </c>
      <c r="AA118" s="20">
        <v>390.08000000000175</v>
      </c>
      <c r="AB118" s="20">
        <v>217.84000000000015</v>
      </c>
      <c r="AC118" s="17">
        <v>2707.1200000000099</v>
      </c>
      <c r="AD118" s="17">
        <v>1780.2200000000012</v>
      </c>
      <c r="AE118" s="17">
        <v>1606.7799999999988</v>
      </c>
      <c r="AF118" s="17">
        <v>1475.6699999999983</v>
      </c>
      <c r="AG118" s="17">
        <v>1932.8899999999994</v>
      </c>
      <c r="AH118" s="17">
        <v>2073.1300000000047</v>
      </c>
      <c r="AI118" s="17">
        <v>4393.0199999999604</v>
      </c>
      <c r="AJ118" s="17">
        <v>2381.6300000000047</v>
      </c>
      <c r="AK118" s="17">
        <v>2227.4100000000035</v>
      </c>
      <c r="AL118" s="17">
        <v>5249.7000000000116</v>
      </c>
      <c r="AM118" s="17">
        <v>3434.9400000000023</v>
      </c>
      <c r="AN118" s="17">
        <v>1896.7100000000064</v>
      </c>
      <c r="AO118" s="20">
        <f t="shared" si="26"/>
        <v>8526.8799999998973</v>
      </c>
      <c r="AP118" s="20">
        <f t="shared" si="24"/>
        <v>5642.599999999964</v>
      </c>
      <c r="AQ118" s="20">
        <f t="shared" si="24"/>
        <v>5122.1100000000506</v>
      </c>
      <c r="AR118" s="20">
        <f t="shared" si="24"/>
        <v>4735.8899999999703</v>
      </c>
      <c r="AS118" s="20">
        <f t="shared" si="24"/>
        <v>6246.1500000001124</v>
      </c>
      <c r="AT118" s="20">
        <f t="shared" si="24"/>
        <v>6749.9900000001435</v>
      </c>
      <c r="AU118" s="20">
        <f t="shared" si="24"/>
        <v>14409.530000000224</v>
      </c>
      <c r="AV118" s="20">
        <f t="shared" si="24"/>
        <v>7872.730000000116</v>
      </c>
      <c r="AW118" s="20">
        <f t="shared" si="24"/>
        <v>7421.0599999998449</v>
      </c>
      <c r="AX118" s="20">
        <f t="shared" si="24"/>
        <v>17625.949999999917</v>
      </c>
      <c r="AY118" s="20">
        <f t="shared" si="24"/>
        <v>11626.58000000006</v>
      </c>
      <c r="AZ118" s="20">
        <f t="shared" si="24"/>
        <v>6471.2400000001835</v>
      </c>
      <c r="BA118" s="17">
        <v>64.92</v>
      </c>
      <c r="BB118" s="17">
        <v>43.08</v>
      </c>
      <c r="BC118" s="17">
        <v>39.21</v>
      </c>
      <c r="BD118" s="17">
        <v>36.369999999999997</v>
      </c>
      <c r="BE118" s="17">
        <v>48.11</v>
      </c>
      <c r="BF118" s="17">
        <v>52.17</v>
      </c>
      <c r="BG118" s="17">
        <v>111.73</v>
      </c>
      <c r="BH118" s="17">
        <v>61.25</v>
      </c>
      <c r="BI118" s="17">
        <v>57.93</v>
      </c>
      <c r="BJ118" s="17">
        <v>138.05000000000001</v>
      </c>
      <c r="BK118" s="17">
        <v>91.37</v>
      </c>
      <c r="BL118" s="17">
        <v>51.03</v>
      </c>
      <c r="BM118" s="20">
        <f t="shared" si="27"/>
        <v>8591.7999999998974</v>
      </c>
      <c r="BN118" s="20">
        <f t="shared" si="25"/>
        <v>5685.6799999999639</v>
      </c>
      <c r="BO118" s="20">
        <f t="shared" si="25"/>
        <v>5161.3200000000506</v>
      </c>
      <c r="BP118" s="20">
        <f t="shared" si="25"/>
        <v>4772.2599999999702</v>
      </c>
      <c r="BQ118" s="20">
        <f t="shared" si="25"/>
        <v>6294.2600000001121</v>
      </c>
      <c r="BR118" s="20">
        <f t="shared" si="25"/>
        <v>6802.1600000001436</v>
      </c>
      <c r="BS118" s="20">
        <f t="shared" si="25"/>
        <v>14521.260000000224</v>
      </c>
      <c r="BT118" s="20">
        <f t="shared" si="25"/>
        <v>7933.980000000116</v>
      </c>
      <c r="BU118" s="20">
        <f t="shared" si="25"/>
        <v>7478.9899999998452</v>
      </c>
      <c r="BV118" s="20">
        <f t="shared" si="25"/>
        <v>17763.999999999916</v>
      </c>
      <c r="BW118" s="20">
        <f t="shared" si="25"/>
        <v>11717.950000000061</v>
      </c>
      <c r="BX118" s="20">
        <f t="shared" si="25"/>
        <v>6522.2700000001832</v>
      </c>
      <c r="BY118" s="17">
        <f t="shared" si="18"/>
        <v>67896.64000000048</v>
      </c>
      <c r="BZ118" s="17">
        <f t="shared" si="19"/>
        <v>3394.8500000000031</v>
      </c>
      <c r="CA118" s="17">
        <f t="shared" si="20"/>
        <v>31954.439999999995</v>
      </c>
      <c r="CB118" s="17">
        <f t="shared" si="21"/>
        <v>103245.93000000046</v>
      </c>
    </row>
    <row r="119" spans="1:80" x14ac:dyDescent="0.25">
      <c r="A119" t="str">
        <f t="shared" si="28"/>
        <v>EPPA.SD5</v>
      </c>
      <c r="B119" s="1" t="s">
        <v>186</v>
      </c>
      <c r="C119" s="1" t="s">
        <v>185</v>
      </c>
      <c r="D119" s="1" t="s">
        <v>185</v>
      </c>
      <c r="E119" s="17">
        <v>3127.9199999999255</v>
      </c>
      <c r="F119" s="17">
        <v>2496.5400000000373</v>
      </c>
      <c r="G119" s="17">
        <v>2269.8199999999488</v>
      </c>
      <c r="H119" s="17">
        <v>2111</v>
      </c>
      <c r="I119" s="17">
        <v>2887.5500000000466</v>
      </c>
      <c r="J119" s="17">
        <v>1004.2799999999697</v>
      </c>
      <c r="K119" s="17">
        <v>1755.8899999998976</v>
      </c>
      <c r="L119" s="17">
        <v>3296.1100000001024</v>
      </c>
      <c r="M119" s="17">
        <v>4055.4000000001397</v>
      </c>
      <c r="N119" s="17">
        <v>9180.3199999998324</v>
      </c>
      <c r="O119" s="17">
        <v>5307.7899999995716</v>
      </c>
      <c r="P119" s="17">
        <v>3508.6199999998789</v>
      </c>
      <c r="Q119" s="20">
        <v>156.39999999999964</v>
      </c>
      <c r="R119" s="20">
        <v>124.82999999999993</v>
      </c>
      <c r="S119" s="20">
        <v>113.49000000000069</v>
      </c>
      <c r="T119" s="20">
        <v>105.55000000000018</v>
      </c>
      <c r="U119" s="20">
        <v>144.3799999999992</v>
      </c>
      <c r="V119" s="20">
        <v>50.2199999999998</v>
      </c>
      <c r="W119" s="20">
        <v>87.799999999999272</v>
      </c>
      <c r="X119" s="20">
        <v>164.79999999999927</v>
      </c>
      <c r="Y119" s="20">
        <v>202.77000000000044</v>
      </c>
      <c r="Z119" s="20">
        <v>459.00999999999476</v>
      </c>
      <c r="AA119" s="20">
        <v>265.38999999999942</v>
      </c>
      <c r="AB119" s="20">
        <v>175.43999999999869</v>
      </c>
      <c r="AC119" s="17">
        <v>1527.7299999999959</v>
      </c>
      <c r="AD119" s="17">
        <v>1208.2299999999959</v>
      </c>
      <c r="AE119" s="17">
        <v>1089.3600000000006</v>
      </c>
      <c r="AF119" s="17">
        <v>1003.2700000000041</v>
      </c>
      <c r="AG119" s="17">
        <v>1358.6999999999971</v>
      </c>
      <c r="AH119" s="17">
        <v>467.43000000000029</v>
      </c>
      <c r="AI119" s="17">
        <v>808.59999999999127</v>
      </c>
      <c r="AJ119" s="17">
        <v>1501.0899999999965</v>
      </c>
      <c r="AK119" s="17">
        <v>1826.2099999999919</v>
      </c>
      <c r="AL119" s="17">
        <v>4088.7600000000093</v>
      </c>
      <c r="AM119" s="17">
        <v>2336.9499999999825</v>
      </c>
      <c r="AN119" s="17">
        <v>1527.5</v>
      </c>
      <c r="AO119" s="20">
        <f t="shared" si="26"/>
        <v>4812.0499999999211</v>
      </c>
      <c r="AP119" s="20">
        <f t="shared" si="24"/>
        <v>3829.6000000000331</v>
      </c>
      <c r="AQ119" s="20">
        <f t="shared" si="24"/>
        <v>3472.6699999999501</v>
      </c>
      <c r="AR119" s="20">
        <f t="shared" si="24"/>
        <v>3219.8200000000043</v>
      </c>
      <c r="AS119" s="20">
        <f t="shared" si="24"/>
        <v>4390.6300000000429</v>
      </c>
      <c r="AT119" s="20">
        <f t="shared" si="24"/>
        <v>1521.9299999999698</v>
      </c>
      <c r="AU119" s="20">
        <f t="shared" si="24"/>
        <v>2652.2899999998881</v>
      </c>
      <c r="AV119" s="20">
        <f t="shared" si="24"/>
        <v>4962.0000000000982</v>
      </c>
      <c r="AW119" s="20">
        <f t="shared" si="24"/>
        <v>6084.380000000132</v>
      </c>
      <c r="AX119" s="20">
        <f t="shared" si="24"/>
        <v>13728.089999999836</v>
      </c>
      <c r="AY119" s="20">
        <f t="shared" si="24"/>
        <v>7910.1299999995535</v>
      </c>
      <c r="AZ119" s="20">
        <f t="shared" si="24"/>
        <v>5211.5599999998776</v>
      </c>
      <c r="BA119" s="17">
        <v>36.630000000000003</v>
      </c>
      <c r="BB119" s="17">
        <v>29.24</v>
      </c>
      <c r="BC119" s="17">
        <v>26.58</v>
      </c>
      <c r="BD119" s="17">
        <v>24.72</v>
      </c>
      <c r="BE119" s="17">
        <v>33.82</v>
      </c>
      <c r="BF119" s="17">
        <v>11.76</v>
      </c>
      <c r="BG119" s="17">
        <v>20.57</v>
      </c>
      <c r="BH119" s="17">
        <v>38.6</v>
      </c>
      <c r="BI119" s="17">
        <v>47.5</v>
      </c>
      <c r="BJ119" s="17">
        <v>107.52</v>
      </c>
      <c r="BK119" s="17">
        <v>62.17</v>
      </c>
      <c r="BL119" s="17">
        <v>41.09</v>
      </c>
      <c r="BM119" s="20">
        <f t="shared" si="27"/>
        <v>4848.6799999999212</v>
      </c>
      <c r="BN119" s="20">
        <f t="shared" si="25"/>
        <v>3858.8400000000329</v>
      </c>
      <c r="BO119" s="20">
        <f t="shared" si="25"/>
        <v>3499.24999999995</v>
      </c>
      <c r="BP119" s="20">
        <f t="shared" si="25"/>
        <v>3244.5400000000041</v>
      </c>
      <c r="BQ119" s="20">
        <f t="shared" si="25"/>
        <v>4424.4500000000426</v>
      </c>
      <c r="BR119" s="20">
        <f t="shared" si="25"/>
        <v>1533.6899999999698</v>
      </c>
      <c r="BS119" s="20">
        <f t="shared" si="25"/>
        <v>2672.8599999998883</v>
      </c>
      <c r="BT119" s="20">
        <f t="shared" si="25"/>
        <v>5000.6000000000986</v>
      </c>
      <c r="BU119" s="20">
        <f t="shared" si="25"/>
        <v>6131.880000000132</v>
      </c>
      <c r="BV119" s="20">
        <f t="shared" si="25"/>
        <v>13835.609999999837</v>
      </c>
      <c r="BW119" s="20">
        <f t="shared" si="25"/>
        <v>7972.2999999995536</v>
      </c>
      <c r="BX119" s="20">
        <f t="shared" si="25"/>
        <v>5252.6499999998778</v>
      </c>
      <c r="BY119" s="17">
        <f t="shared" si="18"/>
        <v>41001.23999999935</v>
      </c>
      <c r="BZ119" s="17">
        <f t="shared" si="19"/>
        <v>2050.0799999999913</v>
      </c>
      <c r="CA119" s="17">
        <f t="shared" si="20"/>
        <v>19224.029999999966</v>
      </c>
      <c r="CB119" s="17">
        <f t="shared" si="21"/>
        <v>62275.349999999307</v>
      </c>
    </row>
    <row r="120" spans="1:80" x14ac:dyDescent="0.25">
      <c r="A120" t="str">
        <f t="shared" si="28"/>
        <v>EPPA.SD6</v>
      </c>
      <c r="B120" s="1" t="s">
        <v>186</v>
      </c>
      <c r="C120" s="1" t="s">
        <v>187</v>
      </c>
      <c r="D120" s="1" t="s">
        <v>187</v>
      </c>
      <c r="E120" s="17">
        <v>6106.309999999823</v>
      </c>
      <c r="F120" s="17">
        <v>4020.3499999998603</v>
      </c>
      <c r="G120" s="17">
        <v>3713.4100000000326</v>
      </c>
      <c r="H120" s="17">
        <v>3547.2600000000093</v>
      </c>
      <c r="I120" s="17">
        <v>4665.8000000000466</v>
      </c>
      <c r="J120" s="17">
        <v>3548.3700000001118</v>
      </c>
      <c r="K120" s="17">
        <v>8982.3100000000559</v>
      </c>
      <c r="L120" s="17">
        <v>4856.3000000000466</v>
      </c>
      <c r="M120" s="17">
        <v>6830.8700000001118</v>
      </c>
      <c r="N120" s="17">
        <v>12334.399999999907</v>
      </c>
      <c r="O120" s="17">
        <v>5890.2199999999721</v>
      </c>
      <c r="P120" s="17">
        <v>4851.3599999998696</v>
      </c>
      <c r="Q120" s="20">
        <v>305.31999999999971</v>
      </c>
      <c r="R120" s="20">
        <v>201.02000000000044</v>
      </c>
      <c r="S120" s="20">
        <v>185.67000000000007</v>
      </c>
      <c r="T120" s="20">
        <v>177.36999999999989</v>
      </c>
      <c r="U120" s="20">
        <v>233.29000000000087</v>
      </c>
      <c r="V120" s="20">
        <v>177.42000000000007</v>
      </c>
      <c r="W120" s="20">
        <v>449.12000000000262</v>
      </c>
      <c r="X120" s="20">
        <v>242.81999999999789</v>
      </c>
      <c r="Y120" s="20">
        <v>341.54000000000087</v>
      </c>
      <c r="Z120" s="20">
        <v>616.72000000000116</v>
      </c>
      <c r="AA120" s="20">
        <v>294.51000000000204</v>
      </c>
      <c r="AB120" s="20">
        <v>242.55999999999949</v>
      </c>
      <c r="AC120" s="17">
        <v>2982.4300000000076</v>
      </c>
      <c r="AD120" s="17">
        <v>1945.6900000000023</v>
      </c>
      <c r="AE120" s="17">
        <v>1782.1900000000023</v>
      </c>
      <c r="AF120" s="17">
        <v>1685.8700000000099</v>
      </c>
      <c r="AG120" s="17">
        <v>2195.4099999999889</v>
      </c>
      <c r="AH120" s="17">
        <v>1651.5399999999936</v>
      </c>
      <c r="AI120" s="17">
        <v>4136.4099999999744</v>
      </c>
      <c r="AJ120" s="17">
        <v>2211.6199999999953</v>
      </c>
      <c r="AK120" s="17">
        <v>3076.0400000000081</v>
      </c>
      <c r="AL120" s="17">
        <v>5493.5499999999884</v>
      </c>
      <c r="AM120" s="17">
        <v>2593.390000000014</v>
      </c>
      <c r="AN120" s="17">
        <v>2112.070000000007</v>
      </c>
      <c r="AO120" s="20">
        <f t="shared" si="26"/>
        <v>9394.0599999998303</v>
      </c>
      <c r="AP120" s="20">
        <f t="shared" si="24"/>
        <v>6167.0599999998631</v>
      </c>
      <c r="AQ120" s="20">
        <f t="shared" si="24"/>
        <v>5681.270000000035</v>
      </c>
      <c r="AR120" s="20">
        <f t="shared" si="24"/>
        <v>5410.5000000000191</v>
      </c>
      <c r="AS120" s="20">
        <f t="shared" si="24"/>
        <v>7094.5000000000364</v>
      </c>
      <c r="AT120" s="20">
        <f t="shared" si="24"/>
        <v>5377.3300000001054</v>
      </c>
      <c r="AU120" s="20">
        <f t="shared" si="24"/>
        <v>13567.840000000033</v>
      </c>
      <c r="AV120" s="20">
        <f t="shared" si="24"/>
        <v>7310.7400000000398</v>
      </c>
      <c r="AW120" s="20">
        <f t="shared" si="24"/>
        <v>10248.450000000121</v>
      </c>
      <c r="AX120" s="20">
        <f t="shared" si="24"/>
        <v>18444.669999999896</v>
      </c>
      <c r="AY120" s="20">
        <f t="shared" si="24"/>
        <v>8778.1199999999881</v>
      </c>
      <c r="AZ120" s="20">
        <f t="shared" ref="AP120:AZ144" si="29">P120+AB120+AN120</f>
        <v>7205.9899999998761</v>
      </c>
      <c r="BA120" s="17">
        <v>71.52</v>
      </c>
      <c r="BB120" s="17">
        <v>47.09</v>
      </c>
      <c r="BC120" s="17">
        <v>43.49</v>
      </c>
      <c r="BD120" s="17">
        <v>41.55</v>
      </c>
      <c r="BE120" s="17">
        <v>54.65</v>
      </c>
      <c r="BF120" s="17">
        <v>41.56</v>
      </c>
      <c r="BG120" s="17">
        <v>105.2</v>
      </c>
      <c r="BH120" s="17">
        <v>56.88</v>
      </c>
      <c r="BI120" s="17">
        <v>80</v>
      </c>
      <c r="BJ120" s="17">
        <v>144.46</v>
      </c>
      <c r="BK120" s="17">
        <v>68.989999999999995</v>
      </c>
      <c r="BL120" s="17">
        <v>56.82</v>
      </c>
      <c r="BM120" s="20">
        <f t="shared" si="27"/>
        <v>9465.5799999998308</v>
      </c>
      <c r="BN120" s="20">
        <f t="shared" si="25"/>
        <v>6214.1499999998632</v>
      </c>
      <c r="BO120" s="20">
        <f t="shared" si="25"/>
        <v>5724.7600000000348</v>
      </c>
      <c r="BP120" s="20">
        <f t="shared" si="25"/>
        <v>5452.0500000000193</v>
      </c>
      <c r="BQ120" s="20">
        <f t="shared" si="25"/>
        <v>7149.150000000036</v>
      </c>
      <c r="BR120" s="20">
        <f t="shared" si="25"/>
        <v>5418.8900000001058</v>
      </c>
      <c r="BS120" s="20">
        <f t="shared" si="25"/>
        <v>13673.040000000034</v>
      </c>
      <c r="BT120" s="20">
        <f t="shared" si="25"/>
        <v>7367.6200000000399</v>
      </c>
      <c r="BU120" s="20">
        <f t="shared" si="25"/>
        <v>10328.450000000121</v>
      </c>
      <c r="BV120" s="20">
        <f t="shared" si="25"/>
        <v>18589.129999999896</v>
      </c>
      <c r="BW120" s="20">
        <f t="shared" si="25"/>
        <v>8847.1099999999878</v>
      </c>
      <c r="BX120" s="20">
        <f t="shared" ref="BN120:BX144" si="30">AZ120+BL120</f>
        <v>7262.8099999998758</v>
      </c>
      <c r="BY120" s="17">
        <f t="shared" si="18"/>
        <v>69346.959999999846</v>
      </c>
      <c r="BZ120" s="17">
        <f t="shared" si="19"/>
        <v>3467.3600000000051</v>
      </c>
      <c r="CA120" s="17">
        <f t="shared" si="20"/>
        <v>32678.42</v>
      </c>
      <c r="CB120" s="17">
        <f t="shared" si="21"/>
        <v>105492.73999999985</v>
      </c>
    </row>
    <row r="121" spans="1:80" x14ac:dyDescent="0.25">
      <c r="A121" t="str">
        <f t="shared" si="28"/>
        <v>STC.BCHIMP</v>
      </c>
      <c r="B121" s="1" t="s">
        <v>691</v>
      </c>
      <c r="C121" s="1" t="s">
        <v>692</v>
      </c>
      <c r="D121" s="1" t="s">
        <v>21</v>
      </c>
      <c r="E121" s="17">
        <v>43.8799999999992</v>
      </c>
      <c r="F121" s="17">
        <v>35.880000000000109</v>
      </c>
      <c r="G121" s="17">
        <v>18.360000000000582</v>
      </c>
      <c r="H121" s="17">
        <v>27.579999999999927</v>
      </c>
      <c r="I121" s="17">
        <v>31.140000000000327</v>
      </c>
      <c r="J121" s="17">
        <v>43.190000000000509</v>
      </c>
      <c r="K121" s="17">
        <v>11.570000000000164</v>
      </c>
      <c r="L121" s="17">
        <v>47.780000000000655</v>
      </c>
      <c r="M121" s="17">
        <v>12.540000000000191</v>
      </c>
      <c r="N121" s="17">
        <v>66.599999999998545</v>
      </c>
      <c r="O121" s="17">
        <v>72.519999999998618</v>
      </c>
      <c r="P121" s="17">
        <v>45.069999999999709</v>
      </c>
      <c r="Q121" s="20">
        <v>2.1899999999999977</v>
      </c>
      <c r="R121" s="20">
        <v>1.7899999999999636</v>
      </c>
      <c r="S121" s="20">
        <v>0.90999999999999659</v>
      </c>
      <c r="T121" s="20">
        <v>1.3799999999999955</v>
      </c>
      <c r="U121" s="20">
        <v>1.5600000000000023</v>
      </c>
      <c r="V121" s="20">
        <v>2.160000000000025</v>
      </c>
      <c r="W121" s="20">
        <v>0.56999999999999318</v>
      </c>
      <c r="X121" s="20">
        <v>2.3899999999999864</v>
      </c>
      <c r="Y121" s="20">
        <v>0.61999999999999034</v>
      </c>
      <c r="Z121" s="20">
        <v>3.3299999999999841</v>
      </c>
      <c r="AA121" s="20">
        <v>3.6200000000000045</v>
      </c>
      <c r="AB121" s="20">
        <v>2.2599999999999909</v>
      </c>
      <c r="AC121" s="17">
        <v>21.430000000000291</v>
      </c>
      <c r="AD121" s="17">
        <v>17.359999999999673</v>
      </c>
      <c r="AE121" s="17">
        <v>8.8199999999999363</v>
      </c>
      <c r="AF121" s="17">
        <v>13.1099999999999</v>
      </c>
      <c r="AG121" s="17">
        <v>14.650000000000091</v>
      </c>
      <c r="AH121" s="17">
        <v>20.100000000000364</v>
      </c>
      <c r="AI121" s="17">
        <v>5.3300000000000409</v>
      </c>
      <c r="AJ121" s="17">
        <v>21.760000000000218</v>
      </c>
      <c r="AK121" s="17">
        <v>5.6399999999999864</v>
      </c>
      <c r="AL121" s="17">
        <v>29.670000000000073</v>
      </c>
      <c r="AM121" s="17">
        <v>31.929999999999836</v>
      </c>
      <c r="AN121" s="17">
        <v>19.619999999999891</v>
      </c>
      <c r="AO121" s="20">
        <f t="shared" si="26"/>
        <v>67.499999999999488</v>
      </c>
      <c r="AP121" s="20">
        <f t="shared" si="29"/>
        <v>55.029999999999745</v>
      </c>
      <c r="AQ121" s="20">
        <f t="shared" si="29"/>
        <v>28.090000000000515</v>
      </c>
      <c r="AR121" s="20">
        <f t="shared" si="29"/>
        <v>42.069999999999823</v>
      </c>
      <c r="AS121" s="20">
        <f t="shared" si="29"/>
        <v>47.350000000000421</v>
      </c>
      <c r="AT121" s="20">
        <f t="shared" si="29"/>
        <v>65.450000000000898</v>
      </c>
      <c r="AU121" s="20">
        <f t="shared" si="29"/>
        <v>17.470000000000198</v>
      </c>
      <c r="AV121" s="20">
        <f t="shared" si="29"/>
        <v>71.930000000000859</v>
      </c>
      <c r="AW121" s="20">
        <f t="shared" si="29"/>
        <v>18.800000000000168</v>
      </c>
      <c r="AX121" s="20">
        <f t="shared" si="29"/>
        <v>99.599999999998602</v>
      </c>
      <c r="AY121" s="20">
        <f t="shared" si="29"/>
        <v>108.06999999999846</v>
      </c>
      <c r="AZ121" s="20">
        <f t="shared" si="29"/>
        <v>66.949999999999591</v>
      </c>
      <c r="BA121" s="17">
        <v>0.51</v>
      </c>
      <c r="BB121" s="17">
        <v>0.42</v>
      </c>
      <c r="BC121" s="17">
        <v>0.22</v>
      </c>
      <c r="BD121" s="17">
        <v>0.32</v>
      </c>
      <c r="BE121" s="17">
        <v>0.36</v>
      </c>
      <c r="BF121" s="17">
        <v>0.51</v>
      </c>
      <c r="BG121" s="17">
        <v>0.14000000000000001</v>
      </c>
      <c r="BH121" s="17">
        <v>0.56000000000000005</v>
      </c>
      <c r="BI121" s="17">
        <v>0.15</v>
      </c>
      <c r="BJ121" s="17">
        <v>0.78</v>
      </c>
      <c r="BK121" s="17">
        <v>0.85</v>
      </c>
      <c r="BL121" s="17">
        <v>0.53</v>
      </c>
      <c r="BM121" s="20">
        <f t="shared" si="27"/>
        <v>68.009999999999494</v>
      </c>
      <c r="BN121" s="20">
        <f t="shared" si="30"/>
        <v>55.449999999999747</v>
      </c>
      <c r="BO121" s="20">
        <f t="shared" si="30"/>
        <v>28.310000000000514</v>
      </c>
      <c r="BP121" s="20">
        <f t="shared" si="30"/>
        <v>42.389999999999823</v>
      </c>
      <c r="BQ121" s="20">
        <f t="shared" si="30"/>
        <v>47.71000000000042</v>
      </c>
      <c r="BR121" s="20">
        <f t="shared" si="30"/>
        <v>65.960000000000903</v>
      </c>
      <c r="BS121" s="20">
        <f t="shared" si="30"/>
        <v>17.610000000000198</v>
      </c>
      <c r="BT121" s="20">
        <f t="shared" si="30"/>
        <v>72.490000000000862</v>
      </c>
      <c r="BU121" s="20">
        <f t="shared" si="30"/>
        <v>18.950000000000166</v>
      </c>
      <c r="BV121" s="20">
        <f t="shared" si="30"/>
        <v>100.3799999999986</v>
      </c>
      <c r="BW121" s="20">
        <f t="shared" si="30"/>
        <v>108.91999999999845</v>
      </c>
      <c r="BX121" s="20">
        <f t="shared" si="30"/>
        <v>67.479999999999592</v>
      </c>
      <c r="BY121" s="17">
        <f t="shared" si="18"/>
        <v>456.10999999999854</v>
      </c>
      <c r="BZ121" s="17">
        <f t="shared" si="19"/>
        <v>22.77999999999993</v>
      </c>
      <c r="CA121" s="17">
        <f t="shared" si="20"/>
        <v>214.77000000000027</v>
      </c>
      <c r="CB121" s="17">
        <f t="shared" si="21"/>
        <v>693.65999999999872</v>
      </c>
    </row>
    <row r="122" spans="1:80" x14ac:dyDescent="0.25">
      <c r="A122" t="str">
        <f t="shared" si="28"/>
        <v>TCN.SH1</v>
      </c>
      <c r="B122" s="1" t="s">
        <v>33</v>
      </c>
      <c r="C122" s="1" t="s">
        <v>188</v>
      </c>
      <c r="D122" s="1" t="s">
        <v>188</v>
      </c>
      <c r="E122" s="17">
        <v>9814.140000000014</v>
      </c>
      <c r="F122" s="17">
        <v>6512.6199999999953</v>
      </c>
      <c r="G122" s="17">
        <v>5676.0499999999302</v>
      </c>
      <c r="H122" s="17">
        <v>5326.4499999999534</v>
      </c>
      <c r="I122" s="17">
        <v>5945.9500000000698</v>
      </c>
      <c r="J122" s="17">
        <v>2359.5799999999872</v>
      </c>
      <c r="K122" s="17">
        <v>15380.420000000042</v>
      </c>
      <c r="L122" s="17">
        <v>10263.630000000005</v>
      </c>
      <c r="M122" s="17">
        <v>11144.229999999981</v>
      </c>
      <c r="N122" s="17">
        <v>20683.120000000112</v>
      </c>
      <c r="O122" s="17">
        <v>10961.889999999898</v>
      </c>
      <c r="P122" s="17">
        <v>8509.2600000000093</v>
      </c>
      <c r="Q122" s="20">
        <v>490.70999999999913</v>
      </c>
      <c r="R122" s="20">
        <v>325.62999999999738</v>
      </c>
      <c r="S122" s="20">
        <v>283.80000000000109</v>
      </c>
      <c r="T122" s="20">
        <v>266.31999999999971</v>
      </c>
      <c r="U122" s="20">
        <v>297.29999999999927</v>
      </c>
      <c r="V122" s="20">
        <v>117.97999999999956</v>
      </c>
      <c r="W122" s="20">
        <v>769.02000000000044</v>
      </c>
      <c r="X122" s="20">
        <v>513.18000000000029</v>
      </c>
      <c r="Y122" s="20">
        <v>557.20999999999913</v>
      </c>
      <c r="Z122" s="20">
        <v>1034.1599999999962</v>
      </c>
      <c r="AA122" s="20">
        <v>548.10000000000218</v>
      </c>
      <c r="AB122" s="20">
        <v>425.45999999999913</v>
      </c>
      <c r="AC122" s="17">
        <v>4793.4100000000035</v>
      </c>
      <c r="AD122" s="17">
        <v>3151.8400000000256</v>
      </c>
      <c r="AE122" s="17">
        <v>2724.1199999999953</v>
      </c>
      <c r="AF122" s="17">
        <v>2531.4499999999825</v>
      </c>
      <c r="AG122" s="17">
        <v>2797.7699999999895</v>
      </c>
      <c r="AH122" s="17">
        <v>1098.239999999998</v>
      </c>
      <c r="AI122" s="17">
        <v>7082.789999999979</v>
      </c>
      <c r="AJ122" s="17">
        <v>4674.1700000000128</v>
      </c>
      <c r="AK122" s="17">
        <v>5018.4100000000035</v>
      </c>
      <c r="AL122" s="17">
        <v>9211.9199999999837</v>
      </c>
      <c r="AM122" s="17">
        <v>4826.3800000000047</v>
      </c>
      <c r="AN122" s="17">
        <v>3704.570000000007</v>
      </c>
      <c r="AO122" s="20">
        <f t="shared" si="26"/>
        <v>15098.260000000017</v>
      </c>
      <c r="AP122" s="20">
        <f t="shared" si="29"/>
        <v>9990.0900000000183</v>
      </c>
      <c r="AQ122" s="20">
        <f t="shared" si="29"/>
        <v>8683.9699999999266</v>
      </c>
      <c r="AR122" s="20">
        <f t="shared" si="29"/>
        <v>8124.2199999999357</v>
      </c>
      <c r="AS122" s="20">
        <f t="shared" si="29"/>
        <v>9041.0200000000586</v>
      </c>
      <c r="AT122" s="20">
        <f t="shared" si="29"/>
        <v>3575.7999999999847</v>
      </c>
      <c r="AU122" s="20">
        <f t="shared" si="29"/>
        <v>23232.230000000021</v>
      </c>
      <c r="AV122" s="20">
        <f t="shared" si="29"/>
        <v>15450.980000000018</v>
      </c>
      <c r="AW122" s="20">
        <f t="shared" si="29"/>
        <v>16719.849999999984</v>
      </c>
      <c r="AX122" s="20">
        <f t="shared" si="29"/>
        <v>30929.200000000092</v>
      </c>
      <c r="AY122" s="20">
        <f t="shared" si="29"/>
        <v>16336.369999999904</v>
      </c>
      <c r="AZ122" s="20">
        <f t="shared" si="29"/>
        <v>12639.290000000015</v>
      </c>
      <c r="BA122" s="17">
        <v>114.95</v>
      </c>
      <c r="BB122" s="17">
        <v>76.28</v>
      </c>
      <c r="BC122" s="17">
        <v>66.48</v>
      </c>
      <c r="BD122" s="17">
        <v>62.38</v>
      </c>
      <c r="BE122" s="17">
        <v>69.64</v>
      </c>
      <c r="BF122" s="17">
        <v>27.64</v>
      </c>
      <c r="BG122" s="17">
        <v>180.14</v>
      </c>
      <c r="BH122" s="17">
        <v>120.21</v>
      </c>
      <c r="BI122" s="17">
        <v>130.52000000000001</v>
      </c>
      <c r="BJ122" s="17">
        <v>242.25</v>
      </c>
      <c r="BK122" s="17">
        <v>128.38999999999999</v>
      </c>
      <c r="BL122" s="17">
        <v>99.66</v>
      </c>
      <c r="BM122" s="20">
        <f t="shared" si="27"/>
        <v>15213.210000000017</v>
      </c>
      <c r="BN122" s="20">
        <f t="shared" si="30"/>
        <v>10066.370000000019</v>
      </c>
      <c r="BO122" s="20">
        <f t="shared" si="30"/>
        <v>8750.4499999999261</v>
      </c>
      <c r="BP122" s="20">
        <f t="shared" si="30"/>
        <v>8186.5999999999358</v>
      </c>
      <c r="BQ122" s="20">
        <f t="shared" si="30"/>
        <v>9110.6600000000581</v>
      </c>
      <c r="BR122" s="20">
        <f t="shared" si="30"/>
        <v>3603.4399999999846</v>
      </c>
      <c r="BS122" s="20">
        <f t="shared" si="30"/>
        <v>23412.370000000021</v>
      </c>
      <c r="BT122" s="20">
        <f t="shared" si="30"/>
        <v>15571.190000000017</v>
      </c>
      <c r="BU122" s="20">
        <f t="shared" si="30"/>
        <v>16850.369999999984</v>
      </c>
      <c r="BV122" s="20">
        <f t="shared" si="30"/>
        <v>31171.450000000092</v>
      </c>
      <c r="BW122" s="20">
        <f t="shared" si="30"/>
        <v>16464.759999999904</v>
      </c>
      <c r="BX122" s="20">
        <f t="shared" si="30"/>
        <v>12738.950000000015</v>
      </c>
      <c r="BY122" s="17">
        <f t="shared" si="18"/>
        <v>112577.34</v>
      </c>
      <c r="BZ122" s="17">
        <f t="shared" si="19"/>
        <v>5628.8699999999935</v>
      </c>
      <c r="CA122" s="17">
        <f t="shared" si="20"/>
        <v>52933.609999999979</v>
      </c>
      <c r="CB122" s="17">
        <f t="shared" si="21"/>
        <v>171139.81999999995</v>
      </c>
    </row>
    <row r="123" spans="1:80" x14ac:dyDescent="0.25">
      <c r="A123" t="str">
        <f t="shared" si="28"/>
        <v>TCN.SH2</v>
      </c>
      <c r="B123" s="1" t="s">
        <v>33</v>
      </c>
      <c r="C123" s="1" t="s">
        <v>189</v>
      </c>
      <c r="D123" s="1" t="s">
        <v>189</v>
      </c>
      <c r="E123" s="17">
        <v>8032.1700000000419</v>
      </c>
      <c r="F123" s="17">
        <v>5416.640000000014</v>
      </c>
      <c r="G123" s="17">
        <v>4902.3000000000466</v>
      </c>
      <c r="H123" s="17">
        <v>4400.2700000000186</v>
      </c>
      <c r="I123" s="17">
        <v>4440.4400000000023</v>
      </c>
      <c r="J123" s="17">
        <v>4539.9500000000116</v>
      </c>
      <c r="K123" s="17">
        <v>12697.989999999991</v>
      </c>
      <c r="L123" s="17">
        <v>8197.3500000000931</v>
      </c>
      <c r="M123" s="17">
        <v>8914.3800000000047</v>
      </c>
      <c r="N123" s="17">
        <v>20063.39000000013</v>
      </c>
      <c r="O123" s="17">
        <v>9656.2399999999907</v>
      </c>
      <c r="P123" s="17">
        <v>7905.390000000014</v>
      </c>
      <c r="Q123" s="20">
        <v>401.61000000000058</v>
      </c>
      <c r="R123" s="20">
        <v>270.82999999999811</v>
      </c>
      <c r="S123" s="20">
        <v>245.12000000000262</v>
      </c>
      <c r="T123" s="20">
        <v>220.01000000000022</v>
      </c>
      <c r="U123" s="20">
        <v>222.01999999999862</v>
      </c>
      <c r="V123" s="20">
        <v>227</v>
      </c>
      <c r="W123" s="20">
        <v>634.89999999999782</v>
      </c>
      <c r="X123" s="20">
        <v>409.87000000000262</v>
      </c>
      <c r="Y123" s="20">
        <v>445.72000000000116</v>
      </c>
      <c r="Z123" s="20">
        <v>1003.1699999999983</v>
      </c>
      <c r="AA123" s="20">
        <v>482.81000000000131</v>
      </c>
      <c r="AB123" s="20">
        <v>395.27000000000044</v>
      </c>
      <c r="AC123" s="17">
        <v>3923.0599999999977</v>
      </c>
      <c r="AD123" s="17">
        <v>2621.429999999993</v>
      </c>
      <c r="AE123" s="17">
        <v>2352.7700000000186</v>
      </c>
      <c r="AF123" s="17">
        <v>2091.2699999999895</v>
      </c>
      <c r="AG123" s="17">
        <v>2089.3800000000047</v>
      </c>
      <c r="AH123" s="17">
        <v>2113.0599999999977</v>
      </c>
      <c r="AI123" s="17">
        <v>5847.5100000000093</v>
      </c>
      <c r="AJ123" s="17">
        <v>3733.1700000000128</v>
      </c>
      <c r="AK123" s="17">
        <v>4014.2799999999988</v>
      </c>
      <c r="AL123" s="17">
        <v>8935.9000000000233</v>
      </c>
      <c r="AM123" s="17">
        <v>4251.5299999999988</v>
      </c>
      <c r="AN123" s="17">
        <v>3441.6599999999744</v>
      </c>
      <c r="AO123" s="20">
        <f t="shared" si="26"/>
        <v>12356.84000000004</v>
      </c>
      <c r="AP123" s="20">
        <f t="shared" si="29"/>
        <v>8308.9000000000051</v>
      </c>
      <c r="AQ123" s="20">
        <f t="shared" si="29"/>
        <v>7500.1900000000678</v>
      </c>
      <c r="AR123" s="20">
        <f t="shared" si="29"/>
        <v>6711.5500000000084</v>
      </c>
      <c r="AS123" s="20">
        <f t="shared" si="29"/>
        <v>6751.8400000000056</v>
      </c>
      <c r="AT123" s="20">
        <f t="shared" si="29"/>
        <v>6880.0100000000093</v>
      </c>
      <c r="AU123" s="20">
        <f t="shared" si="29"/>
        <v>19180.399999999998</v>
      </c>
      <c r="AV123" s="20">
        <f t="shared" si="29"/>
        <v>12340.390000000109</v>
      </c>
      <c r="AW123" s="20">
        <f t="shared" si="29"/>
        <v>13374.380000000005</v>
      </c>
      <c r="AX123" s="20">
        <f t="shared" si="29"/>
        <v>30002.460000000152</v>
      </c>
      <c r="AY123" s="20">
        <f t="shared" si="29"/>
        <v>14390.579999999991</v>
      </c>
      <c r="AZ123" s="20">
        <f t="shared" si="29"/>
        <v>11742.319999999989</v>
      </c>
      <c r="BA123" s="17">
        <v>94.07</v>
      </c>
      <c r="BB123" s="17">
        <v>63.44</v>
      </c>
      <c r="BC123" s="17">
        <v>57.42</v>
      </c>
      <c r="BD123" s="17">
        <v>51.54</v>
      </c>
      <c r="BE123" s="17">
        <v>52.01</v>
      </c>
      <c r="BF123" s="17">
        <v>53.17</v>
      </c>
      <c r="BG123" s="17">
        <v>148.72</v>
      </c>
      <c r="BH123" s="17">
        <v>96.01</v>
      </c>
      <c r="BI123" s="17">
        <v>104.41</v>
      </c>
      <c r="BJ123" s="17">
        <v>234.99</v>
      </c>
      <c r="BK123" s="17">
        <v>113.1</v>
      </c>
      <c r="BL123" s="17">
        <v>92.59</v>
      </c>
      <c r="BM123" s="20">
        <f t="shared" si="27"/>
        <v>12450.91000000004</v>
      </c>
      <c r="BN123" s="20">
        <f t="shared" si="30"/>
        <v>8372.3400000000056</v>
      </c>
      <c r="BO123" s="20">
        <f t="shared" si="30"/>
        <v>7557.6100000000679</v>
      </c>
      <c r="BP123" s="20">
        <f t="shared" si="30"/>
        <v>6763.0900000000083</v>
      </c>
      <c r="BQ123" s="20">
        <f t="shared" si="30"/>
        <v>6803.8500000000058</v>
      </c>
      <c r="BR123" s="20">
        <f t="shared" si="30"/>
        <v>6933.1800000000094</v>
      </c>
      <c r="BS123" s="20">
        <f t="shared" si="30"/>
        <v>19329.12</v>
      </c>
      <c r="BT123" s="20">
        <f t="shared" si="30"/>
        <v>12436.400000000109</v>
      </c>
      <c r="BU123" s="20">
        <f t="shared" si="30"/>
        <v>13478.790000000005</v>
      </c>
      <c r="BV123" s="20">
        <f t="shared" si="30"/>
        <v>30237.450000000154</v>
      </c>
      <c r="BW123" s="20">
        <f t="shared" si="30"/>
        <v>14503.679999999991</v>
      </c>
      <c r="BX123" s="20">
        <f t="shared" si="30"/>
        <v>11834.909999999989</v>
      </c>
      <c r="BY123" s="17">
        <f t="shared" si="18"/>
        <v>99166.510000000359</v>
      </c>
      <c r="BZ123" s="17">
        <f t="shared" si="19"/>
        <v>4958.3300000000017</v>
      </c>
      <c r="CA123" s="17">
        <f t="shared" si="20"/>
        <v>46576.49000000002</v>
      </c>
      <c r="CB123" s="17">
        <f t="shared" si="21"/>
        <v>150701.33000000037</v>
      </c>
    </row>
    <row r="124" spans="1:80" x14ac:dyDescent="0.25">
      <c r="A124" t="str">
        <f t="shared" si="28"/>
        <v>NESI.BCHIMP</v>
      </c>
      <c r="B124" s="1" t="s">
        <v>194</v>
      </c>
      <c r="C124" s="1" t="s">
        <v>195</v>
      </c>
      <c r="D124" s="1" t="s">
        <v>21</v>
      </c>
      <c r="E124" s="17">
        <v>261.44000000000233</v>
      </c>
      <c r="F124" s="17">
        <v>111.45999999999913</v>
      </c>
      <c r="G124" s="17">
        <v>44.4399999999996</v>
      </c>
      <c r="H124" s="17">
        <v>202.90999999999985</v>
      </c>
      <c r="I124" s="17">
        <v>345.02999999999884</v>
      </c>
      <c r="J124" s="17">
        <v>388.35000000000582</v>
      </c>
      <c r="K124" s="17">
        <v>823.22000000000116</v>
      </c>
      <c r="L124" s="17">
        <v>329.05999999999767</v>
      </c>
      <c r="M124" s="17">
        <v>278.37999999999738</v>
      </c>
      <c r="N124" s="17">
        <v>1272.0999999999767</v>
      </c>
      <c r="O124" s="17">
        <v>504.24000000000524</v>
      </c>
      <c r="P124" s="17">
        <v>246.62000000000262</v>
      </c>
      <c r="Q124" s="20">
        <v>13.070000000000164</v>
      </c>
      <c r="R124" s="20">
        <v>5.5800000000000409</v>
      </c>
      <c r="S124" s="20">
        <v>2.2300000000000182</v>
      </c>
      <c r="T124" s="20">
        <v>10.139999999999873</v>
      </c>
      <c r="U124" s="20">
        <v>17.25</v>
      </c>
      <c r="V124" s="20">
        <v>19.420000000000073</v>
      </c>
      <c r="W124" s="20">
        <v>41.159999999999854</v>
      </c>
      <c r="X124" s="20">
        <v>16.450000000000045</v>
      </c>
      <c r="Y124" s="20">
        <v>13.919999999999845</v>
      </c>
      <c r="Z124" s="20">
        <v>63.600000000000364</v>
      </c>
      <c r="AA124" s="20">
        <v>25.210000000000036</v>
      </c>
      <c r="AB124" s="20">
        <v>12.340000000000146</v>
      </c>
      <c r="AC124" s="17">
        <v>127.68999999999869</v>
      </c>
      <c r="AD124" s="17">
        <v>53.940000000000509</v>
      </c>
      <c r="AE124" s="17">
        <v>21.329999999999927</v>
      </c>
      <c r="AF124" s="17">
        <v>96.430000000000291</v>
      </c>
      <c r="AG124" s="17">
        <v>162.35000000000218</v>
      </c>
      <c r="AH124" s="17">
        <v>180.75</v>
      </c>
      <c r="AI124" s="17">
        <v>379.08999999999651</v>
      </c>
      <c r="AJ124" s="17">
        <v>149.84999999999854</v>
      </c>
      <c r="AK124" s="17">
        <v>125.36000000000058</v>
      </c>
      <c r="AL124" s="17">
        <v>566.57000000000698</v>
      </c>
      <c r="AM124" s="17">
        <v>222.0099999999984</v>
      </c>
      <c r="AN124" s="17">
        <v>107.36999999999898</v>
      </c>
      <c r="AO124" s="20">
        <f t="shared" si="26"/>
        <v>402.20000000000118</v>
      </c>
      <c r="AP124" s="20">
        <f t="shared" si="29"/>
        <v>170.97999999999968</v>
      </c>
      <c r="AQ124" s="20">
        <f t="shared" si="29"/>
        <v>67.999999999999545</v>
      </c>
      <c r="AR124" s="20">
        <f t="shared" si="29"/>
        <v>309.48</v>
      </c>
      <c r="AS124" s="20">
        <f t="shared" si="29"/>
        <v>524.63000000000102</v>
      </c>
      <c r="AT124" s="20">
        <f t="shared" si="29"/>
        <v>588.52000000000589</v>
      </c>
      <c r="AU124" s="20">
        <f t="shared" si="29"/>
        <v>1243.4699999999975</v>
      </c>
      <c r="AV124" s="20">
        <f t="shared" si="29"/>
        <v>495.35999999999626</v>
      </c>
      <c r="AW124" s="20">
        <f t="shared" si="29"/>
        <v>417.65999999999781</v>
      </c>
      <c r="AX124" s="20">
        <f t="shared" si="29"/>
        <v>1902.2699999999841</v>
      </c>
      <c r="AY124" s="20">
        <f t="shared" si="29"/>
        <v>751.46000000000367</v>
      </c>
      <c r="AZ124" s="20">
        <f t="shared" si="29"/>
        <v>366.33000000000175</v>
      </c>
      <c r="BA124" s="17">
        <v>3.06</v>
      </c>
      <c r="BB124" s="17">
        <v>1.31</v>
      </c>
      <c r="BC124" s="17">
        <v>0.52</v>
      </c>
      <c r="BD124" s="17">
        <v>2.38</v>
      </c>
      <c r="BE124" s="17">
        <v>4.04</v>
      </c>
      <c r="BF124" s="17">
        <v>4.55</v>
      </c>
      <c r="BG124" s="17">
        <v>9.64</v>
      </c>
      <c r="BH124" s="17">
        <v>3.85</v>
      </c>
      <c r="BI124" s="17">
        <v>3.26</v>
      </c>
      <c r="BJ124" s="17">
        <v>14.9</v>
      </c>
      <c r="BK124" s="17">
        <v>5.91</v>
      </c>
      <c r="BL124" s="17">
        <v>2.89</v>
      </c>
      <c r="BM124" s="20">
        <f t="shared" si="27"/>
        <v>405.26000000000118</v>
      </c>
      <c r="BN124" s="20">
        <f t="shared" si="30"/>
        <v>172.28999999999968</v>
      </c>
      <c r="BO124" s="20">
        <f t="shared" si="30"/>
        <v>68.519999999999541</v>
      </c>
      <c r="BP124" s="20">
        <f t="shared" si="30"/>
        <v>311.86</v>
      </c>
      <c r="BQ124" s="20">
        <f t="shared" si="30"/>
        <v>528.67000000000098</v>
      </c>
      <c r="BR124" s="20">
        <f t="shared" si="30"/>
        <v>593.07000000000585</v>
      </c>
      <c r="BS124" s="20">
        <f t="shared" si="30"/>
        <v>1253.1099999999976</v>
      </c>
      <c r="BT124" s="20">
        <f t="shared" si="30"/>
        <v>499.20999999999628</v>
      </c>
      <c r="BU124" s="20">
        <f t="shared" si="30"/>
        <v>420.9199999999978</v>
      </c>
      <c r="BV124" s="20">
        <f t="shared" si="30"/>
        <v>1917.1699999999842</v>
      </c>
      <c r="BW124" s="20">
        <f t="shared" si="30"/>
        <v>757.37000000000364</v>
      </c>
      <c r="BX124" s="20">
        <f t="shared" si="30"/>
        <v>369.22000000000173</v>
      </c>
      <c r="BY124" s="17">
        <f t="shared" si="18"/>
        <v>4807.2499999999864</v>
      </c>
      <c r="BZ124" s="17">
        <f t="shared" si="19"/>
        <v>240.37000000000046</v>
      </c>
      <c r="CA124" s="17">
        <f t="shared" si="20"/>
        <v>2249.0500000000015</v>
      </c>
      <c r="CB124" s="17">
        <f t="shared" si="21"/>
        <v>7296.6699999999892</v>
      </c>
    </row>
    <row r="125" spans="1:80" x14ac:dyDescent="0.25">
      <c r="A125" t="str">
        <f t="shared" si="28"/>
        <v>TAU.SPR</v>
      </c>
      <c r="B125" s="1" t="s">
        <v>31</v>
      </c>
      <c r="C125" s="1" t="s">
        <v>196</v>
      </c>
      <c r="D125" s="1" t="s">
        <v>196</v>
      </c>
      <c r="E125" s="17">
        <v>608.85000000000582</v>
      </c>
      <c r="F125" s="17">
        <v>386.22999999999593</v>
      </c>
      <c r="G125" s="17">
        <v>363.04999999999563</v>
      </c>
      <c r="H125" s="17">
        <v>307.70999999999913</v>
      </c>
      <c r="I125" s="17">
        <v>441.63000000000466</v>
      </c>
      <c r="J125" s="17">
        <v>567.22999999999593</v>
      </c>
      <c r="K125" s="17">
        <v>1378.5299999999988</v>
      </c>
      <c r="L125" s="17">
        <v>392.41999999999825</v>
      </c>
      <c r="M125" s="17">
        <v>334.12000000000262</v>
      </c>
      <c r="N125" s="17">
        <v>918.38999999998487</v>
      </c>
      <c r="O125" s="17">
        <v>626.4600000000064</v>
      </c>
      <c r="P125" s="17">
        <v>509.02999999999884</v>
      </c>
      <c r="Q125" s="20">
        <v>30.4399999999996</v>
      </c>
      <c r="R125" s="20">
        <v>19.309999999999945</v>
      </c>
      <c r="S125" s="20">
        <v>18.149999999999636</v>
      </c>
      <c r="T125" s="20">
        <v>15.389999999999873</v>
      </c>
      <c r="U125" s="20">
        <v>22.079999999999927</v>
      </c>
      <c r="V125" s="20">
        <v>28.360000000000582</v>
      </c>
      <c r="W125" s="20">
        <v>68.930000000000291</v>
      </c>
      <c r="X125" s="20">
        <v>19.619999999999891</v>
      </c>
      <c r="Y125" s="20">
        <v>16.710000000000036</v>
      </c>
      <c r="Z125" s="20">
        <v>45.920000000000073</v>
      </c>
      <c r="AA125" s="20">
        <v>31.320000000000618</v>
      </c>
      <c r="AB125" s="20">
        <v>25.449999999999818</v>
      </c>
      <c r="AC125" s="17">
        <v>297.36999999999534</v>
      </c>
      <c r="AD125" s="17">
        <v>186.91999999999825</v>
      </c>
      <c r="AE125" s="17">
        <v>174.23999999999796</v>
      </c>
      <c r="AF125" s="17">
        <v>146.23999999999796</v>
      </c>
      <c r="AG125" s="17">
        <v>207.81000000000131</v>
      </c>
      <c r="AH125" s="17">
        <v>264.01000000000204</v>
      </c>
      <c r="AI125" s="17">
        <v>634.83000000000175</v>
      </c>
      <c r="AJ125" s="17">
        <v>178.70999999999913</v>
      </c>
      <c r="AK125" s="17">
        <v>150.45999999999913</v>
      </c>
      <c r="AL125" s="17">
        <v>409.04000000000087</v>
      </c>
      <c r="AM125" s="17">
        <v>275.83000000000175</v>
      </c>
      <c r="AN125" s="17">
        <v>221.61000000000058</v>
      </c>
      <c r="AO125" s="20">
        <f t="shared" si="26"/>
        <v>936.66000000000076</v>
      </c>
      <c r="AP125" s="20">
        <f t="shared" si="29"/>
        <v>592.45999999999412</v>
      </c>
      <c r="AQ125" s="20">
        <f t="shared" si="29"/>
        <v>555.43999999999323</v>
      </c>
      <c r="AR125" s="20">
        <f t="shared" si="29"/>
        <v>469.33999999999696</v>
      </c>
      <c r="AS125" s="20">
        <f t="shared" si="29"/>
        <v>671.52000000000589</v>
      </c>
      <c r="AT125" s="20">
        <f t="shared" si="29"/>
        <v>859.59999999999854</v>
      </c>
      <c r="AU125" s="20">
        <f t="shared" si="29"/>
        <v>2082.2900000000009</v>
      </c>
      <c r="AV125" s="20">
        <f t="shared" si="29"/>
        <v>590.74999999999727</v>
      </c>
      <c r="AW125" s="20">
        <f t="shared" si="29"/>
        <v>501.29000000000178</v>
      </c>
      <c r="AX125" s="20">
        <f t="shared" si="29"/>
        <v>1373.3499999999858</v>
      </c>
      <c r="AY125" s="20">
        <f t="shared" si="29"/>
        <v>933.61000000000877</v>
      </c>
      <c r="AZ125" s="20">
        <f t="shared" si="29"/>
        <v>756.08999999999924</v>
      </c>
      <c r="BA125" s="17">
        <v>7.13</v>
      </c>
      <c r="BB125" s="17">
        <v>4.5199999999999996</v>
      </c>
      <c r="BC125" s="17">
        <v>4.25</v>
      </c>
      <c r="BD125" s="17">
        <v>3.6</v>
      </c>
      <c r="BE125" s="17">
        <v>5.17</v>
      </c>
      <c r="BF125" s="17">
        <v>6.64</v>
      </c>
      <c r="BG125" s="17">
        <v>16.149999999999999</v>
      </c>
      <c r="BH125" s="17">
        <v>4.5999999999999996</v>
      </c>
      <c r="BI125" s="17">
        <v>3.91</v>
      </c>
      <c r="BJ125" s="17">
        <v>10.76</v>
      </c>
      <c r="BK125" s="17">
        <v>7.34</v>
      </c>
      <c r="BL125" s="17">
        <v>5.96</v>
      </c>
      <c r="BM125" s="20">
        <f t="shared" si="27"/>
        <v>943.79000000000076</v>
      </c>
      <c r="BN125" s="20">
        <f t="shared" si="30"/>
        <v>596.97999999999411</v>
      </c>
      <c r="BO125" s="20">
        <f t="shared" si="30"/>
        <v>559.68999999999323</v>
      </c>
      <c r="BP125" s="20">
        <f t="shared" si="30"/>
        <v>472.93999999999699</v>
      </c>
      <c r="BQ125" s="20">
        <f t="shared" si="30"/>
        <v>676.69000000000585</v>
      </c>
      <c r="BR125" s="20">
        <f t="shared" si="30"/>
        <v>866.23999999999853</v>
      </c>
      <c r="BS125" s="20">
        <f t="shared" si="30"/>
        <v>2098.440000000001</v>
      </c>
      <c r="BT125" s="20">
        <f t="shared" si="30"/>
        <v>595.34999999999729</v>
      </c>
      <c r="BU125" s="20">
        <f t="shared" si="30"/>
        <v>505.20000000000181</v>
      </c>
      <c r="BV125" s="20">
        <f t="shared" si="30"/>
        <v>1384.1099999999858</v>
      </c>
      <c r="BW125" s="20">
        <f t="shared" si="30"/>
        <v>940.9500000000088</v>
      </c>
      <c r="BX125" s="20">
        <f t="shared" si="30"/>
        <v>762.04999999999927</v>
      </c>
      <c r="BY125" s="17">
        <f t="shared" si="18"/>
        <v>6833.6499999999869</v>
      </c>
      <c r="BZ125" s="17">
        <f t="shared" si="19"/>
        <v>341.68000000000029</v>
      </c>
      <c r="CA125" s="17">
        <f t="shared" si="20"/>
        <v>3227.0999999999963</v>
      </c>
      <c r="CB125" s="17">
        <f t="shared" si="21"/>
        <v>10402.429999999984</v>
      </c>
    </row>
    <row r="126" spans="1:80" x14ac:dyDescent="0.25">
      <c r="A126" t="str">
        <f t="shared" si="28"/>
        <v>NESI.SPCIMP</v>
      </c>
      <c r="B126" s="1" t="s">
        <v>194</v>
      </c>
      <c r="C126" s="1" t="s">
        <v>197</v>
      </c>
      <c r="D126" s="1" t="s">
        <v>73</v>
      </c>
      <c r="E126" s="17">
        <v>-947.41000000000713</v>
      </c>
      <c r="F126" s="17">
        <v>-183.1299999999992</v>
      </c>
      <c r="G126" s="17">
        <v>-164.31999999999971</v>
      </c>
      <c r="H126" s="17">
        <v>-515.25</v>
      </c>
      <c r="I126" s="17">
        <v>-799.45000000000437</v>
      </c>
      <c r="J126" s="17">
        <v>-1201.669999999991</v>
      </c>
      <c r="K126" s="17">
        <v>-1968.4199999999983</v>
      </c>
      <c r="L126" s="17">
        <v>-571.13000000000102</v>
      </c>
      <c r="M126" s="17">
        <v>-1062.3600000000006</v>
      </c>
      <c r="N126" s="17">
        <v>-1108.3099999999977</v>
      </c>
      <c r="O126" s="17">
        <v>-698.2200000000048</v>
      </c>
      <c r="P126" s="17">
        <v>-620.40999999999985</v>
      </c>
      <c r="Q126" s="20">
        <v>-47.369999999999891</v>
      </c>
      <c r="R126" s="20">
        <v>-9.1599999999999682</v>
      </c>
      <c r="S126" s="20">
        <v>-8.210000000000008</v>
      </c>
      <c r="T126" s="20">
        <v>-25.759999999999991</v>
      </c>
      <c r="U126" s="20">
        <v>-39.970000000000027</v>
      </c>
      <c r="V126" s="20">
        <v>-60.080000000000155</v>
      </c>
      <c r="W126" s="20">
        <v>-98.420000000000016</v>
      </c>
      <c r="X126" s="20">
        <v>-28.549999999999983</v>
      </c>
      <c r="Y126" s="20">
        <v>-53.120000000000005</v>
      </c>
      <c r="Z126" s="20">
        <v>-55.420000000000073</v>
      </c>
      <c r="AA126" s="20">
        <v>-34.909999999999968</v>
      </c>
      <c r="AB126" s="20">
        <v>-31.020000000000039</v>
      </c>
      <c r="AC126" s="17">
        <v>-462.73999999999978</v>
      </c>
      <c r="AD126" s="17">
        <v>-88.630000000000109</v>
      </c>
      <c r="AE126" s="17">
        <v>-78.860000000000127</v>
      </c>
      <c r="AF126" s="17">
        <v>-244.88000000000011</v>
      </c>
      <c r="AG126" s="17">
        <v>-376.17000000000007</v>
      </c>
      <c r="AH126" s="17">
        <v>-559.30999999999949</v>
      </c>
      <c r="AI126" s="17">
        <v>-906.48000000000047</v>
      </c>
      <c r="AJ126" s="17">
        <v>-260.10000000000014</v>
      </c>
      <c r="AK126" s="17">
        <v>-478.40000000000009</v>
      </c>
      <c r="AL126" s="17">
        <v>-493.61999999999989</v>
      </c>
      <c r="AM126" s="17">
        <v>-307.42000000000007</v>
      </c>
      <c r="AN126" s="17">
        <v>-270.09999999999991</v>
      </c>
      <c r="AO126" s="20">
        <f t="shared" si="26"/>
        <v>-1457.5200000000068</v>
      </c>
      <c r="AP126" s="20">
        <f t="shared" si="29"/>
        <v>-280.91999999999928</v>
      </c>
      <c r="AQ126" s="20">
        <f t="shared" si="29"/>
        <v>-251.38999999999984</v>
      </c>
      <c r="AR126" s="20">
        <f t="shared" si="29"/>
        <v>-785.8900000000001</v>
      </c>
      <c r="AS126" s="20">
        <f t="shared" si="29"/>
        <v>-1215.5900000000045</v>
      </c>
      <c r="AT126" s="20">
        <f t="shared" si="29"/>
        <v>-1821.0599999999906</v>
      </c>
      <c r="AU126" s="20">
        <f t="shared" si="29"/>
        <v>-2973.3199999999988</v>
      </c>
      <c r="AV126" s="20">
        <f t="shared" si="29"/>
        <v>-859.78000000000111</v>
      </c>
      <c r="AW126" s="20">
        <f t="shared" si="29"/>
        <v>-1593.8800000000006</v>
      </c>
      <c r="AX126" s="20">
        <f t="shared" si="29"/>
        <v>-1657.3499999999976</v>
      </c>
      <c r="AY126" s="20">
        <f t="shared" si="29"/>
        <v>-1040.5500000000047</v>
      </c>
      <c r="AZ126" s="20">
        <f t="shared" si="29"/>
        <v>-921.52999999999975</v>
      </c>
      <c r="BA126" s="17">
        <v>-11.1</v>
      </c>
      <c r="BB126" s="17">
        <v>-2.14</v>
      </c>
      <c r="BC126" s="17">
        <v>-1.92</v>
      </c>
      <c r="BD126" s="17">
        <v>-6.03</v>
      </c>
      <c r="BE126" s="17">
        <v>-9.36</v>
      </c>
      <c r="BF126" s="17">
        <v>-14.07</v>
      </c>
      <c r="BG126" s="17">
        <v>-23.05</v>
      </c>
      <c r="BH126" s="17">
        <v>-6.69</v>
      </c>
      <c r="BI126" s="17">
        <v>-12.44</v>
      </c>
      <c r="BJ126" s="17">
        <v>-12.98</v>
      </c>
      <c r="BK126" s="17">
        <v>-8.18</v>
      </c>
      <c r="BL126" s="17">
        <v>-7.27</v>
      </c>
      <c r="BM126" s="20">
        <f t="shared" si="27"/>
        <v>-1468.6200000000067</v>
      </c>
      <c r="BN126" s="20">
        <f t="shared" si="30"/>
        <v>-283.05999999999926</v>
      </c>
      <c r="BO126" s="20">
        <f t="shared" si="30"/>
        <v>-253.30999999999983</v>
      </c>
      <c r="BP126" s="20">
        <f t="shared" si="30"/>
        <v>-791.92000000000007</v>
      </c>
      <c r="BQ126" s="20">
        <f t="shared" si="30"/>
        <v>-1224.9500000000044</v>
      </c>
      <c r="BR126" s="20">
        <f t="shared" si="30"/>
        <v>-1835.1299999999906</v>
      </c>
      <c r="BS126" s="20">
        <f t="shared" si="30"/>
        <v>-2996.369999999999</v>
      </c>
      <c r="BT126" s="20">
        <f t="shared" si="30"/>
        <v>-866.47000000000116</v>
      </c>
      <c r="BU126" s="20">
        <f t="shared" si="30"/>
        <v>-1606.3200000000006</v>
      </c>
      <c r="BV126" s="20">
        <f t="shared" si="30"/>
        <v>-1670.3299999999977</v>
      </c>
      <c r="BW126" s="20">
        <f t="shared" si="30"/>
        <v>-1048.7300000000048</v>
      </c>
      <c r="BX126" s="20">
        <f t="shared" si="30"/>
        <v>-928.79999999999973</v>
      </c>
      <c r="BY126" s="17">
        <f t="shared" si="18"/>
        <v>-9840.0800000000036</v>
      </c>
      <c r="BZ126" s="17">
        <f t="shared" si="19"/>
        <v>-491.99000000000007</v>
      </c>
      <c r="CA126" s="17">
        <f t="shared" si="20"/>
        <v>-4641.9400000000005</v>
      </c>
      <c r="CB126" s="17">
        <f t="shared" si="21"/>
        <v>-14974.010000000004</v>
      </c>
    </row>
    <row r="127" spans="1:80" x14ac:dyDescent="0.25">
      <c r="A127" t="str">
        <f t="shared" si="28"/>
        <v>NESI.BCHEXP</v>
      </c>
      <c r="B127" s="1" t="s">
        <v>194</v>
      </c>
      <c r="C127" s="1" t="s">
        <v>198</v>
      </c>
      <c r="D127" s="1" t="s">
        <v>28</v>
      </c>
      <c r="E127" s="17">
        <v>0</v>
      </c>
      <c r="F127" s="17">
        <v>0</v>
      </c>
      <c r="G127" s="17">
        <v>0</v>
      </c>
      <c r="H127" s="17">
        <v>0</v>
      </c>
      <c r="I127" s="17">
        <v>0</v>
      </c>
      <c r="J127" s="17">
        <v>7.0000000000000284E-2</v>
      </c>
      <c r="K127" s="17">
        <v>0</v>
      </c>
      <c r="L127" s="17">
        <v>0.90999999999999659</v>
      </c>
      <c r="M127" s="17">
        <v>0</v>
      </c>
      <c r="N127" s="17">
        <v>0</v>
      </c>
      <c r="O127" s="17">
        <v>0</v>
      </c>
      <c r="P127" s="17">
        <v>1.75</v>
      </c>
      <c r="Q127" s="20">
        <v>0</v>
      </c>
      <c r="R127" s="20">
        <v>0</v>
      </c>
      <c r="S127" s="20">
        <v>0</v>
      </c>
      <c r="T127" s="20">
        <v>0</v>
      </c>
      <c r="U127" s="20">
        <v>0</v>
      </c>
      <c r="V127" s="20">
        <v>0</v>
      </c>
      <c r="W127" s="20">
        <v>0</v>
      </c>
      <c r="X127" s="20">
        <v>5.0000000000000711E-2</v>
      </c>
      <c r="Y127" s="20">
        <v>0</v>
      </c>
      <c r="Z127" s="20">
        <v>0</v>
      </c>
      <c r="AA127" s="20">
        <v>0</v>
      </c>
      <c r="AB127" s="20">
        <v>8.9999999999999858E-2</v>
      </c>
      <c r="AC127" s="17">
        <v>0</v>
      </c>
      <c r="AD127" s="17">
        <v>0</v>
      </c>
      <c r="AE127" s="17">
        <v>0</v>
      </c>
      <c r="AF127" s="17">
        <v>0</v>
      </c>
      <c r="AG127" s="17">
        <v>0</v>
      </c>
      <c r="AH127" s="17">
        <v>2.9999999999999361E-2</v>
      </c>
      <c r="AI127" s="17">
        <v>0</v>
      </c>
      <c r="AJ127" s="17">
        <v>0.40999999999999659</v>
      </c>
      <c r="AK127" s="17">
        <v>0</v>
      </c>
      <c r="AL127" s="17">
        <v>0</v>
      </c>
      <c r="AM127" s="17">
        <v>0</v>
      </c>
      <c r="AN127" s="17">
        <v>0.76999999999998181</v>
      </c>
      <c r="AO127" s="20">
        <f t="shared" si="26"/>
        <v>0</v>
      </c>
      <c r="AP127" s="20">
        <f t="shared" si="29"/>
        <v>0</v>
      </c>
      <c r="AQ127" s="20">
        <f t="shared" si="29"/>
        <v>0</v>
      </c>
      <c r="AR127" s="20">
        <f t="shared" si="29"/>
        <v>0</v>
      </c>
      <c r="AS127" s="20">
        <f t="shared" si="29"/>
        <v>0</v>
      </c>
      <c r="AT127" s="20">
        <f t="shared" si="29"/>
        <v>9.9999999999999645E-2</v>
      </c>
      <c r="AU127" s="20">
        <f t="shared" si="29"/>
        <v>0</v>
      </c>
      <c r="AV127" s="20">
        <f t="shared" si="29"/>
        <v>1.3699999999999939</v>
      </c>
      <c r="AW127" s="20">
        <f t="shared" si="29"/>
        <v>0</v>
      </c>
      <c r="AX127" s="20">
        <f t="shared" si="29"/>
        <v>0</v>
      </c>
      <c r="AY127" s="20">
        <f t="shared" si="29"/>
        <v>0</v>
      </c>
      <c r="AZ127" s="20">
        <f t="shared" si="29"/>
        <v>2.6099999999999817</v>
      </c>
      <c r="BA127" s="17">
        <v>0</v>
      </c>
      <c r="BB127" s="17">
        <v>0</v>
      </c>
      <c r="BC127" s="17">
        <v>0</v>
      </c>
      <c r="BD127" s="17">
        <v>0</v>
      </c>
      <c r="BE127" s="17">
        <v>0</v>
      </c>
      <c r="BF127" s="17">
        <v>0</v>
      </c>
      <c r="BG127" s="17">
        <v>0</v>
      </c>
      <c r="BH127" s="17">
        <v>0.01</v>
      </c>
      <c r="BI127" s="17">
        <v>0</v>
      </c>
      <c r="BJ127" s="17">
        <v>0</v>
      </c>
      <c r="BK127" s="17">
        <v>0</v>
      </c>
      <c r="BL127" s="17">
        <v>0.02</v>
      </c>
      <c r="BM127" s="20">
        <f t="shared" si="27"/>
        <v>0</v>
      </c>
      <c r="BN127" s="20">
        <f t="shared" si="30"/>
        <v>0</v>
      </c>
      <c r="BO127" s="20">
        <f t="shared" si="30"/>
        <v>0</v>
      </c>
      <c r="BP127" s="20">
        <f t="shared" si="30"/>
        <v>0</v>
      </c>
      <c r="BQ127" s="20">
        <f t="shared" si="30"/>
        <v>0</v>
      </c>
      <c r="BR127" s="20">
        <f t="shared" si="30"/>
        <v>9.9999999999999645E-2</v>
      </c>
      <c r="BS127" s="20">
        <f t="shared" si="30"/>
        <v>0</v>
      </c>
      <c r="BT127" s="20">
        <f t="shared" si="30"/>
        <v>1.3799999999999939</v>
      </c>
      <c r="BU127" s="20">
        <f t="shared" si="30"/>
        <v>0</v>
      </c>
      <c r="BV127" s="20">
        <f t="shared" si="30"/>
        <v>0</v>
      </c>
      <c r="BW127" s="20">
        <f t="shared" si="30"/>
        <v>0</v>
      </c>
      <c r="BX127" s="20">
        <f t="shared" si="30"/>
        <v>2.6299999999999817</v>
      </c>
      <c r="BY127" s="17">
        <f t="shared" si="18"/>
        <v>2.7299999999999969</v>
      </c>
      <c r="BZ127" s="17">
        <f t="shared" si="19"/>
        <v>0.14000000000000057</v>
      </c>
      <c r="CA127" s="17">
        <f t="shared" si="20"/>
        <v>1.2399999999999778</v>
      </c>
      <c r="CB127" s="17">
        <f t="shared" si="21"/>
        <v>4.1099999999999755</v>
      </c>
    </row>
    <row r="128" spans="1:80" x14ac:dyDescent="0.25">
      <c r="A128" t="str">
        <f t="shared" si="28"/>
        <v>NESI.SPCEXP</v>
      </c>
      <c r="B128" s="1" t="s">
        <v>194</v>
      </c>
      <c r="C128" s="1" t="s">
        <v>199</v>
      </c>
      <c r="D128" s="1" t="s">
        <v>74</v>
      </c>
      <c r="E128" s="17">
        <v>1.1200000000000045</v>
      </c>
      <c r="F128" s="17">
        <v>13.710000000000036</v>
      </c>
      <c r="G128" s="17">
        <v>28.509999999999309</v>
      </c>
      <c r="H128" s="17">
        <v>23.920000000000073</v>
      </c>
      <c r="I128" s="17">
        <v>21.829999999999927</v>
      </c>
      <c r="J128" s="17">
        <v>13.25</v>
      </c>
      <c r="K128" s="17">
        <v>23.579999999999927</v>
      </c>
      <c r="L128" s="17">
        <v>25.670000000000073</v>
      </c>
      <c r="M128" s="17">
        <v>3.5500000000000682</v>
      </c>
      <c r="N128" s="17">
        <v>25.480000000000473</v>
      </c>
      <c r="O128" s="17">
        <v>32.049999999999272</v>
      </c>
      <c r="P128" s="17">
        <v>53.969999999999345</v>
      </c>
      <c r="Q128" s="20">
        <v>5.9999999999998721E-2</v>
      </c>
      <c r="R128" s="20">
        <v>0.68999999999999773</v>
      </c>
      <c r="S128" s="20">
        <v>1.4300000000000068</v>
      </c>
      <c r="T128" s="20">
        <v>1.1999999999999886</v>
      </c>
      <c r="U128" s="20">
        <v>1.089999999999975</v>
      </c>
      <c r="V128" s="20">
        <v>0.65999999999999659</v>
      </c>
      <c r="W128" s="20">
        <v>1.1800000000000068</v>
      </c>
      <c r="X128" s="20">
        <v>1.2800000000000011</v>
      </c>
      <c r="Y128" s="20">
        <v>0.17999999999999972</v>
      </c>
      <c r="Z128" s="20">
        <v>1.2800000000000011</v>
      </c>
      <c r="AA128" s="20">
        <v>1.5999999999999943</v>
      </c>
      <c r="AB128" s="20">
        <v>2.6999999999999886</v>
      </c>
      <c r="AC128" s="17">
        <v>0.54999999999999716</v>
      </c>
      <c r="AD128" s="17">
        <v>6.6399999999999864</v>
      </c>
      <c r="AE128" s="17">
        <v>13.690000000000055</v>
      </c>
      <c r="AF128" s="17">
        <v>11.369999999999891</v>
      </c>
      <c r="AG128" s="17">
        <v>10.269999999999982</v>
      </c>
      <c r="AH128" s="17">
        <v>6.1699999999999591</v>
      </c>
      <c r="AI128" s="17">
        <v>10.8599999999999</v>
      </c>
      <c r="AJ128" s="17">
        <v>11.689999999999827</v>
      </c>
      <c r="AK128" s="17">
        <v>1.5999999999999943</v>
      </c>
      <c r="AL128" s="17">
        <v>11.349999999999909</v>
      </c>
      <c r="AM128" s="17">
        <v>14.119999999999891</v>
      </c>
      <c r="AN128" s="17">
        <v>23.5</v>
      </c>
      <c r="AO128" s="20">
        <f t="shared" si="26"/>
        <v>1.7300000000000004</v>
      </c>
      <c r="AP128" s="20">
        <f t="shared" si="29"/>
        <v>21.04000000000002</v>
      </c>
      <c r="AQ128" s="20">
        <f t="shared" si="29"/>
        <v>43.62999999999937</v>
      </c>
      <c r="AR128" s="20">
        <f t="shared" si="29"/>
        <v>36.489999999999952</v>
      </c>
      <c r="AS128" s="20">
        <f t="shared" si="29"/>
        <v>33.189999999999884</v>
      </c>
      <c r="AT128" s="20">
        <f t="shared" si="29"/>
        <v>20.079999999999956</v>
      </c>
      <c r="AU128" s="20">
        <f t="shared" si="29"/>
        <v>35.619999999999834</v>
      </c>
      <c r="AV128" s="20">
        <f t="shared" si="29"/>
        <v>38.639999999999901</v>
      </c>
      <c r="AW128" s="20">
        <f t="shared" si="29"/>
        <v>5.3300000000000622</v>
      </c>
      <c r="AX128" s="20">
        <f t="shared" si="29"/>
        <v>38.110000000000383</v>
      </c>
      <c r="AY128" s="20">
        <f t="shared" si="29"/>
        <v>47.769999999999158</v>
      </c>
      <c r="AZ128" s="20">
        <f t="shared" si="29"/>
        <v>80.169999999999334</v>
      </c>
      <c r="BA128" s="17">
        <v>0.01</v>
      </c>
      <c r="BB128" s="17">
        <v>0.16</v>
      </c>
      <c r="BC128" s="17">
        <v>0.33</v>
      </c>
      <c r="BD128" s="17">
        <v>0.28000000000000003</v>
      </c>
      <c r="BE128" s="17">
        <v>0.26</v>
      </c>
      <c r="BF128" s="17">
        <v>0.16</v>
      </c>
      <c r="BG128" s="17">
        <v>0.28000000000000003</v>
      </c>
      <c r="BH128" s="17">
        <v>0.3</v>
      </c>
      <c r="BI128" s="17">
        <v>0.04</v>
      </c>
      <c r="BJ128" s="17">
        <v>0.3</v>
      </c>
      <c r="BK128" s="17">
        <v>0.38</v>
      </c>
      <c r="BL128" s="17">
        <v>0.63</v>
      </c>
      <c r="BM128" s="20">
        <f t="shared" si="27"/>
        <v>1.7400000000000004</v>
      </c>
      <c r="BN128" s="20">
        <f t="shared" si="30"/>
        <v>21.200000000000021</v>
      </c>
      <c r="BO128" s="20">
        <f t="shared" si="30"/>
        <v>43.959999999999368</v>
      </c>
      <c r="BP128" s="20">
        <f t="shared" si="30"/>
        <v>36.769999999999953</v>
      </c>
      <c r="BQ128" s="20">
        <f t="shared" si="30"/>
        <v>33.449999999999882</v>
      </c>
      <c r="BR128" s="20">
        <f t="shared" si="30"/>
        <v>20.239999999999956</v>
      </c>
      <c r="BS128" s="20">
        <f t="shared" si="30"/>
        <v>35.899999999999835</v>
      </c>
      <c r="BT128" s="20">
        <f t="shared" si="30"/>
        <v>38.939999999999898</v>
      </c>
      <c r="BU128" s="20">
        <f t="shared" si="30"/>
        <v>5.3700000000000623</v>
      </c>
      <c r="BV128" s="20">
        <f t="shared" si="30"/>
        <v>38.41000000000038</v>
      </c>
      <c r="BW128" s="20">
        <f t="shared" si="30"/>
        <v>48.14999999999916</v>
      </c>
      <c r="BX128" s="20">
        <f t="shared" si="30"/>
        <v>80.799999999999329</v>
      </c>
      <c r="BY128" s="17">
        <f t="shared" si="18"/>
        <v>266.63999999999851</v>
      </c>
      <c r="BZ128" s="17">
        <f t="shared" si="19"/>
        <v>13.349999999999955</v>
      </c>
      <c r="CA128" s="17">
        <f t="shared" si="20"/>
        <v>124.93999999999939</v>
      </c>
      <c r="CB128" s="17">
        <f t="shared" si="21"/>
        <v>404.92999999999785</v>
      </c>
    </row>
    <row r="129" spans="1:80" x14ac:dyDescent="0.25">
      <c r="A129" t="str">
        <f t="shared" si="28"/>
        <v>AP00.ST1</v>
      </c>
      <c r="B129" s="1" t="s">
        <v>231</v>
      </c>
      <c r="C129" s="1" t="s">
        <v>232</v>
      </c>
      <c r="D129" s="1" t="s">
        <v>232</v>
      </c>
      <c r="E129" s="17">
        <v>0</v>
      </c>
      <c r="F129" s="17">
        <v>0</v>
      </c>
      <c r="G129" s="17">
        <v>0</v>
      </c>
      <c r="H129" s="17">
        <v>0</v>
      </c>
      <c r="I129" s="17">
        <v>-0.14999999999999858</v>
      </c>
      <c r="J129" s="17">
        <v>-1.0199999999999818</v>
      </c>
      <c r="K129" s="17">
        <v>-4.25</v>
      </c>
      <c r="L129" s="17">
        <v>-1.6500000000000909</v>
      </c>
      <c r="M129" s="17">
        <v>-9.5000000000004547</v>
      </c>
      <c r="N129" s="17">
        <v>-8.9100000000003092</v>
      </c>
      <c r="O129" s="17">
        <v>-4.9600000000000364</v>
      </c>
      <c r="P129" s="17">
        <v>0</v>
      </c>
      <c r="Q129" s="20">
        <v>0</v>
      </c>
      <c r="R129" s="20">
        <v>0</v>
      </c>
      <c r="S129" s="20">
        <v>0</v>
      </c>
      <c r="T129" s="20">
        <v>0</v>
      </c>
      <c r="U129" s="20">
        <v>-1.0000000000000009E-2</v>
      </c>
      <c r="V129" s="20">
        <v>-5.0000000000000711E-2</v>
      </c>
      <c r="W129" s="20">
        <v>-0.21999999999999886</v>
      </c>
      <c r="X129" s="20">
        <v>-8.0000000000000071E-2</v>
      </c>
      <c r="Y129" s="20">
        <v>-0.46999999999999886</v>
      </c>
      <c r="Z129" s="20">
        <v>-0.45000000000000284</v>
      </c>
      <c r="AA129" s="20">
        <v>-0.23999999999999488</v>
      </c>
      <c r="AB129" s="20">
        <v>0</v>
      </c>
      <c r="AC129" s="17">
        <v>0</v>
      </c>
      <c r="AD129" s="17">
        <v>0</v>
      </c>
      <c r="AE129" s="17">
        <v>0</v>
      </c>
      <c r="AF129" s="17">
        <v>0</v>
      </c>
      <c r="AG129" s="17">
        <v>-7.0000000000000284E-2</v>
      </c>
      <c r="AH129" s="17">
        <v>-0.48000000000000398</v>
      </c>
      <c r="AI129" s="17">
        <v>-1.9499999999999886</v>
      </c>
      <c r="AJ129" s="17">
        <v>-0.75999999999999091</v>
      </c>
      <c r="AK129" s="17">
        <v>-4.2799999999999727</v>
      </c>
      <c r="AL129" s="17">
        <v>-3.9700000000000273</v>
      </c>
      <c r="AM129" s="17">
        <v>-2.1900000000000546</v>
      </c>
      <c r="AN129" s="17">
        <v>0</v>
      </c>
      <c r="AO129" s="20">
        <f t="shared" si="26"/>
        <v>0</v>
      </c>
      <c r="AP129" s="20">
        <f t="shared" si="29"/>
        <v>0</v>
      </c>
      <c r="AQ129" s="20">
        <f t="shared" si="29"/>
        <v>0</v>
      </c>
      <c r="AR129" s="20">
        <f t="shared" si="29"/>
        <v>0</v>
      </c>
      <c r="AS129" s="20">
        <f t="shared" si="29"/>
        <v>-0.22999999999999887</v>
      </c>
      <c r="AT129" s="20">
        <f t="shared" si="29"/>
        <v>-1.5499999999999865</v>
      </c>
      <c r="AU129" s="20">
        <f t="shared" si="29"/>
        <v>-6.4199999999999875</v>
      </c>
      <c r="AV129" s="20">
        <f t="shared" si="29"/>
        <v>-2.4900000000000819</v>
      </c>
      <c r="AW129" s="20">
        <f t="shared" si="29"/>
        <v>-14.250000000000426</v>
      </c>
      <c r="AX129" s="20">
        <f t="shared" si="29"/>
        <v>-13.330000000000339</v>
      </c>
      <c r="AY129" s="20">
        <f t="shared" si="29"/>
        <v>-7.3900000000000858</v>
      </c>
      <c r="AZ129" s="20">
        <f t="shared" si="29"/>
        <v>0</v>
      </c>
      <c r="BA129" s="17">
        <v>0</v>
      </c>
      <c r="BB129" s="17">
        <v>0</v>
      </c>
      <c r="BC129" s="17">
        <v>0</v>
      </c>
      <c r="BD129" s="17">
        <v>0</v>
      </c>
      <c r="BE129" s="17">
        <v>0</v>
      </c>
      <c r="BF129" s="17">
        <v>-0.01</v>
      </c>
      <c r="BG129" s="17">
        <v>-0.05</v>
      </c>
      <c r="BH129" s="17">
        <v>-0.02</v>
      </c>
      <c r="BI129" s="17">
        <v>-0.11</v>
      </c>
      <c r="BJ129" s="17">
        <v>-0.1</v>
      </c>
      <c r="BK129" s="17">
        <v>-0.06</v>
      </c>
      <c r="BL129" s="17">
        <v>0</v>
      </c>
      <c r="BM129" s="20">
        <f t="shared" si="27"/>
        <v>0</v>
      </c>
      <c r="BN129" s="20">
        <f t="shared" si="30"/>
        <v>0</v>
      </c>
      <c r="BO129" s="20">
        <f t="shared" si="30"/>
        <v>0</v>
      </c>
      <c r="BP129" s="20">
        <f t="shared" si="30"/>
        <v>0</v>
      </c>
      <c r="BQ129" s="20">
        <f t="shared" si="30"/>
        <v>-0.22999999999999887</v>
      </c>
      <c r="BR129" s="20">
        <f t="shared" si="30"/>
        <v>-1.5599999999999865</v>
      </c>
      <c r="BS129" s="20">
        <f t="shared" si="30"/>
        <v>-6.4699999999999873</v>
      </c>
      <c r="BT129" s="20">
        <f t="shared" si="30"/>
        <v>-2.5100000000000819</v>
      </c>
      <c r="BU129" s="20">
        <f t="shared" si="30"/>
        <v>-14.360000000000426</v>
      </c>
      <c r="BV129" s="20">
        <f t="shared" si="30"/>
        <v>-13.430000000000339</v>
      </c>
      <c r="BW129" s="20">
        <f t="shared" si="30"/>
        <v>-7.4500000000000854</v>
      </c>
      <c r="BX129" s="20">
        <f t="shared" si="30"/>
        <v>0</v>
      </c>
      <c r="BY129" s="17">
        <f t="shared" si="18"/>
        <v>-30.440000000000872</v>
      </c>
      <c r="BZ129" s="17">
        <f t="shared" si="19"/>
        <v>-1.5199999999999962</v>
      </c>
      <c r="CA129" s="17">
        <f t="shared" si="20"/>
        <v>-14.050000000000038</v>
      </c>
      <c r="CB129" s="17">
        <f t="shared" si="21"/>
        <v>-46.010000000000908</v>
      </c>
    </row>
    <row r="130" spans="1:80" x14ac:dyDescent="0.25">
      <c r="A130" t="str">
        <f t="shared" si="28"/>
        <v>AP00.ST2</v>
      </c>
      <c r="B130" s="1" t="s">
        <v>231</v>
      </c>
      <c r="C130" s="1" t="s">
        <v>233</v>
      </c>
      <c r="D130" s="1" t="s">
        <v>233</v>
      </c>
      <c r="E130" s="17">
        <v>0</v>
      </c>
      <c r="F130" s="17">
        <v>0</v>
      </c>
      <c r="G130" s="17">
        <v>0</v>
      </c>
      <c r="H130" s="17">
        <v>0</v>
      </c>
      <c r="I130" s="17">
        <v>0.50999999999999801</v>
      </c>
      <c r="J130" s="17">
        <v>4.8999999999999773</v>
      </c>
      <c r="K130" s="17">
        <v>0.63000000000000966</v>
      </c>
      <c r="L130" s="17">
        <v>5.0900000000000318</v>
      </c>
      <c r="M130" s="17">
        <v>6.7100000000000364</v>
      </c>
      <c r="N130" s="17">
        <v>14.789999999999964</v>
      </c>
      <c r="O130" s="17">
        <v>13.019999999999982</v>
      </c>
      <c r="P130" s="17">
        <v>0</v>
      </c>
      <c r="Q130" s="20">
        <v>0</v>
      </c>
      <c r="R130" s="20">
        <v>0</v>
      </c>
      <c r="S130" s="20">
        <v>0</v>
      </c>
      <c r="T130" s="20">
        <v>0</v>
      </c>
      <c r="U130" s="20">
        <v>3.0000000000000027E-2</v>
      </c>
      <c r="V130" s="20">
        <v>0.24000000000000199</v>
      </c>
      <c r="W130" s="20">
        <v>3.0000000000000027E-2</v>
      </c>
      <c r="X130" s="20">
        <v>0.25999999999999979</v>
      </c>
      <c r="Y130" s="20">
        <v>0.32999999999999829</v>
      </c>
      <c r="Z130" s="20">
        <v>0.74000000000000199</v>
      </c>
      <c r="AA130" s="20">
        <v>0.65999999999999659</v>
      </c>
      <c r="AB130" s="20">
        <v>0</v>
      </c>
      <c r="AC130" s="17">
        <v>0</v>
      </c>
      <c r="AD130" s="17">
        <v>0</v>
      </c>
      <c r="AE130" s="17">
        <v>0</v>
      </c>
      <c r="AF130" s="17">
        <v>0</v>
      </c>
      <c r="AG130" s="17">
        <v>0.24000000000000199</v>
      </c>
      <c r="AH130" s="17">
        <v>2.2800000000000011</v>
      </c>
      <c r="AI130" s="17">
        <v>0.28999999999999915</v>
      </c>
      <c r="AJ130" s="17">
        <v>2.3199999999999932</v>
      </c>
      <c r="AK130" s="17">
        <v>3.0300000000000011</v>
      </c>
      <c r="AL130" s="17">
        <v>6.589999999999975</v>
      </c>
      <c r="AM130" s="17">
        <v>5.7300000000000182</v>
      </c>
      <c r="AN130" s="17">
        <v>0</v>
      </c>
      <c r="AO130" s="20">
        <f t="shared" si="26"/>
        <v>0</v>
      </c>
      <c r="AP130" s="20">
        <f t="shared" si="29"/>
        <v>0</v>
      </c>
      <c r="AQ130" s="20">
        <f t="shared" si="29"/>
        <v>0</v>
      </c>
      <c r="AR130" s="20">
        <f t="shared" si="29"/>
        <v>0</v>
      </c>
      <c r="AS130" s="20">
        <f t="shared" si="29"/>
        <v>0.78</v>
      </c>
      <c r="AT130" s="20">
        <f t="shared" si="29"/>
        <v>7.4199999999999804</v>
      </c>
      <c r="AU130" s="20">
        <f t="shared" si="29"/>
        <v>0.95000000000000884</v>
      </c>
      <c r="AV130" s="20">
        <f t="shared" si="29"/>
        <v>7.6700000000000248</v>
      </c>
      <c r="AW130" s="20">
        <f t="shared" si="29"/>
        <v>10.070000000000036</v>
      </c>
      <c r="AX130" s="20">
        <f t="shared" si="29"/>
        <v>22.119999999999941</v>
      </c>
      <c r="AY130" s="20">
        <f t="shared" si="29"/>
        <v>19.409999999999997</v>
      </c>
      <c r="AZ130" s="20">
        <f t="shared" si="29"/>
        <v>0</v>
      </c>
      <c r="BA130" s="17">
        <v>0</v>
      </c>
      <c r="BB130" s="17">
        <v>0</v>
      </c>
      <c r="BC130" s="17">
        <v>0</v>
      </c>
      <c r="BD130" s="17">
        <v>0</v>
      </c>
      <c r="BE130" s="17">
        <v>0.01</v>
      </c>
      <c r="BF130" s="17">
        <v>0.06</v>
      </c>
      <c r="BG130" s="17">
        <v>0.01</v>
      </c>
      <c r="BH130" s="17">
        <v>0.06</v>
      </c>
      <c r="BI130" s="17">
        <v>0.08</v>
      </c>
      <c r="BJ130" s="17">
        <v>0.17</v>
      </c>
      <c r="BK130" s="17">
        <v>0.15</v>
      </c>
      <c r="BL130" s="17">
        <v>0</v>
      </c>
      <c r="BM130" s="20">
        <f t="shared" si="27"/>
        <v>0</v>
      </c>
      <c r="BN130" s="20">
        <f t="shared" si="30"/>
        <v>0</v>
      </c>
      <c r="BO130" s="20">
        <f t="shared" si="30"/>
        <v>0</v>
      </c>
      <c r="BP130" s="20">
        <f t="shared" si="30"/>
        <v>0</v>
      </c>
      <c r="BQ130" s="20">
        <f t="shared" si="30"/>
        <v>0.79</v>
      </c>
      <c r="BR130" s="20">
        <f t="shared" si="30"/>
        <v>7.47999999999998</v>
      </c>
      <c r="BS130" s="20">
        <f t="shared" si="30"/>
        <v>0.96000000000000885</v>
      </c>
      <c r="BT130" s="20">
        <f t="shared" si="30"/>
        <v>7.7300000000000244</v>
      </c>
      <c r="BU130" s="20">
        <f t="shared" si="30"/>
        <v>10.150000000000036</v>
      </c>
      <c r="BV130" s="20">
        <f t="shared" si="30"/>
        <v>22.289999999999942</v>
      </c>
      <c r="BW130" s="20">
        <f t="shared" si="30"/>
        <v>19.559999999999995</v>
      </c>
      <c r="BX130" s="20">
        <f t="shared" si="30"/>
        <v>0</v>
      </c>
      <c r="BY130" s="17">
        <f t="shared" si="18"/>
        <v>45.65</v>
      </c>
      <c r="BZ130" s="17">
        <f t="shared" si="19"/>
        <v>2.2899999999999987</v>
      </c>
      <c r="CA130" s="17">
        <f t="shared" si="20"/>
        <v>21.019999999999989</v>
      </c>
      <c r="CB130" s="17">
        <f t="shared" si="21"/>
        <v>68.95999999999998</v>
      </c>
    </row>
    <row r="131" spans="1:80" x14ac:dyDescent="0.25">
      <c r="A131" t="str">
        <f t="shared" si="28"/>
        <v>EEC.TAB1</v>
      </c>
      <c r="B131" s="1" t="s">
        <v>24</v>
      </c>
      <c r="C131" s="1" t="s">
        <v>200</v>
      </c>
      <c r="D131" s="1" t="s">
        <v>200</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6"/>
        <v>0</v>
      </c>
      <c r="AP131" s="20">
        <f t="shared" si="29"/>
        <v>0</v>
      </c>
      <c r="AQ131" s="20">
        <f t="shared" si="29"/>
        <v>0</v>
      </c>
      <c r="AR131" s="20">
        <f t="shared" si="29"/>
        <v>0</v>
      </c>
      <c r="AS131" s="20">
        <f t="shared" si="29"/>
        <v>0</v>
      </c>
      <c r="AT131" s="20">
        <f t="shared" si="29"/>
        <v>0</v>
      </c>
      <c r="AU131" s="20">
        <f t="shared" si="29"/>
        <v>0</v>
      </c>
      <c r="AV131" s="20">
        <f t="shared" si="29"/>
        <v>0</v>
      </c>
      <c r="AW131" s="20">
        <f t="shared" si="29"/>
        <v>0</v>
      </c>
      <c r="AX131" s="20">
        <f t="shared" si="29"/>
        <v>0</v>
      </c>
      <c r="AY131" s="20">
        <f t="shared" si="29"/>
        <v>0</v>
      </c>
      <c r="AZ131" s="20">
        <f t="shared" si="29"/>
        <v>0</v>
      </c>
      <c r="BA131" s="17">
        <v>0</v>
      </c>
      <c r="BB131" s="17">
        <v>0</v>
      </c>
      <c r="BC131" s="17">
        <v>0</v>
      </c>
      <c r="BD131" s="17">
        <v>0</v>
      </c>
      <c r="BE131" s="17">
        <v>0</v>
      </c>
      <c r="BF131" s="17">
        <v>0</v>
      </c>
      <c r="BG131" s="17">
        <v>0</v>
      </c>
      <c r="BH131" s="17">
        <v>0</v>
      </c>
      <c r="BI131" s="17">
        <v>0</v>
      </c>
      <c r="BJ131" s="17">
        <v>0</v>
      </c>
      <c r="BK131" s="17">
        <v>0</v>
      </c>
      <c r="BL131" s="17">
        <v>0</v>
      </c>
      <c r="BM131" s="20">
        <f t="shared" si="27"/>
        <v>0</v>
      </c>
      <c r="BN131" s="20">
        <f t="shared" si="30"/>
        <v>0</v>
      </c>
      <c r="BO131" s="20">
        <f t="shared" si="30"/>
        <v>0</v>
      </c>
      <c r="BP131" s="20">
        <f t="shared" si="30"/>
        <v>0</v>
      </c>
      <c r="BQ131" s="20">
        <f t="shared" si="30"/>
        <v>0</v>
      </c>
      <c r="BR131" s="20">
        <f t="shared" si="30"/>
        <v>0</v>
      </c>
      <c r="BS131" s="20">
        <f t="shared" si="30"/>
        <v>0</v>
      </c>
      <c r="BT131" s="20">
        <f t="shared" si="30"/>
        <v>0</v>
      </c>
      <c r="BU131" s="20">
        <f t="shared" si="30"/>
        <v>0</v>
      </c>
      <c r="BV131" s="20">
        <f t="shared" si="30"/>
        <v>0</v>
      </c>
      <c r="BW131" s="20">
        <f t="shared" si="30"/>
        <v>0</v>
      </c>
      <c r="BX131" s="20">
        <f t="shared" si="30"/>
        <v>0</v>
      </c>
      <c r="BY131" s="17">
        <f t="shared" si="18"/>
        <v>0</v>
      </c>
      <c r="BZ131" s="17">
        <f t="shared" si="19"/>
        <v>0</v>
      </c>
      <c r="CA131" s="17">
        <f t="shared" si="20"/>
        <v>0</v>
      </c>
      <c r="CB131" s="17">
        <f t="shared" si="21"/>
        <v>0</v>
      </c>
    </row>
    <row r="132" spans="1:80" x14ac:dyDescent="0.25">
      <c r="A132" t="str">
        <f t="shared" si="28"/>
        <v>CHD.TAY1</v>
      </c>
      <c r="B132" s="1" t="s">
        <v>229</v>
      </c>
      <c r="C132" s="1" t="s">
        <v>202</v>
      </c>
      <c r="D132" s="1" t="s">
        <v>202</v>
      </c>
      <c r="E132" s="17">
        <v>0</v>
      </c>
      <c r="F132" s="17">
        <v>0</v>
      </c>
      <c r="G132" s="17">
        <v>0</v>
      </c>
      <c r="H132" s="17">
        <v>0</v>
      </c>
      <c r="I132" s="17">
        <v>1313.6800000000003</v>
      </c>
      <c r="J132" s="17">
        <v>759.48999999999978</v>
      </c>
      <c r="K132" s="17">
        <v>3397.6899999999951</v>
      </c>
      <c r="L132" s="17">
        <v>1939.6200000000026</v>
      </c>
      <c r="M132" s="17">
        <v>1563.0399999999972</v>
      </c>
      <c r="N132" s="17">
        <v>1874.6900000000023</v>
      </c>
      <c r="O132" s="17">
        <v>0</v>
      </c>
      <c r="P132" s="17">
        <v>0</v>
      </c>
      <c r="Q132" s="20">
        <v>0</v>
      </c>
      <c r="R132" s="20">
        <v>0</v>
      </c>
      <c r="S132" s="20">
        <v>0</v>
      </c>
      <c r="T132" s="20">
        <v>0</v>
      </c>
      <c r="U132" s="20">
        <v>65.680000000000064</v>
      </c>
      <c r="V132" s="20">
        <v>37.980000000000018</v>
      </c>
      <c r="W132" s="20">
        <v>169.88000000000011</v>
      </c>
      <c r="X132" s="20">
        <v>96.990000000000009</v>
      </c>
      <c r="Y132" s="20">
        <v>78.149999999999864</v>
      </c>
      <c r="Z132" s="20">
        <v>93.730000000000018</v>
      </c>
      <c r="AA132" s="20">
        <v>0</v>
      </c>
      <c r="AB132" s="20">
        <v>0</v>
      </c>
      <c r="AC132" s="17">
        <v>0</v>
      </c>
      <c r="AD132" s="17">
        <v>0</v>
      </c>
      <c r="AE132" s="17">
        <v>0</v>
      </c>
      <c r="AF132" s="17">
        <v>0</v>
      </c>
      <c r="AG132" s="17">
        <v>618.1299999999992</v>
      </c>
      <c r="AH132" s="17">
        <v>353.49000000000069</v>
      </c>
      <c r="AI132" s="17">
        <v>1564.6599999999999</v>
      </c>
      <c r="AJ132" s="17">
        <v>883.32999999999993</v>
      </c>
      <c r="AK132" s="17">
        <v>703.86000000000058</v>
      </c>
      <c r="AL132" s="17">
        <v>834.95000000000073</v>
      </c>
      <c r="AM132" s="17">
        <v>0</v>
      </c>
      <c r="AN132" s="17">
        <v>0</v>
      </c>
      <c r="AO132" s="20">
        <f t="shared" si="26"/>
        <v>0</v>
      </c>
      <c r="AP132" s="20">
        <f t="shared" si="29"/>
        <v>0</v>
      </c>
      <c r="AQ132" s="20">
        <f t="shared" si="29"/>
        <v>0</v>
      </c>
      <c r="AR132" s="20">
        <f t="shared" si="29"/>
        <v>0</v>
      </c>
      <c r="AS132" s="20">
        <f t="shared" si="29"/>
        <v>1997.4899999999996</v>
      </c>
      <c r="AT132" s="20">
        <f t="shared" si="29"/>
        <v>1150.9600000000005</v>
      </c>
      <c r="AU132" s="20">
        <f t="shared" si="29"/>
        <v>5132.229999999995</v>
      </c>
      <c r="AV132" s="20">
        <f t="shared" si="29"/>
        <v>2919.9400000000023</v>
      </c>
      <c r="AW132" s="20">
        <f t="shared" si="29"/>
        <v>2345.0499999999975</v>
      </c>
      <c r="AX132" s="20">
        <f t="shared" si="29"/>
        <v>2803.3700000000031</v>
      </c>
      <c r="AY132" s="20">
        <f t="shared" si="29"/>
        <v>0</v>
      </c>
      <c r="AZ132" s="20">
        <f t="shared" si="29"/>
        <v>0</v>
      </c>
      <c r="BA132" s="17">
        <v>0</v>
      </c>
      <c r="BB132" s="17">
        <v>0</v>
      </c>
      <c r="BC132" s="17">
        <v>0</v>
      </c>
      <c r="BD132" s="17">
        <v>0</v>
      </c>
      <c r="BE132" s="17">
        <v>15.39</v>
      </c>
      <c r="BF132" s="17">
        <v>8.9</v>
      </c>
      <c r="BG132" s="17">
        <v>39.79</v>
      </c>
      <c r="BH132" s="17">
        <v>22.72</v>
      </c>
      <c r="BI132" s="17">
        <v>18.309999999999999</v>
      </c>
      <c r="BJ132" s="17">
        <v>21.96</v>
      </c>
      <c r="BK132" s="17">
        <v>0</v>
      </c>
      <c r="BL132" s="17">
        <v>0</v>
      </c>
      <c r="BM132" s="20">
        <f t="shared" si="27"/>
        <v>0</v>
      </c>
      <c r="BN132" s="20">
        <f t="shared" si="30"/>
        <v>0</v>
      </c>
      <c r="BO132" s="20">
        <f t="shared" si="30"/>
        <v>0</v>
      </c>
      <c r="BP132" s="20">
        <f t="shared" si="30"/>
        <v>0</v>
      </c>
      <c r="BQ132" s="20">
        <f t="shared" si="30"/>
        <v>2012.8799999999997</v>
      </c>
      <c r="BR132" s="20">
        <f t="shared" si="30"/>
        <v>1159.8600000000006</v>
      </c>
      <c r="BS132" s="20">
        <f t="shared" si="30"/>
        <v>5172.019999999995</v>
      </c>
      <c r="BT132" s="20">
        <f t="shared" si="30"/>
        <v>2942.6600000000021</v>
      </c>
      <c r="BU132" s="20">
        <f t="shared" si="30"/>
        <v>2363.3599999999974</v>
      </c>
      <c r="BV132" s="20">
        <f t="shared" si="30"/>
        <v>2825.3300000000031</v>
      </c>
      <c r="BW132" s="20">
        <f t="shared" si="30"/>
        <v>0</v>
      </c>
      <c r="BX132" s="20">
        <f t="shared" si="30"/>
        <v>0</v>
      </c>
      <c r="BY132" s="17">
        <f t="shared" si="18"/>
        <v>10848.209999999997</v>
      </c>
      <c r="BZ132" s="17">
        <f t="shared" si="19"/>
        <v>542.41000000000008</v>
      </c>
      <c r="CA132" s="17">
        <f t="shared" si="20"/>
        <v>5085.4900000000016</v>
      </c>
      <c r="CB132" s="17">
        <f t="shared" si="21"/>
        <v>16476.109999999997</v>
      </c>
    </row>
    <row r="133" spans="1:80" x14ac:dyDescent="0.25">
      <c r="A133" t="str">
        <f t="shared" si="28"/>
        <v>CHD.TAY2</v>
      </c>
      <c r="B133" s="1" t="s">
        <v>229</v>
      </c>
      <c r="C133" s="1" t="s">
        <v>654</v>
      </c>
      <c r="D133" s="1" t="s">
        <v>654</v>
      </c>
      <c r="E133" s="17">
        <v>18.680000000000291</v>
      </c>
      <c r="F133" s="17">
        <v>9.5100000000002183</v>
      </c>
      <c r="G133" s="17">
        <v>4.6600000000000819</v>
      </c>
      <c r="H133" s="17">
        <v>4.0199999999999818</v>
      </c>
      <c r="I133" s="17">
        <v>7.4800000000000182</v>
      </c>
      <c r="J133" s="17">
        <v>5.6200000000001182</v>
      </c>
      <c r="K133" s="17">
        <v>3.5999999999999091</v>
      </c>
      <c r="L133" s="17">
        <v>2.9900000000000091</v>
      </c>
      <c r="M133" s="17">
        <v>8.2799999999999727</v>
      </c>
      <c r="N133" s="17">
        <v>15.909999999999854</v>
      </c>
      <c r="O133" s="17">
        <v>20.170000000000073</v>
      </c>
      <c r="P133" s="17">
        <v>15.980000000000473</v>
      </c>
      <c r="Q133" s="20">
        <v>0.93000000000000682</v>
      </c>
      <c r="R133" s="20">
        <v>0.46999999999999886</v>
      </c>
      <c r="S133" s="20">
        <v>0.23000000000000398</v>
      </c>
      <c r="T133" s="20">
        <v>0.20000000000000284</v>
      </c>
      <c r="U133" s="20">
        <v>0.37000000000000455</v>
      </c>
      <c r="V133" s="20">
        <v>0.28000000000000114</v>
      </c>
      <c r="W133" s="20">
        <v>0.17999999999999972</v>
      </c>
      <c r="X133" s="20">
        <v>0.15000000000000213</v>
      </c>
      <c r="Y133" s="20">
        <v>0.40999999999999659</v>
      </c>
      <c r="Z133" s="20">
        <v>0.79000000000002046</v>
      </c>
      <c r="AA133" s="20">
        <v>1.0099999999999909</v>
      </c>
      <c r="AB133" s="20">
        <v>0.80000000000001137</v>
      </c>
      <c r="AC133" s="17">
        <v>9.1300000000001091</v>
      </c>
      <c r="AD133" s="17">
        <v>4.6000000000001364</v>
      </c>
      <c r="AE133" s="17">
        <v>2.2399999999999523</v>
      </c>
      <c r="AF133" s="17">
        <v>1.9099999999999682</v>
      </c>
      <c r="AG133" s="17">
        <v>3.5200000000000955</v>
      </c>
      <c r="AH133" s="17">
        <v>2.6199999999998909</v>
      </c>
      <c r="AI133" s="17">
        <v>1.6599999999999682</v>
      </c>
      <c r="AJ133" s="17">
        <v>1.3599999999999568</v>
      </c>
      <c r="AK133" s="17">
        <v>3.7200000000000273</v>
      </c>
      <c r="AL133" s="17">
        <v>7.0800000000001546</v>
      </c>
      <c r="AM133" s="17">
        <v>8.8799999999998818</v>
      </c>
      <c r="AN133" s="17">
        <v>6.9600000000000364</v>
      </c>
      <c r="AO133" s="20">
        <f t="shared" ref="AO133:AO144" si="31">E133+Q133+AC133</f>
        <v>28.740000000000407</v>
      </c>
      <c r="AP133" s="20">
        <f t="shared" si="29"/>
        <v>14.580000000000354</v>
      </c>
      <c r="AQ133" s="20">
        <f t="shared" si="29"/>
        <v>7.1300000000000381</v>
      </c>
      <c r="AR133" s="20">
        <f t="shared" si="29"/>
        <v>6.1299999999999528</v>
      </c>
      <c r="AS133" s="20">
        <f t="shared" si="29"/>
        <v>11.370000000000118</v>
      </c>
      <c r="AT133" s="20">
        <f t="shared" si="29"/>
        <v>8.5200000000000102</v>
      </c>
      <c r="AU133" s="20">
        <f t="shared" si="29"/>
        <v>5.4399999999998769</v>
      </c>
      <c r="AV133" s="20">
        <f t="shared" si="29"/>
        <v>4.499999999999968</v>
      </c>
      <c r="AW133" s="20">
        <f t="shared" si="29"/>
        <v>12.409999999999997</v>
      </c>
      <c r="AX133" s="20">
        <f t="shared" si="29"/>
        <v>23.78000000000003</v>
      </c>
      <c r="AY133" s="20">
        <f t="shared" si="29"/>
        <v>30.059999999999945</v>
      </c>
      <c r="AZ133" s="20">
        <f t="shared" si="29"/>
        <v>23.740000000000521</v>
      </c>
      <c r="BA133" s="17">
        <v>0.22</v>
      </c>
      <c r="BB133" s="17">
        <v>0.11</v>
      </c>
      <c r="BC133" s="17">
        <v>0.05</v>
      </c>
      <c r="BD133" s="17">
        <v>0.05</v>
      </c>
      <c r="BE133" s="17">
        <v>0.09</v>
      </c>
      <c r="BF133" s="17">
        <v>7.0000000000000007E-2</v>
      </c>
      <c r="BG133" s="17">
        <v>0.04</v>
      </c>
      <c r="BH133" s="17">
        <v>0.04</v>
      </c>
      <c r="BI133" s="17">
        <v>0.1</v>
      </c>
      <c r="BJ133" s="17">
        <v>0.19</v>
      </c>
      <c r="BK133" s="17">
        <v>0.24</v>
      </c>
      <c r="BL133" s="17">
        <v>0.19</v>
      </c>
      <c r="BM133" s="20">
        <f t="shared" ref="BM133:BM144" si="32">AO133+BA133</f>
        <v>28.960000000000406</v>
      </c>
      <c r="BN133" s="20">
        <f t="shared" si="30"/>
        <v>14.690000000000353</v>
      </c>
      <c r="BO133" s="20">
        <f t="shared" si="30"/>
        <v>7.1800000000000379</v>
      </c>
      <c r="BP133" s="20">
        <f t="shared" si="30"/>
        <v>6.1799999999999526</v>
      </c>
      <c r="BQ133" s="20">
        <f t="shared" si="30"/>
        <v>11.460000000000118</v>
      </c>
      <c r="BR133" s="20">
        <f t="shared" si="30"/>
        <v>8.5900000000000105</v>
      </c>
      <c r="BS133" s="20">
        <f t="shared" si="30"/>
        <v>5.479999999999877</v>
      </c>
      <c r="BT133" s="20">
        <f t="shared" si="30"/>
        <v>4.5399999999999681</v>
      </c>
      <c r="BU133" s="20">
        <f t="shared" si="30"/>
        <v>12.509999999999996</v>
      </c>
      <c r="BV133" s="20">
        <f t="shared" si="30"/>
        <v>23.970000000000031</v>
      </c>
      <c r="BW133" s="20">
        <f t="shared" si="30"/>
        <v>30.299999999999944</v>
      </c>
      <c r="BX133" s="20">
        <f t="shared" si="30"/>
        <v>23.930000000000522</v>
      </c>
      <c r="BY133" s="17">
        <f t="shared" ref="BY133:BY144" si="33">SUM(E133:P133)</f>
        <v>116.900000000001</v>
      </c>
      <c r="BZ133" s="17">
        <f t="shared" ref="BZ133:BZ144" si="34">SUM(Q133:AB133)</f>
        <v>5.8200000000000394</v>
      </c>
      <c r="CA133" s="17">
        <f t="shared" si="20"/>
        <v>55.070000000000171</v>
      </c>
      <c r="CB133" s="17">
        <f t="shared" si="21"/>
        <v>177.79000000000121</v>
      </c>
    </row>
    <row r="134" spans="1:80" x14ac:dyDescent="0.25">
      <c r="A134" t="str">
        <f t="shared" si="28"/>
        <v>TCN.TC01</v>
      </c>
      <c r="B134" s="1" t="s">
        <v>33</v>
      </c>
      <c r="C134" s="1" t="s">
        <v>203</v>
      </c>
      <c r="D134" s="1" t="s">
        <v>203</v>
      </c>
      <c r="E134" s="17">
        <v>1118.8500000000058</v>
      </c>
      <c r="F134" s="17">
        <v>764.77999999999884</v>
      </c>
      <c r="G134" s="17">
        <v>683.66000000000349</v>
      </c>
      <c r="H134" s="17">
        <v>579.66999999999825</v>
      </c>
      <c r="I134" s="17">
        <v>711.22000000000116</v>
      </c>
      <c r="J134" s="17">
        <v>934.35999999998603</v>
      </c>
      <c r="K134" s="17">
        <v>1969.1900000000023</v>
      </c>
      <c r="L134" s="17">
        <v>1078.4199999999837</v>
      </c>
      <c r="M134" s="17">
        <v>1181.710000000021</v>
      </c>
      <c r="N134" s="17">
        <v>2989.6600000000326</v>
      </c>
      <c r="O134" s="17">
        <v>1606.6399999999849</v>
      </c>
      <c r="P134" s="17">
        <v>1044.8999999999942</v>
      </c>
      <c r="Q134" s="20">
        <v>55.940000000000509</v>
      </c>
      <c r="R134" s="20">
        <v>38.240000000000691</v>
      </c>
      <c r="S134" s="20">
        <v>34.179999999999382</v>
      </c>
      <c r="T134" s="20">
        <v>28.989999999999782</v>
      </c>
      <c r="U134" s="20">
        <v>35.5600000000004</v>
      </c>
      <c r="V134" s="20">
        <v>46.719999999999345</v>
      </c>
      <c r="W134" s="20">
        <v>98.460000000000946</v>
      </c>
      <c r="X134" s="20">
        <v>53.920000000000073</v>
      </c>
      <c r="Y134" s="20">
        <v>59.090000000000146</v>
      </c>
      <c r="Z134" s="20">
        <v>149.47999999999956</v>
      </c>
      <c r="AA134" s="20">
        <v>80.340000000000146</v>
      </c>
      <c r="AB134" s="20">
        <v>52.240000000001601</v>
      </c>
      <c r="AC134" s="17">
        <v>546.47000000000116</v>
      </c>
      <c r="AD134" s="17">
        <v>370.11999999999534</v>
      </c>
      <c r="AE134" s="17">
        <v>328.11000000000058</v>
      </c>
      <c r="AF134" s="17">
        <v>275.5</v>
      </c>
      <c r="AG134" s="17">
        <v>334.65000000000146</v>
      </c>
      <c r="AH134" s="17">
        <v>434.88999999999942</v>
      </c>
      <c r="AI134" s="17">
        <v>906.8300000000163</v>
      </c>
      <c r="AJ134" s="17">
        <v>491.13000000000466</v>
      </c>
      <c r="AK134" s="17">
        <v>532.13999999999942</v>
      </c>
      <c r="AL134" s="17">
        <v>1331.5499999999884</v>
      </c>
      <c r="AM134" s="17">
        <v>707.3799999999901</v>
      </c>
      <c r="AN134" s="17">
        <v>454.90999999998894</v>
      </c>
      <c r="AO134" s="20">
        <f t="shared" si="31"/>
        <v>1721.2600000000075</v>
      </c>
      <c r="AP134" s="20">
        <f t="shared" si="29"/>
        <v>1173.1399999999949</v>
      </c>
      <c r="AQ134" s="20">
        <f t="shared" si="29"/>
        <v>1045.9500000000035</v>
      </c>
      <c r="AR134" s="20">
        <f t="shared" si="29"/>
        <v>884.15999999999804</v>
      </c>
      <c r="AS134" s="20">
        <f t="shared" si="29"/>
        <v>1081.430000000003</v>
      </c>
      <c r="AT134" s="20">
        <f t="shared" si="29"/>
        <v>1415.9699999999848</v>
      </c>
      <c r="AU134" s="20">
        <f t="shared" si="29"/>
        <v>2974.4800000000196</v>
      </c>
      <c r="AV134" s="20">
        <f t="shared" si="29"/>
        <v>1623.4699999999884</v>
      </c>
      <c r="AW134" s="20">
        <f t="shared" si="29"/>
        <v>1772.9400000000205</v>
      </c>
      <c r="AX134" s="20">
        <f t="shared" si="29"/>
        <v>4470.6900000000205</v>
      </c>
      <c r="AY134" s="20">
        <f t="shared" si="29"/>
        <v>2394.3599999999751</v>
      </c>
      <c r="AZ134" s="20">
        <f t="shared" si="29"/>
        <v>1552.0499999999847</v>
      </c>
      <c r="BA134" s="17">
        <v>13.1</v>
      </c>
      <c r="BB134" s="17">
        <v>8.9600000000000009</v>
      </c>
      <c r="BC134" s="17">
        <v>8.01</v>
      </c>
      <c r="BD134" s="17">
        <v>6.79</v>
      </c>
      <c r="BE134" s="17">
        <v>8.33</v>
      </c>
      <c r="BF134" s="17">
        <v>10.94</v>
      </c>
      <c r="BG134" s="17">
        <v>23.06</v>
      </c>
      <c r="BH134" s="17">
        <v>12.63</v>
      </c>
      <c r="BI134" s="17">
        <v>13.84</v>
      </c>
      <c r="BJ134" s="17">
        <v>35.020000000000003</v>
      </c>
      <c r="BK134" s="17">
        <v>18.82</v>
      </c>
      <c r="BL134" s="17">
        <v>12.24</v>
      </c>
      <c r="BM134" s="20">
        <f t="shared" si="32"/>
        <v>1734.3600000000074</v>
      </c>
      <c r="BN134" s="20">
        <f t="shared" si="30"/>
        <v>1182.0999999999949</v>
      </c>
      <c r="BO134" s="20">
        <f t="shared" si="30"/>
        <v>1053.9600000000034</v>
      </c>
      <c r="BP134" s="20">
        <f t="shared" si="30"/>
        <v>890.949999999998</v>
      </c>
      <c r="BQ134" s="20">
        <f t="shared" si="30"/>
        <v>1089.7600000000029</v>
      </c>
      <c r="BR134" s="20">
        <f t="shared" si="30"/>
        <v>1426.9099999999848</v>
      </c>
      <c r="BS134" s="20">
        <f t="shared" si="30"/>
        <v>2997.5400000000195</v>
      </c>
      <c r="BT134" s="20">
        <f t="shared" si="30"/>
        <v>1636.0999999999885</v>
      </c>
      <c r="BU134" s="20">
        <f t="shared" si="30"/>
        <v>1786.7800000000204</v>
      </c>
      <c r="BV134" s="20">
        <f t="shared" si="30"/>
        <v>4505.710000000021</v>
      </c>
      <c r="BW134" s="20">
        <f t="shared" si="30"/>
        <v>2413.1799999999753</v>
      </c>
      <c r="BX134" s="20">
        <f t="shared" si="30"/>
        <v>1564.2899999999847</v>
      </c>
      <c r="BY134" s="17">
        <f t="shared" si="33"/>
        <v>14663.060000000012</v>
      </c>
      <c r="BZ134" s="17">
        <f t="shared" si="34"/>
        <v>733.16000000000258</v>
      </c>
      <c r="CA134" s="17">
        <f t="shared" ref="CA134:CA144" si="35">SUM(AC134:AN134,BA134:BL134)</f>
        <v>6885.4199999999864</v>
      </c>
      <c r="CB134" s="17">
        <f t="shared" ref="CB134:CB144" si="36">SUM(BM134:BX134)</f>
        <v>22281.640000000003</v>
      </c>
    </row>
    <row r="135" spans="1:80" x14ac:dyDescent="0.25">
      <c r="A135" t="str">
        <f t="shared" si="28"/>
        <v>TCN.TC02</v>
      </c>
      <c r="B135" s="1" t="s">
        <v>33</v>
      </c>
      <c r="C135" s="1" t="s">
        <v>204</v>
      </c>
      <c r="D135" s="1" t="s">
        <v>204</v>
      </c>
      <c r="E135" s="17">
        <v>-7.2759576141834259E-12</v>
      </c>
      <c r="F135" s="17">
        <v>1.0000000002037268E-2</v>
      </c>
      <c r="G135" s="17">
        <v>-3.637978807091713E-12</v>
      </c>
      <c r="H135" s="17">
        <v>0</v>
      </c>
      <c r="I135" s="17">
        <v>-1.0000000002037268E-2</v>
      </c>
      <c r="J135" s="17">
        <v>-1.0000000002037268E-2</v>
      </c>
      <c r="K135" s="17">
        <v>9.9999999947613105E-3</v>
      </c>
      <c r="L135" s="17">
        <v>9.9999999947613105E-3</v>
      </c>
      <c r="M135" s="17">
        <v>-7.2759576141834259E-12</v>
      </c>
      <c r="N135" s="17">
        <v>0</v>
      </c>
      <c r="O135" s="17">
        <v>-9.9999999947613105E-3</v>
      </c>
      <c r="P135" s="17">
        <v>0</v>
      </c>
      <c r="Q135" s="20">
        <v>0</v>
      </c>
      <c r="R135" s="20">
        <v>0</v>
      </c>
      <c r="S135" s="20">
        <v>0</v>
      </c>
      <c r="T135" s="20">
        <v>0</v>
      </c>
      <c r="U135" s="20">
        <v>0</v>
      </c>
      <c r="V135" s="20">
        <v>0</v>
      </c>
      <c r="W135" s="20">
        <v>0</v>
      </c>
      <c r="X135" s="20">
        <v>0</v>
      </c>
      <c r="Y135" s="20">
        <v>0</v>
      </c>
      <c r="Z135" s="20">
        <v>0</v>
      </c>
      <c r="AA135" s="20">
        <v>0</v>
      </c>
      <c r="AB135" s="20">
        <v>0</v>
      </c>
      <c r="AC135" s="17">
        <v>0</v>
      </c>
      <c r="AD135" s="17">
        <v>9.9999999999909051E-3</v>
      </c>
      <c r="AE135" s="17">
        <v>0</v>
      </c>
      <c r="AF135" s="17">
        <v>0</v>
      </c>
      <c r="AG135" s="17">
        <v>0</v>
      </c>
      <c r="AH135" s="17">
        <v>0</v>
      </c>
      <c r="AI135" s="17">
        <v>1.0000000000218279E-2</v>
      </c>
      <c r="AJ135" s="17">
        <v>0</v>
      </c>
      <c r="AK135" s="17">
        <v>0</v>
      </c>
      <c r="AL135" s="17">
        <v>0</v>
      </c>
      <c r="AM135" s="17">
        <v>0</v>
      </c>
      <c r="AN135" s="17">
        <v>0</v>
      </c>
      <c r="AO135" s="20">
        <f t="shared" si="31"/>
        <v>-7.2759576141834259E-12</v>
      </c>
      <c r="AP135" s="20">
        <f t="shared" si="29"/>
        <v>2.0000000002028173E-2</v>
      </c>
      <c r="AQ135" s="20">
        <f t="shared" si="29"/>
        <v>-3.637978807091713E-12</v>
      </c>
      <c r="AR135" s="20">
        <f t="shared" si="29"/>
        <v>0</v>
      </c>
      <c r="AS135" s="20">
        <f t="shared" si="29"/>
        <v>-1.0000000002037268E-2</v>
      </c>
      <c r="AT135" s="20">
        <f t="shared" si="29"/>
        <v>-1.0000000002037268E-2</v>
      </c>
      <c r="AU135" s="20">
        <f t="shared" si="29"/>
        <v>1.9999999994979589E-2</v>
      </c>
      <c r="AV135" s="20">
        <f t="shared" si="29"/>
        <v>9.9999999947613105E-3</v>
      </c>
      <c r="AW135" s="20">
        <f t="shared" si="29"/>
        <v>-7.2759576141834259E-12</v>
      </c>
      <c r="AX135" s="20">
        <f t="shared" si="29"/>
        <v>0</v>
      </c>
      <c r="AY135" s="20">
        <f t="shared" si="29"/>
        <v>-9.9999999947613105E-3</v>
      </c>
      <c r="AZ135" s="20">
        <f t="shared" si="29"/>
        <v>0</v>
      </c>
      <c r="BA135" s="17">
        <v>0</v>
      </c>
      <c r="BB135" s="17">
        <v>0</v>
      </c>
      <c r="BC135" s="17">
        <v>0</v>
      </c>
      <c r="BD135" s="17">
        <v>0</v>
      </c>
      <c r="BE135" s="17">
        <v>0</v>
      </c>
      <c r="BF135" s="17">
        <v>0</v>
      </c>
      <c r="BG135" s="17">
        <v>0</v>
      </c>
      <c r="BH135" s="17">
        <v>0</v>
      </c>
      <c r="BI135" s="17">
        <v>0</v>
      </c>
      <c r="BJ135" s="17">
        <v>0</v>
      </c>
      <c r="BK135" s="17">
        <v>0</v>
      </c>
      <c r="BL135" s="17">
        <v>0</v>
      </c>
      <c r="BM135" s="20">
        <f t="shared" si="32"/>
        <v>-7.2759576141834259E-12</v>
      </c>
      <c r="BN135" s="20">
        <f t="shared" si="30"/>
        <v>2.0000000002028173E-2</v>
      </c>
      <c r="BO135" s="20">
        <f t="shared" si="30"/>
        <v>-3.637978807091713E-12</v>
      </c>
      <c r="BP135" s="20">
        <f t="shared" si="30"/>
        <v>0</v>
      </c>
      <c r="BQ135" s="20">
        <f t="shared" si="30"/>
        <v>-1.0000000002037268E-2</v>
      </c>
      <c r="BR135" s="20">
        <f t="shared" si="30"/>
        <v>-1.0000000002037268E-2</v>
      </c>
      <c r="BS135" s="20">
        <f t="shared" si="30"/>
        <v>1.9999999994979589E-2</v>
      </c>
      <c r="BT135" s="20">
        <f t="shared" si="30"/>
        <v>9.9999999947613105E-3</v>
      </c>
      <c r="BU135" s="20">
        <f t="shared" si="30"/>
        <v>-7.2759576141834259E-12</v>
      </c>
      <c r="BV135" s="20">
        <f t="shared" si="30"/>
        <v>0</v>
      </c>
      <c r="BW135" s="20">
        <f t="shared" si="30"/>
        <v>-9.9999999947613105E-3</v>
      </c>
      <c r="BX135" s="20">
        <f t="shared" si="30"/>
        <v>0</v>
      </c>
      <c r="BY135" s="17">
        <f t="shared" si="33"/>
        <v>-2.5465851649641991E-11</v>
      </c>
      <c r="BZ135" s="17">
        <f t="shared" si="34"/>
        <v>0</v>
      </c>
      <c r="CA135" s="17">
        <f t="shared" si="35"/>
        <v>2.0000000000209184E-2</v>
      </c>
      <c r="CB135" s="17">
        <f t="shared" si="36"/>
        <v>1.9999999974743332E-2</v>
      </c>
    </row>
    <row r="136" spans="1:80" x14ac:dyDescent="0.25">
      <c r="A136" t="str">
        <f t="shared" si="28"/>
        <v>TCN.BCHIMP</v>
      </c>
      <c r="B136" s="1" t="s">
        <v>33</v>
      </c>
      <c r="C136" s="1" t="s">
        <v>712</v>
      </c>
      <c r="D136" s="1" t="s">
        <v>21</v>
      </c>
      <c r="E136" s="17">
        <v>116.04000000000087</v>
      </c>
      <c r="F136" s="17">
        <v>8.6700000000000728</v>
      </c>
      <c r="G136" s="17">
        <v>5.3299999999999272</v>
      </c>
      <c r="H136" s="17">
        <v>71.899999999999636</v>
      </c>
      <c r="I136" s="17">
        <v>222.86000000000058</v>
      </c>
      <c r="J136" s="17">
        <v>273.94000000000233</v>
      </c>
      <c r="K136" s="17">
        <v>785.29999999998836</v>
      </c>
      <c r="L136" s="17">
        <v>132.43999999999869</v>
      </c>
      <c r="M136" s="17">
        <v>76.590000000000146</v>
      </c>
      <c r="N136" s="17">
        <v>979.1699999999837</v>
      </c>
      <c r="O136" s="17">
        <v>378.68000000000029</v>
      </c>
      <c r="P136" s="17">
        <v>72.920000000001892</v>
      </c>
      <c r="Q136" s="20">
        <v>5.8000000000000682</v>
      </c>
      <c r="R136" s="20">
        <v>0.43999999999999773</v>
      </c>
      <c r="S136" s="20">
        <v>0.26999999999999602</v>
      </c>
      <c r="T136" s="20">
        <v>3.6000000000000227</v>
      </c>
      <c r="U136" s="20">
        <v>11.1400000000001</v>
      </c>
      <c r="V136" s="20">
        <v>13.700000000000045</v>
      </c>
      <c r="W136" s="20">
        <v>39.260000000000218</v>
      </c>
      <c r="X136" s="20">
        <v>6.6200000000000045</v>
      </c>
      <c r="Y136" s="20">
        <v>3.8299999999999841</v>
      </c>
      <c r="Z136" s="20">
        <v>48.960000000000036</v>
      </c>
      <c r="AA136" s="20">
        <v>18.929999999999836</v>
      </c>
      <c r="AB136" s="20">
        <v>3.6399999999999864</v>
      </c>
      <c r="AC136" s="17">
        <v>56.670000000000073</v>
      </c>
      <c r="AD136" s="17">
        <v>4.1999999999999318</v>
      </c>
      <c r="AE136" s="17">
        <v>2.5500000000000114</v>
      </c>
      <c r="AF136" s="17">
        <v>34.170000000000073</v>
      </c>
      <c r="AG136" s="17">
        <v>104.86000000000058</v>
      </c>
      <c r="AH136" s="17">
        <v>127.5</v>
      </c>
      <c r="AI136" s="17">
        <v>361.63000000000466</v>
      </c>
      <c r="AJ136" s="17">
        <v>60.3100000000004</v>
      </c>
      <c r="AK136" s="17">
        <v>34.490000000000236</v>
      </c>
      <c r="AL136" s="17">
        <v>436.09999999999854</v>
      </c>
      <c r="AM136" s="17">
        <v>166.72999999999956</v>
      </c>
      <c r="AN136" s="17">
        <v>31.75</v>
      </c>
      <c r="AO136" s="20">
        <f t="shared" si="31"/>
        <v>178.51000000000101</v>
      </c>
      <c r="AP136" s="20">
        <f t="shared" si="29"/>
        <v>13.310000000000002</v>
      </c>
      <c r="AQ136" s="20">
        <f t="shared" si="29"/>
        <v>8.1499999999999346</v>
      </c>
      <c r="AR136" s="20">
        <f t="shared" si="29"/>
        <v>109.66999999999973</v>
      </c>
      <c r="AS136" s="20">
        <f t="shared" si="29"/>
        <v>338.86000000000126</v>
      </c>
      <c r="AT136" s="20">
        <f t="shared" si="29"/>
        <v>415.14000000000237</v>
      </c>
      <c r="AU136" s="20">
        <f t="shared" si="29"/>
        <v>1186.1899999999932</v>
      </c>
      <c r="AV136" s="20">
        <f t="shared" si="29"/>
        <v>199.3699999999991</v>
      </c>
      <c r="AW136" s="20">
        <f t="shared" si="29"/>
        <v>114.91000000000037</v>
      </c>
      <c r="AX136" s="20">
        <f t="shared" si="29"/>
        <v>1464.2299999999823</v>
      </c>
      <c r="AY136" s="20">
        <f t="shared" si="29"/>
        <v>564.33999999999969</v>
      </c>
      <c r="AZ136" s="20">
        <f t="shared" si="29"/>
        <v>108.31000000000188</v>
      </c>
      <c r="BA136" s="17">
        <v>1.36</v>
      </c>
      <c r="BB136" s="17">
        <v>0.1</v>
      </c>
      <c r="BC136" s="17">
        <v>0.06</v>
      </c>
      <c r="BD136" s="17">
        <v>0.84</v>
      </c>
      <c r="BE136" s="17">
        <v>2.61</v>
      </c>
      <c r="BF136" s="17">
        <v>3.21</v>
      </c>
      <c r="BG136" s="17">
        <v>9.1999999999999993</v>
      </c>
      <c r="BH136" s="17">
        <v>1.55</v>
      </c>
      <c r="BI136" s="17">
        <v>0.9</v>
      </c>
      <c r="BJ136" s="17">
        <v>11.47</v>
      </c>
      <c r="BK136" s="17">
        <v>4.4400000000000004</v>
      </c>
      <c r="BL136" s="17">
        <v>0.85</v>
      </c>
      <c r="BM136" s="20">
        <f t="shared" si="32"/>
        <v>179.87000000000103</v>
      </c>
      <c r="BN136" s="20">
        <f t="shared" si="30"/>
        <v>13.410000000000002</v>
      </c>
      <c r="BO136" s="20">
        <f t="shared" si="30"/>
        <v>8.2099999999999351</v>
      </c>
      <c r="BP136" s="20">
        <f t="shared" si="30"/>
        <v>110.50999999999974</v>
      </c>
      <c r="BQ136" s="20">
        <f t="shared" si="30"/>
        <v>341.47000000000128</v>
      </c>
      <c r="BR136" s="20">
        <f t="shared" si="30"/>
        <v>418.35000000000235</v>
      </c>
      <c r="BS136" s="20">
        <f t="shared" si="30"/>
        <v>1195.3899999999933</v>
      </c>
      <c r="BT136" s="20">
        <f t="shared" si="30"/>
        <v>200.91999999999911</v>
      </c>
      <c r="BU136" s="20">
        <f t="shared" si="30"/>
        <v>115.81000000000037</v>
      </c>
      <c r="BV136" s="20">
        <f t="shared" si="30"/>
        <v>1475.6999999999823</v>
      </c>
      <c r="BW136" s="20">
        <f t="shared" si="30"/>
        <v>568.77999999999975</v>
      </c>
      <c r="BX136" s="20">
        <f t="shared" si="30"/>
        <v>109.16000000000187</v>
      </c>
      <c r="BY136" s="17">
        <f t="shared" si="33"/>
        <v>3123.8399999999765</v>
      </c>
      <c r="BZ136" s="17">
        <f t="shared" si="34"/>
        <v>156.19000000000028</v>
      </c>
      <c r="CA136" s="17">
        <f t="shared" si="35"/>
        <v>1457.5500000000038</v>
      </c>
      <c r="CB136" s="17">
        <f t="shared" si="36"/>
        <v>4737.5799999999808</v>
      </c>
    </row>
    <row r="137" spans="1:80" x14ac:dyDescent="0.25">
      <c r="A137" t="str">
        <f t="shared" si="28"/>
        <v>TCN.BCHEXP</v>
      </c>
      <c r="B137" s="1" t="s">
        <v>33</v>
      </c>
      <c r="C137" s="1" t="s">
        <v>713</v>
      </c>
      <c r="D137" s="1" t="s">
        <v>28</v>
      </c>
      <c r="E137" s="17">
        <v>8.9999999999999858E-2</v>
      </c>
      <c r="F137" s="17">
        <v>14.230000000000018</v>
      </c>
      <c r="G137" s="17">
        <v>5.6600000000000819</v>
      </c>
      <c r="H137" s="17">
        <v>11.269999999999982</v>
      </c>
      <c r="I137" s="17">
        <v>0.71000000000000796</v>
      </c>
      <c r="J137" s="17">
        <v>12.539999999999964</v>
      </c>
      <c r="K137" s="17">
        <v>10.299999999999727</v>
      </c>
      <c r="L137" s="17">
        <v>16.859999999999673</v>
      </c>
      <c r="M137" s="17">
        <v>16.389999999999873</v>
      </c>
      <c r="N137" s="17">
        <v>33.040000000000873</v>
      </c>
      <c r="O137" s="17">
        <v>34.980000000000473</v>
      </c>
      <c r="P137" s="17">
        <v>67.81000000000131</v>
      </c>
      <c r="Q137" s="20">
        <v>1.0000000000000009E-2</v>
      </c>
      <c r="R137" s="20">
        <v>0.71000000000000796</v>
      </c>
      <c r="S137" s="20">
        <v>0.29000000000000625</v>
      </c>
      <c r="T137" s="20">
        <v>0.56000000000000227</v>
      </c>
      <c r="U137" s="20">
        <v>2.9999999999999361E-2</v>
      </c>
      <c r="V137" s="20">
        <v>0.63000000000002387</v>
      </c>
      <c r="W137" s="20">
        <v>0.51000000000000512</v>
      </c>
      <c r="X137" s="20">
        <v>0.84999999999999432</v>
      </c>
      <c r="Y137" s="20">
        <v>0.81999999999999318</v>
      </c>
      <c r="Z137" s="20">
        <v>1.6500000000000341</v>
      </c>
      <c r="AA137" s="20">
        <v>1.75</v>
      </c>
      <c r="AB137" s="20">
        <v>3.3899999999999864</v>
      </c>
      <c r="AC137" s="17">
        <v>3.9999999999999147E-2</v>
      </c>
      <c r="AD137" s="17">
        <v>6.8900000000001</v>
      </c>
      <c r="AE137" s="17">
        <v>2.7099999999999227</v>
      </c>
      <c r="AF137" s="17">
        <v>5.3500000000001364</v>
      </c>
      <c r="AG137" s="17">
        <v>0.32999999999999829</v>
      </c>
      <c r="AH137" s="17">
        <v>5.8400000000001455</v>
      </c>
      <c r="AI137" s="17">
        <v>4.75</v>
      </c>
      <c r="AJ137" s="17">
        <v>7.6800000000000637</v>
      </c>
      <c r="AK137" s="17">
        <v>7.3799999999998818</v>
      </c>
      <c r="AL137" s="17">
        <v>14.7199999999998</v>
      </c>
      <c r="AM137" s="17">
        <v>15.410000000000309</v>
      </c>
      <c r="AN137" s="17">
        <v>29.520000000000437</v>
      </c>
      <c r="AO137" s="20">
        <f t="shared" si="31"/>
        <v>0.13999999999999901</v>
      </c>
      <c r="AP137" s="20">
        <f t="shared" si="29"/>
        <v>21.830000000000126</v>
      </c>
      <c r="AQ137" s="20">
        <f t="shared" si="29"/>
        <v>8.6600000000000108</v>
      </c>
      <c r="AR137" s="20">
        <f t="shared" si="29"/>
        <v>17.180000000000121</v>
      </c>
      <c r="AS137" s="20">
        <f t="shared" si="29"/>
        <v>1.0700000000000056</v>
      </c>
      <c r="AT137" s="20">
        <f t="shared" si="29"/>
        <v>19.010000000000133</v>
      </c>
      <c r="AU137" s="20">
        <f t="shared" si="29"/>
        <v>15.559999999999732</v>
      </c>
      <c r="AV137" s="20">
        <f t="shared" si="29"/>
        <v>25.389999999999731</v>
      </c>
      <c r="AW137" s="20">
        <f t="shared" si="29"/>
        <v>24.589999999999748</v>
      </c>
      <c r="AX137" s="20">
        <f t="shared" si="29"/>
        <v>49.410000000000707</v>
      </c>
      <c r="AY137" s="20">
        <f t="shared" si="29"/>
        <v>52.140000000000782</v>
      </c>
      <c r="AZ137" s="20">
        <f t="shared" si="29"/>
        <v>100.72000000000173</v>
      </c>
      <c r="BA137" s="17">
        <v>0</v>
      </c>
      <c r="BB137" s="17">
        <v>0.17</v>
      </c>
      <c r="BC137" s="17">
        <v>7.0000000000000007E-2</v>
      </c>
      <c r="BD137" s="17">
        <v>0.13</v>
      </c>
      <c r="BE137" s="17">
        <v>0.01</v>
      </c>
      <c r="BF137" s="17">
        <v>0.15</v>
      </c>
      <c r="BG137" s="17">
        <v>0.12</v>
      </c>
      <c r="BH137" s="17">
        <v>0.2</v>
      </c>
      <c r="BI137" s="17">
        <v>0.19</v>
      </c>
      <c r="BJ137" s="17">
        <v>0.39</v>
      </c>
      <c r="BK137" s="17">
        <v>0.41</v>
      </c>
      <c r="BL137" s="17">
        <v>0.79</v>
      </c>
      <c r="BM137" s="20">
        <f t="shared" si="32"/>
        <v>0.13999999999999901</v>
      </c>
      <c r="BN137" s="20">
        <f t="shared" si="30"/>
        <v>22.000000000000128</v>
      </c>
      <c r="BO137" s="20">
        <f t="shared" si="30"/>
        <v>8.7300000000000111</v>
      </c>
      <c r="BP137" s="20">
        <f t="shared" si="30"/>
        <v>17.31000000000012</v>
      </c>
      <c r="BQ137" s="20">
        <f t="shared" si="30"/>
        <v>1.0800000000000056</v>
      </c>
      <c r="BR137" s="20">
        <f t="shared" si="30"/>
        <v>19.160000000000132</v>
      </c>
      <c r="BS137" s="20">
        <f t="shared" si="30"/>
        <v>15.679999999999731</v>
      </c>
      <c r="BT137" s="20">
        <f t="shared" si="30"/>
        <v>25.58999999999973</v>
      </c>
      <c r="BU137" s="20">
        <f t="shared" si="30"/>
        <v>24.779999999999749</v>
      </c>
      <c r="BV137" s="20">
        <f t="shared" si="30"/>
        <v>49.800000000000708</v>
      </c>
      <c r="BW137" s="20">
        <f t="shared" si="30"/>
        <v>52.550000000000779</v>
      </c>
      <c r="BX137" s="20">
        <f t="shared" si="30"/>
        <v>101.51000000000174</v>
      </c>
      <c r="BY137" s="17">
        <f t="shared" si="33"/>
        <v>223.88000000000198</v>
      </c>
      <c r="BZ137" s="17">
        <f t="shared" si="34"/>
        <v>11.200000000000053</v>
      </c>
      <c r="CA137" s="17">
        <f t="shared" si="35"/>
        <v>103.25000000000081</v>
      </c>
      <c r="CB137" s="17">
        <f t="shared" si="36"/>
        <v>338.33000000000283</v>
      </c>
    </row>
    <row r="138" spans="1:80" x14ac:dyDescent="0.25">
      <c r="A138" t="str">
        <f t="shared" si="28"/>
        <v>TEN.BCHIMP</v>
      </c>
      <c r="B138" s="1" t="s">
        <v>205</v>
      </c>
      <c r="C138" s="1" t="s">
        <v>206</v>
      </c>
      <c r="D138" s="1" t="s">
        <v>21</v>
      </c>
      <c r="E138" s="17">
        <v>2.1899999999999977</v>
      </c>
      <c r="F138" s="17">
        <v>0.37000000000000455</v>
      </c>
      <c r="G138" s="17">
        <v>6.5900000000000318</v>
      </c>
      <c r="H138" s="17">
        <v>19.300000000000182</v>
      </c>
      <c r="I138" s="17">
        <v>73.880000000001019</v>
      </c>
      <c r="J138" s="17">
        <v>74.979999999999563</v>
      </c>
      <c r="K138" s="17">
        <v>220.01000000000204</v>
      </c>
      <c r="L138" s="17">
        <v>33.730000000000473</v>
      </c>
      <c r="M138" s="17">
        <v>6.5099999999999909</v>
      </c>
      <c r="N138" s="17">
        <v>39.1200000000008</v>
      </c>
      <c r="O138" s="17">
        <v>114.80999999999767</v>
      </c>
      <c r="P138" s="17">
        <v>27.539999999999964</v>
      </c>
      <c r="Q138" s="20">
        <v>0.10999999999999943</v>
      </c>
      <c r="R138" s="20">
        <v>2.0000000000000018E-2</v>
      </c>
      <c r="S138" s="20">
        <v>0.32999999999999829</v>
      </c>
      <c r="T138" s="20">
        <v>0.96999999999999886</v>
      </c>
      <c r="U138" s="20">
        <v>3.6999999999999318</v>
      </c>
      <c r="V138" s="20">
        <v>3.75</v>
      </c>
      <c r="W138" s="20">
        <v>11</v>
      </c>
      <c r="X138" s="20">
        <v>1.6899999999999977</v>
      </c>
      <c r="Y138" s="20">
        <v>0.32000000000000028</v>
      </c>
      <c r="Z138" s="20">
        <v>1.960000000000008</v>
      </c>
      <c r="AA138" s="20">
        <v>5.7400000000000091</v>
      </c>
      <c r="AB138" s="20">
        <v>1.3799999999999955</v>
      </c>
      <c r="AC138" s="17">
        <v>1.0699999999999932</v>
      </c>
      <c r="AD138" s="17">
        <v>0.17999999999999972</v>
      </c>
      <c r="AE138" s="17">
        <v>3.160000000000025</v>
      </c>
      <c r="AF138" s="17">
        <v>9.1700000000000728</v>
      </c>
      <c r="AG138" s="17">
        <v>34.769999999999527</v>
      </c>
      <c r="AH138" s="17">
        <v>34.900000000000546</v>
      </c>
      <c r="AI138" s="17">
        <v>101.32000000000153</v>
      </c>
      <c r="AJ138" s="17">
        <v>15.360000000000127</v>
      </c>
      <c r="AK138" s="17">
        <v>2.9399999999999977</v>
      </c>
      <c r="AL138" s="17">
        <v>17.420000000000073</v>
      </c>
      <c r="AM138" s="17">
        <v>50.550000000000182</v>
      </c>
      <c r="AN138" s="17">
        <v>11.990000000000009</v>
      </c>
      <c r="AO138" s="20">
        <f t="shared" si="31"/>
        <v>3.3699999999999903</v>
      </c>
      <c r="AP138" s="20">
        <f t="shared" si="29"/>
        <v>0.57000000000000428</v>
      </c>
      <c r="AQ138" s="20">
        <f t="shared" si="29"/>
        <v>10.080000000000055</v>
      </c>
      <c r="AR138" s="20">
        <f t="shared" si="29"/>
        <v>29.440000000000254</v>
      </c>
      <c r="AS138" s="20">
        <f t="shared" si="29"/>
        <v>112.35000000000048</v>
      </c>
      <c r="AT138" s="20">
        <f t="shared" si="29"/>
        <v>113.63000000000011</v>
      </c>
      <c r="AU138" s="20">
        <f t="shared" si="29"/>
        <v>332.33000000000357</v>
      </c>
      <c r="AV138" s="20">
        <f t="shared" si="29"/>
        <v>50.780000000000598</v>
      </c>
      <c r="AW138" s="20">
        <f t="shared" si="29"/>
        <v>9.7699999999999889</v>
      </c>
      <c r="AX138" s="20">
        <f t="shared" si="29"/>
        <v>58.500000000000881</v>
      </c>
      <c r="AY138" s="20">
        <f t="shared" si="29"/>
        <v>171.09999999999786</v>
      </c>
      <c r="AZ138" s="20">
        <f t="shared" si="29"/>
        <v>40.909999999999968</v>
      </c>
      <c r="BA138" s="17">
        <v>0.03</v>
      </c>
      <c r="BB138" s="17">
        <v>0</v>
      </c>
      <c r="BC138" s="17">
        <v>0.08</v>
      </c>
      <c r="BD138" s="17">
        <v>0.23</v>
      </c>
      <c r="BE138" s="17">
        <v>0.87</v>
      </c>
      <c r="BF138" s="17">
        <v>0.88</v>
      </c>
      <c r="BG138" s="17">
        <v>2.58</v>
      </c>
      <c r="BH138" s="17">
        <v>0.4</v>
      </c>
      <c r="BI138" s="17">
        <v>0.08</v>
      </c>
      <c r="BJ138" s="17">
        <v>0.46</v>
      </c>
      <c r="BK138" s="17">
        <v>1.34</v>
      </c>
      <c r="BL138" s="17">
        <v>0.32</v>
      </c>
      <c r="BM138" s="20">
        <f t="shared" si="32"/>
        <v>3.3999999999999901</v>
      </c>
      <c r="BN138" s="20">
        <f t="shared" si="30"/>
        <v>0.57000000000000428</v>
      </c>
      <c r="BO138" s="20">
        <f t="shared" si="30"/>
        <v>10.160000000000055</v>
      </c>
      <c r="BP138" s="20">
        <f t="shared" si="30"/>
        <v>29.670000000000254</v>
      </c>
      <c r="BQ138" s="20">
        <f t="shared" si="30"/>
        <v>113.22000000000048</v>
      </c>
      <c r="BR138" s="20">
        <f t="shared" si="30"/>
        <v>114.5100000000001</v>
      </c>
      <c r="BS138" s="20">
        <f t="shared" si="30"/>
        <v>334.91000000000355</v>
      </c>
      <c r="BT138" s="20">
        <f t="shared" si="30"/>
        <v>51.180000000000597</v>
      </c>
      <c r="BU138" s="20">
        <f t="shared" si="30"/>
        <v>9.849999999999989</v>
      </c>
      <c r="BV138" s="20">
        <f t="shared" si="30"/>
        <v>58.960000000000882</v>
      </c>
      <c r="BW138" s="20">
        <f t="shared" si="30"/>
        <v>172.43999999999787</v>
      </c>
      <c r="BX138" s="20">
        <f t="shared" si="30"/>
        <v>41.229999999999968</v>
      </c>
      <c r="BY138" s="17">
        <f t="shared" si="33"/>
        <v>619.03000000000179</v>
      </c>
      <c r="BZ138" s="17">
        <f t="shared" si="34"/>
        <v>30.969999999999938</v>
      </c>
      <c r="CA138" s="17">
        <f t="shared" si="35"/>
        <v>290.10000000000196</v>
      </c>
      <c r="CB138" s="17">
        <f t="shared" si="36"/>
        <v>940.10000000000377</v>
      </c>
    </row>
    <row r="139" spans="1:80" x14ac:dyDescent="0.25">
      <c r="A139" t="str">
        <f t="shared" si="28"/>
        <v>TEN.BCHEXP</v>
      </c>
      <c r="B139" s="1" t="s">
        <v>205</v>
      </c>
      <c r="C139" s="1" t="s">
        <v>207</v>
      </c>
      <c r="D139" s="1" t="s">
        <v>28</v>
      </c>
      <c r="E139" s="17">
        <v>0</v>
      </c>
      <c r="F139" s="17">
        <v>0</v>
      </c>
      <c r="G139" s="17">
        <v>0.17000000000000171</v>
      </c>
      <c r="H139" s="17">
        <v>1.4499999999999886</v>
      </c>
      <c r="I139" s="17">
        <v>1.5499999999999545</v>
      </c>
      <c r="J139" s="17">
        <v>1.3100000000000023</v>
      </c>
      <c r="K139" s="17">
        <v>0.59000000000000341</v>
      </c>
      <c r="L139" s="17">
        <v>0</v>
      </c>
      <c r="M139" s="17">
        <v>0.32999999999999829</v>
      </c>
      <c r="N139" s="17">
        <v>33.900000000000546</v>
      </c>
      <c r="O139" s="17">
        <v>42.270000000000437</v>
      </c>
      <c r="P139" s="17">
        <v>41.339999999998327</v>
      </c>
      <c r="Q139" s="20">
        <v>0</v>
      </c>
      <c r="R139" s="20">
        <v>0</v>
      </c>
      <c r="S139" s="20">
        <v>1.0000000000000009E-2</v>
      </c>
      <c r="T139" s="20">
        <v>7.0000000000000284E-2</v>
      </c>
      <c r="U139" s="20">
        <v>7.9999999999998295E-2</v>
      </c>
      <c r="V139" s="20">
        <v>6.0000000000000497E-2</v>
      </c>
      <c r="W139" s="20">
        <v>3.0000000000000249E-2</v>
      </c>
      <c r="X139" s="20">
        <v>0</v>
      </c>
      <c r="Y139" s="20">
        <v>2.0000000000000018E-2</v>
      </c>
      <c r="Z139" s="20">
        <v>1.6900000000000546</v>
      </c>
      <c r="AA139" s="20">
        <v>2.1200000000000045</v>
      </c>
      <c r="AB139" s="20">
        <v>2.0699999999999932</v>
      </c>
      <c r="AC139" s="17">
        <v>0</v>
      </c>
      <c r="AD139" s="17">
        <v>0</v>
      </c>
      <c r="AE139" s="17">
        <v>8.0000000000001847E-2</v>
      </c>
      <c r="AF139" s="17">
        <v>0.69000000000002615</v>
      </c>
      <c r="AG139" s="17">
        <v>0.72999999999998977</v>
      </c>
      <c r="AH139" s="17">
        <v>0.60999999999998522</v>
      </c>
      <c r="AI139" s="17">
        <v>0.26999999999999602</v>
      </c>
      <c r="AJ139" s="17">
        <v>0</v>
      </c>
      <c r="AK139" s="17">
        <v>0.15000000000000213</v>
      </c>
      <c r="AL139" s="17">
        <v>15.099999999999909</v>
      </c>
      <c r="AM139" s="17">
        <v>18.610000000000127</v>
      </c>
      <c r="AN139" s="17">
        <v>18</v>
      </c>
      <c r="AO139" s="20">
        <f t="shared" si="31"/>
        <v>0</v>
      </c>
      <c r="AP139" s="20">
        <f t="shared" si="29"/>
        <v>0</v>
      </c>
      <c r="AQ139" s="20">
        <f t="shared" si="29"/>
        <v>0.26000000000000356</v>
      </c>
      <c r="AR139" s="20">
        <f t="shared" si="29"/>
        <v>2.2100000000000151</v>
      </c>
      <c r="AS139" s="20">
        <f t="shared" si="29"/>
        <v>2.3599999999999426</v>
      </c>
      <c r="AT139" s="20">
        <f t="shared" si="29"/>
        <v>1.979999999999988</v>
      </c>
      <c r="AU139" s="20">
        <f t="shared" si="29"/>
        <v>0.88999999999999968</v>
      </c>
      <c r="AV139" s="20">
        <f t="shared" si="29"/>
        <v>0</v>
      </c>
      <c r="AW139" s="20">
        <f t="shared" si="29"/>
        <v>0.50000000000000044</v>
      </c>
      <c r="AX139" s="20">
        <f t="shared" si="29"/>
        <v>50.690000000000509</v>
      </c>
      <c r="AY139" s="20">
        <f t="shared" si="29"/>
        <v>63.000000000000568</v>
      </c>
      <c r="AZ139" s="20">
        <f t="shared" si="29"/>
        <v>61.40999999999832</v>
      </c>
      <c r="BA139" s="17">
        <v>0</v>
      </c>
      <c r="BB139" s="17">
        <v>0</v>
      </c>
      <c r="BC139" s="17">
        <v>0</v>
      </c>
      <c r="BD139" s="17">
        <v>0.02</v>
      </c>
      <c r="BE139" s="17">
        <v>0.02</v>
      </c>
      <c r="BF139" s="17">
        <v>0.02</v>
      </c>
      <c r="BG139" s="17">
        <v>0.01</v>
      </c>
      <c r="BH139" s="17">
        <v>0</v>
      </c>
      <c r="BI139" s="17">
        <v>0</v>
      </c>
      <c r="BJ139" s="17">
        <v>0.4</v>
      </c>
      <c r="BK139" s="17">
        <v>0.5</v>
      </c>
      <c r="BL139" s="17">
        <v>0.48</v>
      </c>
      <c r="BM139" s="20">
        <f t="shared" si="32"/>
        <v>0</v>
      </c>
      <c r="BN139" s="20">
        <f t="shared" si="30"/>
        <v>0</v>
      </c>
      <c r="BO139" s="20">
        <f t="shared" si="30"/>
        <v>0.26000000000000356</v>
      </c>
      <c r="BP139" s="20">
        <f t="shared" si="30"/>
        <v>2.2300000000000151</v>
      </c>
      <c r="BQ139" s="20">
        <f t="shared" si="30"/>
        <v>2.3799999999999426</v>
      </c>
      <c r="BR139" s="20">
        <f t="shared" si="30"/>
        <v>1.999999999999988</v>
      </c>
      <c r="BS139" s="20">
        <f t="shared" si="30"/>
        <v>0.89999999999999969</v>
      </c>
      <c r="BT139" s="20">
        <f t="shared" si="30"/>
        <v>0</v>
      </c>
      <c r="BU139" s="20">
        <f t="shared" si="30"/>
        <v>0.50000000000000044</v>
      </c>
      <c r="BV139" s="20">
        <f t="shared" si="30"/>
        <v>51.090000000000508</v>
      </c>
      <c r="BW139" s="20">
        <f t="shared" si="30"/>
        <v>63.500000000000568</v>
      </c>
      <c r="BX139" s="20">
        <f t="shared" si="30"/>
        <v>61.889999999998317</v>
      </c>
      <c r="BY139" s="17">
        <f t="shared" si="33"/>
        <v>122.90999999999926</v>
      </c>
      <c r="BZ139" s="17">
        <f t="shared" si="34"/>
        <v>6.1500000000000519</v>
      </c>
      <c r="CA139" s="17">
        <f t="shared" si="35"/>
        <v>55.69000000000004</v>
      </c>
      <c r="CB139" s="17">
        <f t="shared" si="36"/>
        <v>184.74999999999935</v>
      </c>
    </row>
    <row r="140" spans="1:80" x14ac:dyDescent="0.25">
      <c r="A140" t="str">
        <f t="shared" ref="A140:A142" si="37">B140&amp;"."&amp;IF(D140="CES1/CES2",C140,IF(C140="CRE1/CRE2",C140,D140))</f>
        <v>TEN.SPCIMP</v>
      </c>
      <c r="B140" s="1" t="s">
        <v>205</v>
      </c>
      <c r="C140" s="1" t="s">
        <v>226</v>
      </c>
      <c r="D140" s="1" t="s">
        <v>73</v>
      </c>
      <c r="E140" s="17">
        <v>0</v>
      </c>
      <c r="F140" s="17">
        <v>0</v>
      </c>
      <c r="G140" s="17">
        <v>-9.0000000000000746E-2</v>
      </c>
      <c r="H140" s="17">
        <v>0</v>
      </c>
      <c r="I140" s="17">
        <v>0</v>
      </c>
      <c r="J140" s="17">
        <v>0</v>
      </c>
      <c r="K140" s="17">
        <v>0</v>
      </c>
      <c r="L140" s="17">
        <v>0</v>
      </c>
      <c r="M140" s="17">
        <v>0</v>
      </c>
      <c r="N140" s="17">
        <v>0</v>
      </c>
      <c r="O140" s="17">
        <v>0</v>
      </c>
      <c r="P140" s="17">
        <v>0</v>
      </c>
      <c r="Q140" s="20">
        <v>0</v>
      </c>
      <c r="R140" s="20">
        <v>0</v>
      </c>
      <c r="S140" s="20">
        <v>-1.0000000000000009E-2</v>
      </c>
      <c r="T140" s="20">
        <v>0</v>
      </c>
      <c r="U140" s="20">
        <v>0</v>
      </c>
      <c r="V140" s="20">
        <v>0</v>
      </c>
      <c r="W140" s="20">
        <v>0</v>
      </c>
      <c r="X140" s="20">
        <v>0</v>
      </c>
      <c r="Y140" s="20">
        <v>0</v>
      </c>
      <c r="Z140" s="20">
        <v>0</v>
      </c>
      <c r="AA140" s="20">
        <v>0</v>
      </c>
      <c r="AB140" s="20">
        <v>0</v>
      </c>
      <c r="AC140" s="17">
        <v>0</v>
      </c>
      <c r="AD140" s="17">
        <v>0</v>
      </c>
      <c r="AE140" s="17">
        <v>-4.0000000000000036E-2</v>
      </c>
      <c r="AF140" s="17">
        <v>0</v>
      </c>
      <c r="AG140" s="17">
        <v>0</v>
      </c>
      <c r="AH140" s="17">
        <v>0</v>
      </c>
      <c r="AI140" s="17">
        <v>0</v>
      </c>
      <c r="AJ140" s="17">
        <v>0</v>
      </c>
      <c r="AK140" s="17">
        <v>0</v>
      </c>
      <c r="AL140" s="17">
        <v>0</v>
      </c>
      <c r="AM140" s="17">
        <v>0</v>
      </c>
      <c r="AN140" s="17">
        <v>0</v>
      </c>
      <c r="AO140" s="20">
        <f t="shared" si="31"/>
        <v>0</v>
      </c>
      <c r="AP140" s="20">
        <f t="shared" si="29"/>
        <v>0</v>
      </c>
      <c r="AQ140" s="20">
        <f t="shared" si="29"/>
        <v>-0.14000000000000079</v>
      </c>
      <c r="AR140" s="20">
        <f t="shared" si="29"/>
        <v>0</v>
      </c>
      <c r="AS140" s="20">
        <f t="shared" si="29"/>
        <v>0</v>
      </c>
      <c r="AT140" s="20">
        <f t="shared" si="29"/>
        <v>0</v>
      </c>
      <c r="AU140" s="20">
        <f t="shared" si="29"/>
        <v>0</v>
      </c>
      <c r="AV140" s="20">
        <f t="shared" si="29"/>
        <v>0</v>
      </c>
      <c r="AW140" s="20">
        <f t="shared" si="29"/>
        <v>0</v>
      </c>
      <c r="AX140" s="20">
        <f t="shared" si="29"/>
        <v>0</v>
      </c>
      <c r="AY140" s="20">
        <f t="shared" si="29"/>
        <v>0</v>
      </c>
      <c r="AZ140" s="20">
        <f t="shared" si="29"/>
        <v>0</v>
      </c>
      <c r="BA140" s="17">
        <v>0</v>
      </c>
      <c r="BB140" s="17">
        <v>0</v>
      </c>
      <c r="BC140" s="17">
        <v>0</v>
      </c>
      <c r="BD140" s="17">
        <v>0</v>
      </c>
      <c r="BE140" s="17">
        <v>0</v>
      </c>
      <c r="BF140" s="17">
        <v>0</v>
      </c>
      <c r="BG140" s="17">
        <v>0</v>
      </c>
      <c r="BH140" s="17">
        <v>0</v>
      </c>
      <c r="BI140" s="17">
        <v>0</v>
      </c>
      <c r="BJ140" s="17">
        <v>0</v>
      </c>
      <c r="BK140" s="17">
        <v>0</v>
      </c>
      <c r="BL140" s="17">
        <v>0</v>
      </c>
      <c r="BM140" s="20">
        <f t="shared" si="32"/>
        <v>0</v>
      </c>
      <c r="BN140" s="20">
        <f t="shared" si="30"/>
        <v>0</v>
      </c>
      <c r="BO140" s="20">
        <f t="shared" si="30"/>
        <v>-0.14000000000000079</v>
      </c>
      <c r="BP140" s="20">
        <f t="shared" si="30"/>
        <v>0</v>
      </c>
      <c r="BQ140" s="20">
        <f t="shared" si="30"/>
        <v>0</v>
      </c>
      <c r="BR140" s="20">
        <f t="shared" si="30"/>
        <v>0</v>
      </c>
      <c r="BS140" s="20">
        <f t="shared" si="30"/>
        <v>0</v>
      </c>
      <c r="BT140" s="20">
        <f t="shared" si="30"/>
        <v>0</v>
      </c>
      <c r="BU140" s="20">
        <f t="shared" si="30"/>
        <v>0</v>
      </c>
      <c r="BV140" s="20">
        <f t="shared" si="30"/>
        <v>0</v>
      </c>
      <c r="BW140" s="20">
        <f t="shared" si="30"/>
        <v>0</v>
      </c>
      <c r="BX140" s="20">
        <f t="shared" si="30"/>
        <v>0</v>
      </c>
      <c r="BY140" s="17">
        <f t="shared" ref="BY140:BY142" si="38">SUM(E140:P140)</f>
        <v>-9.0000000000000746E-2</v>
      </c>
      <c r="BZ140" s="17">
        <f t="shared" ref="BZ140:BZ142" si="39">SUM(Q140:AB140)</f>
        <v>-1.0000000000000009E-2</v>
      </c>
      <c r="CA140" s="17">
        <f t="shared" si="35"/>
        <v>-4.0000000000000036E-2</v>
      </c>
      <c r="CB140" s="17">
        <f t="shared" si="36"/>
        <v>-0.14000000000000079</v>
      </c>
    </row>
    <row r="141" spans="1:80" x14ac:dyDescent="0.25">
      <c r="A141" t="str">
        <f t="shared" si="37"/>
        <v>TAU.THS</v>
      </c>
      <c r="B141" s="1" t="s">
        <v>31</v>
      </c>
      <c r="C141" s="1" t="s">
        <v>208</v>
      </c>
      <c r="D141" s="1" t="s">
        <v>208</v>
      </c>
      <c r="E141" s="17">
        <v>-188.55000000000018</v>
      </c>
      <c r="F141" s="17">
        <v>-90.110000000000127</v>
      </c>
      <c r="G141" s="17">
        <v>-49.960000000000036</v>
      </c>
      <c r="H141" s="17">
        <v>-4.7099999999999937</v>
      </c>
      <c r="I141" s="17">
        <v>-14.920000000000016</v>
      </c>
      <c r="J141" s="17">
        <v>-147.39999999999986</v>
      </c>
      <c r="K141" s="17">
        <v>-466.97999999999956</v>
      </c>
      <c r="L141" s="17">
        <v>-153.9699999999998</v>
      </c>
      <c r="M141" s="17">
        <v>-124.43000000000006</v>
      </c>
      <c r="N141" s="17">
        <v>-292.63000000000011</v>
      </c>
      <c r="O141" s="17">
        <v>-166.37000000000012</v>
      </c>
      <c r="P141" s="17">
        <v>-146.39000000000033</v>
      </c>
      <c r="Q141" s="20">
        <v>-9.4300000000000068</v>
      </c>
      <c r="R141" s="20">
        <v>-4.5</v>
      </c>
      <c r="S141" s="20">
        <v>-2.5</v>
      </c>
      <c r="T141" s="20">
        <v>-0.23999999999999977</v>
      </c>
      <c r="U141" s="20">
        <v>-0.75</v>
      </c>
      <c r="V141" s="20">
        <v>-7.3700000000000045</v>
      </c>
      <c r="W141" s="20">
        <v>-23.349999999999966</v>
      </c>
      <c r="X141" s="20">
        <v>-7.7000000000000028</v>
      </c>
      <c r="Y141" s="20">
        <v>-6.2299999999999898</v>
      </c>
      <c r="Z141" s="20">
        <v>-14.629999999999995</v>
      </c>
      <c r="AA141" s="20">
        <v>-8.3199999999999932</v>
      </c>
      <c r="AB141" s="20">
        <v>-7.3199999999999932</v>
      </c>
      <c r="AC141" s="17">
        <v>-92.100000000000136</v>
      </c>
      <c r="AD141" s="17">
        <v>-43.610000000000014</v>
      </c>
      <c r="AE141" s="17">
        <v>-23.970000000000027</v>
      </c>
      <c r="AF141" s="17">
        <v>-2.2300000000000004</v>
      </c>
      <c r="AG141" s="17">
        <v>-7.019999999999996</v>
      </c>
      <c r="AH141" s="17">
        <v>-68.610000000000014</v>
      </c>
      <c r="AI141" s="17">
        <v>-215.05000000000018</v>
      </c>
      <c r="AJ141" s="17">
        <v>-70.12</v>
      </c>
      <c r="AK141" s="17">
        <v>-56.030000000000086</v>
      </c>
      <c r="AL141" s="17">
        <v>-130.32999999999993</v>
      </c>
      <c r="AM141" s="17">
        <v>-73.25</v>
      </c>
      <c r="AN141" s="17">
        <v>-63.730000000000018</v>
      </c>
      <c r="AO141" s="20">
        <f t="shared" si="31"/>
        <v>-290.08000000000033</v>
      </c>
      <c r="AP141" s="20">
        <f t="shared" si="29"/>
        <v>-138.22000000000014</v>
      </c>
      <c r="AQ141" s="20">
        <f t="shared" si="29"/>
        <v>-76.430000000000064</v>
      </c>
      <c r="AR141" s="20">
        <f t="shared" si="29"/>
        <v>-7.1799999999999944</v>
      </c>
      <c r="AS141" s="20">
        <f t="shared" si="29"/>
        <v>-22.690000000000012</v>
      </c>
      <c r="AT141" s="20">
        <f t="shared" si="29"/>
        <v>-223.37999999999988</v>
      </c>
      <c r="AU141" s="20">
        <f t="shared" si="29"/>
        <v>-705.37999999999965</v>
      </c>
      <c r="AV141" s="20">
        <f t="shared" si="29"/>
        <v>-231.78999999999979</v>
      </c>
      <c r="AW141" s="20">
        <f t="shared" si="29"/>
        <v>-186.69000000000014</v>
      </c>
      <c r="AX141" s="20">
        <f t="shared" si="29"/>
        <v>-437.59000000000003</v>
      </c>
      <c r="AY141" s="20">
        <f t="shared" si="29"/>
        <v>-247.94000000000011</v>
      </c>
      <c r="AZ141" s="20">
        <f t="shared" si="29"/>
        <v>-217.44000000000034</v>
      </c>
      <c r="BA141" s="17">
        <v>-2.21</v>
      </c>
      <c r="BB141" s="17">
        <v>-1.06</v>
      </c>
      <c r="BC141" s="17">
        <v>-0.59</v>
      </c>
      <c r="BD141" s="17">
        <v>-0.06</v>
      </c>
      <c r="BE141" s="17">
        <v>-0.17</v>
      </c>
      <c r="BF141" s="17">
        <v>-1.73</v>
      </c>
      <c r="BG141" s="17">
        <v>-5.47</v>
      </c>
      <c r="BH141" s="17">
        <v>-1.8</v>
      </c>
      <c r="BI141" s="17">
        <v>-1.46</v>
      </c>
      <c r="BJ141" s="17">
        <v>-3.43</v>
      </c>
      <c r="BK141" s="17">
        <v>-1.95</v>
      </c>
      <c r="BL141" s="17">
        <v>-1.71</v>
      </c>
      <c r="BM141" s="20">
        <f t="shared" si="32"/>
        <v>-292.2900000000003</v>
      </c>
      <c r="BN141" s="20">
        <f t="shared" si="30"/>
        <v>-139.28000000000014</v>
      </c>
      <c r="BO141" s="20">
        <f t="shared" si="30"/>
        <v>-77.020000000000067</v>
      </c>
      <c r="BP141" s="20">
        <f t="shared" si="30"/>
        <v>-7.239999999999994</v>
      </c>
      <c r="BQ141" s="20">
        <f t="shared" si="30"/>
        <v>-22.860000000000014</v>
      </c>
      <c r="BR141" s="20">
        <f t="shared" si="30"/>
        <v>-225.10999999999987</v>
      </c>
      <c r="BS141" s="20">
        <f t="shared" si="30"/>
        <v>-710.84999999999968</v>
      </c>
      <c r="BT141" s="20">
        <f t="shared" si="30"/>
        <v>-233.5899999999998</v>
      </c>
      <c r="BU141" s="20">
        <f t="shared" si="30"/>
        <v>-188.15000000000015</v>
      </c>
      <c r="BV141" s="20">
        <f t="shared" si="30"/>
        <v>-441.02000000000004</v>
      </c>
      <c r="BW141" s="20">
        <f t="shared" si="30"/>
        <v>-249.8900000000001</v>
      </c>
      <c r="BX141" s="20">
        <f t="shared" si="30"/>
        <v>-219.15000000000035</v>
      </c>
      <c r="BY141" s="17">
        <f t="shared" si="38"/>
        <v>-1846.42</v>
      </c>
      <c r="BZ141" s="17">
        <f t="shared" si="39"/>
        <v>-92.339999999999947</v>
      </c>
      <c r="CA141" s="17">
        <f t="shared" si="35"/>
        <v>-867.6900000000004</v>
      </c>
      <c r="CB141" s="17">
        <f t="shared" si="36"/>
        <v>-2806.4500000000007</v>
      </c>
    </row>
    <row r="142" spans="1:80" x14ac:dyDescent="0.25">
      <c r="A142" t="str">
        <f t="shared" si="37"/>
        <v>CUPC.VVW1</v>
      </c>
      <c r="B142" s="1" t="s">
        <v>153</v>
      </c>
      <c r="C142" s="1" t="s">
        <v>211</v>
      </c>
      <c r="D142" s="1" t="s">
        <v>211</v>
      </c>
      <c r="E142" s="17">
        <v>53.449999999999363</v>
      </c>
      <c r="F142" s="17">
        <v>7.1100000000001273</v>
      </c>
      <c r="G142" s="17">
        <v>0.87999999999999545</v>
      </c>
      <c r="H142" s="17">
        <v>4.2199999999999136</v>
      </c>
      <c r="I142" s="17">
        <v>30.610000000000127</v>
      </c>
      <c r="J142" s="17">
        <v>17.539999999999964</v>
      </c>
      <c r="K142" s="17">
        <v>147.45000000000073</v>
      </c>
      <c r="L142" s="17">
        <v>10.939999999999827</v>
      </c>
      <c r="M142" s="17">
        <v>26.269999999999982</v>
      </c>
      <c r="N142" s="17">
        <v>78.690000000000509</v>
      </c>
      <c r="O142" s="17">
        <v>62.859999999998763</v>
      </c>
      <c r="P142" s="17">
        <v>44.800000000000182</v>
      </c>
      <c r="Q142" s="20">
        <v>2.6699999999999875</v>
      </c>
      <c r="R142" s="20">
        <v>0.34999999999999787</v>
      </c>
      <c r="S142" s="20">
        <v>4.0000000000000036E-2</v>
      </c>
      <c r="T142" s="20">
        <v>0.21000000000000085</v>
      </c>
      <c r="U142" s="20">
        <v>1.5300000000000011</v>
      </c>
      <c r="V142" s="20">
        <v>0.88000000000000966</v>
      </c>
      <c r="W142" s="20">
        <v>7.3700000000000045</v>
      </c>
      <c r="X142" s="20">
        <v>0.54999999999999716</v>
      </c>
      <c r="Y142" s="20">
        <v>1.3100000000000023</v>
      </c>
      <c r="Z142" s="20">
        <v>3.9399999999999977</v>
      </c>
      <c r="AA142" s="20">
        <v>3.1500000000000057</v>
      </c>
      <c r="AB142" s="20">
        <v>2.2400000000000091</v>
      </c>
      <c r="AC142" s="17">
        <v>26.099999999999909</v>
      </c>
      <c r="AD142" s="17">
        <v>3.4399999999999977</v>
      </c>
      <c r="AE142" s="17">
        <v>0.42000000000000171</v>
      </c>
      <c r="AF142" s="17">
        <v>2.0099999999999909</v>
      </c>
      <c r="AG142" s="17">
        <v>14.410000000000082</v>
      </c>
      <c r="AH142" s="17">
        <v>8.1699999999999591</v>
      </c>
      <c r="AI142" s="17">
        <v>67.899999999999636</v>
      </c>
      <c r="AJ142" s="17">
        <v>4.9799999999999898</v>
      </c>
      <c r="AK142" s="17">
        <v>11.830000000000041</v>
      </c>
      <c r="AL142" s="17">
        <v>35.049999999999955</v>
      </c>
      <c r="AM142" s="17">
        <v>27.669999999999845</v>
      </c>
      <c r="AN142" s="17">
        <v>19.509999999999991</v>
      </c>
      <c r="AO142" s="20">
        <f t="shared" si="31"/>
        <v>82.21999999999926</v>
      </c>
      <c r="AP142" s="20">
        <f t="shared" si="29"/>
        <v>10.900000000000123</v>
      </c>
      <c r="AQ142" s="20">
        <f t="shared" si="29"/>
        <v>1.3399999999999972</v>
      </c>
      <c r="AR142" s="20">
        <f t="shared" si="29"/>
        <v>6.4399999999999054</v>
      </c>
      <c r="AS142" s="20">
        <f t="shared" si="29"/>
        <v>46.55000000000021</v>
      </c>
      <c r="AT142" s="20">
        <f t="shared" si="29"/>
        <v>26.589999999999932</v>
      </c>
      <c r="AU142" s="20">
        <f t="shared" si="29"/>
        <v>222.72000000000037</v>
      </c>
      <c r="AV142" s="20">
        <f t="shared" si="29"/>
        <v>16.469999999999814</v>
      </c>
      <c r="AW142" s="20">
        <f t="shared" si="29"/>
        <v>39.410000000000025</v>
      </c>
      <c r="AX142" s="20">
        <f t="shared" si="29"/>
        <v>117.68000000000046</v>
      </c>
      <c r="AY142" s="20">
        <f t="shared" si="29"/>
        <v>93.679999999998614</v>
      </c>
      <c r="AZ142" s="20">
        <f t="shared" si="29"/>
        <v>66.550000000000182</v>
      </c>
      <c r="BA142" s="17">
        <v>0.63</v>
      </c>
      <c r="BB142" s="17">
        <v>0.08</v>
      </c>
      <c r="BC142" s="17">
        <v>0.01</v>
      </c>
      <c r="BD142" s="17">
        <v>0.05</v>
      </c>
      <c r="BE142" s="17">
        <v>0.36</v>
      </c>
      <c r="BF142" s="17">
        <v>0.21</v>
      </c>
      <c r="BG142" s="17">
        <v>1.73</v>
      </c>
      <c r="BH142" s="17">
        <v>0.13</v>
      </c>
      <c r="BI142" s="17">
        <v>0.31</v>
      </c>
      <c r="BJ142" s="17">
        <v>0.92</v>
      </c>
      <c r="BK142" s="17">
        <v>0.74</v>
      </c>
      <c r="BL142" s="17">
        <v>0.52</v>
      </c>
      <c r="BM142" s="20">
        <f t="shared" si="32"/>
        <v>82.849999999999255</v>
      </c>
      <c r="BN142" s="20">
        <f t="shared" si="30"/>
        <v>10.980000000000123</v>
      </c>
      <c r="BO142" s="20">
        <f t="shared" si="30"/>
        <v>1.3499999999999972</v>
      </c>
      <c r="BP142" s="20">
        <f t="shared" si="30"/>
        <v>6.4899999999999052</v>
      </c>
      <c r="BQ142" s="20">
        <f t="shared" si="30"/>
        <v>46.91000000000021</v>
      </c>
      <c r="BR142" s="20">
        <f t="shared" si="30"/>
        <v>26.799999999999933</v>
      </c>
      <c r="BS142" s="20">
        <f t="shared" si="30"/>
        <v>224.45000000000036</v>
      </c>
      <c r="BT142" s="20">
        <f t="shared" si="30"/>
        <v>16.599999999999813</v>
      </c>
      <c r="BU142" s="20">
        <f t="shared" si="30"/>
        <v>39.720000000000027</v>
      </c>
      <c r="BV142" s="20">
        <f t="shared" si="30"/>
        <v>118.60000000000046</v>
      </c>
      <c r="BW142" s="20">
        <f t="shared" si="30"/>
        <v>94.419999999998609</v>
      </c>
      <c r="BX142" s="20">
        <f t="shared" si="30"/>
        <v>67.070000000000178</v>
      </c>
      <c r="BY142" s="17">
        <f t="shared" si="38"/>
        <v>484.81999999999948</v>
      </c>
      <c r="BZ142" s="17">
        <f t="shared" si="39"/>
        <v>24.240000000000013</v>
      </c>
      <c r="CA142" s="17">
        <f t="shared" si="35"/>
        <v>227.17999999999941</v>
      </c>
      <c r="CB142" s="17">
        <f t="shared" si="36"/>
        <v>736.23999999999876</v>
      </c>
    </row>
    <row r="143" spans="1:80" x14ac:dyDescent="0.25">
      <c r="A143" t="str">
        <f t="shared" si="28"/>
        <v>TAU.WB4</v>
      </c>
      <c r="B143" s="1" t="s">
        <v>31</v>
      </c>
      <c r="C143" s="1" t="s">
        <v>655</v>
      </c>
      <c r="D143" s="1" t="s">
        <v>655</v>
      </c>
      <c r="E143" s="17">
        <v>2455.0200000000186</v>
      </c>
      <c r="F143" s="17">
        <v>1941.4600000000792</v>
      </c>
      <c r="G143" s="17">
        <v>1574.0899999999674</v>
      </c>
      <c r="H143" s="17">
        <v>1249.3099999999977</v>
      </c>
      <c r="I143" s="17">
        <v>2162.0599999999395</v>
      </c>
      <c r="J143" s="17">
        <v>2061.9100000000326</v>
      </c>
      <c r="K143" s="17">
        <v>715.19999999998254</v>
      </c>
      <c r="L143" s="17">
        <v>2217.300000000163</v>
      </c>
      <c r="M143" s="17">
        <v>3135.2799999997951</v>
      </c>
      <c r="N143" s="17">
        <v>6490.5400000000373</v>
      </c>
      <c r="O143" s="17">
        <v>2736.6500000001397</v>
      </c>
      <c r="P143" s="17">
        <v>2803.5699999999488</v>
      </c>
      <c r="Q143" s="20">
        <v>122.75</v>
      </c>
      <c r="R143" s="20">
        <v>97.069999999999709</v>
      </c>
      <c r="S143" s="20">
        <v>78.700000000000273</v>
      </c>
      <c r="T143" s="20">
        <v>62.470000000000255</v>
      </c>
      <c r="U143" s="20">
        <v>108.09999999999945</v>
      </c>
      <c r="V143" s="20">
        <v>103.09999999999945</v>
      </c>
      <c r="W143" s="20">
        <v>35.760000000000218</v>
      </c>
      <c r="X143" s="20">
        <v>110.86000000000058</v>
      </c>
      <c r="Y143" s="20">
        <v>156.77000000000044</v>
      </c>
      <c r="Z143" s="20">
        <v>324.52999999999884</v>
      </c>
      <c r="AA143" s="20">
        <v>136.82999999999993</v>
      </c>
      <c r="AB143" s="20">
        <v>140.18000000000029</v>
      </c>
      <c r="AC143" s="17">
        <v>1199.0800000000017</v>
      </c>
      <c r="AD143" s="17">
        <v>939.57999999999447</v>
      </c>
      <c r="AE143" s="17">
        <v>755.44999999999709</v>
      </c>
      <c r="AF143" s="17">
        <v>593.75</v>
      </c>
      <c r="AG143" s="17">
        <v>1017.3300000000017</v>
      </c>
      <c r="AH143" s="17">
        <v>959.69999999999709</v>
      </c>
      <c r="AI143" s="17">
        <v>329.34999999999854</v>
      </c>
      <c r="AJ143" s="17">
        <v>1009.7900000000081</v>
      </c>
      <c r="AK143" s="17">
        <v>1411.8600000000006</v>
      </c>
      <c r="AL143" s="17">
        <v>2890.7799999999988</v>
      </c>
      <c r="AM143" s="17">
        <v>1204.9199999999983</v>
      </c>
      <c r="AN143" s="17">
        <v>1220.5599999999977</v>
      </c>
      <c r="AO143" s="20">
        <f t="shared" si="31"/>
        <v>3776.8500000000204</v>
      </c>
      <c r="AP143" s="20">
        <f t="shared" si="29"/>
        <v>2978.1100000000733</v>
      </c>
      <c r="AQ143" s="20">
        <f t="shared" si="29"/>
        <v>2408.2399999999648</v>
      </c>
      <c r="AR143" s="20">
        <f t="shared" si="29"/>
        <v>1905.5299999999979</v>
      </c>
      <c r="AS143" s="20">
        <f t="shared" si="29"/>
        <v>3287.4899999999407</v>
      </c>
      <c r="AT143" s="20">
        <f t="shared" si="29"/>
        <v>3124.7100000000291</v>
      </c>
      <c r="AU143" s="20">
        <f t="shared" si="29"/>
        <v>1080.3099999999813</v>
      </c>
      <c r="AV143" s="20">
        <f t="shared" si="29"/>
        <v>3337.9500000001717</v>
      </c>
      <c r="AW143" s="20">
        <f t="shared" si="29"/>
        <v>4703.9099999997961</v>
      </c>
      <c r="AX143" s="20">
        <f t="shared" si="29"/>
        <v>9705.8500000000349</v>
      </c>
      <c r="AY143" s="20">
        <f t="shared" si="29"/>
        <v>4078.4000000001379</v>
      </c>
      <c r="AZ143" s="20">
        <f t="shared" si="29"/>
        <v>4164.3099999999467</v>
      </c>
      <c r="BA143" s="17">
        <v>28.75</v>
      </c>
      <c r="BB143" s="17">
        <v>22.74</v>
      </c>
      <c r="BC143" s="17">
        <v>18.440000000000001</v>
      </c>
      <c r="BD143" s="17">
        <v>14.63</v>
      </c>
      <c r="BE143" s="17">
        <v>25.32</v>
      </c>
      <c r="BF143" s="17">
        <v>24.15</v>
      </c>
      <c r="BG143" s="17">
        <v>8.3800000000000008</v>
      </c>
      <c r="BH143" s="17">
        <v>25.97</v>
      </c>
      <c r="BI143" s="17">
        <v>36.72</v>
      </c>
      <c r="BJ143" s="17">
        <v>76.02</v>
      </c>
      <c r="BK143" s="17">
        <v>32.049999999999997</v>
      </c>
      <c r="BL143" s="17">
        <v>32.840000000000003</v>
      </c>
      <c r="BM143" s="20">
        <f t="shared" si="32"/>
        <v>3805.6000000000204</v>
      </c>
      <c r="BN143" s="20">
        <f t="shared" si="30"/>
        <v>3000.8500000000731</v>
      </c>
      <c r="BO143" s="20">
        <f t="shared" si="30"/>
        <v>2426.6799999999648</v>
      </c>
      <c r="BP143" s="20">
        <f t="shared" si="30"/>
        <v>1920.159999999998</v>
      </c>
      <c r="BQ143" s="20">
        <f t="shared" si="30"/>
        <v>3312.8099999999408</v>
      </c>
      <c r="BR143" s="20">
        <f t="shared" si="30"/>
        <v>3148.8600000000292</v>
      </c>
      <c r="BS143" s="20">
        <f t="shared" si="30"/>
        <v>1088.6899999999814</v>
      </c>
      <c r="BT143" s="20">
        <f t="shared" si="30"/>
        <v>3363.9200000001715</v>
      </c>
      <c r="BU143" s="20">
        <f t="shared" si="30"/>
        <v>4740.6299999997964</v>
      </c>
      <c r="BV143" s="20">
        <f t="shared" si="30"/>
        <v>9781.8700000000354</v>
      </c>
      <c r="BW143" s="20">
        <f t="shared" si="30"/>
        <v>4110.4500000001381</v>
      </c>
      <c r="BX143" s="20">
        <f t="shared" si="30"/>
        <v>4197.1499999999469</v>
      </c>
      <c r="BY143" s="17">
        <f t="shared" si="33"/>
        <v>29542.390000000101</v>
      </c>
      <c r="BZ143" s="17">
        <f t="shared" si="34"/>
        <v>1477.1199999999994</v>
      </c>
      <c r="CA143" s="17">
        <f t="shared" si="35"/>
        <v>13878.159999999991</v>
      </c>
      <c r="CB143" s="17">
        <f t="shared" si="36"/>
        <v>44897.6700000001</v>
      </c>
    </row>
    <row r="144" spans="1:80" x14ac:dyDescent="0.25">
      <c r="A144" t="str">
        <f t="shared" si="28"/>
        <v>WEYR.WEY1</v>
      </c>
      <c r="B144" s="1" t="s">
        <v>215</v>
      </c>
      <c r="C144" s="1" t="s">
        <v>214</v>
      </c>
      <c r="D144" s="1" t="s">
        <v>214</v>
      </c>
      <c r="E144" s="17">
        <v>5.9999999999998721E-2</v>
      </c>
      <c r="F144" s="17">
        <v>0.39000000000000057</v>
      </c>
      <c r="G144" s="17">
        <v>0</v>
      </c>
      <c r="H144" s="17">
        <v>0</v>
      </c>
      <c r="I144" s="17">
        <v>2.0000000000000018E-2</v>
      </c>
      <c r="J144" s="17">
        <v>3.0000000000000249E-2</v>
      </c>
      <c r="K144" s="17">
        <v>0</v>
      </c>
      <c r="L144" s="17">
        <v>0.25</v>
      </c>
      <c r="M144" s="17">
        <v>0</v>
      </c>
      <c r="N144" s="17">
        <v>0.64000000000000057</v>
      </c>
      <c r="O144" s="17">
        <v>0.83999999999997499</v>
      </c>
      <c r="P144" s="17">
        <v>6.0000000000000497E-2</v>
      </c>
      <c r="Q144" s="20">
        <v>0.01</v>
      </c>
      <c r="R144" s="20">
        <v>2.0000000000000004E-2</v>
      </c>
      <c r="S144" s="20">
        <v>0</v>
      </c>
      <c r="T144" s="20">
        <v>0</v>
      </c>
      <c r="U144" s="20">
        <v>0</v>
      </c>
      <c r="V144" s="20">
        <v>0</v>
      </c>
      <c r="W144" s="20">
        <v>0</v>
      </c>
      <c r="X144" s="20">
        <v>1.0000000000000009E-2</v>
      </c>
      <c r="Y144" s="20">
        <v>0</v>
      </c>
      <c r="Z144" s="20">
        <v>3.0000000000000027E-2</v>
      </c>
      <c r="AA144" s="20">
        <v>4.0000000000000036E-2</v>
      </c>
      <c r="AB144" s="20">
        <v>1.0000000000000002E-2</v>
      </c>
      <c r="AC144" s="17">
        <v>0.03</v>
      </c>
      <c r="AD144" s="17">
        <v>0.19000000000000006</v>
      </c>
      <c r="AE144" s="17">
        <v>0</v>
      </c>
      <c r="AF144" s="17">
        <v>0</v>
      </c>
      <c r="AG144" s="17">
        <v>9.9999999999999985E-3</v>
      </c>
      <c r="AH144" s="17">
        <v>0.02</v>
      </c>
      <c r="AI144" s="17">
        <v>0</v>
      </c>
      <c r="AJ144" s="17">
        <v>0.11000000000000032</v>
      </c>
      <c r="AK144" s="17">
        <v>0</v>
      </c>
      <c r="AL144" s="17">
        <v>0.29000000000000004</v>
      </c>
      <c r="AM144" s="17">
        <v>0.37000000000000011</v>
      </c>
      <c r="AN144" s="17">
        <v>3.0000000000000027E-2</v>
      </c>
      <c r="AO144" s="20">
        <f t="shared" si="31"/>
        <v>9.9999999999998715E-2</v>
      </c>
      <c r="AP144" s="20">
        <f t="shared" si="29"/>
        <v>0.60000000000000064</v>
      </c>
      <c r="AQ144" s="20">
        <f t="shared" ref="AQ144:AZ144" si="40">G144+S144+AE144</f>
        <v>0</v>
      </c>
      <c r="AR144" s="20">
        <f t="shared" si="40"/>
        <v>0</v>
      </c>
      <c r="AS144" s="20">
        <f t="shared" si="40"/>
        <v>3.0000000000000016E-2</v>
      </c>
      <c r="AT144" s="20">
        <f t="shared" si="40"/>
        <v>5.0000000000000253E-2</v>
      </c>
      <c r="AU144" s="20">
        <f t="shared" si="40"/>
        <v>0</v>
      </c>
      <c r="AV144" s="20">
        <f t="shared" si="40"/>
        <v>0.37000000000000033</v>
      </c>
      <c r="AW144" s="20">
        <f t="shared" si="40"/>
        <v>0</v>
      </c>
      <c r="AX144" s="20">
        <f t="shared" si="40"/>
        <v>0.96000000000000063</v>
      </c>
      <c r="AY144" s="20">
        <f t="shared" si="40"/>
        <v>1.2499999999999751</v>
      </c>
      <c r="AZ144" s="20">
        <f t="shared" si="40"/>
        <v>0.10000000000000053</v>
      </c>
      <c r="BA144" s="17">
        <v>0</v>
      </c>
      <c r="BB144" s="17">
        <v>0</v>
      </c>
      <c r="BC144" s="17">
        <v>0</v>
      </c>
      <c r="BD144" s="17">
        <v>0</v>
      </c>
      <c r="BE144" s="17">
        <v>0</v>
      </c>
      <c r="BF144" s="17">
        <v>0</v>
      </c>
      <c r="BG144" s="17">
        <v>0</v>
      </c>
      <c r="BH144" s="17">
        <v>0</v>
      </c>
      <c r="BI144" s="17">
        <v>0</v>
      </c>
      <c r="BJ144" s="17">
        <v>0.01</v>
      </c>
      <c r="BK144" s="17">
        <v>0.01</v>
      </c>
      <c r="BL144" s="17">
        <v>0</v>
      </c>
      <c r="BM144" s="20">
        <f t="shared" si="32"/>
        <v>9.9999999999998715E-2</v>
      </c>
      <c r="BN144" s="20">
        <f t="shared" si="30"/>
        <v>0.60000000000000064</v>
      </c>
      <c r="BO144" s="20">
        <f t="shared" ref="BO144:BX144" si="41">AQ144+BC144</f>
        <v>0</v>
      </c>
      <c r="BP144" s="20">
        <f t="shared" si="41"/>
        <v>0</v>
      </c>
      <c r="BQ144" s="20">
        <f t="shared" si="41"/>
        <v>3.0000000000000016E-2</v>
      </c>
      <c r="BR144" s="20">
        <f t="shared" si="41"/>
        <v>5.0000000000000253E-2</v>
      </c>
      <c r="BS144" s="20">
        <f t="shared" si="41"/>
        <v>0</v>
      </c>
      <c r="BT144" s="20">
        <f t="shared" si="41"/>
        <v>0.37000000000000033</v>
      </c>
      <c r="BU144" s="20">
        <f t="shared" si="41"/>
        <v>0</v>
      </c>
      <c r="BV144" s="20">
        <f t="shared" si="41"/>
        <v>0.97000000000000064</v>
      </c>
      <c r="BW144" s="20">
        <f t="shared" si="41"/>
        <v>1.2599999999999751</v>
      </c>
      <c r="BX144" s="20">
        <f t="shared" si="41"/>
        <v>0.10000000000000053</v>
      </c>
      <c r="BY144" s="17">
        <f t="shared" si="33"/>
        <v>2.2899999999999756</v>
      </c>
      <c r="BZ144" s="17">
        <f t="shared" si="34"/>
        <v>0.12000000000000008</v>
      </c>
      <c r="CA144" s="17">
        <f t="shared" si="35"/>
        <v>1.0700000000000005</v>
      </c>
      <c r="CB144" s="17">
        <f t="shared" si="36"/>
        <v>3.4799999999999764</v>
      </c>
    </row>
    <row r="146" spans="1:80" x14ac:dyDescent="0.25">
      <c r="A146" t="s">
        <v>637</v>
      </c>
    </row>
    <row r="147" spans="1:80" x14ac:dyDescent="0.25">
      <c r="A147" t="s">
        <v>643</v>
      </c>
    </row>
    <row r="148" spans="1:80" x14ac:dyDescent="0.25">
      <c r="A148" t="s">
        <v>638</v>
      </c>
    </row>
    <row r="149" spans="1:80" x14ac:dyDescent="0.25">
      <c r="A149" t="s">
        <v>639</v>
      </c>
    </row>
    <row r="150" spans="1:80" s="1" customFormat="1" x14ac:dyDescent="0.25">
      <c r="A150" t="s">
        <v>640</v>
      </c>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7"/>
      <c r="AD150" s="17"/>
      <c r="AE150" s="17"/>
      <c r="AF150" s="17"/>
      <c r="AG150" s="17"/>
      <c r="AH150" s="17"/>
      <c r="AI150" s="17"/>
      <c r="AJ150" s="17"/>
      <c r="AK150" s="17"/>
      <c r="AL150" s="17"/>
      <c r="AM150" s="17"/>
      <c r="AN150" s="17"/>
      <c r="AO150" s="16"/>
      <c r="AP150" s="16"/>
      <c r="AQ150" s="16"/>
      <c r="AR150" s="16"/>
      <c r="AS150" s="16"/>
      <c r="AT150" s="16"/>
      <c r="AU150" s="16"/>
      <c r="AV150" s="16"/>
      <c r="AW150" s="16"/>
      <c r="AX150" s="16"/>
      <c r="AY150" s="16"/>
      <c r="AZ150" s="16"/>
      <c r="BA150" s="17"/>
      <c r="BB150" s="17"/>
      <c r="BC150" s="17"/>
      <c r="BD150" s="17"/>
      <c r="BE150" s="17"/>
      <c r="BF150" s="17"/>
      <c r="BG150" s="17"/>
      <c r="BH150" s="17"/>
      <c r="BI150" s="17"/>
      <c r="BJ150" s="17"/>
      <c r="BK150" s="17"/>
      <c r="BL150" s="17"/>
      <c r="BM150" s="16"/>
      <c r="BN150" s="16"/>
      <c r="BO150" s="16"/>
      <c r="BP150" s="16"/>
      <c r="BQ150" s="16"/>
      <c r="BR150" s="16"/>
      <c r="BS150" s="16"/>
      <c r="BT150" s="16"/>
      <c r="BU150" s="16"/>
      <c r="BV150" s="16"/>
      <c r="BW150" s="16"/>
      <c r="BX150" s="16"/>
      <c r="BY150" s="17"/>
      <c r="BZ150" s="17"/>
      <c r="CA150" s="17"/>
      <c r="CB150" s="17"/>
    </row>
    <row r="151" spans="1:80" s="1" customFormat="1" x14ac:dyDescent="0.25">
      <c r="A151" t="s">
        <v>641</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7"/>
      <c r="AD151" s="17"/>
      <c r="AE151" s="17"/>
      <c r="AF151" s="17"/>
      <c r="AG151" s="17"/>
      <c r="AH151" s="17"/>
      <c r="AI151" s="17"/>
      <c r="AJ151" s="17"/>
      <c r="AK151" s="17"/>
      <c r="AL151" s="17"/>
      <c r="AM151" s="17"/>
      <c r="AN151" s="17"/>
      <c r="AO151" s="16"/>
      <c r="AP151" s="16"/>
      <c r="AQ151" s="16"/>
      <c r="AR151" s="16"/>
      <c r="AS151" s="16"/>
      <c r="AT151" s="16"/>
      <c r="AU151" s="16"/>
      <c r="AV151" s="16"/>
      <c r="AW151" s="16"/>
      <c r="AX151" s="16"/>
      <c r="AY151" s="16"/>
      <c r="AZ151" s="16"/>
      <c r="BA151" s="17"/>
      <c r="BB151" s="17"/>
      <c r="BC151" s="17"/>
      <c r="BD151" s="17"/>
      <c r="BE151" s="17"/>
      <c r="BF151" s="17"/>
      <c r="BG151" s="17"/>
      <c r="BH151" s="17"/>
      <c r="BI151" s="17"/>
      <c r="BJ151" s="17"/>
      <c r="BK151" s="17"/>
      <c r="BL151" s="17"/>
      <c r="BM151" s="16"/>
      <c r="BN151" s="16"/>
      <c r="BO151" s="16"/>
      <c r="BP151" s="16"/>
      <c r="BQ151" s="16"/>
      <c r="BR151" s="16"/>
      <c r="BS151" s="16"/>
      <c r="BT151" s="16"/>
      <c r="BU151" s="16"/>
      <c r="BV151" s="16"/>
      <c r="BW151" s="16"/>
      <c r="BX151" s="16"/>
      <c r="BY151" s="17"/>
      <c r="BZ151" s="17"/>
      <c r="CA151" s="17"/>
      <c r="CB151" s="17"/>
    </row>
    <row r="152" spans="1:80" s="1" customFormat="1" x14ac:dyDescent="0.25">
      <c r="A152" t="s">
        <v>642</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7"/>
      <c r="AD152" s="17"/>
      <c r="AE152" s="17"/>
      <c r="AF152" s="17"/>
      <c r="AG152" s="17"/>
      <c r="AH152" s="17"/>
      <c r="AI152" s="17"/>
      <c r="AJ152" s="17"/>
      <c r="AK152" s="17"/>
      <c r="AL152" s="17"/>
      <c r="AM152" s="17"/>
      <c r="AN152" s="17"/>
      <c r="AO152" s="16"/>
      <c r="AP152" s="16"/>
      <c r="AQ152" s="16"/>
      <c r="AR152" s="16"/>
      <c r="AS152" s="16"/>
      <c r="AT152" s="16"/>
      <c r="AU152" s="16"/>
      <c r="AV152" s="16"/>
      <c r="AW152" s="16"/>
      <c r="AX152" s="16"/>
      <c r="AY152" s="16"/>
      <c r="AZ152" s="16"/>
      <c r="BA152" s="17"/>
      <c r="BB152" s="17"/>
      <c r="BC152" s="17"/>
      <c r="BD152" s="17"/>
      <c r="BE152" s="17"/>
      <c r="BF152" s="17"/>
      <c r="BG152" s="17"/>
      <c r="BH152" s="17"/>
      <c r="BI152" s="17"/>
      <c r="BJ152" s="17"/>
      <c r="BK152" s="17"/>
      <c r="BL152" s="17"/>
      <c r="BM152" s="16"/>
      <c r="BN152" s="16"/>
      <c r="BO152" s="16"/>
      <c r="BP152" s="16"/>
      <c r="BQ152" s="16"/>
      <c r="BR152" s="16"/>
      <c r="BS152" s="16"/>
      <c r="BT152" s="16"/>
      <c r="BU152" s="16"/>
      <c r="BV152" s="16"/>
      <c r="BW152" s="16"/>
      <c r="BX152" s="16"/>
      <c r="BY152" s="17"/>
      <c r="BZ152" s="17"/>
      <c r="CA152" s="17"/>
      <c r="CB152"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295D-18CA-4D04-811F-08BD4EB7BBEF}">
  <dimension ref="A1:CD149"/>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815</v>
      </c>
    </row>
    <row r="2" spans="1:80" x14ac:dyDescent="0.25">
      <c r="A2" s="2" t="s">
        <v>826</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803</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807</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816</v>
      </c>
      <c r="BZ2" s="21" t="s">
        <v>816</v>
      </c>
      <c r="CA2" s="21" t="s">
        <v>816</v>
      </c>
      <c r="CB2" s="21" t="s">
        <v>816</v>
      </c>
    </row>
    <row r="3" spans="1:80" x14ac:dyDescent="0.25">
      <c r="E3" s="22" t="s">
        <v>798</v>
      </c>
      <c r="F3" s="23"/>
      <c r="G3" s="23"/>
      <c r="H3" s="23"/>
      <c r="I3" s="23"/>
      <c r="J3" s="23"/>
      <c r="K3" s="23"/>
      <c r="L3" s="23"/>
      <c r="M3" s="23"/>
      <c r="N3" s="23"/>
      <c r="O3" s="42">
        <f>SUM(E5:P141)</f>
        <v>1525412.2699999979</v>
      </c>
      <c r="P3" s="43"/>
      <c r="Q3" s="24" t="s">
        <v>801</v>
      </c>
      <c r="R3" s="25"/>
      <c r="S3" s="25"/>
      <c r="T3" s="25"/>
      <c r="U3" s="25"/>
      <c r="V3" s="25"/>
      <c r="W3" s="25"/>
      <c r="X3" s="25"/>
      <c r="Y3" s="25"/>
      <c r="Z3" s="25"/>
      <c r="AA3" s="44">
        <f>SUM(Q5:AB141)</f>
        <v>76270.469999999841</v>
      </c>
      <c r="AB3" s="45"/>
      <c r="AC3" s="15">
        <v>0.43026047982633447</v>
      </c>
      <c r="AD3" s="15">
        <v>0.4251645894153756</v>
      </c>
      <c r="AE3" s="15">
        <v>0.42056184968934823</v>
      </c>
      <c r="AF3" s="15">
        <v>0.41546595927838931</v>
      </c>
      <c r="AG3" s="15">
        <v>0.41053445242907421</v>
      </c>
      <c r="AH3" s="15">
        <v>0.40543856201811534</v>
      </c>
      <c r="AI3" s="15">
        <v>0.40050705516880025</v>
      </c>
      <c r="AJ3" s="15">
        <v>0.39519883599071803</v>
      </c>
      <c r="AK3" s="15">
        <v>0.38989061681263582</v>
      </c>
      <c r="AL3" s="15">
        <v>0.38475363051126599</v>
      </c>
      <c r="AM3" s="15">
        <v>0.37944541133318388</v>
      </c>
      <c r="AN3" s="15">
        <v>0.37430842503181405</v>
      </c>
      <c r="AO3" s="24" t="s">
        <v>806</v>
      </c>
      <c r="AP3" s="25"/>
      <c r="AQ3" s="25"/>
      <c r="AR3" s="25"/>
      <c r="AS3" s="25"/>
      <c r="AT3" s="25"/>
      <c r="AU3" s="25"/>
      <c r="AV3" s="25"/>
      <c r="AW3" s="25"/>
      <c r="AX3" s="25"/>
      <c r="AY3" s="44">
        <f>SUM(AO5:AZ141)</f>
        <v>2214963.2399999956</v>
      </c>
      <c r="AZ3" s="45"/>
      <c r="BA3" s="15">
        <v>1.1712253911220901E-2</v>
      </c>
      <c r="BB3" s="15">
        <v>1.1712253911220901E-2</v>
      </c>
      <c r="BC3" s="15">
        <v>1.1712253911220901E-2</v>
      </c>
      <c r="BD3" s="15">
        <v>1.1712253911220901E-2</v>
      </c>
      <c r="BE3" s="15">
        <v>1.1712253911220901E-2</v>
      </c>
      <c r="BF3" s="15">
        <v>1.1712253911220901E-2</v>
      </c>
      <c r="BG3" s="15">
        <v>1.1712253911220901E-2</v>
      </c>
      <c r="BH3" s="15">
        <v>1.1712253911220901E-2</v>
      </c>
      <c r="BI3" s="15">
        <v>1.1712253911220901E-2</v>
      </c>
      <c r="BJ3" s="15">
        <v>1.1712253911220901E-2</v>
      </c>
      <c r="BK3" s="15">
        <v>1.1712253911220901E-2</v>
      </c>
      <c r="BL3" s="15">
        <v>1.1712253911220901E-2</v>
      </c>
      <c r="BM3" s="24" t="s">
        <v>813</v>
      </c>
      <c r="BN3" s="25"/>
      <c r="BO3" s="25"/>
      <c r="BP3" s="25"/>
      <c r="BQ3" s="25"/>
      <c r="BR3" s="25"/>
      <c r="BS3" s="25"/>
      <c r="BT3" s="25"/>
      <c r="BU3" s="25"/>
      <c r="BV3" s="25"/>
      <c r="BW3" s="44">
        <f>SUM(BM5:BX141)</f>
        <v>2232829.1899999948</v>
      </c>
      <c r="BX3" s="45"/>
      <c r="BY3" s="26" t="s">
        <v>634</v>
      </c>
      <c r="BZ3" s="26" t="s">
        <v>644</v>
      </c>
      <c r="CA3" s="26" t="s">
        <v>635</v>
      </c>
      <c r="CB3" s="26" t="s">
        <v>633</v>
      </c>
    </row>
    <row r="4" spans="1:80" x14ac:dyDescent="0.25">
      <c r="A4" s="3" t="s">
        <v>216</v>
      </c>
      <c r="B4" s="4" t="s">
        <v>0</v>
      </c>
      <c r="C4" s="4" t="s">
        <v>1</v>
      </c>
      <c r="D4" s="4" t="s">
        <v>2</v>
      </c>
      <c r="E4" s="13">
        <v>39083</v>
      </c>
      <c r="F4" s="13">
        <v>39114</v>
      </c>
      <c r="G4" s="13">
        <v>39142</v>
      </c>
      <c r="H4" s="13">
        <v>39173</v>
      </c>
      <c r="I4" s="13">
        <v>39203</v>
      </c>
      <c r="J4" s="13">
        <v>39234</v>
      </c>
      <c r="K4" s="13">
        <v>39264</v>
      </c>
      <c r="L4" s="13">
        <v>39295</v>
      </c>
      <c r="M4" s="13">
        <v>39326</v>
      </c>
      <c r="N4" s="13">
        <v>39356</v>
      </c>
      <c r="O4" s="13">
        <v>39387</v>
      </c>
      <c r="P4" s="13">
        <v>39417</v>
      </c>
      <c r="Q4" s="14">
        <v>39083</v>
      </c>
      <c r="R4" s="14">
        <v>39114</v>
      </c>
      <c r="S4" s="14">
        <v>39142</v>
      </c>
      <c r="T4" s="14">
        <v>39173</v>
      </c>
      <c r="U4" s="14">
        <v>39203</v>
      </c>
      <c r="V4" s="14">
        <v>39234</v>
      </c>
      <c r="W4" s="14">
        <v>39264</v>
      </c>
      <c r="X4" s="14">
        <v>39295</v>
      </c>
      <c r="Y4" s="14">
        <v>39326</v>
      </c>
      <c r="Z4" s="14">
        <v>39356</v>
      </c>
      <c r="AA4" s="14">
        <v>39387</v>
      </c>
      <c r="AB4" s="14">
        <v>39417</v>
      </c>
      <c r="AC4" s="13">
        <v>39083</v>
      </c>
      <c r="AD4" s="13">
        <v>39114</v>
      </c>
      <c r="AE4" s="13">
        <v>39142</v>
      </c>
      <c r="AF4" s="13">
        <v>39173</v>
      </c>
      <c r="AG4" s="13">
        <v>39203</v>
      </c>
      <c r="AH4" s="13">
        <v>39234</v>
      </c>
      <c r="AI4" s="13">
        <v>39264</v>
      </c>
      <c r="AJ4" s="13">
        <v>39295</v>
      </c>
      <c r="AK4" s="13">
        <v>39326</v>
      </c>
      <c r="AL4" s="13">
        <v>39356</v>
      </c>
      <c r="AM4" s="13">
        <v>39387</v>
      </c>
      <c r="AN4" s="13">
        <v>39417</v>
      </c>
      <c r="AO4" s="14">
        <v>39083</v>
      </c>
      <c r="AP4" s="14">
        <v>39114</v>
      </c>
      <c r="AQ4" s="14">
        <v>39142</v>
      </c>
      <c r="AR4" s="14">
        <v>39173</v>
      </c>
      <c r="AS4" s="14">
        <v>39203</v>
      </c>
      <c r="AT4" s="14">
        <v>39234</v>
      </c>
      <c r="AU4" s="14">
        <v>39264</v>
      </c>
      <c r="AV4" s="14">
        <v>39295</v>
      </c>
      <c r="AW4" s="14">
        <v>39326</v>
      </c>
      <c r="AX4" s="14">
        <v>39356</v>
      </c>
      <c r="AY4" s="14">
        <v>39387</v>
      </c>
      <c r="AZ4" s="14">
        <v>39417</v>
      </c>
      <c r="BA4" s="13">
        <v>39083</v>
      </c>
      <c r="BB4" s="13">
        <v>39114</v>
      </c>
      <c r="BC4" s="13">
        <v>39142</v>
      </c>
      <c r="BD4" s="13">
        <v>39173</v>
      </c>
      <c r="BE4" s="13">
        <v>39203</v>
      </c>
      <c r="BF4" s="13">
        <v>39234</v>
      </c>
      <c r="BG4" s="13">
        <v>39264</v>
      </c>
      <c r="BH4" s="13">
        <v>39295</v>
      </c>
      <c r="BI4" s="13">
        <v>39326</v>
      </c>
      <c r="BJ4" s="13">
        <v>39356</v>
      </c>
      <c r="BK4" s="13">
        <v>39387</v>
      </c>
      <c r="BL4" s="13">
        <v>39417</v>
      </c>
      <c r="BM4" s="14">
        <v>39083</v>
      </c>
      <c r="BN4" s="14">
        <v>39114</v>
      </c>
      <c r="BO4" s="14">
        <v>39142</v>
      </c>
      <c r="BP4" s="14">
        <v>39173</v>
      </c>
      <c r="BQ4" s="14">
        <v>39203</v>
      </c>
      <c r="BR4" s="14">
        <v>39234</v>
      </c>
      <c r="BS4" s="14">
        <v>39264</v>
      </c>
      <c r="BT4" s="14">
        <v>39295</v>
      </c>
      <c r="BU4" s="14">
        <v>39326</v>
      </c>
      <c r="BV4" s="14">
        <v>39356</v>
      </c>
      <c r="BW4" s="14">
        <v>39387</v>
      </c>
      <c r="BX4" s="14">
        <v>39417</v>
      </c>
      <c r="BY4" s="27" t="s">
        <v>810</v>
      </c>
      <c r="BZ4" s="27" t="s">
        <v>810</v>
      </c>
      <c r="CA4" s="27" t="s">
        <v>810</v>
      </c>
      <c r="CB4" s="27" t="s">
        <v>810</v>
      </c>
    </row>
    <row r="5" spans="1:80" x14ac:dyDescent="0.25">
      <c r="A5" t="str">
        <f t="shared" ref="A5:A41" si="0">B5&amp;"."&amp;IF(D5="CES1/CES2",C5,IF(C5="CRE1/CRE2",C5,D5))</f>
        <v>UNCA.0000006711</v>
      </c>
      <c r="B5" s="1" t="s">
        <v>3</v>
      </c>
      <c r="C5" s="1" t="s">
        <v>5</v>
      </c>
      <c r="D5" s="1" t="s">
        <v>5</v>
      </c>
      <c r="E5" s="17">
        <v>0</v>
      </c>
      <c r="F5" s="17">
        <v>0</v>
      </c>
      <c r="G5" s="17">
        <v>0</v>
      </c>
      <c r="H5" s="17">
        <v>0</v>
      </c>
      <c r="I5" s="17">
        <v>72.039999999999964</v>
      </c>
      <c r="J5" s="17">
        <v>65.219999999999914</v>
      </c>
      <c r="K5" s="17">
        <v>12.219999999999999</v>
      </c>
      <c r="L5" s="17">
        <v>92.079999999999927</v>
      </c>
      <c r="M5" s="17">
        <v>40.610000000000014</v>
      </c>
      <c r="N5" s="17">
        <v>3.0599999999999952</v>
      </c>
      <c r="O5" s="17">
        <v>0</v>
      </c>
      <c r="P5" s="17">
        <v>0</v>
      </c>
      <c r="Q5" s="20">
        <v>0</v>
      </c>
      <c r="R5" s="20">
        <v>0</v>
      </c>
      <c r="S5" s="20">
        <v>0</v>
      </c>
      <c r="T5" s="20">
        <v>0</v>
      </c>
      <c r="U5" s="20">
        <v>3.6000000000000014</v>
      </c>
      <c r="V5" s="20">
        <v>3.259999999999998</v>
      </c>
      <c r="W5" s="20">
        <v>0.61000000000000032</v>
      </c>
      <c r="X5" s="20">
        <v>4.6000000000000014</v>
      </c>
      <c r="Y5" s="20">
        <v>2.0300000000000011</v>
      </c>
      <c r="Z5" s="20">
        <v>0.15000000000000013</v>
      </c>
      <c r="AA5" s="20">
        <v>0</v>
      </c>
      <c r="AB5" s="20">
        <v>0</v>
      </c>
      <c r="AC5" s="17">
        <v>0</v>
      </c>
      <c r="AD5" s="17">
        <v>0</v>
      </c>
      <c r="AE5" s="17">
        <v>0</v>
      </c>
      <c r="AF5" s="17">
        <v>0</v>
      </c>
      <c r="AG5" s="17">
        <v>29.579999999999984</v>
      </c>
      <c r="AH5" s="17">
        <v>26.439999999999998</v>
      </c>
      <c r="AI5" s="17">
        <v>4.8999999999999986</v>
      </c>
      <c r="AJ5" s="17">
        <v>36.389999999999986</v>
      </c>
      <c r="AK5" s="17">
        <v>15.830000000000013</v>
      </c>
      <c r="AL5" s="17">
        <v>1.1799999999999997</v>
      </c>
      <c r="AM5" s="17">
        <v>0</v>
      </c>
      <c r="AN5" s="17">
        <v>0</v>
      </c>
      <c r="AO5" s="20">
        <f t="shared" ref="AO5:AZ26" si="1">E5+Q5+AC5</f>
        <v>0</v>
      </c>
      <c r="AP5" s="20">
        <f t="shared" si="1"/>
        <v>0</v>
      </c>
      <c r="AQ5" s="20">
        <f t="shared" si="1"/>
        <v>0</v>
      </c>
      <c r="AR5" s="20">
        <f t="shared" si="1"/>
        <v>0</v>
      </c>
      <c r="AS5" s="20">
        <f t="shared" si="1"/>
        <v>105.21999999999994</v>
      </c>
      <c r="AT5" s="20">
        <f t="shared" si="1"/>
        <v>94.919999999999902</v>
      </c>
      <c r="AU5" s="20">
        <f t="shared" si="1"/>
        <v>17.729999999999997</v>
      </c>
      <c r="AV5" s="20">
        <f t="shared" si="1"/>
        <v>133.06999999999991</v>
      </c>
      <c r="AW5" s="20">
        <f t="shared" si="1"/>
        <v>58.470000000000027</v>
      </c>
      <c r="AX5" s="20">
        <f t="shared" si="1"/>
        <v>4.3899999999999952</v>
      </c>
      <c r="AY5" s="20">
        <f t="shared" si="1"/>
        <v>0</v>
      </c>
      <c r="AZ5" s="20">
        <f t="shared" si="1"/>
        <v>0</v>
      </c>
      <c r="BA5" s="17">
        <v>0</v>
      </c>
      <c r="BB5" s="17">
        <v>0</v>
      </c>
      <c r="BC5" s="17">
        <v>0</v>
      </c>
      <c r="BD5" s="17">
        <v>0</v>
      </c>
      <c r="BE5" s="17">
        <v>0.84</v>
      </c>
      <c r="BF5" s="17">
        <v>0.76</v>
      </c>
      <c r="BG5" s="17">
        <v>0.14000000000000001</v>
      </c>
      <c r="BH5" s="17">
        <v>1.08</v>
      </c>
      <c r="BI5" s="17">
        <v>0.48</v>
      </c>
      <c r="BJ5" s="17">
        <v>0.04</v>
      </c>
      <c r="BK5" s="17">
        <v>0</v>
      </c>
      <c r="BL5" s="17">
        <v>0</v>
      </c>
      <c r="BM5" s="20">
        <f t="shared" ref="BM5:BX26" si="2">AO5+BA5</f>
        <v>0</v>
      </c>
      <c r="BN5" s="20">
        <f t="shared" si="2"/>
        <v>0</v>
      </c>
      <c r="BO5" s="20">
        <f t="shared" si="2"/>
        <v>0</v>
      </c>
      <c r="BP5" s="20">
        <f t="shared" si="2"/>
        <v>0</v>
      </c>
      <c r="BQ5" s="20">
        <f t="shared" si="2"/>
        <v>106.05999999999995</v>
      </c>
      <c r="BR5" s="20">
        <f t="shared" si="2"/>
        <v>95.679999999999907</v>
      </c>
      <c r="BS5" s="20">
        <f t="shared" si="2"/>
        <v>17.869999999999997</v>
      </c>
      <c r="BT5" s="20">
        <f t="shared" si="2"/>
        <v>134.14999999999992</v>
      </c>
      <c r="BU5" s="20">
        <f t="shared" si="2"/>
        <v>58.950000000000024</v>
      </c>
      <c r="BV5" s="20">
        <f t="shared" si="2"/>
        <v>4.4299999999999953</v>
      </c>
      <c r="BW5" s="20">
        <f t="shared" si="2"/>
        <v>0</v>
      </c>
      <c r="BX5" s="20">
        <f t="shared" si="2"/>
        <v>0</v>
      </c>
      <c r="BY5" s="17">
        <f t="shared" ref="BY5:BY68" si="3">SUM(E5:P5)</f>
        <v>285.22999999999985</v>
      </c>
      <c r="BZ5" s="17">
        <f t="shared" ref="BZ5:BZ68" si="4">SUM(Q5:AB5)</f>
        <v>14.250000000000002</v>
      </c>
      <c r="CA5" s="17">
        <f>SUM(AC5:AN5,BA5:BL5)</f>
        <v>117.66000000000001</v>
      </c>
      <c r="CB5" s="17">
        <f>SUM(BM5:BX5)</f>
        <v>417.13999999999982</v>
      </c>
    </row>
    <row r="6" spans="1:80" x14ac:dyDescent="0.25">
      <c r="A6" t="str">
        <f t="shared" si="0"/>
        <v>UNCA.0000016301</v>
      </c>
      <c r="B6" s="1" t="s">
        <v>3</v>
      </c>
      <c r="C6" s="1" t="s">
        <v>694</v>
      </c>
      <c r="D6" s="1" t="s">
        <v>694</v>
      </c>
      <c r="E6" s="17">
        <v>153.9800000000032</v>
      </c>
      <c r="F6" s="17">
        <v>224.81999999999243</v>
      </c>
      <c r="G6" s="17">
        <v>37.559999999999945</v>
      </c>
      <c r="H6" s="17">
        <v>16.099999999999909</v>
      </c>
      <c r="I6" s="17">
        <v>7.1899999999999977</v>
      </c>
      <c r="J6" s="17">
        <v>262.94000000000233</v>
      </c>
      <c r="K6" s="17">
        <v>16.389999999999418</v>
      </c>
      <c r="L6" s="17">
        <v>0</v>
      </c>
      <c r="M6" s="17">
        <v>0</v>
      </c>
      <c r="N6" s="17">
        <v>0</v>
      </c>
      <c r="O6" s="17">
        <v>0</v>
      </c>
      <c r="P6" s="17">
        <v>0</v>
      </c>
      <c r="Q6" s="20">
        <v>7.7000000000000455</v>
      </c>
      <c r="R6" s="20">
        <v>11.239999999999782</v>
      </c>
      <c r="S6" s="20">
        <v>1.879999999999999</v>
      </c>
      <c r="T6" s="20">
        <v>0.80999999999998806</v>
      </c>
      <c r="U6" s="20">
        <v>0.35999999999999943</v>
      </c>
      <c r="V6" s="20">
        <v>13.139999999999873</v>
      </c>
      <c r="W6" s="20">
        <v>0.81999999999999318</v>
      </c>
      <c r="X6" s="20">
        <v>0</v>
      </c>
      <c r="Y6" s="20">
        <v>0</v>
      </c>
      <c r="Z6" s="20">
        <v>0</v>
      </c>
      <c r="AA6" s="20">
        <v>0</v>
      </c>
      <c r="AB6" s="20">
        <v>0</v>
      </c>
      <c r="AC6" s="17">
        <v>66.25</v>
      </c>
      <c r="AD6" s="17">
        <v>95.579999999998108</v>
      </c>
      <c r="AE6" s="17">
        <v>15.789999999999992</v>
      </c>
      <c r="AF6" s="17">
        <v>6.6900000000000546</v>
      </c>
      <c r="AG6" s="17">
        <v>2.9499999999999957</v>
      </c>
      <c r="AH6" s="17">
        <v>106.61000000000058</v>
      </c>
      <c r="AI6" s="17">
        <v>6.5599999999999454</v>
      </c>
      <c r="AJ6" s="17">
        <v>0</v>
      </c>
      <c r="AK6" s="17">
        <v>0</v>
      </c>
      <c r="AL6" s="17">
        <v>0</v>
      </c>
      <c r="AM6" s="17">
        <v>0</v>
      </c>
      <c r="AN6" s="17">
        <v>0</v>
      </c>
      <c r="AO6" s="20">
        <f t="shared" si="1"/>
        <v>227.93000000000325</v>
      </c>
      <c r="AP6" s="20">
        <f t="shared" si="1"/>
        <v>331.63999999999032</v>
      </c>
      <c r="AQ6" s="20">
        <f t="shared" si="1"/>
        <v>55.229999999999933</v>
      </c>
      <c r="AR6" s="20">
        <f t="shared" si="1"/>
        <v>23.599999999999952</v>
      </c>
      <c r="AS6" s="20">
        <f t="shared" si="1"/>
        <v>10.499999999999993</v>
      </c>
      <c r="AT6" s="20">
        <f t="shared" si="1"/>
        <v>382.69000000000278</v>
      </c>
      <c r="AU6" s="20">
        <f t="shared" si="1"/>
        <v>23.769999999999357</v>
      </c>
      <c r="AV6" s="20">
        <f t="shared" si="1"/>
        <v>0</v>
      </c>
      <c r="AW6" s="20">
        <f t="shared" si="1"/>
        <v>0</v>
      </c>
      <c r="AX6" s="20">
        <f t="shared" si="1"/>
        <v>0</v>
      </c>
      <c r="AY6" s="20">
        <f t="shared" si="1"/>
        <v>0</v>
      </c>
      <c r="AZ6" s="20">
        <f t="shared" si="1"/>
        <v>0</v>
      </c>
      <c r="BA6" s="17">
        <v>1.8</v>
      </c>
      <c r="BB6" s="17">
        <v>2.63</v>
      </c>
      <c r="BC6" s="17">
        <v>0.44</v>
      </c>
      <c r="BD6" s="17">
        <v>0.19</v>
      </c>
      <c r="BE6" s="17">
        <v>0.08</v>
      </c>
      <c r="BF6" s="17">
        <v>3.08</v>
      </c>
      <c r="BG6" s="17">
        <v>0.19</v>
      </c>
      <c r="BH6" s="17">
        <v>0</v>
      </c>
      <c r="BI6" s="17">
        <v>0</v>
      </c>
      <c r="BJ6" s="17">
        <v>0</v>
      </c>
      <c r="BK6" s="17">
        <v>0</v>
      </c>
      <c r="BL6" s="17">
        <v>0</v>
      </c>
      <c r="BM6" s="20">
        <f t="shared" si="2"/>
        <v>229.73000000000326</v>
      </c>
      <c r="BN6" s="20">
        <f t="shared" si="2"/>
        <v>334.26999999999032</v>
      </c>
      <c r="BO6" s="20">
        <f t="shared" si="2"/>
        <v>55.669999999999931</v>
      </c>
      <c r="BP6" s="20">
        <f t="shared" si="2"/>
        <v>23.789999999999953</v>
      </c>
      <c r="BQ6" s="20">
        <f t="shared" si="2"/>
        <v>10.579999999999993</v>
      </c>
      <c r="BR6" s="20">
        <f t="shared" si="2"/>
        <v>385.77000000000277</v>
      </c>
      <c r="BS6" s="20">
        <f t="shared" si="2"/>
        <v>23.959999999999358</v>
      </c>
      <c r="BT6" s="20">
        <f t="shared" si="2"/>
        <v>0</v>
      </c>
      <c r="BU6" s="20">
        <f t="shared" si="2"/>
        <v>0</v>
      </c>
      <c r="BV6" s="20">
        <f t="shared" si="2"/>
        <v>0</v>
      </c>
      <c r="BW6" s="20">
        <f t="shared" si="2"/>
        <v>0</v>
      </c>
      <c r="BX6" s="20">
        <f t="shared" si="2"/>
        <v>0</v>
      </c>
      <c r="BY6" s="17">
        <f t="shared" si="3"/>
        <v>718.97999999999729</v>
      </c>
      <c r="BZ6" s="17">
        <f t="shared" si="4"/>
        <v>35.949999999999676</v>
      </c>
      <c r="CA6" s="17">
        <f t="shared" ref="CA6:CA69" si="5">SUM(AC6:AN6,BA6:BL6)</f>
        <v>308.83999999999867</v>
      </c>
      <c r="CB6" s="17">
        <f t="shared" ref="CB6:CB69" si="6">SUM(BM6:BX6)</f>
        <v>1063.7699999999957</v>
      </c>
    </row>
    <row r="7" spans="1:80" x14ac:dyDescent="0.25">
      <c r="A7" t="str">
        <f t="shared" si="0"/>
        <v>UNCA.0000022911</v>
      </c>
      <c r="B7" s="1" t="s">
        <v>3</v>
      </c>
      <c r="C7" s="1" t="s">
        <v>6</v>
      </c>
      <c r="D7" s="1" t="s">
        <v>6</v>
      </c>
      <c r="E7" s="17">
        <v>1.7100000000000009</v>
      </c>
      <c r="F7" s="17">
        <v>2.1000000000000014</v>
      </c>
      <c r="G7" s="17">
        <v>2.1400000000000006</v>
      </c>
      <c r="H7" s="17">
        <v>15.379999999999995</v>
      </c>
      <c r="I7" s="17">
        <v>27.230000000000018</v>
      </c>
      <c r="J7" s="17">
        <v>23.110000000000014</v>
      </c>
      <c r="K7" s="17">
        <v>0.37999999999999989</v>
      </c>
      <c r="L7" s="17">
        <v>6.3299999999999983</v>
      </c>
      <c r="M7" s="17">
        <v>31.979999999999961</v>
      </c>
      <c r="N7" s="17">
        <v>16.180000000000007</v>
      </c>
      <c r="O7" s="17">
        <v>3.7699999999999925</v>
      </c>
      <c r="P7" s="17">
        <v>0.31000000000000005</v>
      </c>
      <c r="Q7" s="20">
        <v>8.9999999999999969E-2</v>
      </c>
      <c r="R7" s="20">
        <v>0.1100000000000001</v>
      </c>
      <c r="S7" s="20">
        <v>0.10000000000000009</v>
      </c>
      <c r="T7" s="20">
        <v>0.76999999999999957</v>
      </c>
      <c r="U7" s="20">
        <v>1.3600000000000012</v>
      </c>
      <c r="V7" s="20">
        <v>1.1500000000000004</v>
      </c>
      <c r="W7" s="20">
        <v>2.0000000000000018E-2</v>
      </c>
      <c r="X7" s="20">
        <v>0.31999999999999984</v>
      </c>
      <c r="Y7" s="20">
        <v>1.5999999999999996</v>
      </c>
      <c r="Z7" s="20">
        <v>0.80999999999999961</v>
      </c>
      <c r="AA7" s="20">
        <v>0.18999999999999995</v>
      </c>
      <c r="AB7" s="20">
        <v>1.0000000000000009E-2</v>
      </c>
      <c r="AC7" s="17">
        <v>0.73000000000000043</v>
      </c>
      <c r="AD7" s="17">
        <v>0.89000000000000057</v>
      </c>
      <c r="AE7" s="17">
        <v>0.89999999999999858</v>
      </c>
      <c r="AF7" s="17">
        <v>6.3900000000000006</v>
      </c>
      <c r="AG7" s="17">
        <v>11.180000000000007</v>
      </c>
      <c r="AH7" s="17">
        <v>9.3700000000000045</v>
      </c>
      <c r="AI7" s="17">
        <v>0.15000000000000013</v>
      </c>
      <c r="AJ7" s="17">
        <v>2.4999999999999982</v>
      </c>
      <c r="AK7" s="17">
        <v>12.469999999999999</v>
      </c>
      <c r="AL7" s="17">
        <v>6.2299999999999969</v>
      </c>
      <c r="AM7" s="17">
        <v>1.4299999999999997</v>
      </c>
      <c r="AN7" s="17">
        <v>0.1100000000000001</v>
      </c>
      <c r="AO7" s="20">
        <f t="shared" si="1"/>
        <v>2.5300000000000011</v>
      </c>
      <c r="AP7" s="20">
        <f t="shared" si="1"/>
        <v>3.1000000000000023</v>
      </c>
      <c r="AQ7" s="20">
        <f t="shared" si="1"/>
        <v>3.1399999999999992</v>
      </c>
      <c r="AR7" s="20">
        <f t="shared" si="1"/>
        <v>22.539999999999996</v>
      </c>
      <c r="AS7" s="20">
        <f t="shared" si="1"/>
        <v>39.770000000000024</v>
      </c>
      <c r="AT7" s="20">
        <f t="shared" si="1"/>
        <v>33.630000000000017</v>
      </c>
      <c r="AU7" s="20">
        <f t="shared" si="1"/>
        <v>0.55000000000000004</v>
      </c>
      <c r="AV7" s="20">
        <f t="shared" si="1"/>
        <v>9.1499999999999968</v>
      </c>
      <c r="AW7" s="20">
        <f t="shared" si="1"/>
        <v>46.049999999999962</v>
      </c>
      <c r="AX7" s="20">
        <f t="shared" si="1"/>
        <v>23.220000000000002</v>
      </c>
      <c r="AY7" s="20">
        <f t="shared" si="1"/>
        <v>5.3899999999999917</v>
      </c>
      <c r="AZ7" s="20">
        <f t="shared" si="1"/>
        <v>0.43000000000000016</v>
      </c>
      <c r="BA7" s="17">
        <v>0.02</v>
      </c>
      <c r="BB7" s="17">
        <v>0.02</v>
      </c>
      <c r="BC7" s="17">
        <v>0.03</v>
      </c>
      <c r="BD7" s="17">
        <v>0.18</v>
      </c>
      <c r="BE7" s="17">
        <v>0.32</v>
      </c>
      <c r="BF7" s="17">
        <v>0.27</v>
      </c>
      <c r="BG7" s="17">
        <v>0</v>
      </c>
      <c r="BH7" s="17">
        <v>7.0000000000000007E-2</v>
      </c>
      <c r="BI7" s="17">
        <v>0.37</v>
      </c>
      <c r="BJ7" s="17">
        <v>0.19</v>
      </c>
      <c r="BK7" s="17">
        <v>0.04</v>
      </c>
      <c r="BL7" s="17">
        <v>0</v>
      </c>
      <c r="BM7" s="20">
        <f t="shared" si="2"/>
        <v>2.5500000000000012</v>
      </c>
      <c r="BN7" s="20">
        <f t="shared" si="2"/>
        <v>3.1200000000000023</v>
      </c>
      <c r="BO7" s="20">
        <f t="shared" si="2"/>
        <v>3.169999999999999</v>
      </c>
      <c r="BP7" s="20">
        <f t="shared" si="2"/>
        <v>22.719999999999995</v>
      </c>
      <c r="BQ7" s="20">
        <f t="shared" si="2"/>
        <v>40.090000000000025</v>
      </c>
      <c r="BR7" s="20">
        <f t="shared" si="2"/>
        <v>33.90000000000002</v>
      </c>
      <c r="BS7" s="20">
        <f t="shared" si="2"/>
        <v>0.55000000000000004</v>
      </c>
      <c r="BT7" s="20">
        <f t="shared" si="2"/>
        <v>9.2199999999999971</v>
      </c>
      <c r="BU7" s="20">
        <f t="shared" si="2"/>
        <v>46.419999999999959</v>
      </c>
      <c r="BV7" s="20">
        <f t="shared" si="2"/>
        <v>23.410000000000004</v>
      </c>
      <c r="BW7" s="20">
        <f t="shared" si="2"/>
        <v>5.4299999999999917</v>
      </c>
      <c r="BX7" s="20">
        <f t="shared" si="2"/>
        <v>0.43000000000000016</v>
      </c>
      <c r="BY7" s="17">
        <f t="shared" si="3"/>
        <v>130.61999999999998</v>
      </c>
      <c r="BZ7" s="17">
        <f t="shared" si="4"/>
        <v>6.5300000000000011</v>
      </c>
      <c r="CA7" s="17">
        <f t="shared" si="5"/>
        <v>53.860000000000007</v>
      </c>
      <c r="CB7" s="17">
        <f t="shared" si="6"/>
        <v>191.01</v>
      </c>
    </row>
    <row r="8" spans="1:80" x14ac:dyDescent="0.25">
      <c r="A8" t="str">
        <f t="shared" si="0"/>
        <v>UNCA.0000035311</v>
      </c>
      <c r="B8" s="1" t="s">
        <v>3</v>
      </c>
      <c r="C8" s="1" t="s">
        <v>686</v>
      </c>
      <c r="D8" s="1" t="s">
        <v>686</v>
      </c>
      <c r="E8" s="17">
        <v>-12.029999999999973</v>
      </c>
      <c r="F8" s="17">
        <v>-3.0100000000000193</v>
      </c>
      <c r="G8" s="17">
        <v>-3.1500000000000341</v>
      </c>
      <c r="H8" s="17">
        <v>-1</v>
      </c>
      <c r="I8" s="17">
        <v>-2.25</v>
      </c>
      <c r="J8" s="17">
        <v>-10.690000000000055</v>
      </c>
      <c r="K8" s="17">
        <v>-32.470000000000027</v>
      </c>
      <c r="L8" s="17">
        <v>-3.6599999999999966</v>
      </c>
      <c r="M8" s="17">
        <v>-3.3700000000000045</v>
      </c>
      <c r="N8" s="17">
        <v>-5.2900000000000205</v>
      </c>
      <c r="O8" s="17">
        <v>-2.9699999999999989</v>
      </c>
      <c r="P8" s="17">
        <v>-7.9300000000000068</v>
      </c>
      <c r="Q8" s="20">
        <v>-0.60999999999999988</v>
      </c>
      <c r="R8" s="20">
        <v>-0.14999999999999991</v>
      </c>
      <c r="S8" s="20">
        <v>-0.15000000000000002</v>
      </c>
      <c r="T8" s="20">
        <v>-4.9999999999999989E-2</v>
      </c>
      <c r="U8" s="20">
        <v>-0.12</v>
      </c>
      <c r="V8" s="20">
        <v>-0.53000000000000025</v>
      </c>
      <c r="W8" s="20">
        <v>-1.6199999999999974</v>
      </c>
      <c r="X8" s="20">
        <v>-0.18999999999999995</v>
      </c>
      <c r="Y8" s="20">
        <v>-0.16999999999999993</v>
      </c>
      <c r="Z8" s="20">
        <v>-0.27</v>
      </c>
      <c r="AA8" s="20">
        <v>-0.14999999999999997</v>
      </c>
      <c r="AB8" s="20">
        <v>-0.4</v>
      </c>
      <c r="AC8" s="17">
        <v>-5.18</v>
      </c>
      <c r="AD8" s="17">
        <v>-1.2799999999999994</v>
      </c>
      <c r="AE8" s="17">
        <v>-1.33</v>
      </c>
      <c r="AF8" s="17">
        <v>-0.41999999999999993</v>
      </c>
      <c r="AG8" s="17">
        <v>-0.92000000000000082</v>
      </c>
      <c r="AH8" s="17">
        <v>-4.34</v>
      </c>
      <c r="AI8" s="17">
        <v>-13.009999999999991</v>
      </c>
      <c r="AJ8" s="17">
        <v>-1.4399999999999977</v>
      </c>
      <c r="AK8" s="17">
        <v>-1.3100000000000023</v>
      </c>
      <c r="AL8" s="17">
        <v>-2.04</v>
      </c>
      <c r="AM8" s="17">
        <v>-1.1299999999999999</v>
      </c>
      <c r="AN8" s="17">
        <v>-2.9699999999999998</v>
      </c>
      <c r="AO8" s="20">
        <f t="shared" si="1"/>
        <v>-17.819999999999972</v>
      </c>
      <c r="AP8" s="20">
        <f t="shared" si="1"/>
        <v>-4.440000000000019</v>
      </c>
      <c r="AQ8" s="20">
        <f t="shared" si="1"/>
        <v>-4.6300000000000345</v>
      </c>
      <c r="AR8" s="20">
        <f t="shared" si="1"/>
        <v>-1.47</v>
      </c>
      <c r="AS8" s="20">
        <f t="shared" si="1"/>
        <v>-3.2900000000000009</v>
      </c>
      <c r="AT8" s="20">
        <f t="shared" si="1"/>
        <v>-15.560000000000056</v>
      </c>
      <c r="AU8" s="20">
        <f t="shared" si="1"/>
        <v>-47.100000000000016</v>
      </c>
      <c r="AV8" s="20">
        <f t="shared" si="1"/>
        <v>-5.2899999999999938</v>
      </c>
      <c r="AW8" s="20">
        <f t="shared" si="1"/>
        <v>-4.8500000000000068</v>
      </c>
      <c r="AX8" s="20">
        <f t="shared" si="1"/>
        <v>-7.6000000000000201</v>
      </c>
      <c r="AY8" s="20">
        <f t="shared" si="1"/>
        <v>-4.2499999999999982</v>
      </c>
      <c r="AZ8" s="20">
        <f t="shared" si="1"/>
        <v>-11.300000000000008</v>
      </c>
      <c r="BA8" s="17">
        <v>-0.14000000000000001</v>
      </c>
      <c r="BB8" s="17">
        <v>-0.04</v>
      </c>
      <c r="BC8" s="17">
        <v>-0.04</v>
      </c>
      <c r="BD8" s="17">
        <v>-0.01</v>
      </c>
      <c r="BE8" s="17">
        <v>-0.03</v>
      </c>
      <c r="BF8" s="17">
        <v>-0.13</v>
      </c>
      <c r="BG8" s="17">
        <v>-0.38</v>
      </c>
      <c r="BH8" s="17">
        <v>-0.04</v>
      </c>
      <c r="BI8" s="17">
        <v>-0.04</v>
      </c>
      <c r="BJ8" s="17">
        <v>-0.06</v>
      </c>
      <c r="BK8" s="17">
        <v>-0.03</v>
      </c>
      <c r="BL8" s="17">
        <v>-0.09</v>
      </c>
      <c r="BM8" s="20">
        <f t="shared" si="2"/>
        <v>-17.959999999999972</v>
      </c>
      <c r="BN8" s="20">
        <f t="shared" si="2"/>
        <v>-4.4800000000000191</v>
      </c>
      <c r="BO8" s="20">
        <f t="shared" si="2"/>
        <v>-4.6700000000000346</v>
      </c>
      <c r="BP8" s="20">
        <f t="shared" si="2"/>
        <v>-1.48</v>
      </c>
      <c r="BQ8" s="20">
        <f t="shared" si="2"/>
        <v>-3.3200000000000007</v>
      </c>
      <c r="BR8" s="20">
        <f t="shared" si="2"/>
        <v>-15.690000000000056</v>
      </c>
      <c r="BS8" s="20">
        <f t="shared" si="2"/>
        <v>-47.480000000000018</v>
      </c>
      <c r="BT8" s="20">
        <f t="shared" si="2"/>
        <v>-5.3299999999999939</v>
      </c>
      <c r="BU8" s="20">
        <f t="shared" si="2"/>
        <v>-4.8900000000000068</v>
      </c>
      <c r="BV8" s="20">
        <f t="shared" si="2"/>
        <v>-7.6600000000000197</v>
      </c>
      <c r="BW8" s="20">
        <f t="shared" si="2"/>
        <v>-4.2799999999999985</v>
      </c>
      <c r="BX8" s="20">
        <f t="shared" si="2"/>
        <v>-11.390000000000008</v>
      </c>
      <c r="BY8" s="17">
        <f t="shared" si="3"/>
        <v>-87.820000000000135</v>
      </c>
      <c r="BZ8" s="17">
        <f t="shared" si="4"/>
        <v>-4.4099999999999975</v>
      </c>
      <c r="CA8" s="17">
        <f t="shared" si="5"/>
        <v>-36.4</v>
      </c>
      <c r="CB8" s="17">
        <f t="shared" si="6"/>
        <v>-128.63000000000014</v>
      </c>
    </row>
    <row r="9" spans="1:80" x14ac:dyDescent="0.25">
      <c r="A9" t="str">
        <f t="shared" si="0"/>
        <v>UNCA.0000038511</v>
      </c>
      <c r="B9" s="1" t="s">
        <v>3</v>
      </c>
      <c r="C9" s="1" t="s">
        <v>10</v>
      </c>
      <c r="D9" s="1" t="s">
        <v>10</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0</v>
      </c>
      <c r="BZ9" s="17">
        <f t="shared" si="4"/>
        <v>0</v>
      </c>
      <c r="CA9" s="17">
        <f t="shared" si="5"/>
        <v>0</v>
      </c>
      <c r="CB9" s="17">
        <f t="shared" si="6"/>
        <v>0</v>
      </c>
    </row>
    <row r="10" spans="1:80" x14ac:dyDescent="0.25">
      <c r="A10" t="str">
        <f t="shared" si="0"/>
        <v>UNCA.0000039611</v>
      </c>
      <c r="B10" s="1" t="s">
        <v>3</v>
      </c>
      <c r="C10" s="1" t="s">
        <v>11</v>
      </c>
      <c r="D10" s="1" t="s">
        <v>11</v>
      </c>
      <c r="E10" s="17">
        <v>20.32000000000005</v>
      </c>
      <c r="F10" s="17">
        <v>11.869999999999974</v>
      </c>
      <c r="G10" s="17">
        <v>84.149999999999864</v>
      </c>
      <c r="H10" s="17">
        <v>72.920000000000073</v>
      </c>
      <c r="I10" s="17">
        <v>35.180000000000064</v>
      </c>
      <c r="J10" s="17">
        <v>59.540000000000191</v>
      </c>
      <c r="K10" s="17">
        <v>10.990000000000009</v>
      </c>
      <c r="L10" s="17">
        <v>14.799999999999955</v>
      </c>
      <c r="M10" s="17">
        <v>26.729999999999905</v>
      </c>
      <c r="N10" s="17">
        <v>117.64000000000033</v>
      </c>
      <c r="O10" s="17">
        <v>51.289999999999964</v>
      </c>
      <c r="P10" s="17">
        <v>55.649999999999864</v>
      </c>
      <c r="Q10" s="20">
        <v>1.02</v>
      </c>
      <c r="R10" s="20">
        <v>0.60000000000000009</v>
      </c>
      <c r="S10" s="20">
        <v>4.2</v>
      </c>
      <c r="T10" s="20">
        <v>3.64</v>
      </c>
      <c r="U10" s="20">
        <v>1.75</v>
      </c>
      <c r="V10" s="20">
        <v>2.9699999999999998</v>
      </c>
      <c r="W10" s="20">
        <v>0.55000000000000004</v>
      </c>
      <c r="X10" s="20">
        <v>0.73999999999999977</v>
      </c>
      <c r="Y10" s="20">
        <v>1.3400000000000003</v>
      </c>
      <c r="Z10" s="20">
        <v>5.88</v>
      </c>
      <c r="AA10" s="20">
        <v>2.5700000000000003</v>
      </c>
      <c r="AB10" s="20">
        <v>2.7800000000000002</v>
      </c>
      <c r="AC10" s="17">
        <v>8.74</v>
      </c>
      <c r="AD10" s="17">
        <v>5.05</v>
      </c>
      <c r="AE10" s="17">
        <v>35.39</v>
      </c>
      <c r="AF10" s="17">
        <v>30.299999999999997</v>
      </c>
      <c r="AG10" s="17">
        <v>14.44</v>
      </c>
      <c r="AH10" s="17">
        <v>24.14</v>
      </c>
      <c r="AI10" s="17">
        <v>4.3999999999999986</v>
      </c>
      <c r="AJ10" s="17">
        <v>5.8499999999999979</v>
      </c>
      <c r="AK10" s="17">
        <v>10.419999999999998</v>
      </c>
      <c r="AL10" s="17">
        <v>45.269999999999996</v>
      </c>
      <c r="AM10" s="17">
        <v>19.46</v>
      </c>
      <c r="AN10" s="17">
        <v>20.83</v>
      </c>
      <c r="AO10" s="20">
        <f t="shared" si="1"/>
        <v>30.080000000000048</v>
      </c>
      <c r="AP10" s="20">
        <f t="shared" si="1"/>
        <v>17.519999999999975</v>
      </c>
      <c r="AQ10" s="20">
        <f t="shared" si="1"/>
        <v>123.73999999999987</v>
      </c>
      <c r="AR10" s="20">
        <f t="shared" si="1"/>
        <v>106.86000000000007</v>
      </c>
      <c r="AS10" s="20">
        <f t="shared" si="1"/>
        <v>51.370000000000061</v>
      </c>
      <c r="AT10" s="20">
        <f t="shared" si="1"/>
        <v>86.65000000000019</v>
      </c>
      <c r="AU10" s="20">
        <f t="shared" si="1"/>
        <v>15.940000000000008</v>
      </c>
      <c r="AV10" s="20">
        <f t="shared" si="1"/>
        <v>21.389999999999951</v>
      </c>
      <c r="AW10" s="20">
        <f t="shared" si="1"/>
        <v>38.489999999999903</v>
      </c>
      <c r="AX10" s="20">
        <f t="shared" si="1"/>
        <v>168.7900000000003</v>
      </c>
      <c r="AY10" s="20">
        <f t="shared" si="1"/>
        <v>73.319999999999965</v>
      </c>
      <c r="AZ10" s="20">
        <f t="shared" si="1"/>
        <v>79.259999999999863</v>
      </c>
      <c r="BA10" s="17">
        <v>0.24</v>
      </c>
      <c r="BB10" s="17">
        <v>0.14000000000000001</v>
      </c>
      <c r="BC10" s="17">
        <v>0.99</v>
      </c>
      <c r="BD10" s="17">
        <v>0.85</v>
      </c>
      <c r="BE10" s="17">
        <v>0.41</v>
      </c>
      <c r="BF10" s="17">
        <v>0.7</v>
      </c>
      <c r="BG10" s="17">
        <v>0.13</v>
      </c>
      <c r="BH10" s="17">
        <v>0.17</v>
      </c>
      <c r="BI10" s="17">
        <v>0.31</v>
      </c>
      <c r="BJ10" s="17">
        <v>1.38</v>
      </c>
      <c r="BK10" s="17">
        <v>0.6</v>
      </c>
      <c r="BL10" s="17">
        <v>0.65</v>
      </c>
      <c r="BM10" s="20">
        <f t="shared" si="2"/>
        <v>30.320000000000046</v>
      </c>
      <c r="BN10" s="20">
        <f t="shared" si="2"/>
        <v>17.659999999999975</v>
      </c>
      <c r="BO10" s="20">
        <f t="shared" si="2"/>
        <v>124.72999999999986</v>
      </c>
      <c r="BP10" s="20">
        <f t="shared" si="2"/>
        <v>107.71000000000006</v>
      </c>
      <c r="BQ10" s="20">
        <f t="shared" si="2"/>
        <v>51.780000000000058</v>
      </c>
      <c r="BR10" s="20">
        <f t="shared" si="2"/>
        <v>87.350000000000193</v>
      </c>
      <c r="BS10" s="20">
        <f t="shared" si="2"/>
        <v>16.070000000000007</v>
      </c>
      <c r="BT10" s="20">
        <f t="shared" si="2"/>
        <v>21.559999999999953</v>
      </c>
      <c r="BU10" s="20">
        <f t="shared" si="2"/>
        <v>38.799999999999905</v>
      </c>
      <c r="BV10" s="20">
        <f t="shared" si="2"/>
        <v>170.1700000000003</v>
      </c>
      <c r="BW10" s="20">
        <f t="shared" si="2"/>
        <v>73.919999999999959</v>
      </c>
      <c r="BX10" s="20">
        <f t="shared" si="2"/>
        <v>79.909999999999869</v>
      </c>
      <c r="BY10" s="17">
        <f t="shared" si="3"/>
        <v>561.08000000000027</v>
      </c>
      <c r="BZ10" s="17">
        <f t="shared" si="4"/>
        <v>28.040000000000003</v>
      </c>
      <c r="CA10" s="17">
        <f t="shared" si="5"/>
        <v>230.85999999999993</v>
      </c>
      <c r="CB10" s="17">
        <f t="shared" si="6"/>
        <v>819.98000000000013</v>
      </c>
    </row>
    <row r="11" spans="1:80" x14ac:dyDescent="0.25">
      <c r="A11" t="str">
        <f t="shared" si="0"/>
        <v>UNCA.0000045411</v>
      </c>
      <c r="B11" s="1" t="s">
        <v>3</v>
      </c>
      <c r="C11" s="1" t="s">
        <v>12</v>
      </c>
      <c r="D11" s="1" t="s">
        <v>12</v>
      </c>
      <c r="E11" s="17">
        <v>0</v>
      </c>
      <c r="F11" s="17">
        <v>-9.9999999999909051E-3</v>
      </c>
      <c r="G11" s="17">
        <v>0</v>
      </c>
      <c r="H11" s="17">
        <v>0</v>
      </c>
      <c r="I11" s="17">
        <v>0</v>
      </c>
      <c r="J11" s="17">
        <v>0</v>
      </c>
      <c r="K11" s="17">
        <v>0</v>
      </c>
      <c r="L11" s="17">
        <v>0</v>
      </c>
      <c r="M11" s="17">
        <v>9.9999999999997868E-3</v>
      </c>
      <c r="N11" s="17">
        <v>0</v>
      </c>
      <c r="O11" s="17">
        <v>0</v>
      </c>
      <c r="P11" s="17">
        <v>0</v>
      </c>
      <c r="Q11" s="20">
        <v>0</v>
      </c>
      <c r="R11" s="20">
        <v>-9.9999999999997868E-3</v>
      </c>
      <c r="S11" s="20">
        <v>0</v>
      </c>
      <c r="T11" s="20">
        <v>0</v>
      </c>
      <c r="U11" s="20">
        <v>0</v>
      </c>
      <c r="V11" s="20">
        <v>0</v>
      </c>
      <c r="W11" s="20">
        <v>0</v>
      </c>
      <c r="X11" s="20">
        <v>0</v>
      </c>
      <c r="Y11" s="20">
        <v>0</v>
      </c>
      <c r="Z11" s="20">
        <v>0</v>
      </c>
      <c r="AA11" s="20">
        <v>0</v>
      </c>
      <c r="AB11" s="20">
        <v>0</v>
      </c>
      <c r="AC11" s="17">
        <v>0</v>
      </c>
      <c r="AD11" s="17">
        <v>0</v>
      </c>
      <c r="AE11" s="17">
        <v>0</v>
      </c>
      <c r="AF11" s="17">
        <v>0</v>
      </c>
      <c r="AG11" s="17">
        <v>0</v>
      </c>
      <c r="AH11" s="17">
        <v>0</v>
      </c>
      <c r="AI11" s="17">
        <v>0</v>
      </c>
      <c r="AJ11" s="17">
        <v>0</v>
      </c>
      <c r="AK11" s="17">
        <v>0</v>
      </c>
      <c r="AL11" s="17">
        <v>0</v>
      </c>
      <c r="AM11" s="17">
        <v>0</v>
      </c>
      <c r="AN11" s="17">
        <v>0</v>
      </c>
      <c r="AO11" s="20">
        <f t="shared" si="1"/>
        <v>0</v>
      </c>
      <c r="AP11" s="20">
        <f t="shared" si="1"/>
        <v>-1.9999999999990692E-2</v>
      </c>
      <c r="AQ11" s="20">
        <f t="shared" si="1"/>
        <v>0</v>
      </c>
      <c r="AR11" s="20">
        <f t="shared" si="1"/>
        <v>0</v>
      </c>
      <c r="AS11" s="20">
        <f t="shared" si="1"/>
        <v>0</v>
      </c>
      <c r="AT11" s="20">
        <f t="shared" si="1"/>
        <v>0</v>
      </c>
      <c r="AU11" s="20">
        <f t="shared" si="1"/>
        <v>0</v>
      </c>
      <c r="AV11" s="20">
        <f t="shared" si="1"/>
        <v>0</v>
      </c>
      <c r="AW11" s="20">
        <f t="shared" si="1"/>
        <v>9.9999999999997868E-3</v>
      </c>
      <c r="AX11" s="20">
        <f t="shared" si="1"/>
        <v>0</v>
      </c>
      <c r="AY11" s="20">
        <f t="shared" si="1"/>
        <v>0</v>
      </c>
      <c r="AZ11" s="20">
        <f t="shared" si="1"/>
        <v>0</v>
      </c>
      <c r="BA11" s="17">
        <v>0</v>
      </c>
      <c r="BB11" s="17">
        <v>0</v>
      </c>
      <c r="BC11" s="17">
        <v>0</v>
      </c>
      <c r="BD11" s="17">
        <v>0</v>
      </c>
      <c r="BE11" s="17">
        <v>0</v>
      </c>
      <c r="BF11" s="17">
        <v>0</v>
      </c>
      <c r="BG11" s="17">
        <v>0</v>
      </c>
      <c r="BH11" s="17">
        <v>0</v>
      </c>
      <c r="BI11" s="17">
        <v>0</v>
      </c>
      <c r="BJ11" s="17">
        <v>0</v>
      </c>
      <c r="BK11" s="17">
        <v>0</v>
      </c>
      <c r="BL11" s="17">
        <v>0</v>
      </c>
      <c r="BM11" s="20">
        <f t="shared" si="2"/>
        <v>0</v>
      </c>
      <c r="BN11" s="20">
        <f t="shared" si="2"/>
        <v>-1.9999999999990692E-2</v>
      </c>
      <c r="BO11" s="20">
        <f t="shared" si="2"/>
        <v>0</v>
      </c>
      <c r="BP11" s="20">
        <f t="shared" si="2"/>
        <v>0</v>
      </c>
      <c r="BQ11" s="20">
        <f t="shared" si="2"/>
        <v>0</v>
      </c>
      <c r="BR11" s="20">
        <f t="shared" si="2"/>
        <v>0</v>
      </c>
      <c r="BS11" s="20">
        <f t="shared" si="2"/>
        <v>0</v>
      </c>
      <c r="BT11" s="20">
        <f t="shared" si="2"/>
        <v>0</v>
      </c>
      <c r="BU11" s="20">
        <f t="shared" si="2"/>
        <v>9.9999999999997868E-3</v>
      </c>
      <c r="BV11" s="20">
        <f t="shared" si="2"/>
        <v>0</v>
      </c>
      <c r="BW11" s="20">
        <f t="shared" si="2"/>
        <v>0</v>
      </c>
      <c r="BX11" s="20">
        <f t="shared" si="2"/>
        <v>0</v>
      </c>
      <c r="BY11" s="17">
        <f t="shared" si="3"/>
        <v>8.8817841970012523E-15</v>
      </c>
      <c r="BZ11" s="17">
        <f t="shared" si="4"/>
        <v>-9.9999999999997868E-3</v>
      </c>
      <c r="CA11" s="17">
        <f t="shared" si="5"/>
        <v>0</v>
      </c>
      <c r="CB11" s="17">
        <f t="shared" si="6"/>
        <v>-9.9999999999909051E-3</v>
      </c>
    </row>
    <row r="12" spans="1:80" x14ac:dyDescent="0.25">
      <c r="A12" t="str">
        <f t="shared" si="0"/>
        <v>UNCA.0000079301</v>
      </c>
      <c r="B12" s="1" t="s">
        <v>3</v>
      </c>
      <c r="C12" s="1" t="s">
        <v>227</v>
      </c>
      <c r="D12" s="1" t="s">
        <v>227</v>
      </c>
      <c r="E12" s="17">
        <v>74.540000000000873</v>
      </c>
      <c r="F12" s="17">
        <v>0</v>
      </c>
      <c r="G12" s="17">
        <v>21.019999999999982</v>
      </c>
      <c r="H12" s="17">
        <v>58.610000000000582</v>
      </c>
      <c r="I12" s="17">
        <v>74.389999999999418</v>
      </c>
      <c r="J12" s="17">
        <v>101.18999999999869</v>
      </c>
      <c r="K12" s="17">
        <v>160.63999999999942</v>
      </c>
      <c r="L12" s="17">
        <v>118.90000000000146</v>
      </c>
      <c r="M12" s="17">
        <v>51.559999999999491</v>
      </c>
      <c r="N12" s="17">
        <v>22.570000000000192</v>
      </c>
      <c r="O12" s="17">
        <v>97.950000000000728</v>
      </c>
      <c r="P12" s="17">
        <v>0</v>
      </c>
      <c r="Q12" s="20">
        <v>3.7300000000000182</v>
      </c>
      <c r="R12" s="20">
        <v>0</v>
      </c>
      <c r="S12" s="20">
        <v>1.0499999999999998</v>
      </c>
      <c r="T12" s="20">
        <v>2.9299999999999784</v>
      </c>
      <c r="U12" s="20">
        <v>3.7199999999999704</v>
      </c>
      <c r="V12" s="20">
        <v>5.0600000000000591</v>
      </c>
      <c r="W12" s="20">
        <v>8.0299999999999727</v>
      </c>
      <c r="X12" s="20">
        <v>5.9399999999999409</v>
      </c>
      <c r="Y12" s="20">
        <v>2.5799999999999841</v>
      </c>
      <c r="Z12" s="20">
        <v>1.129999999999999</v>
      </c>
      <c r="AA12" s="20">
        <v>4.8999999999999773</v>
      </c>
      <c r="AB12" s="20">
        <v>0</v>
      </c>
      <c r="AC12" s="17">
        <v>32.070000000000164</v>
      </c>
      <c r="AD12" s="17">
        <v>0</v>
      </c>
      <c r="AE12" s="17">
        <v>8.8399999999999963</v>
      </c>
      <c r="AF12" s="17">
        <v>24.349999999999909</v>
      </c>
      <c r="AG12" s="17">
        <v>30.539999999999964</v>
      </c>
      <c r="AH12" s="17">
        <v>41.019999999999527</v>
      </c>
      <c r="AI12" s="17">
        <v>64.340000000000146</v>
      </c>
      <c r="AJ12" s="17">
        <v>46.989999999999782</v>
      </c>
      <c r="AK12" s="17">
        <v>20.109999999999673</v>
      </c>
      <c r="AL12" s="17">
        <v>8.6800000000000068</v>
      </c>
      <c r="AM12" s="17">
        <v>37.170000000000073</v>
      </c>
      <c r="AN12" s="17">
        <v>0</v>
      </c>
      <c r="AO12" s="20">
        <f t="shared" si="1"/>
        <v>110.34000000000106</v>
      </c>
      <c r="AP12" s="20">
        <f t="shared" si="1"/>
        <v>0</v>
      </c>
      <c r="AQ12" s="20">
        <f t="shared" si="1"/>
        <v>30.909999999999979</v>
      </c>
      <c r="AR12" s="20">
        <f t="shared" si="1"/>
        <v>85.89000000000047</v>
      </c>
      <c r="AS12" s="20">
        <f t="shared" si="1"/>
        <v>108.64999999999935</v>
      </c>
      <c r="AT12" s="20">
        <f t="shared" si="1"/>
        <v>147.26999999999828</v>
      </c>
      <c r="AU12" s="20">
        <f t="shared" si="1"/>
        <v>233.00999999999954</v>
      </c>
      <c r="AV12" s="20">
        <f t="shared" si="1"/>
        <v>171.83000000000118</v>
      </c>
      <c r="AW12" s="20">
        <f t="shared" si="1"/>
        <v>74.249999999999147</v>
      </c>
      <c r="AX12" s="20">
        <f t="shared" si="1"/>
        <v>32.380000000000194</v>
      </c>
      <c r="AY12" s="20">
        <f t="shared" si="1"/>
        <v>140.02000000000078</v>
      </c>
      <c r="AZ12" s="20">
        <f t="shared" si="1"/>
        <v>0</v>
      </c>
      <c r="BA12" s="17">
        <v>0.87</v>
      </c>
      <c r="BB12" s="17">
        <v>0</v>
      </c>
      <c r="BC12" s="17">
        <v>0.25</v>
      </c>
      <c r="BD12" s="17">
        <v>0.69</v>
      </c>
      <c r="BE12" s="17">
        <v>0.87</v>
      </c>
      <c r="BF12" s="17">
        <v>1.19</v>
      </c>
      <c r="BG12" s="17">
        <v>1.88</v>
      </c>
      <c r="BH12" s="17">
        <v>1.39</v>
      </c>
      <c r="BI12" s="17">
        <v>0.6</v>
      </c>
      <c r="BJ12" s="17">
        <v>0.26</v>
      </c>
      <c r="BK12" s="17">
        <v>1.1499999999999999</v>
      </c>
      <c r="BL12" s="17">
        <v>0</v>
      </c>
      <c r="BM12" s="20">
        <f t="shared" si="2"/>
        <v>111.21000000000106</v>
      </c>
      <c r="BN12" s="20">
        <f t="shared" si="2"/>
        <v>0</v>
      </c>
      <c r="BO12" s="20">
        <f t="shared" si="2"/>
        <v>31.159999999999979</v>
      </c>
      <c r="BP12" s="20">
        <f t="shared" si="2"/>
        <v>86.580000000000467</v>
      </c>
      <c r="BQ12" s="20">
        <f t="shared" si="2"/>
        <v>109.51999999999936</v>
      </c>
      <c r="BR12" s="20">
        <f t="shared" si="2"/>
        <v>148.45999999999827</v>
      </c>
      <c r="BS12" s="20">
        <f t="shared" si="2"/>
        <v>234.88999999999953</v>
      </c>
      <c r="BT12" s="20">
        <f t="shared" si="2"/>
        <v>173.22000000000116</v>
      </c>
      <c r="BU12" s="20">
        <f t="shared" si="2"/>
        <v>74.849999999999142</v>
      </c>
      <c r="BV12" s="20">
        <f t="shared" si="2"/>
        <v>32.640000000000192</v>
      </c>
      <c r="BW12" s="20">
        <f t="shared" si="2"/>
        <v>141.17000000000078</v>
      </c>
      <c r="BX12" s="20">
        <f t="shared" si="2"/>
        <v>0</v>
      </c>
      <c r="BY12" s="17">
        <f t="shared" si="3"/>
        <v>781.3700000000008</v>
      </c>
      <c r="BZ12" s="17">
        <f t="shared" si="4"/>
        <v>39.069999999999894</v>
      </c>
      <c r="CA12" s="17">
        <f t="shared" si="5"/>
        <v>323.25999999999925</v>
      </c>
      <c r="CB12" s="17">
        <f t="shared" si="6"/>
        <v>1143.6999999999998</v>
      </c>
    </row>
    <row r="13" spans="1:80" x14ac:dyDescent="0.25">
      <c r="A13" t="str">
        <f t="shared" si="0"/>
        <v>SCL.341S025</v>
      </c>
      <c r="B13" s="1" t="s">
        <v>169</v>
      </c>
      <c r="C13" s="1" t="s">
        <v>646</v>
      </c>
      <c r="D13" s="1" t="s">
        <v>646</v>
      </c>
      <c r="E13" s="17">
        <v>0</v>
      </c>
      <c r="F13" s="17">
        <v>0</v>
      </c>
      <c r="G13" s="17">
        <v>7.8100000000000591</v>
      </c>
      <c r="H13" s="17">
        <v>3.3899999999999864</v>
      </c>
      <c r="I13" s="17">
        <v>87.550000000000182</v>
      </c>
      <c r="J13" s="17">
        <v>221.5099999999984</v>
      </c>
      <c r="K13" s="17">
        <v>59.0600000000004</v>
      </c>
      <c r="L13" s="17">
        <v>140.02000000000044</v>
      </c>
      <c r="M13" s="17">
        <v>4.839999999999975</v>
      </c>
      <c r="N13" s="17">
        <v>0</v>
      </c>
      <c r="O13" s="17">
        <v>0</v>
      </c>
      <c r="P13" s="17">
        <v>0.39999999999999858</v>
      </c>
      <c r="Q13" s="20">
        <v>0</v>
      </c>
      <c r="R13" s="20">
        <v>0</v>
      </c>
      <c r="S13" s="20">
        <v>0.39000000000000012</v>
      </c>
      <c r="T13" s="20">
        <v>0.16999999999999993</v>
      </c>
      <c r="U13" s="20">
        <v>4.3799999999999955</v>
      </c>
      <c r="V13" s="20">
        <v>11.079999999999984</v>
      </c>
      <c r="W13" s="20">
        <v>2.9600000000000009</v>
      </c>
      <c r="X13" s="20">
        <v>7</v>
      </c>
      <c r="Y13" s="20">
        <v>0.24000000000000021</v>
      </c>
      <c r="Z13" s="20">
        <v>0</v>
      </c>
      <c r="AA13" s="20">
        <v>0</v>
      </c>
      <c r="AB13" s="20">
        <v>2.0000000000000018E-2</v>
      </c>
      <c r="AC13" s="17">
        <v>0</v>
      </c>
      <c r="AD13" s="17">
        <v>0</v>
      </c>
      <c r="AE13" s="17">
        <v>3.2799999999999976</v>
      </c>
      <c r="AF13" s="17">
        <v>1.4100000000000001</v>
      </c>
      <c r="AG13" s="17">
        <v>35.940000000000055</v>
      </c>
      <c r="AH13" s="17">
        <v>89.810000000000173</v>
      </c>
      <c r="AI13" s="17">
        <v>23.649999999999977</v>
      </c>
      <c r="AJ13" s="17">
        <v>55.339999999999918</v>
      </c>
      <c r="AK13" s="17">
        <v>1.8900000000000006</v>
      </c>
      <c r="AL13" s="17">
        <v>0</v>
      </c>
      <c r="AM13" s="17">
        <v>0</v>
      </c>
      <c r="AN13" s="17">
        <v>0.14999999999999991</v>
      </c>
      <c r="AO13" s="20">
        <f t="shared" si="1"/>
        <v>0</v>
      </c>
      <c r="AP13" s="20">
        <f t="shared" si="1"/>
        <v>0</v>
      </c>
      <c r="AQ13" s="20">
        <f t="shared" si="1"/>
        <v>11.480000000000057</v>
      </c>
      <c r="AR13" s="20">
        <f t="shared" si="1"/>
        <v>4.9699999999999864</v>
      </c>
      <c r="AS13" s="20">
        <f t="shared" si="1"/>
        <v>127.87000000000023</v>
      </c>
      <c r="AT13" s="20">
        <f t="shared" si="1"/>
        <v>322.39999999999856</v>
      </c>
      <c r="AU13" s="20">
        <f t="shared" si="1"/>
        <v>85.670000000000385</v>
      </c>
      <c r="AV13" s="20">
        <f t="shared" si="1"/>
        <v>202.36000000000035</v>
      </c>
      <c r="AW13" s="20">
        <f t="shared" si="1"/>
        <v>6.9699999999999758</v>
      </c>
      <c r="AX13" s="20">
        <f t="shared" si="1"/>
        <v>0</v>
      </c>
      <c r="AY13" s="20">
        <f t="shared" si="1"/>
        <v>0</v>
      </c>
      <c r="AZ13" s="20">
        <f t="shared" si="1"/>
        <v>0.56999999999999851</v>
      </c>
      <c r="BA13" s="17">
        <v>0</v>
      </c>
      <c r="BB13" s="17">
        <v>0</v>
      </c>
      <c r="BC13" s="17">
        <v>0.09</v>
      </c>
      <c r="BD13" s="17">
        <v>0.04</v>
      </c>
      <c r="BE13" s="17">
        <v>1.03</v>
      </c>
      <c r="BF13" s="17">
        <v>2.59</v>
      </c>
      <c r="BG13" s="17">
        <v>0.69</v>
      </c>
      <c r="BH13" s="17">
        <v>1.64</v>
      </c>
      <c r="BI13" s="17">
        <v>0.06</v>
      </c>
      <c r="BJ13" s="17">
        <v>0</v>
      </c>
      <c r="BK13" s="17">
        <v>0</v>
      </c>
      <c r="BL13" s="17">
        <v>0</v>
      </c>
      <c r="BM13" s="20">
        <f t="shared" si="2"/>
        <v>0</v>
      </c>
      <c r="BN13" s="20">
        <f t="shared" si="2"/>
        <v>0</v>
      </c>
      <c r="BO13" s="20">
        <f t="shared" si="2"/>
        <v>11.570000000000057</v>
      </c>
      <c r="BP13" s="20">
        <f t="shared" si="2"/>
        <v>5.0099999999999865</v>
      </c>
      <c r="BQ13" s="20">
        <f t="shared" si="2"/>
        <v>128.90000000000023</v>
      </c>
      <c r="BR13" s="20">
        <f t="shared" si="2"/>
        <v>324.98999999999853</v>
      </c>
      <c r="BS13" s="20">
        <f t="shared" si="2"/>
        <v>86.360000000000383</v>
      </c>
      <c r="BT13" s="20">
        <f t="shared" si="2"/>
        <v>204.00000000000034</v>
      </c>
      <c r="BU13" s="20">
        <f t="shared" si="2"/>
        <v>7.0299999999999754</v>
      </c>
      <c r="BV13" s="20">
        <f t="shared" si="2"/>
        <v>0</v>
      </c>
      <c r="BW13" s="20">
        <f t="shared" si="2"/>
        <v>0</v>
      </c>
      <c r="BX13" s="20">
        <f t="shared" si="2"/>
        <v>0.56999999999999851</v>
      </c>
      <c r="BY13" s="17">
        <f t="shared" si="3"/>
        <v>524.57999999999936</v>
      </c>
      <c r="BZ13" s="17">
        <f t="shared" si="4"/>
        <v>26.239999999999984</v>
      </c>
      <c r="CA13" s="17">
        <f t="shared" si="5"/>
        <v>217.6100000000001</v>
      </c>
      <c r="CB13" s="17">
        <f t="shared" si="6"/>
        <v>768.4299999999995</v>
      </c>
    </row>
    <row r="14" spans="1:80" x14ac:dyDescent="0.25">
      <c r="A14" t="str">
        <f t="shared" si="0"/>
        <v>AEI.BCHIMP</v>
      </c>
      <c r="B14" s="1" t="s">
        <v>701</v>
      </c>
      <c r="C14" s="1" t="s">
        <v>817</v>
      </c>
      <c r="D14" s="1" t="s">
        <v>21</v>
      </c>
      <c r="E14" s="17">
        <v>0</v>
      </c>
      <c r="F14" s="17">
        <v>0</v>
      </c>
      <c r="G14" s="17">
        <v>0</v>
      </c>
      <c r="H14" s="17">
        <v>0</v>
      </c>
      <c r="I14" s="17">
        <v>2.0000000000000018E-2</v>
      </c>
      <c r="J14" s="17">
        <v>0</v>
      </c>
      <c r="K14" s="17">
        <v>0</v>
      </c>
      <c r="L14" s="17">
        <v>0</v>
      </c>
      <c r="M14" s="17">
        <v>0</v>
      </c>
      <c r="N14" s="17">
        <v>0</v>
      </c>
      <c r="O14" s="17">
        <v>0</v>
      </c>
      <c r="P14" s="17">
        <v>0</v>
      </c>
      <c r="Q14" s="20">
        <v>0</v>
      </c>
      <c r="R14" s="20">
        <v>0</v>
      </c>
      <c r="S14" s="20">
        <v>0</v>
      </c>
      <c r="T14" s="20">
        <v>0</v>
      </c>
      <c r="U14" s="20">
        <v>0</v>
      </c>
      <c r="V14" s="20">
        <v>0</v>
      </c>
      <c r="W14" s="20">
        <v>0</v>
      </c>
      <c r="X14" s="20">
        <v>0</v>
      </c>
      <c r="Y14" s="20">
        <v>0</v>
      </c>
      <c r="Z14" s="20">
        <v>0</v>
      </c>
      <c r="AA14" s="20">
        <v>0</v>
      </c>
      <c r="AB14" s="20">
        <v>0</v>
      </c>
      <c r="AC14" s="17">
        <v>0</v>
      </c>
      <c r="AD14" s="17">
        <v>0</v>
      </c>
      <c r="AE14" s="17">
        <v>0</v>
      </c>
      <c r="AF14" s="17">
        <v>0</v>
      </c>
      <c r="AG14" s="17">
        <v>0</v>
      </c>
      <c r="AH14" s="17">
        <v>0</v>
      </c>
      <c r="AI14" s="17">
        <v>0</v>
      </c>
      <c r="AJ14" s="17">
        <v>0</v>
      </c>
      <c r="AK14" s="17">
        <v>0</v>
      </c>
      <c r="AL14" s="17">
        <v>0</v>
      </c>
      <c r="AM14" s="17">
        <v>0</v>
      </c>
      <c r="AN14" s="17">
        <v>0</v>
      </c>
      <c r="AO14" s="20">
        <f t="shared" si="1"/>
        <v>0</v>
      </c>
      <c r="AP14" s="20">
        <f t="shared" si="1"/>
        <v>0</v>
      </c>
      <c r="AQ14" s="20">
        <f t="shared" si="1"/>
        <v>0</v>
      </c>
      <c r="AR14" s="20">
        <f t="shared" si="1"/>
        <v>0</v>
      </c>
      <c r="AS14" s="20">
        <f t="shared" si="1"/>
        <v>2.0000000000000018E-2</v>
      </c>
      <c r="AT14" s="20">
        <f t="shared" si="1"/>
        <v>0</v>
      </c>
      <c r="AU14" s="20">
        <f t="shared" si="1"/>
        <v>0</v>
      </c>
      <c r="AV14" s="20">
        <f t="shared" si="1"/>
        <v>0</v>
      </c>
      <c r="AW14" s="20">
        <f t="shared" si="1"/>
        <v>0</v>
      </c>
      <c r="AX14" s="20">
        <f t="shared" si="1"/>
        <v>0</v>
      </c>
      <c r="AY14" s="20">
        <f t="shared" si="1"/>
        <v>0</v>
      </c>
      <c r="AZ14" s="20">
        <f t="shared" si="1"/>
        <v>0</v>
      </c>
      <c r="BA14" s="17">
        <v>0</v>
      </c>
      <c r="BB14" s="17">
        <v>0</v>
      </c>
      <c r="BC14" s="17">
        <v>0</v>
      </c>
      <c r="BD14" s="17">
        <v>0</v>
      </c>
      <c r="BE14" s="17">
        <v>0</v>
      </c>
      <c r="BF14" s="17">
        <v>0</v>
      </c>
      <c r="BG14" s="17">
        <v>0</v>
      </c>
      <c r="BH14" s="17">
        <v>0</v>
      </c>
      <c r="BI14" s="17">
        <v>0</v>
      </c>
      <c r="BJ14" s="17">
        <v>0</v>
      </c>
      <c r="BK14" s="17">
        <v>0</v>
      </c>
      <c r="BL14" s="17">
        <v>0</v>
      </c>
      <c r="BM14" s="20">
        <f t="shared" si="2"/>
        <v>0</v>
      </c>
      <c r="BN14" s="20">
        <f t="shared" si="2"/>
        <v>0</v>
      </c>
      <c r="BO14" s="20">
        <f t="shared" si="2"/>
        <v>0</v>
      </c>
      <c r="BP14" s="20">
        <f t="shared" si="2"/>
        <v>0</v>
      </c>
      <c r="BQ14" s="20">
        <f t="shared" si="2"/>
        <v>2.0000000000000018E-2</v>
      </c>
      <c r="BR14" s="20">
        <f t="shared" si="2"/>
        <v>0</v>
      </c>
      <c r="BS14" s="20">
        <f t="shared" si="2"/>
        <v>0</v>
      </c>
      <c r="BT14" s="20">
        <f t="shared" si="2"/>
        <v>0</v>
      </c>
      <c r="BU14" s="20">
        <f t="shared" si="2"/>
        <v>0</v>
      </c>
      <c r="BV14" s="20">
        <f t="shared" si="2"/>
        <v>0</v>
      </c>
      <c r="BW14" s="20">
        <f t="shared" si="2"/>
        <v>0</v>
      </c>
      <c r="BX14" s="20">
        <f t="shared" si="2"/>
        <v>0</v>
      </c>
      <c r="BY14" s="17">
        <f t="shared" si="3"/>
        <v>2.0000000000000018E-2</v>
      </c>
      <c r="BZ14" s="17">
        <f t="shared" si="4"/>
        <v>0</v>
      </c>
      <c r="CA14" s="17">
        <f t="shared" si="5"/>
        <v>0</v>
      </c>
      <c r="CB14" s="17">
        <f t="shared" si="6"/>
        <v>2.0000000000000018E-2</v>
      </c>
    </row>
    <row r="15" spans="1:80" x14ac:dyDescent="0.25">
      <c r="A15" t="str">
        <f t="shared" si="0"/>
        <v>EEC.AKE1</v>
      </c>
      <c r="B15" s="1" t="s">
        <v>24</v>
      </c>
      <c r="C15" s="1" t="s">
        <v>25</v>
      </c>
      <c r="D15" s="1" t="s">
        <v>25</v>
      </c>
      <c r="E15" s="17">
        <v>11047.629999999997</v>
      </c>
      <c r="F15" s="17">
        <v>5912.0299999999988</v>
      </c>
      <c r="G15" s="17">
        <v>10289.970000000001</v>
      </c>
      <c r="H15" s="17">
        <v>5538.52</v>
      </c>
      <c r="I15" s="17">
        <v>3624.510000000002</v>
      </c>
      <c r="J15" s="17">
        <v>4572.91</v>
      </c>
      <c r="K15" s="17">
        <v>10191.189999999995</v>
      </c>
      <c r="L15" s="17">
        <v>3758.3600000000006</v>
      </c>
      <c r="M15" s="17">
        <v>4276.4100000000035</v>
      </c>
      <c r="N15" s="17">
        <v>9939.32</v>
      </c>
      <c r="O15" s="17">
        <v>7524.7599999999984</v>
      </c>
      <c r="P15" s="17">
        <v>9311.8599999999933</v>
      </c>
      <c r="Q15" s="20">
        <v>552.38000000000011</v>
      </c>
      <c r="R15" s="20">
        <v>295.61000000000013</v>
      </c>
      <c r="S15" s="20">
        <v>514.5</v>
      </c>
      <c r="T15" s="20">
        <v>276.91999999999996</v>
      </c>
      <c r="U15" s="20">
        <v>181.23000000000002</v>
      </c>
      <c r="V15" s="20">
        <v>228.64999999999986</v>
      </c>
      <c r="W15" s="20">
        <v>509.56000000000017</v>
      </c>
      <c r="X15" s="20">
        <v>187.90999999999997</v>
      </c>
      <c r="Y15" s="20">
        <v>213.81999999999994</v>
      </c>
      <c r="Z15" s="20">
        <v>496.96000000000026</v>
      </c>
      <c r="AA15" s="20">
        <v>376.24</v>
      </c>
      <c r="AB15" s="20">
        <v>465.59000000000015</v>
      </c>
      <c r="AC15" s="17">
        <v>4753.3600000000006</v>
      </c>
      <c r="AD15" s="17">
        <v>2513.58</v>
      </c>
      <c r="AE15" s="17">
        <v>4327.57</v>
      </c>
      <c r="AF15" s="17">
        <v>2301.0600000000013</v>
      </c>
      <c r="AG15" s="17">
        <v>1487.9800000000005</v>
      </c>
      <c r="AH15" s="17">
        <v>1854.0300000000007</v>
      </c>
      <c r="AI15" s="17">
        <v>4081.6499999999996</v>
      </c>
      <c r="AJ15" s="17">
        <v>1485.2999999999993</v>
      </c>
      <c r="AK15" s="17">
        <v>1667.33</v>
      </c>
      <c r="AL15" s="17">
        <v>3824.1900000000023</v>
      </c>
      <c r="AM15" s="17">
        <v>2855.24</v>
      </c>
      <c r="AN15" s="17">
        <v>3485.51</v>
      </c>
      <c r="AO15" s="20">
        <f t="shared" si="1"/>
        <v>16353.369999999999</v>
      </c>
      <c r="AP15" s="20">
        <f t="shared" si="1"/>
        <v>8721.2199999999993</v>
      </c>
      <c r="AQ15" s="20">
        <f t="shared" si="1"/>
        <v>15132.04</v>
      </c>
      <c r="AR15" s="20">
        <f t="shared" si="1"/>
        <v>8116.5000000000018</v>
      </c>
      <c r="AS15" s="20">
        <f t="shared" si="1"/>
        <v>5293.720000000003</v>
      </c>
      <c r="AT15" s="20">
        <f t="shared" si="1"/>
        <v>6655.59</v>
      </c>
      <c r="AU15" s="20">
        <f t="shared" si="1"/>
        <v>14782.399999999994</v>
      </c>
      <c r="AV15" s="20">
        <f t="shared" si="1"/>
        <v>5431.57</v>
      </c>
      <c r="AW15" s="20">
        <f t="shared" si="1"/>
        <v>6157.5600000000031</v>
      </c>
      <c r="AX15" s="20">
        <f t="shared" si="1"/>
        <v>14260.470000000003</v>
      </c>
      <c r="AY15" s="20">
        <f t="shared" si="1"/>
        <v>10756.239999999998</v>
      </c>
      <c r="AZ15" s="20">
        <f t="shared" si="1"/>
        <v>13262.959999999994</v>
      </c>
      <c r="BA15" s="17">
        <v>129.38999999999999</v>
      </c>
      <c r="BB15" s="17">
        <v>69.239999999999995</v>
      </c>
      <c r="BC15" s="17">
        <v>120.52</v>
      </c>
      <c r="BD15" s="17">
        <v>64.87</v>
      </c>
      <c r="BE15" s="17">
        <v>42.45</v>
      </c>
      <c r="BF15" s="17">
        <v>53.56</v>
      </c>
      <c r="BG15" s="17">
        <v>119.36</v>
      </c>
      <c r="BH15" s="17">
        <v>44.02</v>
      </c>
      <c r="BI15" s="17">
        <v>50.09</v>
      </c>
      <c r="BJ15" s="17">
        <v>116.41</v>
      </c>
      <c r="BK15" s="17">
        <v>88.13</v>
      </c>
      <c r="BL15" s="17">
        <v>109.06</v>
      </c>
      <c r="BM15" s="20">
        <f t="shared" si="2"/>
        <v>16482.759999999998</v>
      </c>
      <c r="BN15" s="20">
        <f t="shared" si="2"/>
        <v>8790.4599999999991</v>
      </c>
      <c r="BO15" s="20">
        <f t="shared" si="2"/>
        <v>15252.560000000001</v>
      </c>
      <c r="BP15" s="20">
        <f t="shared" si="2"/>
        <v>8181.3700000000017</v>
      </c>
      <c r="BQ15" s="20">
        <f t="shared" si="2"/>
        <v>5336.1700000000028</v>
      </c>
      <c r="BR15" s="20">
        <f t="shared" si="2"/>
        <v>6709.1500000000005</v>
      </c>
      <c r="BS15" s="20">
        <f t="shared" si="2"/>
        <v>14901.759999999995</v>
      </c>
      <c r="BT15" s="20">
        <f t="shared" si="2"/>
        <v>5475.59</v>
      </c>
      <c r="BU15" s="20">
        <f t="shared" si="2"/>
        <v>6207.6500000000033</v>
      </c>
      <c r="BV15" s="20">
        <f t="shared" si="2"/>
        <v>14376.880000000003</v>
      </c>
      <c r="BW15" s="20">
        <f t="shared" si="2"/>
        <v>10844.369999999997</v>
      </c>
      <c r="BX15" s="20">
        <f t="shared" si="2"/>
        <v>13372.019999999993</v>
      </c>
      <c r="BY15" s="17">
        <f t="shared" si="3"/>
        <v>85987.469999999972</v>
      </c>
      <c r="BZ15" s="17">
        <f t="shared" si="4"/>
        <v>4299.37</v>
      </c>
      <c r="CA15" s="17">
        <f t="shared" si="5"/>
        <v>35643.899999999987</v>
      </c>
      <c r="CB15" s="17">
        <f t="shared" si="6"/>
        <v>125930.74</v>
      </c>
    </row>
    <row r="16" spans="1:80" x14ac:dyDescent="0.25">
      <c r="A16" t="str">
        <f t="shared" si="0"/>
        <v>ATPC.BCHEXP</v>
      </c>
      <c r="B16" s="1" t="s">
        <v>702</v>
      </c>
      <c r="C16" s="1" t="s">
        <v>703</v>
      </c>
      <c r="D16" s="1" t="s">
        <v>28</v>
      </c>
      <c r="E16" s="17">
        <v>1.5600000000000023</v>
      </c>
      <c r="F16" s="17">
        <v>12.149999999999977</v>
      </c>
      <c r="G16" s="17">
        <v>0.30999999999999872</v>
      </c>
      <c r="H16" s="17">
        <v>0.35000000000000142</v>
      </c>
      <c r="I16" s="17">
        <v>0.32000000000000028</v>
      </c>
      <c r="J16" s="17">
        <v>1.1400000000000006</v>
      </c>
      <c r="K16" s="17">
        <v>0.28999999999999915</v>
      </c>
      <c r="L16" s="17">
        <v>1.5600000000000023</v>
      </c>
      <c r="M16" s="17">
        <v>9.0399999999999636</v>
      </c>
      <c r="N16" s="17">
        <v>1.5999999999999943</v>
      </c>
      <c r="O16" s="17">
        <v>2.3000000000000114</v>
      </c>
      <c r="P16" s="17">
        <v>0</v>
      </c>
      <c r="Q16" s="20">
        <v>8.0000000000000071E-2</v>
      </c>
      <c r="R16" s="20">
        <v>0.60000000000000142</v>
      </c>
      <c r="S16" s="20">
        <v>1.0000000000000009E-2</v>
      </c>
      <c r="T16" s="20">
        <v>2.0000000000000018E-2</v>
      </c>
      <c r="U16" s="20">
        <v>2.0000000000000018E-2</v>
      </c>
      <c r="V16" s="20">
        <v>6.0000000000000053E-2</v>
      </c>
      <c r="W16" s="20">
        <v>1.0000000000000009E-2</v>
      </c>
      <c r="X16" s="20">
        <v>8.0000000000000071E-2</v>
      </c>
      <c r="Y16" s="20">
        <v>0.45000000000000284</v>
      </c>
      <c r="Z16" s="20">
        <v>8.0000000000000071E-2</v>
      </c>
      <c r="AA16" s="20">
        <v>0.12000000000000011</v>
      </c>
      <c r="AB16" s="20">
        <v>0</v>
      </c>
      <c r="AC16" s="17">
        <v>0.67000000000000171</v>
      </c>
      <c r="AD16" s="17">
        <v>5.1700000000000159</v>
      </c>
      <c r="AE16" s="17">
        <v>0.12999999999999989</v>
      </c>
      <c r="AF16" s="17">
        <v>0.15000000000000036</v>
      </c>
      <c r="AG16" s="17">
        <v>0.14000000000000057</v>
      </c>
      <c r="AH16" s="17">
        <v>0.46000000000000085</v>
      </c>
      <c r="AI16" s="17">
        <v>0.11000000000000032</v>
      </c>
      <c r="AJ16" s="17">
        <v>0.61999999999999744</v>
      </c>
      <c r="AK16" s="17">
        <v>3.5300000000000011</v>
      </c>
      <c r="AL16" s="17">
        <v>0.60999999999999943</v>
      </c>
      <c r="AM16" s="17">
        <v>0.86999999999999744</v>
      </c>
      <c r="AN16" s="17">
        <v>0</v>
      </c>
      <c r="AO16" s="20">
        <f t="shared" si="1"/>
        <v>2.3100000000000041</v>
      </c>
      <c r="AP16" s="20">
        <f t="shared" si="1"/>
        <v>17.919999999999995</v>
      </c>
      <c r="AQ16" s="20">
        <f t="shared" si="1"/>
        <v>0.44999999999999862</v>
      </c>
      <c r="AR16" s="20">
        <f t="shared" si="1"/>
        <v>0.52000000000000179</v>
      </c>
      <c r="AS16" s="20">
        <f t="shared" si="1"/>
        <v>0.48000000000000087</v>
      </c>
      <c r="AT16" s="20">
        <f t="shared" si="1"/>
        <v>1.6600000000000015</v>
      </c>
      <c r="AU16" s="20">
        <f t="shared" si="1"/>
        <v>0.40999999999999948</v>
      </c>
      <c r="AV16" s="20">
        <f t="shared" si="1"/>
        <v>2.2599999999999998</v>
      </c>
      <c r="AW16" s="20">
        <f t="shared" si="1"/>
        <v>13.019999999999968</v>
      </c>
      <c r="AX16" s="20">
        <f t="shared" si="1"/>
        <v>2.2899999999999938</v>
      </c>
      <c r="AY16" s="20">
        <f t="shared" si="1"/>
        <v>3.2900000000000089</v>
      </c>
      <c r="AZ16" s="20">
        <f t="shared" si="1"/>
        <v>0</v>
      </c>
      <c r="BA16" s="17">
        <v>0.02</v>
      </c>
      <c r="BB16" s="17">
        <v>0.14000000000000001</v>
      </c>
      <c r="BC16" s="17">
        <v>0</v>
      </c>
      <c r="BD16" s="17">
        <v>0</v>
      </c>
      <c r="BE16" s="17">
        <v>0</v>
      </c>
      <c r="BF16" s="17">
        <v>0.01</v>
      </c>
      <c r="BG16" s="17">
        <v>0</v>
      </c>
      <c r="BH16" s="17">
        <v>0.02</v>
      </c>
      <c r="BI16" s="17">
        <v>0.11</v>
      </c>
      <c r="BJ16" s="17">
        <v>0.02</v>
      </c>
      <c r="BK16" s="17">
        <v>0.03</v>
      </c>
      <c r="BL16" s="17">
        <v>0</v>
      </c>
      <c r="BM16" s="20">
        <f t="shared" si="2"/>
        <v>2.3300000000000041</v>
      </c>
      <c r="BN16" s="20">
        <f t="shared" si="2"/>
        <v>18.059999999999995</v>
      </c>
      <c r="BO16" s="20">
        <f t="shared" si="2"/>
        <v>0.44999999999999862</v>
      </c>
      <c r="BP16" s="20">
        <f t="shared" si="2"/>
        <v>0.52000000000000179</v>
      </c>
      <c r="BQ16" s="20">
        <f t="shared" si="2"/>
        <v>0.48000000000000087</v>
      </c>
      <c r="BR16" s="20">
        <f t="shared" si="2"/>
        <v>1.6700000000000015</v>
      </c>
      <c r="BS16" s="20">
        <f t="shared" si="2"/>
        <v>0.40999999999999948</v>
      </c>
      <c r="BT16" s="20">
        <f t="shared" si="2"/>
        <v>2.2799999999999998</v>
      </c>
      <c r="BU16" s="20">
        <f t="shared" si="2"/>
        <v>13.129999999999967</v>
      </c>
      <c r="BV16" s="20">
        <f t="shared" si="2"/>
        <v>2.3099999999999938</v>
      </c>
      <c r="BW16" s="20">
        <f t="shared" si="2"/>
        <v>3.3200000000000087</v>
      </c>
      <c r="BX16" s="20">
        <f t="shared" si="2"/>
        <v>0</v>
      </c>
      <c r="BY16" s="17">
        <f t="shared" si="3"/>
        <v>30.619999999999951</v>
      </c>
      <c r="BZ16" s="17">
        <f t="shared" si="4"/>
        <v>1.5300000000000047</v>
      </c>
      <c r="CA16" s="17">
        <f t="shared" si="5"/>
        <v>12.810000000000013</v>
      </c>
      <c r="CB16" s="17">
        <f t="shared" si="6"/>
        <v>44.959999999999972</v>
      </c>
    </row>
    <row r="17" spans="1:80" x14ac:dyDescent="0.25">
      <c r="A17" t="str">
        <f t="shared" si="0"/>
        <v>TAU.BAR</v>
      </c>
      <c r="B17" s="1" t="s">
        <v>31</v>
      </c>
      <c r="C17" s="1" t="s">
        <v>32</v>
      </c>
      <c r="D17" s="1" t="s">
        <v>32</v>
      </c>
      <c r="E17" s="17">
        <v>105.6299999999992</v>
      </c>
      <c r="F17" s="17">
        <v>101.38000000000102</v>
      </c>
      <c r="G17" s="17">
        <v>85.950000000000728</v>
      </c>
      <c r="H17" s="17">
        <v>97.239999999999782</v>
      </c>
      <c r="I17" s="17">
        <v>118.82999999999993</v>
      </c>
      <c r="J17" s="17">
        <v>137.43000000000029</v>
      </c>
      <c r="K17" s="17">
        <v>357.97000000000116</v>
      </c>
      <c r="L17" s="17">
        <v>139.98999999999796</v>
      </c>
      <c r="M17" s="17">
        <v>63.739999999999782</v>
      </c>
      <c r="N17" s="17">
        <v>71.139999999999418</v>
      </c>
      <c r="O17" s="17">
        <v>84.75</v>
      </c>
      <c r="P17" s="17">
        <v>110.77999999999884</v>
      </c>
      <c r="Q17" s="20">
        <v>5.2799999999999727</v>
      </c>
      <c r="R17" s="20">
        <v>5.0699999999999363</v>
      </c>
      <c r="S17" s="20">
        <v>4.3000000000000682</v>
      </c>
      <c r="T17" s="20">
        <v>4.8600000000000136</v>
      </c>
      <c r="U17" s="20">
        <v>5.9400000000000546</v>
      </c>
      <c r="V17" s="20">
        <v>6.8700000000000045</v>
      </c>
      <c r="W17" s="20">
        <v>17.889999999999873</v>
      </c>
      <c r="X17" s="20">
        <v>7</v>
      </c>
      <c r="Y17" s="20">
        <v>3.1899999999999977</v>
      </c>
      <c r="Z17" s="20">
        <v>3.5500000000000114</v>
      </c>
      <c r="AA17" s="20">
        <v>4.2400000000000091</v>
      </c>
      <c r="AB17" s="20">
        <v>5.5300000000000864</v>
      </c>
      <c r="AC17" s="17">
        <v>45.440000000000509</v>
      </c>
      <c r="AD17" s="17">
        <v>43.110000000000582</v>
      </c>
      <c r="AE17" s="17">
        <v>36.149999999999636</v>
      </c>
      <c r="AF17" s="17">
        <v>40.400000000000546</v>
      </c>
      <c r="AG17" s="17">
        <v>48.779999999999745</v>
      </c>
      <c r="AH17" s="17">
        <v>55.720000000000255</v>
      </c>
      <c r="AI17" s="17">
        <v>143.3700000000008</v>
      </c>
      <c r="AJ17" s="17">
        <v>55.320000000000618</v>
      </c>
      <c r="AK17" s="17">
        <v>24.849999999999909</v>
      </c>
      <c r="AL17" s="17">
        <v>27.369999999999891</v>
      </c>
      <c r="AM17" s="17">
        <v>32.159999999999854</v>
      </c>
      <c r="AN17" s="17">
        <v>41.460000000000036</v>
      </c>
      <c r="AO17" s="20">
        <f t="shared" si="1"/>
        <v>156.34999999999968</v>
      </c>
      <c r="AP17" s="20">
        <f t="shared" si="1"/>
        <v>149.56000000000154</v>
      </c>
      <c r="AQ17" s="20">
        <f t="shared" si="1"/>
        <v>126.40000000000043</v>
      </c>
      <c r="AR17" s="20">
        <f t="shared" si="1"/>
        <v>142.50000000000034</v>
      </c>
      <c r="AS17" s="20">
        <f t="shared" si="1"/>
        <v>173.54999999999973</v>
      </c>
      <c r="AT17" s="20">
        <f t="shared" si="1"/>
        <v>200.02000000000055</v>
      </c>
      <c r="AU17" s="20">
        <f t="shared" si="1"/>
        <v>519.23000000000184</v>
      </c>
      <c r="AV17" s="20">
        <f t="shared" si="1"/>
        <v>202.30999999999858</v>
      </c>
      <c r="AW17" s="20">
        <f t="shared" si="1"/>
        <v>91.779999999999688</v>
      </c>
      <c r="AX17" s="20">
        <f t="shared" si="1"/>
        <v>102.05999999999932</v>
      </c>
      <c r="AY17" s="20">
        <f t="shared" si="1"/>
        <v>121.14999999999986</v>
      </c>
      <c r="AZ17" s="20">
        <f t="shared" si="1"/>
        <v>157.76999999999896</v>
      </c>
      <c r="BA17" s="17">
        <v>1.24</v>
      </c>
      <c r="BB17" s="17">
        <v>1.19</v>
      </c>
      <c r="BC17" s="17">
        <v>1.01</v>
      </c>
      <c r="BD17" s="17">
        <v>1.1399999999999999</v>
      </c>
      <c r="BE17" s="17">
        <v>1.39</v>
      </c>
      <c r="BF17" s="17">
        <v>1.61</v>
      </c>
      <c r="BG17" s="17">
        <v>4.1900000000000004</v>
      </c>
      <c r="BH17" s="17">
        <v>1.64</v>
      </c>
      <c r="BI17" s="17">
        <v>0.75</v>
      </c>
      <c r="BJ17" s="17">
        <v>0.83</v>
      </c>
      <c r="BK17" s="17">
        <v>0.99</v>
      </c>
      <c r="BL17" s="17">
        <v>1.3</v>
      </c>
      <c r="BM17" s="20">
        <f t="shared" si="2"/>
        <v>157.58999999999969</v>
      </c>
      <c r="BN17" s="20">
        <f t="shared" si="2"/>
        <v>150.75000000000153</v>
      </c>
      <c r="BO17" s="20">
        <f t="shared" si="2"/>
        <v>127.41000000000044</v>
      </c>
      <c r="BP17" s="20">
        <f t="shared" si="2"/>
        <v>143.64000000000033</v>
      </c>
      <c r="BQ17" s="20">
        <f t="shared" si="2"/>
        <v>174.93999999999971</v>
      </c>
      <c r="BR17" s="20">
        <f t="shared" si="2"/>
        <v>201.63000000000056</v>
      </c>
      <c r="BS17" s="20">
        <f t="shared" si="2"/>
        <v>523.42000000000189</v>
      </c>
      <c r="BT17" s="20">
        <f t="shared" si="2"/>
        <v>203.94999999999857</v>
      </c>
      <c r="BU17" s="20">
        <f t="shared" si="2"/>
        <v>92.529999999999688</v>
      </c>
      <c r="BV17" s="20">
        <f t="shared" si="2"/>
        <v>102.88999999999932</v>
      </c>
      <c r="BW17" s="20">
        <f t="shared" si="2"/>
        <v>122.13999999999986</v>
      </c>
      <c r="BX17" s="20">
        <f t="shared" si="2"/>
        <v>159.06999999999897</v>
      </c>
      <c r="BY17" s="17">
        <f t="shared" si="3"/>
        <v>1474.8299999999981</v>
      </c>
      <c r="BZ17" s="17">
        <f t="shared" si="4"/>
        <v>73.720000000000027</v>
      </c>
      <c r="CA17" s="17">
        <f t="shared" si="5"/>
        <v>611.41000000000247</v>
      </c>
      <c r="CB17" s="17">
        <f t="shared" si="6"/>
        <v>2159.9600000000005</v>
      </c>
    </row>
    <row r="18" spans="1:80" x14ac:dyDescent="0.25">
      <c r="A18" t="str">
        <f t="shared" si="0"/>
        <v>TCN.BCR2</v>
      </c>
      <c r="B18" s="1" t="s">
        <v>33</v>
      </c>
      <c r="C18" s="1" t="s">
        <v>34</v>
      </c>
      <c r="D18" s="1" t="s">
        <v>34</v>
      </c>
      <c r="E18" s="17">
        <v>273.84999999999854</v>
      </c>
      <c r="F18" s="17">
        <v>359.40000000000146</v>
      </c>
      <c r="G18" s="17">
        <v>330.95000000000437</v>
      </c>
      <c r="H18" s="17">
        <v>134.76000000000022</v>
      </c>
      <c r="I18" s="17">
        <v>187.40999999999985</v>
      </c>
      <c r="J18" s="17">
        <v>275.81999999999971</v>
      </c>
      <c r="K18" s="17">
        <v>1192.359999999986</v>
      </c>
      <c r="L18" s="17">
        <v>443.5199999999968</v>
      </c>
      <c r="M18" s="17">
        <v>251.40999999999985</v>
      </c>
      <c r="N18" s="17">
        <v>315.20000000000437</v>
      </c>
      <c r="O18" s="17">
        <v>246.33000000000175</v>
      </c>
      <c r="P18" s="17">
        <v>379.88000000000466</v>
      </c>
      <c r="Q18" s="20">
        <v>13.689999999999998</v>
      </c>
      <c r="R18" s="20">
        <v>17.96999999999997</v>
      </c>
      <c r="S18" s="20">
        <v>16.54000000000002</v>
      </c>
      <c r="T18" s="20">
        <v>6.7399999999999949</v>
      </c>
      <c r="U18" s="20">
        <v>9.3700000000000045</v>
      </c>
      <c r="V18" s="20">
        <v>13.789999999999992</v>
      </c>
      <c r="W18" s="20">
        <v>59.609999999999985</v>
      </c>
      <c r="X18" s="20">
        <v>22.17</v>
      </c>
      <c r="Y18" s="20">
        <v>12.57</v>
      </c>
      <c r="Z18" s="20">
        <v>15.759999999999991</v>
      </c>
      <c r="AA18" s="20">
        <v>12.310000000000002</v>
      </c>
      <c r="AB18" s="20">
        <v>19.000000000000028</v>
      </c>
      <c r="AC18" s="17">
        <v>117.81999999999994</v>
      </c>
      <c r="AD18" s="17">
        <v>152.80000000000018</v>
      </c>
      <c r="AE18" s="17">
        <v>139.19000000000005</v>
      </c>
      <c r="AF18" s="17">
        <v>55.990000000000009</v>
      </c>
      <c r="AG18" s="17">
        <v>76.940000000000055</v>
      </c>
      <c r="AH18" s="17">
        <v>111.83000000000004</v>
      </c>
      <c r="AI18" s="17">
        <v>477.55000000000018</v>
      </c>
      <c r="AJ18" s="17">
        <v>175.28000000000003</v>
      </c>
      <c r="AK18" s="17">
        <v>98.019999999999982</v>
      </c>
      <c r="AL18" s="17">
        <v>121.27999999999997</v>
      </c>
      <c r="AM18" s="17">
        <v>93.470000000000027</v>
      </c>
      <c r="AN18" s="17">
        <v>142.19000000000005</v>
      </c>
      <c r="AO18" s="20">
        <f t="shared" si="1"/>
        <v>405.35999999999848</v>
      </c>
      <c r="AP18" s="20">
        <f t="shared" si="1"/>
        <v>530.17000000000166</v>
      </c>
      <c r="AQ18" s="20">
        <f t="shared" si="1"/>
        <v>486.68000000000444</v>
      </c>
      <c r="AR18" s="20">
        <f t="shared" si="1"/>
        <v>197.49000000000024</v>
      </c>
      <c r="AS18" s="20">
        <f t="shared" si="1"/>
        <v>273.71999999999991</v>
      </c>
      <c r="AT18" s="20">
        <f t="shared" si="1"/>
        <v>401.43999999999971</v>
      </c>
      <c r="AU18" s="20">
        <f t="shared" si="1"/>
        <v>1729.5199999999861</v>
      </c>
      <c r="AV18" s="20">
        <f t="shared" si="1"/>
        <v>640.96999999999684</v>
      </c>
      <c r="AW18" s="20">
        <f t="shared" si="1"/>
        <v>361.99999999999983</v>
      </c>
      <c r="AX18" s="20">
        <f t="shared" si="1"/>
        <v>452.24000000000433</v>
      </c>
      <c r="AY18" s="20">
        <f t="shared" si="1"/>
        <v>352.11000000000178</v>
      </c>
      <c r="AZ18" s="20">
        <f t="shared" si="1"/>
        <v>541.07000000000471</v>
      </c>
      <c r="BA18" s="17">
        <v>3.21</v>
      </c>
      <c r="BB18" s="17">
        <v>4.21</v>
      </c>
      <c r="BC18" s="17">
        <v>3.88</v>
      </c>
      <c r="BD18" s="17">
        <v>1.58</v>
      </c>
      <c r="BE18" s="17">
        <v>2.19</v>
      </c>
      <c r="BF18" s="17">
        <v>3.23</v>
      </c>
      <c r="BG18" s="17">
        <v>13.97</v>
      </c>
      <c r="BH18" s="17">
        <v>5.19</v>
      </c>
      <c r="BI18" s="17">
        <v>2.94</v>
      </c>
      <c r="BJ18" s="17">
        <v>3.69</v>
      </c>
      <c r="BK18" s="17">
        <v>2.89</v>
      </c>
      <c r="BL18" s="17">
        <v>4.45</v>
      </c>
      <c r="BM18" s="20">
        <f t="shared" si="2"/>
        <v>408.56999999999846</v>
      </c>
      <c r="BN18" s="20">
        <f t="shared" si="2"/>
        <v>534.3800000000017</v>
      </c>
      <c r="BO18" s="20">
        <f t="shared" si="2"/>
        <v>490.56000000000444</v>
      </c>
      <c r="BP18" s="20">
        <f t="shared" si="2"/>
        <v>199.07000000000025</v>
      </c>
      <c r="BQ18" s="20">
        <f t="shared" si="2"/>
        <v>275.90999999999991</v>
      </c>
      <c r="BR18" s="20">
        <f t="shared" si="2"/>
        <v>404.66999999999973</v>
      </c>
      <c r="BS18" s="20">
        <f t="shared" si="2"/>
        <v>1743.4899999999861</v>
      </c>
      <c r="BT18" s="20">
        <f t="shared" si="2"/>
        <v>646.1599999999969</v>
      </c>
      <c r="BU18" s="20">
        <f t="shared" si="2"/>
        <v>364.93999999999983</v>
      </c>
      <c r="BV18" s="20">
        <f t="shared" si="2"/>
        <v>455.93000000000433</v>
      </c>
      <c r="BW18" s="20">
        <f t="shared" si="2"/>
        <v>355.00000000000176</v>
      </c>
      <c r="BX18" s="20">
        <f t="shared" si="2"/>
        <v>545.52000000000476</v>
      </c>
      <c r="BY18" s="17">
        <f t="shared" si="3"/>
        <v>4390.8899999999976</v>
      </c>
      <c r="BZ18" s="17">
        <f t="shared" si="4"/>
        <v>219.52</v>
      </c>
      <c r="CA18" s="17">
        <f t="shared" si="5"/>
        <v>1813.7900000000009</v>
      </c>
      <c r="CB18" s="17">
        <f t="shared" si="6"/>
        <v>6424.199999999998</v>
      </c>
    </row>
    <row r="19" spans="1:80" x14ac:dyDescent="0.25">
      <c r="A19" t="str">
        <f t="shared" si="0"/>
        <v>TCN.BCRK</v>
      </c>
      <c r="B19" s="1" t="s">
        <v>33</v>
      </c>
      <c r="C19" s="1" t="s">
        <v>35</v>
      </c>
      <c r="D19" s="1" t="s">
        <v>35</v>
      </c>
      <c r="E19" s="17">
        <v>373.43999999999505</v>
      </c>
      <c r="F19" s="17">
        <v>616.02000000000407</v>
      </c>
      <c r="G19" s="17">
        <v>618.56999999999243</v>
      </c>
      <c r="H19" s="17">
        <v>139.29000000000087</v>
      </c>
      <c r="I19" s="17">
        <v>170.95999999999913</v>
      </c>
      <c r="J19" s="17">
        <v>314.34000000000378</v>
      </c>
      <c r="K19" s="17">
        <v>1519.2799999999988</v>
      </c>
      <c r="L19" s="17">
        <v>481.70000000000437</v>
      </c>
      <c r="M19" s="17">
        <v>228.40000000000146</v>
      </c>
      <c r="N19" s="17">
        <v>285.68000000000029</v>
      </c>
      <c r="O19" s="17">
        <v>257.0099999999984</v>
      </c>
      <c r="P19" s="17">
        <v>719.52999999999884</v>
      </c>
      <c r="Q19" s="20">
        <v>18.680000000000007</v>
      </c>
      <c r="R19" s="20">
        <v>30.810000000000059</v>
      </c>
      <c r="S19" s="20">
        <v>30.920000000000073</v>
      </c>
      <c r="T19" s="20">
        <v>6.9699999999999989</v>
      </c>
      <c r="U19" s="20">
        <v>8.5499999999999972</v>
      </c>
      <c r="V19" s="20">
        <v>15.719999999999999</v>
      </c>
      <c r="W19" s="20">
        <v>75.960000000000008</v>
      </c>
      <c r="X19" s="20">
        <v>24.089999999999996</v>
      </c>
      <c r="Y19" s="20">
        <v>11.419999999999998</v>
      </c>
      <c r="Z19" s="20">
        <v>14.280000000000001</v>
      </c>
      <c r="AA19" s="20">
        <v>12.849999999999994</v>
      </c>
      <c r="AB19" s="20">
        <v>35.970000000000027</v>
      </c>
      <c r="AC19" s="17">
        <v>160.68000000000029</v>
      </c>
      <c r="AD19" s="17">
        <v>261.90999999999985</v>
      </c>
      <c r="AE19" s="17">
        <v>260.15000000000055</v>
      </c>
      <c r="AF19" s="17">
        <v>57.870000000000005</v>
      </c>
      <c r="AG19" s="17">
        <v>70.17999999999995</v>
      </c>
      <c r="AH19" s="17">
        <v>127.44999999999982</v>
      </c>
      <c r="AI19" s="17">
        <v>608.48</v>
      </c>
      <c r="AJ19" s="17">
        <v>190.36999999999995</v>
      </c>
      <c r="AK19" s="17">
        <v>89.050000000000011</v>
      </c>
      <c r="AL19" s="17">
        <v>109.91999999999985</v>
      </c>
      <c r="AM19" s="17">
        <v>97.519999999999982</v>
      </c>
      <c r="AN19" s="17">
        <v>269.32999999999993</v>
      </c>
      <c r="AO19" s="20">
        <f t="shared" si="1"/>
        <v>552.79999999999541</v>
      </c>
      <c r="AP19" s="20">
        <f t="shared" si="1"/>
        <v>908.74000000000399</v>
      </c>
      <c r="AQ19" s="20">
        <f t="shared" si="1"/>
        <v>909.63999999999305</v>
      </c>
      <c r="AR19" s="20">
        <f t="shared" si="1"/>
        <v>204.13000000000088</v>
      </c>
      <c r="AS19" s="20">
        <f t="shared" si="1"/>
        <v>249.68999999999909</v>
      </c>
      <c r="AT19" s="20">
        <f t="shared" si="1"/>
        <v>457.51000000000363</v>
      </c>
      <c r="AU19" s="20">
        <f t="shared" si="1"/>
        <v>2203.7199999999989</v>
      </c>
      <c r="AV19" s="20">
        <f t="shared" si="1"/>
        <v>696.16000000000429</v>
      </c>
      <c r="AW19" s="20">
        <f t="shared" si="1"/>
        <v>328.87000000000148</v>
      </c>
      <c r="AX19" s="20">
        <f t="shared" si="1"/>
        <v>409.88000000000011</v>
      </c>
      <c r="AY19" s="20">
        <f t="shared" si="1"/>
        <v>367.3799999999984</v>
      </c>
      <c r="AZ19" s="20">
        <f t="shared" si="1"/>
        <v>1024.8299999999988</v>
      </c>
      <c r="BA19" s="17">
        <v>4.37</v>
      </c>
      <c r="BB19" s="17">
        <v>7.21</v>
      </c>
      <c r="BC19" s="17">
        <v>7.24</v>
      </c>
      <c r="BD19" s="17">
        <v>1.63</v>
      </c>
      <c r="BE19" s="17">
        <v>2</v>
      </c>
      <c r="BF19" s="17">
        <v>3.68</v>
      </c>
      <c r="BG19" s="17">
        <v>17.79</v>
      </c>
      <c r="BH19" s="17">
        <v>5.64</v>
      </c>
      <c r="BI19" s="17">
        <v>2.68</v>
      </c>
      <c r="BJ19" s="17">
        <v>3.35</v>
      </c>
      <c r="BK19" s="17">
        <v>3.01</v>
      </c>
      <c r="BL19" s="17">
        <v>8.43</v>
      </c>
      <c r="BM19" s="20">
        <f t="shared" si="2"/>
        <v>557.16999999999541</v>
      </c>
      <c r="BN19" s="20">
        <f t="shared" si="2"/>
        <v>915.95000000000402</v>
      </c>
      <c r="BO19" s="20">
        <f t="shared" si="2"/>
        <v>916.87999999999306</v>
      </c>
      <c r="BP19" s="20">
        <f t="shared" si="2"/>
        <v>205.76000000000087</v>
      </c>
      <c r="BQ19" s="20">
        <f t="shared" si="2"/>
        <v>251.68999999999909</v>
      </c>
      <c r="BR19" s="20">
        <f t="shared" si="2"/>
        <v>461.19000000000364</v>
      </c>
      <c r="BS19" s="20">
        <f t="shared" si="2"/>
        <v>2221.5099999999989</v>
      </c>
      <c r="BT19" s="20">
        <f t="shared" si="2"/>
        <v>701.80000000000427</v>
      </c>
      <c r="BU19" s="20">
        <f t="shared" si="2"/>
        <v>331.55000000000149</v>
      </c>
      <c r="BV19" s="20">
        <f t="shared" si="2"/>
        <v>413.23000000000013</v>
      </c>
      <c r="BW19" s="20">
        <f t="shared" si="2"/>
        <v>370.38999999999839</v>
      </c>
      <c r="BX19" s="20">
        <f t="shared" si="2"/>
        <v>1033.2599999999989</v>
      </c>
      <c r="BY19" s="17">
        <f t="shared" si="3"/>
        <v>5724.2199999999975</v>
      </c>
      <c r="BZ19" s="17">
        <f t="shared" si="4"/>
        <v>286.22000000000014</v>
      </c>
      <c r="CA19" s="17">
        <f t="shared" si="5"/>
        <v>2369.9399999999991</v>
      </c>
      <c r="CB19" s="17">
        <f t="shared" si="6"/>
        <v>8380.3799999999974</v>
      </c>
    </row>
    <row r="20" spans="1:80" x14ac:dyDescent="0.25">
      <c r="A20" t="str">
        <f t="shared" si="0"/>
        <v>TAU.BIG</v>
      </c>
      <c r="B20" s="1" t="s">
        <v>31</v>
      </c>
      <c r="C20" s="1" t="s">
        <v>36</v>
      </c>
      <c r="D20" s="1" t="s">
        <v>36</v>
      </c>
      <c r="E20" s="17">
        <v>1408.5899999999965</v>
      </c>
      <c r="F20" s="17">
        <v>1631.7200000000012</v>
      </c>
      <c r="G20" s="17">
        <v>1550.359999999986</v>
      </c>
      <c r="H20" s="17">
        <v>1404.2199999999866</v>
      </c>
      <c r="I20" s="17">
        <v>1564.0299999999988</v>
      </c>
      <c r="J20" s="17">
        <v>1968.460000000021</v>
      </c>
      <c r="K20" s="17">
        <v>8427.6199999998789</v>
      </c>
      <c r="L20" s="17">
        <v>3647.1900000000023</v>
      </c>
      <c r="M20" s="17">
        <v>1347.0400000000081</v>
      </c>
      <c r="N20" s="17">
        <v>1916.140000000014</v>
      </c>
      <c r="O20" s="17">
        <v>1610.7200000000012</v>
      </c>
      <c r="P20" s="17">
        <v>2328.8700000000244</v>
      </c>
      <c r="Q20" s="20">
        <v>70.430000000000291</v>
      </c>
      <c r="R20" s="20">
        <v>81.590000000000146</v>
      </c>
      <c r="S20" s="20">
        <v>77.519999999999527</v>
      </c>
      <c r="T20" s="20">
        <v>70.210000000000036</v>
      </c>
      <c r="U20" s="20">
        <v>78.200000000000728</v>
      </c>
      <c r="V20" s="20">
        <v>98.429999999999382</v>
      </c>
      <c r="W20" s="20">
        <v>421.38999999999942</v>
      </c>
      <c r="X20" s="20">
        <v>182.36000000000058</v>
      </c>
      <c r="Y20" s="20">
        <v>67.349999999999454</v>
      </c>
      <c r="Z20" s="20">
        <v>95.8100000000004</v>
      </c>
      <c r="AA20" s="20">
        <v>80.530000000000655</v>
      </c>
      <c r="AB20" s="20">
        <v>116.45000000000073</v>
      </c>
      <c r="AC20" s="17">
        <v>606.06000000000495</v>
      </c>
      <c r="AD20" s="17">
        <v>693.75</v>
      </c>
      <c r="AE20" s="17">
        <v>652.0199999999968</v>
      </c>
      <c r="AF20" s="17">
        <v>583.40000000000146</v>
      </c>
      <c r="AG20" s="17">
        <v>642.08999999999651</v>
      </c>
      <c r="AH20" s="17">
        <v>798.09000000000378</v>
      </c>
      <c r="AI20" s="17">
        <v>3375.320000000007</v>
      </c>
      <c r="AJ20" s="17">
        <v>1441.3699999999953</v>
      </c>
      <c r="AK20" s="17">
        <v>525.19000000000233</v>
      </c>
      <c r="AL20" s="17">
        <v>737.24000000000524</v>
      </c>
      <c r="AM20" s="17">
        <v>611.18000000000029</v>
      </c>
      <c r="AN20" s="17">
        <v>871.70999999999185</v>
      </c>
      <c r="AO20" s="20">
        <f t="shared" si="1"/>
        <v>2085.0800000000017</v>
      </c>
      <c r="AP20" s="20">
        <f t="shared" si="1"/>
        <v>2407.0600000000013</v>
      </c>
      <c r="AQ20" s="20">
        <f t="shared" si="1"/>
        <v>2279.8999999999824</v>
      </c>
      <c r="AR20" s="20">
        <f t="shared" si="1"/>
        <v>2057.8299999999881</v>
      </c>
      <c r="AS20" s="20">
        <f t="shared" si="1"/>
        <v>2284.3199999999961</v>
      </c>
      <c r="AT20" s="20">
        <f t="shared" si="1"/>
        <v>2864.9800000000241</v>
      </c>
      <c r="AU20" s="20">
        <f t="shared" si="1"/>
        <v>12224.329999999885</v>
      </c>
      <c r="AV20" s="20">
        <f t="shared" si="1"/>
        <v>5270.9199999999983</v>
      </c>
      <c r="AW20" s="20">
        <f t="shared" si="1"/>
        <v>1939.5800000000099</v>
      </c>
      <c r="AX20" s="20">
        <f t="shared" si="1"/>
        <v>2749.1900000000196</v>
      </c>
      <c r="AY20" s="20">
        <f t="shared" si="1"/>
        <v>2302.4300000000021</v>
      </c>
      <c r="AZ20" s="20">
        <f t="shared" si="1"/>
        <v>3317.030000000017</v>
      </c>
      <c r="BA20" s="17">
        <v>16.5</v>
      </c>
      <c r="BB20" s="17">
        <v>19.11</v>
      </c>
      <c r="BC20" s="17">
        <v>18.16</v>
      </c>
      <c r="BD20" s="17">
        <v>16.45</v>
      </c>
      <c r="BE20" s="17">
        <v>18.32</v>
      </c>
      <c r="BF20" s="17">
        <v>23.06</v>
      </c>
      <c r="BG20" s="17">
        <v>98.71</v>
      </c>
      <c r="BH20" s="17">
        <v>42.72</v>
      </c>
      <c r="BI20" s="17">
        <v>15.78</v>
      </c>
      <c r="BJ20" s="17">
        <v>22.44</v>
      </c>
      <c r="BK20" s="17">
        <v>18.87</v>
      </c>
      <c r="BL20" s="17">
        <v>27.28</v>
      </c>
      <c r="BM20" s="20">
        <f t="shared" si="2"/>
        <v>2101.5800000000017</v>
      </c>
      <c r="BN20" s="20">
        <f t="shared" si="2"/>
        <v>2426.1700000000014</v>
      </c>
      <c r="BO20" s="20">
        <f t="shared" si="2"/>
        <v>2298.0599999999822</v>
      </c>
      <c r="BP20" s="20">
        <f t="shared" si="2"/>
        <v>2074.2799999999879</v>
      </c>
      <c r="BQ20" s="20">
        <f t="shared" si="2"/>
        <v>2302.6399999999962</v>
      </c>
      <c r="BR20" s="20">
        <f t="shared" si="2"/>
        <v>2888.0400000000241</v>
      </c>
      <c r="BS20" s="20">
        <f t="shared" si="2"/>
        <v>12323.039999999884</v>
      </c>
      <c r="BT20" s="20">
        <f t="shared" si="2"/>
        <v>5313.6399999999985</v>
      </c>
      <c r="BU20" s="20">
        <f t="shared" si="2"/>
        <v>1955.3600000000099</v>
      </c>
      <c r="BV20" s="20">
        <f t="shared" si="2"/>
        <v>2771.6300000000197</v>
      </c>
      <c r="BW20" s="20">
        <f t="shared" si="2"/>
        <v>2321.300000000002</v>
      </c>
      <c r="BX20" s="20">
        <f t="shared" si="2"/>
        <v>3344.3100000000172</v>
      </c>
      <c r="BY20" s="17">
        <f t="shared" si="3"/>
        <v>28804.959999999919</v>
      </c>
      <c r="BZ20" s="17">
        <f t="shared" si="4"/>
        <v>1440.2700000000013</v>
      </c>
      <c r="CA20" s="17">
        <f t="shared" si="5"/>
        <v>11874.820000000007</v>
      </c>
      <c r="CB20" s="17">
        <f t="shared" si="6"/>
        <v>42120.04999999993</v>
      </c>
    </row>
    <row r="21" spans="1:80" x14ac:dyDescent="0.25">
      <c r="A21" t="str">
        <f t="shared" si="0"/>
        <v>TAU.BPW</v>
      </c>
      <c r="B21" s="1" t="s">
        <v>31</v>
      </c>
      <c r="C21" s="1" t="s">
        <v>37</v>
      </c>
      <c r="D21" s="1" t="s">
        <v>37</v>
      </c>
      <c r="E21" s="17">
        <v>108.90000000000146</v>
      </c>
      <c r="F21" s="17">
        <v>114.26000000000022</v>
      </c>
      <c r="G21" s="17">
        <v>106.77999999999884</v>
      </c>
      <c r="H21" s="17">
        <v>103.64000000000124</v>
      </c>
      <c r="I21" s="17">
        <v>178.55999999999767</v>
      </c>
      <c r="J21" s="17">
        <v>207.58000000000175</v>
      </c>
      <c r="K21" s="17">
        <v>691.27000000000407</v>
      </c>
      <c r="L21" s="17">
        <v>227.90999999999985</v>
      </c>
      <c r="M21" s="17">
        <v>120.6299999999992</v>
      </c>
      <c r="N21" s="17">
        <v>131.10000000000036</v>
      </c>
      <c r="O21" s="17">
        <v>104.20999999999913</v>
      </c>
      <c r="P21" s="17">
        <v>131.38999999999942</v>
      </c>
      <c r="Q21" s="20">
        <v>5.4500000000000455</v>
      </c>
      <c r="R21" s="20">
        <v>5.7200000000000273</v>
      </c>
      <c r="S21" s="20">
        <v>5.3399999999999181</v>
      </c>
      <c r="T21" s="20">
        <v>5.1800000000000637</v>
      </c>
      <c r="U21" s="20">
        <v>8.92999999999995</v>
      </c>
      <c r="V21" s="20">
        <v>10.379999999999882</v>
      </c>
      <c r="W21" s="20">
        <v>34.559999999999945</v>
      </c>
      <c r="X21" s="20">
        <v>11.399999999999864</v>
      </c>
      <c r="Y21" s="20">
        <v>6.0399999999999636</v>
      </c>
      <c r="Z21" s="20">
        <v>6.5499999999999545</v>
      </c>
      <c r="AA21" s="20">
        <v>5.2100000000000364</v>
      </c>
      <c r="AB21" s="20">
        <v>6.5699999999999363</v>
      </c>
      <c r="AC21" s="17">
        <v>46.850000000000364</v>
      </c>
      <c r="AD21" s="17">
        <v>48.579999999999927</v>
      </c>
      <c r="AE21" s="17">
        <v>44.909999999999854</v>
      </c>
      <c r="AF21" s="17">
        <v>43.0600000000004</v>
      </c>
      <c r="AG21" s="17">
        <v>73.309999999999491</v>
      </c>
      <c r="AH21" s="17">
        <v>84.159999999999854</v>
      </c>
      <c r="AI21" s="17">
        <v>276.86000000000058</v>
      </c>
      <c r="AJ21" s="17">
        <v>90.070000000001528</v>
      </c>
      <c r="AK21" s="17">
        <v>47.029999999999745</v>
      </c>
      <c r="AL21" s="17">
        <v>50.440000000000509</v>
      </c>
      <c r="AM21" s="17">
        <v>39.539999999999964</v>
      </c>
      <c r="AN21" s="17">
        <v>49.179999999999382</v>
      </c>
      <c r="AO21" s="20">
        <f t="shared" si="1"/>
        <v>161.20000000000186</v>
      </c>
      <c r="AP21" s="20">
        <f t="shared" si="1"/>
        <v>168.56000000000017</v>
      </c>
      <c r="AQ21" s="20">
        <f t="shared" si="1"/>
        <v>157.02999999999861</v>
      </c>
      <c r="AR21" s="20">
        <f t="shared" si="1"/>
        <v>151.8800000000017</v>
      </c>
      <c r="AS21" s="20">
        <f t="shared" si="1"/>
        <v>260.79999999999711</v>
      </c>
      <c r="AT21" s="20">
        <f t="shared" si="1"/>
        <v>302.12000000000148</v>
      </c>
      <c r="AU21" s="20">
        <f t="shared" si="1"/>
        <v>1002.6900000000046</v>
      </c>
      <c r="AV21" s="20">
        <f t="shared" si="1"/>
        <v>329.38000000000125</v>
      </c>
      <c r="AW21" s="20">
        <f t="shared" si="1"/>
        <v>173.69999999999891</v>
      </c>
      <c r="AX21" s="20">
        <f t="shared" si="1"/>
        <v>188.09000000000083</v>
      </c>
      <c r="AY21" s="20">
        <f t="shared" si="1"/>
        <v>148.95999999999913</v>
      </c>
      <c r="AZ21" s="20">
        <f t="shared" si="1"/>
        <v>187.13999999999874</v>
      </c>
      <c r="BA21" s="17">
        <v>1.28</v>
      </c>
      <c r="BB21" s="17">
        <v>1.34</v>
      </c>
      <c r="BC21" s="17">
        <v>1.25</v>
      </c>
      <c r="BD21" s="17">
        <v>1.21</v>
      </c>
      <c r="BE21" s="17">
        <v>2.09</v>
      </c>
      <c r="BF21" s="17">
        <v>2.4300000000000002</v>
      </c>
      <c r="BG21" s="17">
        <v>8.1</v>
      </c>
      <c r="BH21" s="17">
        <v>2.67</v>
      </c>
      <c r="BI21" s="17">
        <v>1.41</v>
      </c>
      <c r="BJ21" s="17">
        <v>1.54</v>
      </c>
      <c r="BK21" s="17">
        <v>1.22</v>
      </c>
      <c r="BL21" s="17">
        <v>1.54</v>
      </c>
      <c r="BM21" s="20">
        <f t="shared" si="2"/>
        <v>162.48000000000187</v>
      </c>
      <c r="BN21" s="20">
        <f t="shared" si="2"/>
        <v>169.90000000000018</v>
      </c>
      <c r="BO21" s="20">
        <f t="shared" si="2"/>
        <v>158.27999999999861</v>
      </c>
      <c r="BP21" s="20">
        <f t="shared" si="2"/>
        <v>153.09000000000171</v>
      </c>
      <c r="BQ21" s="20">
        <f t="shared" si="2"/>
        <v>262.88999999999709</v>
      </c>
      <c r="BR21" s="20">
        <f t="shared" si="2"/>
        <v>304.55000000000149</v>
      </c>
      <c r="BS21" s="20">
        <f t="shared" si="2"/>
        <v>1010.7900000000046</v>
      </c>
      <c r="BT21" s="20">
        <f t="shared" si="2"/>
        <v>332.05000000000126</v>
      </c>
      <c r="BU21" s="20">
        <f t="shared" si="2"/>
        <v>175.10999999999891</v>
      </c>
      <c r="BV21" s="20">
        <f t="shared" si="2"/>
        <v>189.63000000000082</v>
      </c>
      <c r="BW21" s="20">
        <f t="shared" si="2"/>
        <v>150.17999999999913</v>
      </c>
      <c r="BX21" s="20">
        <f t="shared" si="2"/>
        <v>188.67999999999873</v>
      </c>
      <c r="BY21" s="17">
        <f t="shared" si="3"/>
        <v>2226.2300000000032</v>
      </c>
      <c r="BZ21" s="17">
        <f t="shared" si="4"/>
        <v>111.32999999999959</v>
      </c>
      <c r="CA21" s="17">
        <f t="shared" si="5"/>
        <v>920.07000000000153</v>
      </c>
      <c r="CB21" s="17">
        <f t="shared" si="6"/>
        <v>3257.6300000000042</v>
      </c>
    </row>
    <row r="22" spans="1:80" x14ac:dyDescent="0.25">
      <c r="A22" t="str">
        <f t="shared" si="0"/>
        <v>ENMP.BR3</v>
      </c>
      <c r="B22" s="1" t="s">
        <v>43</v>
      </c>
      <c r="C22" s="1" t="s">
        <v>39</v>
      </c>
      <c r="D22" s="1" t="s">
        <v>39</v>
      </c>
      <c r="E22" s="17">
        <v>-1.0000000009313226E-2</v>
      </c>
      <c r="F22" s="17">
        <v>0</v>
      </c>
      <c r="G22" s="17">
        <v>-1.0000000009313226E-2</v>
      </c>
      <c r="H22" s="17">
        <v>-1.0000000009313226E-2</v>
      </c>
      <c r="I22" s="17">
        <v>7.2759576141834259E-12</v>
      </c>
      <c r="J22" s="17">
        <v>0</v>
      </c>
      <c r="K22" s="17">
        <v>-1.1641532182693481E-10</v>
      </c>
      <c r="L22" s="17">
        <v>-1.0000000009313226E-2</v>
      </c>
      <c r="M22" s="17">
        <v>9.9999999802093953E-3</v>
      </c>
      <c r="N22" s="17">
        <v>-9.9999999511055648E-3</v>
      </c>
      <c r="O22" s="17">
        <v>1.0000000009313226E-2</v>
      </c>
      <c r="P22" s="17">
        <v>5.8207660913467407E-11</v>
      </c>
      <c r="Q22" s="20">
        <v>0</v>
      </c>
      <c r="R22" s="20">
        <v>0</v>
      </c>
      <c r="S22" s="20">
        <v>0</v>
      </c>
      <c r="T22" s="20">
        <v>0</v>
      </c>
      <c r="U22" s="20">
        <v>0</v>
      </c>
      <c r="V22" s="20">
        <v>0</v>
      </c>
      <c r="W22" s="20">
        <v>0</v>
      </c>
      <c r="X22" s="20">
        <v>0</v>
      </c>
      <c r="Y22" s="20">
        <v>0</v>
      </c>
      <c r="Z22" s="20">
        <v>0</v>
      </c>
      <c r="AA22" s="20">
        <v>0</v>
      </c>
      <c r="AB22" s="20">
        <v>0</v>
      </c>
      <c r="AC22" s="17">
        <v>-9.9999999983992893E-3</v>
      </c>
      <c r="AD22" s="17">
        <v>0</v>
      </c>
      <c r="AE22" s="17">
        <v>0</v>
      </c>
      <c r="AF22" s="17">
        <v>0</v>
      </c>
      <c r="AG22" s="17">
        <v>0</v>
      </c>
      <c r="AH22" s="17">
        <v>0</v>
      </c>
      <c r="AI22" s="17">
        <v>0</v>
      </c>
      <c r="AJ22" s="17">
        <v>-1.0000000002037268E-2</v>
      </c>
      <c r="AK22" s="17">
        <v>9.9999999983992893E-3</v>
      </c>
      <c r="AL22" s="17">
        <v>0</v>
      </c>
      <c r="AM22" s="17">
        <v>0</v>
      </c>
      <c r="AN22" s="17">
        <v>0</v>
      </c>
      <c r="AO22" s="20">
        <f t="shared" si="1"/>
        <v>-2.0000000007712515E-2</v>
      </c>
      <c r="AP22" s="20">
        <f t="shared" si="1"/>
        <v>0</v>
      </c>
      <c r="AQ22" s="20">
        <f t="shared" si="1"/>
        <v>-1.0000000009313226E-2</v>
      </c>
      <c r="AR22" s="20">
        <f t="shared" si="1"/>
        <v>-1.0000000009313226E-2</v>
      </c>
      <c r="AS22" s="20">
        <f t="shared" si="1"/>
        <v>7.2759576141834259E-12</v>
      </c>
      <c r="AT22" s="20">
        <f t="shared" si="1"/>
        <v>0</v>
      </c>
      <c r="AU22" s="20">
        <f t="shared" si="1"/>
        <v>-1.1641532182693481E-10</v>
      </c>
      <c r="AV22" s="20">
        <f t="shared" si="1"/>
        <v>-2.0000000011350494E-2</v>
      </c>
      <c r="AW22" s="20">
        <f t="shared" si="1"/>
        <v>1.9999999978608685E-2</v>
      </c>
      <c r="AX22" s="20">
        <f t="shared" si="1"/>
        <v>-9.9999999511055648E-3</v>
      </c>
      <c r="AY22" s="20">
        <f t="shared" si="1"/>
        <v>1.0000000009313226E-2</v>
      </c>
      <c r="AZ22" s="20">
        <f t="shared" si="1"/>
        <v>5.8207660913467407E-11</v>
      </c>
      <c r="BA22" s="17">
        <v>0</v>
      </c>
      <c r="BB22" s="17">
        <v>0</v>
      </c>
      <c r="BC22" s="17">
        <v>0</v>
      </c>
      <c r="BD22" s="17">
        <v>0</v>
      </c>
      <c r="BE22" s="17">
        <v>0</v>
      </c>
      <c r="BF22" s="17">
        <v>0</v>
      </c>
      <c r="BG22" s="17">
        <v>0</v>
      </c>
      <c r="BH22" s="17">
        <v>0</v>
      </c>
      <c r="BI22" s="17">
        <v>0</v>
      </c>
      <c r="BJ22" s="17">
        <v>0</v>
      </c>
      <c r="BK22" s="17">
        <v>0</v>
      </c>
      <c r="BL22" s="17">
        <v>0</v>
      </c>
      <c r="BM22" s="20">
        <f t="shared" si="2"/>
        <v>-2.0000000007712515E-2</v>
      </c>
      <c r="BN22" s="20">
        <f t="shared" si="2"/>
        <v>0</v>
      </c>
      <c r="BO22" s="20">
        <f t="shared" si="2"/>
        <v>-1.0000000009313226E-2</v>
      </c>
      <c r="BP22" s="20">
        <f t="shared" si="2"/>
        <v>-1.0000000009313226E-2</v>
      </c>
      <c r="BQ22" s="20">
        <f t="shared" si="2"/>
        <v>7.2759576141834259E-12</v>
      </c>
      <c r="BR22" s="20">
        <f t="shared" si="2"/>
        <v>0</v>
      </c>
      <c r="BS22" s="20">
        <f t="shared" si="2"/>
        <v>-1.1641532182693481E-10</v>
      </c>
      <c r="BT22" s="20">
        <f t="shared" si="2"/>
        <v>-2.0000000011350494E-2</v>
      </c>
      <c r="BU22" s="20">
        <f t="shared" si="2"/>
        <v>1.9999999978608685E-2</v>
      </c>
      <c r="BV22" s="20">
        <f t="shared" si="2"/>
        <v>-9.9999999511055648E-3</v>
      </c>
      <c r="BW22" s="20">
        <f t="shared" si="2"/>
        <v>1.0000000009313226E-2</v>
      </c>
      <c r="BX22" s="20">
        <f t="shared" si="2"/>
        <v>5.8207660913467407E-11</v>
      </c>
      <c r="BY22" s="17">
        <f t="shared" si="3"/>
        <v>-3.000000004976755E-2</v>
      </c>
      <c r="BZ22" s="17">
        <f t="shared" si="4"/>
        <v>0</v>
      </c>
      <c r="CA22" s="17">
        <f t="shared" si="5"/>
        <v>-1.0000000002037268E-2</v>
      </c>
      <c r="CB22" s="17">
        <f t="shared" si="6"/>
        <v>-4.0000000051804818E-2</v>
      </c>
    </row>
    <row r="23" spans="1:80" x14ac:dyDescent="0.25">
      <c r="A23" t="str">
        <f t="shared" si="0"/>
        <v>ENMP.BR4</v>
      </c>
      <c r="B23" s="1" t="s">
        <v>43</v>
      </c>
      <c r="C23" s="1" t="s">
        <v>40</v>
      </c>
      <c r="D23" s="1" t="s">
        <v>40</v>
      </c>
      <c r="E23" s="17">
        <v>540.10999999998603</v>
      </c>
      <c r="F23" s="17">
        <v>666.77000000001863</v>
      </c>
      <c r="G23" s="17">
        <v>513.89999999999418</v>
      </c>
      <c r="H23" s="17">
        <v>560.73999999993248</v>
      </c>
      <c r="I23" s="17">
        <v>542.31999999994878</v>
      </c>
      <c r="J23" s="17">
        <v>532.89999999999418</v>
      </c>
      <c r="K23" s="17">
        <v>1465.3699999999953</v>
      </c>
      <c r="L23" s="17">
        <v>799.55999999999767</v>
      </c>
      <c r="M23" s="17">
        <v>394.75999999998021</v>
      </c>
      <c r="N23" s="17">
        <v>120.32999999999447</v>
      </c>
      <c r="O23" s="17">
        <v>577.68000000005122</v>
      </c>
      <c r="P23" s="17">
        <v>692.28999999997905</v>
      </c>
      <c r="Q23" s="20">
        <v>27.009999999999309</v>
      </c>
      <c r="R23" s="20">
        <v>33.339999999999236</v>
      </c>
      <c r="S23" s="20">
        <v>25.699999999999818</v>
      </c>
      <c r="T23" s="20">
        <v>28.039999999999964</v>
      </c>
      <c r="U23" s="20">
        <v>27.109999999999673</v>
      </c>
      <c r="V23" s="20">
        <v>26.639999999999873</v>
      </c>
      <c r="W23" s="20">
        <v>73.260000000000218</v>
      </c>
      <c r="X23" s="20">
        <v>39.980000000000018</v>
      </c>
      <c r="Y23" s="20">
        <v>19.740000000000009</v>
      </c>
      <c r="Z23" s="20">
        <v>6.0199999999999818</v>
      </c>
      <c r="AA23" s="20">
        <v>28.889999999999873</v>
      </c>
      <c r="AB23" s="20">
        <v>34.609999999999673</v>
      </c>
      <c r="AC23" s="17">
        <v>232.38999999999942</v>
      </c>
      <c r="AD23" s="17">
        <v>283.48999999999796</v>
      </c>
      <c r="AE23" s="17">
        <v>216.13000000000466</v>
      </c>
      <c r="AF23" s="17">
        <v>232.97000000000116</v>
      </c>
      <c r="AG23" s="17">
        <v>222.63999999999942</v>
      </c>
      <c r="AH23" s="17">
        <v>216.06000000000131</v>
      </c>
      <c r="AI23" s="17">
        <v>586.88999999999942</v>
      </c>
      <c r="AJ23" s="17">
        <v>315.97999999999956</v>
      </c>
      <c r="AK23" s="17">
        <v>153.90999999999985</v>
      </c>
      <c r="AL23" s="17">
        <v>46.289999999999964</v>
      </c>
      <c r="AM23" s="17">
        <v>219.19000000000233</v>
      </c>
      <c r="AN23" s="17">
        <v>259.13000000000466</v>
      </c>
      <c r="AO23" s="20">
        <f t="shared" si="1"/>
        <v>799.50999999998476</v>
      </c>
      <c r="AP23" s="20">
        <f t="shared" si="1"/>
        <v>983.60000000001583</v>
      </c>
      <c r="AQ23" s="20">
        <f t="shared" si="1"/>
        <v>755.72999999999865</v>
      </c>
      <c r="AR23" s="20">
        <f t="shared" si="1"/>
        <v>821.74999999993361</v>
      </c>
      <c r="AS23" s="20">
        <f t="shared" si="1"/>
        <v>792.06999999994787</v>
      </c>
      <c r="AT23" s="20">
        <f t="shared" si="1"/>
        <v>775.59999999999536</v>
      </c>
      <c r="AU23" s="20">
        <f t="shared" si="1"/>
        <v>2125.519999999995</v>
      </c>
      <c r="AV23" s="20">
        <f t="shared" si="1"/>
        <v>1155.5199999999973</v>
      </c>
      <c r="AW23" s="20">
        <f t="shared" si="1"/>
        <v>568.40999999998007</v>
      </c>
      <c r="AX23" s="20">
        <f t="shared" si="1"/>
        <v>172.63999999999442</v>
      </c>
      <c r="AY23" s="20">
        <f t="shared" si="1"/>
        <v>825.76000000005342</v>
      </c>
      <c r="AZ23" s="20">
        <f t="shared" si="1"/>
        <v>986.02999999998337</v>
      </c>
      <c r="BA23" s="17">
        <v>6.33</v>
      </c>
      <c r="BB23" s="17">
        <v>7.81</v>
      </c>
      <c r="BC23" s="17">
        <v>6.02</v>
      </c>
      <c r="BD23" s="17">
        <v>6.57</v>
      </c>
      <c r="BE23" s="17">
        <v>6.35</v>
      </c>
      <c r="BF23" s="17">
        <v>6.24</v>
      </c>
      <c r="BG23" s="17">
        <v>17.16</v>
      </c>
      <c r="BH23" s="17">
        <v>9.36</v>
      </c>
      <c r="BI23" s="17">
        <v>4.62</v>
      </c>
      <c r="BJ23" s="17">
        <v>1.41</v>
      </c>
      <c r="BK23" s="17">
        <v>6.77</v>
      </c>
      <c r="BL23" s="17">
        <v>8.11</v>
      </c>
      <c r="BM23" s="20">
        <f t="shared" si="2"/>
        <v>805.8399999999848</v>
      </c>
      <c r="BN23" s="20">
        <f t="shared" si="2"/>
        <v>991.41000000001577</v>
      </c>
      <c r="BO23" s="20">
        <f t="shared" si="2"/>
        <v>761.74999999999864</v>
      </c>
      <c r="BP23" s="20">
        <f t="shared" si="2"/>
        <v>828.31999999993366</v>
      </c>
      <c r="BQ23" s="20">
        <f t="shared" si="2"/>
        <v>798.41999999994789</v>
      </c>
      <c r="BR23" s="20">
        <f t="shared" si="2"/>
        <v>781.83999999999537</v>
      </c>
      <c r="BS23" s="20">
        <f t="shared" si="2"/>
        <v>2142.6799999999948</v>
      </c>
      <c r="BT23" s="20">
        <f t="shared" si="2"/>
        <v>1164.8799999999972</v>
      </c>
      <c r="BU23" s="20">
        <f t="shared" si="2"/>
        <v>573.02999999998008</v>
      </c>
      <c r="BV23" s="20">
        <f t="shared" si="2"/>
        <v>174.04999999999441</v>
      </c>
      <c r="BW23" s="20">
        <f t="shared" si="2"/>
        <v>832.53000000005341</v>
      </c>
      <c r="BX23" s="20">
        <f t="shared" si="2"/>
        <v>994.13999999998339</v>
      </c>
      <c r="BY23" s="17">
        <f t="shared" si="3"/>
        <v>7406.7299999998722</v>
      </c>
      <c r="BZ23" s="17">
        <f t="shared" si="4"/>
        <v>370.33999999999764</v>
      </c>
      <c r="CA23" s="17">
        <f t="shared" si="5"/>
        <v>3071.8200000000093</v>
      </c>
      <c r="CB23" s="17">
        <f t="shared" si="6"/>
        <v>10848.889999999879</v>
      </c>
    </row>
    <row r="24" spans="1:80" x14ac:dyDescent="0.25">
      <c r="A24" t="str">
        <f t="shared" si="0"/>
        <v>ENMP.BR5</v>
      </c>
      <c r="B24" s="1" t="s">
        <v>43</v>
      </c>
      <c r="C24" s="1" t="s">
        <v>42</v>
      </c>
      <c r="D24" s="1" t="s">
        <v>42</v>
      </c>
      <c r="E24" s="17">
        <v>1435.8299999999581</v>
      </c>
      <c r="F24" s="17">
        <v>1856.1800000000512</v>
      </c>
      <c r="G24" s="17">
        <v>1305.4200000000419</v>
      </c>
      <c r="H24" s="17">
        <v>1313.2100000000792</v>
      </c>
      <c r="I24" s="17">
        <v>1238.3899999998976</v>
      </c>
      <c r="J24" s="17">
        <v>1349.9500000000116</v>
      </c>
      <c r="K24" s="17">
        <v>2211.6500000000233</v>
      </c>
      <c r="L24" s="17">
        <v>1018.6699999999837</v>
      </c>
      <c r="M24" s="17">
        <v>1157</v>
      </c>
      <c r="N24" s="17">
        <v>1741.070000000007</v>
      </c>
      <c r="O24" s="17">
        <v>1294.5900000000256</v>
      </c>
      <c r="P24" s="17">
        <v>1673.4500000000116</v>
      </c>
      <c r="Q24" s="20">
        <v>71.790000000000873</v>
      </c>
      <c r="R24" s="20">
        <v>92.81000000000131</v>
      </c>
      <c r="S24" s="20">
        <v>65.270000000000437</v>
      </c>
      <c r="T24" s="20">
        <v>65.660000000003492</v>
      </c>
      <c r="U24" s="20">
        <v>61.909999999999854</v>
      </c>
      <c r="V24" s="20">
        <v>67.5</v>
      </c>
      <c r="W24" s="20">
        <v>110.59000000000015</v>
      </c>
      <c r="X24" s="20">
        <v>50.930000000000291</v>
      </c>
      <c r="Y24" s="20">
        <v>57.850000000000364</v>
      </c>
      <c r="Z24" s="20">
        <v>87.049999999999272</v>
      </c>
      <c r="AA24" s="20">
        <v>64.729999999999563</v>
      </c>
      <c r="AB24" s="20">
        <v>83.670000000001892</v>
      </c>
      <c r="AC24" s="17">
        <v>617.77999999999884</v>
      </c>
      <c r="AD24" s="17">
        <v>789.18000000002212</v>
      </c>
      <c r="AE24" s="17">
        <v>549.01000000000931</v>
      </c>
      <c r="AF24" s="17">
        <v>545.60000000000582</v>
      </c>
      <c r="AG24" s="17">
        <v>508.40000000000873</v>
      </c>
      <c r="AH24" s="17">
        <v>547.32999999998719</v>
      </c>
      <c r="AI24" s="17">
        <v>885.77999999999884</v>
      </c>
      <c r="AJ24" s="17">
        <v>402.57000000000698</v>
      </c>
      <c r="AK24" s="17">
        <v>451.09999999999127</v>
      </c>
      <c r="AL24" s="17">
        <v>669.88000000000466</v>
      </c>
      <c r="AM24" s="17">
        <v>491.23000000001048</v>
      </c>
      <c r="AN24" s="17">
        <v>626.38999999998487</v>
      </c>
      <c r="AO24" s="20">
        <f t="shared" si="1"/>
        <v>2125.3999999999578</v>
      </c>
      <c r="AP24" s="20">
        <f t="shared" si="1"/>
        <v>2738.1700000000747</v>
      </c>
      <c r="AQ24" s="20">
        <f t="shared" si="1"/>
        <v>1919.7000000000517</v>
      </c>
      <c r="AR24" s="20">
        <f t="shared" si="1"/>
        <v>1924.4700000000885</v>
      </c>
      <c r="AS24" s="20">
        <f t="shared" si="1"/>
        <v>1808.6999999999061</v>
      </c>
      <c r="AT24" s="20">
        <f t="shared" si="1"/>
        <v>1964.7799999999988</v>
      </c>
      <c r="AU24" s="20">
        <f t="shared" si="1"/>
        <v>3208.0200000000223</v>
      </c>
      <c r="AV24" s="20">
        <f t="shared" si="1"/>
        <v>1472.169999999991</v>
      </c>
      <c r="AW24" s="20">
        <f t="shared" si="1"/>
        <v>1665.9499999999916</v>
      </c>
      <c r="AX24" s="20">
        <f t="shared" si="1"/>
        <v>2498.0000000000109</v>
      </c>
      <c r="AY24" s="20">
        <f t="shared" si="1"/>
        <v>1850.5500000000357</v>
      </c>
      <c r="AZ24" s="20">
        <f t="shared" si="1"/>
        <v>2383.5099999999984</v>
      </c>
      <c r="BA24" s="17">
        <v>16.82</v>
      </c>
      <c r="BB24" s="17">
        <v>21.74</v>
      </c>
      <c r="BC24" s="17">
        <v>15.29</v>
      </c>
      <c r="BD24" s="17">
        <v>15.38</v>
      </c>
      <c r="BE24" s="17">
        <v>14.5</v>
      </c>
      <c r="BF24" s="17">
        <v>15.81</v>
      </c>
      <c r="BG24" s="17">
        <v>25.9</v>
      </c>
      <c r="BH24" s="17">
        <v>11.93</v>
      </c>
      <c r="BI24" s="17">
        <v>13.55</v>
      </c>
      <c r="BJ24" s="17">
        <v>20.39</v>
      </c>
      <c r="BK24" s="17">
        <v>15.16</v>
      </c>
      <c r="BL24" s="17">
        <v>19.600000000000001</v>
      </c>
      <c r="BM24" s="20">
        <f t="shared" si="2"/>
        <v>2142.219999999958</v>
      </c>
      <c r="BN24" s="20">
        <f t="shared" si="2"/>
        <v>2759.9100000000744</v>
      </c>
      <c r="BO24" s="20">
        <f t="shared" si="2"/>
        <v>1934.9900000000516</v>
      </c>
      <c r="BP24" s="20">
        <f t="shared" si="2"/>
        <v>1939.8500000000886</v>
      </c>
      <c r="BQ24" s="20">
        <f t="shared" si="2"/>
        <v>1823.1999999999061</v>
      </c>
      <c r="BR24" s="20">
        <f t="shared" si="2"/>
        <v>1980.5899999999988</v>
      </c>
      <c r="BS24" s="20">
        <f t="shared" si="2"/>
        <v>3233.9200000000224</v>
      </c>
      <c r="BT24" s="20">
        <f t="shared" si="2"/>
        <v>1484.099999999991</v>
      </c>
      <c r="BU24" s="20">
        <f t="shared" si="2"/>
        <v>1679.4999999999916</v>
      </c>
      <c r="BV24" s="20">
        <f t="shared" si="2"/>
        <v>2518.3900000000108</v>
      </c>
      <c r="BW24" s="20">
        <f t="shared" si="2"/>
        <v>1865.7100000000357</v>
      </c>
      <c r="BX24" s="20">
        <f t="shared" si="2"/>
        <v>2403.1099999999983</v>
      </c>
      <c r="BY24" s="17">
        <f t="shared" si="3"/>
        <v>17595.410000000091</v>
      </c>
      <c r="BZ24" s="17">
        <f t="shared" si="4"/>
        <v>879.76000000000749</v>
      </c>
      <c r="CA24" s="17">
        <f t="shared" si="5"/>
        <v>7290.3200000000297</v>
      </c>
      <c r="CB24" s="17">
        <f t="shared" si="6"/>
        <v>25765.490000000125</v>
      </c>
    </row>
    <row r="25" spans="1:80" x14ac:dyDescent="0.25">
      <c r="A25" t="str">
        <f t="shared" si="0"/>
        <v>TAU.BRA</v>
      </c>
      <c r="B25" s="1" t="s">
        <v>31</v>
      </c>
      <c r="C25" s="1" t="s">
        <v>44</v>
      </c>
      <c r="D25" s="1" t="s">
        <v>44</v>
      </c>
      <c r="E25" s="17">
        <v>219.40000000000146</v>
      </c>
      <c r="F25" s="17">
        <v>194.51000000000204</v>
      </c>
      <c r="G25" s="17">
        <v>146.69999999999709</v>
      </c>
      <c r="H25" s="17">
        <v>98.649999999997817</v>
      </c>
      <c r="I25" s="17">
        <v>150.24000000000524</v>
      </c>
      <c r="J25" s="17">
        <v>476.17999999999302</v>
      </c>
      <c r="K25" s="17">
        <v>1161.2299999999814</v>
      </c>
      <c r="L25" s="17">
        <v>203.41999999999825</v>
      </c>
      <c r="M25" s="17">
        <v>92.80000000000291</v>
      </c>
      <c r="N25" s="17">
        <v>163.88999999999942</v>
      </c>
      <c r="O25" s="17">
        <v>153.25</v>
      </c>
      <c r="P25" s="17">
        <v>166.89999999999418</v>
      </c>
      <c r="Q25" s="20">
        <v>10.970000000000027</v>
      </c>
      <c r="R25" s="20">
        <v>9.7300000000000182</v>
      </c>
      <c r="S25" s="20">
        <v>7.3400000000000318</v>
      </c>
      <c r="T25" s="20">
        <v>4.9399999999999977</v>
      </c>
      <c r="U25" s="20">
        <v>7.5199999999999818</v>
      </c>
      <c r="V25" s="20">
        <v>23.809999999999945</v>
      </c>
      <c r="W25" s="20">
        <v>58.059999999999945</v>
      </c>
      <c r="X25" s="20">
        <v>10.170000000000016</v>
      </c>
      <c r="Y25" s="20">
        <v>4.6400000000000006</v>
      </c>
      <c r="Z25" s="20">
        <v>8.1899999999999977</v>
      </c>
      <c r="AA25" s="20">
        <v>7.660000000000025</v>
      </c>
      <c r="AB25" s="20">
        <v>8.3400000000000318</v>
      </c>
      <c r="AC25" s="17">
        <v>94.390000000000327</v>
      </c>
      <c r="AD25" s="17">
        <v>82.700000000000728</v>
      </c>
      <c r="AE25" s="17">
        <v>61.700000000000728</v>
      </c>
      <c r="AF25" s="17">
        <v>40.980000000000018</v>
      </c>
      <c r="AG25" s="17">
        <v>61.679999999999836</v>
      </c>
      <c r="AH25" s="17">
        <v>193.0600000000004</v>
      </c>
      <c r="AI25" s="17">
        <v>465.07999999999993</v>
      </c>
      <c r="AJ25" s="17">
        <v>80.3900000000001</v>
      </c>
      <c r="AK25" s="17">
        <v>36.180000000000064</v>
      </c>
      <c r="AL25" s="17">
        <v>63.059999999999945</v>
      </c>
      <c r="AM25" s="17">
        <v>58.149999999999636</v>
      </c>
      <c r="AN25" s="17">
        <v>62.470000000000255</v>
      </c>
      <c r="AO25" s="20">
        <f t="shared" si="1"/>
        <v>324.76000000000181</v>
      </c>
      <c r="AP25" s="20">
        <f t="shared" si="1"/>
        <v>286.94000000000278</v>
      </c>
      <c r="AQ25" s="20">
        <f t="shared" si="1"/>
        <v>215.73999999999785</v>
      </c>
      <c r="AR25" s="20">
        <f t="shared" si="1"/>
        <v>144.56999999999783</v>
      </c>
      <c r="AS25" s="20">
        <f t="shared" si="1"/>
        <v>219.44000000000506</v>
      </c>
      <c r="AT25" s="20">
        <f t="shared" si="1"/>
        <v>693.04999999999336</v>
      </c>
      <c r="AU25" s="20">
        <f t="shared" si="1"/>
        <v>1684.3699999999812</v>
      </c>
      <c r="AV25" s="20">
        <f t="shared" si="1"/>
        <v>293.97999999999837</v>
      </c>
      <c r="AW25" s="20">
        <f t="shared" si="1"/>
        <v>133.62000000000296</v>
      </c>
      <c r="AX25" s="20">
        <f t="shared" si="1"/>
        <v>235.13999999999936</v>
      </c>
      <c r="AY25" s="20">
        <f t="shared" si="1"/>
        <v>219.05999999999966</v>
      </c>
      <c r="AZ25" s="20">
        <f t="shared" si="1"/>
        <v>237.70999999999447</v>
      </c>
      <c r="BA25" s="17">
        <v>2.57</v>
      </c>
      <c r="BB25" s="17">
        <v>2.2799999999999998</v>
      </c>
      <c r="BC25" s="17">
        <v>1.72</v>
      </c>
      <c r="BD25" s="17">
        <v>1.1599999999999999</v>
      </c>
      <c r="BE25" s="17">
        <v>1.76</v>
      </c>
      <c r="BF25" s="17">
        <v>5.58</v>
      </c>
      <c r="BG25" s="17">
        <v>13.6</v>
      </c>
      <c r="BH25" s="17">
        <v>2.38</v>
      </c>
      <c r="BI25" s="17">
        <v>1.0900000000000001</v>
      </c>
      <c r="BJ25" s="17">
        <v>1.92</v>
      </c>
      <c r="BK25" s="17">
        <v>1.79</v>
      </c>
      <c r="BL25" s="17">
        <v>1.95</v>
      </c>
      <c r="BM25" s="20">
        <f t="shared" si="2"/>
        <v>327.3300000000018</v>
      </c>
      <c r="BN25" s="20">
        <f t="shared" si="2"/>
        <v>289.22000000000276</v>
      </c>
      <c r="BO25" s="20">
        <f t="shared" si="2"/>
        <v>217.45999999999785</v>
      </c>
      <c r="BP25" s="20">
        <f t="shared" si="2"/>
        <v>145.72999999999783</v>
      </c>
      <c r="BQ25" s="20">
        <f t="shared" si="2"/>
        <v>221.20000000000505</v>
      </c>
      <c r="BR25" s="20">
        <f t="shared" si="2"/>
        <v>698.6299999999934</v>
      </c>
      <c r="BS25" s="20">
        <f t="shared" si="2"/>
        <v>1697.9699999999812</v>
      </c>
      <c r="BT25" s="20">
        <f t="shared" si="2"/>
        <v>296.35999999999837</v>
      </c>
      <c r="BU25" s="20">
        <f t="shared" si="2"/>
        <v>134.71000000000296</v>
      </c>
      <c r="BV25" s="20">
        <f t="shared" si="2"/>
        <v>237.05999999999935</v>
      </c>
      <c r="BW25" s="20">
        <f t="shared" si="2"/>
        <v>220.84999999999965</v>
      </c>
      <c r="BX25" s="20">
        <f t="shared" si="2"/>
        <v>239.65999999999445</v>
      </c>
      <c r="BY25" s="17">
        <f t="shared" si="3"/>
        <v>3227.1699999999728</v>
      </c>
      <c r="BZ25" s="17">
        <f t="shared" si="4"/>
        <v>161.37</v>
      </c>
      <c r="CA25" s="17">
        <f t="shared" si="5"/>
        <v>1337.6400000000019</v>
      </c>
      <c r="CB25" s="17">
        <f t="shared" si="6"/>
        <v>4726.1799999999739</v>
      </c>
    </row>
    <row r="26" spans="1:80" x14ac:dyDescent="0.25">
      <c r="A26" t="str">
        <f t="shared" si="0"/>
        <v>CETC.BCHIMP</v>
      </c>
      <c r="B26" s="1" t="s">
        <v>647</v>
      </c>
      <c r="C26" s="1" t="s">
        <v>648</v>
      </c>
      <c r="D26" s="1" t="s">
        <v>21</v>
      </c>
      <c r="E26" s="17">
        <v>45.579999999999927</v>
      </c>
      <c r="F26" s="17">
        <v>171.09000000000015</v>
      </c>
      <c r="G26" s="17">
        <v>35.279999999999745</v>
      </c>
      <c r="H26" s="17">
        <v>41.519999999999982</v>
      </c>
      <c r="I26" s="17">
        <v>6.2300000000000182</v>
      </c>
      <c r="J26" s="17">
        <v>46.869999999999891</v>
      </c>
      <c r="K26" s="17">
        <v>54.579999999999927</v>
      </c>
      <c r="L26" s="17">
        <v>49.170000000000073</v>
      </c>
      <c r="M26" s="17">
        <v>52.010000000000218</v>
      </c>
      <c r="N26" s="17">
        <v>51.609999999999673</v>
      </c>
      <c r="O26" s="17">
        <v>43.039999999999964</v>
      </c>
      <c r="P26" s="17">
        <v>432.35999999999694</v>
      </c>
      <c r="Q26" s="20">
        <v>2.2800000000000011</v>
      </c>
      <c r="R26" s="20">
        <v>8.5500000000000114</v>
      </c>
      <c r="S26" s="20">
        <v>1.7600000000000051</v>
      </c>
      <c r="T26" s="20">
        <v>2.0799999999999983</v>
      </c>
      <c r="U26" s="20">
        <v>0.30999999999999872</v>
      </c>
      <c r="V26" s="20">
        <v>2.3400000000000034</v>
      </c>
      <c r="W26" s="20">
        <v>2.730000000000004</v>
      </c>
      <c r="X26" s="20">
        <v>2.4599999999999937</v>
      </c>
      <c r="Y26" s="20">
        <v>2.5999999999999943</v>
      </c>
      <c r="Z26" s="20">
        <v>2.5799999999999983</v>
      </c>
      <c r="AA26" s="20">
        <v>2.1500000000000057</v>
      </c>
      <c r="AB26" s="20">
        <v>21.610000000000014</v>
      </c>
      <c r="AC26" s="17">
        <v>19.610000000000014</v>
      </c>
      <c r="AD26" s="17">
        <v>72.739999999999782</v>
      </c>
      <c r="AE26" s="17">
        <v>14.830000000000041</v>
      </c>
      <c r="AF26" s="17">
        <v>17.25</v>
      </c>
      <c r="AG26" s="17">
        <v>2.5600000000000023</v>
      </c>
      <c r="AH26" s="17">
        <v>19.010000000000105</v>
      </c>
      <c r="AI26" s="17">
        <v>21.860000000000014</v>
      </c>
      <c r="AJ26" s="17">
        <v>19.430000000000064</v>
      </c>
      <c r="AK26" s="17">
        <v>20.279999999999973</v>
      </c>
      <c r="AL26" s="17">
        <v>19.860000000000014</v>
      </c>
      <c r="AM26" s="17">
        <v>16.330000000000041</v>
      </c>
      <c r="AN26" s="17">
        <v>161.84000000000015</v>
      </c>
      <c r="AO26" s="20">
        <f t="shared" si="1"/>
        <v>67.469999999999942</v>
      </c>
      <c r="AP26" s="20">
        <f t="shared" si="1"/>
        <v>252.37999999999994</v>
      </c>
      <c r="AQ26" s="20">
        <f t="shared" si="1"/>
        <v>51.869999999999791</v>
      </c>
      <c r="AR26" s="20">
        <f t="shared" ref="AP26:AZ49" si="7">H26+T26+AF26</f>
        <v>60.84999999999998</v>
      </c>
      <c r="AS26" s="20">
        <f t="shared" si="7"/>
        <v>9.1000000000000192</v>
      </c>
      <c r="AT26" s="20">
        <f t="shared" si="7"/>
        <v>68.22</v>
      </c>
      <c r="AU26" s="20">
        <f t="shared" si="7"/>
        <v>79.169999999999945</v>
      </c>
      <c r="AV26" s="20">
        <f t="shared" si="7"/>
        <v>71.06000000000013</v>
      </c>
      <c r="AW26" s="20">
        <f t="shared" si="7"/>
        <v>74.890000000000185</v>
      </c>
      <c r="AX26" s="20">
        <f t="shared" si="7"/>
        <v>74.049999999999685</v>
      </c>
      <c r="AY26" s="20">
        <f t="shared" si="7"/>
        <v>61.52000000000001</v>
      </c>
      <c r="AZ26" s="20">
        <f t="shared" si="7"/>
        <v>615.8099999999971</v>
      </c>
      <c r="BA26" s="17">
        <v>0.53</v>
      </c>
      <c r="BB26" s="17">
        <v>2</v>
      </c>
      <c r="BC26" s="17">
        <v>0.41</v>
      </c>
      <c r="BD26" s="17">
        <v>0.49</v>
      </c>
      <c r="BE26" s="17">
        <v>7.0000000000000007E-2</v>
      </c>
      <c r="BF26" s="17">
        <v>0.55000000000000004</v>
      </c>
      <c r="BG26" s="17">
        <v>0.64</v>
      </c>
      <c r="BH26" s="17">
        <v>0.57999999999999996</v>
      </c>
      <c r="BI26" s="17">
        <v>0.61</v>
      </c>
      <c r="BJ26" s="17">
        <v>0.6</v>
      </c>
      <c r="BK26" s="17">
        <v>0.5</v>
      </c>
      <c r="BL26" s="17">
        <v>5.0599999999999996</v>
      </c>
      <c r="BM26" s="20">
        <f t="shared" si="2"/>
        <v>67.999999999999943</v>
      </c>
      <c r="BN26" s="20">
        <f t="shared" si="2"/>
        <v>254.37999999999994</v>
      </c>
      <c r="BO26" s="20">
        <f t="shared" si="2"/>
        <v>52.279999999999788</v>
      </c>
      <c r="BP26" s="20">
        <f t="shared" ref="BN26:BX49" si="8">AR26+BD26</f>
        <v>61.339999999999982</v>
      </c>
      <c r="BQ26" s="20">
        <f t="shared" si="8"/>
        <v>9.1700000000000195</v>
      </c>
      <c r="BR26" s="20">
        <f t="shared" si="8"/>
        <v>68.77</v>
      </c>
      <c r="BS26" s="20">
        <f t="shared" si="8"/>
        <v>79.809999999999945</v>
      </c>
      <c r="BT26" s="20">
        <f t="shared" si="8"/>
        <v>71.640000000000128</v>
      </c>
      <c r="BU26" s="20">
        <f t="shared" si="8"/>
        <v>75.500000000000185</v>
      </c>
      <c r="BV26" s="20">
        <f t="shared" si="8"/>
        <v>74.649999999999679</v>
      </c>
      <c r="BW26" s="20">
        <f t="shared" si="8"/>
        <v>62.02000000000001</v>
      </c>
      <c r="BX26" s="20">
        <f t="shared" si="8"/>
        <v>620.86999999999705</v>
      </c>
      <c r="BY26" s="17">
        <f t="shared" si="3"/>
        <v>1029.3399999999965</v>
      </c>
      <c r="BZ26" s="17">
        <f t="shared" si="4"/>
        <v>51.450000000000031</v>
      </c>
      <c r="CA26" s="17">
        <f t="shared" si="5"/>
        <v>417.64000000000021</v>
      </c>
      <c r="CB26" s="17">
        <f t="shared" si="6"/>
        <v>1498.4299999999967</v>
      </c>
    </row>
    <row r="27" spans="1:80" x14ac:dyDescent="0.25">
      <c r="A27" t="str">
        <f t="shared" si="0"/>
        <v>TAU.CAS</v>
      </c>
      <c r="B27" s="1" t="s">
        <v>31</v>
      </c>
      <c r="C27" s="1" t="s">
        <v>48</v>
      </c>
      <c r="D27" s="1" t="s">
        <v>48</v>
      </c>
      <c r="E27" s="17">
        <v>213.93000000000029</v>
      </c>
      <c r="F27" s="17">
        <v>213.39999999999782</v>
      </c>
      <c r="G27" s="17">
        <v>151.88999999999942</v>
      </c>
      <c r="H27" s="17">
        <v>123.92000000000007</v>
      </c>
      <c r="I27" s="17">
        <v>158.11000000000058</v>
      </c>
      <c r="J27" s="17">
        <v>96.25</v>
      </c>
      <c r="K27" s="17">
        <v>305.37000000000262</v>
      </c>
      <c r="L27" s="17">
        <v>75.00999999999749</v>
      </c>
      <c r="M27" s="17">
        <v>74.779999999998836</v>
      </c>
      <c r="N27" s="17">
        <v>152.95000000000073</v>
      </c>
      <c r="O27" s="17">
        <v>207.09000000000015</v>
      </c>
      <c r="P27" s="17">
        <v>319.26000000000204</v>
      </c>
      <c r="Q27" s="20">
        <v>10.690000000000055</v>
      </c>
      <c r="R27" s="20">
        <v>10.670000000000073</v>
      </c>
      <c r="S27" s="20">
        <v>7.5899999999999181</v>
      </c>
      <c r="T27" s="20">
        <v>6.1900000000000546</v>
      </c>
      <c r="U27" s="20">
        <v>7.8999999999999773</v>
      </c>
      <c r="V27" s="20">
        <v>4.8100000000000023</v>
      </c>
      <c r="W27" s="20">
        <v>15.270000000000209</v>
      </c>
      <c r="X27" s="20">
        <v>3.75</v>
      </c>
      <c r="Y27" s="20">
        <v>3.7399999999999523</v>
      </c>
      <c r="Z27" s="20">
        <v>7.6399999999999864</v>
      </c>
      <c r="AA27" s="20">
        <v>10.360000000000127</v>
      </c>
      <c r="AB27" s="20">
        <v>15.960000000000036</v>
      </c>
      <c r="AC27" s="17">
        <v>92.049999999999272</v>
      </c>
      <c r="AD27" s="17">
        <v>90.730000000001382</v>
      </c>
      <c r="AE27" s="17">
        <v>63.880000000000109</v>
      </c>
      <c r="AF27" s="17">
        <v>51.479999999999563</v>
      </c>
      <c r="AG27" s="17">
        <v>64.910000000000764</v>
      </c>
      <c r="AH27" s="17">
        <v>39.019999999999982</v>
      </c>
      <c r="AI27" s="17">
        <v>122.30999999999949</v>
      </c>
      <c r="AJ27" s="17">
        <v>29.639999999999873</v>
      </c>
      <c r="AK27" s="17">
        <v>29.159999999999854</v>
      </c>
      <c r="AL27" s="17">
        <v>58.840000000000146</v>
      </c>
      <c r="AM27" s="17">
        <v>78.579999999999927</v>
      </c>
      <c r="AN27" s="17">
        <v>119.5</v>
      </c>
      <c r="AO27" s="20">
        <f t="shared" ref="AO27:AO90" si="9">E27+Q27+AC27</f>
        <v>316.66999999999962</v>
      </c>
      <c r="AP27" s="20">
        <f t="shared" si="7"/>
        <v>314.79999999999927</v>
      </c>
      <c r="AQ27" s="20">
        <f t="shared" si="7"/>
        <v>223.35999999999945</v>
      </c>
      <c r="AR27" s="20">
        <f t="shared" si="7"/>
        <v>181.58999999999969</v>
      </c>
      <c r="AS27" s="20">
        <f t="shared" si="7"/>
        <v>230.92000000000132</v>
      </c>
      <c r="AT27" s="20">
        <f t="shared" si="7"/>
        <v>140.07999999999998</v>
      </c>
      <c r="AU27" s="20">
        <f t="shared" si="7"/>
        <v>442.95000000000232</v>
      </c>
      <c r="AV27" s="20">
        <f t="shared" si="7"/>
        <v>108.39999999999736</v>
      </c>
      <c r="AW27" s="20">
        <f t="shared" si="7"/>
        <v>107.67999999999864</v>
      </c>
      <c r="AX27" s="20">
        <f t="shared" si="7"/>
        <v>219.43000000000086</v>
      </c>
      <c r="AY27" s="20">
        <f t="shared" si="7"/>
        <v>296.0300000000002</v>
      </c>
      <c r="AZ27" s="20">
        <f t="shared" si="7"/>
        <v>454.72000000000207</v>
      </c>
      <c r="BA27" s="17">
        <v>2.5099999999999998</v>
      </c>
      <c r="BB27" s="17">
        <v>2.5</v>
      </c>
      <c r="BC27" s="17">
        <v>1.78</v>
      </c>
      <c r="BD27" s="17">
        <v>1.45</v>
      </c>
      <c r="BE27" s="17">
        <v>1.85</v>
      </c>
      <c r="BF27" s="17">
        <v>1.1299999999999999</v>
      </c>
      <c r="BG27" s="17">
        <v>3.58</v>
      </c>
      <c r="BH27" s="17">
        <v>0.88</v>
      </c>
      <c r="BI27" s="17">
        <v>0.88</v>
      </c>
      <c r="BJ27" s="17">
        <v>1.79</v>
      </c>
      <c r="BK27" s="17">
        <v>2.4300000000000002</v>
      </c>
      <c r="BL27" s="17">
        <v>3.74</v>
      </c>
      <c r="BM27" s="20">
        <f t="shared" ref="BM27:BM90" si="10">AO27+BA27</f>
        <v>319.17999999999961</v>
      </c>
      <c r="BN27" s="20">
        <f t="shared" si="8"/>
        <v>317.29999999999927</v>
      </c>
      <c r="BO27" s="20">
        <f t="shared" si="8"/>
        <v>225.13999999999945</v>
      </c>
      <c r="BP27" s="20">
        <f t="shared" si="8"/>
        <v>183.03999999999968</v>
      </c>
      <c r="BQ27" s="20">
        <f t="shared" si="8"/>
        <v>232.77000000000132</v>
      </c>
      <c r="BR27" s="20">
        <f t="shared" si="8"/>
        <v>141.20999999999998</v>
      </c>
      <c r="BS27" s="20">
        <f t="shared" si="8"/>
        <v>446.5300000000023</v>
      </c>
      <c r="BT27" s="20">
        <f t="shared" si="8"/>
        <v>109.27999999999736</v>
      </c>
      <c r="BU27" s="20">
        <f t="shared" si="8"/>
        <v>108.55999999999864</v>
      </c>
      <c r="BV27" s="20">
        <f t="shared" si="8"/>
        <v>221.22000000000085</v>
      </c>
      <c r="BW27" s="20">
        <f t="shared" si="8"/>
        <v>298.46000000000021</v>
      </c>
      <c r="BX27" s="20">
        <f t="shared" si="8"/>
        <v>458.46000000000208</v>
      </c>
      <c r="BY27" s="17">
        <f t="shared" si="3"/>
        <v>2091.96</v>
      </c>
      <c r="BZ27" s="17">
        <f t="shared" si="4"/>
        <v>104.57000000000039</v>
      </c>
      <c r="CA27" s="17">
        <f t="shared" si="5"/>
        <v>864.62000000000035</v>
      </c>
      <c r="CB27" s="17">
        <f t="shared" si="6"/>
        <v>3061.1500000000005</v>
      </c>
    </row>
    <row r="28" spans="1:80" x14ac:dyDescent="0.25">
      <c r="A28" t="str">
        <f t="shared" si="0"/>
        <v>CETC.SPCIMP</v>
      </c>
      <c r="B28" s="1" t="s">
        <v>647</v>
      </c>
      <c r="C28" s="1" t="s">
        <v>656</v>
      </c>
      <c r="D28" s="1" t="s">
        <v>73</v>
      </c>
      <c r="E28" s="17">
        <v>0.16999999999999993</v>
      </c>
      <c r="F28" s="17">
        <v>0</v>
      </c>
      <c r="G28" s="17">
        <v>0</v>
      </c>
      <c r="H28" s="17">
        <v>0</v>
      </c>
      <c r="I28" s="17">
        <v>0.40999999999999659</v>
      </c>
      <c r="J28" s="17">
        <v>0.39000000000000057</v>
      </c>
      <c r="K28" s="17">
        <v>2.2299999999999898</v>
      </c>
      <c r="L28" s="17">
        <v>0</v>
      </c>
      <c r="M28" s="17">
        <v>0.10999999999999943</v>
      </c>
      <c r="N28" s="17">
        <v>0</v>
      </c>
      <c r="O28" s="17">
        <v>4.7099999999999795</v>
      </c>
      <c r="P28" s="17">
        <v>1.8499999999999943</v>
      </c>
      <c r="Q28" s="20">
        <v>1.0000000000000009E-2</v>
      </c>
      <c r="R28" s="20">
        <v>0</v>
      </c>
      <c r="S28" s="20">
        <v>0</v>
      </c>
      <c r="T28" s="20">
        <v>0</v>
      </c>
      <c r="U28" s="20">
        <v>2.0000000000000018E-2</v>
      </c>
      <c r="V28" s="20">
        <v>2.0000000000000018E-2</v>
      </c>
      <c r="W28" s="20">
        <v>0.11000000000000032</v>
      </c>
      <c r="X28" s="20">
        <v>0</v>
      </c>
      <c r="Y28" s="20">
        <v>1.0000000000000009E-2</v>
      </c>
      <c r="Z28" s="20">
        <v>0</v>
      </c>
      <c r="AA28" s="20">
        <v>0.23999999999999844</v>
      </c>
      <c r="AB28" s="20">
        <v>8.9999999999999858E-2</v>
      </c>
      <c r="AC28" s="17">
        <v>7.0000000000000284E-2</v>
      </c>
      <c r="AD28" s="17">
        <v>0</v>
      </c>
      <c r="AE28" s="17">
        <v>0</v>
      </c>
      <c r="AF28" s="17">
        <v>0</v>
      </c>
      <c r="AG28" s="17">
        <v>0.16999999999999993</v>
      </c>
      <c r="AH28" s="17">
        <v>0.16000000000000014</v>
      </c>
      <c r="AI28" s="17">
        <v>0.89999999999999858</v>
      </c>
      <c r="AJ28" s="17">
        <v>0</v>
      </c>
      <c r="AK28" s="17">
        <v>5.0000000000000266E-2</v>
      </c>
      <c r="AL28" s="17">
        <v>0</v>
      </c>
      <c r="AM28" s="17">
        <v>1.789999999999992</v>
      </c>
      <c r="AN28" s="17">
        <v>0.68999999999999773</v>
      </c>
      <c r="AO28" s="20">
        <f t="shared" si="9"/>
        <v>0.25000000000000022</v>
      </c>
      <c r="AP28" s="20">
        <f t="shared" si="7"/>
        <v>0</v>
      </c>
      <c r="AQ28" s="20">
        <f t="shared" si="7"/>
        <v>0</v>
      </c>
      <c r="AR28" s="20">
        <f t="shared" si="7"/>
        <v>0</v>
      </c>
      <c r="AS28" s="20">
        <f t="shared" si="7"/>
        <v>0.59999999999999654</v>
      </c>
      <c r="AT28" s="20">
        <f t="shared" si="7"/>
        <v>0.57000000000000073</v>
      </c>
      <c r="AU28" s="20">
        <f t="shared" si="7"/>
        <v>3.2399999999999887</v>
      </c>
      <c r="AV28" s="20">
        <f t="shared" si="7"/>
        <v>0</v>
      </c>
      <c r="AW28" s="20">
        <f t="shared" si="7"/>
        <v>0.16999999999999971</v>
      </c>
      <c r="AX28" s="20">
        <f t="shared" si="7"/>
        <v>0</v>
      </c>
      <c r="AY28" s="20">
        <f t="shared" si="7"/>
        <v>6.73999999999997</v>
      </c>
      <c r="AZ28" s="20">
        <f t="shared" si="7"/>
        <v>2.6299999999999919</v>
      </c>
      <c r="BA28" s="17">
        <v>0</v>
      </c>
      <c r="BB28" s="17">
        <v>0</v>
      </c>
      <c r="BC28" s="17">
        <v>0</v>
      </c>
      <c r="BD28" s="17">
        <v>0</v>
      </c>
      <c r="BE28" s="17">
        <v>0</v>
      </c>
      <c r="BF28" s="17">
        <v>0</v>
      </c>
      <c r="BG28" s="17">
        <v>0.03</v>
      </c>
      <c r="BH28" s="17">
        <v>0</v>
      </c>
      <c r="BI28" s="17">
        <v>0</v>
      </c>
      <c r="BJ28" s="17">
        <v>0</v>
      </c>
      <c r="BK28" s="17">
        <v>0.06</v>
      </c>
      <c r="BL28" s="17">
        <v>0.02</v>
      </c>
      <c r="BM28" s="20">
        <f t="shared" si="10"/>
        <v>0.25000000000000022</v>
      </c>
      <c r="BN28" s="20">
        <f t="shared" si="8"/>
        <v>0</v>
      </c>
      <c r="BO28" s="20">
        <f t="shared" si="8"/>
        <v>0</v>
      </c>
      <c r="BP28" s="20">
        <f t="shared" si="8"/>
        <v>0</v>
      </c>
      <c r="BQ28" s="20">
        <f t="shared" si="8"/>
        <v>0.59999999999999654</v>
      </c>
      <c r="BR28" s="20">
        <f t="shared" si="8"/>
        <v>0.57000000000000073</v>
      </c>
      <c r="BS28" s="20">
        <f t="shared" si="8"/>
        <v>3.2699999999999885</v>
      </c>
      <c r="BT28" s="20">
        <f t="shared" si="8"/>
        <v>0</v>
      </c>
      <c r="BU28" s="20">
        <f t="shared" si="8"/>
        <v>0.16999999999999971</v>
      </c>
      <c r="BV28" s="20">
        <f t="shared" si="8"/>
        <v>0</v>
      </c>
      <c r="BW28" s="20">
        <f t="shared" si="8"/>
        <v>6.7999999999999696</v>
      </c>
      <c r="BX28" s="20">
        <f t="shared" si="8"/>
        <v>2.6499999999999919</v>
      </c>
      <c r="BY28" s="17">
        <f t="shared" si="3"/>
        <v>9.8699999999999601</v>
      </c>
      <c r="BZ28" s="17">
        <f t="shared" si="4"/>
        <v>0.49999999999999867</v>
      </c>
      <c r="CA28" s="17">
        <f t="shared" si="5"/>
        <v>3.9399999999999888</v>
      </c>
      <c r="CB28" s="17">
        <f t="shared" si="6"/>
        <v>14.309999999999947</v>
      </c>
    </row>
    <row r="29" spans="1:80" x14ac:dyDescent="0.25">
      <c r="A29" t="str">
        <f t="shared" si="0"/>
        <v>CETC.SPCEXP</v>
      </c>
      <c r="B29" s="1" t="s">
        <v>647</v>
      </c>
      <c r="C29" s="1" t="s">
        <v>704</v>
      </c>
      <c r="D29" s="1" t="s">
        <v>74</v>
      </c>
      <c r="E29" s="17">
        <v>0</v>
      </c>
      <c r="F29" s="17">
        <v>0.92999999999999972</v>
      </c>
      <c r="G29" s="17">
        <v>0</v>
      </c>
      <c r="H29" s="17">
        <v>1.0000000000000009E-2</v>
      </c>
      <c r="I29" s="17">
        <v>0</v>
      </c>
      <c r="J29" s="17">
        <v>0</v>
      </c>
      <c r="K29" s="17">
        <v>0</v>
      </c>
      <c r="L29" s="17">
        <v>0</v>
      </c>
      <c r="M29" s="17">
        <v>0</v>
      </c>
      <c r="N29" s="17">
        <v>0</v>
      </c>
      <c r="O29" s="17">
        <v>0</v>
      </c>
      <c r="P29" s="17">
        <v>0</v>
      </c>
      <c r="Q29" s="20">
        <v>0</v>
      </c>
      <c r="R29" s="20">
        <v>4.0000000000000036E-2</v>
      </c>
      <c r="S29" s="20">
        <v>0</v>
      </c>
      <c r="T29" s="20">
        <v>0</v>
      </c>
      <c r="U29" s="20">
        <v>0</v>
      </c>
      <c r="V29" s="20">
        <v>0</v>
      </c>
      <c r="W29" s="20">
        <v>0</v>
      </c>
      <c r="X29" s="20">
        <v>0</v>
      </c>
      <c r="Y29" s="20">
        <v>0</v>
      </c>
      <c r="Z29" s="20">
        <v>0</v>
      </c>
      <c r="AA29" s="20">
        <v>0</v>
      </c>
      <c r="AB29" s="20">
        <v>0</v>
      </c>
      <c r="AC29" s="17">
        <v>0</v>
      </c>
      <c r="AD29" s="17">
        <v>0.39000000000000057</v>
      </c>
      <c r="AE29" s="17">
        <v>0</v>
      </c>
      <c r="AF29" s="17">
        <v>0</v>
      </c>
      <c r="AG29" s="17">
        <v>0</v>
      </c>
      <c r="AH29" s="17">
        <v>0</v>
      </c>
      <c r="AI29" s="17">
        <v>0</v>
      </c>
      <c r="AJ29" s="17">
        <v>0</v>
      </c>
      <c r="AK29" s="17">
        <v>0</v>
      </c>
      <c r="AL29" s="17">
        <v>0</v>
      </c>
      <c r="AM29" s="17">
        <v>0</v>
      </c>
      <c r="AN29" s="17">
        <v>0</v>
      </c>
      <c r="AO29" s="20">
        <f t="shared" si="9"/>
        <v>0</v>
      </c>
      <c r="AP29" s="20">
        <f t="shared" si="7"/>
        <v>1.3600000000000003</v>
      </c>
      <c r="AQ29" s="20">
        <f t="shared" si="7"/>
        <v>0</v>
      </c>
      <c r="AR29" s="20">
        <f t="shared" si="7"/>
        <v>1.0000000000000009E-2</v>
      </c>
      <c r="AS29" s="20">
        <f t="shared" si="7"/>
        <v>0</v>
      </c>
      <c r="AT29" s="20">
        <f t="shared" si="7"/>
        <v>0</v>
      </c>
      <c r="AU29" s="20">
        <f t="shared" si="7"/>
        <v>0</v>
      </c>
      <c r="AV29" s="20">
        <f t="shared" si="7"/>
        <v>0</v>
      </c>
      <c r="AW29" s="20">
        <f t="shared" si="7"/>
        <v>0</v>
      </c>
      <c r="AX29" s="20">
        <f t="shared" si="7"/>
        <v>0</v>
      </c>
      <c r="AY29" s="20">
        <f t="shared" si="7"/>
        <v>0</v>
      </c>
      <c r="AZ29" s="20">
        <f t="shared" si="7"/>
        <v>0</v>
      </c>
      <c r="BA29" s="17">
        <v>0</v>
      </c>
      <c r="BB29" s="17">
        <v>0.01</v>
      </c>
      <c r="BC29" s="17">
        <v>0</v>
      </c>
      <c r="BD29" s="17">
        <v>0</v>
      </c>
      <c r="BE29" s="17">
        <v>0</v>
      </c>
      <c r="BF29" s="17">
        <v>0</v>
      </c>
      <c r="BG29" s="17">
        <v>0</v>
      </c>
      <c r="BH29" s="17">
        <v>0</v>
      </c>
      <c r="BI29" s="17">
        <v>0</v>
      </c>
      <c r="BJ29" s="17">
        <v>0</v>
      </c>
      <c r="BK29" s="17">
        <v>0</v>
      </c>
      <c r="BL29" s="17">
        <v>0</v>
      </c>
      <c r="BM29" s="20">
        <f t="shared" si="10"/>
        <v>0</v>
      </c>
      <c r="BN29" s="20">
        <f t="shared" si="8"/>
        <v>1.3700000000000003</v>
      </c>
      <c r="BO29" s="20">
        <f t="shared" si="8"/>
        <v>0</v>
      </c>
      <c r="BP29" s="20">
        <f t="shared" si="8"/>
        <v>1.0000000000000009E-2</v>
      </c>
      <c r="BQ29" s="20">
        <f t="shared" si="8"/>
        <v>0</v>
      </c>
      <c r="BR29" s="20">
        <f t="shared" si="8"/>
        <v>0</v>
      </c>
      <c r="BS29" s="20">
        <f t="shared" si="8"/>
        <v>0</v>
      </c>
      <c r="BT29" s="20">
        <f t="shared" si="8"/>
        <v>0</v>
      </c>
      <c r="BU29" s="20">
        <f t="shared" si="8"/>
        <v>0</v>
      </c>
      <c r="BV29" s="20">
        <f t="shared" si="8"/>
        <v>0</v>
      </c>
      <c r="BW29" s="20">
        <f t="shared" si="8"/>
        <v>0</v>
      </c>
      <c r="BX29" s="20">
        <f t="shared" si="8"/>
        <v>0</v>
      </c>
      <c r="BY29" s="17">
        <f t="shared" si="3"/>
        <v>0.93999999999999972</v>
      </c>
      <c r="BZ29" s="17">
        <f t="shared" si="4"/>
        <v>4.0000000000000036E-2</v>
      </c>
      <c r="CA29" s="17">
        <f t="shared" si="5"/>
        <v>0.40000000000000058</v>
      </c>
      <c r="CB29" s="17">
        <f t="shared" si="6"/>
        <v>1.3800000000000003</v>
      </c>
    </row>
    <row r="30" spans="1:80" x14ac:dyDescent="0.25">
      <c r="A30" t="str">
        <f t="shared" si="0"/>
        <v>CECO.BCHIMP</v>
      </c>
      <c r="B30" s="1" t="s">
        <v>687</v>
      </c>
      <c r="C30" s="1" t="s">
        <v>688</v>
      </c>
      <c r="D30" s="1" t="s">
        <v>21</v>
      </c>
      <c r="E30" s="17">
        <v>50.520000000000437</v>
      </c>
      <c r="F30" s="17">
        <v>57.510000000000218</v>
      </c>
      <c r="G30" s="17">
        <v>68.740000000000236</v>
      </c>
      <c r="H30" s="17">
        <v>55.840000000000146</v>
      </c>
      <c r="I30" s="17">
        <v>44.519999999999527</v>
      </c>
      <c r="J30" s="17">
        <v>18.040000000000191</v>
      </c>
      <c r="K30" s="17">
        <v>95.020000000000437</v>
      </c>
      <c r="L30" s="17">
        <v>54.9399999999996</v>
      </c>
      <c r="M30" s="17">
        <v>25.400000000000091</v>
      </c>
      <c r="N30" s="17">
        <v>79.25</v>
      </c>
      <c r="O30" s="17">
        <v>32.5</v>
      </c>
      <c r="P30" s="17">
        <v>27.880000000000109</v>
      </c>
      <c r="Q30" s="20">
        <v>2.5300000000000011</v>
      </c>
      <c r="R30" s="20">
        <v>2.8700000000000045</v>
      </c>
      <c r="S30" s="20">
        <v>3.4399999999999977</v>
      </c>
      <c r="T30" s="20">
        <v>2.7999999999999972</v>
      </c>
      <c r="U30" s="20">
        <v>2.230000000000004</v>
      </c>
      <c r="V30" s="20">
        <v>0.89999999999999858</v>
      </c>
      <c r="W30" s="20">
        <v>4.75</v>
      </c>
      <c r="X30" s="20">
        <v>2.75</v>
      </c>
      <c r="Y30" s="20">
        <v>1.269999999999996</v>
      </c>
      <c r="Z30" s="20">
        <v>3.960000000000008</v>
      </c>
      <c r="AA30" s="20">
        <v>1.6199999999999903</v>
      </c>
      <c r="AB30" s="20">
        <v>1.3900000000000006</v>
      </c>
      <c r="AC30" s="17">
        <v>21.739999999999895</v>
      </c>
      <c r="AD30" s="17">
        <v>24.450000000000045</v>
      </c>
      <c r="AE30" s="17">
        <v>28.910000000000082</v>
      </c>
      <c r="AF30" s="17">
        <v>23.200000000000045</v>
      </c>
      <c r="AG30" s="17">
        <v>18.269999999999982</v>
      </c>
      <c r="AH30" s="17">
        <v>7.3100000000000023</v>
      </c>
      <c r="AI30" s="17">
        <v>38.049999999999955</v>
      </c>
      <c r="AJ30" s="17">
        <v>21.720000000000027</v>
      </c>
      <c r="AK30" s="17">
        <v>9.9000000000000341</v>
      </c>
      <c r="AL30" s="17">
        <v>30.5</v>
      </c>
      <c r="AM30" s="17">
        <v>12.339999999999918</v>
      </c>
      <c r="AN30" s="17">
        <v>10.439999999999998</v>
      </c>
      <c r="AO30" s="20">
        <f t="shared" si="9"/>
        <v>74.790000000000333</v>
      </c>
      <c r="AP30" s="20">
        <f t="shared" si="7"/>
        <v>84.830000000000268</v>
      </c>
      <c r="AQ30" s="20">
        <f t="shared" si="7"/>
        <v>101.09000000000032</v>
      </c>
      <c r="AR30" s="20">
        <f t="shared" si="7"/>
        <v>81.840000000000188</v>
      </c>
      <c r="AS30" s="20">
        <f t="shared" si="7"/>
        <v>65.019999999999513</v>
      </c>
      <c r="AT30" s="20">
        <f t="shared" si="7"/>
        <v>26.250000000000192</v>
      </c>
      <c r="AU30" s="20">
        <f t="shared" si="7"/>
        <v>137.82000000000039</v>
      </c>
      <c r="AV30" s="20">
        <f t="shared" si="7"/>
        <v>79.409999999999627</v>
      </c>
      <c r="AW30" s="20">
        <f t="shared" si="7"/>
        <v>36.570000000000121</v>
      </c>
      <c r="AX30" s="20">
        <f t="shared" si="7"/>
        <v>113.71000000000001</v>
      </c>
      <c r="AY30" s="20">
        <f t="shared" si="7"/>
        <v>46.459999999999908</v>
      </c>
      <c r="AZ30" s="20">
        <f t="shared" si="7"/>
        <v>39.710000000000107</v>
      </c>
      <c r="BA30" s="17">
        <v>0.59</v>
      </c>
      <c r="BB30" s="17">
        <v>0.67</v>
      </c>
      <c r="BC30" s="17">
        <v>0.81</v>
      </c>
      <c r="BD30" s="17">
        <v>0.65</v>
      </c>
      <c r="BE30" s="17">
        <v>0.52</v>
      </c>
      <c r="BF30" s="17">
        <v>0.21</v>
      </c>
      <c r="BG30" s="17">
        <v>1.1100000000000001</v>
      </c>
      <c r="BH30" s="17">
        <v>0.64</v>
      </c>
      <c r="BI30" s="17">
        <v>0.3</v>
      </c>
      <c r="BJ30" s="17">
        <v>0.93</v>
      </c>
      <c r="BK30" s="17">
        <v>0.38</v>
      </c>
      <c r="BL30" s="17">
        <v>0.33</v>
      </c>
      <c r="BM30" s="20">
        <f t="shared" si="10"/>
        <v>75.380000000000337</v>
      </c>
      <c r="BN30" s="20">
        <f t="shared" si="8"/>
        <v>85.50000000000027</v>
      </c>
      <c r="BO30" s="20">
        <f t="shared" si="8"/>
        <v>101.90000000000032</v>
      </c>
      <c r="BP30" s="20">
        <f t="shared" si="8"/>
        <v>82.490000000000194</v>
      </c>
      <c r="BQ30" s="20">
        <f t="shared" si="8"/>
        <v>65.539999999999509</v>
      </c>
      <c r="BR30" s="20">
        <f t="shared" si="8"/>
        <v>26.460000000000193</v>
      </c>
      <c r="BS30" s="20">
        <f t="shared" si="8"/>
        <v>138.9300000000004</v>
      </c>
      <c r="BT30" s="20">
        <f t="shared" si="8"/>
        <v>80.049999999999628</v>
      </c>
      <c r="BU30" s="20">
        <f t="shared" si="8"/>
        <v>36.870000000000118</v>
      </c>
      <c r="BV30" s="20">
        <f t="shared" si="8"/>
        <v>114.64000000000001</v>
      </c>
      <c r="BW30" s="20">
        <f t="shared" si="8"/>
        <v>46.839999999999911</v>
      </c>
      <c r="BX30" s="20">
        <f t="shared" si="8"/>
        <v>40.040000000000106</v>
      </c>
      <c r="BY30" s="17">
        <f t="shared" si="3"/>
        <v>610.16000000000099</v>
      </c>
      <c r="BZ30" s="17">
        <f t="shared" si="4"/>
        <v>30.509999999999998</v>
      </c>
      <c r="CA30" s="17">
        <f t="shared" si="5"/>
        <v>253.97000000000003</v>
      </c>
      <c r="CB30" s="17">
        <f t="shared" si="6"/>
        <v>894.6400000000009</v>
      </c>
    </row>
    <row r="31" spans="1:80" x14ac:dyDescent="0.25">
      <c r="A31" t="str">
        <f t="shared" si="0"/>
        <v>CAEC.CES1</v>
      </c>
      <c r="B31" s="1" t="s">
        <v>49</v>
      </c>
      <c r="C31" s="1" t="s">
        <v>50</v>
      </c>
      <c r="D31" s="1" t="s">
        <v>51</v>
      </c>
      <c r="E31" s="17">
        <v>0</v>
      </c>
      <c r="F31" s="17">
        <v>0</v>
      </c>
      <c r="G31" s="17">
        <v>0</v>
      </c>
      <c r="H31" s="17">
        <v>0</v>
      </c>
      <c r="I31" s="17">
        <v>0</v>
      </c>
      <c r="J31" s="17">
        <v>0</v>
      </c>
      <c r="K31" s="17">
        <v>0</v>
      </c>
      <c r="L31" s="17">
        <v>-4953.4500000000116</v>
      </c>
      <c r="M31" s="17">
        <v>-1355.4300000000076</v>
      </c>
      <c r="N31" s="17">
        <v>-1325.4800000000105</v>
      </c>
      <c r="O31" s="17">
        <v>-968.44999999999709</v>
      </c>
      <c r="P31" s="17">
        <v>-395.36000000000422</v>
      </c>
      <c r="Q31" s="20">
        <v>0</v>
      </c>
      <c r="R31" s="20">
        <v>0</v>
      </c>
      <c r="S31" s="20">
        <v>0</v>
      </c>
      <c r="T31" s="20">
        <v>0</v>
      </c>
      <c r="U31" s="20">
        <v>0</v>
      </c>
      <c r="V31" s="20">
        <v>0</v>
      </c>
      <c r="W31" s="20">
        <v>0</v>
      </c>
      <c r="X31" s="20">
        <v>-247.67000000000007</v>
      </c>
      <c r="Y31" s="20">
        <v>-67.769999999999982</v>
      </c>
      <c r="Z31" s="20">
        <v>-66.2800000000002</v>
      </c>
      <c r="AA31" s="20">
        <v>-48.420000000000073</v>
      </c>
      <c r="AB31" s="20">
        <v>-19.769999999999982</v>
      </c>
      <c r="AC31" s="17">
        <v>0</v>
      </c>
      <c r="AD31" s="17">
        <v>0</v>
      </c>
      <c r="AE31" s="17">
        <v>0</v>
      </c>
      <c r="AF31" s="17">
        <v>0</v>
      </c>
      <c r="AG31" s="17">
        <v>0</v>
      </c>
      <c r="AH31" s="17">
        <v>0</v>
      </c>
      <c r="AI31" s="17">
        <v>0</v>
      </c>
      <c r="AJ31" s="17">
        <v>-1957.6000000000058</v>
      </c>
      <c r="AK31" s="17">
        <v>-528.47000000000116</v>
      </c>
      <c r="AL31" s="17">
        <v>-509.97999999999956</v>
      </c>
      <c r="AM31" s="17">
        <v>-367.46999999999753</v>
      </c>
      <c r="AN31" s="17">
        <v>-147.99000000000069</v>
      </c>
      <c r="AO31" s="20">
        <f t="shared" si="9"/>
        <v>0</v>
      </c>
      <c r="AP31" s="20">
        <f t="shared" si="7"/>
        <v>0</v>
      </c>
      <c r="AQ31" s="20">
        <f t="shared" si="7"/>
        <v>0</v>
      </c>
      <c r="AR31" s="20">
        <f t="shared" si="7"/>
        <v>0</v>
      </c>
      <c r="AS31" s="20">
        <f t="shared" si="7"/>
        <v>0</v>
      </c>
      <c r="AT31" s="20">
        <f t="shared" si="7"/>
        <v>0</v>
      </c>
      <c r="AU31" s="20">
        <f t="shared" si="7"/>
        <v>0</v>
      </c>
      <c r="AV31" s="20">
        <f t="shared" si="7"/>
        <v>-7158.7200000000175</v>
      </c>
      <c r="AW31" s="20">
        <f t="shared" si="7"/>
        <v>-1951.6700000000087</v>
      </c>
      <c r="AX31" s="20">
        <f t="shared" si="7"/>
        <v>-1901.7400000000102</v>
      </c>
      <c r="AY31" s="20">
        <f t="shared" si="7"/>
        <v>-1384.3399999999947</v>
      </c>
      <c r="AZ31" s="20">
        <f t="shared" si="7"/>
        <v>-563.12000000000489</v>
      </c>
      <c r="BA31" s="17">
        <v>0</v>
      </c>
      <c r="BB31" s="17">
        <v>0</v>
      </c>
      <c r="BC31" s="17">
        <v>0</v>
      </c>
      <c r="BD31" s="17">
        <v>0</v>
      </c>
      <c r="BE31" s="17">
        <v>0</v>
      </c>
      <c r="BF31" s="17">
        <v>0</v>
      </c>
      <c r="BG31" s="17">
        <v>0</v>
      </c>
      <c r="BH31" s="17">
        <v>-58.02</v>
      </c>
      <c r="BI31" s="17">
        <v>-15.88</v>
      </c>
      <c r="BJ31" s="17">
        <v>-15.52</v>
      </c>
      <c r="BK31" s="17">
        <v>-11.34</v>
      </c>
      <c r="BL31" s="17">
        <v>-4.63</v>
      </c>
      <c r="BM31" s="20">
        <f t="shared" si="10"/>
        <v>0</v>
      </c>
      <c r="BN31" s="20">
        <f t="shared" si="8"/>
        <v>0</v>
      </c>
      <c r="BO31" s="20">
        <f t="shared" si="8"/>
        <v>0</v>
      </c>
      <c r="BP31" s="20">
        <f t="shared" si="8"/>
        <v>0</v>
      </c>
      <c r="BQ31" s="20">
        <f t="shared" si="8"/>
        <v>0</v>
      </c>
      <c r="BR31" s="20">
        <f t="shared" si="8"/>
        <v>0</v>
      </c>
      <c r="BS31" s="20">
        <f t="shared" si="8"/>
        <v>0</v>
      </c>
      <c r="BT31" s="20">
        <f t="shared" si="8"/>
        <v>-7216.740000000018</v>
      </c>
      <c r="BU31" s="20">
        <f t="shared" si="8"/>
        <v>-1967.5500000000088</v>
      </c>
      <c r="BV31" s="20">
        <f t="shared" si="8"/>
        <v>-1917.2600000000102</v>
      </c>
      <c r="BW31" s="20">
        <f t="shared" si="8"/>
        <v>-1395.6799999999946</v>
      </c>
      <c r="BX31" s="20">
        <f t="shared" si="8"/>
        <v>-567.75000000000489</v>
      </c>
      <c r="BY31" s="17">
        <f t="shared" si="3"/>
        <v>-8998.170000000031</v>
      </c>
      <c r="BZ31" s="17">
        <f t="shared" si="4"/>
        <v>-449.91000000000031</v>
      </c>
      <c r="CA31" s="17">
        <f t="shared" si="5"/>
        <v>-3616.9000000000051</v>
      </c>
      <c r="CB31" s="17">
        <f t="shared" si="6"/>
        <v>-13064.980000000036</v>
      </c>
    </row>
    <row r="32" spans="1:80" x14ac:dyDescent="0.25">
      <c r="A32" t="str">
        <f t="shared" si="0"/>
        <v>CPLP.CES1</v>
      </c>
      <c r="B32" s="1" t="s">
        <v>705</v>
      </c>
      <c r="C32" s="1" t="s">
        <v>50</v>
      </c>
      <c r="D32" s="1" t="s">
        <v>51</v>
      </c>
      <c r="E32" s="17">
        <v>-3006.4100000000035</v>
      </c>
      <c r="F32" s="17">
        <v>-1686.9200000000128</v>
      </c>
      <c r="G32" s="17">
        <v>-1828.2700000000041</v>
      </c>
      <c r="H32" s="17">
        <v>-1038.5999999999985</v>
      </c>
      <c r="I32" s="17">
        <v>-1035.5900000000038</v>
      </c>
      <c r="J32" s="17">
        <v>-1626.25</v>
      </c>
      <c r="K32" s="17">
        <v>-13143.910000000033</v>
      </c>
      <c r="L32" s="17">
        <v>0</v>
      </c>
      <c r="M32" s="17">
        <v>0</v>
      </c>
      <c r="N32" s="17">
        <v>0</v>
      </c>
      <c r="O32" s="17">
        <v>0</v>
      </c>
      <c r="P32" s="17">
        <v>0</v>
      </c>
      <c r="Q32" s="20">
        <v>-150.31999999999971</v>
      </c>
      <c r="R32" s="20">
        <v>-84.340000000000146</v>
      </c>
      <c r="S32" s="20">
        <v>-91.409999999999854</v>
      </c>
      <c r="T32" s="20">
        <v>-51.929999999999836</v>
      </c>
      <c r="U32" s="20">
        <v>-51.7800000000002</v>
      </c>
      <c r="V32" s="20">
        <v>-81.3100000000004</v>
      </c>
      <c r="W32" s="20">
        <v>-657.19000000000233</v>
      </c>
      <c r="X32" s="20">
        <v>0</v>
      </c>
      <c r="Y32" s="20">
        <v>0</v>
      </c>
      <c r="Z32" s="20">
        <v>0</v>
      </c>
      <c r="AA32" s="20">
        <v>0</v>
      </c>
      <c r="AB32" s="20">
        <v>0</v>
      </c>
      <c r="AC32" s="17">
        <v>-1293.5399999999936</v>
      </c>
      <c r="AD32" s="17">
        <v>-717.21999999999389</v>
      </c>
      <c r="AE32" s="17">
        <v>-768.90000000000146</v>
      </c>
      <c r="AF32" s="17">
        <v>-431.5</v>
      </c>
      <c r="AG32" s="17">
        <v>-425.15000000000146</v>
      </c>
      <c r="AH32" s="17">
        <v>-659.34000000000378</v>
      </c>
      <c r="AI32" s="17">
        <v>-5264.2299999999814</v>
      </c>
      <c r="AJ32" s="17">
        <v>0</v>
      </c>
      <c r="AK32" s="17">
        <v>0</v>
      </c>
      <c r="AL32" s="17">
        <v>0</v>
      </c>
      <c r="AM32" s="17">
        <v>0</v>
      </c>
      <c r="AN32" s="17">
        <v>0</v>
      </c>
      <c r="AO32" s="20">
        <f t="shared" si="9"/>
        <v>-4450.2699999999968</v>
      </c>
      <c r="AP32" s="20">
        <f t="shared" si="7"/>
        <v>-2488.4800000000068</v>
      </c>
      <c r="AQ32" s="20">
        <f t="shared" si="7"/>
        <v>-2688.5800000000054</v>
      </c>
      <c r="AR32" s="20">
        <f t="shared" si="7"/>
        <v>-1522.0299999999984</v>
      </c>
      <c r="AS32" s="20">
        <f t="shared" si="7"/>
        <v>-1512.5200000000054</v>
      </c>
      <c r="AT32" s="20">
        <f t="shared" si="7"/>
        <v>-2366.9000000000042</v>
      </c>
      <c r="AU32" s="20">
        <f t="shared" si="7"/>
        <v>-19065.330000000016</v>
      </c>
      <c r="AV32" s="20">
        <f t="shared" si="7"/>
        <v>0</v>
      </c>
      <c r="AW32" s="20">
        <f t="shared" si="7"/>
        <v>0</v>
      </c>
      <c r="AX32" s="20">
        <f t="shared" si="7"/>
        <v>0</v>
      </c>
      <c r="AY32" s="20">
        <f t="shared" si="7"/>
        <v>0</v>
      </c>
      <c r="AZ32" s="20">
        <f t="shared" si="7"/>
        <v>0</v>
      </c>
      <c r="BA32" s="17">
        <v>-35.21</v>
      </c>
      <c r="BB32" s="17">
        <v>-19.760000000000002</v>
      </c>
      <c r="BC32" s="17">
        <v>-21.41</v>
      </c>
      <c r="BD32" s="17">
        <v>-12.16</v>
      </c>
      <c r="BE32" s="17">
        <v>-12.13</v>
      </c>
      <c r="BF32" s="17">
        <v>-19.05</v>
      </c>
      <c r="BG32" s="17">
        <v>-153.94</v>
      </c>
      <c r="BH32" s="17">
        <v>0</v>
      </c>
      <c r="BI32" s="17">
        <v>0</v>
      </c>
      <c r="BJ32" s="17">
        <v>0</v>
      </c>
      <c r="BK32" s="17">
        <v>0</v>
      </c>
      <c r="BL32" s="17">
        <v>0</v>
      </c>
      <c r="BM32" s="20">
        <f t="shared" si="10"/>
        <v>-4485.4799999999968</v>
      </c>
      <c r="BN32" s="20">
        <f t="shared" si="8"/>
        <v>-2508.2400000000071</v>
      </c>
      <c r="BO32" s="20">
        <f t="shared" si="8"/>
        <v>-2709.9900000000052</v>
      </c>
      <c r="BP32" s="20">
        <f t="shared" si="8"/>
        <v>-1534.1899999999985</v>
      </c>
      <c r="BQ32" s="20">
        <f t="shared" si="8"/>
        <v>-1524.6500000000055</v>
      </c>
      <c r="BR32" s="20">
        <f t="shared" si="8"/>
        <v>-2385.9500000000044</v>
      </c>
      <c r="BS32" s="20">
        <f t="shared" si="8"/>
        <v>-19219.270000000015</v>
      </c>
      <c r="BT32" s="20">
        <f t="shared" si="8"/>
        <v>0</v>
      </c>
      <c r="BU32" s="20">
        <f t="shared" si="8"/>
        <v>0</v>
      </c>
      <c r="BV32" s="20">
        <f t="shared" si="8"/>
        <v>0</v>
      </c>
      <c r="BW32" s="20">
        <f t="shared" si="8"/>
        <v>0</v>
      </c>
      <c r="BX32" s="20">
        <f t="shared" si="8"/>
        <v>0</v>
      </c>
      <c r="BY32" s="17">
        <f t="shared" si="3"/>
        <v>-23365.950000000055</v>
      </c>
      <c r="BZ32" s="17">
        <f t="shared" si="4"/>
        <v>-1168.2800000000025</v>
      </c>
      <c r="CA32" s="17">
        <f t="shared" si="5"/>
        <v>-9833.5399999999736</v>
      </c>
      <c r="CB32" s="17">
        <f t="shared" si="6"/>
        <v>-34367.770000000033</v>
      </c>
    </row>
    <row r="33" spans="1:80" x14ac:dyDescent="0.25">
      <c r="A33" t="str">
        <f t="shared" si="0"/>
        <v>CAEC.CES2</v>
      </c>
      <c r="B33" s="1" t="s">
        <v>49</v>
      </c>
      <c r="C33" s="1" t="s">
        <v>52</v>
      </c>
      <c r="D33" s="1" t="s">
        <v>51</v>
      </c>
      <c r="E33" s="17">
        <v>0</v>
      </c>
      <c r="F33" s="17">
        <v>0</v>
      </c>
      <c r="G33" s="17">
        <v>0</v>
      </c>
      <c r="H33" s="17">
        <v>0</v>
      </c>
      <c r="I33" s="17">
        <v>0</v>
      </c>
      <c r="J33" s="17">
        <v>0</v>
      </c>
      <c r="K33" s="17">
        <v>0</v>
      </c>
      <c r="L33" s="17">
        <v>-3303.0100000000093</v>
      </c>
      <c r="M33" s="17">
        <v>-854.94000000000233</v>
      </c>
      <c r="N33" s="17">
        <v>-844.61000000000058</v>
      </c>
      <c r="O33" s="17">
        <v>-577.02000000000407</v>
      </c>
      <c r="P33" s="17">
        <v>-218.79000000000087</v>
      </c>
      <c r="Q33" s="20">
        <v>0</v>
      </c>
      <c r="R33" s="20">
        <v>0</v>
      </c>
      <c r="S33" s="20">
        <v>0</v>
      </c>
      <c r="T33" s="20">
        <v>0</v>
      </c>
      <c r="U33" s="20">
        <v>0</v>
      </c>
      <c r="V33" s="20">
        <v>0</v>
      </c>
      <c r="W33" s="20">
        <v>0</v>
      </c>
      <c r="X33" s="20">
        <v>-165.14999999999964</v>
      </c>
      <c r="Y33" s="20">
        <v>-42.740000000000236</v>
      </c>
      <c r="Z33" s="20">
        <v>-42.230000000000018</v>
      </c>
      <c r="AA33" s="20">
        <v>-28.850000000000136</v>
      </c>
      <c r="AB33" s="20">
        <v>-10.940000000000055</v>
      </c>
      <c r="AC33" s="17">
        <v>0</v>
      </c>
      <c r="AD33" s="17">
        <v>0</v>
      </c>
      <c r="AE33" s="17">
        <v>0</v>
      </c>
      <c r="AF33" s="17">
        <v>0</v>
      </c>
      <c r="AG33" s="17">
        <v>0</v>
      </c>
      <c r="AH33" s="17">
        <v>0</v>
      </c>
      <c r="AI33" s="17">
        <v>0</v>
      </c>
      <c r="AJ33" s="17">
        <v>-1305.3399999999965</v>
      </c>
      <c r="AK33" s="17">
        <v>-333.33000000000175</v>
      </c>
      <c r="AL33" s="17">
        <v>-324.96999999999753</v>
      </c>
      <c r="AM33" s="17">
        <v>-218.94999999999891</v>
      </c>
      <c r="AN33" s="17">
        <v>-81.889999999999418</v>
      </c>
      <c r="AO33" s="20">
        <f t="shared" si="9"/>
        <v>0</v>
      </c>
      <c r="AP33" s="20">
        <f t="shared" si="7"/>
        <v>0</v>
      </c>
      <c r="AQ33" s="20">
        <f t="shared" si="7"/>
        <v>0</v>
      </c>
      <c r="AR33" s="20">
        <f t="shared" si="7"/>
        <v>0</v>
      </c>
      <c r="AS33" s="20">
        <f t="shared" si="7"/>
        <v>0</v>
      </c>
      <c r="AT33" s="20">
        <f t="shared" si="7"/>
        <v>0</v>
      </c>
      <c r="AU33" s="20">
        <f t="shared" si="7"/>
        <v>0</v>
      </c>
      <c r="AV33" s="20">
        <f t="shared" si="7"/>
        <v>-4773.5000000000055</v>
      </c>
      <c r="AW33" s="20">
        <f t="shared" si="7"/>
        <v>-1231.0100000000043</v>
      </c>
      <c r="AX33" s="20">
        <f t="shared" si="7"/>
        <v>-1211.8099999999981</v>
      </c>
      <c r="AY33" s="20">
        <f t="shared" si="7"/>
        <v>-824.82000000000312</v>
      </c>
      <c r="AZ33" s="20">
        <f t="shared" si="7"/>
        <v>-311.62000000000035</v>
      </c>
      <c r="BA33" s="17">
        <v>0</v>
      </c>
      <c r="BB33" s="17">
        <v>0</v>
      </c>
      <c r="BC33" s="17">
        <v>0</v>
      </c>
      <c r="BD33" s="17">
        <v>0</v>
      </c>
      <c r="BE33" s="17">
        <v>0</v>
      </c>
      <c r="BF33" s="17">
        <v>0</v>
      </c>
      <c r="BG33" s="17">
        <v>0</v>
      </c>
      <c r="BH33" s="17">
        <v>-38.69</v>
      </c>
      <c r="BI33" s="17">
        <v>-10.01</v>
      </c>
      <c r="BJ33" s="17">
        <v>-9.89</v>
      </c>
      <c r="BK33" s="17">
        <v>-6.76</v>
      </c>
      <c r="BL33" s="17">
        <v>-2.56</v>
      </c>
      <c r="BM33" s="20">
        <f t="shared" si="10"/>
        <v>0</v>
      </c>
      <c r="BN33" s="20">
        <f t="shared" si="8"/>
        <v>0</v>
      </c>
      <c r="BO33" s="20">
        <f t="shared" si="8"/>
        <v>0</v>
      </c>
      <c r="BP33" s="20">
        <f t="shared" si="8"/>
        <v>0</v>
      </c>
      <c r="BQ33" s="20">
        <f t="shared" si="8"/>
        <v>0</v>
      </c>
      <c r="BR33" s="20">
        <f t="shared" si="8"/>
        <v>0</v>
      </c>
      <c r="BS33" s="20">
        <f t="shared" si="8"/>
        <v>0</v>
      </c>
      <c r="BT33" s="20">
        <f t="shared" si="8"/>
        <v>-4812.1900000000051</v>
      </c>
      <c r="BU33" s="20">
        <f t="shared" si="8"/>
        <v>-1241.0200000000043</v>
      </c>
      <c r="BV33" s="20">
        <f t="shared" si="8"/>
        <v>-1221.6999999999982</v>
      </c>
      <c r="BW33" s="20">
        <f t="shared" si="8"/>
        <v>-831.58000000000311</v>
      </c>
      <c r="BX33" s="20">
        <f t="shared" si="8"/>
        <v>-314.18000000000035</v>
      </c>
      <c r="BY33" s="17">
        <f t="shared" si="3"/>
        <v>-5798.3700000000172</v>
      </c>
      <c r="BZ33" s="17">
        <f t="shared" si="4"/>
        <v>-289.91000000000008</v>
      </c>
      <c r="CA33" s="17">
        <f t="shared" si="5"/>
        <v>-2332.3899999999944</v>
      </c>
      <c r="CB33" s="17">
        <f t="shared" si="6"/>
        <v>-8420.670000000011</v>
      </c>
    </row>
    <row r="34" spans="1:80" x14ac:dyDescent="0.25">
      <c r="A34" t="str">
        <f t="shared" si="0"/>
        <v>CPLP.CES2</v>
      </c>
      <c r="B34" s="1" t="s">
        <v>705</v>
      </c>
      <c r="C34" s="1" t="s">
        <v>52</v>
      </c>
      <c r="D34" s="1" t="s">
        <v>51</v>
      </c>
      <c r="E34" s="17">
        <v>-1764.7999999999884</v>
      </c>
      <c r="F34" s="17">
        <v>-906.54999999999563</v>
      </c>
      <c r="G34" s="17">
        <v>-1077.4199999999983</v>
      </c>
      <c r="H34" s="17">
        <v>-612.18000000000393</v>
      </c>
      <c r="I34" s="17">
        <v>-641.7899999999936</v>
      </c>
      <c r="J34" s="17">
        <v>-1042.5599999999977</v>
      </c>
      <c r="K34" s="17">
        <v>-9012.5100000000093</v>
      </c>
      <c r="L34" s="17">
        <v>0</v>
      </c>
      <c r="M34" s="17">
        <v>0</v>
      </c>
      <c r="N34" s="17">
        <v>0</v>
      </c>
      <c r="O34" s="17">
        <v>0</v>
      </c>
      <c r="P34" s="17">
        <v>0</v>
      </c>
      <c r="Q34" s="20">
        <v>-88.239999999999782</v>
      </c>
      <c r="R34" s="20">
        <v>-45.329999999999927</v>
      </c>
      <c r="S34" s="20">
        <v>-53.870000000000346</v>
      </c>
      <c r="T34" s="20">
        <v>-30.610000000000127</v>
      </c>
      <c r="U34" s="20">
        <v>-32.079999999999927</v>
      </c>
      <c r="V34" s="20">
        <v>-52.129999999999654</v>
      </c>
      <c r="W34" s="20">
        <v>-450.63000000000102</v>
      </c>
      <c r="X34" s="20">
        <v>0</v>
      </c>
      <c r="Y34" s="20">
        <v>0</v>
      </c>
      <c r="Z34" s="20">
        <v>0</v>
      </c>
      <c r="AA34" s="20">
        <v>0</v>
      </c>
      <c r="AB34" s="20">
        <v>0</v>
      </c>
      <c r="AC34" s="17">
        <v>-759.32000000000698</v>
      </c>
      <c r="AD34" s="17">
        <v>-385.44000000000233</v>
      </c>
      <c r="AE34" s="17">
        <v>-453.11999999999898</v>
      </c>
      <c r="AF34" s="17">
        <v>-254.34000000000015</v>
      </c>
      <c r="AG34" s="17">
        <v>-263.47000000000116</v>
      </c>
      <c r="AH34" s="17">
        <v>-422.70000000000073</v>
      </c>
      <c r="AI34" s="17">
        <v>-3609.5799999999872</v>
      </c>
      <c r="AJ34" s="17">
        <v>0</v>
      </c>
      <c r="AK34" s="17">
        <v>0</v>
      </c>
      <c r="AL34" s="17">
        <v>0</v>
      </c>
      <c r="AM34" s="17">
        <v>0</v>
      </c>
      <c r="AN34" s="17">
        <v>0</v>
      </c>
      <c r="AO34" s="20">
        <f t="shared" si="9"/>
        <v>-2612.3599999999951</v>
      </c>
      <c r="AP34" s="20">
        <f t="shared" si="7"/>
        <v>-1337.3199999999979</v>
      </c>
      <c r="AQ34" s="20">
        <f t="shared" si="7"/>
        <v>-1584.4099999999976</v>
      </c>
      <c r="AR34" s="20">
        <f t="shared" si="7"/>
        <v>-897.1300000000042</v>
      </c>
      <c r="AS34" s="20">
        <f t="shared" si="7"/>
        <v>-937.33999999999469</v>
      </c>
      <c r="AT34" s="20">
        <f t="shared" si="7"/>
        <v>-1517.3899999999981</v>
      </c>
      <c r="AU34" s="20">
        <f t="shared" si="7"/>
        <v>-13072.719999999998</v>
      </c>
      <c r="AV34" s="20">
        <f t="shared" si="7"/>
        <v>0</v>
      </c>
      <c r="AW34" s="20">
        <f t="shared" si="7"/>
        <v>0</v>
      </c>
      <c r="AX34" s="20">
        <f t="shared" si="7"/>
        <v>0</v>
      </c>
      <c r="AY34" s="20">
        <f t="shared" si="7"/>
        <v>0</v>
      </c>
      <c r="AZ34" s="20">
        <f t="shared" si="7"/>
        <v>0</v>
      </c>
      <c r="BA34" s="17">
        <v>-20.67</v>
      </c>
      <c r="BB34" s="17">
        <v>-10.62</v>
      </c>
      <c r="BC34" s="17">
        <v>-12.62</v>
      </c>
      <c r="BD34" s="17">
        <v>-7.17</v>
      </c>
      <c r="BE34" s="17">
        <v>-7.52</v>
      </c>
      <c r="BF34" s="17">
        <v>-12.21</v>
      </c>
      <c r="BG34" s="17">
        <v>-105.56</v>
      </c>
      <c r="BH34" s="17">
        <v>0</v>
      </c>
      <c r="BI34" s="17">
        <v>0</v>
      </c>
      <c r="BJ34" s="17">
        <v>0</v>
      </c>
      <c r="BK34" s="17">
        <v>0</v>
      </c>
      <c r="BL34" s="17">
        <v>0</v>
      </c>
      <c r="BM34" s="20">
        <f t="shared" si="10"/>
        <v>-2633.0299999999952</v>
      </c>
      <c r="BN34" s="20">
        <f t="shared" si="8"/>
        <v>-1347.9399999999978</v>
      </c>
      <c r="BO34" s="20">
        <f t="shared" si="8"/>
        <v>-1597.0299999999975</v>
      </c>
      <c r="BP34" s="20">
        <f t="shared" si="8"/>
        <v>-904.30000000000416</v>
      </c>
      <c r="BQ34" s="20">
        <f t="shared" si="8"/>
        <v>-944.85999999999467</v>
      </c>
      <c r="BR34" s="20">
        <f t="shared" si="8"/>
        <v>-1529.5999999999981</v>
      </c>
      <c r="BS34" s="20">
        <f t="shared" si="8"/>
        <v>-13178.279999999997</v>
      </c>
      <c r="BT34" s="20">
        <f t="shared" si="8"/>
        <v>0</v>
      </c>
      <c r="BU34" s="20">
        <f t="shared" si="8"/>
        <v>0</v>
      </c>
      <c r="BV34" s="20">
        <f t="shared" si="8"/>
        <v>0</v>
      </c>
      <c r="BW34" s="20">
        <f t="shared" si="8"/>
        <v>0</v>
      </c>
      <c r="BX34" s="20">
        <f t="shared" si="8"/>
        <v>0</v>
      </c>
      <c r="BY34" s="17">
        <f t="shared" si="3"/>
        <v>-15057.809999999987</v>
      </c>
      <c r="BZ34" s="17">
        <f t="shared" si="4"/>
        <v>-752.89000000000078</v>
      </c>
      <c r="CA34" s="17">
        <f t="shared" si="5"/>
        <v>-6324.3399999999983</v>
      </c>
      <c r="CB34" s="17">
        <f t="shared" si="6"/>
        <v>-22135.039999999986</v>
      </c>
    </row>
    <row r="35" spans="1:80" x14ac:dyDescent="0.25">
      <c r="A35" t="str">
        <f t="shared" si="0"/>
        <v>CGEC.BCHIMP</v>
      </c>
      <c r="B35" s="1" t="s">
        <v>649</v>
      </c>
      <c r="C35" s="1" t="s">
        <v>818</v>
      </c>
      <c r="D35" s="1" t="s">
        <v>21</v>
      </c>
      <c r="E35" s="17">
        <v>0</v>
      </c>
      <c r="F35" s="17">
        <v>0</v>
      </c>
      <c r="G35" s="17">
        <v>0</v>
      </c>
      <c r="H35" s="17">
        <v>0</v>
      </c>
      <c r="I35" s="17">
        <v>0</v>
      </c>
      <c r="J35" s="17">
        <v>0</v>
      </c>
      <c r="K35" s="17">
        <v>0</v>
      </c>
      <c r="L35" s="17">
        <v>0</v>
      </c>
      <c r="M35" s="17">
        <v>0</v>
      </c>
      <c r="N35" s="17">
        <v>50.329999999999927</v>
      </c>
      <c r="O35" s="17">
        <v>20.879999999999995</v>
      </c>
      <c r="P35" s="17">
        <v>52.199999999999818</v>
      </c>
      <c r="Q35" s="20">
        <v>0</v>
      </c>
      <c r="R35" s="20">
        <v>0</v>
      </c>
      <c r="S35" s="20">
        <v>0</v>
      </c>
      <c r="T35" s="20">
        <v>0</v>
      </c>
      <c r="U35" s="20">
        <v>0</v>
      </c>
      <c r="V35" s="20">
        <v>0</v>
      </c>
      <c r="W35" s="20">
        <v>0</v>
      </c>
      <c r="X35" s="20">
        <v>0</v>
      </c>
      <c r="Y35" s="20">
        <v>0</v>
      </c>
      <c r="Z35" s="20">
        <v>2.519999999999996</v>
      </c>
      <c r="AA35" s="20">
        <v>1.0399999999999991</v>
      </c>
      <c r="AB35" s="20">
        <v>2.6099999999999994</v>
      </c>
      <c r="AC35" s="17">
        <v>0</v>
      </c>
      <c r="AD35" s="17">
        <v>0</v>
      </c>
      <c r="AE35" s="17">
        <v>0</v>
      </c>
      <c r="AF35" s="17">
        <v>0</v>
      </c>
      <c r="AG35" s="17">
        <v>0</v>
      </c>
      <c r="AH35" s="17">
        <v>0</v>
      </c>
      <c r="AI35" s="17">
        <v>0</v>
      </c>
      <c r="AJ35" s="17">
        <v>0</v>
      </c>
      <c r="AK35" s="17">
        <v>0</v>
      </c>
      <c r="AL35" s="17">
        <v>19.370000000000005</v>
      </c>
      <c r="AM35" s="17">
        <v>7.9300000000000068</v>
      </c>
      <c r="AN35" s="17">
        <v>19.540000000000077</v>
      </c>
      <c r="AO35" s="20">
        <f t="shared" si="9"/>
        <v>0</v>
      </c>
      <c r="AP35" s="20">
        <f t="shared" si="7"/>
        <v>0</v>
      </c>
      <c r="AQ35" s="20">
        <f t="shared" si="7"/>
        <v>0</v>
      </c>
      <c r="AR35" s="20">
        <f t="shared" si="7"/>
        <v>0</v>
      </c>
      <c r="AS35" s="20">
        <f t="shared" si="7"/>
        <v>0</v>
      </c>
      <c r="AT35" s="20">
        <f t="shared" si="7"/>
        <v>0</v>
      </c>
      <c r="AU35" s="20">
        <f t="shared" si="7"/>
        <v>0</v>
      </c>
      <c r="AV35" s="20">
        <f t="shared" si="7"/>
        <v>0</v>
      </c>
      <c r="AW35" s="20">
        <f t="shared" si="7"/>
        <v>0</v>
      </c>
      <c r="AX35" s="20">
        <f t="shared" si="7"/>
        <v>72.219999999999928</v>
      </c>
      <c r="AY35" s="20">
        <f t="shared" si="7"/>
        <v>29.85</v>
      </c>
      <c r="AZ35" s="20">
        <f t="shared" si="7"/>
        <v>74.349999999999895</v>
      </c>
      <c r="BA35" s="17">
        <v>0</v>
      </c>
      <c r="BB35" s="17">
        <v>0</v>
      </c>
      <c r="BC35" s="17">
        <v>0</v>
      </c>
      <c r="BD35" s="17">
        <v>0</v>
      </c>
      <c r="BE35" s="17">
        <v>0</v>
      </c>
      <c r="BF35" s="17">
        <v>0</v>
      </c>
      <c r="BG35" s="17">
        <v>0</v>
      </c>
      <c r="BH35" s="17">
        <v>0</v>
      </c>
      <c r="BI35" s="17">
        <v>0</v>
      </c>
      <c r="BJ35" s="17">
        <v>0.59</v>
      </c>
      <c r="BK35" s="17">
        <v>0.24</v>
      </c>
      <c r="BL35" s="17">
        <v>0.61</v>
      </c>
      <c r="BM35" s="20">
        <f t="shared" si="10"/>
        <v>0</v>
      </c>
      <c r="BN35" s="20">
        <f t="shared" si="8"/>
        <v>0</v>
      </c>
      <c r="BO35" s="20">
        <f t="shared" si="8"/>
        <v>0</v>
      </c>
      <c r="BP35" s="20">
        <f t="shared" si="8"/>
        <v>0</v>
      </c>
      <c r="BQ35" s="20">
        <f t="shared" si="8"/>
        <v>0</v>
      </c>
      <c r="BR35" s="20">
        <f t="shared" si="8"/>
        <v>0</v>
      </c>
      <c r="BS35" s="20">
        <f t="shared" si="8"/>
        <v>0</v>
      </c>
      <c r="BT35" s="20">
        <f t="shared" si="8"/>
        <v>0</v>
      </c>
      <c r="BU35" s="20">
        <f t="shared" si="8"/>
        <v>0</v>
      </c>
      <c r="BV35" s="20">
        <f t="shared" si="8"/>
        <v>72.809999999999931</v>
      </c>
      <c r="BW35" s="20">
        <f t="shared" si="8"/>
        <v>30.09</v>
      </c>
      <c r="BX35" s="20">
        <f t="shared" si="8"/>
        <v>74.959999999999894</v>
      </c>
      <c r="BY35" s="17">
        <f t="shared" si="3"/>
        <v>123.40999999999974</v>
      </c>
      <c r="BZ35" s="17">
        <f t="shared" si="4"/>
        <v>6.1699999999999946</v>
      </c>
      <c r="CA35" s="17">
        <f t="shared" si="5"/>
        <v>48.280000000000094</v>
      </c>
      <c r="CB35" s="17">
        <f t="shared" si="6"/>
        <v>177.85999999999984</v>
      </c>
    </row>
    <row r="36" spans="1:80" x14ac:dyDescent="0.25">
      <c r="A36" t="str">
        <f t="shared" si="0"/>
        <v>CGEC.BCHEXP</v>
      </c>
      <c r="B36" s="1" t="s">
        <v>649</v>
      </c>
      <c r="C36" s="1" t="s">
        <v>819</v>
      </c>
      <c r="D36" s="1" t="s">
        <v>28</v>
      </c>
      <c r="E36" s="17">
        <v>0</v>
      </c>
      <c r="F36" s="17">
        <v>0</v>
      </c>
      <c r="G36" s="17">
        <v>0</v>
      </c>
      <c r="H36" s="17">
        <v>0</v>
      </c>
      <c r="I36" s="17">
        <v>0</v>
      </c>
      <c r="J36" s="17">
        <v>0</v>
      </c>
      <c r="K36" s="17">
        <v>0</v>
      </c>
      <c r="L36" s="17">
        <v>0</v>
      </c>
      <c r="M36" s="17">
        <v>0</v>
      </c>
      <c r="N36" s="17">
        <v>0.26999999999999957</v>
      </c>
      <c r="O36" s="17">
        <v>3.910000000000025</v>
      </c>
      <c r="P36" s="17">
        <v>0.17999999999999972</v>
      </c>
      <c r="Q36" s="20">
        <v>0</v>
      </c>
      <c r="R36" s="20">
        <v>0</v>
      </c>
      <c r="S36" s="20">
        <v>0</v>
      </c>
      <c r="T36" s="20">
        <v>0</v>
      </c>
      <c r="U36" s="20">
        <v>0</v>
      </c>
      <c r="V36" s="20">
        <v>0</v>
      </c>
      <c r="W36" s="20">
        <v>0</v>
      </c>
      <c r="X36" s="20">
        <v>0</v>
      </c>
      <c r="Y36" s="20">
        <v>0</v>
      </c>
      <c r="Z36" s="20">
        <v>2.0000000000000018E-2</v>
      </c>
      <c r="AA36" s="20">
        <v>0.1899999999999995</v>
      </c>
      <c r="AB36" s="20">
        <v>9.9999999999999534E-3</v>
      </c>
      <c r="AC36" s="17">
        <v>0</v>
      </c>
      <c r="AD36" s="17">
        <v>0</v>
      </c>
      <c r="AE36" s="17">
        <v>0</v>
      </c>
      <c r="AF36" s="17">
        <v>0</v>
      </c>
      <c r="AG36" s="17">
        <v>0</v>
      </c>
      <c r="AH36" s="17">
        <v>0</v>
      </c>
      <c r="AI36" s="17">
        <v>0</v>
      </c>
      <c r="AJ36" s="17">
        <v>0</v>
      </c>
      <c r="AK36" s="17">
        <v>0</v>
      </c>
      <c r="AL36" s="17">
        <v>0.11000000000000032</v>
      </c>
      <c r="AM36" s="17">
        <v>1.4799999999999898</v>
      </c>
      <c r="AN36" s="17">
        <v>6.999999999999984E-2</v>
      </c>
      <c r="AO36" s="20">
        <f t="shared" si="9"/>
        <v>0</v>
      </c>
      <c r="AP36" s="20">
        <f t="shared" si="7"/>
        <v>0</v>
      </c>
      <c r="AQ36" s="20">
        <f t="shared" si="7"/>
        <v>0</v>
      </c>
      <c r="AR36" s="20">
        <f t="shared" si="7"/>
        <v>0</v>
      </c>
      <c r="AS36" s="20">
        <f t="shared" si="7"/>
        <v>0</v>
      </c>
      <c r="AT36" s="20">
        <f t="shared" si="7"/>
        <v>0</v>
      </c>
      <c r="AU36" s="20">
        <f t="shared" si="7"/>
        <v>0</v>
      </c>
      <c r="AV36" s="20">
        <f t="shared" si="7"/>
        <v>0</v>
      </c>
      <c r="AW36" s="20">
        <f t="shared" si="7"/>
        <v>0</v>
      </c>
      <c r="AX36" s="20">
        <f t="shared" si="7"/>
        <v>0.39999999999999991</v>
      </c>
      <c r="AY36" s="20">
        <f t="shared" si="7"/>
        <v>5.5800000000000143</v>
      </c>
      <c r="AZ36" s="20">
        <f t="shared" si="7"/>
        <v>0.25999999999999951</v>
      </c>
      <c r="BA36" s="17">
        <v>0</v>
      </c>
      <c r="BB36" s="17">
        <v>0</v>
      </c>
      <c r="BC36" s="17">
        <v>0</v>
      </c>
      <c r="BD36" s="17">
        <v>0</v>
      </c>
      <c r="BE36" s="17">
        <v>0</v>
      </c>
      <c r="BF36" s="17">
        <v>0</v>
      </c>
      <c r="BG36" s="17">
        <v>0</v>
      </c>
      <c r="BH36" s="17">
        <v>0</v>
      </c>
      <c r="BI36" s="17">
        <v>0</v>
      </c>
      <c r="BJ36" s="17">
        <v>0</v>
      </c>
      <c r="BK36" s="17">
        <v>0.05</v>
      </c>
      <c r="BL36" s="17">
        <v>0</v>
      </c>
      <c r="BM36" s="20">
        <f t="shared" si="10"/>
        <v>0</v>
      </c>
      <c r="BN36" s="20">
        <f t="shared" si="8"/>
        <v>0</v>
      </c>
      <c r="BO36" s="20">
        <f t="shared" si="8"/>
        <v>0</v>
      </c>
      <c r="BP36" s="20">
        <f t="shared" si="8"/>
        <v>0</v>
      </c>
      <c r="BQ36" s="20">
        <f t="shared" si="8"/>
        <v>0</v>
      </c>
      <c r="BR36" s="20">
        <f t="shared" si="8"/>
        <v>0</v>
      </c>
      <c r="BS36" s="20">
        <f t="shared" si="8"/>
        <v>0</v>
      </c>
      <c r="BT36" s="20">
        <f t="shared" si="8"/>
        <v>0</v>
      </c>
      <c r="BU36" s="20">
        <f t="shared" si="8"/>
        <v>0</v>
      </c>
      <c r="BV36" s="20">
        <f t="shared" si="8"/>
        <v>0.39999999999999991</v>
      </c>
      <c r="BW36" s="20">
        <f t="shared" si="8"/>
        <v>5.6300000000000141</v>
      </c>
      <c r="BX36" s="20">
        <f t="shared" si="8"/>
        <v>0.25999999999999951</v>
      </c>
      <c r="BY36" s="17">
        <f t="shared" si="3"/>
        <v>4.3600000000000243</v>
      </c>
      <c r="BZ36" s="17">
        <f t="shared" si="4"/>
        <v>0.21999999999999947</v>
      </c>
      <c r="CA36" s="17">
        <f t="shared" si="5"/>
        <v>1.70999999999999</v>
      </c>
      <c r="CB36" s="17">
        <f t="shared" si="6"/>
        <v>6.2900000000000134</v>
      </c>
    </row>
    <row r="37" spans="1:80" x14ac:dyDescent="0.25">
      <c r="A37" t="str">
        <f t="shared" si="0"/>
        <v>CMH.CMH1</v>
      </c>
      <c r="B37" s="1" t="s">
        <v>57</v>
      </c>
      <c r="C37" s="1" t="s">
        <v>58</v>
      </c>
      <c r="D37" s="1" t="s">
        <v>58</v>
      </c>
      <c r="E37" s="17">
        <v>122.59000000000015</v>
      </c>
      <c r="F37" s="17">
        <v>110.20999999999913</v>
      </c>
      <c r="G37" s="17">
        <v>133.59000000000015</v>
      </c>
      <c r="H37" s="17">
        <v>110.28999999999905</v>
      </c>
      <c r="I37" s="17">
        <v>87.100000000000364</v>
      </c>
      <c r="J37" s="17">
        <v>106.54000000000087</v>
      </c>
      <c r="K37" s="17">
        <v>1141.1700000000128</v>
      </c>
      <c r="L37" s="17">
        <v>494.25</v>
      </c>
      <c r="M37" s="17">
        <v>111.57999999999993</v>
      </c>
      <c r="N37" s="17">
        <v>209.45000000000073</v>
      </c>
      <c r="O37" s="17">
        <v>47.819999999999709</v>
      </c>
      <c r="P37" s="17">
        <v>210.65999999999622</v>
      </c>
      <c r="Q37" s="20">
        <v>6.1299999999999955</v>
      </c>
      <c r="R37" s="20">
        <v>5.5099999999999909</v>
      </c>
      <c r="S37" s="20">
        <v>6.6800000000000637</v>
      </c>
      <c r="T37" s="20">
        <v>5.5199999999999818</v>
      </c>
      <c r="U37" s="20">
        <v>4.3499999999999659</v>
      </c>
      <c r="V37" s="20">
        <v>5.3300000000000409</v>
      </c>
      <c r="W37" s="20">
        <v>57.050000000000182</v>
      </c>
      <c r="X37" s="20">
        <v>24.710000000000036</v>
      </c>
      <c r="Y37" s="20">
        <v>5.5800000000000409</v>
      </c>
      <c r="Z37" s="20">
        <v>10.480000000000018</v>
      </c>
      <c r="AA37" s="20">
        <v>2.3899999999999864</v>
      </c>
      <c r="AB37" s="20">
        <v>10.529999999999973</v>
      </c>
      <c r="AC37" s="17">
        <v>52.75</v>
      </c>
      <c r="AD37" s="17">
        <v>46.859999999999673</v>
      </c>
      <c r="AE37" s="17">
        <v>56.180000000000291</v>
      </c>
      <c r="AF37" s="17">
        <v>45.819999999999709</v>
      </c>
      <c r="AG37" s="17">
        <v>35.759999999999764</v>
      </c>
      <c r="AH37" s="17">
        <v>43.1899999999996</v>
      </c>
      <c r="AI37" s="17">
        <v>457.04999999999563</v>
      </c>
      <c r="AJ37" s="17">
        <v>195.32999999999811</v>
      </c>
      <c r="AK37" s="17">
        <v>43.5</v>
      </c>
      <c r="AL37" s="17">
        <v>80.590000000000146</v>
      </c>
      <c r="AM37" s="17">
        <v>18.150000000000091</v>
      </c>
      <c r="AN37" s="17">
        <v>78.850000000000364</v>
      </c>
      <c r="AO37" s="20">
        <f t="shared" si="9"/>
        <v>181.47000000000014</v>
      </c>
      <c r="AP37" s="20">
        <f t="shared" si="7"/>
        <v>162.57999999999879</v>
      </c>
      <c r="AQ37" s="20">
        <f t="shared" si="7"/>
        <v>196.4500000000005</v>
      </c>
      <c r="AR37" s="20">
        <f t="shared" si="7"/>
        <v>161.62999999999874</v>
      </c>
      <c r="AS37" s="20">
        <f t="shared" si="7"/>
        <v>127.21000000000009</v>
      </c>
      <c r="AT37" s="20">
        <f t="shared" si="7"/>
        <v>155.06000000000051</v>
      </c>
      <c r="AU37" s="20">
        <f t="shared" si="7"/>
        <v>1655.2700000000086</v>
      </c>
      <c r="AV37" s="20">
        <f t="shared" si="7"/>
        <v>714.28999999999814</v>
      </c>
      <c r="AW37" s="20">
        <f t="shared" si="7"/>
        <v>160.65999999999997</v>
      </c>
      <c r="AX37" s="20">
        <f t="shared" si="7"/>
        <v>300.52000000000089</v>
      </c>
      <c r="AY37" s="20">
        <f t="shared" si="7"/>
        <v>68.359999999999786</v>
      </c>
      <c r="AZ37" s="20">
        <f t="shared" si="7"/>
        <v>300.03999999999655</v>
      </c>
      <c r="BA37" s="17">
        <v>1.44</v>
      </c>
      <c r="BB37" s="17">
        <v>1.29</v>
      </c>
      <c r="BC37" s="17">
        <v>1.56</v>
      </c>
      <c r="BD37" s="17">
        <v>1.29</v>
      </c>
      <c r="BE37" s="17">
        <v>1.02</v>
      </c>
      <c r="BF37" s="17">
        <v>1.25</v>
      </c>
      <c r="BG37" s="17">
        <v>13.37</v>
      </c>
      <c r="BH37" s="17">
        <v>5.79</v>
      </c>
      <c r="BI37" s="17">
        <v>1.31</v>
      </c>
      <c r="BJ37" s="17">
        <v>2.4500000000000002</v>
      </c>
      <c r="BK37" s="17">
        <v>0.56000000000000005</v>
      </c>
      <c r="BL37" s="17">
        <v>2.4700000000000002</v>
      </c>
      <c r="BM37" s="20">
        <f t="shared" si="10"/>
        <v>182.91000000000014</v>
      </c>
      <c r="BN37" s="20">
        <f t="shared" si="8"/>
        <v>163.86999999999878</v>
      </c>
      <c r="BO37" s="20">
        <f t="shared" si="8"/>
        <v>198.0100000000005</v>
      </c>
      <c r="BP37" s="20">
        <f t="shared" si="8"/>
        <v>162.91999999999874</v>
      </c>
      <c r="BQ37" s="20">
        <f t="shared" si="8"/>
        <v>128.2300000000001</v>
      </c>
      <c r="BR37" s="20">
        <f t="shared" si="8"/>
        <v>156.31000000000051</v>
      </c>
      <c r="BS37" s="20">
        <f t="shared" si="8"/>
        <v>1668.6400000000085</v>
      </c>
      <c r="BT37" s="20">
        <f t="shared" si="8"/>
        <v>720.07999999999811</v>
      </c>
      <c r="BU37" s="20">
        <f t="shared" si="8"/>
        <v>161.96999999999997</v>
      </c>
      <c r="BV37" s="20">
        <f t="shared" si="8"/>
        <v>302.97000000000088</v>
      </c>
      <c r="BW37" s="20">
        <f t="shared" si="8"/>
        <v>68.919999999999789</v>
      </c>
      <c r="BX37" s="20">
        <f t="shared" si="8"/>
        <v>302.50999999999658</v>
      </c>
      <c r="BY37" s="17">
        <f t="shared" si="3"/>
        <v>2885.2500000000091</v>
      </c>
      <c r="BZ37" s="17">
        <f t="shared" si="4"/>
        <v>144.26000000000028</v>
      </c>
      <c r="CA37" s="17">
        <f t="shared" si="5"/>
        <v>1187.8299999999931</v>
      </c>
      <c r="CB37" s="17">
        <f t="shared" si="6"/>
        <v>4217.340000000002</v>
      </c>
    </row>
    <row r="38" spans="1:80" x14ac:dyDescent="0.25">
      <c r="A38" t="str">
        <f t="shared" si="0"/>
        <v>VQW.CR1</v>
      </c>
      <c r="B38" s="1" t="s">
        <v>29</v>
      </c>
      <c r="C38" s="1" t="s">
        <v>61</v>
      </c>
      <c r="D38" s="1" t="s">
        <v>61</v>
      </c>
      <c r="E38" s="17">
        <v>1025.6799999999967</v>
      </c>
      <c r="F38" s="17">
        <v>644.78999999999905</v>
      </c>
      <c r="G38" s="17">
        <v>952.30000000000291</v>
      </c>
      <c r="H38" s="17">
        <v>517.65999999999985</v>
      </c>
      <c r="I38" s="17">
        <v>328.77000000000044</v>
      </c>
      <c r="J38" s="17">
        <v>433.31999999999971</v>
      </c>
      <c r="K38" s="17">
        <v>998.68999999999869</v>
      </c>
      <c r="L38" s="17">
        <v>387.56999999999971</v>
      </c>
      <c r="M38" s="17">
        <v>377.6299999999992</v>
      </c>
      <c r="N38" s="17">
        <v>877.3799999999992</v>
      </c>
      <c r="O38" s="17">
        <v>761.19000000000051</v>
      </c>
      <c r="P38" s="17">
        <v>864.29999999999927</v>
      </c>
      <c r="Q38" s="20">
        <v>51.289999999999964</v>
      </c>
      <c r="R38" s="20">
        <v>32.240000000000009</v>
      </c>
      <c r="S38" s="20">
        <v>47.610000000000014</v>
      </c>
      <c r="T38" s="20">
        <v>25.889999999999986</v>
      </c>
      <c r="U38" s="20">
        <v>16.439999999999998</v>
      </c>
      <c r="V38" s="20">
        <v>21.669999999999959</v>
      </c>
      <c r="W38" s="20">
        <v>49.940000000000055</v>
      </c>
      <c r="X38" s="20">
        <v>19.379999999999995</v>
      </c>
      <c r="Y38" s="20">
        <v>18.889999999999986</v>
      </c>
      <c r="Z38" s="20">
        <v>43.870000000000005</v>
      </c>
      <c r="AA38" s="20">
        <v>38.060000000000059</v>
      </c>
      <c r="AB38" s="20">
        <v>43.219999999999914</v>
      </c>
      <c r="AC38" s="17">
        <v>441.30999999999949</v>
      </c>
      <c r="AD38" s="17">
        <v>274.13999999999942</v>
      </c>
      <c r="AE38" s="17">
        <v>400.5</v>
      </c>
      <c r="AF38" s="17">
        <v>215.07000000000016</v>
      </c>
      <c r="AG38" s="17">
        <v>134.97000000000003</v>
      </c>
      <c r="AH38" s="17">
        <v>175.69000000000005</v>
      </c>
      <c r="AI38" s="17">
        <v>399.98000000000047</v>
      </c>
      <c r="AJ38" s="17">
        <v>153.17000000000007</v>
      </c>
      <c r="AK38" s="17">
        <v>147.23000000000002</v>
      </c>
      <c r="AL38" s="17">
        <v>337.57000000000062</v>
      </c>
      <c r="AM38" s="17">
        <v>288.82999999999993</v>
      </c>
      <c r="AN38" s="17">
        <v>323.52000000000044</v>
      </c>
      <c r="AO38" s="20">
        <f t="shared" si="9"/>
        <v>1518.2799999999961</v>
      </c>
      <c r="AP38" s="20">
        <f t="shared" si="7"/>
        <v>951.16999999999848</v>
      </c>
      <c r="AQ38" s="20">
        <f t="shared" si="7"/>
        <v>1400.410000000003</v>
      </c>
      <c r="AR38" s="20">
        <f t="shared" si="7"/>
        <v>758.62</v>
      </c>
      <c r="AS38" s="20">
        <f t="shared" si="7"/>
        <v>480.18000000000046</v>
      </c>
      <c r="AT38" s="20">
        <f t="shared" si="7"/>
        <v>630.67999999999972</v>
      </c>
      <c r="AU38" s="20">
        <f t="shared" si="7"/>
        <v>1448.6099999999992</v>
      </c>
      <c r="AV38" s="20">
        <f t="shared" si="7"/>
        <v>560.11999999999978</v>
      </c>
      <c r="AW38" s="20">
        <f t="shared" si="7"/>
        <v>543.7499999999992</v>
      </c>
      <c r="AX38" s="20">
        <f t="shared" si="7"/>
        <v>1258.8199999999997</v>
      </c>
      <c r="AY38" s="20">
        <f t="shared" si="7"/>
        <v>1088.0800000000004</v>
      </c>
      <c r="AZ38" s="20">
        <f t="shared" si="7"/>
        <v>1231.0399999999995</v>
      </c>
      <c r="BA38" s="17">
        <v>12.01</v>
      </c>
      <c r="BB38" s="17">
        <v>7.55</v>
      </c>
      <c r="BC38" s="17">
        <v>11.15</v>
      </c>
      <c r="BD38" s="17">
        <v>6.06</v>
      </c>
      <c r="BE38" s="17">
        <v>3.85</v>
      </c>
      <c r="BF38" s="17">
        <v>5.08</v>
      </c>
      <c r="BG38" s="17">
        <v>11.7</v>
      </c>
      <c r="BH38" s="17">
        <v>4.54</v>
      </c>
      <c r="BI38" s="17">
        <v>4.42</v>
      </c>
      <c r="BJ38" s="17">
        <v>10.28</v>
      </c>
      <c r="BK38" s="17">
        <v>8.92</v>
      </c>
      <c r="BL38" s="17">
        <v>10.119999999999999</v>
      </c>
      <c r="BM38" s="20">
        <f t="shared" si="10"/>
        <v>1530.2899999999961</v>
      </c>
      <c r="BN38" s="20">
        <f t="shared" si="8"/>
        <v>958.71999999999844</v>
      </c>
      <c r="BO38" s="20">
        <f t="shared" si="8"/>
        <v>1411.5600000000031</v>
      </c>
      <c r="BP38" s="20">
        <f t="shared" si="8"/>
        <v>764.68</v>
      </c>
      <c r="BQ38" s="20">
        <f t="shared" si="8"/>
        <v>484.03000000000048</v>
      </c>
      <c r="BR38" s="20">
        <f t="shared" si="8"/>
        <v>635.75999999999976</v>
      </c>
      <c r="BS38" s="20">
        <f t="shared" si="8"/>
        <v>1460.3099999999993</v>
      </c>
      <c r="BT38" s="20">
        <f t="shared" si="8"/>
        <v>564.65999999999974</v>
      </c>
      <c r="BU38" s="20">
        <f t="shared" si="8"/>
        <v>548.16999999999916</v>
      </c>
      <c r="BV38" s="20">
        <f t="shared" si="8"/>
        <v>1269.0999999999997</v>
      </c>
      <c r="BW38" s="20">
        <f t="shared" si="8"/>
        <v>1097.0000000000005</v>
      </c>
      <c r="BX38" s="20">
        <f t="shared" si="8"/>
        <v>1241.1599999999994</v>
      </c>
      <c r="BY38" s="17">
        <f t="shared" si="3"/>
        <v>8169.2799999999952</v>
      </c>
      <c r="BZ38" s="17">
        <f t="shared" si="4"/>
        <v>408.49999999999994</v>
      </c>
      <c r="CA38" s="17">
        <f t="shared" si="5"/>
        <v>3387.6600000000012</v>
      </c>
      <c r="CB38" s="17">
        <f t="shared" si="6"/>
        <v>11965.439999999997</v>
      </c>
    </row>
    <row r="39" spans="1:80" x14ac:dyDescent="0.25">
      <c r="A39" t="str">
        <f t="shared" si="0"/>
        <v>CHD.CRE1</v>
      </c>
      <c r="B39" s="1" t="s">
        <v>229</v>
      </c>
      <c r="C39" s="1" t="s">
        <v>217</v>
      </c>
      <c r="D39" s="1" t="s">
        <v>217</v>
      </c>
      <c r="E39" s="17">
        <v>0</v>
      </c>
      <c r="F39" s="17">
        <v>0</v>
      </c>
      <c r="G39" s="17">
        <v>0</v>
      </c>
      <c r="H39" s="17">
        <v>0</v>
      </c>
      <c r="I39" s="17">
        <v>0</v>
      </c>
      <c r="J39" s="17">
        <v>0</v>
      </c>
      <c r="K39" s="17">
        <v>0</v>
      </c>
      <c r="L39" s="17">
        <v>0</v>
      </c>
      <c r="M39" s="17">
        <v>0</v>
      </c>
      <c r="N39" s="17">
        <v>0</v>
      </c>
      <c r="O39" s="17">
        <v>0</v>
      </c>
      <c r="P39" s="17">
        <v>0</v>
      </c>
      <c r="Q39" s="20">
        <v>0</v>
      </c>
      <c r="R39" s="20">
        <v>0</v>
      </c>
      <c r="S39" s="20">
        <v>0</v>
      </c>
      <c r="T39" s="20">
        <v>0</v>
      </c>
      <c r="U39" s="20">
        <v>0</v>
      </c>
      <c r="V39" s="20">
        <v>0</v>
      </c>
      <c r="W39" s="20">
        <v>0</v>
      </c>
      <c r="X39" s="20">
        <v>0</v>
      </c>
      <c r="Y39" s="20">
        <v>0</v>
      </c>
      <c r="Z39" s="20">
        <v>0</v>
      </c>
      <c r="AA39" s="20">
        <v>0</v>
      </c>
      <c r="AB39" s="20">
        <v>0</v>
      </c>
      <c r="AC39" s="17">
        <v>0</v>
      </c>
      <c r="AD39" s="17">
        <v>0</v>
      </c>
      <c r="AE39" s="17">
        <v>0</v>
      </c>
      <c r="AF39" s="17">
        <v>0</v>
      </c>
      <c r="AG39" s="17">
        <v>0</v>
      </c>
      <c r="AH39" s="17">
        <v>0</v>
      </c>
      <c r="AI39" s="17">
        <v>0</v>
      </c>
      <c r="AJ39" s="17">
        <v>0</v>
      </c>
      <c r="AK39" s="17">
        <v>0</v>
      </c>
      <c r="AL39" s="17">
        <v>0</v>
      </c>
      <c r="AM39" s="17">
        <v>0</v>
      </c>
      <c r="AN39" s="17">
        <v>0</v>
      </c>
      <c r="AO39" s="20">
        <f t="shared" si="9"/>
        <v>0</v>
      </c>
      <c r="AP39" s="20">
        <f t="shared" si="7"/>
        <v>0</v>
      </c>
      <c r="AQ39" s="20">
        <f t="shared" si="7"/>
        <v>0</v>
      </c>
      <c r="AR39" s="20">
        <f t="shared" si="7"/>
        <v>0</v>
      </c>
      <c r="AS39" s="20">
        <f t="shared" si="7"/>
        <v>0</v>
      </c>
      <c r="AT39" s="20">
        <f t="shared" si="7"/>
        <v>0</v>
      </c>
      <c r="AU39" s="20">
        <f t="shared" si="7"/>
        <v>0</v>
      </c>
      <c r="AV39" s="20">
        <f t="shared" si="7"/>
        <v>0</v>
      </c>
      <c r="AW39" s="20">
        <f t="shared" si="7"/>
        <v>0</v>
      </c>
      <c r="AX39" s="20">
        <f t="shared" si="7"/>
        <v>0</v>
      </c>
      <c r="AY39" s="20">
        <f t="shared" si="7"/>
        <v>0</v>
      </c>
      <c r="AZ39" s="20">
        <f t="shared" si="7"/>
        <v>0</v>
      </c>
      <c r="BA39" s="17">
        <v>0</v>
      </c>
      <c r="BB39" s="17">
        <v>0</v>
      </c>
      <c r="BC39" s="17">
        <v>0</v>
      </c>
      <c r="BD39" s="17">
        <v>0</v>
      </c>
      <c r="BE39" s="17">
        <v>0</v>
      </c>
      <c r="BF39" s="17">
        <v>0</v>
      </c>
      <c r="BG39" s="17">
        <v>0</v>
      </c>
      <c r="BH39" s="17">
        <v>0</v>
      </c>
      <c r="BI39" s="17">
        <v>0</v>
      </c>
      <c r="BJ39" s="17">
        <v>0</v>
      </c>
      <c r="BK39" s="17">
        <v>0</v>
      </c>
      <c r="BL39" s="17">
        <v>0</v>
      </c>
      <c r="BM39" s="20">
        <f t="shared" si="10"/>
        <v>0</v>
      </c>
      <c r="BN39" s="20">
        <f t="shared" si="8"/>
        <v>0</v>
      </c>
      <c r="BO39" s="20">
        <f t="shared" si="8"/>
        <v>0</v>
      </c>
      <c r="BP39" s="20">
        <f t="shared" si="8"/>
        <v>0</v>
      </c>
      <c r="BQ39" s="20">
        <f t="shared" si="8"/>
        <v>0</v>
      </c>
      <c r="BR39" s="20">
        <f t="shared" si="8"/>
        <v>0</v>
      </c>
      <c r="BS39" s="20">
        <f t="shared" si="8"/>
        <v>0</v>
      </c>
      <c r="BT39" s="20">
        <f t="shared" si="8"/>
        <v>0</v>
      </c>
      <c r="BU39" s="20">
        <f t="shared" si="8"/>
        <v>0</v>
      </c>
      <c r="BV39" s="20">
        <f t="shared" si="8"/>
        <v>0</v>
      </c>
      <c r="BW39" s="20">
        <f t="shared" si="8"/>
        <v>0</v>
      </c>
      <c r="BX39" s="20">
        <f t="shared" si="8"/>
        <v>0</v>
      </c>
      <c r="BY39" s="17">
        <f t="shared" si="3"/>
        <v>0</v>
      </c>
      <c r="BZ39" s="17">
        <f t="shared" si="4"/>
        <v>0</v>
      </c>
      <c r="CA39" s="17">
        <f t="shared" si="5"/>
        <v>0</v>
      </c>
      <c r="CB39" s="17">
        <f t="shared" si="6"/>
        <v>0</v>
      </c>
    </row>
    <row r="40" spans="1:80" x14ac:dyDescent="0.25">
      <c r="A40" t="str">
        <f t="shared" si="0"/>
        <v>CHD.CRE2</v>
      </c>
      <c r="B40" s="1" t="s">
        <v>229</v>
      </c>
      <c r="C40" s="1" t="s">
        <v>218</v>
      </c>
      <c r="D40" s="1" t="s">
        <v>218</v>
      </c>
      <c r="E40" s="17">
        <v>0</v>
      </c>
      <c r="F40" s="17">
        <v>0</v>
      </c>
      <c r="G40" s="17">
        <v>0</v>
      </c>
      <c r="H40" s="17">
        <v>0</v>
      </c>
      <c r="I40" s="17">
        <v>0</v>
      </c>
      <c r="J40" s="17">
        <v>0</v>
      </c>
      <c r="K40" s="17">
        <v>0</v>
      </c>
      <c r="L40" s="17">
        <v>0</v>
      </c>
      <c r="M40" s="17">
        <v>0</v>
      </c>
      <c r="N40" s="17">
        <v>0</v>
      </c>
      <c r="O40" s="17">
        <v>0</v>
      </c>
      <c r="P40" s="17">
        <v>0</v>
      </c>
      <c r="Q40" s="20">
        <v>0</v>
      </c>
      <c r="R40" s="20">
        <v>0</v>
      </c>
      <c r="S40" s="20">
        <v>0</v>
      </c>
      <c r="T40" s="20">
        <v>0</v>
      </c>
      <c r="U40" s="20">
        <v>0</v>
      </c>
      <c r="V40" s="20">
        <v>0</v>
      </c>
      <c r="W40" s="20">
        <v>0</v>
      </c>
      <c r="X40" s="20">
        <v>0</v>
      </c>
      <c r="Y40" s="20">
        <v>0</v>
      </c>
      <c r="Z40" s="20">
        <v>0</v>
      </c>
      <c r="AA40" s="20">
        <v>0</v>
      </c>
      <c r="AB40" s="20">
        <v>0</v>
      </c>
      <c r="AC40" s="17">
        <v>0</v>
      </c>
      <c r="AD40" s="17">
        <v>0</v>
      </c>
      <c r="AE40" s="17">
        <v>0</v>
      </c>
      <c r="AF40" s="17">
        <v>0</v>
      </c>
      <c r="AG40" s="17">
        <v>0</v>
      </c>
      <c r="AH40" s="17">
        <v>0</v>
      </c>
      <c r="AI40" s="17">
        <v>0</v>
      </c>
      <c r="AJ40" s="17">
        <v>0</v>
      </c>
      <c r="AK40" s="17">
        <v>0</v>
      </c>
      <c r="AL40" s="17">
        <v>0</v>
      </c>
      <c r="AM40" s="17">
        <v>0</v>
      </c>
      <c r="AN40" s="17">
        <v>0</v>
      </c>
      <c r="AO40" s="20">
        <f t="shared" si="9"/>
        <v>0</v>
      </c>
      <c r="AP40" s="20">
        <f t="shared" si="7"/>
        <v>0</v>
      </c>
      <c r="AQ40" s="20">
        <f t="shared" si="7"/>
        <v>0</v>
      </c>
      <c r="AR40" s="20">
        <f t="shared" si="7"/>
        <v>0</v>
      </c>
      <c r="AS40" s="20">
        <f t="shared" si="7"/>
        <v>0</v>
      </c>
      <c r="AT40" s="20">
        <f t="shared" si="7"/>
        <v>0</v>
      </c>
      <c r="AU40" s="20">
        <f t="shared" si="7"/>
        <v>0</v>
      </c>
      <c r="AV40" s="20">
        <f t="shared" si="7"/>
        <v>0</v>
      </c>
      <c r="AW40" s="20">
        <f t="shared" si="7"/>
        <v>0</v>
      </c>
      <c r="AX40" s="20">
        <f t="shared" si="7"/>
        <v>0</v>
      </c>
      <c r="AY40" s="20">
        <f t="shared" si="7"/>
        <v>0</v>
      </c>
      <c r="AZ40" s="20">
        <f t="shared" si="7"/>
        <v>0</v>
      </c>
      <c r="BA40" s="17">
        <v>0</v>
      </c>
      <c r="BB40" s="17">
        <v>0</v>
      </c>
      <c r="BC40" s="17">
        <v>0</v>
      </c>
      <c r="BD40" s="17">
        <v>0</v>
      </c>
      <c r="BE40" s="17">
        <v>0</v>
      </c>
      <c r="BF40" s="17">
        <v>0</v>
      </c>
      <c r="BG40" s="17">
        <v>0</v>
      </c>
      <c r="BH40" s="17">
        <v>0</v>
      </c>
      <c r="BI40" s="17">
        <v>0</v>
      </c>
      <c r="BJ40" s="17">
        <v>0</v>
      </c>
      <c r="BK40" s="17">
        <v>0</v>
      </c>
      <c r="BL40" s="17">
        <v>0</v>
      </c>
      <c r="BM40" s="20">
        <f t="shared" si="10"/>
        <v>0</v>
      </c>
      <c r="BN40" s="20">
        <f t="shared" si="8"/>
        <v>0</v>
      </c>
      <c r="BO40" s="20">
        <f t="shared" si="8"/>
        <v>0</v>
      </c>
      <c r="BP40" s="20">
        <f t="shared" si="8"/>
        <v>0</v>
      </c>
      <c r="BQ40" s="20">
        <f t="shared" si="8"/>
        <v>0</v>
      </c>
      <c r="BR40" s="20">
        <f t="shared" si="8"/>
        <v>0</v>
      </c>
      <c r="BS40" s="20">
        <f t="shared" si="8"/>
        <v>0</v>
      </c>
      <c r="BT40" s="20">
        <f t="shared" si="8"/>
        <v>0</v>
      </c>
      <c r="BU40" s="20">
        <f t="shared" si="8"/>
        <v>0</v>
      </c>
      <c r="BV40" s="20">
        <f t="shared" si="8"/>
        <v>0</v>
      </c>
      <c r="BW40" s="20">
        <f t="shared" si="8"/>
        <v>0</v>
      </c>
      <c r="BX40" s="20">
        <f t="shared" si="8"/>
        <v>0</v>
      </c>
      <c r="BY40" s="17">
        <f t="shared" si="3"/>
        <v>0</v>
      </c>
      <c r="BZ40" s="17">
        <f t="shared" si="4"/>
        <v>0</v>
      </c>
      <c r="CA40" s="17">
        <f t="shared" si="5"/>
        <v>0</v>
      </c>
      <c r="CB40" s="17">
        <f t="shared" si="6"/>
        <v>0</v>
      </c>
    </row>
    <row r="41" spans="1:80" x14ac:dyDescent="0.25">
      <c r="A41" t="str">
        <f t="shared" si="0"/>
        <v>CHD.CRE3</v>
      </c>
      <c r="B41" s="1" t="s">
        <v>229</v>
      </c>
      <c r="C41" s="1" t="s">
        <v>62</v>
      </c>
      <c r="D41" s="1" t="s">
        <v>62</v>
      </c>
      <c r="E41" s="17">
        <v>743.31999999999971</v>
      </c>
      <c r="F41" s="17">
        <v>514.76999999999816</v>
      </c>
      <c r="G41" s="17">
        <v>690.51000000000204</v>
      </c>
      <c r="H41" s="17">
        <v>377.57999999999993</v>
      </c>
      <c r="I41" s="17">
        <v>266.36999999999898</v>
      </c>
      <c r="J41" s="17">
        <v>356.98999999999978</v>
      </c>
      <c r="K41" s="17">
        <v>885.98999999999796</v>
      </c>
      <c r="L41" s="17">
        <v>303.09000000000015</v>
      </c>
      <c r="M41" s="17">
        <v>297.34000000000015</v>
      </c>
      <c r="N41" s="17">
        <v>753.93000000000393</v>
      </c>
      <c r="O41" s="17">
        <v>542.85000000000036</v>
      </c>
      <c r="P41" s="17">
        <v>826.97000000000116</v>
      </c>
      <c r="Q41" s="20">
        <v>37.159999999999968</v>
      </c>
      <c r="R41" s="20">
        <v>25.740000000000009</v>
      </c>
      <c r="S41" s="20">
        <v>34.519999999999982</v>
      </c>
      <c r="T41" s="20">
        <v>18.879999999999995</v>
      </c>
      <c r="U41" s="20">
        <v>13.310000000000002</v>
      </c>
      <c r="V41" s="20">
        <v>17.849999999999994</v>
      </c>
      <c r="W41" s="20">
        <v>44.300000000000011</v>
      </c>
      <c r="X41" s="20">
        <v>15.150000000000006</v>
      </c>
      <c r="Y41" s="20">
        <v>14.870000000000005</v>
      </c>
      <c r="Z41" s="20">
        <v>37.69</v>
      </c>
      <c r="AA41" s="20">
        <v>27.139999999999986</v>
      </c>
      <c r="AB41" s="20">
        <v>41.349999999999966</v>
      </c>
      <c r="AC41" s="17">
        <v>319.81999999999971</v>
      </c>
      <c r="AD41" s="17">
        <v>218.86999999999989</v>
      </c>
      <c r="AE41" s="17">
        <v>290.40000000000009</v>
      </c>
      <c r="AF41" s="17">
        <v>156.87000000000012</v>
      </c>
      <c r="AG41" s="17">
        <v>109.35000000000002</v>
      </c>
      <c r="AH41" s="17">
        <v>144.74</v>
      </c>
      <c r="AI41" s="17">
        <v>354.84999999999991</v>
      </c>
      <c r="AJ41" s="17">
        <v>119.77999999999997</v>
      </c>
      <c r="AK41" s="17">
        <v>115.93000000000006</v>
      </c>
      <c r="AL41" s="17">
        <v>290.07999999999993</v>
      </c>
      <c r="AM41" s="17">
        <v>205.98000000000002</v>
      </c>
      <c r="AN41" s="17">
        <v>309.54999999999973</v>
      </c>
      <c r="AO41" s="20">
        <f t="shared" si="9"/>
        <v>1100.2999999999993</v>
      </c>
      <c r="AP41" s="20">
        <f t="shared" si="7"/>
        <v>759.37999999999806</v>
      </c>
      <c r="AQ41" s="20">
        <f t="shared" si="7"/>
        <v>1015.4300000000021</v>
      </c>
      <c r="AR41" s="20">
        <f t="shared" si="7"/>
        <v>553.33000000000004</v>
      </c>
      <c r="AS41" s="20">
        <f t="shared" si="7"/>
        <v>389.02999999999901</v>
      </c>
      <c r="AT41" s="20">
        <f t="shared" si="7"/>
        <v>519.57999999999981</v>
      </c>
      <c r="AU41" s="20">
        <f t="shared" si="7"/>
        <v>1285.1399999999978</v>
      </c>
      <c r="AV41" s="20">
        <f t="shared" si="7"/>
        <v>438.0200000000001</v>
      </c>
      <c r="AW41" s="20">
        <f t="shared" si="7"/>
        <v>428.14000000000021</v>
      </c>
      <c r="AX41" s="20">
        <f t="shared" si="7"/>
        <v>1081.7000000000039</v>
      </c>
      <c r="AY41" s="20">
        <f t="shared" si="7"/>
        <v>775.97000000000037</v>
      </c>
      <c r="AZ41" s="20">
        <f t="shared" si="7"/>
        <v>1177.8700000000008</v>
      </c>
      <c r="BA41" s="17">
        <v>8.7100000000000009</v>
      </c>
      <c r="BB41" s="17">
        <v>6.03</v>
      </c>
      <c r="BC41" s="17">
        <v>8.09</v>
      </c>
      <c r="BD41" s="17">
        <v>4.42</v>
      </c>
      <c r="BE41" s="17">
        <v>3.12</v>
      </c>
      <c r="BF41" s="17">
        <v>4.18</v>
      </c>
      <c r="BG41" s="17">
        <v>10.38</v>
      </c>
      <c r="BH41" s="17">
        <v>3.55</v>
      </c>
      <c r="BI41" s="17">
        <v>3.48</v>
      </c>
      <c r="BJ41" s="17">
        <v>8.83</v>
      </c>
      <c r="BK41" s="17">
        <v>6.36</v>
      </c>
      <c r="BL41" s="17">
        <v>9.69</v>
      </c>
      <c r="BM41" s="20">
        <f t="shared" si="10"/>
        <v>1109.0099999999993</v>
      </c>
      <c r="BN41" s="20">
        <f t="shared" si="8"/>
        <v>765.40999999999804</v>
      </c>
      <c r="BO41" s="20">
        <f t="shared" si="8"/>
        <v>1023.5200000000021</v>
      </c>
      <c r="BP41" s="20">
        <f t="shared" si="8"/>
        <v>557.75</v>
      </c>
      <c r="BQ41" s="20">
        <f t="shared" si="8"/>
        <v>392.14999999999901</v>
      </c>
      <c r="BR41" s="20">
        <f t="shared" si="8"/>
        <v>523.75999999999976</v>
      </c>
      <c r="BS41" s="20">
        <f t="shared" si="8"/>
        <v>1295.5199999999979</v>
      </c>
      <c r="BT41" s="20">
        <f t="shared" si="8"/>
        <v>441.57000000000011</v>
      </c>
      <c r="BU41" s="20">
        <f t="shared" si="8"/>
        <v>431.62000000000023</v>
      </c>
      <c r="BV41" s="20">
        <f t="shared" si="8"/>
        <v>1090.5300000000038</v>
      </c>
      <c r="BW41" s="20">
        <f t="shared" si="8"/>
        <v>782.33000000000038</v>
      </c>
      <c r="BX41" s="20">
        <f t="shared" si="8"/>
        <v>1187.5600000000009</v>
      </c>
      <c r="BY41" s="17">
        <f t="shared" si="3"/>
        <v>6559.7100000000028</v>
      </c>
      <c r="BZ41" s="17">
        <f t="shared" si="4"/>
        <v>327.95999999999992</v>
      </c>
      <c r="CA41" s="17">
        <f t="shared" si="5"/>
        <v>2713.06</v>
      </c>
      <c r="CB41" s="17">
        <f t="shared" si="6"/>
        <v>9600.7300000000014</v>
      </c>
    </row>
    <row r="42" spans="1:80" x14ac:dyDescent="0.25">
      <c r="A42" t="str">
        <f>B42&amp;"."&amp;IF(D42="CES1/CES2",C42,IF(C42="CRE1/CRE2",C42,D42))</f>
        <v>CONS.BCHIMP</v>
      </c>
      <c r="B42" s="1" t="s">
        <v>650</v>
      </c>
      <c r="C42" s="1" t="s">
        <v>651</v>
      </c>
      <c r="D42" s="1" t="s">
        <v>21</v>
      </c>
      <c r="E42" s="17">
        <v>0</v>
      </c>
      <c r="F42" s="17">
        <v>0</v>
      </c>
      <c r="G42" s="17">
        <v>0</v>
      </c>
      <c r="H42" s="17">
        <v>0</v>
      </c>
      <c r="I42" s="17">
        <v>0</v>
      </c>
      <c r="J42" s="17">
        <v>0</v>
      </c>
      <c r="K42" s="17">
        <v>0</v>
      </c>
      <c r="L42" s="17">
        <v>19.069999999999936</v>
      </c>
      <c r="M42" s="17">
        <v>0</v>
      </c>
      <c r="N42" s="17">
        <v>0</v>
      </c>
      <c r="O42" s="17">
        <v>0</v>
      </c>
      <c r="P42" s="17">
        <v>0</v>
      </c>
      <c r="Q42" s="20">
        <v>0</v>
      </c>
      <c r="R42" s="20">
        <v>0</v>
      </c>
      <c r="S42" s="20">
        <v>0</v>
      </c>
      <c r="T42" s="20">
        <v>0</v>
      </c>
      <c r="U42" s="20">
        <v>0</v>
      </c>
      <c r="V42" s="20">
        <v>0</v>
      </c>
      <c r="W42" s="20">
        <v>0</v>
      </c>
      <c r="X42" s="20">
        <v>0.96000000000000085</v>
      </c>
      <c r="Y42" s="20">
        <v>0</v>
      </c>
      <c r="Z42" s="20">
        <v>0</v>
      </c>
      <c r="AA42" s="20">
        <v>0</v>
      </c>
      <c r="AB42" s="20">
        <v>0</v>
      </c>
      <c r="AC42" s="17">
        <v>0</v>
      </c>
      <c r="AD42" s="17">
        <v>0</v>
      </c>
      <c r="AE42" s="17">
        <v>0</v>
      </c>
      <c r="AF42" s="17">
        <v>0</v>
      </c>
      <c r="AG42" s="17">
        <v>0</v>
      </c>
      <c r="AH42" s="17">
        <v>0</v>
      </c>
      <c r="AI42" s="17">
        <v>0</v>
      </c>
      <c r="AJ42" s="17">
        <v>7.5300000000000296</v>
      </c>
      <c r="AK42" s="17">
        <v>0</v>
      </c>
      <c r="AL42" s="17">
        <v>0</v>
      </c>
      <c r="AM42" s="17">
        <v>0</v>
      </c>
      <c r="AN42" s="17">
        <v>0</v>
      </c>
      <c r="AO42" s="20">
        <f t="shared" si="9"/>
        <v>0</v>
      </c>
      <c r="AP42" s="20">
        <f t="shared" si="7"/>
        <v>0</v>
      </c>
      <c r="AQ42" s="20">
        <f t="shared" si="7"/>
        <v>0</v>
      </c>
      <c r="AR42" s="20">
        <f t="shared" si="7"/>
        <v>0</v>
      </c>
      <c r="AS42" s="20">
        <f t="shared" si="7"/>
        <v>0</v>
      </c>
      <c r="AT42" s="20">
        <f t="shared" si="7"/>
        <v>0</v>
      </c>
      <c r="AU42" s="20">
        <f t="shared" si="7"/>
        <v>0</v>
      </c>
      <c r="AV42" s="20">
        <f t="shared" si="7"/>
        <v>27.559999999999967</v>
      </c>
      <c r="AW42" s="20">
        <f t="shared" si="7"/>
        <v>0</v>
      </c>
      <c r="AX42" s="20">
        <f t="shared" si="7"/>
        <v>0</v>
      </c>
      <c r="AY42" s="20">
        <f t="shared" si="7"/>
        <v>0</v>
      </c>
      <c r="AZ42" s="20">
        <f t="shared" si="7"/>
        <v>0</v>
      </c>
      <c r="BA42" s="17">
        <v>0</v>
      </c>
      <c r="BB42" s="17">
        <v>0</v>
      </c>
      <c r="BC42" s="17">
        <v>0</v>
      </c>
      <c r="BD42" s="17">
        <v>0</v>
      </c>
      <c r="BE42" s="17">
        <v>0</v>
      </c>
      <c r="BF42" s="17">
        <v>0</v>
      </c>
      <c r="BG42" s="17">
        <v>0</v>
      </c>
      <c r="BH42" s="17">
        <v>0.22</v>
      </c>
      <c r="BI42" s="17">
        <v>0</v>
      </c>
      <c r="BJ42" s="17">
        <v>0</v>
      </c>
      <c r="BK42" s="17">
        <v>0</v>
      </c>
      <c r="BL42" s="17">
        <v>0</v>
      </c>
      <c r="BM42" s="20">
        <f t="shared" si="10"/>
        <v>0</v>
      </c>
      <c r="BN42" s="20">
        <f t="shared" si="8"/>
        <v>0</v>
      </c>
      <c r="BO42" s="20">
        <f t="shared" si="8"/>
        <v>0</v>
      </c>
      <c r="BP42" s="20">
        <f t="shared" si="8"/>
        <v>0</v>
      </c>
      <c r="BQ42" s="20">
        <f t="shared" si="8"/>
        <v>0</v>
      </c>
      <c r="BR42" s="20">
        <f t="shared" si="8"/>
        <v>0</v>
      </c>
      <c r="BS42" s="20">
        <f t="shared" si="8"/>
        <v>0</v>
      </c>
      <c r="BT42" s="20">
        <f t="shared" si="8"/>
        <v>27.779999999999966</v>
      </c>
      <c r="BU42" s="20">
        <f t="shared" si="8"/>
        <v>0</v>
      </c>
      <c r="BV42" s="20">
        <f t="shared" si="8"/>
        <v>0</v>
      </c>
      <c r="BW42" s="20">
        <f t="shared" si="8"/>
        <v>0</v>
      </c>
      <c r="BX42" s="20">
        <f t="shared" si="8"/>
        <v>0</v>
      </c>
      <c r="BY42" s="17">
        <f t="shared" si="3"/>
        <v>19.069999999999936</v>
      </c>
      <c r="BZ42" s="17">
        <f t="shared" si="4"/>
        <v>0.96000000000000085</v>
      </c>
      <c r="CA42" s="17">
        <f t="shared" si="5"/>
        <v>7.7500000000000293</v>
      </c>
      <c r="CB42" s="17">
        <f t="shared" si="6"/>
        <v>27.779999999999966</v>
      </c>
    </row>
    <row r="43" spans="1:80" x14ac:dyDescent="0.25">
      <c r="A43" t="str">
        <f t="shared" ref="A43:A106" si="11">B43&amp;"."&amp;IF(D43="CES1/CES2",C43,IF(C43="CRE1/CRE2",C43,D43))</f>
        <v>CONS.SPCIMP</v>
      </c>
      <c r="B43" s="1" t="s">
        <v>650</v>
      </c>
      <c r="C43" s="1" t="s">
        <v>820</v>
      </c>
      <c r="D43" s="1" t="s">
        <v>73</v>
      </c>
      <c r="E43" s="17">
        <v>0</v>
      </c>
      <c r="F43" s="17">
        <v>0</v>
      </c>
      <c r="G43" s="17">
        <v>0</v>
      </c>
      <c r="H43" s="17">
        <v>0</v>
      </c>
      <c r="I43" s="17">
        <v>0</v>
      </c>
      <c r="J43" s="17">
        <v>0.26000000000000156</v>
      </c>
      <c r="K43" s="17">
        <v>0</v>
      </c>
      <c r="L43" s="17">
        <v>0</v>
      </c>
      <c r="M43" s="17">
        <v>0</v>
      </c>
      <c r="N43" s="17">
        <v>0</v>
      </c>
      <c r="O43" s="17">
        <v>0</v>
      </c>
      <c r="P43" s="17">
        <v>0</v>
      </c>
      <c r="Q43" s="20">
        <v>0</v>
      </c>
      <c r="R43" s="20">
        <v>0</v>
      </c>
      <c r="S43" s="20">
        <v>0</v>
      </c>
      <c r="T43" s="20">
        <v>0</v>
      </c>
      <c r="U43" s="20">
        <v>0</v>
      </c>
      <c r="V43" s="20">
        <v>9.9999999999998979E-3</v>
      </c>
      <c r="W43" s="20">
        <v>0</v>
      </c>
      <c r="X43" s="20">
        <v>0</v>
      </c>
      <c r="Y43" s="20">
        <v>0</v>
      </c>
      <c r="Z43" s="20">
        <v>0</v>
      </c>
      <c r="AA43" s="20">
        <v>0</v>
      </c>
      <c r="AB43" s="20">
        <v>0</v>
      </c>
      <c r="AC43" s="17">
        <v>0</v>
      </c>
      <c r="AD43" s="17">
        <v>0</v>
      </c>
      <c r="AE43" s="17">
        <v>0</v>
      </c>
      <c r="AF43" s="17">
        <v>0</v>
      </c>
      <c r="AG43" s="17">
        <v>0</v>
      </c>
      <c r="AH43" s="17">
        <v>0.10000000000000053</v>
      </c>
      <c r="AI43" s="17">
        <v>0</v>
      </c>
      <c r="AJ43" s="17">
        <v>0</v>
      </c>
      <c r="AK43" s="17">
        <v>0</v>
      </c>
      <c r="AL43" s="17">
        <v>0</v>
      </c>
      <c r="AM43" s="17">
        <v>0</v>
      </c>
      <c r="AN43" s="17">
        <v>0</v>
      </c>
      <c r="AO43" s="20">
        <f t="shared" si="9"/>
        <v>0</v>
      </c>
      <c r="AP43" s="20">
        <f t="shared" si="7"/>
        <v>0</v>
      </c>
      <c r="AQ43" s="20">
        <f t="shared" si="7"/>
        <v>0</v>
      </c>
      <c r="AR43" s="20">
        <f t="shared" si="7"/>
        <v>0</v>
      </c>
      <c r="AS43" s="20">
        <f t="shared" si="7"/>
        <v>0</v>
      </c>
      <c r="AT43" s="20">
        <f t="shared" si="7"/>
        <v>0.37000000000000199</v>
      </c>
      <c r="AU43" s="20">
        <f t="shared" si="7"/>
        <v>0</v>
      </c>
      <c r="AV43" s="20">
        <f t="shared" si="7"/>
        <v>0</v>
      </c>
      <c r="AW43" s="20">
        <f t="shared" si="7"/>
        <v>0</v>
      </c>
      <c r="AX43" s="20">
        <f t="shared" si="7"/>
        <v>0</v>
      </c>
      <c r="AY43" s="20">
        <f t="shared" si="7"/>
        <v>0</v>
      </c>
      <c r="AZ43" s="20">
        <f t="shared" si="7"/>
        <v>0</v>
      </c>
      <c r="BA43" s="17">
        <v>0</v>
      </c>
      <c r="BB43" s="17">
        <v>0</v>
      </c>
      <c r="BC43" s="17">
        <v>0</v>
      </c>
      <c r="BD43" s="17">
        <v>0</v>
      </c>
      <c r="BE43" s="17">
        <v>0</v>
      </c>
      <c r="BF43" s="17">
        <v>0</v>
      </c>
      <c r="BG43" s="17">
        <v>0</v>
      </c>
      <c r="BH43" s="17">
        <v>0</v>
      </c>
      <c r="BI43" s="17">
        <v>0</v>
      </c>
      <c r="BJ43" s="17">
        <v>0</v>
      </c>
      <c r="BK43" s="17">
        <v>0</v>
      </c>
      <c r="BL43" s="17">
        <v>0</v>
      </c>
      <c r="BM43" s="20">
        <f t="shared" si="10"/>
        <v>0</v>
      </c>
      <c r="BN43" s="20">
        <f t="shared" si="8"/>
        <v>0</v>
      </c>
      <c r="BO43" s="20">
        <f t="shared" si="8"/>
        <v>0</v>
      </c>
      <c r="BP43" s="20">
        <f t="shared" si="8"/>
        <v>0</v>
      </c>
      <c r="BQ43" s="20">
        <f t="shared" si="8"/>
        <v>0</v>
      </c>
      <c r="BR43" s="20">
        <f t="shared" si="8"/>
        <v>0.37000000000000199</v>
      </c>
      <c r="BS43" s="20">
        <f t="shared" si="8"/>
        <v>0</v>
      </c>
      <c r="BT43" s="20">
        <f t="shared" si="8"/>
        <v>0</v>
      </c>
      <c r="BU43" s="20">
        <f t="shared" si="8"/>
        <v>0</v>
      </c>
      <c r="BV43" s="20">
        <f t="shared" si="8"/>
        <v>0</v>
      </c>
      <c r="BW43" s="20">
        <f t="shared" si="8"/>
        <v>0</v>
      </c>
      <c r="BX43" s="20">
        <f t="shared" si="8"/>
        <v>0</v>
      </c>
      <c r="BY43" s="17">
        <f t="shared" si="3"/>
        <v>0.26000000000000156</v>
      </c>
      <c r="BZ43" s="17">
        <f t="shared" si="4"/>
        <v>9.9999999999998979E-3</v>
      </c>
      <c r="CA43" s="17">
        <f t="shared" si="5"/>
        <v>0.10000000000000053</v>
      </c>
      <c r="CB43" s="17">
        <f t="shared" si="6"/>
        <v>0.37000000000000199</v>
      </c>
    </row>
    <row r="44" spans="1:80" x14ac:dyDescent="0.25">
      <c r="A44" t="str">
        <f t="shared" si="11"/>
        <v>DAIS.DAI1</v>
      </c>
      <c r="B44" s="1" t="s">
        <v>75</v>
      </c>
      <c r="C44" s="1" t="s">
        <v>76</v>
      </c>
      <c r="D44" s="1" t="s">
        <v>76</v>
      </c>
      <c r="E44" s="17">
        <v>48.179999999999382</v>
      </c>
      <c r="F44" s="17">
        <v>70.6200000000008</v>
      </c>
      <c r="G44" s="17">
        <v>38.539999999999964</v>
      </c>
      <c r="H44" s="17">
        <v>26.309999999999945</v>
      </c>
      <c r="I44" s="17">
        <v>20.329999999999927</v>
      </c>
      <c r="J44" s="17">
        <v>36.199999999999818</v>
      </c>
      <c r="K44" s="17">
        <v>182.7599999999984</v>
      </c>
      <c r="L44" s="17">
        <v>46.599999999999454</v>
      </c>
      <c r="M44" s="17">
        <v>18.769999999999982</v>
      </c>
      <c r="N44" s="17">
        <v>33.590000000000146</v>
      </c>
      <c r="O44" s="17">
        <v>21.720000000000255</v>
      </c>
      <c r="P44" s="17">
        <v>44.819999999999709</v>
      </c>
      <c r="Q44" s="20">
        <v>2.4099999999999966</v>
      </c>
      <c r="R44" s="20">
        <v>3.5300000000000011</v>
      </c>
      <c r="S44" s="20">
        <v>1.9299999999999997</v>
      </c>
      <c r="T44" s="20">
        <v>1.3099999999999987</v>
      </c>
      <c r="U44" s="20">
        <v>1.0199999999999996</v>
      </c>
      <c r="V44" s="20">
        <v>1.8100000000000023</v>
      </c>
      <c r="W44" s="20">
        <v>9.1400000000000148</v>
      </c>
      <c r="X44" s="20">
        <v>2.3300000000000018</v>
      </c>
      <c r="Y44" s="20">
        <v>0.9399999999999995</v>
      </c>
      <c r="Z44" s="20">
        <v>1.6799999999999997</v>
      </c>
      <c r="AA44" s="20">
        <v>1.0800000000000018</v>
      </c>
      <c r="AB44" s="20">
        <v>2.25</v>
      </c>
      <c r="AC44" s="17">
        <v>20.729999999999905</v>
      </c>
      <c r="AD44" s="17">
        <v>30.029999999999973</v>
      </c>
      <c r="AE44" s="17">
        <v>16.20999999999998</v>
      </c>
      <c r="AF44" s="17">
        <v>10.929999999999978</v>
      </c>
      <c r="AG44" s="17">
        <v>8.3499999999999943</v>
      </c>
      <c r="AH44" s="17">
        <v>14.680000000000007</v>
      </c>
      <c r="AI44" s="17">
        <v>73.199999999999932</v>
      </c>
      <c r="AJ44" s="17">
        <v>18.409999999999968</v>
      </c>
      <c r="AK44" s="17">
        <v>7.3199999999999932</v>
      </c>
      <c r="AL44" s="17">
        <v>12.920000000000016</v>
      </c>
      <c r="AM44" s="17">
        <v>8.2399999999999807</v>
      </c>
      <c r="AN44" s="17">
        <v>16.769999999999982</v>
      </c>
      <c r="AO44" s="20">
        <f t="shared" si="9"/>
        <v>71.319999999999283</v>
      </c>
      <c r="AP44" s="20">
        <f t="shared" si="7"/>
        <v>104.18000000000077</v>
      </c>
      <c r="AQ44" s="20">
        <f t="shared" si="7"/>
        <v>56.679999999999943</v>
      </c>
      <c r="AR44" s="20">
        <f t="shared" si="7"/>
        <v>38.549999999999926</v>
      </c>
      <c r="AS44" s="20">
        <f t="shared" si="7"/>
        <v>29.699999999999921</v>
      </c>
      <c r="AT44" s="20">
        <f t="shared" si="7"/>
        <v>52.689999999999827</v>
      </c>
      <c r="AU44" s="20">
        <f t="shared" si="7"/>
        <v>265.09999999999832</v>
      </c>
      <c r="AV44" s="20">
        <f t="shared" si="7"/>
        <v>67.339999999999421</v>
      </c>
      <c r="AW44" s="20">
        <f t="shared" si="7"/>
        <v>27.029999999999973</v>
      </c>
      <c r="AX44" s="20">
        <f t="shared" si="7"/>
        <v>48.190000000000161</v>
      </c>
      <c r="AY44" s="20">
        <f t="shared" si="7"/>
        <v>31.040000000000237</v>
      </c>
      <c r="AZ44" s="20">
        <f t="shared" si="7"/>
        <v>63.839999999999691</v>
      </c>
      <c r="BA44" s="17">
        <v>0.56000000000000005</v>
      </c>
      <c r="BB44" s="17">
        <v>0.83</v>
      </c>
      <c r="BC44" s="17">
        <v>0.45</v>
      </c>
      <c r="BD44" s="17">
        <v>0.31</v>
      </c>
      <c r="BE44" s="17">
        <v>0.24</v>
      </c>
      <c r="BF44" s="17">
        <v>0.42</v>
      </c>
      <c r="BG44" s="17">
        <v>2.14</v>
      </c>
      <c r="BH44" s="17">
        <v>0.55000000000000004</v>
      </c>
      <c r="BI44" s="17">
        <v>0.22</v>
      </c>
      <c r="BJ44" s="17">
        <v>0.39</v>
      </c>
      <c r="BK44" s="17">
        <v>0.25</v>
      </c>
      <c r="BL44" s="17">
        <v>0.52</v>
      </c>
      <c r="BM44" s="20">
        <f t="shared" si="10"/>
        <v>71.879999999999285</v>
      </c>
      <c r="BN44" s="20">
        <f t="shared" si="8"/>
        <v>105.01000000000077</v>
      </c>
      <c r="BO44" s="20">
        <f t="shared" si="8"/>
        <v>57.129999999999946</v>
      </c>
      <c r="BP44" s="20">
        <f t="shared" si="8"/>
        <v>38.859999999999928</v>
      </c>
      <c r="BQ44" s="20">
        <f t="shared" si="8"/>
        <v>29.93999999999992</v>
      </c>
      <c r="BR44" s="20">
        <f t="shared" si="8"/>
        <v>53.109999999999829</v>
      </c>
      <c r="BS44" s="20">
        <f t="shared" si="8"/>
        <v>267.2399999999983</v>
      </c>
      <c r="BT44" s="20">
        <f t="shared" si="8"/>
        <v>67.889999999999418</v>
      </c>
      <c r="BU44" s="20">
        <f t="shared" si="8"/>
        <v>27.249999999999972</v>
      </c>
      <c r="BV44" s="20">
        <f t="shared" si="8"/>
        <v>48.580000000000162</v>
      </c>
      <c r="BW44" s="20">
        <f t="shared" si="8"/>
        <v>31.290000000000237</v>
      </c>
      <c r="BX44" s="20">
        <f t="shared" si="8"/>
        <v>64.359999999999687</v>
      </c>
      <c r="BY44" s="17">
        <f t="shared" si="3"/>
        <v>588.43999999999778</v>
      </c>
      <c r="BZ44" s="17">
        <f t="shared" si="4"/>
        <v>29.430000000000017</v>
      </c>
      <c r="CA44" s="17">
        <f t="shared" si="5"/>
        <v>244.6699999999997</v>
      </c>
      <c r="CB44" s="17">
        <f t="shared" si="6"/>
        <v>862.53999999999746</v>
      </c>
    </row>
    <row r="45" spans="1:80" x14ac:dyDescent="0.25">
      <c r="A45" t="str">
        <f t="shared" si="11"/>
        <v>DOW.DOWGEN15M</v>
      </c>
      <c r="B45" s="1" t="s">
        <v>77</v>
      </c>
      <c r="C45" s="1" t="s">
        <v>78</v>
      </c>
      <c r="D45" s="1" t="s">
        <v>78</v>
      </c>
      <c r="E45" s="17">
        <v>1130.5700000000143</v>
      </c>
      <c r="F45" s="17">
        <v>1958.7999999999884</v>
      </c>
      <c r="G45" s="17">
        <v>1399.320000000007</v>
      </c>
      <c r="H45" s="17">
        <v>771.63000000000466</v>
      </c>
      <c r="I45" s="17">
        <v>432.70000000000437</v>
      </c>
      <c r="J45" s="17">
        <v>772.3799999999901</v>
      </c>
      <c r="K45" s="17">
        <v>4706.3199999999488</v>
      </c>
      <c r="L45" s="17">
        <v>2079.3400000000256</v>
      </c>
      <c r="M45" s="17">
        <v>654.93000000000757</v>
      </c>
      <c r="N45" s="17">
        <v>949.06999999997788</v>
      </c>
      <c r="O45" s="17">
        <v>1125.289999999979</v>
      </c>
      <c r="P45" s="17">
        <v>1384.640000000014</v>
      </c>
      <c r="Q45" s="20">
        <v>56.519999999999982</v>
      </c>
      <c r="R45" s="20">
        <v>97.940000000000509</v>
      </c>
      <c r="S45" s="20">
        <v>69.960000000000036</v>
      </c>
      <c r="T45" s="20">
        <v>38.579999999999927</v>
      </c>
      <c r="U45" s="20">
        <v>21.629999999999882</v>
      </c>
      <c r="V45" s="20">
        <v>38.609999999999673</v>
      </c>
      <c r="W45" s="20">
        <v>235.31000000000131</v>
      </c>
      <c r="X45" s="20">
        <v>103.96000000000004</v>
      </c>
      <c r="Y45" s="20">
        <v>32.739999999999782</v>
      </c>
      <c r="Z45" s="20">
        <v>47.460000000000036</v>
      </c>
      <c r="AA45" s="20">
        <v>56.260000000000218</v>
      </c>
      <c r="AB45" s="20">
        <v>69.230000000000473</v>
      </c>
      <c r="AC45" s="17">
        <v>486.43999999999869</v>
      </c>
      <c r="AD45" s="17">
        <v>832.80999999999767</v>
      </c>
      <c r="AE45" s="17">
        <v>588.5</v>
      </c>
      <c r="AF45" s="17">
        <v>320.57999999999811</v>
      </c>
      <c r="AG45" s="17">
        <v>177.63999999999942</v>
      </c>
      <c r="AH45" s="17">
        <v>313.14999999999782</v>
      </c>
      <c r="AI45" s="17">
        <v>1884.9199999999837</v>
      </c>
      <c r="AJ45" s="17">
        <v>821.76000000000204</v>
      </c>
      <c r="AK45" s="17">
        <v>255.34999999999854</v>
      </c>
      <c r="AL45" s="17">
        <v>365.15999999999985</v>
      </c>
      <c r="AM45" s="17">
        <v>426.9900000000016</v>
      </c>
      <c r="AN45" s="17">
        <v>518.28000000000247</v>
      </c>
      <c r="AO45" s="20">
        <f t="shared" si="9"/>
        <v>1673.5300000000129</v>
      </c>
      <c r="AP45" s="20">
        <f t="shared" si="7"/>
        <v>2889.5499999999865</v>
      </c>
      <c r="AQ45" s="20">
        <f t="shared" si="7"/>
        <v>2057.780000000007</v>
      </c>
      <c r="AR45" s="20">
        <f t="shared" si="7"/>
        <v>1130.7900000000027</v>
      </c>
      <c r="AS45" s="20">
        <f t="shared" si="7"/>
        <v>631.97000000000367</v>
      </c>
      <c r="AT45" s="20">
        <f t="shared" si="7"/>
        <v>1124.1399999999876</v>
      </c>
      <c r="AU45" s="20">
        <f t="shared" si="7"/>
        <v>6826.5499999999338</v>
      </c>
      <c r="AV45" s="20">
        <f t="shared" si="7"/>
        <v>3005.0600000000277</v>
      </c>
      <c r="AW45" s="20">
        <f t="shared" si="7"/>
        <v>943.02000000000589</v>
      </c>
      <c r="AX45" s="20">
        <f t="shared" si="7"/>
        <v>1361.6899999999778</v>
      </c>
      <c r="AY45" s="20">
        <f t="shared" si="7"/>
        <v>1608.5399999999809</v>
      </c>
      <c r="AZ45" s="20">
        <f t="shared" si="7"/>
        <v>1972.1500000000169</v>
      </c>
      <c r="BA45" s="17">
        <v>13.24</v>
      </c>
      <c r="BB45" s="17">
        <v>22.94</v>
      </c>
      <c r="BC45" s="17">
        <v>16.39</v>
      </c>
      <c r="BD45" s="17">
        <v>9.0399999999999991</v>
      </c>
      <c r="BE45" s="17">
        <v>5.07</v>
      </c>
      <c r="BF45" s="17">
        <v>9.0500000000000007</v>
      </c>
      <c r="BG45" s="17">
        <v>55.12</v>
      </c>
      <c r="BH45" s="17">
        <v>24.35</v>
      </c>
      <c r="BI45" s="17">
        <v>7.67</v>
      </c>
      <c r="BJ45" s="17">
        <v>11.12</v>
      </c>
      <c r="BK45" s="17">
        <v>13.18</v>
      </c>
      <c r="BL45" s="17">
        <v>16.22</v>
      </c>
      <c r="BM45" s="20">
        <f t="shared" si="10"/>
        <v>1686.7700000000129</v>
      </c>
      <c r="BN45" s="20">
        <f t="shared" si="8"/>
        <v>2912.4899999999866</v>
      </c>
      <c r="BO45" s="20">
        <f t="shared" si="8"/>
        <v>2074.1700000000069</v>
      </c>
      <c r="BP45" s="20">
        <f t="shared" si="8"/>
        <v>1139.8300000000027</v>
      </c>
      <c r="BQ45" s="20">
        <f t="shared" si="8"/>
        <v>637.04000000000372</v>
      </c>
      <c r="BR45" s="20">
        <f t="shared" si="8"/>
        <v>1133.1899999999875</v>
      </c>
      <c r="BS45" s="20">
        <f t="shared" si="8"/>
        <v>6881.6699999999337</v>
      </c>
      <c r="BT45" s="20">
        <f t="shared" si="8"/>
        <v>3029.4100000000276</v>
      </c>
      <c r="BU45" s="20">
        <f t="shared" si="8"/>
        <v>950.69000000000585</v>
      </c>
      <c r="BV45" s="20">
        <f t="shared" si="8"/>
        <v>1372.8099999999777</v>
      </c>
      <c r="BW45" s="20">
        <f t="shared" si="8"/>
        <v>1621.7199999999809</v>
      </c>
      <c r="BX45" s="20">
        <f t="shared" si="8"/>
        <v>1988.3700000000169</v>
      </c>
      <c r="BY45" s="17">
        <f t="shared" si="3"/>
        <v>17364.989999999962</v>
      </c>
      <c r="BZ45" s="17">
        <f t="shared" si="4"/>
        <v>868.20000000000186</v>
      </c>
      <c r="CA45" s="17">
        <f t="shared" si="5"/>
        <v>7194.9699999999802</v>
      </c>
      <c r="CB45" s="17">
        <f t="shared" si="6"/>
        <v>25428.159999999945</v>
      </c>
    </row>
    <row r="46" spans="1:80" x14ac:dyDescent="0.25">
      <c r="A46" t="str">
        <f t="shared" si="11"/>
        <v>UNCA.DOWLOD15M</v>
      </c>
      <c r="B46" s="1" t="s">
        <v>3</v>
      </c>
      <c r="C46" s="1" t="s">
        <v>695</v>
      </c>
      <c r="D46" s="1" t="s">
        <v>695</v>
      </c>
      <c r="E46" s="17">
        <v>0</v>
      </c>
      <c r="F46" s="17">
        <v>0</v>
      </c>
      <c r="G46" s="17">
        <v>0</v>
      </c>
      <c r="H46" s="17">
        <v>0</v>
      </c>
      <c r="I46" s="17">
        <v>0</v>
      </c>
      <c r="J46" s="17">
        <v>0</v>
      </c>
      <c r="K46" s="17">
        <v>0</v>
      </c>
      <c r="L46" s="17">
        <v>0</v>
      </c>
      <c r="M46" s="17">
        <v>0</v>
      </c>
      <c r="N46" s="17">
        <v>0</v>
      </c>
      <c r="O46" s="17">
        <v>0</v>
      </c>
      <c r="P46" s="17">
        <v>0</v>
      </c>
      <c r="Q46" s="20">
        <v>0</v>
      </c>
      <c r="R46" s="20">
        <v>0</v>
      </c>
      <c r="S46" s="20">
        <v>0</v>
      </c>
      <c r="T46" s="20">
        <v>0</v>
      </c>
      <c r="U46" s="20">
        <v>0</v>
      </c>
      <c r="V46" s="20">
        <v>0</v>
      </c>
      <c r="W46" s="20">
        <v>0</v>
      </c>
      <c r="X46" s="20">
        <v>0</v>
      </c>
      <c r="Y46" s="20">
        <v>0</v>
      </c>
      <c r="Z46" s="20">
        <v>0</v>
      </c>
      <c r="AA46" s="20">
        <v>0</v>
      </c>
      <c r="AB46" s="20">
        <v>0</v>
      </c>
      <c r="AC46" s="17">
        <v>0</v>
      </c>
      <c r="AD46" s="17">
        <v>0</v>
      </c>
      <c r="AE46" s="17">
        <v>0</v>
      </c>
      <c r="AF46" s="17">
        <v>0</v>
      </c>
      <c r="AG46" s="17">
        <v>0</v>
      </c>
      <c r="AH46" s="17">
        <v>0</v>
      </c>
      <c r="AI46" s="17">
        <v>0</v>
      </c>
      <c r="AJ46" s="17">
        <v>0</v>
      </c>
      <c r="AK46" s="17">
        <v>0</v>
      </c>
      <c r="AL46" s="17">
        <v>0</v>
      </c>
      <c r="AM46" s="17">
        <v>0</v>
      </c>
      <c r="AN46" s="17">
        <v>0</v>
      </c>
      <c r="AO46" s="20">
        <f t="shared" si="9"/>
        <v>0</v>
      </c>
      <c r="AP46" s="20">
        <f t="shared" si="7"/>
        <v>0</v>
      </c>
      <c r="AQ46" s="20">
        <f t="shared" si="7"/>
        <v>0</v>
      </c>
      <c r="AR46" s="20">
        <f t="shared" si="7"/>
        <v>0</v>
      </c>
      <c r="AS46" s="20">
        <f t="shared" si="7"/>
        <v>0</v>
      </c>
      <c r="AT46" s="20">
        <f t="shared" si="7"/>
        <v>0</v>
      </c>
      <c r="AU46" s="20">
        <f t="shared" si="7"/>
        <v>0</v>
      </c>
      <c r="AV46" s="20">
        <f t="shared" si="7"/>
        <v>0</v>
      </c>
      <c r="AW46" s="20">
        <f t="shared" si="7"/>
        <v>0</v>
      </c>
      <c r="AX46" s="20">
        <f t="shared" si="7"/>
        <v>0</v>
      </c>
      <c r="AY46" s="20">
        <f t="shared" si="7"/>
        <v>0</v>
      </c>
      <c r="AZ46" s="20">
        <f t="shared" si="7"/>
        <v>0</v>
      </c>
      <c r="BA46" s="17">
        <v>0</v>
      </c>
      <c r="BB46" s="17">
        <v>0</v>
      </c>
      <c r="BC46" s="17">
        <v>0</v>
      </c>
      <c r="BD46" s="17">
        <v>0</v>
      </c>
      <c r="BE46" s="17">
        <v>0</v>
      </c>
      <c r="BF46" s="17">
        <v>0</v>
      </c>
      <c r="BG46" s="17">
        <v>0</v>
      </c>
      <c r="BH46" s="17">
        <v>0</v>
      </c>
      <c r="BI46" s="17">
        <v>0</v>
      </c>
      <c r="BJ46" s="17">
        <v>0</v>
      </c>
      <c r="BK46" s="17">
        <v>0</v>
      </c>
      <c r="BL46" s="17">
        <v>0</v>
      </c>
      <c r="BM46" s="20">
        <f t="shared" si="10"/>
        <v>0</v>
      </c>
      <c r="BN46" s="20">
        <f t="shared" si="8"/>
        <v>0</v>
      </c>
      <c r="BO46" s="20">
        <f t="shared" si="8"/>
        <v>0</v>
      </c>
      <c r="BP46" s="20">
        <f t="shared" si="8"/>
        <v>0</v>
      </c>
      <c r="BQ46" s="20">
        <f t="shared" si="8"/>
        <v>0</v>
      </c>
      <c r="BR46" s="20">
        <f t="shared" si="8"/>
        <v>0</v>
      </c>
      <c r="BS46" s="20">
        <f t="shared" si="8"/>
        <v>0</v>
      </c>
      <c r="BT46" s="20">
        <f t="shared" si="8"/>
        <v>0</v>
      </c>
      <c r="BU46" s="20">
        <f t="shared" si="8"/>
        <v>0</v>
      </c>
      <c r="BV46" s="20">
        <f t="shared" si="8"/>
        <v>0</v>
      </c>
      <c r="BW46" s="20">
        <f t="shared" si="8"/>
        <v>0</v>
      </c>
      <c r="BX46" s="20">
        <f t="shared" si="8"/>
        <v>0</v>
      </c>
      <c r="BY46" s="17">
        <f t="shared" si="3"/>
        <v>0</v>
      </c>
      <c r="BZ46" s="17">
        <f t="shared" si="4"/>
        <v>0</v>
      </c>
      <c r="CA46" s="17">
        <f t="shared" si="5"/>
        <v>0</v>
      </c>
      <c r="CB46" s="17">
        <f t="shared" si="6"/>
        <v>0</v>
      </c>
    </row>
    <row r="47" spans="1:80" x14ac:dyDescent="0.25">
      <c r="A47" t="str">
        <f t="shared" si="11"/>
        <v>BOWA.DRW1</v>
      </c>
      <c r="B47" s="1" t="s">
        <v>79</v>
      </c>
      <c r="C47" s="1" t="s">
        <v>80</v>
      </c>
      <c r="D47" s="1" t="s">
        <v>80</v>
      </c>
      <c r="E47" s="17">
        <v>0</v>
      </c>
      <c r="F47" s="17">
        <v>0</v>
      </c>
      <c r="G47" s="17">
        <v>0</v>
      </c>
      <c r="H47" s="17">
        <v>0</v>
      </c>
      <c r="I47" s="17">
        <v>0</v>
      </c>
      <c r="J47" s="17">
        <v>0</v>
      </c>
      <c r="K47" s="17">
        <v>0</v>
      </c>
      <c r="L47" s="17">
        <v>0</v>
      </c>
      <c r="M47" s="17">
        <v>0</v>
      </c>
      <c r="N47" s="17">
        <v>9.3699999999999974</v>
      </c>
      <c r="O47" s="17">
        <v>129.18999999999994</v>
      </c>
      <c r="P47" s="17">
        <v>299.66000000000031</v>
      </c>
      <c r="Q47" s="20">
        <v>0</v>
      </c>
      <c r="R47" s="20">
        <v>0</v>
      </c>
      <c r="S47" s="20">
        <v>0</v>
      </c>
      <c r="T47" s="20">
        <v>0</v>
      </c>
      <c r="U47" s="20">
        <v>0</v>
      </c>
      <c r="V47" s="20">
        <v>0</v>
      </c>
      <c r="W47" s="20">
        <v>0</v>
      </c>
      <c r="X47" s="20">
        <v>0</v>
      </c>
      <c r="Y47" s="20">
        <v>0</v>
      </c>
      <c r="Z47" s="20">
        <v>0.47</v>
      </c>
      <c r="AA47" s="20">
        <v>6.4599999999999973</v>
      </c>
      <c r="AB47" s="20">
        <v>14.979999999999997</v>
      </c>
      <c r="AC47" s="17">
        <v>0</v>
      </c>
      <c r="AD47" s="17">
        <v>0</v>
      </c>
      <c r="AE47" s="17">
        <v>0</v>
      </c>
      <c r="AF47" s="17">
        <v>0</v>
      </c>
      <c r="AG47" s="17">
        <v>0</v>
      </c>
      <c r="AH47" s="17">
        <v>0</v>
      </c>
      <c r="AI47" s="17">
        <v>0</v>
      </c>
      <c r="AJ47" s="17">
        <v>0</v>
      </c>
      <c r="AK47" s="17">
        <v>0</v>
      </c>
      <c r="AL47" s="17">
        <v>3.6099999999999994</v>
      </c>
      <c r="AM47" s="17">
        <v>49.02000000000001</v>
      </c>
      <c r="AN47" s="17">
        <v>112.17000000000002</v>
      </c>
      <c r="AO47" s="20">
        <f t="shared" si="9"/>
        <v>0</v>
      </c>
      <c r="AP47" s="20">
        <f t="shared" si="7"/>
        <v>0</v>
      </c>
      <c r="AQ47" s="20">
        <f t="shared" si="7"/>
        <v>0</v>
      </c>
      <c r="AR47" s="20">
        <f t="shared" si="7"/>
        <v>0</v>
      </c>
      <c r="AS47" s="20">
        <f t="shared" si="7"/>
        <v>0</v>
      </c>
      <c r="AT47" s="20">
        <f t="shared" si="7"/>
        <v>0</v>
      </c>
      <c r="AU47" s="20">
        <f t="shared" si="7"/>
        <v>0</v>
      </c>
      <c r="AV47" s="20">
        <f t="shared" si="7"/>
        <v>0</v>
      </c>
      <c r="AW47" s="20">
        <f t="shared" si="7"/>
        <v>0</v>
      </c>
      <c r="AX47" s="20">
        <f t="shared" si="7"/>
        <v>13.449999999999998</v>
      </c>
      <c r="AY47" s="20">
        <f t="shared" si="7"/>
        <v>184.66999999999996</v>
      </c>
      <c r="AZ47" s="20">
        <f t="shared" si="7"/>
        <v>426.81000000000034</v>
      </c>
      <c r="BA47" s="17">
        <v>0</v>
      </c>
      <c r="BB47" s="17">
        <v>0</v>
      </c>
      <c r="BC47" s="17">
        <v>0</v>
      </c>
      <c r="BD47" s="17">
        <v>0</v>
      </c>
      <c r="BE47" s="17">
        <v>0</v>
      </c>
      <c r="BF47" s="17">
        <v>0</v>
      </c>
      <c r="BG47" s="17">
        <v>0</v>
      </c>
      <c r="BH47" s="17">
        <v>0</v>
      </c>
      <c r="BI47" s="17">
        <v>0</v>
      </c>
      <c r="BJ47" s="17">
        <v>0.11</v>
      </c>
      <c r="BK47" s="17">
        <v>1.51</v>
      </c>
      <c r="BL47" s="17">
        <v>3.51</v>
      </c>
      <c r="BM47" s="20">
        <f t="shared" si="10"/>
        <v>0</v>
      </c>
      <c r="BN47" s="20">
        <f t="shared" si="8"/>
        <v>0</v>
      </c>
      <c r="BO47" s="20">
        <f t="shared" si="8"/>
        <v>0</v>
      </c>
      <c r="BP47" s="20">
        <f t="shared" si="8"/>
        <v>0</v>
      </c>
      <c r="BQ47" s="20">
        <f t="shared" si="8"/>
        <v>0</v>
      </c>
      <c r="BR47" s="20">
        <f t="shared" si="8"/>
        <v>0</v>
      </c>
      <c r="BS47" s="20">
        <f t="shared" si="8"/>
        <v>0</v>
      </c>
      <c r="BT47" s="20">
        <f t="shared" si="8"/>
        <v>0</v>
      </c>
      <c r="BU47" s="20">
        <f t="shared" si="8"/>
        <v>0</v>
      </c>
      <c r="BV47" s="20">
        <f t="shared" si="8"/>
        <v>13.559999999999997</v>
      </c>
      <c r="BW47" s="20">
        <f t="shared" si="8"/>
        <v>186.17999999999995</v>
      </c>
      <c r="BX47" s="20">
        <f t="shared" si="8"/>
        <v>430.32000000000033</v>
      </c>
      <c r="BY47" s="17">
        <f t="shared" si="3"/>
        <v>438.22000000000025</v>
      </c>
      <c r="BZ47" s="17">
        <f t="shared" si="4"/>
        <v>21.909999999999993</v>
      </c>
      <c r="CA47" s="17">
        <f t="shared" si="5"/>
        <v>169.93</v>
      </c>
      <c r="CB47" s="17">
        <f t="shared" si="6"/>
        <v>630.06000000000029</v>
      </c>
    </row>
    <row r="48" spans="1:80" x14ac:dyDescent="0.25">
      <c r="A48" t="str">
        <f t="shared" si="11"/>
        <v>GAL.DRW1</v>
      </c>
      <c r="B48" s="1" t="s">
        <v>706</v>
      </c>
      <c r="C48" s="1" t="s">
        <v>80</v>
      </c>
      <c r="D48" s="1" t="s">
        <v>80</v>
      </c>
      <c r="E48" s="17">
        <v>0</v>
      </c>
      <c r="F48" s="17">
        <v>0</v>
      </c>
      <c r="G48" s="17">
        <v>0</v>
      </c>
      <c r="H48" s="17">
        <v>0</v>
      </c>
      <c r="I48" s="17">
        <v>0</v>
      </c>
      <c r="J48" s="17">
        <v>0</v>
      </c>
      <c r="K48" s="17">
        <v>0</v>
      </c>
      <c r="L48" s="17">
        <v>0</v>
      </c>
      <c r="M48" s="17">
        <v>0</v>
      </c>
      <c r="N48" s="17">
        <v>0</v>
      </c>
      <c r="O48" s="17">
        <v>0</v>
      </c>
      <c r="P48" s="17">
        <v>0</v>
      </c>
      <c r="Q48" s="20">
        <v>0</v>
      </c>
      <c r="R48" s="20">
        <v>0</v>
      </c>
      <c r="S48" s="20">
        <v>0</v>
      </c>
      <c r="T48" s="20">
        <v>0</v>
      </c>
      <c r="U48" s="20">
        <v>0</v>
      </c>
      <c r="V48" s="20">
        <v>0</v>
      </c>
      <c r="W48" s="20">
        <v>0</v>
      </c>
      <c r="X48" s="20">
        <v>0</v>
      </c>
      <c r="Y48" s="20">
        <v>0</v>
      </c>
      <c r="Z48" s="20">
        <v>0</v>
      </c>
      <c r="AA48" s="20">
        <v>0</v>
      </c>
      <c r="AB48" s="20">
        <v>0</v>
      </c>
      <c r="AC48" s="17">
        <v>0</v>
      </c>
      <c r="AD48" s="17">
        <v>0</v>
      </c>
      <c r="AE48" s="17">
        <v>0</v>
      </c>
      <c r="AF48" s="17">
        <v>0</v>
      </c>
      <c r="AG48" s="17">
        <v>0</v>
      </c>
      <c r="AH48" s="17">
        <v>0</v>
      </c>
      <c r="AI48" s="17">
        <v>0</v>
      </c>
      <c r="AJ48" s="17">
        <v>0</v>
      </c>
      <c r="AK48" s="17">
        <v>0</v>
      </c>
      <c r="AL48" s="17">
        <v>0</v>
      </c>
      <c r="AM48" s="17">
        <v>0</v>
      </c>
      <c r="AN48" s="17">
        <v>0</v>
      </c>
      <c r="AO48" s="20">
        <f t="shared" si="9"/>
        <v>0</v>
      </c>
      <c r="AP48" s="20">
        <f t="shared" si="7"/>
        <v>0</v>
      </c>
      <c r="AQ48" s="20">
        <f t="shared" si="7"/>
        <v>0</v>
      </c>
      <c r="AR48" s="20">
        <f t="shared" si="7"/>
        <v>0</v>
      </c>
      <c r="AS48" s="20">
        <f t="shared" si="7"/>
        <v>0</v>
      </c>
      <c r="AT48" s="20">
        <f t="shared" si="7"/>
        <v>0</v>
      </c>
      <c r="AU48" s="20">
        <f t="shared" si="7"/>
        <v>0</v>
      </c>
      <c r="AV48" s="20">
        <f t="shared" si="7"/>
        <v>0</v>
      </c>
      <c r="AW48" s="20">
        <f t="shared" si="7"/>
        <v>0</v>
      </c>
      <c r="AX48" s="20">
        <f t="shared" si="7"/>
        <v>0</v>
      </c>
      <c r="AY48" s="20">
        <f t="shared" si="7"/>
        <v>0</v>
      </c>
      <c r="AZ48" s="20">
        <f t="shared" si="7"/>
        <v>0</v>
      </c>
      <c r="BA48" s="17">
        <v>0</v>
      </c>
      <c r="BB48" s="17">
        <v>0</v>
      </c>
      <c r="BC48" s="17">
        <v>0</v>
      </c>
      <c r="BD48" s="17">
        <v>0</v>
      </c>
      <c r="BE48" s="17">
        <v>0</v>
      </c>
      <c r="BF48" s="17">
        <v>0</v>
      </c>
      <c r="BG48" s="17">
        <v>0</v>
      </c>
      <c r="BH48" s="17">
        <v>0</v>
      </c>
      <c r="BI48" s="17">
        <v>0</v>
      </c>
      <c r="BJ48" s="17">
        <v>0</v>
      </c>
      <c r="BK48" s="17">
        <v>0</v>
      </c>
      <c r="BL48" s="17">
        <v>0</v>
      </c>
      <c r="BM48" s="20">
        <f t="shared" si="10"/>
        <v>0</v>
      </c>
      <c r="BN48" s="20">
        <f t="shared" si="8"/>
        <v>0</v>
      </c>
      <c r="BO48" s="20">
        <f t="shared" si="8"/>
        <v>0</v>
      </c>
      <c r="BP48" s="20">
        <f t="shared" si="8"/>
        <v>0</v>
      </c>
      <c r="BQ48" s="20">
        <f t="shared" si="8"/>
        <v>0</v>
      </c>
      <c r="BR48" s="20">
        <f t="shared" si="8"/>
        <v>0</v>
      </c>
      <c r="BS48" s="20">
        <f t="shared" si="8"/>
        <v>0</v>
      </c>
      <c r="BT48" s="20">
        <f t="shared" si="8"/>
        <v>0</v>
      </c>
      <c r="BU48" s="20">
        <f t="shared" si="8"/>
        <v>0</v>
      </c>
      <c r="BV48" s="20">
        <f t="shared" si="8"/>
        <v>0</v>
      </c>
      <c r="BW48" s="20">
        <f t="shared" si="8"/>
        <v>0</v>
      </c>
      <c r="BX48" s="20">
        <f t="shared" si="8"/>
        <v>0</v>
      </c>
      <c r="BY48" s="17">
        <f t="shared" si="3"/>
        <v>0</v>
      </c>
      <c r="BZ48" s="17">
        <f t="shared" si="4"/>
        <v>0</v>
      </c>
      <c r="CA48" s="17">
        <f t="shared" si="5"/>
        <v>0</v>
      </c>
      <c r="CB48" s="17">
        <f t="shared" si="6"/>
        <v>0</v>
      </c>
    </row>
    <row r="49" spans="1:80" x14ac:dyDescent="0.25">
      <c r="A49" t="str">
        <f t="shared" si="11"/>
        <v>PCES.EC01</v>
      </c>
      <c r="B49" s="1" t="s">
        <v>230</v>
      </c>
      <c r="C49" s="1" t="s">
        <v>84</v>
      </c>
      <c r="D49" s="1" t="s">
        <v>84</v>
      </c>
      <c r="E49" s="17">
        <v>869.74000000000524</v>
      </c>
      <c r="F49" s="17">
        <v>998.13999999998487</v>
      </c>
      <c r="G49" s="17">
        <v>980.39999999996508</v>
      </c>
      <c r="H49" s="17">
        <v>764.75999999999476</v>
      </c>
      <c r="I49" s="17">
        <v>506.26999999998952</v>
      </c>
      <c r="J49" s="17">
        <v>616.02000000000407</v>
      </c>
      <c r="K49" s="17">
        <v>3917.4700000000885</v>
      </c>
      <c r="L49" s="17">
        <v>1712.2399999999907</v>
      </c>
      <c r="M49" s="17">
        <v>891.44000000000233</v>
      </c>
      <c r="N49" s="17">
        <v>1430.820000000007</v>
      </c>
      <c r="O49" s="17">
        <v>992.72000000000116</v>
      </c>
      <c r="P49" s="17">
        <v>1111.5599999999977</v>
      </c>
      <c r="Q49" s="20">
        <v>43.489999999999782</v>
      </c>
      <c r="R49" s="20">
        <v>49.909999999999854</v>
      </c>
      <c r="S49" s="20">
        <v>49.019999999999527</v>
      </c>
      <c r="T49" s="20">
        <v>38.239999999999782</v>
      </c>
      <c r="U49" s="20">
        <v>25.309999999999945</v>
      </c>
      <c r="V49" s="20">
        <v>30.799999999999727</v>
      </c>
      <c r="W49" s="20">
        <v>195.87999999999738</v>
      </c>
      <c r="X49" s="20">
        <v>85.610000000000582</v>
      </c>
      <c r="Y49" s="20">
        <v>44.569999999999709</v>
      </c>
      <c r="Z49" s="20">
        <v>71.539999999999054</v>
      </c>
      <c r="AA49" s="20">
        <v>49.630000000000109</v>
      </c>
      <c r="AB49" s="20">
        <v>55.579999999999927</v>
      </c>
      <c r="AC49" s="17">
        <v>374.22000000000116</v>
      </c>
      <c r="AD49" s="17">
        <v>424.37000000000262</v>
      </c>
      <c r="AE49" s="17">
        <v>412.30999999999767</v>
      </c>
      <c r="AF49" s="17">
        <v>317.74000000000524</v>
      </c>
      <c r="AG49" s="17">
        <v>207.84000000000015</v>
      </c>
      <c r="AH49" s="17">
        <v>249.7599999999984</v>
      </c>
      <c r="AI49" s="17">
        <v>1568.9700000000012</v>
      </c>
      <c r="AJ49" s="17">
        <v>676.67999999999302</v>
      </c>
      <c r="AK49" s="17">
        <v>347.56999999999971</v>
      </c>
      <c r="AL49" s="17">
        <v>550.50999999999476</v>
      </c>
      <c r="AM49" s="17">
        <v>376.68000000000029</v>
      </c>
      <c r="AN49" s="17">
        <v>416.06000000000495</v>
      </c>
      <c r="AO49" s="20">
        <f t="shared" si="9"/>
        <v>1287.4500000000062</v>
      </c>
      <c r="AP49" s="20">
        <f t="shared" si="7"/>
        <v>1472.4199999999873</v>
      </c>
      <c r="AQ49" s="20">
        <f t="shared" si="7"/>
        <v>1441.7299999999623</v>
      </c>
      <c r="AR49" s="20">
        <f t="shared" si="7"/>
        <v>1120.7399999999998</v>
      </c>
      <c r="AS49" s="20">
        <f t="shared" si="7"/>
        <v>739.41999999998961</v>
      </c>
      <c r="AT49" s="20">
        <f t="shared" ref="AP49:AZ72" si="12">J49+V49+AH49</f>
        <v>896.5800000000022</v>
      </c>
      <c r="AU49" s="20">
        <f t="shared" si="12"/>
        <v>5682.320000000087</v>
      </c>
      <c r="AV49" s="20">
        <f t="shared" si="12"/>
        <v>2474.5299999999843</v>
      </c>
      <c r="AW49" s="20">
        <f t="shared" si="12"/>
        <v>1283.5800000000017</v>
      </c>
      <c r="AX49" s="20">
        <f t="shared" si="12"/>
        <v>2052.8700000000008</v>
      </c>
      <c r="AY49" s="20">
        <f t="shared" si="12"/>
        <v>1419.0300000000016</v>
      </c>
      <c r="AZ49" s="20">
        <f t="shared" si="12"/>
        <v>1583.2000000000025</v>
      </c>
      <c r="BA49" s="17">
        <v>10.19</v>
      </c>
      <c r="BB49" s="17">
        <v>11.69</v>
      </c>
      <c r="BC49" s="17">
        <v>11.48</v>
      </c>
      <c r="BD49" s="17">
        <v>8.9600000000000009</v>
      </c>
      <c r="BE49" s="17">
        <v>5.93</v>
      </c>
      <c r="BF49" s="17">
        <v>7.21</v>
      </c>
      <c r="BG49" s="17">
        <v>45.88</v>
      </c>
      <c r="BH49" s="17">
        <v>20.05</v>
      </c>
      <c r="BI49" s="17">
        <v>10.44</v>
      </c>
      <c r="BJ49" s="17">
        <v>16.760000000000002</v>
      </c>
      <c r="BK49" s="17">
        <v>11.63</v>
      </c>
      <c r="BL49" s="17">
        <v>13.02</v>
      </c>
      <c r="BM49" s="20">
        <f t="shared" si="10"/>
        <v>1297.6400000000062</v>
      </c>
      <c r="BN49" s="20">
        <f t="shared" si="8"/>
        <v>1484.1099999999874</v>
      </c>
      <c r="BO49" s="20">
        <f t="shared" si="8"/>
        <v>1453.2099999999623</v>
      </c>
      <c r="BP49" s="20">
        <f t="shared" si="8"/>
        <v>1129.6999999999998</v>
      </c>
      <c r="BQ49" s="20">
        <f t="shared" si="8"/>
        <v>745.34999999998956</v>
      </c>
      <c r="BR49" s="20">
        <f t="shared" ref="BN49:BX72" si="13">AT49+BF49</f>
        <v>903.79000000000224</v>
      </c>
      <c r="BS49" s="20">
        <f t="shared" si="13"/>
        <v>5728.2000000000871</v>
      </c>
      <c r="BT49" s="20">
        <f t="shared" si="13"/>
        <v>2494.5799999999845</v>
      </c>
      <c r="BU49" s="20">
        <f t="shared" si="13"/>
        <v>1294.0200000000018</v>
      </c>
      <c r="BV49" s="20">
        <f t="shared" si="13"/>
        <v>2069.630000000001</v>
      </c>
      <c r="BW49" s="20">
        <f t="shared" si="13"/>
        <v>1430.6600000000017</v>
      </c>
      <c r="BX49" s="20">
        <f t="shared" si="13"/>
        <v>1596.2200000000025</v>
      </c>
      <c r="BY49" s="17">
        <f t="shared" si="3"/>
        <v>14791.580000000031</v>
      </c>
      <c r="BZ49" s="17">
        <f t="shared" si="4"/>
        <v>739.57999999999538</v>
      </c>
      <c r="CA49" s="17">
        <f t="shared" si="5"/>
        <v>6095.9499999999989</v>
      </c>
      <c r="CB49" s="17">
        <f t="shared" si="6"/>
        <v>21627.110000000022</v>
      </c>
    </row>
    <row r="50" spans="1:80" x14ac:dyDescent="0.25">
      <c r="A50" t="str">
        <f t="shared" si="11"/>
        <v>PCES.EC04</v>
      </c>
      <c r="B50" s="1" t="s">
        <v>230</v>
      </c>
      <c r="C50" s="1" t="s">
        <v>85</v>
      </c>
      <c r="D50" s="1" t="s">
        <v>85</v>
      </c>
      <c r="E50" s="17">
        <v>1540.2799999999988</v>
      </c>
      <c r="F50" s="17">
        <v>1652.1500000000233</v>
      </c>
      <c r="G50" s="17">
        <v>1290.9199999999837</v>
      </c>
      <c r="H50" s="17">
        <v>1077.2700000000186</v>
      </c>
      <c r="I50" s="17">
        <v>997.8300000000163</v>
      </c>
      <c r="J50" s="17">
        <v>939.4199999999837</v>
      </c>
      <c r="K50" s="17">
        <v>2465.5499999999884</v>
      </c>
      <c r="L50" s="17">
        <v>1197.4800000000105</v>
      </c>
      <c r="M50" s="17">
        <v>829.53999999997905</v>
      </c>
      <c r="N50" s="17">
        <v>1382.4899999999907</v>
      </c>
      <c r="O50" s="17">
        <v>1201.2900000000373</v>
      </c>
      <c r="P50" s="17">
        <v>1506.25</v>
      </c>
      <c r="Q50" s="20">
        <v>77.019999999999754</v>
      </c>
      <c r="R50" s="20">
        <v>82.609999999999673</v>
      </c>
      <c r="S50" s="20">
        <v>64.549999999999955</v>
      </c>
      <c r="T50" s="20">
        <v>53.870000000000118</v>
      </c>
      <c r="U50" s="20">
        <v>49.889999999999873</v>
      </c>
      <c r="V50" s="20">
        <v>46.970000000000027</v>
      </c>
      <c r="W50" s="20">
        <v>123.28000000000065</v>
      </c>
      <c r="X50" s="20">
        <v>59.880000000000109</v>
      </c>
      <c r="Y50" s="20">
        <v>41.480000000000018</v>
      </c>
      <c r="Z50" s="20">
        <v>69.120000000000346</v>
      </c>
      <c r="AA50" s="20">
        <v>60.059999999999945</v>
      </c>
      <c r="AB50" s="20">
        <v>75.309999999999945</v>
      </c>
      <c r="AC50" s="17">
        <v>662.71999999999753</v>
      </c>
      <c r="AD50" s="17">
        <v>702.43000000000029</v>
      </c>
      <c r="AE50" s="17">
        <v>542.90999999999985</v>
      </c>
      <c r="AF50" s="17">
        <v>447.57000000000153</v>
      </c>
      <c r="AG50" s="17">
        <v>409.64999999999964</v>
      </c>
      <c r="AH50" s="17">
        <v>380.8799999999992</v>
      </c>
      <c r="AI50" s="17">
        <v>987.46999999999389</v>
      </c>
      <c r="AJ50" s="17">
        <v>473.23999999999796</v>
      </c>
      <c r="AK50" s="17">
        <v>323.43000000000029</v>
      </c>
      <c r="AL50" s="17">
        <v>531.92000000000007</v>
      </c>
      <c r="AM50" s="17">
        <v>455.82999999999993</v>
      </c>
      <c r="AN50" s="17">
        <v>563.81000000000131</v>
      </c>
      <c r="AO50" s="20">
        <f t="shared" si="9"/>
        <v>2280.0199999999959</v>
      </c>
      <c r="AP50" s="20">
        <f t="shared" si="12"/>
        <v>2437.1900000000232</v>
      </c>
      <c r="AQ50" s="20">
        <f t="shared" si="12"/>
        <v>1898.3799999999835</v>
      </c>
      <c r="AR50" s="20">
        <f t="shared" si="12"/>
        <v>1578.7100000000203</v>
      </c>
      <c r="AS50" s="20">
        <f t="shared" si="12"/>
        <v>1457.3700000000158</v>
      </c>
      <c r="AT50" s="20">
        <f t="shared" si="12"/>
        <v>1367.2699999999829</v>
      </c>
      <c r="AU50" s="20">
        <f t="shared" si="12"/>
        <v>3576.2999999999829</v>
      </c>
      <c r="AV50" s="20">
        <f t="shared" si="12"/>
        <v>1730.6000000000085</v>
      </c>
      <c r="AW50" s="20">
        <f t="shared" si="12"/>
        <v>1194.4499999999794</v>
      </c>
      <c r="AX50" s="20">
        <f t="shared" si="12"/>
        <v>1983.5299999999911</v>
      </c>
      <c r="AY50" s="20">
        <f t="shared" si="12"/>
        <v>1717.1800000000371</v>
      </c>
      <c r="AZ50" s="20">
        <f t="shared" si="12"/>
        <v>2145.3700000000013</v>
      </c>
      <c r="BA50" s="17">
        <v>18.04</v>
      </c>
      <c r="BB50" s="17">
        <v>19.350000000000001</v>
      </c>
      <c r="BC50" s="17">
        <v>15.12</v>
      </c>
      <c r="BD50" s="17">
        <v>12.62</v>
      </c>
      <c r="BE50" s="17">
        <v>11.69</v>
      </c>
      <c r="BF50" s="17">
        <v>11</v>
      </c>
      <c r="BG50" s="17">
        <v>28.88</v>
      </c>
      <c r="BH50" s="17">
        <v>14.03</v>
      </c>
      <c r="BI50" s="17">
        <v>9.7200000000000006</v>
      </c>
      <c r="BJ50" s="17">
        <v>16.190000000000001</v>
      </c>
      <c r="BK50" s="17">
        <v>14.07</v>
      </c>
      <c r="BL50" s="17">
        <v>17.64</v>
      </c>
      <c r="BM50" s="20">
        <f t="shared" si="10"/>
        <v>2298.0599999999959</v>
      </c>
      <c r="BN50" s="20">
        <f t="shared" si="13"/>
        <v>2456.5400000000232</v>
      </c>
      <c r="BO50" s="20">
        <f t="shared" si="13"/>
        <v>1913.4999999999834</v>
      </c>
      <c r="BP50" s="20">
        <f t="shared" si="13"/>
        <v>1591.3300000000202</v>
      </c>
      <c r="BQ50" s="20">
        <f t="shared" si="13"/>
        <v>1469.0600000000159</v>
      </c>
      <c r="BR50" s="20">
        <f t="shared" si="13"/>
        <v>1378.2699999999829</v>
      </c>
      <c r="BS50" s="20">
        <f t="shared" si="13"/>
        <v>3605.179999999983</v>
      </c>
      <c r="BT50" s="20">
        <f t="shared" si="13"/>
        <v>1744.6300000000085</v>
      </c>
      <c r="BU50" s="20">
        <f t="shared" si="13"/>
        <v>1204.1699999999794</v>
      </c>
      <c r="BV50" s="20">
        <f t="shared" si="13"/>
        <v>1999.7199999999912</v>
      </c>
      <c r="BW50" s="20">
        <f t="shared" si="13"/>
        <v>1731.2500000000371</v>
      </c>
      <c r="BX50" s="20">
        <f t="shared" si="13"/>
        <v>2163.0100000000011</v>
      </c>
      <c r="BY50" s="17">
        <f t="shared" si="3"/>
        <v>16080.47000000003</v>
      </c>
      <c r="BZ50" s="17">
        <f t="shared" si="4"/>
        <v>804.04000000000042</v>
      </c>
      <c r="CA50" s="17">
        <f t="shared" si="5"/>
        <v>6670.2099999999909</v>
      </c>
      <c r="CB50" s="17">
        <f t="shared" si="6"/>
        <v>23554.720000000019</v>
      </c>
    </row>
    <row r="51" spans="1:80" x14ac:dyDescent="0.25">
      <c r="A51" t="str">
        <f t="shared" si="11"/>
        <v>ENCR.BCHIMP</v>
      </c>
      <c r="B51" s="1" t="s">
        <v>86</v>
      </c>
      <c r="C51" s="1" t="s">
        <v>87</v>
      </c>
      <c r="D51" s="1" t="s">
        <v>21</v>
      </c>
      <c r="E51" s="17">
        <v>807.76999999998952</v>
      </c>
      <c r="F51" s="17">
        <v>236.86000000000058</v>
      </c>
      <c r="G51" s="17">
        <v>935.06999999999971</v>
      </c>
      <c r="H51" s="17">
        <v>582.04000000000087</v>
      </c>
      <c r="I51" s="17">
        <v>931.17999999999302</v>
      </c>
      <c r="J51" s="17">
        <v>290.27999999999884</v>
      </c>
      <c r="K51" s="17">
        <v>654.5099999999984</v>
      </c>
      <c r="L51" s="17">
        <v>317.20999999999913</v>
      </c>
      <c r="M51" s="17">
        <v>370.43000000000029</v>
      </c>
      <c r="N51" s="17">
        <v>370.84000000000015</v>
      </c>
      <c r="O51" s="17">
        <v>61.769999999999982</v>
      </c>
      <c r="P51" s="17">
        <v>146.9399999999996</v>
      </c>
      <c r="Q51" s="20">
        <v>40.389999999999873</v>
      </c>
      <c r="R51" s="20">
        <v>11.850000000000023</v>
      </c>
      <c r="S51" s="20">
        <v>46.759999999999764</v>
      </c>
      <c r="T51" s="20">
        <v>29.100000000000136</v>
      </c>
      <c r="U51" s="20">
        <v>46.559999999999945</v>
      </c>
      <c r="V51" s="20">
        <v>14.519999999999982</v>
      </c>
      <c r="W51" s="20">
        <v>32.730000000000018</v>
      </c>
      <c r="X51" s="20">
        <v>15.860000000000014</v>
      </c>
      <c r="Y51" s="20">
        <v>18.529999999999973</v>
      </c>
      <c r="Z51" s="20">
        <v>18.539999999999964</v>
      </c>
      <c r="AA51" s="20">
        <v>3.0900000000000034</v>
      </c>
      <c r="AB51" s="20">
        <v>7.3500000000000227</v>
      </c>
      <c r="AC51" s="17">
        <v>347.54999999999927</v>
      </c>
      <c r="AD51" s="17">
        <v>100.69999999999982</v>
      </c>
      <c r="AE51" s="17">
        <v>393.2599999999984</v>
      </c>
      <c r="AF51" s="17">
        <v>241.80999999999949</v>
      </c>
      <c r="AG51" s="17">
        <v>382.28000000000065</v>
      </c>
      <c r="AH51" s="17">
        <v>117.6899999999996</v>
      </c>
      <c r="AI51" s="17">
        <v>262.13999999999942</v>
      </c>
      <c r="AJ51" s="17">
        <v>125.3700000000008</v>
      </c>
      <c r="AK51" s="17">
        <v>144.43000000000029</v>
      </c>
      <c r="AL51" s="17">
        <v>142.68000000000029</v>
      </c>
      <c r="AM51" s="17">
        <v>23.440000000000055</v>
      </c>
      <c r="AN51" s="17">
        <v>55</v>
      </c>
      <c r="AO51" s="20">
        <f t="shared" si="9"/>
        <v>1195.7099999999887</v>
      </c>
      <c r="AP51" s="20">
        <f t="shared" si="12"/>
        <v>349.41000000000042</v>
      </c>
      <c r="AQ51" s="20">
        <f t="shared" si="12"/>
        <v>1375.0899999999979</v>
      </c>
      <c r="AR51" s="20">
        <f t="shared" si="12"/>
        <v>852.9500000000005</v>
      </c>
      <c r="AS51" s="20">
        <f t="shared" si="12"/>
        <v>1360.0199999999936</v>
      </c>
      <c r="AT51" s="20">
        <f t="shared" si="12"/>
        <v>422.48999999999842</v>
      </c>
      <c r="AU51" s="20">
        <f t="shared" si="12"/>
        <v>949.37999999999784</v>
      </c>
      <c r="AV51" s="20">
        <f t="shared" si="12"/>
        <v>458.43999999999994</v>
      </c>
      <c r="AW51" s="20">
        <f t="shared" si="12"/>
        <v>533.39000000000055</v>
      </c>
      <c r="AX51" s="20">
        <f t="shared" si="12"/>
        <v>532.0600000000004</v>
      </c>
      <c r="AY51" s="20">
        <f t="shared" si="12"/>
        <v>88.30000000000004</v>
      </c>
      <c r="AZ51" s="20">
        <f t="shared" si="12"/>
        <v>209.28999999999962</v>
      </c>
      <c r="BA51" s="17">
        <v>9.4600000000000009</v>
      </c>
      <c r="BB51" s="17">
        <v>2.77</v>
      </c>
      <c r="BC51" s="17">
        <v>10.95</v>
      </c>
      <c r="BD51" s="17">
        <v>6.82</v>
      </c>
      <c r="BE51" s="17">
        <v>10.91</v>
      </c>
      <c r="BF51" s="17">
        <v>3.4</v>
      </c>
      <c r="BG51" s="17">
        <v>7.67</v>
      </c>
      <c r="BH51" s="17">
        <v>3.72</v>
      </c>
      <c r="BI51" s="17">
        <v>4.34</v>
      </c>
      <c r="BJ51" s="17">
        <v>4.34</v>
      </c>
      <c r="BK51" s="17">
        <v>0.72</v>
      </c>
      <c r="BL51" s="17">
        <v>1.72</v>
      </c>
      <c r="BM51" s="20">
        <f t="shared" si="10"/>
        <v>1205.1699999999887</v>
      </c>
      <c r="BN51" s="20">
        <f t="shared" si="13"/>
        <v>352.1800000000004</v>
      </c>
      <c r="BO51" s="20">
        <f t="shared" si="13"/>
        <v>1386.0399999999979</v>
      </c>
      <c r="BP51" s="20">
        <f t="shared" si="13"/>
        <v>859.77000000000055</v>
      </c>
      <c r="BQ51" s="20">
        <f t="shared" si="13"/>
        <v>1370.9299999999937</v>
      </c>
      <c r="BR51" s="20">
        <f t="shared" si="13"/>
        <v>425.88999999999839</v>
      </c>
      <c r="BS51" s="20">
        <f t="shared" si="13"/>
        <v>957.04999999999779</v>
      </c>
      <c r="BT51" s="20">
        <f t="shared" si="13"/>
        <v>462.15999999999997</v>
      </c>
      <c r="BU51" s="20">
        <f t="shared" si="13"/>
        <v>537.73000000000059</v>
      </c>
      <c r="BV51" s="20">
        <f t="shared" si="13"/>
        <v>536.40000000000043</v>
      </c>
      <c r="BW51" s="20">
        <f t="shared" si="13"/>
        <v>89.020000000000039</v>
      </c>
      <c r="BX51" s="20">
        <f t="shared" si="13"/>
        <v>211.00999999999962</v>
      </c>
      <c r="BY51" s="17">
        <f t="shared" si="3"/>
        <v>5704.8999999999805</v>
      </c>
      <c r="BZ51" s="17">
        <f t="shared" si="4"/>
        <v>285.27999999999975</v>
      </c>
      <c r="CA51" s="17">
        <f t="shared" si="5"/>
        <v>2403.1699999999978</v>
      </c>
      <c r="CB51" s="17">
        <f t="shared" si="6"/>
        <v>8393.3499999999785</v>
      </c>
    </row>
    <row r="52" spans="1:80" x14ac:dyDescent="0.25">
      <c r="A52" t="str">
        <f t="shared" si="11"/>
        <v>ENCR.SPCIMP</v>
      </c>
      <c r="B52" s="1" t="s">
        <v>86</v>
      </c>
      <c r="C52" s="1" t="s">
        <v>88</v>
      </c>
      <c r="D52" s="1" t="s">
        <v>73</v>
      </c>
      <c r="E52" s="17">
        <v>4.8400000000000318</v>
      </c>
      <c r="F52" s="17">
        <v>0</v>
      </c>
      <c r="G52" s="17">
        <v>13.350000000000136</v>
      </c>
      <c r="H52" s="17">
        <v>0</v>
      </c>
      <c r="I52" s="17">
        <v>34.509999999999764</v>
      </c>
      <c r="J52" s="17">
        <v>0</v>
      </c>
      <c r="K52" s="17">
        <v>6.7599999999999909</v>
      </c>
      <c r="L52" s="17">
        <v>3.8100000000000023</v>
      </c>
      <c r="M52" s="17">
        <v>0</v>
      </c>
      <c r="N52" s="17">
        <v>0.55000000000000426</v>
      </c>
      <c r="O52" s="17">
        <v>0</v>
      </c>
      <c r="P52" s="17">
        <v>8.1099999999999</v>
      </c>
      <c r="Q52" s="20">
        <v>0.24000000000000199</v>
      </c>
      <c r="R52" s="20">
        <v>0</v>
      </c>
      <c r="S52" s="20">
        <v>0.66000000000000369</v>
      </c>
      <c r="T52" s="20">
        <v>0</v>
      </c>
      <c r="U52" s="20">
        <v>1.730000000000004</v>
      </c>
      <c r="V52" s="20">
        <v>0</v>
      </c>
      <c r="W52" s="20">
        <v>0.32999999999999829</v>
      </c>
      <c r="X52" s="20">
        <v>0.19000000000000128</v>
      </c>
      <c r="Y52" s="20">
        <v>0</v>
      </c>
      <c r="Z52" s="20">
        <v>3.0000000000000249E-2</v>
      </c>
      <c r="AA52" s="20">
        <v>0</v>
      </c>
      <c r="AB52" s="20">
        <v>0.41000000000000014</v>
      </c>
      <c r="AC52" s="17">
        <v>2.0799999999999841</v>
      </c>
      <c r="AD52" s="17">
        <v>0</v>
      </c>
      <c r="AE52" s="17">
        <v>5.6100000000000136</v>
      </c>
      <c r="AF52" s="17">
        <v>0</v>
      </c>
      <c r="AG52" s="17">
        <v>14.159999999999968</v>
      </c>
      <c r="AH52" s="17">
        <v>0</v>
      </c>
      <c r="AI52" s="17">
        <v>2.710000000000008</v>
      </c>
      <c r="AJ52" s="17">
        <v>1.5099999999999909</v>
      </c>
      <c r="AK52" s="17">
        <v>0</v>
      </c>
      <c r="AL52" s="17">
        <v>0.20999999999999908</v>
      </c>
      <c r="AM52" s="17">
        <v>0</v>
      </c>
      <c r="AN52" s="17">
        <v>3.039999999999992</v>
      </c>
      <c r="AO52" s="20">
        <f t="shared" si="9"/>
        <v>7.1600000000000179</v>
      </c>
      <c r="AP52" s="20">
        <f t="shared" si="12"/>
        <v>0</v>
      </c>
      <c r="AQ52" s="20">
        <f t="shared" si="12"/>
        <v>19.620000000000154</v>
      </c>
      <c r="AR52" s="20">
        <f t="shared" si="12"/>
        <v>0</v>
      </c>
      <c r="AS52" s="20">
        <f t="shared" si="12"/>
        <v>50.399999999999736</v>
      </c>
      <c r="AT52" s="20">
        <f t="shared" si="12"/>
        <v>0</v>
      </c>
      <c r="AU52" s="20">
        <f t="shared" si="12"/>
        <v>9.7999999999999972</v>
      </c>
      <c r="AV52" s="20">
        <f t="shared" si="12"/>
        <v>5.5099999999999945</v>
      </c>
      <c r="AW52" s="20">
        <f t="shared" si="12"/>
        <v>0</v>
      </c>
      <c r="AX52" s="20">
        <f t="shared" si="12"/>
        <v>0.79000000000000359</v>
      </c>
      <c r="AY52" s="20">
        <f t="shared" si="12"/>
        <v>0</v>
      </c>
      <c r="AZ52" s="20">
        <f t="shared" si="12"/>
        <v>11.559999999999892</v>
      </c>
      <c r="BA52" s="17">
        <v>0.06</v>
      </c>
      <c r="BB52" s="17">
        <v>0</v>
      </c>
      <c r="BC52" s="17">
        <v>0.16</v>
      </c>
      <c r="BD52" s="17">
        <v>0</v>
      </c>
      <c r="BE52" s="17">
        <v>0.4</v>
      </c>
      <c r="BF52" s="17">
        <v>0</v>
      </c>
      <c r="BG52" s="17">
        <v>0.08</v>
      </c>
      <c r="BH52" s="17">
        <v>0.04</v>
      </c>
      <c r="BI52" s="17">
        <v>0</v>
      </c>
      <c r="BJ52" s="17">
        <v>0.01</v>
      </c>
      <c r="BK52" s="17">
        <v>0</v>
      </c>
      <c r="BL52" s="17">
        <v>0.09</v>
      </c>
      <c r="BM52" s="20">
        <f t="shared" si="10"/>
        <v>7.2200000000000175</v>
      </c>
      <c r="BN52" s="20">
        <f t="shared" si="13"/>
        <v>0</v>
      </c>
      <c r="BO52" s="20">
        <f t="shared" si="13"/>
        <v>19.780000000000154</v>
      </c>
      <c r="BP52" s="20">
        <f t="shared" si="13"/>
        <v>0</v>
      </c>
      <c r="BQ52" s="20">
        <f t="shared" si="13"/>
        <v>50.799999999999734</v>
      </c>
      <c r="BR52" s="20">
        <f t="shared" si="13"/>
        <v>0</v>
      </c>
      <c r="BS52" s="20">
        <f t="shared" si="13"/>
        <v>9.8799999999999972</v>
      </c>
      <c r="BT52" s="20">
        <f t="shared" si="13"/>
        <v>5.5499999999999945</v>
      </c>
      <c r="BU52" s="20">
        <f t="shared" si="13"/>
        <v>0</v>
      </c>
      <c r="BV52" s="20">
        <f t="shared" si="13"/>
        <v>0.8000000000000036</v>
      </c>
      <c r="BW52" s="20">
        <f t="shared" si="13"/>
        <v>0</v>
      </c>
      <c r="BX52" s="20">
        <f t="shared" si="13"/>
        <v>11.649999999999892</v>
      </c>
      <c r="BY52" s="17">
        <f t="shared" si="3"/>
        <v>71.929999999999836</v>
      </c>
      <c r="BZ52" s="17">
        <f t="shared" si="4"/>
        <v>3.5900000000000096</v>
      </c>
      <c r="CA52" s="17">
        <f t="shared" si="5"/>
        <v>30.159999999999954</v>
      </c>
      <c r="CB52" s="17">
        <f t="shared" si="6"/>
        <v>105.67999999999978</v>
      </c>
    </row>
    <row r="53" spans="1:80" x14ac:dyDescent="0.25">
      <c r="A53" t="str">
        <f t="shared" si="11"/>
        <v>EEMI.BCHIMP</v>
      </c>
      <c r="B53" s="1" t="s">
        <v>89</v>
      </c>
      <c r="C53" s="1" t="s">
        <v>90</v>
      </c>
      <c r="D53" s="1" t="s">
        <v>21</v>
      </c>
      <c r="E53" s="17">
        <v>59.25</v>
      </c>
      <c r="F53" s="17">
        <v>43.860000000000127</v>
      </c>
      <c r="G53" s="17">
        <v>19.940000000000055</v>
      </c>
      <c r="H53" s="17">
        <v>32.389999999999873</v>
      </c>
      <c r="I53" s="17">
        <v>67.369999999999891</v>
      </c>
      <c r="J53" s="17">
        <v>447.30000000000291</v>
      </c>
      <c r="K53" s="17">
        <v>170.53999999999905</v>
      </c>
      <c r="L53" s="17">
        <v>135.75</v>
      </c>
      <c r="M53" s="17">
        <v>74.730000000000018</v>
      </c>
      <c r="N53" s="17">
        <v>22.049999999999955</v>
      </c>
      <c r="O53" s="17">
        <v>189.88999999999942</v>
      </c>
      <c r="P53" s="17">
        <v>305.01999999999862</v>
      </c>
      <c r="Q53" s="20">
        <v>2.960000000000008</v>
      </c>
      <c r="R53" s="20">
        <v>2.1999999999999886</v>
      </c>
      <c r="S53" s="20">
        <v>0.99000000000000199</v>
      </c>
      <c r="T53" s="20">
        <v>1.6200000000000045</v>
      </c>
      <c r="U53" s="20">
        <v>3.3700000000000045</v>
      </c>
      <c r="V53" s="20">
        <v>22.370000000000005</v>
      </c>
      <c r="W53" s="20">
        <v>8.5200000000000387</v>
      </c>
      <c r="X53" s="20">
        <v>6.7799999999999727</v>
      </c>
      <c r="Y53" s="20">
        <v>3.7400000000000091</v>
      </c>
      <c r="Z53" s="20">
        <v>1.1000000000000014</v>
      </c>
      <c r="AA53" s="20">
        <v>9.4899999999999523</v>
      </c>
      <c r="AB53" s="20">
        <v>15.25</v>
      </c>
      <c r="AC53" s="17">
        <v>25.490000000000009</v>
      </c>
      <c r="AD53" s="17">
        <v>18.649999999999977</v>
      </c>
      <c r="AE53" s="17">
        <v>8.3900000000000432</v>
      </c>
      <c r="AF53" s="17">
        <v>13.450000000000045</v>
      </c>
      <c r="AG53" s="17">
        <v>27.650000000000091</v>
      </c>
      <c r="AH53" s="17">
        <v>181.35000000000036</v>
      </c>
      <c r="AI53" s="17">
        <v>68.300000000000182</v>
      </c>
      <c r="AJ53" s="17">
        <v>53.650000000000091</v>
      </c>
      <c r="AK53" s="17">
        <v>29.1400000000001</v>
      </c>
      <c r="AL53" s="17">
        <v>8.4799999999999613</v>
      </c>
      <c r="AM53" s="17">
        <v>72.059999999999945</v>
      </c>
      <c r="AN53" s="17">
        <v>114.18000000000029</v>
      </c>
      <c r="AO53" s="20">
        <f t="shared" si="9"/>
        <v>87.700000000000017</v>
      </c>
      <c r="AP53" s="20">
        <f t="shared" si="12"/>
        <v>64.710000000000093</v>
      </c>
      <c r="AQ53" s="20">
        <f t="shared" si="12"/>
        <v>29.3200000000001</v>
      </c>
      <c r="AR53" s="20">
        <f t="shared" si="12"/>
        <v>47.459999999999923</v>
      </c>
      <c r="AS53" s="20">
        <f t="shared" si="12"/>
        <v>98.389999999999986</v>
      </c>
      <c r="AT53" s="20">
        <f t="shared" si="12"/>
        <v>651.02000000000328</v>
      </c>
      <c r="AU53" s="20">
        <f t="shared" si="12"/>
        <v>247.35999999999927</v>
      </c>
      <c r="AV53" s="20">
        <f t="shared" si="12"/>
        <v>196.18000000000006</v>
      </c>
      <c r="AW53" s="20">
        <f t="shared" si="12"/>
        <v>107.61000000000013</v>
      </c>
      <c r="AX53" s="20">
        <f t="shared" si="12"/>
        <v>31.629999999999917</v>
      </c>
      <c r="AY53" s="20">
        <f t="shared" si="12"/>
        <v>271.43999999999932</v>
      </c>
      <c r="AZ53" s="20">
        <f t="shared" si="12"/>
        <v>434.44999999999891</v>
      </c>
      <c r="BA53" s="17">
        <v>0.69</v>
      </c>
      <c r="BB53" s="17">
        <v>0.51</v>
      </c>
      <c r="BC53" s="17">
        <v>0.23</v>
      </c>
      <c r="BD53" s="17">
        <v>0.38</v>
      </c>
      <c r="BE53" s="17">
        <v>0.79</v>
      </c>
      <c r="BF53" s="17">
        <v>5.24</v>
      </c>
      <c r="BG53" s="17">
        <v>2</v>
      </c>
      <c r="BH53" s="17">
        <v>1.59</v>
      </c>
      <c r="BI53" s="17">
        <v>0.88</v>
      </c>
      <c r="BJ53" s="17">
        <v>0.26</v>
      </c>
      <c r="BK53" s="17">
        <v>2.2200000000000002</v>
      </c>
      <c r="BL53" s="17">
        <v>3.57</v>
      </c>
      <c r="BM53" s="20">
        <f t="shared" si="10"/>
        <v>88.390000000000015</v>
      </c>
      <c r="BN53" s="20">
        <f t="shared" si="13"/>
        <v>65.220000000000098</v>
      </c>
      <c r="BO53" s="20">
        <f t="shared" si="13"/>
        <v>29.5500000000001</v>
      </c>
      <c r="BP53" s="20">
        <f t="shared" si="13"/>
        <v>47.839999999999925</v>
      </c>
      <c r="BQ53" s="20">
        <f t="shared" si="13"/>
        <v>99.179999999999993</v>
      </c>
      <c r="BR53" s="20">
        <f t="shared" si="13"/>
        <v>656.26000000000329</v>
      </c>
      <c r="BS53" s="20">
        <f t="shared" si="13"/>
        <v>249.35999999999927</v>
      </c>
      <c r="BT53" s="20">
        <f t="shared" si="13"/>
        <v>197.77000000000007</v>
      </c>
      <c r="BU53" s="20">
        <f t="shared" si="13"/>
        <v>108.49000000000012</v>
      </c>
      <c r="BV53" s="20">
        <f t="shared" si="13"/>
        <v>31.889999999999919</v>
      </c>
      <c r="BW53" s="20">
        <f t="shared" si="13"/>
        <v>273.65999999999934</v>
      </c>
      <c r="BX53" s="20">
        <f t="shared" si="13"/>
        <v>438.0199999999989</v>
      </c>
      <c r="BY53" s="17">
        <f t="shared" si="3"/>
        <v>1568.09</v>
      </c>
      <c r="BZ53" s="17">
        <f t="shared" si="4"/>
        <v>78.389999999999986</v>
      </c>
      <c r="CA53" s="17">
        <f t="shared" si="5"/>
        <v>639.15000000000123</v>
      </c>
      <c r="CB53" s="17">
        <f t="shared" si="6"/>
        <v>2285.630000000001</v>
      </c>
    </row>
    <row r="54" spans="1:80" x14ac:dyDescent="0.25">
      <c r="A54" t="str">
        <f t="shared" si="11"/>
        <v>EEMI.BCHEXP</v>
      </c>
      <c r="B54" s="1" t="s">
        <v>89</v>
      </c>
      <c r="C54" s="1" t="s">
        <v>91</v>
      </c>
      <c r="D54" s="1" t="s">
        <v>28</v>
      </c>
      <c r="E54" s="17">
        <v>0</v>
      </c>
      <c r="F54" s="17">
        <v>2.3000000000000114</v>
      </c>
      <c r="G54" s="17">
        <v>1.9599999999999937</v>
      </c>
      <c r="H54" s="17">
        <v>5.2099999999999795</v>
      </c>
      <c r="I54" s="17">
        <v>4.6299999999999955</v>
      </c>
      <c r="J54" s="17">
        <v>12.830000000000041</v>
      </c>
      <c r="K54" s="17">
        <v>0.48999999999999844</v>
      </c>
      <c r="L54" s="17">
        <v>3.6400000000000148</v>
      </c>
      <c r="M54" s="17">
        <v>4.8500000000000227</v>
      </c>
      <c r="N54" s="17">
        <v>43.240000000000236</v>
      </c>
      <c r="O54" s="17">
        <v>21.820000000000164</v>
      </c>
      <c r="P54" s="17">
        <v>4.8400000000000318</v>
      </c>
      <c r="Q54" s="20">
        <v>0</v>
      </c>
      <c r="R54" s="20">
        <v>0.11000000000000032</v>
      </c>
      <c r="S54" s="20">
        <v>0.10000000000000053</v>
      </c>
      <c r="T54" s="20">
        <v>0.25999999999999979</v>
      </c>
      <c r="U54" s="20">
        <v>0.22999999999999865</v>
      </c>
      <c r="V54" s="20">
        <v>0.65000000000000213</v>
      </c>
      <c r="W54" s="20">
        <v>3.0000000000000027E-2</v>
      </c>
      <c r="X54" s="20">
        <v>0.17999999999999972</v>
      </c>
      <c r="Y54" s="20">
        <v>0.25</v>
      </c>
      <c r="Z54" s="20">
        <v>2.1700000000000017</v>
      </c>
      <c r="AA54" s="20">
        <v>1.0899999999999963</v>
      </c>
      <c r="AB54" s="20">
        <v>0.25</v>
      </c>
      <c r="AC54" s="17">
        <v>0</v>
      </c>
      <c r="AD54" s="17">
        <v>0.97999999999999687</v>
      </c>
      <c r="AE54" s="17">
        <v>0.82000000000000028</v>
      </c>
      <c r="AF54" s="17">
        <v>2.1699999999999875</v>
      </c>
      <c r="AG54" s="17">
        <v>1.8999999999999915</v>
      </c>
      <c r="AH54" s="17">
        <v>5.1999999999999886</v>
      </c>
      <c r="AI54" s="17">
        <v>0.19999999999999929</v>
      </c>
      <c r="AJ54" s="17">
        <v>1.4399999999999977</v>
      </c>
      <c r="AK54" s="17">
        <v>1.8900000000000006</v>
      </c>
      <c r="AL54" s="17">
        <v>16.639999999999986</v>
      </c>
      <c r="AM54" s="17">
        <v>8.2800000000000296</v>
      </c>
      <c r="AN54" s="17">
        <v>1.8099999999999881</v>
      </c>
      <c r="AO54" s="20">
        <f t="shared" si="9"/>
        <v>0</v>
      </c>
      <c r="AP54" s="20">
        <f t="shared" si="12"/>
        <v>3.3900000000000086</v>
      </c>
      <c r="AQ54" s="20">
        <f t="shared" si="12"/>
        <v>2.8799999999999946</v>
      </c>
      <c r="AR54" s="20">
        <f t="shared" si="12"/>
        <v>7.6399999999999668</v>
      </c>
      <c r="AS54" s="20">
        <f t="shared" si="12"/>
        <v>6.7599999999999856</v>
      </c>
      <c r="AT54" s="20">
        <f t="shared" si="12"/>
        <v>18.680000000000032</v>
      </c>
      <c r="AU54" s="20">
        <f t="shared" si="12"/>
        <v>0.71999999999999775</v>
      </c>
      <c r="AV54" s="20">
        <f t="shared" si="12"/>
        <v>5.2600000000000122</v>
      </c>
      <c r="AW54" s="20">
        <f t="shared" si="12"/>
        <v>6.9900000000000233</v>
      </c>
      <c r="AX54" s="20">
        <f t="shared" si="12"/>
        <v>62.050000000000225</v>
      </c>
      <c r="AY54" s="20">
        <f t="shared" si="12"/>
        <v>31.19000000000019</v>
      </c>
      <c r="AZ54" s="20">
        <f t="shared" si="12"/>
        <v>6.9000000000000199</v>
      </c>
      <c r="BA54" s="17">
        <v>0</v>
      </c>
      <c r="BB54" s="17">
        <v>0.03</v>
      </c>
      <c r="BC54" s="17">
        <v>0.02</v>
      </c>
      <c r="BD54" s="17">
        <v>0.06</v>
      </c>
      <c r="BE54" s="17">
        <v>0.05</v>
      </c>
      <c r="BF54" s="17">
        <v>0.15</v>
      </c>
      <c r="BG54" s="17">
        <v>0.01</v>
      </c>
      <c r="BH54" s="17">
        <v>0.04</v>
      </c>
      <c r="BI54" s="17">
        <v>0.06</v>
      </c>
      <c r="BJ54" s="17">
        <v>0.51</v>
      </c>
      <c r="BK54" s="17">
        <v>0.26</v>
      </c>
      <c r="BL54" s="17">
        <v>0.06</v>
      </c>
      <c r="BM54" s="20">
        <f t="shared" si="10"/>
        <v>0</v>
      </c>
      <c r="BN54" s="20">
        <f t="shared" si="13"/>
        <v>3.4200000000000084</v>
      </c>
      <c r="BO54" s="20">
        <f t="shared" si="13"/>
        <v>2.8999999999999946</v>
      </c>
      <c r="BP54" s="20">
        <f t="shared" si="13"/>
        <v>7.6999999999999664</v>
      </c>
      <c r="BQ54" s="20">
        <f t="shared" si="13"/>
        <v>6.8099999999999854</v>
      </c>
      <c r="BR54" s="20">
        <f t="shared" si="13"/>
        <v>18.83000000000003</v>
      </c>
      <c r="BS54" s="20">
        <f t="shared" si="13"/>
        <v>0.72999999999999776</v>
      </c>
      <c r="BT54" s="20">
        <f t="shared" si="13"/>
        <v>5.3000000000000123</v>
      </c>
      <c r="BU54" s="20">
        <f t="shared" si="13"/>
        <v>7.0500000000000229</v>
      </c>
      <c r="BV54" s="20">
        <f t="shared" si="13"/>
        <v>62.560000000000223</v>
      </c>
      <c r="BW54" s="20">
        <f t="shared" si="13"/>
        <v>31.450000000000191</v>
      </c>
      <c r="BX54" s="20">
        <f t="shared" si="13"/>
        <v>6.9600000000000195</v>
      </c>
      <c r="BY54" s="17">
        <f t="shared" si="3"/>
        <v>105.81000000000049</v>
      </c>
      <c r="BZ54" s="17">
        <f t="shared" si="4"/>
        <v>5.3199999999999994</v>
      </c>
      <c r="CA54" s="17">
        <f t="shared" si="5"/>
        <v>42.57999999999997</v>
      </c>
      <c r="CB54" s="17">
        <f t="shared" si="6"/>
        <v>153.71000000000043</v>
      </c>
    </row>
    <row r="55" spans="1:80" x14ac:dyDescent="0.25">
      <c r="A55" t="str">
        <f t="shared" si="11"/>
        <v>ENCR.BCHEXP</v>
      </c>
      <c r="B55" s="1" t="s">
        <v>86</v>
      </c>
      <c r="C55" s="1" t="s">
        <v>94</v>
      </c>
      <c r="D55" s="1" t="s">
        <v>28</v>
      </c>
      <c r="E55" s="17">
        <v>40.300000000000182</v>
      </c>
      <c r="F55" s="17">
        <v>156.90000000000146</v>
      </c>
      <c r="G55" s="17">
        <v>9.3700000000000045</v>
      </c>
      <c r="H55" s="17">
        <v>37.200000000000273</v>
      </c>
      <c r="I55" s="17">
        <v>6.7199999999999704</v>
      </c>
      <c r="J55" s="17">
        <v>106.05000000000018</v>
      </c>
      <c r="K55" s="17">
        <v>40.679999999999836</v>
      </c>
      <c r="L55" s="17">
        <v>166.44000000000051</v>
      </c>
      <c r="M55" s="17">
        <v>31.470000000000255</v>
      </c>
      <c r="N55" s="17">
        <v>78.369999999998527</v>
      </c>
      <c r="O55" s="17">
        <v>281.63000000000102</v>
      </c>
      <c r="P55" s="17">
        <v>132.46999999999935</v>
      </c>
      <c r="Q55" s="20">
        <v>2.0100000000000051</v>
      </c>
      <c r="R55" s="20">
        <v>7.8400000000000318</v>
      </c>
      <c r="S55" s="20">
        <v>0.47000000000000242</v>
      </c>
      <c r="T55" s="20">
        <v>1.8600000000000136</v>
      </c>
      <c r="U55" s="20">
        <v>0.33000000000000185</v>
      </c>
      <c r="V55" s="20">
        <v>5.3000000000000114</v>
      </c>
      <c r="W55" s="20">
        <v>2.0300000000000011</v>
      </c>
      <c r="X55" s="20">
        <v>8.3199999999999932</v>
      </c>
      <c r="Y55" s="20">
        <v>1.5699999999999932</v>
      </c>
      <c r="Z55" s="20">
        <v>3.9199999999999875</v>
      </c>
      <c r="AA55" s="20">
        <v>14.080000000000041</v>
      </c>
      <c r="AB55" s="20">
        <v>6.6200000000000045</v>
      </c>
      <c r="AC55" s="17">
        <v>17.340000000000032</v>
      </c>
      <c r="AD55" s="17">
        <v>66.710000000000036</v>
      </c>
      <c r="AE55" s="17">
        <v>3.9399999999999977</v>
      </c>
      <c r="AF55" s="17">
        <v>15.460000000000036</v>
      </c>
      <c r="AG55" s="17">
        <v>2.7600000000000193</v>
      </c>
      <c r="AH55" s="17">
        <v>43</v>
      </c>
      <c r="AI55" s="17">
        <v>16.289999999999964</v>
      </c>
      <c r="AJ55" s="17">
        <v>65.779999999999745</v>
      </c>
      <c r="AK55" s="17">
        <v>12.269999999999982</v>
      </c>
      <c r="AL55" s="17">
        <v>30.150000000000091</v>
      </c>
      <c r="AM55" s="17">
        <v>106.85999999999967</v>
      </c>
      <c r="AN55" s="17">
        <v>49.590000000000146</v>
      </c>
      <c r="AO55" s="20">
        <f t="shared" si="9"/>
        <v>59.650000000000219</v>
      </c>
      <c r="AP55" s="20">
        <f t="shared" si="12"/>
        <v>231.45000000000152</v>
      </c>
      <c r="AQ55" s="20">
        <f t="shared" si="12"/>
        <v>13.780000000000005</v>
      </c>
      <c r="AR55" s="20">
        <f t="shared" si="12"/>
        <v>54.520000000000323</v>
      </c>
      <c r="AS55" s="20">
        <f t="shared" si="12"/>
        <v>9.8099999999999916</v>
      </c>
      <c r="AT55" s="20">
        <f t="shared" si="12"/>
        <v>154.35000000000019</v>
      </c>
      <c r="AU55" s="20">
        <f t="shared" si="12"/>
        <v>58.999999999999801</v>
      </c>
      <c r="AV55" s="20">
        <f t="shared" si="12"/>
        <v>240.54000000000025</v>
      </c>
      <c r="AW55" s="20">
        <f t="shared" si="12"/>
        <v>45.31000000000023</v>
      </c>
      <c r="AX55" s="20">
        <f t="shared" si="12"/>
        <v>112.43999999999861</v>
      </c>
      <c r="AY55" s="20">
        <f t="shared" si="12"/>
        <v>402.57000000000073</v>
      </c>
      <c r="AZ55" s="20">
        <f t="shared" si="12"/>
        <v>188.6799999999995</v>
      </c>
      <c r="BA55" s="17">
        <v>0.47</v>
      </c>
      <c r="BB55" s="17">
        <v>1.84</v>
      </c>
      <c r="BC55" s="17">
        <v>0.11</v>
      </c>
      <c r="BD55" s="17">
        <v>0.44</v>
      </c>
      <c r="BE55" s="17">
        <v>0.08</v>
      </c>
      <c r="BF55" s="17">
        <v>1.24</v>
      </c>
      <c r="BG55" s="17">
        <v>0.48</v>
      </c>
      <c r="BH55" s="17">
        <v>1.95</v>
      </c>
      <c r="BI55" s="17">
        <v>0.37</v>
      </c>
      <c r="BJ55" s="17">
        <v>0.92</v>
      </c>
      <c r="BK55" s="17">
        <v>3.3</v>
      </c>
      <c r="BL55" s="17">
        <v>1.55</v>
      </c>
      <c r="BM55" s="20">
        <f t="shared" si="10"/>
        <v>60.120000000000218</v>
      </c>
      <c r="BN55" s="20">
        <f t="shared" si="13"/>
        <v>233.29000000000153</v>
      </c>
      <c r="BO55" s="20">
        <f t="shared" si="13"/>
        <v>13.890000000000004</v>
      </c>
      <c r="BP55" s="20">
        <f t="shared" si="13"/>
        <v>54.960000000000321</v>
      </c>
      <c r="BQ55" s="20">
        <f t="shared" si="13"/>
        <v>9.8899999999999917</v>
      </c>
      <c r="BR55" s="20">
        <f t="shared" si="13"/>
        <v>155.5900000000002</v>
      </c>
      <c r="BS55" s="20">
        <f t="shared" si="13"/>
        <v>59.479999999999798</v>
      </c>
      <c r="BT55" s="20">
        <f t="shared" si="13"/>
        <v>242.49000000000024</v>
      </c>
      <c r="BU55" s="20">
        <f t="shared" si="13"/>
        <v>45.680000000000227</v>
      </c>
      <c r="BV55" s="20">
        <f t="shared" si="13"/>
        <v>113.35999999999861</v>
      </c>
      <c r="BW55" s="20">
        <f t="shared" si="13"/>
        <v>405.87000000000074</v>
      </c>
      <c r="BX55" s="20">
        <f t="shared" si="13"/>
        <v>190.22999999999951</v>
      </c>
      <c r="BY55" s="17">
        <f t="shared" si="3"/>
        <v>1087.6000000000015</v>
      </c>
      <c r="BZ55" s="17">
        <f t="shared" si="4"/>
        <v>54.350000000000087</v>
      </c>
      <c r="CA55" s="17">
        <f t="shared" si="5"/>
        <v>442.89999999999981</v>
      </c>
      <c r="CB55" s="17">
        <f t="shared" si="6"/>
        <v>1584.8500000000015</v>
      </c>
    </row>
    <row r="56" spans="1:80" x14ac:dyDescent="0.25">
      <c r="A56" t="str">
        <f t="shared" si="11"/>
        <v>ENCR.SPCEXP</v>
      </c>
      <c r="B56" s="1" t="s">
        <v>86</v>
      </c>
      <c r="C56" s="1" t="s">
        <v>696</v>
      </c>
      <c r="D56" s="1" t="s">
        <v>74</v>
      </c>
      <c r="E56" s="17">
        <v>0</v>
      </c>
      <c r="F56" s="17">
        <v>0</v>
      </c>
      <c r="G56" s="17">
        <v>0</v>
      </c>
      <c r="H56" s="17">
        <v>0.12000000000000011</v>
      </c>
      <c r="I56" s="17">
        <v>0</v>
      </c>
      <c r="J56" s="17">
        <v>0</v>
      </c>
      <c r="K56" s="17">
        <v>0</v>
      </c>
      <c r="L56" s="17">
        <v>0</v>
      </c>
      <c r="M56" s="17">
        <v>0</v>
      </c>
      <c r="N56" s="17">
        <v>0</v>
      </c>
      <c r="O56" s="17">
        <v>3.210000000000008</v>
      </c>
      <c r="P56" s="17">
        <v>0.79999999999999716</v>
      </c>
      <c r="Q56" s="20">
        <v>0</v>
      </c>
      <c r="R56" s="20">
        <v>0</v>
      </c>
      <c r="S56" s="20">
        <v>0</v>
      </c>
      <c r="T56" s="20">
        <v>9.9999999999999811E-3</v>
      </c>
      <c r="U56" s="20">
        <v>0</v>
      </c>
      <c r="V56" s="20">
        <v>0</v>
      </c>
      <c r="W56" s="20">
        <v>0</v>
      </c>
      <c r="X56" s="20">
        <v>0</v>
      </c>
      <c r="Y56" s="20">
        <v>0</v>
      </c>
      <c r="Z56" s="20">
        <v>0</v>
      </c>
      <c r="AA56" s="20">
        <v>0.15999999999999925</v>
      </c>
      <c r="AB56" s="20">
        <v>4.0000000000000036E-2</v>
      </c>
      <c r="AC56" s="17">
        <v>0</v>
      </c>
      <c r="AD56" s="17">
        <v>0</v>
      </c>
      <c r="AE56" s="17">
        <v>0</v>
      </c>
      <c r="AF56" s="17">
        <v>5.0000000000000044E-2</v>
      </c>
      <c r="AG56" s="17">
        <v>0</v>
      </c>
      <c r="AH56" s="17">
        <v>0</v>
      </c>
      <c r="AI56" s="17">
        <v>0</v>
      </c>
      <c r="AJ56" s="17">
        <v>0</v>
      </c>
      <c r="AK56" s="17">
        <v>0</v>
      </c>
      <c r="AL56" s="17">
        <v>0</v>
      </c>
      <c r="AM56" s="17">
        <v>1.2199999999999989</v>
      </c>
      <c r="AN56" s="17">
        <v>0.29999999999999893</v>
      </c>
      <c r="AO56" s="20">
        <f t="shared" si="9"/>
        <v>0</v>
      </c>
      <c r="AP56" s="20">
        <f t="shared" si="12"/>
        <v>0</v>
      </c>
      <c r="AQ56" s="20">
        <f t="shared" si="12"/>
        <v>0</v>
      </c>
      <c r="AR56" s="20">
        <f t="shared" si="12"/>
        <v>0.18000000000000013</v>
      </c>
      <c r="AS56" s="20">
        <f t="shared" si="12"/>
        <v>0</v>
      </c>
      <c r="AT56" s="20">
        <f t="shared" si="12"/>
        <v>0</v>
      </c>
      <c r="AU56" s="20">
        <f t="shared" si="12"/>
        <v>0</v>
      </c>
      <c r="AV56" s="20">
        <f t="shared" si="12"/>
        <v>0</v>
      </c>
      <c r="AW56" s="20">
        <f t="shared" si="12"/>
        <v>0</v>
      </c>
      <c r="AX56" s="20">
        <f t="shared" si="12"/>
        <v>0</v>
      </c>
      <c r="AY56" s="20">
        <f t="shared" si="12"/>
        <v>4.5900000000000061</v>
      </c>
      <c r="AZ56" s="20">
        <f t="shared" si="12"/>
        <v>1.1399999999999961</v>
      </c>
      <c r="BA56" s="17">
        <v>0</v>
      </c>
      <c r="BB56" s="17">
        <v>0</v>
      </c>
      <c r="BC56" s="17">
        <v>0</v>
      </c>
      <c r="BD56" s="17">
        <v>0</v>
      </c>
      <c r="BE56" s="17">
        <v>0</v>
      </c>
      <c r="BF56" s="17">
        <v>0</v>
      </c>
      <c r="BG56" s="17">
        <v>0</v>
      </c>
      <c r="BH56" s="17">
        <v>0</v>
      </c>
      <c r="BI56" s="17">
        <v>0</v>
      </c>
      <c r="BJ56" s="17">
        <v>0</v>
      </c>
      <c r="BK56" s="17">
        <v>0.04</v>
      </c>
      <c r="BL56" s="17">
        <v>0.01</v>
      </c>
      <c r="BM56" s="20">
        <f t="shared" si="10"/>
        <v>0</v>
      </c>
      <c r="BN56" s="20">
        <f t="shared" si="13"/>
        <v>0</v>
      </c>
      <c r="BO56" s="20">
        <f t="shared" si="13"/>
        <v>0</v>
      </c>
      <c r="BP56" s="20">
        <f t="shared" si="13"/>
        <v>0.18000000000000013</v>
      </c>
      <c r="BQ56" s="20">
        <f t="shared" si="13"/>
        <v>0</v>
      </c>
      <c r="BR56" s="20">
        <f t="shared" si="13"/>
        <v>0</v>
      </c>
      <c r="BS56" s="20">
        <f t="shared" si="13"/>
        <v>0</v>
      </c>
      <c r="BT56" s="20">
        <f t="shared" si="13"/>
        <v>0</v>
      </c>
      <c r="BU56" s="20">
        <f t="shared" si="13"/>
        <v>0</v>
      </c>
      <c r="BV56" s="20">
        <f t="shared" si="13"/>
        <v>0</v>
      </c>
      <c r="BW56" s="20">
        <f t="shared" si="13"/>
        <v>4.6300000000000061</v>
      </c>
      <c r="BX56" s="20">
        <f t="shared" si="13"/>
        <v>1.1499999999999961</v>
      </c>
      <c r="BY56" s="17">
        <f t="shared" si="3"/>
        <v>4.1300000000000052</v>
      </c>
      <c r="BZ56" s="17">
        <f t="shared" si="4"/>
        <v>0.20999999999999927</v>
      </c>
      <c r="CA56" s="17">
        <f t="shared" si="5"/>
        <v>1.6199999999999979</v>
      </c>
      <c r="CB56" s="17">
        <f t="shared" si="6"/>
        <v>5.9600000000000017</v>
      </c>
    </row>
    <row r="57" spans="1:80" x14ac:dyDescent="0.25">
      <c r="A57" t="str">
        <f t="shared" si="11"/>
        <v>ENCR.ENC1</v>
      </c>
      <c r="B57" s="1" t="s">
        <v>86</v>
      </c>
      <c r="C57" s="1" t="s">
        <v>96</v>
      </c>
      <c r="D57" s="1" t="s">
        <v>96</v>
      </c>
      <c r="E57" s="17">
        <v>0</v>
      </c>
      <c r="F57" s="17">
        <v>0</v>
      </c>
      <c r="G57" s="17">
        <v>0</v>
      </c>
      <c r="H57" s="17">
        <v>0</v>
      </c>
      <c r="I57" s="17">
        <v>0</v>
      </c>
      <c r="J57" s="17">
        <v>0</v>
      </c>
      <c r="K57" s="17">
        <v>0</v>
      </c>
      <c r="L57" s="17">
        <v>0</v>
      </c>
      <c r="M57" s="17">
        <v>0</v>
      </c>
      <c r="N57" s="17">
        <v>0</v>
      </c>
      <c r="O57" s="17">
        <v>0</v>
      </c>
      <c r="P57" s="17">
        <v>0</v>
      </c>
      <c r="Q57" s="20">
        <v>0</v>
      </c>
      <c r="R57" s="20">
        <v>0</v>
      </c>
      <c r="S57" s="20">
        <v>0</v>
      </c>
      <c r="T57" s="20">
        <v>0</v>
      </c>
      <c r="U57" s="20">
        <v>0</v>
      </c>
      <c r="V57" s="20">
        <v>0</v>
      </c>
      <c r="W57" s="20">
        <v>0</v>
      </c>
      <c r="X57" s="20">
        <v>0</v>
      </c>
      <c r="Y57" s="20">
        <v>0</v>
      </c>
      <c r="Z57" s="20">
        <v>0</v>
      </c>
      <c r="AA57" s="20">
        <v>0</v>
      </c>
      <c r="AB57" s="20">
        <v>0</v>
      </c>
      <c r="AC57" s="17">
        <v>0</v>
      </c>
      <c r="AD57" s="17">
        <v>0</v>
      </c>
      <c r="AE57" s="17">
        <v>0</v>
      </c>
      <c r="AF57" s="17">
        <v>0</v>
      </c>
      <c r="AG57" s="17">
        <v>0</v>
      </c>
      <c r="AH57" s="17">
        <v>0</v>
      </c>
      <c r="AI57" s="17">
        <v>0</v>
      </c>
      <c r="AJ57" s="17">
        <v>0</v>
      </c>
      <c r="AK57" s="17">
        <v>0</v>
      </c>
      <c r="AL57" s="17">
        <v>0</v>
      </c>
      <c r="AM57" s="17">
        <v>0</v>
      </c>
      <c r="AN57" s="17">
        <v>0</v>
      </c>
      <c r="AO57" s="20">
        <f t="shared" si="9"/>
        <v>0</v>
      </c>
      <c r="AP57" s="20">
        <f t="shared" si="12"/>
        <v>0</v>
      </c>
      <c r="AQ57" s="20">
        <f t="shared" si="12"/>
        <v>0</v>
      </c>
      <c r="AR57" s="20">
        <f t="shared" si="12"/>
        <v>0</v>
      </c>
      <c r="AS57" s="20">
        <f t="shared" si="12"/>
        <v>0</v>
      </c>
      <c r="AT57" s="20">
        <f t="shared" si="12"/>
        <v>0</v>
      </c>
      <c r="AU57" s="20">
        <f t="shared" si="12"/>
        <v>0</v>
      </c>
      <c r="AV57" s="20">
        <f t="shared" si="12"/>
        <v>0</v>
      </c>
      <c r="AW57" s="20">
        <f t="shared" si="12"/>
        <v>0</v>
      </c>
      <c r="AX57" s="20">
        <f t="shared" si="12"/>
        <v>0</v>
      </c>
      <c r="AY57" s="20">
        <f t="shared" si="12"/>
        <v>0</v>
      </c>
      <c r="AZ57" s="20">
        <f t="shared" si="12"/>
        <v>0</v>
      </c>
      <c r="BA57" s="17">
        <v>0</v>
      </c>
      <c r="BB57" s="17">
        <v>0</v>
      </c>
      <c r="BC57" s="17">
        <v>0</v>
      </c>
      <c r="BD57" s="17">
        <v>0</v>
      </c>
      <c r="BE57" s="17">
        <v>0</v>
      </c>
      <c r="BF57" s="17">
        <v>0</v>
      </c>
      <c r="BG57" s="17">
        <v>0</v>
      </c>
      <c r="BH57" s="17">
        <v>0</v>
      </c>
      <c r="BI57" s="17">
        <v>0</v>
      </c>
      <c r="BJ57" s="17">
        <v>0</v>
      </c>
      <c r="BK57" s="17">
        <v>0</v>
      </c>
      <c r="BL57" s="17">
        <v>0</v>
      </c>
      <c r="BM57" s="20">
        <f t="shared" si="10"/>
        <v>0</v>
      </c>
      <c r="BN57" s="20">
        <f t="shared" si="13"/>
        <v>0</v>
      </c>
      <c r="BO57" s="20">
        <f t="shared" si="13"/>
        <v>0</v>
      </c>
      <c r="BP57" s="20">
        <f t="shared" si="13"/>
        <v>0</v>
      </c>
      <c r="BQ57" s="20">
        <f t="shared" si="13"/>
        <v>0</v>
      </c>
      <c r="BR57" s="20">
        <f t="shared" si="13"/>
        <v>0</v>
      </c>
      <c r="BS57" s="20">
        <f t="shared" si="13"/>
        <v>0</v>
      </c>
      <c r="BT57" s="20">
        <f t="shared" si="13"/>
        <v>0</v>
      </c>
      <c r="BU57" s="20">
        <f t="shared" si="13"/>
        <v>0</v>
      </c>
      <c r="BV57" s="20">
        <f t="shared" si="13"/>
        <v>0</v>
      </c>
      <c r="BW57" s="20">
        <f t="shared" si="13"/>
        <v>0</v>
      </c>
      <c r="BX57" s="20">
        <f t="shared" si="13"/>
        <v>0</v>
      </c>
      <c r="BY57" s="17">
        <f t="shared" si="3"/>
        <v>0</v>
      </c>
      <c r="BZ57" s="17">
        <f t="shared" si="4"/>
        <v>0</v>
      </c>
      <c r="CA57" s="17">
        <f t="shared" si="5"/>
        <v>0</v>
      </c>
      <c r="CB57" s="17">
        <f t="shared" si="6"/>
        <v>0</v>
      </c>
    </row>
    <row r="58" spans="1:80" x14ac:dyDescent="0.25">
      <c r="A58" t="str">
        <f t="shared" si="11"/>
        <v>PWX.FNG1</v>
      </c>
      <c r="B58" s="1" t="s">
        <v>99</v>
      </c>
      <c r="C58" s="1" t="s">
        <v>100</v>
      </c>
      <c r="D58" s="1" t="s">
        <v>100</v>
      </c>
      <c r="E58" s="17">
        <v>321.7300000000032</v>
      </c>
      <c r="F58" s="17">
        <v>368.31000000000495</v>
      </c>
      <c r="G58" s="17">
        <v>322.11000000000058</v>
      </c>
      <c r="H58" s="17">
        <v>278.22999999999593</v>
      </c>
      <c r="I58" s="17">
        <v>320.18000000000757</v>
      </c>
      <c r="J58" s="17">
        <v>320.73999999999796</v>
      </c>
      <c r="K58" s="17">
        <v>1142.5800000000163</v>
      </c>
      <c r="L58" s="17">
        <v>511.41000000000349</v>
      </c>
      <c r="M58" s="17">
        <v>248.72999999999593</v>
      </c>
      <c r="N58" s="17">
        <v>434.83999999999651</v>
      </c>
      <c r="O58" s="17">
        <v>297.7699999999968</v>
      </c>
      <c r="P58" s="17">
        <v>353.93000000000029</v>
      </c>
      <c r="Q58" s="20">
        <v>16.089999999999691</v>
      </c>
      <c r="R58" s="20">
        <v>18.419999999999618</v>
      </c>
      <c r="S58" s="20">
        <v>16.110000000000127</v>
      </c>
      <c r="T58" s="20">
        <v>13.910000000000082</v>
      </c>
      <c r="U58" s="20">
        <v>16.009999999999991</v>
      </c>
      <c r="V58" s="20">
        <v>16.039999999999964</v>
      </c>
      <c r="W58" s="20">
        <v>57.130000000000109</v>
      </c>
      <c r="X58" s="20">
        <v>25.570000000000164</v>
      </c>
      <c r="Y58" s="20">
        <v>12.430000000000064</v>
      </c>
      <c r="Z58" s="20">
        <v>21.739999999999782</v>
      </c>
      <c r="AA58" s="20">
        <v>14.8900000000001</v>
      </c>
      <c r="AB58" s="20">
        <v>17.699999999999818</v>
      </c>
      <c r="AC58" s="17">
        <v>138.43000000000029</v>
      </c>
      <c r="AD58" s="17">
        <v>156.59000000000015</v>
      </c>
      <c r="AE58" s="17">
        <v>135.47000000000116</v>
      </c>
      <c r="AF58" s="17">
        <v>115.59000000000015</v>
      </c>
      <c r="AG58" s="17">
        <v>131.44000000000051</v>
      </c>
      <c r="AH58" s="17">
        <v>130.03999999999905</v>
      </c>
      <c r="AI58" s="17">
        <v>457.61999999999534</v>
      </c>
      <c r="AJ58" s="17">
        <v>202.11000000000058</v>
      </c>
      <c r="AK58" s="17">
        <v>96.979999999999563</v>
      </c>
      <c r="AL58" s="17">
        <v>167.30000000000291</v>
      </c>
      <c r="AM58" s="17">
        <v>112.98999999999978</v>
      </c>
      <c r="AN58" s="17">
        <v>132.47999999999956</v>
      </c>
      <c r="AO58" s="20">
        <f t="shared" si="9"/>
        <v>476.25000000000318</v>
      </c>
      <c r="AP58" s="20">
        <f t="shared" si="12"/>
        <v>543.32000000000471</v>
      </c>
      <c r="AQ58" s="20">
        <f t="shared" si="12"/>
        <v>473.69000000000187</v>
      </c>
      <c r="AR58" s="20">
        <f t="shared" si="12"/>
        <v>407.72999999999615</v>
      </c>
      <c r="AS58" s="20">
        <f t="shared" si="12"/>
        <v>467.63000000000807</v>
      </c>
      <c r="AT58" s="20">
        <f t="shared" si="12"/>
        <v>466.81999999999698</v>
      </c>
      <c r="AU58" s="20">
        <f t="shared" si="12"/>
        <v>1657.3300000000118</v>
      </c>
      <c r="AV58" s="20">
        <f t="shared" si="12"/>
        <v>739.09000000000424</v>
      </c>
      <c r="AW58" s="20">
        <f t="shared" si="12"/>
        <v>358.13999999999555</v>
      </c>
      <c r="AX58" s="20">
        <f t="shared" si="12"/>
        <v>623.8799999999992</v>
      </c>
      <c r="AY58" s="20">
        <f t="shared" si="12"/>
        <v>425.64999999999668</v>
      </c>
      <c r="AZ58" s="20">
        <f t="shared" si="12"/>
        <v>504.10999999999967</v>
      </c>
      <c r="BA58" s="17">
        <v>3.77</v>
      </c>
      <c r="BB58" s="17">
        <v>4.3099999999999996</v>
      </c>
      <c r="BC58" s="17">
        <v>3.77</v>
      </c>
      <c r="BD58" s="17">
        <v>3.26</v>
      </c>
      <c r="BE58" s="17">
        <v>3.75</v>
      </c>
      <c r="BF58" s="17">
        <v>3.76</v>
      </c>
      <c r="BG58" s="17">
        <v>13.38</v>
      </c>
      <c r="BH58" s="17">
        <v>5.99</v>
      </c>
      <c r="BI58" s="17">
        <v>2.91</v>
      </c>
      <c r="BJ58" s="17">
        <v>5.09</v>
      </c>
      <c r="BK58" s="17">
        <v>3.49</v>
      </c>
      <c r="BL58" s="17">
        <v>4.1500000000000004</v>
      </c>
      <c r="BM58" s="20">
        <f t="shared" si="10"/>
        <v>480.02000000000317</v>
      </c>
      <c r="BN58" s="20">
        <f t="shared" si="13"/>
        <v>547.63000000000466</v>
      </c>
      <c r="BO58" s="20">
        <f t="shared" si="13"/>
        <v>477.46000000000186</v>
      </c>
      <c r="BP58" s="20">
        <f t="shared" si="13"/>
        <v>410.98999999999614</v>
      </c>
      <c r="BQ58" s="20">
        <f t="shared" si="13"/>
        <v>471.38000000000807</v>
      </c>
      <c r="BR58" s="20">
        <f t="shared" si="13"/>
        <v>470.57999999999697</v>
      </c>
      <c r="BS58" s="20">
        <f t="shared" si="13"/>
        <v>1670.7100000000119</v>
      </c>
      <c r="BT58" s="20">
        <f t="shared" si="13"/>
        <v>745.08000000000425</v>
      </c>
      <c r="BU58" s="20">
        <f t="shared" si="13"/>
        <v>361.04999999999558</v>
      </c>
      <c r="BV58" s="20">
        <f t="shared" si="13"/>
        <v>628.96999999999923</v>
      </c>
      <c r="BW58" s="20">
        <f t="shared" si="13"/>
        <v>429.13999999999669</v>
      </c>
      <c r="BX58" s="20">
        <f t="shared" si="13"/>
        <v>508.25999999999965</v>
      </c>
      <c r="BY58" s="17">
        <f t="shared" si="3"/>
        <v>4920.5600000000195</v>
      </c>
      <c r="BZ58" s="17">
        <f t="shared" si="4"/>
        <v>246.03999999999951</v>
      </c>
      <c r="CA58" s="17">
        <f t="shared" si="5"/>
        <v>2034.6699999999992</v>
      </c>
      <c r="CB58" s="17">
        <f t="shared" si="6"/>
        <v>7201.2700000000186</v>
      </c>
    </row>
    <row r="59" spans="1:80" x14ac:dyDescent="0.25">
      <c r="A59" t="str">
        <f t="shared" si="11"/>
        <v>TAU.GHO</v>
      </c>
      <c r="B59" s="1" t="s">
        <v>31</v>
      </c>
      <c r="C59" s="1" t="s">
        <v>101</v>
      </c>
      <c r="D59" s="1" t="s">
        <v>101</v>
      </c>
      <c r="E59" s="17">
        <v>303.91000000000349</v>
      </c>
      <c r="F59" s="17">
        <v>297.45999999999913</v>
      </c>
      <c r="G59" s="17">
        <v>264.18999999999869</v>
      </c>
      <c r="H59" s="17">
        <v>242.29999999999927</v>
      </c>
      <c r="I59" s="17">
        <v>446.2699999999968</v>
      </c>
      <c r="J59" s="17">
        <v>614.75</v>
      </c>
      <c r="K59" s="17">
        <v>2191.0499999999884</v>
      </c>
      <c r="L59" s="17">
        <v>682.02999999999884</v>
      </c>
      <c r="M59" s="17">
        <v>327.04999999998836</v>
      </c>
      <c r="N59" s="17">
        <v>357.7699999999968</v>
      </c>
      <c r="O59" s="17">
        <v>301.2699999999968</v>
      </c>
      <c r="P59" s="17">
        <v>391.37000000000262</v>
      </c>
      <c r="Q59" s="20">
        <v>15.200000000000045</v>
      </c>
      <c r="R59" s="20">
        <v>14.879999999999882</v>
      </c>
      <c r="S59" s="20">
        <v>13.210000000000036</v>
      </c>
      <c r="T59" s="20">
        <v>12.120000000000118</v>
      </c>
      <c r="U59" s="20">
        <v>22.320000000000164</v>
      </c>
      <c r="V59" s="20">
        <v>30.739999999999782</v>
      </c>
      <c r="W59" s="20">
        <v>109.55000000000109</v>
      </c>
      <c r="X59" s="20">
        <v>34.110000000000127</v>
      </c>
      <c r="Y59" s="20">
        <v>16.350000000000136</v>
      </c>
      <c r="Z59" s="20">
        <v>17.889999999999873</v>
      </c>
      <c r="AA59" s="20">
        <v>15.060000000000173</v>
      </c>
      <c r="AB59" s="20">
        <v>19.569999999999709</v>
      </c>
      <c r="AC59" s="17">
        <v>130.76000000000022</v>
      </c>
      <c r="AD59" s="17">
        <v>126.46999999999935</v>
      </c>
      <c r="AE59" s="17">
        <v>111.11000000000058</v>
      </c>
      <c r="AF59" s="17">
        <v>100.67000000000007</v>
      </c>
      <c r="AG59" s="17">
        <v>183.20999999999913</v>
      </c>
      <c r="AH59" s="17">
        <v>249.25</v>
      </c>
      <c r="AI59" s="17">
        <v>877.52999999999884</v>
      </c>
      <c r="AJ59" s="17">
        <v>269.53000000000247</v>
      </c>
      <c r="AK59" s="17">
        <v>127.51000000000022</v>
      </c>
      <c r="AL59" s="17">
        <v>137.64999999999964</v>
      </c>
      <c r="AM59" s="17">
        <v>114.30999999999949</v>
      </c>
      <c r="AN59" s="17">
        <v>146.4900000000016</v>
      </c>
      <c r="AO59" s="20">
        <f t="shared" si="9"/>
        <v>449.87000000000376</v>
      </c>
      <c r="AP59" s="20">
        <f t="shared" si="12"/>
        <v>438.80999999999835</v>
      </c>
      <c r="AQ59" s="20">
        <f t="shared" si="12"/>
        <v>388.50999999999931</v>
      </c>
      <c r="AR59" s="20">
        <f t="shared" si="12"/>
        <v>355.08999999999946</v>
      </c>
      <c r="AS59" s="20">
        <f t="shared" si="12"/>
        <v>651.79999999999609</v>
      </c>
      <c r="AT59" s="20">
        <f t="shared" si="12"/>
        <v>894.73999999999978</v>
      </c>
      <c r="AU59" s="20">
        <f t="shared" si="12"/>
        <v>3178.1299999999883</v>
      </c>
      <c r="AV59" s="20">
        <f t="shared" si="12"/>
        <v>985.67000000000144</v>
      </c>
      <c r="AW59" s="20">
        <f t="shared" si="12"/>
        <v>470.90999999998871</v>
      </c>
      <c r="AX59" s="20">
        <f t="shared" si="12"/>
        <v>513.30999999999631</v>
      </c>
      <c r="AY59" s="20">
        <f t="shared" si="12"/>
        <v>430.63999999999646</v>
      </c>
      <c r="AZ59" s="20">
        <f t="shared" si="12"/>
        <v>557.43000000000393</v>
      </c>
      <c r="BA59" s="17">
        <v>3.56</v>
      </c>
      <c r="BB59" s="17">
        <v>3.48</v>
      </c>
      <c r="BC59" s="17">
        <v>3.09</v>
      </c>
      <c r="BD59" s="17">
        <v>2.84</v>
      </c>
      <c r="BE59" s="17">
        <v>5.23</v>
      </c>
      <c r="BF59" s="17">
        <v>7.2</v>
      </c>
      <c r="BG59" s="17">
        <v>25.66</v>
      </c>
      <c r="BH59" s="17">
        <v>7.99</v>
      </c>
      <c r="BI59" s="17">
        <v>3.83</v>
      </c>
      <c r="BJ59" s="17">
        <v>4.1900000000000004</v>
      </c>
      <c r="BK59" s="17">
        <v>3.53</v>
      </c>
      <c r="BL59" s="17">
        <v>4.58</v>
      </c>
      <c r="BM59" s="20">
        <f t="shared" si="10"/>
        <v>453.43000000000376</v>
      </c>
      <c r="BN59" s="20">
        <f t="shared" si="13"/>
        <v>442.28999999999837</v>
      </c>
      <c r="BO59" s="20">
        <f t="shared" si="13"/>
        <v>391.59999999999928</v>
      </c>
      <c r="BP59" s="20">
        <f t="shared" si="13"/>
        <v>357.92999999999944</v>
      </c>
      <c r="BQ59" s="20">
        <f t="shared" si="13"/>
        <v>657.02999999999611</v>
      </c>
      <c r="BR59" s="20">
        <f t="shared" si="13"/>
        <v>901.93999999999983</v>
      </c>
      <c r="BS59" s="20">
        <f t="shared" si="13"/>
        <v>3203.7899999999881</v>
      </c>
      <c r="BT59" s="20">
        <f t="shared" si="13"/>
        <v>993.66000000000145</v>
      </c>
      <c r="BU59" s="20">
        <f t="shared" si="13"/>
        <v>474.7399999999887</v>
      </c>
      <c r="BV59" s="20">
        <f t="shared" si="13"/>
        <v>517.49999999999636</v>
      </c>
      <c r="BW59" s="20">
        <f t="shared" si="13"/>
        <v>434.16999999999643</v>
      </c>
      <c r="BX59" s="20">
        <f t="shared" si="13"/>
        <v>562.01000000000397</v>
      </c>
      <c r="BY59" s="17">
        <f t="shared" si="3"/>
        <v>6419.4199999999691</v>
      </c>
      <c r="BZ59" s="17">
        <f t="shared" si="4"/>
        <v>321.00000000000114</v>
      </c>
      <c r="CA59" s="17">
        <f t="shared" si="5"/>
        <v>2649.6700000000014</v>
      </c>
      <c r="CB59" s="17">
        <f t="shared" si="6"/>
        <v>9390.089999999971</v>
      </c>
    </row>
    <row r="60" spans="1:80" x14ac:dyDescent="0.25">
      <c r="A60" t="str">
        <f t="shared" si="11"/>
        <v>EPDC.GN1</v>
      </c>
      <c r="B60" s="1" t="s">
        <v>689</v>
      </c>
      <c r="C60" s="1" t="s">
        <v>103</v>
      </c>
      <c r="D60" s="1" t="s">
        <v>103</v>
      </c>
      <c r="E60" s="17">
        <v>5169.6499999999069</v>
      </c>
      <c r="F60" s="17">
        <v>5662.1200000001118</v>
      </c>
      <c r="G60" s="17">
        <v>3900.8000000000466</v>
      </c>
      <c r="H60" s="17">
        <v>4217.9699999999721</v>
      </c>
      <c r="I60" s="17">
        <v>3337.8299999999581</v>
      </c>
      <c r="J60" s="17">
        <v>4118.6699999996927</v>
      </c>
      <c r="K60" s="17">
        <v>12544.479999999981</v>
      </c>
      <c r="L60" s="17">
        <v>5384.1499999999069</v>
      </c>
      <c r="M60" s="17">
        <v>2469.4999999998836</v>
      </c>
      <c r="N60" s="17">
        <v>4301.3899999998976</v>
      </c>
      <c r="O60" s="17">
        <v>4462.3999999999069</v>
      </c>
      <c r="P60" s="17">
        <v>5592.1300000001211</v>
      </c>
      <c r="Q60" s="20">
        <v>258.48000000000138</v>
      </c>
      <c r="R60" s="20">
        <v>283.10000000000036</v>
      </c>
      <c r="S60" s="20">
        <v>195.04000000000087</v>
      </c>
      <c r="T60" s="20">
        <v>210.89999999999964</v>
      </c>
      <c r="U60" s="20">
        <v>166.88999999999942</v>
      </c>
      <c r="V60" s="20">
        <v>205.93000000000029</v>
      </c>
      <c r="W60" s="20">
        <v>627.22000000000116</v>
      </c>
      <c r="X60" s="20">
        <v>269.21000000000276</v>
      </c>
      <c r="Y60" s="20">
        <v>123.47999999999956</v>
      </c>
      <c r="Z60" s="20">
        <v>215.06999999999971</v>
      </c>
      <c r="AA60" s="20">
        <v>223.1200000000008</v>
      </c>
      <c r="AB60" s="20">
        <v>279.61000000000058</v>
      </c>
      <c r="AC60" s="17">
        <v>2224.2900000000081</v>
      </c>
      <c r="AD60" s="17">
        <v>2407.3299999999872</v>
      </c>
      <c r="AE60" s="17">
        <v>1640.5299999999988</v>
      </c>
      <c r="AF60" s="17">
        <v>1752.429999999993</v>
      </c>
      <c r="AG60" s="17">
        <v>1370.2900000000081</v>
      </c>
      <c r="AH60" s="17">
        <v>1669.8699999999953</v>
      </c>
      <c r="AI60" s="17">
        <v>5024.1500000000233</v>
      </c>
      <c r="AJ60" s="17">
        <v>2127.8099999999977</v>
      </c>
      <c r="AK60" s="17">
        <v>962.83999999999651</v>
      </c>
      <c r="AL60" s="17">
        <v>1654.9799999999959</v>
      </c>
      <c r="AM60" s="17">
        <v>1693.2299999999959</v>
      </c>
      <c r="AN60" s="17">
        <v>2093.1900000000023</v>
      </c>
      <c r="AO60" s="20">
        <f t="shared" si="9"/>
        <v>7652.4199999999164</v>
      </c>
      <c r="AP60" s="20">
        <f t="shared" si="12"/>
        <v>8352.5500000000993</v>
      </c>
      <c r="AQ60" s="20">
        <f t="shared" si="12"/>
        <v>5736.3700000000463</v>
      </c>
      <c r="AR60" s="20">
        <f t="shared" si="12"/>
        <v>6181.2999999999647</v>
      </c>
      <c r="AS60" s="20">
        <f t="shared" si="12"/>
        <v>4875.0099999999657</v>
      </c>
      <c r="AT60" s="20">
        <f t="shared" si="12"/>
        <v>5994.4699999996883</v>
      </c>
      <c r="AU60" s="20">
        <f t="shared" si="12"/>
        <v>18195.850000000006</v>
      </c>
      <c r="AV60" s="20">
        <f t="shared" si="12"/>
        <v>7781.1699999999073</v>
      </c>
      <c r="AW60" s="20">
        <f t="shared" si="12"/>
        <v>3555.8199999998797</v>
      </c>
      <c r="AX60" s="20">
        <f t="shared" si="12"/>
        <v>6171.4399999998932</v>
      </c>
      <c r="AY60" s="20">
        <f t="shared" si="12"/>
        <v>6378.7499999999036</v>
      </c>
      <c r="AZ60" s="20">
        <f t="shared" si="12"/>
        <v>7964.930000000124</v>
      </c>
      <c r="BA60" s="17">
        <v>60.55</v>
      </c>
      <c r="BB60" s="17">
        <v>66.319999999999993</v>
      </c>
      <c r="BC60" s="17">
        <v>45.69</v>
      </c>
      <c r="BD60" s="17">
        <v>49.4</v>
      </c>
      <c r="BE60" s="17">
        <v>39.090000000000003</v>
      </c>
      <c r="BF60" s="17">
        <v>48.24</v>
      </c>
      <c r="BG60" s="17">
        <v>146.91999999999999</v>
      </c>
      <c r="BH60" s="17">
        <v>63.06</v>
      </c>
      <c r="BI60" s="17">
        <v>28.92</v>
      </c>
      <c r="BJ60" s="17">
        <v>50.38</v>
      </c>
      <c r="BK60" s="17">
        <v>52.26</v>
      </c>
      <c r="BL60" s="17">
        <v>65.5</v>
      </c>
      <c r="BM60" s="20">
        <f t="shared" si="10"/>
        <v>7712.9699999999166</v>
      </c>
      <c r="BN60" s="20">
        <f t="shared" si="13"/>
        <v>8418.870000000099</v>
      </c>
      <c r="BO60" s="20">
        <f t="shared" si="13"/>
        <v>5782.0600000000459</v>
      </c>
      <c r="BP60" s="20">
        <f t="shared" si="13"/>
        <v>6230.6999999999643</v>
      </c>
      <c r="BQ60" s="20">
        <f t="shared" si="13"/>
        <v>4914.0999999999658</v>
      </c>
      <c r="BR60" s="20">
        <f t="shared" si="13"/>
        <v>6042.7099999996881</v>
      </c>
      <c r="BS60" s="20">
        <f t="shared" si="13"/>
        <v>18342.770000000004</v>
      </c>
      <c r="BT60" s="20">
        <f t="shared" si="13"/>
        <v>7844.2299999999077</v>
      </c>
      <c r="BU60" s="20">
        <f t="shared" si="13"/>
        <v>3584.7399999998797</v>
      </c>
      <c r="BV60" s="20">
        <f t="shared" si="13"/>
        <v>6221.8199999998933</v>
      </c>
      <c r="BW60" s="20">
        <f t="shared" si="13"/>
        <v>6431.0099999999038</v>
      </c>
      <c r="BX60" s="20">
        <f t="shared" si="13"/>
        <v>8030.430000000124</v>
      </c>
      <c r="BY60" s="17">
        <f t="shared" si="3"/>
        <v>61161.089999999385</v>
      </c>
      <c r="BZ60" s="17">
        <f t="shared" si="4"/>
        <v>3058.0500000000065</v>
      </c>
      <c r="CA60" s="17">
        <f t="shared" si="5"/>
        <v>25337.27</v>
      </c>
      <c r="CB60" s="17">
        <f t="shared" si="6"/>
        <v>89556.409999999392</v>
      </c>
    </row>
    <row r="61" spans="1:80" x14ac:dyDescent="0.25">
      <c r="A61" t="str">
        <f t="shared" si="11"/>
        <v>EPDC.GN2</v>
      </c>
      <c r="B61" s="1" t="s">
        <v>689</v>
      </c>
      <c r="C61" s="1" t="s">
        <v>104</v>
      </c>
      <c r="D61" s="1" t="s">
        <v>104</v>
      </c>
      <c r="E61" s="17">
        <v>6885.1099999998696</v>
      </c>
      <c r="F61" s="17">
        <v>6347.7800000000279</v>
      </c>
      <c r="G61" s="17">
        <v>6348.1499999999069</v>
      </c>
      <c r="H61" s="17">
        <v>5703.9199999999255</v>
      </c>
      <c r="I61" s="17">
        <v>5413.1899999999732</v>
      </c>
      <c r="J61" s="17">
        <v>5469.9299999999348</v>
      </c>
      <c r="K61" s="17">
        <v>13148.179999999702</v>
      </c>
      <c r="L61" s="17">
        <v>7513.8400000000838</v>
      </c>
      <c r="M61" s="17">
        <v>5351.1599999999162</v>
      </c>
      <c r="N61" s="17">
        <v>6658.25</v>
      </c>
      <c r="O61" s="17">
        <v>5899.5900000000547</v>
      </c>
      <c r="P61" s="17">
        <v>7379.5900000000838</v>
      </c>
      <c r="Q61" s="20">
        <v>344.25</v>
      </c>
      <c r="R61" s="20">
        <v>317.38999999999942</v>
      </c>
      <c r="S61" s="20">
        <v>317.40999999999985</v>
      </c>
      <c r="T61" s="20">
        <v>285.19999999999891</v>
      </c>
      <c r="U61" s="20">
        <v>270.65999999999985</v>
      </c>
      <c r="V61" s="20">
        <v>273.5</v>
      </c>
      <c r="W61" s="20">
        <v>657.41000000000349</v>
      </c>
      <c r="X61" s="20">
        <v>375.68999999999869</v>
      </c>
      <c r="Y61" s="20">
        <v>267.56000000000131</v>
      </c>
      <c r="Z61" s="20">
        <v>332.92000000000007</v>
      </c>
      <c r="AA61" s="20">
        <v>294.97999999999956</v>
      </c>
      <c r="AB61" s="20">
        <v>368.97999999999956</v>
      </c>
      <c r="AC61" s="17">
        <v>2962.3899999999994</v>
      </c>
      <c r="AD61" s="17">
        <v>2698.8500000000058</v>
      </c>
      <c r="AE61" s="17">
        <v>2669.7900000000081</v>
      </c>
      <c r="AF61" s="17">
        <v>2369.7900000000081</v>
      </c>
      <c r="AG61" s="17">
        <v>2222.3000000000029</v>
      </c>
      <c r="AH61" s="17">
        <v>2217.7200000000012</v>
      </c>
      <c r="AI61" s="17">
        <v>5265.9400000000023</v>
      </c>
      <c r="AJ61" s="17">
        <v>2969.460000000021</v>
      </c>
      <c r="AK61" s="17">
        <v>2086.3700000000099</v>
      </c>
      <c r="AL61" s="17">
        <v>2561.7899999999936</v>
      </c>
      <c r="AM61" s="17">
        <v>2238.570000000007</v>
      </c>
      <c r="AN61" s="17">
        <v>2762.2400000000052</v>
      </c>
      <c r="AO61" s="20">
        <f t="shared" si="9"/>
        <v>10191.749999999869</v>
      </c>
      <c r="AP61" s="20">
        <f t="shared" si="12"/>
        <v>9364.0200000000332</v>
      </c>
      <c r="AQ61" s="20">
        <f t="shared" si="12"/>
        <v>9335.3499999999149</v>
      </c>
      <c r="AR61" s="20">
        <f t="shared" si="12"/>
        <v>8358.9099999999326</v>
      </c>
      <c r="AS61" s="20">
        <f t="shared" si="12"/>
        <v>7906.149999999976</v>
      </c>
      <c r="AT61" s="20">
        <f t="shared" si="12"/>
        <v>7961.149999999936</v>
      </c>
      <c r="AU61" s="20">
        <f t="shared" si="12"/>
        <v>19071.529999999708</v>
      </c>
      <c r="AV61" s="20">
        <f t="shared" si="12"/>
        <v>10858.990000000103</v>
      </c>
      <c r="AW61" s="20">
        <f t="shared" si="12"/>
        <v>7705.0899999999274</v>
      </c>
      <c r="AX61" s="20">
        <f t="shared" si="12"/>
        <v>9552.9599999999937</v>
      </c>
      <c r="AY61" s="20">
        <f t="shared" si="12"/>
        <v>8433.1400000000613</v>
      </c>
      <c r="AZ61" s="20">
        <f t="shared" si="12"/>
        <v>10510.810000000089</v>
      </c>
      <c r="BA61" s="17">
        <v>80.64</v>
      </c>
      <c r="BB61" s="17">
        <v>74.349999999999994</v>
      </c>
      <c r="BC61" s="17">
        <v>74.349999999999994</v>
      </c>
      <c r="BD61" s="17">
        <v>66.81</v>
      </c>
      <c r="BE61" s="17">
        <v>63.4</v>
      </c>
      <c r="BF61" s="17">
        <v>64.069999999999993</v>
      </c>
      <c r="BG61" s="17">
        <v>153.99</v>
      </c>
      <c r="BH61" s="17">
        <v>88</v>
      </c>
      <c r="BI61" s="17">
        <v>62.67</v>
      </c>
      <c r="BJ61" s="17">
        <v>77.98</v>
      </c>
      <c r="BK61" s="17">
        <v>69.099999999999994</v>
      </c>
      <c r="BL61" s="17">
        <v>86.43</v>
      </c>
      <c r="BM61" s="20">
        <f t="shared" si="10"/>
        <v>10272.389999999868</v>
      </c>
      <c r="BN61" s="20">
        <f t="shared" si="13"/>
        <v>9438.3700000000335</v>
      </c>
      <c r="BO61" s="20">
        <f t="shared" si="13"/>
        <v>9409.6999999999152</v>
      </c>
      <c r="BP61" s="20">
        <f t="shared" si="13"/>
        <v>8425.719999999932</v>
      </c>
      <c r="BQ61" s="20">
        <f t="shared" si="13"/>
        <v>7969.5499999999756</v>
      </c>
      <c r="BR61" s="20">
        <f t="shared" si="13"/>
        <v>8025.2199999999357</v>
      </c>
      <c r="BS61" s="20">
        <f t="shared" si="13"/>
        <v>19225.519999999709</v>
      </c>
      <c r="BT61" s="20">
        <f t="shared" si="13"/>
        <v>10946.990000000103</v>
      </c>
      <c r="BU61" s="20">
        <f t="shared" si="13"/>
        <v>7767.7599999999275</v>
      </c>
      <c r="BV61" s="20">
        <f t="shared" si="13"/>
        <v>9630.9399999999932</v>
      </c>
      <c r="BW61" s="20">
        <f t="shared" si="13"/>
        <v>8502.2400000000616</v>
      </c>
      <c r="BX61" s="20">
        <f t="shared" si="13"/>
        <v>10597.240000000089</v>
      </c>
      <c r="BY61" s="17">
        <f t="shared" si="3"/>
        <v>82118.689999999478</v>
      </c>
      <c r="BZ61" s="17">
        <f t="shared" si="4"/>
        <v>4105.9500000000007</v>
      </c>
      <c r="CA61" s="17">
        <f t="shared" si="5"/>
        <v>33987.000000000058</v>
      </c>
      <c r="CB61" s="17">
        <f t="shared" si="6"/>
        <v>120211.63999999953</v>
      </c>
    </row>
    <row r="62" spans="1:80" x14ac:dyDescent="0.25">
      <c r="A62" t="str">
        <f t="shared" si="11"/>
        <v>EPDC.GN3</v>
      </c>
      <c r="B62" s="1" t="s">
        <v>689</v>
      </c>
      <c r="C62" s="1" t="s">
        <v>106</v>
      </c>
      <c r="D62" s="1" t="s">
        <v>106</v>
      </c>
      <c r="E62" s="17">
        <v>5989.7900000000373</v>
      </c>
      <c r="F62" s="17">
        <v>6478.3300000000745</v>
      </c>
      <c r="G62" s="17">
        <v>4828.7299999999814</v>
      </c>
      <c r="H62" s="17">
        <v>4183.4899999999907</v>
      </c>
      <c r="I62" s="17">
        <v>4700.7199999999721</v>
      </c>
      <c r="J62" s="17">
        <v>4584.7700000000186</v>
      </c>
      <c r="K62" s="17">
        <v>13445.550000000279</v>
      </c>
      <c r="L62" s="17">
        <v>6389.679999999702</v>
      </c>
      <c r="M62" s="17">
        <v>4435.3600000001024</v>
      </c>
      <c r="N62" s="17">
        <v>3989.8300000000745</v>
      </c>
      <c r="O62" s="17">
        <v>5201.690000000177</v>
      </c>
      <c r="P62" s="17">
        <v>6571.8499999998603</v>
      </c>
      <c r="Q62" s="20">
        <v>299.48999999999978</v>
      </c>
      <c r="R62" s="20">
        <v>323.91999999999825</v>
      </c>
      <c r="S62" s="20">
        <v>241.43999999999869</v>
      </c>
      <c r="T62" s="20">
        <v>209.18000000000029</v>
      </c>
      <c r="U62" s="20">
        <v>235.03000000000065</v>
      </c>
      <c r="V62" s="20">
        <v>229.23999999999978</v>
      </c>
      <c r="W62" s="20">
        <v>672.2699999999968</v>
      </c>
      <c r="X62" s="20">
        <v>319.47999999999956</v>
      </c>
      <c r="Y62" s="20">
        <v>221.77000000000044</v>
      </c>
      <c r="Z62" s="20">
        <v>199.48999999999978</v>
      </c>
      <c r="AA62" s="20">
        <v>260.07999999999993</v>
      </c>
      <c r="AB62" s="20">
        <v>328.60000000000218</v>
      </c>
      <c r="AC62" s="17">
        <v>2577.1700000000128</v>
      </c>
      <c r="AD62" s="17">
        <v>2754.359999999986</v>
      </c>
      <c r="AE62" s="17">
        <v>2030.7799999999988</v>
      </c>
      <c r="AF62" s="17">
        <v>1738.1000000000058</v>
      </c>
      <c r="AG62" s="17">
        <v>1929.8099999999977</v>
      </c>
      <c r="AH62" s="17">
        <v>1858.8399999999965</v>
      </c>
      <c r="AI62" s="17">
        <v>5385.0300000000279</v>
      </c>
      <c r="AJ62" s="17">
        <v>2525.1900000000023</v>
      </c>
      <c r="AK62" s="17">
        <v>1729.3099999999977</v>
      </c>
      <c r="AL62" s="17">
        <v>1535.0999999999913</v>
      </c>
      <c r="AM62" s="17">
        <v>1973.75</v>
      </c>
      <c r="AN62" s="17">
        <v>2459.9000000000233</v>
      </c>
      <c r="AO62" s="20">
        <f t="shared" si="9"/>
        <v>8866.4500000000498</v>
      </c>
      <c r="AP62" s="20">
        <f t="shared" si="12"/>
        <v>9556.6100000000588</v>
      </c>
      <c r="AQ62" s="20">
        <f t="shared" si="12"/>
        <v>7100.9499999999789</v>
      </c>
      <c r="AR62" s="20">
        <f t="shared" si="12"/>
        <v>6130.7699999999968</v>
      </c>
      <c r="AS62" s="20">
        <f t="shared" si="12"/>
        <v>6865.5599999999704</v>
      </c>
      <c r="AT62" s="20">
        <f t="shared" si="12"/>
        <v>6672.8500000000149</v>
      </c>
      <c r="AU62" s="20">
        <f t="shared" si="12"/>
        <v>19502.850000000304</v>
      </c>
      <c r="AV62" s="20">
        <f t="shared" si="12"/>
        <v>9234.3499999997039</v>
      </c>
      <c r="AW62" s="20">
        <f t="shared" si="12"/>
        <v>6386.4400000001006</v>
      </c>
      <c r="AX62" s="20">
        <f t="shared" si="12"/>
        <v>5724.4200000000656</v>
      </c>
      <c r="AY62" s="20">
        <f t="shared" si="12"/>
        <v>7435.5200000001769</v>
      </c>
      <c r="AZ62" s="20">
        <f t="shared" si="12"/>
        <v>9360.3499999998858</v>
      </c>
      <c r="BA62" s="17">
        <v>70.150000000000006</v>
      </c>
      <c r="BB62" s="17">
        <v>75.88</v>
      </c>
      <c r="BC62" s="17">
        <v>56.56</v>
      </c>
      <c r="BD62" s="17">
        <v>49</v>
      </c>
      <c r="BE62" s="17">
        <v>55.06</v>
      </c>
      <c r="BF62" s="17">
        <v>53.7</v>
      </c>
      <c r="BG62" s="17">
        <v>157.47999999999999</v>
      </c>
      <c r="BH62" s="17">
        <v>74.84</v>
      </c>
      <c r="BI62" s="17">
        <v>51.95</v>
      </c>
      <c r="BJ62" s="17">
        <v>46.73</v>
      </c>
      <c r="BK62" s="17">
        <v>60.92</v>
      </c>
      <c r="BL62" s="17">
        <v>76.97</v>
      </c>
      <c r="BM62" s="20">
        <f t="shared" si="10"/>
        <v>8936.6000000000495</v>
      </c>
      <c r="BN62" s="20">
        <f t="shared" si="13"/>
        <v>9632.490000000058</v>
      </c>
      <c r="BO62" s="20">
        <f t="shared" si="13"/>
        <v>7157.5099999999793</v>
      </c>
      <c r="BP62" s="20">
        <f t="shared" si="13"/>
        <v>6179.7699999999968</v>
      </c>
      <c r="BQ62" s="20">
        <f t="shared" si="13"/>
        <v>6920.6199999999708</v>
      </c>
      <c r="BR62" s="20">
        <f t="shared" si="13"/>
        <v>6726.5500000000147</v>
      </c>
      <c r="BS62" s="20">
        <f t="shared" si="13"/>
        <v>19660.330000000304</v>
      </c>
      <c r="BT62" s="20">
        <f t="shared" si="13"/>
        <v>9309.189999999704</v>
      </c>
      <c r="BU62" s="20">
        <f t="shared" si="13"/>
        <v>6438.3900000001004</v>
      </c>
      <c r="BV62" s="20">
        <f t="shared" si="13"/>
        <v>5771.1500000000651</v>
      </c>
      <c r="BW62" s="20">
        <f t="shared" si="13"/>
        <v>7496.440000000177</v>
      </c>
      <c r="BX62" s="20">
        <f t="shared" si="13"/>
        <v>9437.3199999998851</v>
      </c>
      <c r="BY62" s="17">
        <f t="shared" si="3"/>
        <v>70799.79000000027</v>
      </c>
      <c r="BZ62" s="17">
        <f t="shared" si="4"/>
        <v>3539.9899999999961</v>
      </c>
      <c r="CA62" s="17">
        <f t="shared" si="5"/>
        <v>29326.580000000045</v>
      </c>
      <c r="CB62" s="17">
        <f t="shared" si="6"/>
        <v>103666.36000000032</v>
      </c>
    </row>
    <row r="63" spans="1:80" x14ac:dyDescent="0.25">
      <c r="A63" t="str">
        <f t="shared" si="11"/>
        <v>CGEI.GPEC</v>
      </c>
      <c r="B63" s="1" t="s">
        <v>653</v>
      </c>
      <c r="C63" s="1" t="s">
        <v>108</v>
      </c>
      <c r="D63" s="1" t="s">
        <v>108</v>
      </c>
      <c r="E63" s="17">
        <v>135.79000000000087</v>
      </c>
      <c r="F63" s="17">
        <v>232.36000000000058</v>
      </c>
      <c r="G63" s="17">
        <v>166.97000000000116</v>
      </c>
      <c r="H63" s="17">
        <v>184.61000000000058</v>
      </c>
      <c r="I63" s="17">
        <v>180.19999999999709</v>
      </c>
      <c r="J63" s="17">
        <v>172.97000000000116</v>
      </c>
      <c r="K63" s="17">
        <v>546.06000000000495</v>
      </c>
      <c r="L63" s="17">
        <v>205.68000000000029</v>
      </c>
      <c r="M63" s="17">
        <v>196.03999999999724</v>
      </c>
      <c r="N63" s="17">
        <v>199.08000000000175</v>
      </c>
      <c r="O63" s="17">
        <v>222.45000000000073</v>
      </c>
      <c r="P63" s="17">
        <v>189.25</v>
      </c>
      <c r="Q63" s="20">
        <v>6.7900000000000063</v>
      </c>
      <c r="R63" s="20">
        <v>11.61</v>
      </c>
      <c r="S63" s="20">
        <v>8.3500000000000085</v>
      </c>
      <c r="T63" s="20">
        <v>9.23</v>
      </c>
      <c r="U63" s="20">
        <v>9.01</v>
      </c>
      <c r="V63" s="20">
        <v>8.65</v>
      </c>
      <c r="W63" s="20">
        <v>27.310000000000002</v>
      </c>
      <c r="X63" s="20">
        <v>10.280000000000001</v>
      </c>
      <c r="Y63" s="20">
        <v>9.8000000000000043</v>
      </c>
      <c r="Z63" s="20">
        <v>9.9600000000000009</v>
      </c>
      <c r="AA63" s="20">
        <v>11.119999999999997</v>
      </c>
      <c r="AB63" s="20">
        <v>9.4600000000000009</v>
      </c>
      <c r="AC63" s="17">
        <v>58.430000000000007</v>
      </c>
      <c r="AD63" s="17">
        <v>98.790000000000077</v>
      </c>
      <c r="AE63" s="17">
        <v>70.219999999999914</v>
      </c>
      <c r="AF63" s="17">
        <v>76.7</v>
      </c>
      <c r="AG63" s="17">
        <v>73.97</v>
      </c>
      <c r="AH63" s="17">
        <v>70.13</v>
      </c>
      <c r="AI63" s="17">
        <v>218.70000000000005</v>
      </c>
      <c r="AJ63" s="17">
        <v>81.279999999999973</v>
      </c>
      <c r="AK63" s="17">
        <v>76.430000000000007</v>
      </c>
      <c r="AL63" s="17">
        <v>76.600000000000023</v>
      </c>
      <c r="AM63" s="17">
        <v>84.409999999999968</v>
      </c>
      <c r="AN63" s="17">
        <v>70.829999999999984</v>
      </c>
      <c r="AO63" s="20">
        <f t="shared" si="9"/>
        <v>201.0100000000009</v>
      </c>
      <c r="AP63" s="20">
        <f t="shared" si="12"/>
        <v>342.76000000000067</v>
      </c>
      <c r="AQ63" s="20">
        <f t="shared" si="12"/>
        <v>245.5400000000011</v>
      </c>
      <c r="AR63" s="20">
        <f t="shared" si="12"/>
        <v>270.54000000000059</v>
      </c>
      <c r="AS63" s="20">
        <f t="shared" si="12"/>
        <v>263.17999999999711</v>
      </c>
      <c r="AT63" s="20">
        <f t="shared" si="12"/>
        <v>251.75000000000117</v>
      </c>
      <c r="AU63" s="20">
        <f t="shared" si="12"/>
        <v>792.07000000000494</v>
      </c>
      <c r="AV63" s="20">
        <f t="shared" si="12"/>
        <v>297.24000000000024</v>
      </c>
      <c r="AW63" s="20">
        <f t="shared" si="12"/>
        <v>282.26999999999725</v>
      </c>
      <c r="AX63" s="20">
        <f t="shared" si="12"/>
        <v>285.64000000000181</v>
      </c>
      <c r="AY63" s="20">
        <f t="shared" si="12"/>
        <v>317.9800000000007</v>
      </c>
      <c r="AZ63" s="20">
        <f t="shared" si="12"/>
        <v>269.53999999999996</v>
      </c>
      <c r="BA63" s="17">
        <v>1.59</v>
      </c>
      <c r="BB63" s="17">
        <v>2.72</v>
      </c>
      <c r="BC63" s="17">
        <v>1.96</v>
      </c>
      <c r="BD63" s="17">
        <v>2.16</v>
      </c>
      <c r="BE63" s="17">
        <v>2.11</v>
      </c>
      <c r="BF63" s="17">
        <v>2.0299999999999998</v>
      </c>
      <c r="BG63" s="17">
        <v>6.4</v>
      </c>
      <c r="BH63" s="17">
        <v>2.41</v>
      </c>
      <c r="BI63" s="17">
        <v>2.2999999999999998</v>
      </c>
      <c r="BJ63" s="17">
        <v>2.33</v>
      </c>
      <c r="BK63" s="17">
        <v>2.61</v>
      </c>
      <c r="BL63" s="17">
        <v>2.2200000000000002</v>
      </c>
      <c r="BM63" s="20">
        <f t="shared" si="10"/>
        <v>202.6000000000009</v>
      </c>
      <c r="BN63" s="20">
        <f t="shared" si="13"/>
        <v>345.4800000000007</v>
      </c>
      <c r="BO63" s="20">
        <f t="shared" si="13"/>
        <v>247.50000000000111</v>
      </c>
      <c r="BP63" s="20">
        <f t="shared" si="13"/>
        <v>272.70000000000061</v>
      </c>
      <c r="BQ63" s="20">
        <f t="shared" si="13"/>
        <v>265.28999999999712</v>
      </c>
      <c r="BR63" s="20">
        <f t="shared" si="13"/>
        <v>253.78000000000117</v>
      </c>
      <c r="BS63" s="20">
        <f t="shared" si="13"/>
        <v>798.47000000000492</v>
      </c>
      <c r="BT63" s="20">
        <f t="shared" si="13"/>
        <v>299.65000000000026</v>
      </c>
      <c r="BU63" s="20">
        <f t="shared" si="13"/>
        <v>284.56999999999726</v>
      </c>
      <c r="BV63" s="20">
        <f t="shared" si="13"/>
        <v>287.97000000000179</v>
      </c>
      <c r="BW63" s="20">
        <f t="shared" si="13"/>
        <v>320.59000000000071</v>
      </c>
      <c r="BX63" s="20">
        <f t="shared" si="13"/>
        <v>271.76</v>
      </c>
      <c r="BY63" s="17">
        <f t="shared" si="3"/>
        <v>2631.4600000000064</v>
      </c>
      <c r="BZ63" s="17">
        <f t="shared" si="4"/>
        <v>131.57000000000005</v>
      </c>
      <c r="CA63" s="17">
        <f t="shared" si="5"/>
        <v>1087.33</v>
      </c>
      <c r="CB63" s="17">
        <f t="shared" si="6"/>
        <v>3850.360000000006</v>
      </c>
    </row>
    <row r="64" spans="1:80" x14ac:dyDescent="0.25">
      <c r="A64" t="str">
        <f t="shared" si="11"/>
        <v>NXI.GWW1</v>
      </c>
      <c r="B64" s="1" t="s">
        <v>150</v>
      </c>
      <c r="C64" s="1" t="s">
        <v>110</v>
      </c>
      <c r="D64" s="1" t="s">
        <v>110</v>
      </c>
      <c r="E64" s="17">
        <v>1805.010000000002</v>
      </c>
      <c r="F64" s="17">
        <v>993.13000000000102</v>
      </c>
      <c r="G64" s="17">
        <v>1679.6100000000006</v>
      </c>
      <c r="H64" s="17">
        <v>923.66999999999825</v>
      </c>
      <c r="I64" s="17">
        <v>672.08999999999651</v>
      </c>
      <c r="J64" s="17">
        <v>819.22000000000116</v>
      </c>
      <c r="K64" s="17">
        <v>1886.7099999999991</v>
      </c>
      <c r="L64" s="17">
        <v>718.02999999999884</v>
      </c>
      <c r="M64" s="17">
        <v>757.81000000000131</v>
      </c>
      <c r="N64" s="17">
        <v>1655.1399999999994</v>
      </c>
      <c r="O64" s="17">
        <v>1259.010000000002</v>
      </c>
      <c r="P64" s="17">
        <v>1606.9100000000035</v>
      </c>
      <c r="Q64" s="20">
        <v>90.25</v>
      </c>
      <c r="R64" s="20">
        <v>49.650000000000091</v>
      </c>
      <c r="S64" s="20">
        <v>83.980000000000018</v>
      </c>
      <c r="T64" s="20">
        <v>46.179999999999836</v>
      </c>
      <c r="U64" s="20">
        <v>33.610000000000014</v>
      </c>
      <c r="V64" s="20">
        <v>40.959999999999809</v>
      </c>
      <c r="W64" s="20">
        <v>94.330000000000382</v>
      </c>
      <c r="X64" s="20">
        <v>35.899999999999977</v>
      </c>
      <c r="Y64" s="20">
        <v>37.889999999999986</v>
      </c>
      <c r="Z64" s="20">
        <v>82.75</v>
      </c>
      <c r="AA64" s="20">
        <v>62.950000000000045</v>
      </c>
      <c r="AB64" s="20">
        <v>80.349999999999909</v>
      </c>
      <c r="AC64" s="17">
        <v>776.63000000000102</v>
      </c>
      <c r="AD64" s="17">
        <v>422.23999999999978</v>
      </c>
      <c r="AE64" s="17">
        <v>706.38000000000102</v>
      </c>
      <c r="AF64" s="17">
        <v>383.76000000000022</v>
      </c>
      <c r="AG64" s="17">
        <v>275.92000000000007</v>
      </c>
      <c r="AH64" s="17">
        <v>332.14000000000124</v>
      </c>
      <c r="AI64" s="17">
        <v>755.63999999999942</v>
      </c>
      <c r="AJ64" s="17">
        <v>283.76000000000022</v>
      </c>
      <c r="AK64" s="17">
        <v>295.46000000000004</v>
      </c>
      <c r="AL64" s="17">
        <v>636.82999999999811</v>
      </c>
      <c r="AM64" s="17">
        <v>477.72999999999956</v>
      </c>
      <c r="AN64" s="17">
        <v>601.47999999999956</v>
      </c>
      <c r="AO64" s="20">
        <f t="shared" si="9"/>
        <v>2671.8900000000031</v>
      </c>
      <c r="AP64" s="20">
        <f t="shared" si="12"/>
        <v>1465.0200000000009</v>
      </c>
      <c r="AQ64" s="20">
        <f t="shared" si="12"/>
        <v>2469.9700000000016</v>
      </c>
      <c r="AR64" s="20">
        <f t="shared" si="12"/>
        <v>1353.6099999999983</v>
      </c>
      <c r="AS64" s="20">
        <f t="shared" si="12"/>
        <v>981.61999999999659</v>
      </c>
      <c r="AT64" s="20">
        <f t="shared" si="12"/>
        <v>1192.3200000000022</v>
      </c>
      <c r="AU64" s="20">
        <f t="shared" si="12"/>
        <v>2736.6799999999989</v>
      </c>
      <c r="AV64" s="20">
        <f t="shared" si="12"/>
        <v>1037.6899999999991</v>
      </c>
      <c r="AW64" s="20">
        <f t="shared" si="12"/>
        <v>1091.1600000000012</v>
      </c>
      <c r="AX64" s="20">
        <f t="shared" si="12"/>
        <v>2374.7199999999975</v>
      </c>
      <c r="AY64" s="20">
        <f t="shared" si="12"/>
        <v>1799.6900000000016</v>
      </c>
      <c r="AZ64" s="20">
        <f t="shared" si="12"/>
        <v>2288.740000000003</v>
      </c>
      <c r="BA64" s="17">
        <v>21.14</v>
      </c>
      <c r="BB64" s="17">
        <v>11.63</v>
      </c>
      <c r="BC64" s="17">
        <v>19.670000000000002</v>
      </c>
      <c r="BD64" s="17">
        <v>10.82</v>
      </c>
      <c r="BE64" s="17">
        <v>7.87</v>
      </c>
      <c r="BF64" s="17">
        <v>9.59</v>
      </c>
      <c r="BG64" s="17">
        <v>22.1</v>
      </c>
      <c r="BH64" s="17">
        <v>8.41</v>
      </c>
      <c r="BI64" s="17">
        <v>8.8800000000000008</v>
      </c>
      <c r="BJ64" s="17">
        <v>19.39</v>
      </c>
      <c r="BK64" s="17">
        <v>14.75</v>
      </c>
      <c r="BL64" s="17">
        <v>18.82</v>
      </c>
      <c r="BM64" s="20">
        <f t="shared" si="10"/>
        <v>2693.0300000000029</v>
      </c>
      <c r="BN64" s="20">
        <f t="shared" si="13"/>
        <v>1476.650000000001</v>
      </c>
      <c r="BO64" s="20">
        <f t="shared" si="13"/>
        <v>2489.6400000000017</v>
      </c>
      <c r="BP64" s="20">
        <f t="shared" si="13"/>
        <v>1364.4299999999982</v>
      </c>
      <c r="BQ64" s="20">
        <f t="shared" si="13"/>
        <v>989.4899999999966</v>
      </c>
      <c r="BR64" s="20">
        <f t="shared" si="13"/>
        <v>1201.9100000000021</v>
      </c>
      <c r="BS64" s="20">
        <f t="shared" si="13"/>
        <v>2758.7799999999988</v>
      </c>
      <c r="BT64" s="20">
        <f t="shared" si="13"/>
        <v>1046.0999999999992</v>
      </c>
      <c r="BU64" s="20">
        <f t="shared" si="13"/>
        <v>1100.0400000000013</v>
      </c>
      <c r="BV64" s="20">
        <f t="shared" si="13"/>
        <v>2394.1099999999974</v>
      </c>
      <c r="BW64" s="20">
        <f t="shared" si="13"/>
        <v>1814.4400000000016</v>
      </c>
      <c r="BX64" s="20">
        <f t="shared" si="13"/>
        <v>2307.5600000000031</v>
      </c>
      <c r="BY64" s="17">
        <f t="shared" si="3"/>
        <v>14776.340000000004</v>
      </c>
      <c r="BZ64" s="17">
        <f t="shared" si="4"/>
        <v>738.80000000000007</v>
      </c>
      <c r="CA64" s="17">
        <f t="shared" si="5"/>
        <v>6121.0400000000009</v>
      </c>
      <c r="CB64" s="17">
        <f t="shared" si="6"/>
        <v>21636.18</v>
      </c>
    </row>
    <row r="65" spans="1:80" x14ac:dyDescent="0.25">
      <c r="A65" t="str">
        <f t="shared" si="11"/>
        <v>MPI.HRM</v>
      </c>
      <c r="B65" s="1" t="s">
        <v>707</v>
      </c>
      <c r="C65" s="1" t="s">
        <v>114</v>
      </c>
      <c r="D65" s="1" t="s">
        <v>114</v>
      </c>
      <c r="E65" s="17">
        <v>2353.5300000000279</v>
      </c>
      <c r="F65" s="17">
        <v>2032.8299999999872</v>
      </c>
      <c r="G65" s="17">
        <v>301.70000000000437</v>
      </c>
      <c r="H65" s="17">
        <v>0</v>
      </c>
      <c r="I65" s="17">
        <v>0</v>
      </c>
      <c r="J65" s="17">
        <v>0</v>
      </c>
      <c r="K65" s="17">
        <v>0</v>
      </c>
      <c r="L65" s="17">
        <v>0</v>
      </c>
      <c r="M65" s="17">
        <v>0</v>
      </c>
      <c r="N65" s="17">
        <v>0</v>
      </c>
      <c r="O65" s="17">
        <v>0</v>
      </c>
      <c r="P65" s="17">
        <v>0</v>
      </c>
      <c r="Q65" s="20">
        <v>117.68000000000029</v>
      </c>
      <c r="R65" s="20">
        <v>101.64999999999964</v>
      </c>
      <c r="S65" s="20">
        <v>15.080000000000155</v>
      </c>
      <c r="T65" s="20">
        <v>0</v>
      </c>
      <c r="U65" s="20">
        <v>0</v>
      </c>
      <c r="V65" s="20">
        <v>0</v>
      </c>
      <c r="W65" s="20">
        <v>0</v>
      </c>
      <c r="X65" s="20">
        <v>0</v>
      </c>
      <c r="Y65" s="20">
        <v>0</v>
      </c>
      <c r="Z65" s="20">
        <v>0</v>
      </c>
      <c r="AA65" s="20">
        <v>0</v>
      </c>
      <c r="AB65" s="20">
        <v>0</v>
      </c>
      <c r="AC65" s="17">
        <v>1012.6299999999901</v>
      </c>
      <c r="AD65" s="17">
        <v>864.27999999999884</v>
      </c>
      <c r="AE65" s="17">
        <v>126.88000000000102</v>
      </c>
      <c r="AF65" s="17">
        <v>0</v>
      </c>
      <c r="AG65" s="17">
        <v>0</v>
      </c>
      <c r="AH65" s="17">
        <v>0</v>
      </c>
      <c r="AI65" s="17">
        <v>0</v>
      </c>
      <c r="AJ65" s="17">
        <v>0</v>
      </c>
      <c r="AK65" s="17">
        <v>0</v>
      </c>
      <c r="AL65" s="17">
        <v>0</v>
      </c>
      <c r="AM65" s="17">
        <v>0</v>
      </c>
      <c r="AN65" s="17">
        <v>0</v>
      </c>
      <c r="AO65" s="20">
        <f t="shared" si="9"/>
        <v>3483.8400000000183</v>
      </c>
      <c r="AP65" s="20">
        <f t="shared" si="12"/>
        <v>2998.7599999999857</v>
      </c>
      <c r="AQ65" s="20">
        <f t="shared" si="12"/>
        <v>443.66000000000554</v>
      </c>
      <c r="AR65" s="20">
        <f t="shared" si="12"/>
        <v>0</v>
      </c>
      <c r="AS65" s="20">
        <f t="shared" si="12"/>
        <v>0</v>
      </c>
      <c r="AT65" s="20">
        <f t="shared" si="12"/>
        <v>0</v>
      </c>
      <c r="AU65" s="20">
        <f t="shared" si="12"/>
        <v>0</v>
      </c>
      <c r="AV65" s="20">
        <f t="shared" si="12"/>
        <v>0</v>
      </c>
      <c r="AW65" s="20">
        <f t="shared" si="12"/>
        <v>0</v>
      </c>
      <c r="AX65" s="20">
        <f t="shared" si="12"/>
        <v>0</v>
      </c>
      <c r="AY65" s="20">
        <f t="shared" si="12"/>
        <v>0</v>
      </c>
      <c r="AZ65" s="20">
        <f t="shared" si="12"/>
        <v>0</v>
      </c>
      <c r="BA65" s="17">
        <v>27.57</v>
      </c>
      <c r="BB65" s="17">
        <v>23.81</v>
      </c>
      <c r="BC65" s="17">
        <v>3.53</v>
      </c>
      <c r="BD65" s="17">
        <v>0</v>
      </c>
      <c r="BE65" s="17">
        <v>0</v>
      </c>
      <c r="BF65" s="17">
        <v>0</v>
      </c>
      <c r="BG65" s="17">
        <v>0</v>
      </c>
      <c r="BH65" s="17">
        <v>0</v>
      </c>
      <c r="BI65" s="17">
        <v>0</v>
      </c>
      <c r="BJ65" s="17">
        <v>0</v>
      </c>
      <c r="BK65" s="17">
        <v>0</v>
      </c>
      <c r="BL65" s="17">
        <v>0</v>
      </c>
      <c r="BM65" s="20">
        <f t="shared" si="10"/>
        <v>3511.4100000000185</v>
      </c>
      <c r="BN65" s="20">
        <f t="shared" si="13"/>
        <v>3022.5699999999856</v>
      </c>
      <c r="BO65" s="20">
        <f t="shared" si="13"/>
        <v>447.19000000000551</v>
      </c>
      <c r="BP65" s="20">
        <f t="shared" si="13"/>
        <v>0</v>
      </c>
      <c r="BQ65" s="20">
        <f t="shared" si="13"/>
        <v>0</v>
      </c>
      <c r="BR65" s="20">
        <f t="shared" si="13"/>
        <v>0</v>
      </c>
      <c r="BS65" s="20">
        <f t="shared" si="13"/>
        <v>0</v>
      </c>
      <c r="BT65" s="20">
        <f t="shared" si="13"/>
        <v>0</v>
      </c>
      <c r="BU65" s="20">
        <f t="shared" si="13"/>
        <v>0</v>
      </c>
      <c r="BV65" s="20">
        <f t="shared" si="13"/>
        <v>0</v>
      </c>
      <c r="BW65" s="20">
        <f t="shared" si="13"/>
        <v>0</v>
      </c>
      <c r="BX65" s="20">
        <f t="shared" si="13"/>
        <v>0</v>
      </c>
      <c r="BY65" s="17">
        <f t="shared" si="3"/>
        <v>4688.0600000000195</v>
      </c>
      <c r="BZ65" s="17">
        <f t="shared" si="4"/>
        <v>234.41000000000008</v>
      </c>
      <c r="CA65" s="17">
        <f t="shared" si="5"/>
        <v>2058.6999999999903</v>
      </c>
      <c r="CB65" s="17">
        <f t="shared" si="6"/>
        <v>6981.1700000000092</v>
      </c>
    </row>
    <row r="66" spans="1:80" x14ac:dyDescent="0.25">
      <c r="A66" t="str">
        <f t="shared" si="11"/>
        <v>MPLP.HRM</v>
      </c>
      <c r="B66" s="1" t="s">
        <v>113</v>
      </c>
      <c r="C66" s="1" t="s">
        <v>114</v>
      </c>
      <c r="D66" s="1" t="s">
        <v>114</v>
      </c>
      <c r="E66" s="17">
        <v>0</v>
      </c>
      <c r="F66" s="17">
        <v>0</v>
      </c>
      <c r="G66" s="17">
        <v>0</v>
      </c>
      <c r="H66" s="17">
        <v>1633.1700000000128</v>
      </c>
      <c r="I66" s="17">
        <v>1471.0200000000186</v>
      </c>
      <c r="J66" s="17">
        <v>1604.109999999986</v>
      </c>
      <c r="K66" s="17">
        <v>6116.5099999998929</v>
      </c>
      <c r="L66" s="17">
        <v>2556.7600000000093</v>
      </c>
      <c r="M66" s="17">
        <v>1423.1299999999756</v>
      </c>
      <c r="N66" s="17">
        <v>2305.8400000000256</v>
      </c>
      <c r="O66" s="17">
        <v>1789.5999999999767</v>
      </c>
      <c r="P66" s="17">
        <v>2119.1300000000047</v>
      </c>
      <c r="Q66" s="20">
        <v>0</v>
      </c>
      <c r="R66" s="20">
        <v>0</v>
      </c>
      <c r="S66" s="20">
        <v>0</v>
      </c>
      <c r="T66" s="20">
        <v>81.659999999999854</v>
      </c>
      <c r="U66" s="20">
        <v>73.550000000000182</v>
      </c>
      <c r="V66" s="20">
        <v>80.199999999999818</v>
      </c>
      <c r="W66" s="20">
        <v>305.81999999999971</v>
      </c>
      <c r="X66" s="20">
        <v>127.84000000000015</v>
      </c>
      <c r="Y66" s="20">
        <v>71.149999999999636</v>
      </c>
      <c r="Z66" s="20">
        <v>115.28999999999905</v>
      </c>
      <c r="AA66" s="20">
        <v>89.479999999999563</v>
      </c>
      <c r="AB66" s="20">
        <v>105.94999999999891</v>
      </c>
      <c r="AC66" s="17">
        <v>0</v>
      </c>
      <c r="AD66" s="17">
        <v>0</v>
      </c>
      <c r="AE66" s="17">
        <v>0</v>
      </c>
      <c r="AF66" s="17">
        <v>678.5199999999968</v>
      </c>
      <c r="AG66" s="17">
        <v>603.90999999999622</v>
      </c>
      <c r="AH66" s="17">
        <v>650.37000000000262</v>
      </c>
      <c r="AI66" s="17">
        <v>2449.7099999999919</v>
      </c>
      <c r="AJ66" s="17">
        <v>1010.4300000000076</v>
      </c>
      <c r="AK66" s="17">
        <v>554.86999999999534</v>
      </c>
      <c r="AL66" s="17">
        <v>887.17999999999302</v>
      </c>
      <c r="AM66" s="17">
        <v>679.05999999999767</v>
      </c>
      <c r="AN66" s="17">
        <v>793.2100000000064</v>
      </c>
      <c r="AO66" s="20">
        <f t="shared" si="9"/>
        <v>0</v>
      </c>
      <c r="AP66" s="20">
        <f t="shared" si="12"/>
        <v>0</v>
      </c>
      <c r="AQ66" s="20">
        <f t="shared" si="12"/>
        <v>0</v>
      </c>
      <c r="AR66" s="20">
        <f t="shared" si="12"/>
        <v>2393.3500000000095</v>
      </c>
      <c r="AS66" s="20">
        <f t="shared" si="12"/>
        <v>2148.480000000015</v>
      </c>
      <c r="AT66" s="20">
        <f t="shared" si="12"/>
        <v>2334.6799999999885</v>
      </c>
      <c r="AU66" s="20">
        <f t="shared" si="12"/>
        <v>8872.0399999998845</v>
      </c>
      <c r="AV66" s="20">
        <f t="shared" si="12"/>
        <v>3695.030000000017</v>
      </c>
      <c r="AW66" s="20">
        <f t="shared" si="12"/>
        <v>2049.1499999999705</v>
      </c>
      <c r="AX66" s="20">
        <f t="shared" si="12"/>
        <v>3308.3100000000177</v>
      </c>
      <c r="AY66" s="20">
        <f t="shared" si="12"/>
        <v>2558.139999999974</v>
      </c>
      <c r="AZ66" s="20">
        <f t="shared" si="12"/>
        <v>3018.29000000001</v>
      </c>
      <c r="BA66" s="17">
        <v>0</v>
      </c>
      <c r="BB66" s="17">
        <v>0</v>
      </c>
      <c r="BC66" s="17">
        <v>0</v>
      </c>
      <c r="BD66" s="17">
        <v>19.13</v>
      </c>
      <c r="BE66" s="17">
        <v>17.23</v>
      </c>
      <c r="BF66" s="17">
        <v>18.79</v>
      </c>
      <c r="BG66" s="17">
        <v>71.64</v>
      </c>
      <c r="BH66" s="17">
        <v>29.95</v>
      </c>
      <c r="BI66" s="17">
        <v>16.670000000000002</v>
      </c>
      <c r="BJ66" s="17">
        <v>27.01</v>
      </c>
      <c r="BK66" s="17">
        <v>20.96</v>
      </c>
      <c r="BL66" s="17">
        <v>24.82</v>
      </c>
      <c r="BM66" s="20">
        <f t="shared" si="10"/>
        <v>0</v>
      </c>
      <c r="BN66" s="20">
        <f t="shared" si="13"/>
        <v>0</v>
      </c>
      <c r="BO66" s="20">
        <f t="shared" si="13"/>
        <v>0</v>
      </c>
      <c r="BP66" s="20">
        <f t="shared" si="13"/>
        <v>2412.4800000000096</v>
      </c>
      <c r="BQ66" s="20">
        <f t="shared" si="13"/>
        <v>2165.710000000015</v>
      </c>
      <c r="BR66" s="20">
        <f t="shared" si="13"/>
        <v>2353.4699999999884</v>
      </c>
      <c r="BS66" s="20">
        <f t="shared" si="13"/>
        <v>8943.6799999998839</v>
      </c>
      <c r="BT66" s="20">
        <f t="shared" si="13"/>
        <v>3724.9800000000168</v>
      </c>
      <c r="BU66" s="20">
        <f t="shared" si="13"/>
        <v>2065.8199999999706</v>
      </c>
      <c r="BV66" s="20">
        <f t="shared" si="13"/>
        <v>3335.3200000000179</v>
      </c>
      <c r="BW66" s="20">
        <f t="shared" si="13"/>
        <v>2579.099999999974</v>
      </c>
      <c r="BX66" s="20">
        <f t="shared" si="13"/>
        <v>3043.1100000000101</v>
      </c>
      <c r="BY66" s="17">
        <f t="shared" si="3"/>
        <v>21019.269999999902</v>
      </c>
      <c r="BZ66" s="17">
        <f t="shared" si="4"/>
        <v>1050.9399999999969</v>
      </c>
      <c r="CA66" s="17">
        <f t="shared" si="5"/>
        <v>8553.4599999999864</v>
      </c>
      <c r="CB66" s="17">
        <f t="shared" si="6"/>
        <v>30623.669999999885</v>
      </c>
    </row>
    <row r="67" spans="1:80" x14ac:dyDescent="0.25">
      <c r="A67" t="str">
        <f t="shared" si="11"/>
        <v>TAU.HSH</v>
      </c>
      <c r="B67" s="1" t="s">
        <v>31</v>
      </c>
      <c r="C67" s="1" t="s">
        <v>115</v>
      </c>
      <c r="D67" s="1" t="s">
        <v>115</v>
      </c>
      <c r="E67" s="17">
        <v>164.63000000000102</v>
      </c>
      <c r="F67" s="17">
        <v>159.67000000000189</v>
      </c>
      <c r="G67" s="17">
        <v>130.6299999999992</v>
      </c>
      <c r="H67" s="17">
        <v>107.8799999999992</v>
      </c>
      <c r="I67" s="17">
        <v>196</v>
      </c>
      <c r="J67" s="17">
        <v>200.15000000000146</v>
      </c>
      <c r="K67" s="17">
        <v>663</v>
      </c>
      <c r="L67" s="17">
        <v>279.18000000000029</v>
      </c>
      <c r="M67" s="17">
        <v>144.79000000000087</v>
      </c>
      <c r="N67" s="17">
        <v>154.42000000000189</v>
      </c>
      <c r="O67" s="17">
        <v>137.2599999999984</v>
      </c>
      <c r="P67" s="17">
        <v>187.09999999999854</v>
      </c>
      <c r="Q67" s="20">
        <v>8.2300000000000182</v>
      </c>
      <c r="R67" s="20">
        <v>7.9800000000000182</v>
      </c>
      <c r="S67" s="20">
        <v>6.5299999999999727</v>
      </c>
      <c r="T67" s="20">
        <v>5.3999999999999773</v>
      </c>
      <c r="U67" s="20">
        <v>9.7999999999999545</v>
      </c>
      <c r="V67" s="20">
        <v>10</v>
      </c>
      <c r="W67" s="20">
        <v>33.150000000000091</v>
      </c>
      <c r="X67" s="20">
        <v>13.960000000000036</v>
      </c>
      <c r="Y67" s="20">
        <v>7.2400000000000091</v>
      </c>
      <c r="Z67" s="20">
        <v>7.7300000000000182</v>
      </c>
      <c r="AA67" s="20">
        <v>6.8600000000000136</v>
      </c>
      <c r="AB67" s="20">
        <v>9.3499999999999091</v>
      </c>
      <c r="AC67" s="17">
        <v>70.829999999999927</v>
      </c>
      <c r="AD67" s="17">
        <v>67.890000000000327</v>
      </c>
      <c r="AE67" s="17">
        <v>54.9399999999996</v>
      </c>
      <c r="AF67" s="17">
        <v>44.820000000000618</v>
      </c>
      <c r="AG67" s="17">
        <v>80.460000000000946</v>
      </c>
      <c r="AH67" s="17">
        <v>81.150000000001455</v>
      </c>
      <c r="AI67" s="17">
        <v>265.53999999999724</v>
      </c>
      <c r="AJ67" s="17">
        <v>110.32999999999993</v>
      </c>
      <c r="AK67" s="17">
        <v>56.460000000000036</v>
      </c>
      <c r="AL67" s="17">
        <v>59.409999999999854</v>
      </c>
      <c r="AM67" s="17">
        <v>52.079999999999927</v>
      </c>
      <c r="AN67" s="17">
        <v>70.040000000000873</v>
      </c>
      <c r="AO67" s="20">
        <f t="shared" si="9"/>
        <v>243.69000000000096</v>
      </c>
      <c r="AP67" s="20">
        <f t="shared" si="12"/>
        <v>235.54000000000224</v>
      </c>
      <c r="AQ67" s="20">
        <f t="shared" si="12"/>
        <v>192.09999999999877</v>
      </c>
      <c r="AR67" s="20">
        <f t="shared" si="12"/>
        <v>158.0999999999998</v>
      </c>
      <c r="AS67" s="20">
        <f t="shared" si="12"/>
        <v>286.2600000000009</v>
      </c>
      <c r="AT67" s="20">
        <f t="shared" si="12"/>
        <v>291.30000000000291</v>
      </c>
      <c r="AU67" s="20">
        <f t="shared" si="12"/>
        <v>961.68999999999733</v>
      </c>
      <c r="AV67" s="20">
        <f t="shared" si="12"/>
        <v>403.47000000000025</v>
      </c>
      <c r="AW67" s="20">
        <f t="shared" si="12"/>
        <v>208.49000000000092</v>
      </c>
      <c r="AX67" s="20">
        <f t="shared" si="12"/>
        <v>221.56000000000176</v>
      </c>
      <c r="AY67" s="20">
        <f t="shared" si="12"/>
        <v>196.19999999999834</v>
      </c>
      <c r="AZ67" s="20">
        <f t="shared" si="12"/>
        <v>266.48999999999933</v>
      </c>
      <c r="BA67" s="17">
        <v>1.93</v>
      </c>
      <c r="BB67" s="17">
        <v>1.87</v>
      </c>
      <c r="BC67" s="17">
        <v>1.53</v>
      </c>
      <c r="BD67" s="17">
        <v>1.26</v>
      </c>
      <c r="BE67" s="17">
        <v>2.2999999999999998</v>
      </c>
      <c r="BF67" s="17">
        <v>2.34</v>
      </c>
      <c r="BG67" s="17">
        <v>7.77</v>
      </c>
      <c r="BH67" s="17">
        <v>3.27</v>
      </c>
      <c r="BI67" s="17">
        <v>1.7</v>
      </c>
      <c r="BJ67" s="17">
        <v>1.81</v>
      </c>
      <c r="BK67" s="17">
        <v>1.61</v>
      </c>
      <c r="BL67" s="17">
        <v>2.19</v>
      </c>
      <c r="BM67" s="20">
        <f t="shared" si="10"/>
        <v>245.62000000000097</v>
      </c>
      <c r="BN67" s="20">
        <f t="shared" si="13"/>
        <v>237.41000000000224</v>
      </c>
      <c r="BO67" s="20">
        <f t="shared" si="13"/>
        <v>193.62999999999877</v>
      </c>
      <c r="BP67" s="20">
        <f t="shared" si="13"/>
        <v>159.35999999999979</v>
      </c>
      <c r="BQ67" s="20">
        <f t="shared" si="13"/>
        <v>288.56000000000091</v>
      </c>
      <c r="BR67" s="20">
        <f t="shared" si="13"/>
        <v>293.64000000000289</v>
      </c>
      <c r="BS67" s="20">
        <f t="shared" si="13"/>
        <v>969.45999999999731</v>
      </c>
      <c r="BT67" s="20">
        <f t="shared" si="13"/>
        <v>406.74000000000024</v>
      </c>
      <c r="BU67" s="20">
        <f t="shared" si="13"/>
        <v>210.19000000000091</v>
      </c>
      <c r="BV67" s="20">
        <f t="shared" si="13"/>
        <v>223.37000000000177</v>
      </c>
      <c r="BW67" s="20">
        <f t="shared" si="13"/>
        <v>197.80999999999835</v>
      </c>
      <c r="BX67" s="20">
        <f t="shared" si="13"/>
        <v>268.67999999999932</v>
      </c>
      <c r="BY67" s="17">
        <f t="shared" si="3"/>
        <v>2524.7100000000028</v>
      </c>
      <c r="BZ67" s="17">
        <f t="shared" si="4"/>
        <v>126.23000000000002</v>
      </c>
      <c r="CA67" s="17">
        <f t="shared" si="5"/>
        <v>1043.5300000000004</v>
      </c>
      <c r="CB67" s="17">
        <f t="shared" si="6"/>
        <v>3694.4700000000039</v>
      </c>
    </row>
    <row r="68" spans="1:80" x14ac:dyDescent="0.25">
      <c r="A68" t="str">
        <f t="shared" si="11"/>
        <v>VQW.IEW1</v>
      </c>
      <c r="B68" s="1" t="s">
        <v>29</v>
      </c>
      <c r="C68" s="1" t="s">
        <v>116</v>
      </c>
      <c r="D68" s="1" t="s">
        <v>116</v>
      </c>
      <c r="E68" s="17">
        <v>2279.9799999999996</v>
      </c>
      <c r="F68" s="17">
        <v>1403.0599999999977</v>
      </c>
      <c r="G68" s="17">
        <v>2395.66</v>
      </c>
      <c r="H68" s="17">
        <v>1214.1399999999994</v>
      </c>
      <c r="I68" s="17">
        <v>927.9300000000012</v>
      </c>
      <c r="J68" s="17">
        <v>1216.1399999999994</v>
      </c>
      <c r="K68" s="17">
        <v>2689.4600000000028</v>
      </c>
      <c r="L68" s="17">
        <v>805.35999999999876</v>
      </c>
      <c r="M68" s="17">
        <v>1029.9300000000003</v>
      </c>
      <c r="N68" s="17">
        <v>2584.1400000000067</v>
      </c>
      <c r="O68" s="17">
        <v>1504.4400000000023</v>
      </c>
      <c r="P68" s="17">
        <v>2153.9700000000012</v>
      </c>
      <c r="Q68" s="20">
        <v>114</v>
      </c>
      <c r="R68" s="20">
        <v>70.150000000000091</v>
      </c>
      <c r="S68" s="20">
        <v>119.77999999999997</v>
      </c>
      <c r="T68" s="20">
        <v>60.700000000000045</v>
      </c>
      <c r="U68" s="20">
        <v>46.400000000000034</v>
      </c>
      <c r="V68" s="20">
        <v>60.799999999999955</v>
      </c>
      <c r="W68" s="20">
        <v>134.47000000000003</v>
      </c>
      <c r="X68" s="20">
        <v>40.269999999999982</v>
      </c>
      <c r="Y68" s="20">
        <v>51.490000000000009</v>
      </c>
      <c r="Z68" s="20">
        <v>129.20000000000005</v>
      </c>
      <c r="AA68" s="20">
        <v>75.220000000000027</v>
      </c>
      <c r="AB68" s="20">
        <v>107.69000000000005</v>
      </c>
      <c r="AC68" s="17">
        <v>980.97999999999956</v>
      </c>
      <c r="AD68" s="17">
        <v>596.52999999999975</v>
      </c>
      <c r="AE68" s="17">
        <v>1007.5200000000004</v>
      </c>
      <c r="AF68" s="17">
        <v>504.43000000000029</v>
      </c>
      <c r="AG68" s="17">
        <v>380.95000000000027</v>
      </c>
      <c r="AH68" s="17">
        <v>493.06999999999971</v>
      </c>
      <c r="AI68" s="17">
        <v>1077.1499999999996</v>
      </c>
      <c r="AJ68" s="17">
        <v>318.27999999999975</v>
      </c>
      <c r="AK68" s="17">
        <v>401.55999999999995</v>
      </c>
      <c r="AL68" s="17">
        <v>994.26000000000022</v>
      </c>
      <c r="AM68" s="17">
        <v>570.84999999999945</v>
      </c>
      <c r="AN68" s="17">
        <v>806.25000000000091</v>
      </c>
      <c r="AO68" s="20">
        <f t="shared" si="9"/>
        <v>3374.9599999999991</v>
      </c>
      <c r="AP68" s="20">
        <f t="shared" si="12"/>
        <v>2069.7399999999975</v>
      </c>
      <c r="AQ68" s="20">
        <f t="shared" si="12"/>
        <v>3522.96</v>
      </c>
      <c r="AR68" s="20">
        <f t="shared" si="12"/>
        <v>1779.2699999999998</v>
      </c>
      <c r="AS68" s="20">
        <f t="shared" si="12"/>
        <v>1355.2800000000016</v>
      </c>
      <c r="AT68" s="20">
        <f t="shared" si="12"/>
        <v>1770.0099999999991</v>
      </c>
      <c r="AU68" s="20">
        <f t="shared" si="12"/>
        <v>3901.0800000000027</v>
      </c>
      <c r="AV68" s="20">
        <f t="shared" si="12"/>
        <v>1163.9099999999985</v>
      </c>
      <c r="AW68" s="20">
        <f t="shared" si="12"/>
        <v>1482.9800000000002</v>
      </c>
      <c r="AX68" s="20">
        <f t="shared" si="12"/>
        <v>3707.6000000000067</v>
      </c>
      <c r="AY68" s="20">
        <f t="shared" si="12"/>
        <v>2150.510000000002</v>
      </c>
      <c r="AZ68" s="20">
        <f t="shared" si="12"/>
        <v>3067.9100000000021</v>
      </c>
      <c r="BA68" s="17">
        <v>26.7</v>
      </c>
      <c r="BB68" s="17">
        <v>16.43</v>
      </c>
      <c r="BC68" s="17">
        <v>28.06</v>
      </c>
      <c r="BD68" s="17">
        <v>14.22</v>
      </c>
      <c r="BE68" s="17">
        <v>10.87</v>
      </c>
      <c r="BF68" s="17">
        <v>14.24</v>
      </c>
      <c r="BG68" s="17">
        <v>31.5</v>
      </c>
      <c r="BH68" s="17">
        <v>9.43</v>
      </c>
      <c r="BI68" s="17">
        <v>12.06</v>
      </c>
      <c r="BJ68" s="17">
        <v>30.27</v>
      </c>
      <c r="BK68" s="17">
        <v>17.62</v>
      </c>
      <c r="BL68" s="17">
        <v>25.23</v>
      </c>
      <c r="BM68" s="20">
        <f t="shared" si="10"/>
        <v>3401.6599999999989</v>
      </c>
      <c r="BN68" s="20">
        <f t="shared" si="13"/>
        <v>2086.1699999999973</v>
      </c>
      <c r="BO68" s="20">
        <f t="shared" si="13"/>
        <v>3551.02</v>
      </c>
      <c r="BP68" s="20">
        <f t="shared" si="13"/>
        <v>1793.4899999999998</v>
      </c>
      <c r="BQ68" s="20">
        <f t="shared" si="13"/>
        <v>1366.1500000000015</v>
      </c>
      <c r="BR68" s="20">
        <f t="shared" si="13"/>
        <v>1784.2499999999991</v>
      </c>
      <c r="BS68" s="20">
        <f t="shared" si="13"/>
        <v>3932.5800000000027</v>
      </c>
      <c r="BT68" s="20">
        <f t="shared" si="13"/>
        <v>1173.3399999999986</v>
      </c>
      <c r="BU68" s="20">
        <f t="shared" si="13"/>
        <v>1495.0400000000002</v>
      </c>
      <c r="BV68" s="20">
        <f t="shared" si="13"/>
        <v>3737.8700000000067</v>
      </c>
      <c r="BW68" s="20">
        <f t="shared" si="13"/>
        <v>2168.1300000000019</v>
      </c>
      <c r="BX68" s="20">
        <f t="shared" si="13"/>
        <v>3093.1400000000021</v>
      </c>
      <c r="BY68" s="17">
        <f t="shared" si="3"/>
        <v>20204.210000000006</v>
      </c>
      <c r="BZ68" s="17">
        <f t="shared" si="4"/>
        <v>1010.1700000000003</v>
      </c>
      <c r="CA68" s="17">
        <f t="shared" si="5"/>
        <v>8368.4600000000009</v>
      </c>
      <c r="CB68" s="17">
        <f t="shared" si="6"/>
        <v>29582.840000000011</v>
      </c>
    </row>
    <row r="69" spans="1:80" x14ac:dyDescent="0.25">
      <c r="A69" t="str">
        <f t="shared" si="11"/>
        <v>TAU.INT</v>
      </c>
      <c r="B69" s="1" t="s">
        <v>31</v>
      </c>
      <c r="C69" s="1" t="s">
        <v>118</v>
      </c>
      <c r="D69" s="1" t="s">
        <v>118</v>
      </c>
      <c r="E69" s="17">
        <v>103.80999999999949</v>
      </c>
      <c r="F69" s="17">
        <v>89.800000000001091</v>
      </c>
      <c r="G69" s="17">
        <v>21.759999999999991</v>
      </c>
      <c r="H69" s="17">
        <v>15.050000000000068</v>
      </c>
      <c r="I69" s="17">
        <v>35.610000000000127</v>
      </c>
      <c r="J69" s="17">
        <v>7.1800000000000068</v>
      </c>
      <c r="K69" s="17">
        <v>261.15999999999985</v>
      </c>
      <c r="L69" s="17">
        <v>99.990000000000236</v>
      </c>
      <c r="M69" s="17">
        <v>41.860000000000127</v>
      </c>
      <c r="N69" s="17">
        <v>59.730000000000018</v>
      </c>
      <c r="O69" s="17">
        <v>87.279999999999745</v>
      </c>
      <c r="P69" s="17">
        <v>103.60000000000036</v>
      </c>
      <c r="Q69" s="20">
        <v>5.1899999999999977</v>
      </c>
      <c r="R69" s="20">
        <v>4.4900000000000091</v>
      </c>
      <c r="S69" s="20">
        <v>1.0899999999999963</v>
      </c>
      <c r="T69" s="20">
        <v>0.75</v>
      </c>
      <c r="U69" s="20">
        <v>1.7800000000000011</v>
      </c>
      <c r="V69" s="20">
        <v>0.35999999999999943</v>
      </c>
      <c r="W69" s="20">
        <v>13.049999999999955</v>
      </c>
      <c r="X69" s="20">
        <v>5</v>
      </c>
      <c r="Y69" s="20">
        <v>2.0900000000000034</v>
      </c>
      <c r="Z69" s="20">
        <v>2.9900000000000091</v>
      </c>
      <c r="AA69" s="20">
        <v>4.3700000000000045</v>
      </c>
      <c r="AB69" s="20">
        <v>5.1799999999999784</v>
      </c>
      <c r="AC69" s="17">
        <v>44.670000000000073</v>
      </c>
      <c r="AD69" s="17">
        <v>38.180000000000064</v>
      </c>
      <c r="AE69" s="17">
        <v>9.160000000000025</v>
      </c>
      <c r="AF69" s="17">
        <v>6.2599999999999909</v>
      </c>
      <c r="AG69" s="17">
        <v>14.620000000000005</v>
      </c>
      <c r="AH69" s="17">
        <v>2.9200000000000017</v>
      </c>
      <c r="AI69" s="17">
        <v>104.60000000000036</v>
      </c>
      <c r="AJ69" s="17">
        <v>39.520000000000209</v>
      </c>
      <c r="AK69" s="17">
        <v>16.32000000000005</v>
      </c>
      <c r="AL69" s="17">
        <v>22.980000000000018</v>
      </c>
      <c r="AM69" s="17">
        <v>33.120000000000118</v>
      </c>
      <c r="AN69" s="17">
        <v>38.779999999999973</v>
      </c>
      <c r="AO69" s="20">
        <f t="shared" si="9"/>
        <v>153.66999999999956</v>
      </c>
      <c r="AP69" s="20">
        <f t="shared" si="12"/>
        <v>132.47000000000116</v>
      </c>
      <c r="AQ69" s="20">
        <f t="shared" si="12"/>
        <v>32.010000000000012</v>
      </c>
      <c r="AR69" s="20">
        <f t="shared" si="12"/>
        <v>22.060000000000059</v>
      </c>
      <c r="AS69" s="20">
        <f t="shared" si="12"/>
        <v>52.010000000000133</v>
      </c>
      <c r="AT69" s="20">
        <f t="shared" si="12"/>
        <v>10.460000000000008</v>
      </c>
      <c r="AU69" s="20">
        <f t="shared" si="12"/>
        <v>378.81000000000017</v>
      </c>
      <c r="AV69" s="20">
        <f t="shared" si="12"/>
        <v>144.51000000000045</v>
      </c>
      <c r="AW69" s="20">
        <f t="shared" si="12"/>
        <v>60.270000000000181</v>
      </c>
      <c r="AX69" s="20">
        <f t="shared" si="12"/>
        <v>85.700000000000045</v>
      </c>
      <c r="AY69" s="20">
        <f t="shared" si="12"/>
        <v>124.76999999999987</v>
      </c>
      <c r="AZ69" s="20">
        <f t="shared" si="12"/>
        <v>147.56000000000031</v>
      </c>
      <c r="BA69" s="17">
        <v>1.22</v>
      </c>
      <c r="BB69" s="17">
        <v>1.05</v>
      </c>
      <c r="BC69" s="17">
        <v>0.25</v>
      </c>
      <c r="BD69" s="17">
        <v>0.18</v>
      </c>
      <c r="BE69" s="17">
        <v>0.42</v>
      </c>
      <c r="BF69" s="17">
        <v>0.08</v>
      </c>
      <c r="BG69" s="17">
        <v>3.06</v>
      </c>
      <c r="BH69" s="17">
        <v>1.17</v>
      </c>
      <c r="BI69" s="17">
        <v>0.49</v>
      </c>
      <c r="BJ69" s="17">
        <v>0.7</v>
      </c>
      <c r="BK69" s="17">
        <v>1.02</v>
      </c>
      <c r="BL69" s="17">
        <v>1.21</v>
      </c>
      <c r="BM69" s="20">
        <f t="shared" si="10"/>
        <v>154.88999999999956</v>
      </c>
      <c r="BN69" s="20">
        <f t="shared" si="13"/>
        <v>133.52000000000118</v>
      </c>
      <c r="BO69" s="20">
        <f t="shared" si="13"/>
        <v>32.260000000000012</v>
      </c>
      <c r="BP69" s="20">
        <f t="shared" si="13"/>
        <v>22.240000000000059</v>
      </c>
      <c r="BQ69" s="20">
        <f t="shared" si="13"/>
        <v>52.430000000000135</v>
      </c>
      <c r="BR69" s="20">
        <f t="shared" si="13"/>
        <v>10.540000000000008</v>
      </c>
      <c r="BS69" s="20">
        <f t="shared" si="13"/>
        <v>381.87000000000018</v>
      </c>
      <c r="BT69" s="20">
        <f t="shared" si="13"/>
        <v>145.68000000000043</v>
      </c>
      <c r="BU69" s="20">
        <f t="shared" si="13"/>
        <v>60.760000000000183</v>
      </c>
      <c r="BV69" s="20">
        <f t="shared" si="13"/>
        <v>86.400000000000048</v>
      </c>
      <c r="BW69" s="20">
        <f t="shared" si="13"/>
        <v>125.78999999999986</v>
      </c>
      <c r="BX69" s="20">
        <f t="shared" si="13"/>
        <v>148.77000000000032</v>
      </c>
      <c r="BY69" s="17">
        <f t="shared" ref="BY69:BY132" si="14">SUM(E69:P69)</f>
        <v>926.83000000000106</v>
      </c>
      <c r="BZ69" s="17">
        <f t="shared" ref="BZ69:BZ132" si="15">SUM(Q69:AB69)</f>
        <v>46.339999999999954</v>
      </c>
      <c r="CA69" s="17">
        <f t="shared" si="5"/>
        <v>381.98000000000093</v>
      </c>
      <c r="CB69" s="17">
        <f t="shared" si="6"/>
        <v>1355.1500000000019</v>
      </c>
    </row>
    <row r="70" spans="1:80" x14ac:dyDescent="0.25">
      <c r="A70" t="str">
        <f t="shared" si="11"/>
        <v>ESSO.IOR1</v>
      </c>
      <c r="B70" s="1" t="s">
        <v>119</v>
      </c>
      <c r="C70" s="1" t="s">
        <v>120</v>
      </c>
      <c r="D70" s="1" t="s">
        <v>120</v>
      </c>
      <c r="E70" s="17">
        <v>1217.7700000000186</v>
      </c>
      <c r="F70" s="17">
        <v>1362.8500000000058</v>
      </c>
      <c r="G70" s="17">
        <v>1159.7700000000186</v>
      </c>
      <c r="H70" s="17">
        <v>1042.2300000000105</v>
      </c>
      <c r="I70" s="17">
        <v>852.63999999999942</v>
      </c>
      <c r="J70" s="17">
        <v>777.64999999999418</v>
      </c>
      <c r="K70" s="17">
        <v>1750.359999999986</v>
      </c>
      <c r="L70" s="17">
        <v>1104.7799999999988</v>
      </c>
      <c r="M70" s="17">
        <v>612.89999999999418</v>
      </c>
      <c r="N70" s="17">
        <v>1166.4500000000116</v>
      </c>
      <c r="O70" s="17">
        <v>982.42999999999302</v>
      </c>
      <c r="P70" s="17">
        <v>1300.8499999999767</v>
      </c>
      <c r="Q70" s="20">
        <v>60.88999999999993</v>
      </c>
      <c r="R70" s="20">
        <v>68.139999999999986</v>
      </c>
      <c r="S70" s="20">
        <v>57.990000000000009</v>
      </c>
      <c r="T70" s="20">
        <v>52.11</v>
      </c>
      <c r="U70" s="20">
        <v>42.63</v>
      </c>
      <c r="V70" s="20">
        <v>38.880000000000003</v>
      </c>
      <c r="W70" s="20">
        <v>87.519999999999982</v>
      </c>
      <c r="X70" s="20">
        <v>55.240000000000009</v>
      </c>
      <c r="Y70" s="20">
        <v>30.639999999999986</v>
      </c>
      <c r="Z70" s="20">
        <v>58.330000000000041</v>
      </c>
      <c r="AA70" s="20">
        <v>49.119999999999976</v>
      </c>
      <c r="AB70" s="20">
        <v>65.04000000000002</v>
      </c>
      <c r="AC70" s="17">
        <v>523.96</v>
      </c>
      <c r="AD70" s="17">
        <v>579.43000000000029</v>
      </c>
      <c r="AE70" s="17">
        <v>487.74999999999955</v>
      </c>
      <c r="AF70" s="17">
        <v>433.01</v>
      </c>
      <c r="AG70" s="17">
        <v>350.04</v>
      </c>
      <c r="AH70" s="17">
        <v>315.28000000000003</v>
      </c>
      <c r="AI70" s="17">
        <v>701.02999999999975</v>
      </c>
      <c r="AJ70" s="17">
        <v>436.6099999999999</v>
      </c>
      <c r="AK70" s="17">
        <v>238.96000000000004</v>
      </c>
      <c r="AL70" s="17">
        <v>448.80000000000018</v>
      </c>
      <c r="AM70" s="17">
        <v>372.78</v>
      </c>
      <c r="AN70" s="17">
        <v>486.92000000000007</v>
      </c>
      <c r="AO70" s="20">
        <f t="shared" si="9"/>
        <v>1802.6200000000185</v>
      </c>
      <c r="AP70" s="20">
        <f t="shared" si="12"/>
        <v>2010.420000000006</v>
      </c>
      <c r="AQ70" s="20">
        <f t="shared" si="12"/>
        <v>1705.5100000000182</v>
      </c>
      <c r="AR70" s="20">
        <f t="shared" si="12"/>
        <v>1527.3500000000104</v>
      </c>
      <c r="AS70" s="20">
        <f t="shared" si="12"/>
        <v>1245.3099999999995</v>
      </c>
      <c r="AT70" s="20">
        <f t="shared" si="12"/>
        <v>1131.8099999999943</v>
      </c>
      <c r="AU70" s="20">
        <f t="shared" si="12"/>
        <v>2538.9099999999858</v>
      </c>
      <c r="AV70" s="20">
        <f t="shared" si="12"/>
        <v>1596.6299999999987</v>
      </c>
      <c r="AW70" s="20">
        <f t="shared" si="12"/>
        <v>882.4999999999942</v>
      </c>
      <c r="AX70" s="20">
        <f t="shared" si="12"/>
        <v>1673.5800000000118</v>
      </c>
      <c r="AY70" s="20">
        <f t="shared" si="12"/>
        <v>1404.3299999999929</v>
      </c>
      <c r="AZ70" s="20">
        <f t="shared" si="12"/>
        <v>1852.8099999999768</v>
      </c>
      <c r="BA70" s="17">
        <v>14.26</v>
      </c>
      <c r="BB70" s="17">
        <v>15.96</v>
      </c>
      <c r="BC70" s="17">
        <v>13.58</v>
      </c>
      <c r="BD70" s="17">
        <v>12.21</v>
      </c>
      <c r="BE70" s="17">
        <v>9.99</v>
      </c>
      <c r="BF70" s="17">
        <v>9.11</v>
      </c>
      <c r="BG70" s="17">
        <v>20.5</v>
      </c>
      <c r="BH70" s="17">
        <v>12.94</v>
      </c>
      <c r="BI70" s="17">
        <v>7.18</v>
      </c>
      <c r="BJ70" s="17">
        <v>13.66</v>
      </c>
      <c r="BK70" s="17">
        <v>11.51</v>
      </c>
      <c r="BL70" s="17">
        <v>15.24</v>
      </c>
      <c r="BM70" s="20">
        <f t="shared" si="10"/>
        <v>1816.8800000000185</v>
      </c>
      <c r="BN70" s="20">
        <f t="shared" si="13"/>
        <v>2026.380000000006</v>
      </c>
      <c r="BO70" s="20">
        <f t="shared" si="13"/>
        <v>1719.0900000000181</v>
      </c>
      <c r="BP70" s="20">
        <f t="shared" si="13"/>
        <v>1539.5600000000104</v>
      </c>
      <c r="BQ70" s="20">
        <f t="shared" si="13"/>
        <v>1255.2999999999995</v>
      </c>
      <c r="BR70" s="20">
        <f t="shared" si="13"/>
        <v>1140.9199999999942</v>
      </c>
      <c r="BS70" s="20">
        <f t="shared" si="13"/>
        <v>2559.4099999999858</v>
      </c>
      <c r="BT70" s="20">
        <f t="shared" si="13"/>
        <v>1609.5699999999988</v>
      </c>
      <c r="BU70" s="20">
        <f t="shared" si="13"/>
        <v>889.67999999999415</v>
      </c>
      <c r="BV70" s="20">
        <f t="shared" si="13"/>
        <v>1687.2400000000118</v>
      </c>
      <c r="BW70" s="20">
        <f t="shared" si="13"/>
        <v>1415.8399999999929</v>
      </c>
      <c r="BX70" s="20">
        <f t="shared" si="13"/>
        <v>1868.0499999999768</v>
      </c>
      <c r="BY70" s="17">
        <f t="shared" si="14"/>
        <v>13330.680000000008</v>
      </c>
      <c r="BZ70" s="17">
        <f t="shared" si="15"/>
        <v>666.53</v>
      </c>
      <c r="CA70" s="17">
        <f t="shared" ref="CA70:CA133" si="16">SUM(AC70:AN70,BA70:BL70)</f>
        <v>5530.7099999999991</v>
      </c>
      <c r="CB70" s="17">
        <f t="shared" ref="CB70:CB133" si="17">SUM(BM70:BX70)</f>
        <v>19527.920000000009</v>
      </c>
    </row>
    <row r="71" spans="1:80" x14ac:dyDescent="0.25">
      <c r="A71" t="str">
        <f t="shared" si="11"/>
        <v>TAU.KAN</v>
      </c>
      <c r="B71" s="1" t="s">
        <v>31</v>
      </c>
      <c r="C71" s="1" t="s">
        <v>123</v>
      </c>
      <c r="D71" s="1" t="s">
        <v>123</v>
      </c>
      <c r="E71" s="17">
        <v>145.56999999999971</v>
      </c>
      <c r="F71" s="17">
        <v>162.15999999999985</v>
      </c>
      <c r="G71" s="17">
        <v>132.0099999999984</v>
      </c>
      <c r="H71" s="17">
        <v>121.82999999999993</v>
      </c>
      <c r="I71" s="17">
        <v>225.45999999999913</v>
      </c>
      <c r="J71" s="17">
        <v>264.13000000000466</v>
      </c>
      <c r="K71" s="17">
        <v>866.63999999998487</v>
      </c>
      <c r="L71" s="17">
        <v>313.17999999999302</v>
      </c>
      <c r="M71" s="17">
        <v>148.56999999999971</v>
      </c>
      <c r="N71" s="17">
        <v>155.37000000000262</v>
      </c>
      <c r="O71" s="17">
        <v>132.35000000000218</v>
      </c>
      <c r="P71" s="17">
        <v>186.35000000000218</v>
      </c>
      <c r="Q71" s="20">
        <v>7.2800000000000864</v>
      </c>
      <c r="R71" s="20">
        <v>8.1100000000000136</v>
      </c>
      <c r="S71" s="20">
        <v>6.6000000000000227</v>
      </c>
      <c r="T71" s="20">
        <v>6.0900000000000318</v>
      </c>
      <c r="U71" s="20">
        <v>11.279999999999973</v>
      </c>
      <c r="V71" s="20">
        <v>13.209999999999809</v>
      </c>
      <c r="W71" s="20">
        <v>43.329999999999927</v>
      </c>
      <c r="X71" s="20">
        <v>15.660000000000082</v>
      </c>
      <c r="Y71" s="20">
        <v>7.4300000000000637</v>
      </c>
      <c r="Z71" s="20">
        <v>7.7699999999999818</v>
      </c>
      <c r="AA71" s="20">
        <v>6.6200000000000045</v>
      </c>
      <c r="AB71" s="20">
        <v>9.3199999999999363</v>
      </c>
      <c r="AC71" s="17">
        <v>62.630000000000109</v>
      </c>
      <c r="AD71" s="17">
        <v>68.950000000000728</v>
      </c>
      <c r="AE71" s="17">
        <v>55.519999999999527</v>
      </c>
      <c r="AF71" s="17">
        <v>50.6200000000008</v>
      </c>
      <c r="AG71" s="17">
        <v>92.56000000000131</v>
      </c>
      <c r="AH71" s="17">
        <v>107.09000000000015</v>
      </c>
      <c r="AI71" s="17">
        <v>347.09000000000378</v>
      </c>
      <c r="AJ71" s="17">
        <v>123.77000000000044</v>
      </c>
      <c r="AK71" s="17">
        <v>57.930000000000291</v>
      </c>
      <c r="AL71" s="17">
        <v>59.779999999999745</v>
      </c>
      <c r="AM71" s="17">
        <v>50.220000000000255</v>
      </c>
      <c r="AN71" s="17">
        <v>69.75</v>
      </c>
      <c r="AO71" s="20">
        <f t="shared" si="9"/>
        <v>215.4799999999999</v>
      </c>
      <c r="AP71" s="20">
        <f t="shared" si="12"/>
        <v>239.2200000000006</v>
      </c>
      <c r="AQ71" s="20">
        <f t="shared" si="12"/>
        <v>194.12999999999795</v>
      </c>
      <c r="AR71" s="20">
        <f t="shared" si="12"/>
        <v>178.54000000000076</v>
      </c>
      <c r="AS71" s="20">
        <f t="shared" si="12"/>
        <v>329.30000000000041</v>
      </c>
      <c r="AT71" s="20">
        <f t="shared" si="12"/>
        <v>384.43000000000461</v>
      </c>
      <c r="AU71" s="20">
        <f t="shared" si="12"/>
        <v>1257.0599999999886</v>
      </c>
      <c r="AV71" s="20">
        <f t="shared" si="12"/>
        <v>452.60999999999353</v>
      </c>
      <c r="AW71" s="20">
        <f t="shared" si="12"/>
        <v>213.93000000000006</v>
      </c>
      <c r="AX71" s="20">
        <f t="shared" si="12"/>
        <v>222.92000000000235</v>
      </c>
      <c r="AY71" s="20">
        <f t="shared" si="12"/>
        <v>189.19000000000244</v>
      </c>
      <c r="AZ71" s="20">
        <f t="shared" si="12"/>
        <v>265.42000000000212</v>
      </c>
      <c r="BA71" s="17">
        <v>1.7</v>
      </c>
      <c r="BB71" s="17">
        <v>1.9</v>
      </c>
      <c r="BC71" s="17">
        <v>1.55</v>
      </c>
      <c r="BD71" s="17">
        <v>1.43</v>
      </c>
      <c r="BE71" s="17">
        <v>2.64</v>
      </c>
      <c r="BF71" s="17">
        <v>3.09</v>
      </c>
      <c r="BG71" s="17">
        <v>10.15</v>
      </c>
      <c r="BH71" s="17">
        <v>3.67</v>
      </c>
      <c r="BI71" s="17">
        <v>1.74</v>
      </c>
      <c r="BJ71" s="17">
        <v>1.82</v>
      </c>
      <c r="BK71" s="17">
        <v>1.55</v>
      </c>
      <c r="BL71" s="17">
        <v>2.1800000000000002</v>
      </c>
      <c r="BM71" s="20">
        <f t="shared" si="10"/>
        <v>217.17999999999989</v>
      </c>
      <c r="BN71" s="20">
        <f t="shared" si="13"/>
        <v>241.1200000000006</v>
      </c>
      <c r="BO71" s="20">
        <f t="shared" si="13"/>
        <v>195.67999999999796</v>
      </c>
      <c r="BP71" s="20">
        <f t="shared" si="13"/>
        <v>179.97000000000077</v>
      </c>
      <c r="BQ71" s="20">
        <f t="shared" si="13"/>
        <v>331.9400000000004</v>
      </c>
      <c r="BR71" s="20">
        <f t="shared" si="13"/>
        <v>387.52000000000459</v>
      </c>
      <c r="BS71" s="20">
        <f t="shared" si="13"/>
        <v>1267.2099999999887</v>
      </c>
      <c r="BT71" s="20">
        <f t="shared" si="13"/>
        <v>456.27999999999355</v>
      </c>
      <c r="BU71" s="20">
        <f t="shared" si="13"/>
        <v>215.67000000000007</v>
      </c>
      <c r="BV71" s="20">
        <f t="shared" si="13"/>
        <v>224.74000000000234</v>
      </c>
      <c r="BW71" s="20">
        <f t="shared" si="13"/>
        <v>190.74000000000245</v>
      </c>
      <c r="BX71" s="20">
        <f t="shared" si="13"/>
        <v>267.60000000000213</v>
      </c>
      <c r="BY71" s="17">
        <f t="shared" si="14"/>
        <v>2853.6199999999862</v>
      </c>
      <c r="BZ71" s="17">
        <f t="shared" si="15"/>
        <v>142.69999999999993</v>
      </c>
      <c r="CA71" s="17">
        <f t="shared" si="16"/>
        <v>1179.3300000000074</v>
      </c>
      <c r="CB71" s="17">
        <f t="shared" si="17"/>
        <v>4175.6499999999933</v>
      </c>
    </row>
    <row r="72" spans="1:80" x14ac:dyDescent="0.25">
      <c r="A72" t="str">
        <f t="shared" si="11"/>
        <v>EEC.KH1</v>
      </c>
      <c r="B72" s="1" t="s">
        <v>24</v>
      </c>
      <c r="C72" s="1" t="s">
        <v>124</v>
      </c>
      <c r="D72" s="1" t="s">
        <v>124</v>
      </c>
      <c r="E72" s="17">
        <v>5091.9099999999162</v>
      </c>
      <c r="F72" s="17">
        <v>5549.2299999999814</v>
      </c>
      <c r="G72" s="17">
        <v>4785.2600000000093</v>
      </c>
      <c r="H72" s="17">
        <v>4208.4000000001397</v>
      </c>
      <c r="I72" s="17">
        <v>4028.75</v>
      </c>
      <c r="J72" s="17">
        <v>3576</v>
      </c>
      <c r="K72" s="17">
        <v>11826.889999999665</v>
      </c>
      <c r="L72" s="17">
        <v>5312.7600000000093</v>
      </c>
      <c r="M72" s="17">
        <v>4024.4300000001676</v>
      </c>
      <c r="N72" s="17">
        <v>5011.7400000002235</v>
      </c>
      <c r="O72" s="17">
        <v>4174.6899999999441</v>
      </c>
      <c r="P72" s="17">
        <v>5226.0799999998417</v>
      </c>
      <c r="Q72" s="20">
        <v>254.60000000000036</v>
      </c>
      <c r="R72" s="20">
        <v>277.46999999999935</v>
      </c>
      <c r="S72" s="20">
        <v>239.26000000000022</v>
      </c>
      <c r="T72" s="20">
        <v>210.42000000000007</v>
      </c>
      <c r="U72" s="20">
        <v>201.43999999999869</v>
      </c>
      <c r="V72" s="20">
        <v>178.79999999999927</v>
      </c>
      <c r="W72" s="20">
        <v>591.34000000000378</v>
      </c>
      <c r="X72" s="20">
        <v>265.63999999999942</v>
      </c>
      <c r="Y72" s="20">
        <v>201.22999999999956</v>
      </c>
      <c r="Z72" s="20">
        <v>250.59000000000015</v>
      </c>
      <c r="AA72" s="20">
        <v>208.72999999999956</v>
      </c>
      <c r="AB72" s="20">
        <v>261.30999999999949</v>
      </c>
      <c r="AC72" s="17">
        <v>2190.8500000000058</v>
      </c>
      <c r="AD72" s="17">
        <v>2359.3300000000017</v>
      </c>
      <c r="AE72" s="17">
        <v>2012.5</v>
      </c>
      <c r="AF72" s="17">
        <v>1748.4499999999971</v>
      </c>
      <c r="AG72" s="17">
        <v>1653.9400000000023</v>
      </c>
      <c r="AH72" s="17">
        <v>1449.8499999999913</v>
      </c>
      <c r="AI72" s="17">
        <v>4736.75</v>
      </c>
      <c r="AJ72" s="17">
        <v>2099.6000000000058</v>
      </c>
      <c r="AK72" s="17">
        <v>1569.0899999999965</v>
      </c>
      <c r="AL72" s="17">
        <v>1928.2799999999988</v>
      </c>
      <c r="AM72" s="17">
        <v>1584.0699999999924</v>
      </c>
      <c r="AN72" s="17">
        <v>1956.1699999999983</v>
      </c>
      <c r="AO72" s="20">
        <f t="shared" si="9"/>
        <v>7537.3599999999224</v>
      </c>
      <c r="AP72" s="20">
        <f t="shared" si="12"/>
        <v>8186.0299999999825</v>
      </c>
      <c r="AQ72" s="20">
        <f t="shared" si="12"/>
        <v>7037.0200000000095</v>
      </c>
      <c r="AR72" s="20">
        <f t="shared" si="12"/>
        <v>6167.2700000001369</v>
      </c>
      <c r="AS72" s="20">
        <f t="shared" si="12"/>
        <v>5884.130000000001</v>
      </c>
      <c r="AT72" s="20">
        <f t="shared" si="12"/>
        <v>5204.6499999999905</v>
      </c>
      <c r="AU72" s="20">
        <f t="shared" si="12"/>
        <v>17154.979999999669</v>
      </c>
      <c r="AV72" s="20">
        <f t="shared" ref="AP72:AZ95" si="18">L72+X72+AJ72</f>
        <v>7678.0000000000146</v>
      </c>
      <c r="AW72" s="20">
        <f t="shared" si="18"/>
        <v>5794.7500000001637</v>
      </c>
      <c r="AX72" s="20">
        <f t="shared" si="18"/>
        <v>7190.6100000002225</v>
      </c>
      <c r="AY72" s="20">
        <f t="shared" si="18"/>
        <v>5967.4899999999361</v>
      </c>
      <c r="AZ72" s="20">
        <f t="shared" si="18"/>
        <v>7443.5599999998394</v>
      </c>
      <c r="BA72" s="17">
        <v>59.64</v>
      </c>
      <c r="BB72" s="17">
        <v>64.989999999999995</v>
      </c>
      <c r="BC72" s="17">
        <v>56.05</v>
      </c>
      <c r="BD72" s="17">
        <v>49.29</v>
      </c>
      <c r="BE72" s="17">
        <v>47.19</v>
      </c>
      <c r="BF72" s="17">
        <v>41.88</v>
      </c>
      <c r="BG72" s="17">
        <v>138.52000000000001</v>
      </c>
      <c r="BH72" s="17">
        <v>62.22</v>
      </c>
      <c r="BI72" s="17">
        <v>47.14</v>
      </c>
      <c r="BJ72" s="17">
        <v>58.7</v>
      </c>
      <c r="BK72" s="17">
        <v>48.9</v>
      </c>
      <c r="BL72" s="17">
        <v>61.21</v>
      </c>
      <c r="BM72" s="20">
        <f t="shared" si="10"/>
        <v>7596.9999999999227</v>
      </c>
      <c r="BN72" s="20">
        <f t="shared" si="13"/>
        <v>8251.0199999999822</v>
      </c>
      <c r="BO72" s="20">
        <f t="shared" si="13"/>
        <v>7093.0700000000097</v>
      </c>
      <c r="BP72" s="20">
        <f t="shared" si="13"/>
        <v>6216.5600000001368</v>
      </c>
      <c r="BQ72" s="20">
        <f t="shared" si="13"/>
        <v>5931.3200000000006</v>
      </c>
      <c r="BR72" s="20">
        <f t="shared" si="13"/>
        <v>5246.5299999999907</v>
      </c>
      <c r="BS72" s="20">
        <f t="shared" si="13"/>
        <v>17293.499999999669</v>
      </c>
      <c r="BT72" s="20">
        <f t="shared" ref="BN72:BX95" si="19">AV72+BH72</f>
        <v>7740.2200000000148</v>
      </c>
      <c r="BU72" s="20">
        <f t="shared" si="19"/>
        <v>5841.890000000164</v>
      </c>
      <c r="BV72" s="20">
        <f t="shared" si="19"/>
        <v>7249.3100000002223</v>
      </c>
      <c r="BW72" s="20">
        <f t="shared" si="19"/>
        <v>6016.3899999999358</v>
      </c>
      <c r="BX72" s="20">
        <f t="shared" si="19"/>
        <v>7504.7699999998395</v>
      </c>
      <c r="BY72" s="17">
        <f t="shared" si="14"/>
        <v>62816.139999999898</v>
      </c>
      <c r="BZ72" s="17">
        <f t="shared" si="15"/>
        <v>3140.83</v>
      </c>
      <c r="CA72" s="17">
        <f t="shared" si="16"/>
        <v>26024.609999999993</v>
      </c>
      <c r="CB72" s="17">
        <f t="shared" si="17"/>
        <v>91981.579999999885</v>
      </c>
    </row>
    <row r="73" spans="1:80" x14ac:dyDescent="0.25">
      <c r="A73" t="str">
        <f t="shared" si="11"/>
        <v>EEC.KH2</v>
      </c>
      <c r="B73" s="1" t="s">
        <v>24</v>
      </c>
      <c r="C73" s="1" t="s">
        <v>125</v>
      </c>
      <c r="D73" s="1" t="s">
        <v>125</v>
      </c>
      <c r="E73" s="17">
        <v>6623.8500000000931</v>
      </c>
      <c r="F73" s="17">
        <v>6957.7400000002235</v>
      </c>
      <c r="G73" s="17">
        <v>5627.3000000000466</v>
      </c>
      <c r="H73" s="17">
        <v>5611.9899999999907</v>
      </c>
      <c r="I73" s="17">
        <v>4778.1800000000512</v>
      </c>
      <c r="J73" s="17">
        <v>5424.9600000001956</v>
      </c>
      <c r="K73" s="17">
        <v>16433.270000000019</v>
      </c>
      <c r="L73" s="17">
        <v>7167.0300000000279</v>
      </c>
      <c r="M73" s="17">
        <v>5346.3700000001118</v>
      </c>
      <c r="N73" s="17">
        <v>7063.9399999999441</v>
      </c>
      <c r="O73" s="17">
        <v>5670.9099999999162</v>
      </c>
      <c r="P73" s="17">
        <v>5888.3100000000559</v>
      </c>
      <c r="Q73" s="20">
        <v>331.18999999999869</v>
      </c>
      <c r="R73" s="20">
        <v>347.89000000000124</v>
      </c>
      <c r="S73" s="20">
        <v>281.36999999999898</v>
      </c>
      <c r="T73" s="20">
        <v>280.59999999999854</v>
      </c>
      <c r="U73" s="20">
        <v>238.90999999999985</v>
      </c>
      <c r="V73" s="20">
        <v>271.25</v>
      </c>
      <c r="W73" s="20">
        <v>821.66000000000349</v>
      </c>
      <c r="X73" s="20">
        <v>358.36000000000058</v>
      </c>
      <c r="Y73" s="20">
        <v>267.31000000000131</v>
      </c>
      <c r="Z73" s="20">
        <v>353.20000000000073</v>
      </c>
      <c r="AA73" s="20">
        <v>283.55000000000109</v>
      </c>
      <c r="AB73" s="20">
        <v>294.42000000000007</v>
      </c>
      <c r="AC73" s="17">
        <v>2849.9799999999959</v>
      </c>
      <c r="AD73" s="17">
        <v>2958.1800000000076</v>
      </c>
      <c r="AE73" s="17">
        <v>2366.6299999999901</v>
      </c>
      <c r="AF73" s="17">
        <v>2331.5899999999965</v>
      </c>
      <c r="AG73" s="17">
        <v>1961.5999999999913</v>
      </c>
      <c r="AH73" s="17">
        <v>2199.4899999999907</v>
      </c>
      <c r="AI73" s="17">
        <v>6581.640000000014</v>
      </c>
      <c r="AJ73" s="17">
        <v>2832.4000000000233</v>
      </c>
      <c r="AK73" s="17">
        <v>2084.5</v>
      </c>
      <c r="AL73" s="17">
        <v>2717.8699999999953</v>
      </c>
      <c r="AM73" s="17">
        <v>2151.8000000000029</v>
      </c>
      <c r="AN73" s="17">
        <v>2204.0500000000029</v>
      </c>
      <c r="AO73" s="20">
        <f t="shared" si="9"/>
        <v>9805.0200000000877</v>
      </c>
      <c r="AP73" s="20">
        <f t="shared" si="18"/>
        <v>10263.810000000232</v>
      </c>
      <c r="AQ73" s="20">
        <f t="shared" si="18"/>
        <v>8275.3000000000357</v>
      </c>
      <c r="AR73" s="20">
        <f t="shared" si="18"/>
        <v>8224.1799999999857</v>
      </c>
      <c r="AS73" s="20">
        <f t="shared" si="18"/>
        <v>6978.6900000000423</v>
      </c>
      <c r="AT73" s="20">
        <f t="shared" si="18"/>
        <v>7895.7000000001863</v>
      </c>
      <c r="AU73" s="20">
        <f t="shared" si="18"/>
        <v>23836.570000000036</v>
      </c>
      <c r="AV73" s="20">
        <f t="shared" si="18"/>
        <v>10357.790000000052</v>
      </c>
      <c r="AW73" s="20">
        <f t="shared" si="18"/>
        <v>7698.1800000001131</v>
      </c>
      <c r="AX73" s="20">
        <f t="shared" si="18"/>
        <v>10135.00999999994</v>
      </c>
      <c r="AY73" s="20">
        <f t="shared" si="18"/>
        <v>8106.2599999999202</v>
      </c>
      <c r="AZ73" s="20">
        <f t="shared" si="18"/>
        <v>8386.7800000000589</v>
      </c>
      <c r="BA73" s="17">
        <v>77.58</v>
      </c>
      <c r="BB73" s="17">
        <v>81.489999999999995</v>
      </c>
      <c r="BC73" s="17">
        <v>65.91</v>
      </c>
      <c r="BD73" s="17">
        <v>65.73</v>
      </c>
      <c r="BE73" s="17">
        <v>55.96</v>
      </c>
      <c r="BF73" s="17">
        <v>63.54</v>
      </c>
      <c r="BG73" s="17">
        <v>192.47</v>
      </c>
      <c r="BH73" s="17">
        <v>83.94</v>
      </c>
      <c r="BI73" s="17">
        <v>62.62</v>
      </c>
      <c r="BJ73" s="17">
        <v>82.73</v>
      </c>
      <c r="BK73" s="17">
        <v>66.42</v>
      </c>
      <c r="BL73" s="17">
        <v>68.97</v>
      </c>
      <c r="BM73" s="20">
        <f t="shared" si="10"/>
        <v>9882.6000000000877</v>
      </c>
      <c r="BN73" s="20">
        <f t="shared" si="19"/>
        <v>10345.300000000232</v>
      </c>
      <c r="BO73" s="20">
        <f t="shared" si="19"/>
        <v>8341.2100000000355</v>
      </c>
      <c r="BP73" s="20">
        <f t="shared" si="19"/>
        <v>8289.9099999999853</v>
      </c>
      <c r="BQ73" s="20">
        <f t="shared" si="19"/>
        <v>7034.6500000000424</v>
      </c>
      <c r="BR73" s="20">
        <f t="shared" si="19"/>
        <v>7959.2400000001862</v>
      </c>
      <c r="BS73" s="20">
        <f t="shared" si="19"/>
        <v>24029.040000000037</v>
      </c>
      <c r="BT73" s="20">
        <f t="shared" si="19"/>
        <v>10441.730000000052</v>
      </c>
      <c r="BU73" s="20">
        <f t="shared" si="19"/>
        <v>7760.800000000113</v>
      </c>
      <c r="BV73" s="20">
        <f t="shared" si="19"/>
        <v>10217.73999999994</v>
      </c>
      <c r="BW73" s="20">
        <f t="shared" si="19"/>
        <v>8172.6799999999203</v>
      </c>
      <c r="BX73" s="20">
        <f t="shared" si="19"/>
        <v>8455.7500000000582</v>
      </c>
      <c r="BY73" s="17">
        <f t="shared" si="14"/>
        <v>82593.850000000675</v>
      </c>
      <c r="BZ73" s="17">
        <f t="shared" si="15"/>
        <v>4129.7100000000046</v>
      </c>
      <c r="CA73" s="17">
        <f t="shared" si="16"/>
        <v>34207.090000000026</v>
      </c>
      <c r="CB73" s="17">
        <f t="shared" si="17"/>
        <v>120930.65000000071</v>
      </c>
    </row>
    <row r="74" spans="1:80" x14ac:dyDescent="0.25">
      <c r="A74" t="str">
        <f t="shared" si="11"/>
        <v>KHW.KHW1</v>
      </c>
      <c r="B74" s="1" t="s">
        <v>128</v>
      </c>
      <c r="C74" s="1" t="s">
        <v>129</v>
      </c>
      <c r="D74" s="1" t="s">
        <v>129</v>
      </c>
      <c r="E74" s="17">
        <v>367.71999999999935</v>
      </c>
      <c r="F74" s="17">
        <v>269.9699999999998</v>
      </c>
      <c r="G74" s="17">
        <v>549.06999999999971</v>
      </c>
      <c r="H74" s="17">
        <v>197.01999999999953</v>
      </c>
      <c r="I74" s="17">
        <v>128.33000000000004</v>
      </c>
      <c r="J74" s="17">
        <v>171.19000000000005</v>
      </c>
      <c r="K74" s="17">
        <v>2214.6399999999994</v>
      </c>
      <c r="L74" s="17">
        <v>951.96000000000095</v>
      </c>
      <c r="M74" s="17">
        <v>953.59999999999854</v>
      </c>
      <c r="N74" s="17">
        <v>2227.8899999999994</v>
      </c>
      <c r="O74" s="17">
        <v>1447.5999999999985</v>
      </c>
      <c r="P74" s="17">
        <v>2192.3700000000026</v>
      </c>
      <c r="Q74" s="20">
        <v>18.389999999999986</v>
      </c>
      <c r="R74" s="20">
        <v>13.5</v>
      </c>
      <c r="S74" s="20">
        <v>27.449999999999989</v>
      </c>
      <c r="T74" s="20">
        <v>9.8500000000000085</v>
      </c>
      <c r="U74" s="20">
        <v>6.4099999999999966</v>
      </c>
      <c r="V74" s="20">
        <v>8.5600000000000023</v>
      </c>
      <c r="W74" s="20">
        <v>110.74000000000001</v>
      </c>
      <c r="X74" s="20">
        <v>47.600000000000023</v>
      </c>
      <c r="Y74" s="20">
        <v>47.67999999999995</v>
      </c>
      <c r="Z74" s="20">
        <v>111.3900000000001</v>
      </c>
      <c r="AA74" s="20">
        <v>72.38</v>
      </c>
      <c r="AB74" s="20">
        <v>109.62</v>
      </c>
      <c r="AC74" s="17">
        <v>158.22000000000003</v>
      </c>
      <c r="AD74" s="17">
        <v>114.78999999999996</v>
      </c>
      <c r="AE74" s="17">
        <v>230.91000000000031</v>
      </c>
      <c r="AF74" s="17">
        <v>81.849999999999909</v>
      </c>
      <c r="AG74" s="17">
        <v>52.680000000000007</v>
      </c>
      <c r="AH74" s="17">
        <v>69.399999999999977</v>
      </c>
      <c r="AI74" s="17">
        <v>886.98000000000047</v>
      </c>
      <c r="AJ74" s="17">
        <v>376.22000000000025</v>
      </c>
      <c r="AK74" s="17">
        <v>371.80000000000018</v>
      </c>
      <c r="AL74" s="17">
        <v>857.19000000000051</v>
      </c>
      <c r="AM74" s="17">
        <v>549.27999999999975</v>
      </c>
      <c r="AN74" s="17">
        <v>820.63000000000011</v>
      </c>
      <c r="AO74" s="20">
        <f t="shared" si="9"/>
        <v>544.32999999999936</v>
      </c>
      <c r="AP74" s="20">
        <f t="shared" si="18"/>
        <v>398.25999999999976</v>
      </c>
      <c r="AQ74" s="20">
        <f t="shared" si="18"/>
        <v>807.43000000000006</v>
      </c>
      <c r="AR74" s="20">
        <f t="shared" si="18"/>
        <v>288.71999999999946</v>
      </c>
      <c r="AS74" s="20">
        <f t="shared" si="18"/>
        <v>187.42000000000004</v>
      </c>
      <c r="AT74" s="20">
        <f t="shared" si="18"/>
        <v>249.15000000000003</v>
      </c>
      <c r="AU74" s="20">
        <f t="shared" si="18"/>
        <v>3212.3599999999997</v>
      </c>
      <c r="AV74" s="20">
        <f t="shared" si="18"/>
        <v>1375.7800000000011</v>
      </c>
      <c r="AW74" s="20">
        <f t="shared" si="18"/>
        <v>1373.0799999999986</v>
      </c>
      <c r="AX74" s="20">
        <f t="shared" si="18"/>
        <v>3196.4700000000003</v>
      </c>
      <c r="AY74" s="20">
        <f t="shared" si="18"/>
        <v>2069.2599999999984</v>
      </c>
      <c r="AZ74" s="20">
        <f t="shared" si="18"/>
        <v>3122.6200000000026</v>
      </c>
      <c r="BA74" s="17">
        <v>4.3099999999999996</v>
      </c>
      <c r="BB74" s="17">
        <v>3.16</v>
      </c>
      <c r="BC74" s="17">
        <v>6.43</v>
      </c>
      <c r="BD74" s="17">
        <v>2.31</v>
      </c>
      <c r="BE74" s="17">
        <v>1.5</v>
      </c>
      <c r="BF74" s="17">
        <v>2.0099999999999998</v>
      </c>
      <c r="BG74" s="17">
        <v>25.94</v>
      </c>
      <c r="BH74" s="17">
        <v>11.15</v>
      </c>
      <c r="BI74" s="17">
        <v>11.17</v>
      </c>
      <c r="BJ74" s="17">
        <v>26.09</v>
      </c>
      <c r="BK74" s="17">
        <v>16.95</v>
      </c>
      <c r="BL74" s="17">
        <v>25.68</v>
      </c>
      <c r="BM74" s="20">
        <f t="shared" si="10"/>
        <v>548.6399999999993</v>
      </c>
      <c r="BN74" s="20">
        <f t="shared" si="19"/>
        <v>401.41999999999979</v>
      </c>
      <c r="BO74" s="20">
        <f t="shared" si="19"/>
        <v>813.86</v>
      </c>
      <c r="BP74" s="20">
        <f t="shared" si="19"/>
        <v>291.02999999999946</v>
      </c>
      <c r="BQ74" s="20">
        <f t="shared" si="19"/>
        <v>188.92000000000004</v>
      </c>
      <c r="BR74" s="20">
        <f t="shared" si="19"/>
        <v>251.16000000000003</v>
      </c>
      <c r="BS74" s="20">
        <f t="shared" si="19"/>
        <v>3238.2999999999997</v>
      </c>
      <c r="BT74" s="20">
        <f t="shared" si="19"/>
        <v>1386.9300000000012</v>
      </c>
      <c r="BU74" s="20">
        <f t="shared" si="19"/>
        <v>1384.2499999999986</v>
      </c>
      <c r="BV74" s="20">
        <f t="shared" si="19"/>
        <v>3222.5600000000004</v>
      </c>
      <c r="BW74" s="20">
        <f t="shared" si="19"/>
        <v>2086.2099999999982</v>
      </c>
      <c r="BX74" s="20">
        <f t="shared" si="19"/>
        <v>3148.3000000000025</v>
      </c>
      <c r="BY74" s="17">
        <f t="shared" si="14"/>
        <v>11671.359999999997</v>
      </c>
      <c r="BZ74" s="17">
        <f t="shared" si="15"/>
        <v>583.57000000000005</v>
      </c>
      <c r="CA74" s="17">
        <f t="shared" si="16"/>
        <v>4706.6500000000024</v>
      </c>
      <c r="CB74" s="17">
        <f t="shared" si="17"/>
        <v>16961.580000000002</v>
      </c>
    </row>
    <row r="75" spans="1:80" x14ac:dyDescent="0.25">
      <c r="A75" t="str">
        <f t="shared" si="11"/>
        <v>MANH.SPCIMP</v>
      </c>
      <c r="B75" s="1" t="s">
        <v>130</v>
      </c>
      <c r="C75" s="1" t="s">
        <v>131</v>
      </c>
      <c r="D75" s="1" t="s">
        <v>73</v>
      </c>
      <c r="E75" s="17">
        <v>18.180000000000064</v>
      </c>
      <c r="F75" s="17">
        <v>28.009999999999764</v>
      </c>
      <c r="G75" s="17">
        <v>13.5300000000002</v>
      </c>
      <c r="H75" s="17">
        <v>10.799999999999955</v>
      </c>
      <c r="I75" s="17">
        <v>3.9800000000000182</v>
      </c>
      <c r="J75" s="17">
        <v>14.480000000000018</v>
      </c>
      <c r="K75" s="17">
        <v>13.769999999999754</v>
      </c>
      <c r="L75" s="17">
        <v>1.220000000000006</v>
      </c>
      <c r="M75" s="17">
        <v>9.25</v>
      </c>
      <c r="N75" s="17">
        <v>150.98999999999978</v>
      </c>
      <c r="O75" s="17">
        <v>137.22999999999956</v>
      </c>
      <c r="P75" s="17">
        <v>71.279999999999745</v>
      </c>
      <c r="Q75" s="20">
        <v>0.90999999999999659</v>
      </c>
      <c r="R75" s="20">
        <v>1.4099999999999966</v>
      </c>
      <c r="S75" s="20">
        <v>0.67999999999999972</v>
      </c>
      <c r="T75" s="20">
        <v>0.53999999999999915</v>
      </c>
      <c r="U75" s="20">
        <v>0.20000000000000107</v>
      </c>
      <c r="V75" s="20">
        <v>0.72999999999999687</v>
      </c>
      <c r="W75" s="20">
        <v>0.68999999999999773</v>
      </c>
      <c r="X75" s="20">
        <v>6.0000000000000053E-2</v>
      </c>
      <c r="Y75" s="20">
        <v>0.46000000000000085</v>
      </c>
      <c r="Z75" s="20">
        <v>7.5500000000000682</v>
      </c>
      <c r="AA75" s="20">
        <v>6.8600000000000136</v>
      </c>
      <c r="AB75" s="20">
        <v>3.5600000000000023</v>
      </c>
      <c r="AC75" s="17">
        <v>7.8199999999999363</v>
      </c>
      <c r="AD75" s="17">
        <v>11.909999999999968</v>
      </c>
      <c r="AE75" s="17">
        <v>5.6899999999999977</v>
      </c>
      <c r="AF75" s="17">
        <v>4.4800000000000182</v>
      </c>
      <c r="AG75" s="17">
        <v>1.6299999999999955</v>
      </c>
      <c r="AH75" s="17">
        <v>5.8700000000000045</v>
      </c>
      <c r="AI75" s="17">
        <v>5.5200000000000387</v>
      </c>
      <c r="AJ75" s="17">
        <v>0.48000000000000043</v>
      </c>
      <c r="AK75" s="17">
        <v>3.6099999999999852</v>
      </c>
      <c r="AL75" s="17">
        <v>58.090000000000146</v>
      </c>
      <c r="AM75" s="17">
        <v>52.070000000000164</v>
      </c>
      <c r="AN75" s="17">
        <v>26.680000000000064</v>
      </c>
      <c r="AO75" s="20">
        <f t="shared" si="9"/>
        <v>26.909999999999997</v>
      </c>
      <c r="AP75" s="20">
        <f t="shared" si="18"/>
        <v>41.329999999999728</v>
      </c>
      <c r="AQ75" s="20">
        <f t="shared" si="18"/>
        <v>19.900000000000198</v>
      </c>
      <c r="AR75" s="20">
        <f t="shared" si="18"/>
        <v>15.819999999999972</v>
      </c>
      <c r="AS75" s="20">
        <f t="shared" si="18"/>
        <v>5.8100000000000147</v>
      </c>
      <c r="AT75" s="20">
        <f t="shared" si="18"/>
        <v>21.08000000000002</v>
      </c>
      <c r="AU75" s="20">
        <f t="shared" si="18"/>
        <v>19.979999999999791</v>
      </c>
      <c r="AV75" s="20">
        <f t="shared" si="18"/>
        <v>1.7600000000000064</v>
      </c>
      <c r="AW75" s="20">
        <f t="shared" si="18"/>
        <v>13.319999999999986</v>
      </c>
      <c r="AX75" s="20">
        <f t="shared" si="18"/>
        <v>216.63</v>
      </c>
      <c r="AY75" s="20">
        <f t="shared" si="18"/>
        <v>196.15999999999974</v>
      </c>
      <c r="AZ75" s="20">
        <f t="shared" si="18"/>
        <v>101.51999999999981</v>
      </c>
      <c r="BA75" s="17">
        <v>0.21</v>
      </c>
      <c r="BB75" s="17">
        <v>0.33</v>
      </c>
      <c r="BC75" s="17">
        <v>0.16</v>
      </c>
      <c r="BD75" s="17">
        <v>0.13</v>
      </c>
      <c r="BE75" s="17">
        <v>0.05</v>
      </c>
      <c r="BF75" s="17">
        <v>0.17</v>
      </c>
      <c r="BG75" s="17">
        <v>0.16</v>
      </c>
      <c r="BH75" s="17">
        <v>0.01</v>
      </c>
      <c r="BI75" s="17">
        <v>0.11</v>
      </c>
      <c r="BJ75" s="17">
        <v>1.77</v>
      </c>
      <c r="BK75" s="17">
        <v>1.61</v>
      </c>
      <c r="BL75" s="17">
        <v>0.83</v>
      </c>
      <c r="BM75" s="20">
        <f t="shared" si="10"/>
        <v>27.119999999999997</v>
      </c>
      <c r="BN75" s="20">
        <f t="shared" si="19"/>
        <v>41.659999999999727</v>
      </c>
      <c r="BO75" s="20">
        <f t="shared" si="19"/>
        <v>20.060000000000198</v>
      </c>
      <c r="BP75" s="20">
        <f t="shared" si="19"/>
        <v>15.949999999999973</v>
      </c>
      <c r="BQ75" s="20">
        <f t="shared" si="19"/>
        <v>5.8600000000000145</v>
      </c>
      <c r="BR75" s="20">
        <f t="shared" si="19"/>
        <v>21.250000000000021</v>
      </c>
      <c r="BS75" s="20">
        <f t="shared" si="19"/>
        <v>20.139999999999791</v>
      </c>
      <c r="BT75" s="20">
        <f t="shared" si="19"/>
        <v>1.7700000000000065</v>
      </c>
      <c r="BU75" s="20">
        <f t="shared" si="19"/>
        <v>13.429999999999986</v>
      </c>
      <c r="BV75" s="20">
        <f t="shared" si="19"/>
        <v>218.4</v>
      </c>
      <c r="BW75" s="20">
        <f t="shared" si="19"/>
        <v>197.76999999999975</v>
      </c>
      <c r="BX75" s="20">
        <f t="shared" si="19"/>
        <v>102.34999999999981</v>
      </c>
      <c r="BY75" s="17">
        <f t="shared" si="14"/>
        <v>472.71999999999889</v>
      </c>
      <c r="BZ75" s="17">
        <f t="shared" si="15"/>
        <v>23.650000000000073</v>
      </c>
      <c r="CA75" s="17">
        <f t="shared" si="16"/>
        <v>189.39000000000036</v>
      </c>
      <c r="CB75" s="17">
        <f t="shared" si="17"/>
        <v>685.7599999999992</v>
      </c>
    </row>
    <row r="76" spans="1:80" x14ac:dyDescent="0.25">
      <c r="A76" t="str">
        <f t="shared" si="11"/>
        <v>MANH.SPCEXP</v>
      </c>
      <c r="B76" s="1" t="s">
        <v>130</v>
      </c>
      <c r="C76" s="1" t="s">
        <v>821</v>
      </c>
      <c r="D76" s="1" t="s">
        <v>74</v>
      </c>
      <c r="E76" s="17">
        <v>0</v>
      </c>
      <c r="F76" s="17">
        <v>14.240000000000009</v>
      </c>
      <c r="G76" s="17">
        <v>0</v>
      </c>
      <c r="H76" s="17">
        <v>0</v>
      </c>
      <c r="I76" s="17">
        <v>0</v>
      </c>
      <c r="J76" s="17">
        <v>0</v>
      </c>
      <c r="K76" s="17">
        <v>0</v>
      </c>
      <c r="L76" s="17">
        <v>0</v>
      </c>
      <c r="M76" s="17">
        <v>0</v>
      </c>
      <c r="N76" s="17">
        <v>0</v>
      </c>
      <c r="O76" s="17">
        <v>0</v>
      </c>
      <c r="P76" s="17">
        <v>0</v>
      </c>
      <c r="Q76" s="20">
        <v>0</v>
      </c>
      <c r="R76" s="20">
        <v>0.71000000000000085</v>
      </c>
      <c r="S76" s="20">
        <v>0</v>
      </c>
      <c r="T76" s="20">
        <v>0</v>
      </c>
      <c r="U76" s="20">
        <v>0</v>
      </c>
      <c r="V76" s="20">
        <v>0</v>
      </c>
      <c r="W76" s="20">
        <v>0</v>
      </c>
      <c r="X76" s="20">
        <v>0</v>
      </c>
      <c r="Y76" s="20">
        <v>0</v>
      </c>
      <c r="Z76" s="20">
        <v>0</v>
      </c>
      <c r="AA76" s="20">
        <v>0</v>
      </c>
      <c r="AB76" s="20">
        <v>0</v>
      </c>
      <c r="AC76" s="17">
        <v>0</v>
      </c>
      <c r="AD76" s="17">
        <v>6.0600000000000023</v>
      </c>
      <c r="AE76" s="17">
        <v>0</v>
      </c>
      <c r="AF76" s="17">
        <v>0</v>
      </c>
      <c r="AG76" s="17">
        <v>0</v>
      </c>
      <c r="AH76" s="17">
        <v>0</v>
      </c>
      <c r="AI76" s="17">
        <v>0</v>
      </c>
      <c r="AJ76" s="17">
        <v>0</v>
      </c>
      <c r="AK76" s="17">
        <v>0</v>
      </c>
      <c r="AL76" s="17">
        <v>0</v>
      </c>
      <c r="AM76" s="17">
        <v>0</v>
      </c>
      <c r="AN76" s="17">
        <v>0</v>
      </c>
      <c r="AO76" s="20">
        <f t="shared" si="9"/>
        <v>0</v>
      </c>
      <c r="AP76" s="20">
        <f t="shared" si="18"/>
        <v>21.010000000000012</v>
      </c>
      <c r="AQ76" s="20">
        <f t="shared" si="18"/>
        <v>0</v>
      </c>
      <c r="AR76" s="20">
        <f t="shared" si="18"/>
        <v>0</v>
      </c>
      <c r="AS76" s="20">
        <f t="shared" si="18"/>
        <v>0</v>
      </c>
      <c r="AT76" s="20">
        <f t="shared" si="18"/>
        <v>0</v>
      </c>
      <c r="AU76" s="20">
        <f t="shared" si="18"/>
        <v>0</v>
      </c>
      <c r="AV76" s="20">
        <f t="shared" si="18"/>
        <v>0</v>
      </c>
      <c r="AW76" s="20">
        <f t="shared" si="18"/>
        <v>0</v>
      </c>
      <c r="AX76" s="20">
        <f t="shared" si="18"/>
        <v>0</v>
      </c>
      <c r="AY76" s="20">
        <f t="shared" si="18"/>
        <v>0</v>
      </c>
      <c r="AZ76" s="20">
        <f t="shared" si="18"/>
        <v>0</v>
      </c>
      <c r="BA76" s="17">
        <v>0</v>
      </c>
      <c r="BB76" s="17">
        <v>0.17</v>
      </c>
      <c r="BC76" s="17">
        <v>0</v>
      </c>
      <c r="BD76" s="17">
        <v>0</v>
      </c>
      <c r="BE76" s="17">
        <v>0</v>
      </c>
      <c r="BF76" s="17">
        <v>0</v>
      </c>
      <c r="BG76" s="17">
        <v>0</v>
      </c>
      <c r="BH76" s="17">
        <v>0</v>
      </c>
      <c r="BI76" s="17">
        <v>0</v>
      </c>
      <c r="BJ76" s="17">
        <v>0</v>
      </c>
      <c r="BK76" s="17">
        <v>0</v>
      </c>
      <c r="BL76" s="17">
        <v>0</v>
      </c>
      <c r="BM76" s="20">
        <f t="shared" si="10"/>
        <v>0</v>
      </c>
      <c r="BN76" s="20">
        <f t="shared" si="19"/>
        <v>21.180000000000014</v>
      </c>
      <c r="BO76" s="20">
        <f t="shared" si="19"/>
        <v>0</v>
      </c>
      <c r="BP76" s="20">
        <f t="shared" si="19"/>
        <v>0</v>
      </c>
      <c r="BQ76" s="20">
        <f t="shared" si="19"/>
        <v>0</v>
      </c>
      <c r="BR76" s="20">
        <f t="shared" si="19"/>
        <v>0</v>
      </c>
      <c r="BS76" s="20">
        <f t="shared" si="19"/>
        <v>0</v>
      </c>
      <c r="BT76" s="20">
        <f t="shared" si="19"/>
        <v>0</v>
      </c>
      <c r="BU76" s="20">
        <f t="shared" si="19"/>
        <v>0</v>
      </c>
      <c r="BV76" s="20">
        <f t="shared" si="19"/>
        <v>0</v>
      </c>
      <c r="BW76" s="20">
        <f t="shared" si="19"/>
        <v>0</v>
      </c>
      <c r="BX76" s="20">
        <f t="shared" si="19"/>
        <v>0</v>
      </c>
      <c r="BY76" s="17">
        <f t="shared" si="14"/>
        <v>14.240000000000009</v>
      </c>
      <c r="BZ76" s="17">
        <f t="shared" si="15"/>
        <v>0.71000000000000085</v>
      </c>
      <c r="CA76" s="17">
        <f t="shared" si="16"/>
        <v>6.2300000000000022</v>
      </c>
      <c r="CB76" s="17">
        <f t="shared" si="17"/>
        <v>21.180000000000014</v>
      </c>
    </row>
    <row r="77" spans="1:80" x14ac:dyDescent="0.25">
      <c r="A77" t="str">
        <f t="shared" si="11"/>
        <v>ASEI.MKR1</v>
      </c>
      <c r="B77" s="1" t="s">
        <v>690</v>
      </c>
      <c r="C77" s="1" t="s">
        <v>136</v>
      </c>
      <c r="D77" s="1" t="s">
        <v>136</v>
      </c>
      <c r="E77" s="17">
        <v>0</v>
      </c>
      <c r="F77" s="17">
        <v>0</v>
      </c>
      <c r="G77" s="17">
        <v>0</v>
      </c>
      <c r="H77" s="17">
        <v>0</v>
      </c>
      <c r="I77" s="17">
        <v>0</v>
      </c>
      <c r="J77" s="17">
        <v>0</v>
      </c>
      <c r="K77" s="17">
        <v>0</v>
      </c>
      <c r="L77" s="17">
        <v>0</v>
      </c>
      <c r="M77" s="17">
        <v>0</v>
      </c>
      <c r="N77" s="17">
        <v>0</v>
      </c>
      <c r="O77" s="17">
        <v>0</v>
      </c>
      <c r="P77" s="17">
        <v>0</v>
      </c>
      <c r="Q77" s="20">
        <v>0</v>
      </c>
      <c r="R77" s="20">
        <v>0</v>
      </c>
      <c r="S77" s="20">
        <v>0</v>
      </c>
      <c r="T77" s="20">
        <v>0</v>
      </c>
      <c r="U77" s="20">
        <v>0</v>
      </c>
      <c r="V77" s="20">
        <v>0</v>
      </c>
      <c r="W77" s="20">
        <v>0</v>
      </c>
      <c r="X77" s="20">
        <v>0</v>
      </c>
      <c r="Y77" s="20">
        <v>0</v>
      </c>
      <c r="Z77" s="20">
        <v>0</v>
      </c>
      <c r="AA77" s="20">
        <v>0</v>
      </c>
      <c r="AB77" s="20">
        <v>0</v>
      </c>
      <c r="AC77" s="17">
        <v>0</v>
      </c>
      <c r="AD77" s="17">
        <v>0</v>
      </c>
      <c r="AE77" s="17">
        <v>0</v>
      </c>
      <c r="AF77" s="17">
        <v>0</v>
      </c>
      <c r="AG77" s="17">
        <v>0</v>
      </c>
      <c r="AH77" s="17">
        <v>0</v>
      </c>
      <c r="AI77" s="17">
        <v>0</v>
      </c>
      <c r="AJ77" s="17">
        <v>0</v>
      </c>
      <c r="AK77" s="17">
        <v>0</v>
      </c>
      <c r="AL77" s="17">
        <v>0</v>
      </c>
      <c r="AM77" s="17">
        <v>0</v>
      </c>
      <c r="AN77" s="17">
        <v>0</v>
      </c>
      <c r="AO77" s="20">
        <f t="shared" si="9"/>
        <v>0</v>
      </c>
      <c r="AP77" s="20">
        <f t="shared" si="18"/>
        <v>0</v>
      </c>
      <c r="AQ77" s="20">
        <f t="shared" si="18"/>
        <v>0</v>
      </c>
      <c r="AR77" s="20">
        <f t="shared" si="18"/>
        <v>0</v>
      </c>
      <c r="AS77" s="20">
        <f t="shared" si="18"/>
        <v>0</v>
      </c>
      <c r="AT77" s="20">
        <f t="shared" si="18"/>
        <v>0</v>
      </c>
      <c r="AU77" s="20">
        <f t="shared" si="18"/>
        <v>0</v>
      </c>
      <c r="AV77" s="20">
        <f t="shared" si="18"/>
        <v>0</v>
      </c>
      <c r="AW77" s="20">
        <f t="shared" si="18"/>
        <v>0</v>
      </c>
      <c r="AX77" s="20">
        <f t="shared" si="18"/>
        <v>0</v>
      </c>
      <c r="AY77" s="20">
        <f t="shared" si="18"/>
        <v>0</v>
      </c>
      <c r="AZ77" s="20">
        <f t="shared" si="18"/>
        <v>0</v>
      </c>
      <c r="BA77" s="17">
        <v>0</v>
      </c>
      <c r="BB77" s="17">
        <v>0</v>
      </c>
      <c r="BC77" s="17">
        <v>0</v>
      </c>
      <c r="BD77" s="17">
        <v>0</v>
      </c>
      <c r="BE77" s="17">
        <v>0</v>
      </c>
      <c r="BF77" s="17">
        <v>0</v>
      </c>
      <c r="BG77" s="17">
        <v>0</v>
      </c>
      <c r="BH77" s="17">
        <v>0</v>
      </c>
      <c r="BI77" s="17">
        <v>0</v>
      </c>
      <c r="BJ77" s="17">
        <v>0</v>
      </c>
      <c r="BK77" s="17">
        <v>0</v>
      </c>
      <c r="BL77" s="17">
        <v>0</v>
      </c>
      <c r="BM77" s="20">
        <f t="shared" si="10"/>
        <v>0</v>
      </c>
      <c r="BN77" s="20">
        <f t="shared" si="19"/>
        <v>0</v>
      </c>
      <c r="BO77" s="20">
        <f t="shared" si="19"/>
        <v>0</v>
      </c>
      <c r="BP77" s="20">
        <f t="shared" si="19"/>
        <v>0</v>
      </c>
      <c r="BQ77" s="20">
        <f t="shared" si="19"/>
        <v>0</v>
      </c>
      <c r="BR77" s="20">
        <f t="shared" si="19"/>
        <v>0</v>
      </c>
      <c r="BS77" s="20">
        <f t="shared" si="19"/>
        <v>0</v>
      </c>
      <c r="BT77" s="20">
        <f t="shared" si="19"/>
        <v>0</v>
      </c>
      <c r="BU77" s="20">
        <f t="shared" si="19"/>
        <v>0</v>
      </c>
      <c r="BV77" s="20">
        <f t="shared" si="19"/>
        <v>0</v>
      </c>
      <c r="BW77" s="20">
        <f t="shared" si="19"/>
        <v>0</v>
      </c>
      <c r="BX77" s="20">
        <f t="shared" si="19"/>
        <v>0</v>
      </c>
      <c r="BY77" s="17">
        <f t="shared" si="14"/>
        <v>0</v>
      </c>
      <c r="BZ77" s="17">
        <f t="shared" si="15"/>
        <v>0</v>
      </c>
      <c r="CA77" s="17">
        <f t="shared" si="16"/>
        <v>0</v>
      </c>
      <c r="CB77" s="17">
        <f t="shared" si="17"/>
        <v>0</v>
      </c>
    </row>
    <row r="78" spans="1:80" x14ac:dyDescent="0.25">
      <c r="A78" t="str">
        <f t="shared" si="11"/>
        <v>TCN.MKRC</v>
      </c>
      <c r="B78" s="1" t="s">
        <v>33</v>
      </c>
      <c r="C78" s="1" t="s">
        <v>137</v>
      </c>
      <c r="D78" s="1" t="s">
        <v>137</v>
      </c>
      <c r="E78" s="17">
        <v>556.14000000001397</v>
      </c>
      <c r="F78" s="17">
        <v>586.04999999998836</v>
      </c>
      <c r="G78" s="17">
        <v>496.4199999999837</v>
      </c>
      <c r="H78" s="17">
        <v>393.44000000000233</v>
      </c>
      <c r="I78" s="17">
        <v>368.90000000002328</v>
      </c>
      <c r="J78" s="17">
        <v>416.69000000000233</v>
      </c>
      <c r="K78" s="17">
        <v>1077.8299999999581</v>
      </c>
      <c r="L78" s="17">
        <v>512.54000000003725</v>
      </c>
      <c r="M78" s="17">
        <v>434.14999999996508</v>
      </c>
      <c r="N78" s="17">
        <v>326.98999999999069</v>
      </c>
      <c r="O78" s="17">
        <v>282.19999999998254</v>
      </c>
      <c r="P78" s="17">
        <v>699.92999999993481</v>
      </c>
      <c r="Q78" s="20">
        <v>27.809999999999491</v>
      </c>
      <c r="R78" s="20">
        <v>29.299999999999272</v>
      </c>
      <c r="S78" s="20">
        <v>24.819999999999709</v>
      </c>
      <c r="T78" s="20">
        <v>19.670000000000073</v>
      </c>
      <c r="U78" s="20">
        <v>18.449999999999818</v>
      </c>
      <c r="V78" s="20">
        <v>20.839999999999236</v>
      </c>
      <c r="W78" s="20">
        <v>53.889999999999418</v>
      </c>
      <c r="X78" s="20">
        <v>25.619999999998981</v>
      </c>
      <c r="Y78" s="20">
        <v>21.710000000000036</v>
      </c>
      <c r="Z78" s="20">
        <v>16.350000000000364</v>
      </c>
      <c r="AA78" s="20">
        <v>14.110000000000582</v>
      </c>
      <c r="AB78" s="20">
        <v>34.989999999999782</v>
      </c>
      <c r="AC78" s="17">
        <v>239.27999999999884</v>
      </c>
      <c r="AD78" s="17">
        <v>249.16999999999825</v>
      </c>
      <c r="AE78" s="17">
        <v>208.77999999999884</v>
      </c>
      <c r="AF78" s="17">
        <v>163.45999999999913</v>
      </c>
      <c r="AG78" s="17">
        <v>151.44999999999709</v>
      </c>
      <c r="AH78" s="17">
        <v>168.94999999999709</v>
      </c>
      <c r="AI78" s="17">
        <v>431.67999999999302</v>
      </c>
      <c r="AJ78" s="17">
        <v>202.55000000000291</v>
      </c>
      <c r="AK78" s="17">
        <v>169.2699999999968</v>
      </c>
      <c r="AL78" s="17">
        <v>125.80999999999767</v>
      </c>
      <c r="AM78" s="17">
        <v>107.08000000000175</v>
      </c>
      <c r="AN78" s="17">
        <v>261.99000000000524</v>
      </c>
      <c r="AO78" s="20">
        <f t="shared" si="9"/>
        <v>823.2300000000123</v>
      </c>
      <c r="AP78" s="20">
        <f t="shared" si="18"/>
        <v>864.51999999998588</v>
      </c>
      <c r="AQ78" s="20">
        <f t="shared" si="18"/>
        <v>730.01999999998225</v>
      </c>
      <c r="AR78" s="20">
        <f t="shared" si="18"/>
        <v>576.57000000000153</v>
      </c>
      <c r="AS78" s="20">
        <f t="shared" si="18"/>
        <v>538.80000000002019</v>
      </c>
      <c r="AT78" s="20">
        <f t="shared" si="18"/>
        <v>606.47999999999865</v>
      </c>
      <c r="AU78" s="20">
        <f t="shared" si="18"/>
        <v>1563.3999999999505</v>
      </c>
      <c r="AV78" s="20">
        <f t="shared" si="18"/>
        <v>740.71000000003914</v>
      </c>
      <c r="AW78" s="20">
        <f t="shared" si="18"/>
        <v>625.12999999996191</v>
      </c>
      <c r="AX78" s="20">
        <f t="shared" si="18"/>
        <v>469.14999999998872</v>
      </c>
      <c r="AY78" s="20">
        <f t="shared" si="18"/>
        <v>403.38999999998487</v>
      </c>
      <c r="AZ78" s="20">
        <f t="shared" si="18"/>
        <v>996.90999999993983</v>
      </c>
      <c r="BA78" s="17">
        <v>6.51</v>
      </c>
      <c r="BB78" s="17">
        <v>6.86</v>
      </c>
      <c r="BC78" s="17">
        <v>5.81</v>
      </c>
      <c r="BD78" s="17">
        <v>4.6100000000000003</v>
      </c>
      <c r="BE78" s="17">
        <v>4.32</v>
      </c>
      <c r="BF78" s="17">
        <v>4.88</v>
      </c>
      <c r="BG78" s="17">
        <v>12.62</v>
      </c>
      <c r="BH78" s="17">
        <v>6</v>
      </c>
      <c r="BI78" s="17">
        <v>5.08</v>
      </c>
      <c r="BJ78" s="17">
        <v>3.83</v>
      </c>
      <c r="BK78" s="17">
        <v>3.31</v>
      </c>
      <c r="BL78" s="17">
        <v>8.1999999999999993</v>
      </c>
      <c r="BM78" s="20">
        <f t="shared" si="10"/>
        <v>829.74000000001229</v>
      </c>
      <c r="BN78" s="20">
        <f t="shared" si="19"/>
        <v>871.3799999999859</v>
      </c>
      <c r="BO78" s="20">
        <f t="shared" si="19"/>
        <v>735.82999999998219</v>
      </c>
      <c r="BP78" s="20">
        <f t="shared" si="19"/>
        <v>581.18000000000154</v>
      </c>
      <c r="BQ78" s="20">
        <f t="shared" si="19"/>
        <v>543.12000000002024</v>
      </c>
      <c r="BR78" s="20">
        <f t="shared" si="19"/>
        <v>611.35999999999865</v>
      </c>
      <c r="BS78" s="20">
        <f t="shared" si="19"/>
        <v>1576.0199999999504</v>
      </c>
      <c r="BT78" s="20">
        <f t="shared" si="19"/>
        <v>746.71000000003914</v>
      </c>
      <c r="BU78" s="20">
        <f t="shared" si="19"/>
        <v>630.20999999996195</v>
      </c>
      <c r="BV78" s="20">
        <f t="shared" si="19"/>
        <v>472.97999999998871</v>
      </c>
      <c r="BW78" s="20">
        <f t="shared" si="19"/>
        <v>406.69999999998487</v>
      </c>
      <c r="BX78" s="20">
        <f t="shared" si="19"/>
        <v>1005.1099999999399</v>
      </c>
      <c r="BY78" s="17">
        <f t="shared" si="14"/>
        <v>6151.2799999998824</v>
      </c>
      <c r="BZ78" s="17">
        <f t="shared" si="15"/>
        <v>307.55999999999676</v>
      </c>
      <c r="CA78" s="17">
        <f t="shared" si="16"/>
        <v>2551.4999999999868</v>
      </c>
      <c r="CB78" s="17">
        <f t="shared" si="17"/>
        <v>9010.3399999998655</v>
      </c>
    </row>
    <row r="79" spans="1:80" x14ac:dyDescent="0.25">
      <c r="A79" t="str">
        <f t="shared" si="11"/>
        <v>MLCC.BCHIMP</v>
      </c>
      <c r="B79" s="1" t="s">
        <v>708</v>
      </c>
      <c r="C79" s="1" t="s">
        <v>709</v>
      </c>
      <c r="D79" s="1" t="s">
        <v>21</v>
      </c>
      <c r="E79" s="17">
        <v>5.2300000000000182</v>
      </c>
      <c r="F79" s="17">
        <v>56.579999999999927</v>
      </c>
      <c r="G79" s="17">
        <v>1.269999999999996</v>
      </c>
      <c r="H79" s="17">
        <v>0</v>
      </c>
      <c r="I79" s="17">
        <v>0</v>
      </c>
      <c r="J79" s="17">
        <v>4.039999999999992</v>
      </c>
      <c r="K79" s="17">
        <v>0</v>
      </c>
      <c r="L79" s="17">
        <v>0</v>
      </c>
      <c r="M79" s="17">
        <v>0</v>
      </c>
      <c r="N79" s="17">
        <v>0</v>
      </c>
      <c r="O79" s="17">
        <v>0</v>
      </c>
      <c r="P79" s="17">
        <v>0</v>
      </c>
      <c r="Q79" s="20">
        <v>0.25999999999999979</v>
      </c>
      <c r="R79" s="20">
        <v>2.8300000000000125</v>
      </c>
      <c r="S79" s="20">
        <v>6.0000000000000053E-2</v>
      </c>
      <c r="T79" s="20">
        <v>0</v>
      </c>
      <c r="U79" s="20">
        <v>0</v>
      </c>
      <c r="V79" s="20">
        <v>0.19999999999999929</v>
      </c>
      <c r="W79" s="20">
        <v>0</v>
      </c>
      <c r="X79" s="20">
        <v>0</v>
      </c>
      <c r="Y79" s="20">
        <v>0</v>
      </c>
      <c r="Z79" s="20">
        <v>0</v>
      </c>
      <c r="AA79" s="20">
        <v>0</v>
      </c>
      <c r="AB79" s="20">
        <v>0</v>
      </c>
      <c r="AC79" s="17">
        <v>2.25</v>
      </c>
      <c r="AD79" s="17">
        <v>24.060000000000173</v>
      </c>
      <c r="AE79" s="17">
        <v>0.53999999999999915</v>
      </c>
      <c r="AF79" s="17">
        <v>0</v>
      </c>
      <c r="AG79" s="17">
        <v>0</v>
      </c>
      <c r="AH79" s="17">
        <v>1.6400000000000006</v>
      </c>
      <c r="AI79" s="17">
        <v>0</v>
      </c>
      <c r="AJ79" s="17">
        <v>0</v>
      </c>
      <c r="AK79" s="17">
        <v>0</v>
      </c>
      <c r="AL79" s="17">
        <v>0</v>
      </c>
      <c r="AM79" s="17">
        <v>0</v>
      </c>
      <c r="AN79" s="17">
        <v>0</v>
      </c>
      <c r="AO79" s="20">
        <f t="shared" si="9"/>
        <v>7.740000000000018</v>
      </c>
      <c r="AP79" s="20">
        <f t="shared" si="18"/>
        <v>83.470000000000113</v>
      </c>
      <c r="AQ79" s="20">
        <f t="shared" si="18"/>
        <v>1.8699999999999952</v>
      </c>
      <c r="AR79" s="20">
        <f t="shared" si="18"/>
        <v>0</v>
      </c>
      <c r="AS79" s="20">
        <f t="shared" si="18"/>
        <v>0</v>
      </c>
      <c r="AT79" s="20">
        <f t="shared" si="18"/>
        <v>5.8799999999999919</v>
      </c>
      <c r="AU79" s="20">
        <f t="shared" si="18"/>
        <v>0</v>
      </c>
      <c r="AV79" s="20">
        <f t="shared" si="18"/>
        <v>0</v>
      </c>
      <c r="AW79" s="20">
        <f t="shared" si="18"/>
        <v>0</v>
      </c>
      <c r="AX79" s="20">
        <f t="shared" si="18"/>
        <v>0</v>
      </c>
      <c r="AY79" s="20">
        <f t="shared" si="18"/>
        <v>0</v>
      </c>
      <c r="AZ79" s="20">
        <f t="shared" si="18"/>
        <v>0</v>
      </c>
      <c r="BA79" s="17">
        <v>0.06</v>
      </c>
      <c r="BB79" s="17">
        <v>0.66</v>
      </c>
      <c r="BC79" s="17">
        <v>0.01</v>
      </c>
      <c r="BD79" s="17">
        <v>0</v>
      </c>
      <c r="BE79" s="17">
        <v>0</v>
      </c>
      <c r="BF79" s="17">
        <v>0.05</v>
      </c>
      <c r="BG79" s="17">
        <v>0</v>
      </c>
      <c r="BH79" s="17">
        <v>0</v>
      </c>
      <c r="BI79" s="17">
        <v>0</v>
      </c>
      <c r="BJ79" s="17">
        <v>0</v>
      </c>
      <c r="BK79" s="17">
        <v>0</v>
      </c>
      <c r="BL79" s="17">
        <v>0</v>
      </c>
      <c r="BM79" s="20">
        <f t="shared" si="10"/>
        <v>7.8000000000000176</v>
      </c>
      <c r="BN79" s="20">
        <f t="shared" si="19"/>
        <v>84.130000000000109</v>
      </c>
      <c r="BO79" s="20">
        <f t="shared" si="19"/>
        <v>1.8799999999999952</v>
      </c>
      <c r="BP79" s="20">
        <f t="shared" si="19"/>
        <v>0</v>
      </c>
      <c r="BQ79" s="20">
        <f t="shared" si="19"/>
        <v>0</v>
      </c>
      <c r="BR79" s="20">
        <f t="shared" si="19"/>
        <v>5.9299999999999917</v>
      </c>
      <c r="BS79" s="20">
        <f t="shared" si="19"/>
        <v>0</v>
      </c>
      <c r="BT79" s="20">
        <f t="shared" si="19"/>
        <v>0</v>
      </c>
      <c r="BU79" s="20">
        <f t="shared" si="19"/>
        <v>0</v>
      </c>
      <c r="BV79" s="20">
        <f t="shared" si="19"/>
        <v>0</v>
      </c>
      <c r="BW79" s="20">
        <f t="shared" si="19"/>
        <v>0</v>
      </c>
      <c r="BX79" s="20">
        <f t="shared" si="19"/>
        <v>0</v>
      </c>
      <c r="BY79" s="17">
        <f t="shared" si="14"/>
        <v>67.119999999999933</v>
      </c>
      <c r="BZ79" s="17">
        <f t="shared" si="15"/>
        <v>3.3500000000000116</v>
      </c>
      <c r="CA79" s="17">
        <f t="shared" si="16"/>
        <v>29.270000000000174</v>
      </c>
      <c r="CB79" s="17">
        <f t="shared" si="17"/>
        <v>99.740000000000109</v>
      </c>
    </row>
    <row r="80" spans="1:80" x14ac:dyDescent="0.25">
      <c r="A80" t="str">
        <f t="shared" si="11"/>
        <v>MLCC.SPCIMP</v>
      </c>
      <c r="B80" s="1" t="s">
        <v>708</v>
      </c>
      <c r="C80" s="1" t="s">
        <v>710</v>
      </c>
      <c r="D80" s="1" t="s">
        <v>73</v>
      </c>
      <c r="E80" s="17">
        <v>2.539999999999992</v>
      </c>
      <c r="F80" s="17">
        <v>0</v>
      </c>
      <c r="G80" s="17">
        <v>0</v>
      </c>
      <c r="H80" s="17">
        <v>0</v>
      </c>
      <c r="I80" s="17">
        <v>0</v>
      </c>
      <c r="J80" s="17">
        <v>0</v>
      </c>
      <c r="K80" s="17">
        <v>0</v>
      </c>
      <c r="L80" s="17">
        <v>0</v>
      </c>
      <c r="M80" s="17">
        <v>0</v>
      </c>
      <c r="N80" s="17">
        <v>0</v>
      </c>
      <c r="O80" s="17">
        <v>0.48999999999999488</v>
      </c>
      <c r="P80" s="17">
        <v>0</v>
      </c>
      <c r="Q80" s="20">
        <v>0.12999999999999901</v>
      </c>
      <c r="R80" s="20">
        <v>0</v>
      </c>
      <c r="S80" s="20">
        <v>0</v>
      </c>
      <c r="T80" s="20">
        <v>0</v>
      </c>
      <c r="U80" s="20">
        <v>0</v>
      </c>
      <c r="V80" s="20">
        <v>0</v>
      </c>
      <c r="W80" s="20">
        <v>0</v>
      </c>
      <c r="X80" s="20">
        <v>0</v>
      </c>
      <c r="Y80" s="20">
        <v>0</v>
      </c>
      <c r="Z80" s="20">
        <v>0</v>
      </c>
      <c r="AA80" s="20">
        <v>3.0000000000000027E-2</v>
      </c>
      <c r="AB80" s="20">
        <v>0</v>
      </c>
      <c r="AC80" s="17">
        <v>1.0900000000000034</v>
      </c>
      <c r="AD80" s="17">
        <v>0</v>
      </c>
      <c r="AE80" s="17">
        <v>0</v>
      </c>
      <c r="AF80" s="17">
        <v>0</v>
      </c>
      <c r="AG80" s="17">
        <v>0</v>
      </c>
      <c r="AH80" s="17">
        <v>0</v>
      </c>
      <c r="AI80" s="17">
        <v>0</v>
      </c>
      <c r="AJ80" s="17">
        <v>0</v>
      </c>
      <c r="AK80" s="17">
        <v>0</v>
      </c>
      <c r="AL80" s="17">
        <v>0</v>
      </c>
      <c r="AM80" s="17">
        <v>0.1899999999999995</v>
      </c>
      <c r="AN80" s="17">
        <v>0</v>
      </c>
      <c r="AO80" s="20">
        <f t="shared" si="9"/>
        <v>3.7599999999999945</v>
      </c>
      <c r="AP80" s="20">
        <f t="shared" si="18"/>
        <v>0</v>
      </c>
      <c r="AQ80" s="20">
        <f t="shared" si="18"/>
        <v>0</v>
      </c>
      <c r="AR80" s="20">
        <f t="shared" si="18"/>
        <v>0</v>
      </c>
      <c r="AS80" s="20">
        <f t="shared" si="18"/>
        <v>0</v>
      </c>
      <c r="AT80" s="20">
        <f t="shared" si="18"/>
        <v>0</v>
      </c>
      <c r="AU80" s="20">
        <f t="shared" si="18"/>
        <v>0</v>
      </c>
      <c r="AV80" s="20">
        <f t="shared" si="18"/>
        <v>0</v>
      </c>
      <c r="AW80" s="20">
        <f t="shared" si="18"/>
        <v>0</v>
      </c>
      <c r="AX80" s="20">
        <f t="shared" si="18"/>
        <v>0</v>
      </c>
      <c r="AY80" s="20">
        <f t="shared" si="18"/>
        <v>0.70999999999999441</v>
      </c>
      <c r="AZ80" s="20">
        <f t="shared" si="18"/>
        <v>0</v>
      </c>
      <c r="BA80" s="17">
        <v>0.03</v>
      </c>
      <c r="BB80" s="17">
        <v>0</v>
      </c>
      <c r="BC80" s="17">
        <v>0</v>
      </c>
      <c r="BD80" s="17">
        <v>0</v>
      </c>
      <c r="BE80" s="17">
        <v>0</v>
      </c>
      <c r="BF80" s="17">
        <v>0</v>
      </c>
      <c r="BG80" s="17">
        <v>0</v>
      </c>
      <c r="BH80" s="17">
        <v>0</v>
      </c>
      <c r="BI80" s="17">
        <v>0</v>
      </c>
      <c r="BJ80" s="17">
        <v>0</v>
      </c>
      <c r="BK80" s="17">
        <v>0.01</v>
      </c>
      <c r="BL80" s="17">
        <v>0</v>
      </c>
      <c r="BM80" s="20">
        <f t="shared" si="10"/>
        <v>3.7899999999999943</v>
      </c>
      <c r="BN80" s="20">
        <f t="shared" si="19"/>
        <v>0</v>
      </c>
      <c r="BO80" s="20">
        <f t="shared" si="19"/>
        <v>0</v>
      </c>
      <c r="BP80" s="20">
        <f t="shared" si="19"/>
        <v>0</v>
      </c>
      <c r="BQ80" s="20">
        <f t="shared" si="19"/>
        <v>0</v>
      </c>
      <c r="BR80" s="20">
        <f t="shared" si="19"/>
        <v>0</v>
      </c>
      <c r="BS80" s="20">
        <f t="shared" si="19"/>
        <v>0</v>
      </c>
      <c r="BT80" s="20">
        <f t="shared" si="19"/>
        <v>0</v>
      </c>
      <c r="BU80" s="20">
        <f t="shared" si="19"/>
        <v>0</v>
      </c>
      <c r="BV80" s="20">
        <f t="shared" si="19"/>
        <v>0</v>
      </c>
      <c r="BW80" s="20">
        <f t="shared" si="19"/>
        <v>0.71999999999999442</v>
      </c>
      <c r="BX80" s="20">
        <f t="shared" si="19"/>
        <v>0</v>
      </c>
      <c r="BY80" s="17">
        <f t="shared" si="14"/>
        <v>3.0299999999999869</v>
      </c>
      <c r="BZ80" s="17">
        <f t="shared" si="15"/>
        <v>0.15999999999999903</v>
      </c>
      <c r="CA80" s="17">
        <f t="shared" si="16"/>
        <v>1.3200000000000029</v>
      </c>
      <c r="CB80" s="17">
        <f t="shared" si="17"/>
        <v>4.5099999999999891</v>
      </c>
    </row>
    <row r="81" spans="1:80" x14ac:dyDescent="0.25">
      <c r="A81" t="str">
        <f t="shared" si="11"/>
        <v>MLCC.SPCEXP</v>
      </c>
      <c r="B81" s="1" t="s">
        <v>708</v>
      </c>
      <c r="C81" s="1" t="s">
        <v>711</v>
      </c>
      <c r="D81" s="1" t="s">
        <v>74</v>
      </c>
      <c r="E81" s="17">
        <v>2.8100000000000023</v>
      </c>
      <c r="F81" s="17">
        <v>2.9000000000000057</v>
      </c>
      <c r="G81" s="17">
        <v>4.8800000000000523</v>
      </c>
      <c r="H81" s="17">
        <v>0</v>
      </c>
      <c r="I81" s="17">
        <v>0</v>
      </c>
      <c r="J81" s="17">
        <v>0</v>
      </c>
      <c r="K81" s="17">
        <v>0</v>
      </c>
      <c r="L81" s="17">
        <v>0</v>
      </c>
      <c r="M81" s="17">
        <v>0</v>
      </c>
      <c r="N81" s="17">
        <v>0</v>
      </c>
      <c r="O81" s="17">
        <v>0</v>
      </c>
      <c r="P81" s="17">
        <v>0</v>
      </c>
      <c r="Q81" s="20">
        <v>0.13999999999999968</v>
      </c>
      <c r="R81" s="20">
        <v>0.14999999999999947</v>
      </c>
      <c r="S81" s="20">
        <v>0.24000000000000021</v>
      </c>
      <c r="T81" s="20">
        <v>0</v>
      </c>
      <c r="U81" s="20">
        <v>0</v>
      </c>
      <c r="V81" s="20">
        <v>0</v>
      </c>
      <c r="W81" s="20">
        <v>0</v>
      </c>
      <c r="X81" s="20">
        <v>0</v>
      </c>
      <c r="Y81" s="20">
        <v>0</v>
      </c>
      <c r="Z81" s="20">
        <v>0</v>
      </c>
      <c r="AA81" s="20">
        <v>0</v>
      </c>
      <c r="AB81" s="20">
        <v>0</v>
      </c>
      <c r="AC81" s="17">
        <v>1.2100000000000009</v>
      </c>
      <c r="AD81" s="17">
        <v>1.2299999999999969</v>
      </c>
      <c r="AE81" s="17">
        <v>2.0499999999999972</v>
      </c>
      <c r="AF81" s="17">
        <v>0</v>
      </c>
      <c r="AG81" s="17">
        <v>0</v>
      </c>
      <c r="AH81" s="17">
        <v>0</v>
      </c>
      <c r="AI81" s="17">
        <v>0</v>
      </c>
      <c r="AJ81" s="17">
        <v>0</v>
      </c>
      <c r="AK81" s="17">
        <v>0</v>
      </c>
      <c r="AL81" s="17">
        <v>0</v>
      </c>
      <c r="AM81" s="17">
        <v>0</v>
      </c>
      <c r="AN81" s="17">
        <v>0</v>
      </c>
      <c r="AO81" s="20">
        <f t="shared" si="9"/>
        <v>4.1600000000000028</v>
      </c>
      <c r="AP81" s="20">
        <f t="shared" si="18"/>
        <v>4.280000000000002</v>
      </c>
      <c r="AQ81" s="20">
        <f t="shared" si="18"/>
        <v>7.1700000000000497</v>
      </c>
      <c r="AR81" s="20">
        <f t="shared" si="18"/>
        <v>0</v>
      </c>
      <c r="AS81" s="20">
        <f t="shared" si="18"/>
        <v>0</v>
      </c>
      <c r="AT81" s="20">
        <f t="shared" si="18"/>
        <v>0</v>
      </c>
      <c r="AU81" s="20">
        <f t="shared" si="18"/>
        <v>0</v>
      </c>
      <c r="AV81" s="20">
        <f t="shared" si="18"/>
        <v>0</v>
      </c>
      <c r="AW81" s="20">
        <f t="shared" si="18"/>
        <v>0</v>
      </c>
      <c r="AX81" s="20">
        <f t="shared" si="18"/>
        <v>0</v>
      </c>
      <c r="AY81" s="20">
        <f t="shared" si="18"/>
        <v>0</v>
      </c>
      <c r="AZ81" s="20">
        <f t="shared" si="18"/>
        <v>0</v>
      </c>
      <c r="BA81" s="17">
        <v>0.03</v>
      </c>
      <c r="BB81" s="17">
        <v>0.03</v>
      </c>
      <c r="BC81" s="17">
        <v>0.06</v>
      </c>
      <c r="BD81" s="17">
        <v>0</v>
      </c>
      <c r="BE81" s="17">
        <v>0</v>
      </c>
      <c r="BF81" s="17">
        <v>0</v>
      </c>
      <c r="BG81" s="17">
        <v>0</v>
      </c>
      <c r="BH81" s="17">
        <v>0</v>
      </c>
      <c r="BI81" s="17">
        <v>0</v>
      </c>
      <c r="BJ81" s="17">
        <v>0</v>
      </c>
      <c r="BK81" s="17">
        <v>0</v>
      </c>
      <c r="BL81" s="17">
        <v>0</v>
      </c>
      <c r="BM81" s="20">
        <f t="shared" si="10"/>
        <v>4.1900000000000031</v>
      </c>
      <c r="BN81" s="20">
        <f t="shared" si="19"/>
        <v>4.3100000000000023</v>
      </c>
      <c r="BO81" s="20">
        <f t="shared" si="19"/>
        <v>7.2300000000000493</v>
      </c>
      <c r="BP81" s="20">
        <f t="shared" si="19"/>
        <v>0</v>
      </c>
      <c r="BQ81" s="20">
        <f t="shared" si="19"/>
        <v>0</v>
      </c>
      <c r="BR81" s="20">
        <f t="shared" si="19"/>
        <v>0</v>
      </c>
      <c r="BS81" s="20">
        <f t="shared" si="19"/>
        <v>0</v>
      </c>
      <c r="BT81" s="20">
        <f t="shared" si="19"/>
        <v>0</v>
      </c>
      <c r="BU81" s="20">
        <f t="shared" si="19"/>
        <v>0</v>
      </c>
      <c r="BV81" s="20">
        <f t="shared" si="19"/>
        <v>0</v>
      </c>
      <c r="BW81" s="20">
        <f t="shared" si="19"/>
        <v>0</v>
      </c>
      <c r="BX81" s="20">
        <f t="shared" si="19"/>
        <v>0</v>
      </c>
      <c r="BY81" s="17">
        <f t="shared" si="14"/>
        <v>10.59000000000006</v>
      </c>
      <c r="BZ81" s="17">
        <f t="shared" si="15"/>
        <v>0.52999999999999936</v>
      </c>
      <c r="CA81" s="17">
        <f t="shared" si="16"/>
        <v>4.609999999999995</v>
      </c>
      <c r="CB81" s="17">
        <f t="shared" si="17"/>
        <v>15.730000000000054</v>
      </c>
    </row>
    <row r="82" spans="1:80" x14ac:dyDescent="0.25">
      <c r="A82" t="str">
        <f t="shared" si="11"/>
        <v>MSCG.BCHIMP</v>
      </c>
      <c r="B82" s="1" t="s">
        <v>138</v>
      </c>
      <c r="C82" s="1" t="s">
        <v>139</v>
      </c>
      <c r="D82" s="1" t="s">
        <v>21</v>
      </c>
      <c r="E82" s="17">
        <v>20.21000000000015</v>
      </c>
      <c r="F82" s="17">
        <v>197.36000000000058</v>
      </c>
      <c r="G82" s="17">
        <v>105.76999999999953</v>
      </c>
      <c r="H82" s="17">
        <v>15.029999999999973</v>
      </c>
      <c r="I82" s="17">
        <v>7.5100000000001046</v>
      </c>
      <c r="J82" s="17">
        <v>3.7199999999999704</v>
      </c>
      <c r="K82" s="17">
        <v>6.769999999999925</v>
      </c>
      <c r="L82" s="17">
        <v>4.0799999999999841</v>
      </c>
      <c r="M82" s="17">
        <v>4.5299999999999727</v>
      </c>
      <c r="N82" s="17">
        <v>25.339999999999918</v>
      </c>
      <c r="O82" s="17">
        <v>1.2100000000000009</v>
      </c>
      <c r="P82" s="17">
        <v>2.8100000000000023</v>
      </c>
      <c r="Q82" s="20">
        <v>1.009999999999998</v>
      </c>
      <c r="R82" s="20">
        <v>9.8700000000000045</v>
      </c>
      <c r="S82" s="20">
        <v>5.289999999999992</v>
      </c>
      <c r="T82" s="20">
        <v>0.75</v>
      </c>
      <c r="U82" s="20">
        <v>0.38000000000000078</v>
      </c>
      <c r="V82" s="20">
        <v>0.17999999999999972</v>
      </c>
      <c r="W82" s="20">
        <v>0.33999999999999986</v>
      </c>
      <c r="X82" s="20">
        <v>0.20000000000000018</v>
      </c>
      <c r="Y82" s="20">
        <v>0.23000000000000043</v>
      </c>
      <c r="Z82" s="20">
        <v>1.269999999999996</v>
      </c>
      <c r="AA82" s="20">
        <v>6.0000000000000053E-2</v>
      </c>
      <c r="AB82" s="20">
        <v>0.13999999999999968</v>
      </c>
      <c r="AC82" s="17">
        <v>8.6899999999999977</v>
      </c>
      <c r="AD82" s="17">
        <v>83.910000000000309</v>
      </c>
      <c r="AE82" s="17">
        <v>44.480000000000018</v>
      </c>
      <c r="AF82" s="17">
        <v>6.2400000000000091</v>
      </c>
      <c r="AG82" s="17">
        <v>3.0800000000000125</v>
      </c>
      <c r="AH82" s="17">
        <v>1.5100000000000051</v>
      </c>
      <c r="AI82" s="17">
        <v>2.7099999999999937</v>
      </c>
      <c r="AJ82" s="17">
        <v>1.6100000000000065</v>
      </c>
      <c r="AK82" s="17">
        <v>1.7600000000000051</v>
      </c>
      <c r="AL82" s="17">
        <v>9.75</v>
      </c>
      <c r="AM82" s="17">
        <v>0.45000000000000284</v>
      </c>
      <c r="AN82" s="17">
        <v>1.0499999999999972</v>
      </c>
      <c r="AO82" s="20">
        <f t="shared" si="9"/>
        <v>29.910000000000146</v>
      </c>
      <c r="AP82" s="20">
        <f t="shared" si="18"/>
        <v>291.1400000000009</v>
      </c>
      <c r="AQ82" s="20">
        <f t="shared" si="18"/>
        <v>155.53999999999954</v>
      </c>
      <c r="AR82" s="20">
        <f t="shared" si="18"/>
        <v>22.019999999999982</v>
      </c>
      <c r="AS82" s="20">
        <f t="shared" si="18"/>
        <v>10.970000000000118</v>
      </c>
      <c r="AT82" s="20">
        <f t="shared" si="18"/>
        <v>5.4099999999999753</v>
      </c>
      <c r="AU82" s="20">
        <f t="shared" si="18"/>
        <v>9.8199999999999186</v>
      </c>
      <c r="AV82" s="20">
        <f t="shared" si="18"/>
        <v>5.8899999999999908</v>
      </c>
      <c r="AW82" s="20">
        <f t="shared" si="18"/>
        <v>6.5199999999999783</v>
      </c>
      <c r="AX82" s="20">
        <f t="shared" si="18"/>
        <v>36.359999999999914</v>
      </c>
      <c r="AY82" s="20">
        <f t="shared" si="18"/>
        <v>1.7200000000000037</v>
      </c>
      <c r="AZ82" s="20">
        <f t="shared" si="18"/>
        <v>3.9999999999999991</v>
      </c>
      <c r="BA82" s="17">
        <v>0.24</v>
      </c>
      <c r="BB82" s="17">
        <v>2.31</v>
      </c>
      <c r="BC82" s="17">
        <v>1.24</v>
      </c>
      <c r="BD82" s="17">
        <v>0.18</v>
      </c>
      <c r="BE82" s="17">
        <v>0.09</v>
      </c>
      <c r="BF82" s="17">
        <v>0.04</v>
      </c>
      <c r="BG82" s="17">
        <v>0.08</v>
      </c>
      <c r="BH82" s="17">
        <v>0.05</v>
      </c>
      <c r="BI82" s="17">
        <v>0.05</v>
      </c>
      <c r="BJ82" s="17">
        <v>0.3</v>
      </c>
      <c r="BK82" s="17">
        <v>0.01</v>
      </c>
      <c r="BL82" s="17">
        <v>0.03</v>
      </c>
      <c r="BM82" s="20">
        <f t="shared" si="10"/>
        <v>30.150000000000144</v>
      </c>
      <c r="BN82" s="20">
        <f t="shared" si="19"/>
        <v>293.4500000000009</v>
      </c>
      <c r="BO82" s="20">
        <f t="shared" si="19"/>
        <v>156.77999999999955</v>
      </c>
      <c r="BP82" s="20">
        <f t="shared" si="19"/>
        <v>22.199999999999982</v>
      </c>
      <c r="BQ82" s="20">
        <f t="shared" si="19"/>
        <v>11.060000000000118</v>
      </c>
      <c r="BR82" s="20">
        <f t="shared" si="19"/>
        <v>5.4499999999999753</v>
      </c>
      <c r="BS82" s="20">
        <f t="shared" si="19"/>
        <v>9.8999999999999186</v>
      </c>
      <c r="BT82" s="20">
        <f t="shared" si="19"/>
        <v>5.9399999999999906</v>
      </c>
      <c r="BU82" s="20">
        <f t="shared" si="19"/>
        <v>6.5699999999999781</v>
      </c>
      <c r="BV82" s="20">
        <f t="shared" si="19"/>
        <v>36.659999999999911</v>
      </c>
      <c r="BW82" s="20">
        <f t="shared" si="19"/>
        <v>1.7300000000000038</v>
      </c>
      <c r="BX82" s="20">
        <f t="shared" si="19"/>
        <v>4.0299999999999994</v>
      </c>
      <c r="BY82" s="17">
        <f t="shared" si="14"/>
        <v>394.34000000000009</v>
      </c>
      <c r="BZ82" s="17">
        <f t="shared" si="15"/>
        <v>19.719999999999992</v>
      </c>
      <c r="CA82" s="17">
        <f t="shared" si="16"/>
        <v>169.86000000000041</v>
      </c>
      <c r="CB82" s="17">
        <f t="shared" si="17"/>
        <v>583.9200000000003</v>
      </c>
    </row>
    <row r="83" spans="1:80" x14ac:dyDescent="0.25">
      <c r="A83" t="str">
        <f t="shared" si="11"/>
        <v>MSCG.BCHEXP</v>
      </c>
      <c r="B83" s="1" t="s">
        <v>138</v>
      </c>
      <c r="C83" s="1" t="s">
        <v>822</v>
      </c>
      <c r="D83" s="1" t="s">
        <v>28</v>
      </c>
      <c r="E83" s="17">
        <v>0</v>
      </c>
      <c r="F83" s="17">
        <v>0.49000000000000199</v>
      </c>
      <c r="G83" s="17">
        <v>0</v>
      </c>
      <c r="H83" s="17">
        <v>0</v>
      </c>
      <c r="I83" s="17">
        <v>0</v>
      </c>
      <c r="J83" s="17">
        <v>0</v>
      </c>
      <c r="K83" s="17">
        <v>0</v>
      </c>
      <c r="L83" s="17">
        <v>0</v>
      </c>
      <c r="M83" s="17">
        <v>0</v>
      </c>
      <c r="N83" s="17">
        <v>0</v>
      </c>
      <c r="O83" s="17">
        <v>0</v>
      </c>
      <c r="P83" s="17">
        <v>0</v>
      </c>
      <c r="Q83" s="20">
        <v>0</v>
      </c>
      <c r="R83" s="20">
        <v>2.9999999999999805E-2</v>
      </c>
      <c r="S83" s="20">
        <v>0</v>
      </c>
      <c r="T83" s="20">
        <v>0</v>
      </c>
      <c r="U83" s="20">
        <v>0</v>
      </c>
      <c r="V83" s="20">
        <v>0</v>
      </c>
      <c r="W83" s="20">
        <v>0</v>
      </c>
      <c r="X83" s="20">
        <v>0</v>
      </c>
      <c r="Y83" s="20">
        <v>0</v>
      </c>
      <c r="Z83" s="20">
        <v>0</v>
      </c>
      <c r="AA83" s="20">
        <v>0</v>
      </c>
      <c r="AB83" s="20">
        <v>0</v>
      </c>
      <c r="AC83" s="17">
        <v>0</v>
      </c>
      <c r="AD83" s="17">
        <v>0.19999999999999929</v>
      </c>
      <c r="AE83" s="17">
        <v>0</v>
      </c>
      <c r="AF83" s="17">
        <v>0</v>
      </c>
      <c r="AG83" s="17">
        <v>0</v>
      </c>
      <c r="AH83" s="17">
        <v>0</v>
      </c>
      <c r="AI83" s="17">
        <v>0</v>
      </c>
      <c r="AJ83" s="17">
        <v>0</v>
      </c>
      <c r="AK83" s="17">
        <v>0</v>
      </c>
      <c r="AL83" s="17">
        <v>0</v>
      </c>
      <c r="AM83" s="17">
        <v>0</v>
      </c>
      <c r="AN83" s="17">
        <v>0</v>
      </c>
      <c r="AO83" s="20">
        <f t="shared" si="9"/>
        <v>0</v>
      </c>
      <c r="AP83" s="20">
        <f t="shared" si="18"/>
        <v>0.72000000000000108</v>
      </c>
      <c r="AQ83" s="20">
        <f t="shared" si="18"/>
        <v>0</v>
      </c>
      <c r="AR83" s="20">
        <f t="shared" si="18"/>
        <v>0</v>
      </c>
      <c r="AS83" s="20">
        <f t="shared" si="18"/>
        <v>0</v>
      </c>
      <c r="AT83" s="20">
        <f t="shared" si="18"/>
        <v>0</v>
      </c>
      <c r="AU83" s="20">
        <f t="shared" si="18"/>
        <v>0</v>
      </c>
      <c r="AV83" s="20">
        <f t="shared" si="18"/>
        <v>0</v>
      </c>
      <c r="AW83" s="20">
        <f t="shared" si="18"/>
        <v>0</v>
      </c>
      <c r="AX83" s="20">
        <f t="shared" si="18"/>
        <v>0</v>
      </c>
      <c r="AY83" s="20">
        <f t="shared" si="18"/>
        <v>0</v>
      </c>
      <c r="AZ83" s="20">
        <f t="shared" si="18"/>
        <v>0</v>
      </c>
      <c r="BA83" s="17">
        <v>0</v>
      </c>
      <c r="BB83" s="17">
        <v>0.01</v>
      </c>
      <c r="BC83" s="17">
        <v>0</v>
      </c>
      <c r="BD83" s="17">
        <v>0</v>
      </c>
      <c r="BE83" s="17">
        <v>0</v>
      </c>
      <c r="BF83" s="17">
        <v>0</v>
      </c>
      <c r="BG83" s="17">
        <v>0</v>
      </c>
      <c r="BH83" s="17">
        <v>0</v>
      </c>
      <c r="BI83" s="17">
        <v>0</v>
      </c>
      <c r="BJ83" s="17">
        <v>0</v>
      </c>
      <c r="BK83" s="17">
        <v>0</v>
      </c>
      <c r="BL83" s="17">
        <v>0</v>
      </c>
      <c r="BM83" s="20">
        <f t="shared" si="10"/>
        <v>0</v>
      </c>
      <c r="BN83" s="20">
        <f t="shared" si="19"/>
        <v>0.73000000000000109</v>
      </c>
      <c r="BO83" s="20">
        <f t="shared" si="19"/>
        <v>0</v>
      </c>
      <c r="BP83" s="20">
        <f t="shared" si="19"/>
        <v>0</v>
      </c>
      <c r="BQ83" s="20">
        <f t="shared" si="19"/>
        <v>0</v>
      </c>
      <c r="BR83" s="20">
        <f t="shared" si="19"/>
        <v>0</v>
      </c>
      <c r="BS83" s="20">
        <f t="shared" si="19"/>
        <v>0</v>
      </c>
      <c r="BT83" s="20">
        <f t="shared" si="19"/>
        <v>0</v>
      </c>
      <c r="BU83" s="20">
        <f t="shared" si="19"/>
        <v>0</v>
      </c>
      <c r="BV83" s="20">
        <f t="shared" si="19"/>
        <v>0</v>
      </c>
      <c r="BW83" s="20">
        <f t="shared" si="19"/>
        <v>0</v>
      </c>
      <c r="BX83" s="20">
        <f t="shared" si="19"/>
        <v>0</v>
      </c>
      <c r="BY83" s="17">
        <f t="shared" si="14"/>
        <v>0.49000000000000199</v>
      </c>
      <c r="BZ83" s="17">
        <f t="shared" si="15"/>
        <v>2.9999999999999805E-2</v>
      </c>
      <c r="CA83" s="17">
        <f t="shared" si="16"/>
        <v>0.2099999999999993</v>
      </c>
      <c r="CB83" s="17">
        <f t="shared" si="17"/>
        <v>0.73000000000000109</v>
      </c>
    </row>
    <row r="84" spans="1:80" x14ac:dyDescent="0.25">
      <c r="A84" t="str">
        <f t="shared" si="11"/>
        <v>APNC.NOVAGEN15M</v>
      </c>
      <c r="B84" s="1" t="s">
        <v>142</v>
      </c>
      <c r="C84" s="1" t="s">
        <v>143</v>
      </c>
      <c r="D84" s="1" t="s">
        <v>143</v>
      </c>
      <c r="E84" s="17">
        <v>1398.4900000000052</v>
      </c>
      <c r="F84" s="17">
        <v>1484.9300000000076</v>
      </c>
      <c r="G84" s="17">
        <v>99.940000000000509</v>
      </c>
      <c r="H84" s="17">
        <v>455.18000000000757</v>
      </c>
      <c r="I84" s="17">
        <v>341.45000000000073</v>
      </c>
      <c r="J84" s="17">
        <v>1310.5400000000081</v>
      </c>
      <c r="K84" s="17">
        <v>7230.0699999999488</v>
      </c>
      <c r="L84" s="17">
        <v>2963.9599999999919</v>
      </c>
      <c r="M84" s="17">
        <v>1522.8000000000175</v>
      </c>
      <c r="N84" s="17">
        <v>2255.2399999999907</v>
      </c>
      <c r="O84" s="17">
        <v>1636.7999999999884</v>
      </c>
      <c r="P84" s="17">
        <v>2483.9100000000035</v>
      </c>
      <c r="Q84" s="20">
        <v>69.920000000000073</v>
      </c>
      <c r="R84" s="20">
        <v>74.239999999999782</v>
      </c>
      <c r="S84" s="20">
        <v>4.9900000000000091</v>
      </c>
      <c r="T84" s="20">
        <v>22.759999999999991</v>
      </c>
      <c r="U84" s="20">
        <v>17.069999999999936</v>
      </c>
      <c r="V84" s="20">
        <v>65.520000000000437</v>
      </c>
      <c r="W84" s="20">
        <v>361.5099999999984</v>
      </c>
      <c r="X84" s="20">
        <v>148.20000000000073</v>
      </c>
      <c r="Y84" s="20">
        <v>76.139999999999418</v>
      </c>
      <c r="Z84" s="20">
        <v>112.77000000000044</v>
      </c>
      <c r="AA84" s="20">
        <v>81.840000000000146</v>
      </c>
      <c r="AB84" s="20">
        <v>124.18999999999869</v>
      </c>
      <c r="AC84" s="17">
        <v>601.70999999999913</v>
      </c>
      <c r="AD84" s="17">
        <v>631.33999999999651</v>
      </c>
      <c r="AE84" s="17">
        <v>42.029999999999745</v>
      </c>
      <c r="AF84" s="17">
        <v>189.1200000000008</v>
      </c>
      <c r="AG84" s="17">
        <v>140.18000000000029</v>
      </c>
      <c r="AH84" s="17">
        <v>531.33999999999651</v>
      </c>
      <c r="AI84" s="17">
        <v>2895.6900000000023</v>
      </c>
      <c r="AJ84" s="17">
        <v>1171.3600000000006</v>
      </c>
      <c r="AK84" s="17">
        <v>593.7300000000032</v>
      </c>
      <c r="AL84" s="17">
        <v>867.70999999999185</v>
      </c>
      <c r="AM84" s="17">
        <v>621.08000000000175</v>
      </c>
      <c r="AN84" s="17">
        <v>929.75</v>
      </c>
      <c r="AO84" s="20">
        <f t="shared" si="9"/>
        <v>2070.1200000000044</v>
      </c>
      <c r="AP84" s="20">
        <f t="shared" si="18"/>
        <v>2190.5100000000039</v>
      </c>
      <c r="AQ84" s="20">
        <f t="shared" si="18"/>
        <v>146.96000000000026</v>
      </c>
      <c r="AR84" s="20">
        <f t="shared" si="18"/>
        <v>667.06000000000836</v>
      </c>
      <c r="AS84" s="20">
        <f t="shared" si="18"/>
        <v>498.70000000000095</v>
      </c>
      <c r="AT84" s="20">
        <f t="shared" si="18"/>
        <v>1907.4000000000051</v>
      </c>
      <c r="AU84" s="20">
        <f t="shared" si="18"/>
        <v>10487.26999999995</v>
      </c>
      <c r="AV84" s="20">
        <f t="shared" si="18"/>
        <v>4283.5199999999932</v>
      </c>
      <c r="AW84" s="20">
        <f t="shared" si="18"/>
        <v>2192.6700000000201</v>
      </c>
      <c r="AX84" s="20">
        <f t="shared" si="18"/>
        <v>3235.719999999983</v>
      </c>
      <c r="AY84" s="20">
        <f t="shared" si="18"/>
        <v>2339.7199999999903</v>
      </c>
      <c r="AZ84" s="20">
        <f t="shared" si="18"/>
        <v>3537.8500000000022</v>
      </c>
      <c r="BA84" s="17">
        <v>16.38</v>
      </c>
      <c r="BB84" s="17">
        <v>17.39</v>
      </c>
      <c r="BC84" s="17">
        <v>1.17</v>
      </c>
      <c r="BD84" s="17">
        <v>5.33</v>
      </c>
      <c r="BE84" s="17">
        <v>4</v>
      </c>
      <c r="BF84" s="17">
        <v>15.35</v>
      </c>
      <c r="BG84" s="17">
        <v>84.68</v>
      </c>
      <c r="BH84" s="17">
        <v>34.71</v>
      </c>
      <c r="BI84" s="17">
        <v>17.84</v>
      </c>
      <c r="BJ84" s="17">
        <v>26.41</v>
      </c>
      <c r="BK84" s="17">
        <v>19.170000000000002</v>
      </c>
      <c r="BL84" s="17">
        <v>29.09</v>
      </c>
      <c r="BM84" s="20">
        <f t="shared" si="10"/>
        <v>2086.5000000000045</v>
      </c>
      <c r="BN84" s="20">
        <f t="shared" si="19"/>
        <v>2207.9000000000037</v>
      </c>
      <c r="BO84" s="20">
        <f t="shared" si="19"/>
        <v>148.13000000000025</v>
      </c>
      <c r="BP84" s="20">
        <f t="shared" si="19"/>
        <v>672.3900000000084</v>
      </c>
      <c r="BQ84" s="20">
        <f t="shared" si="19"/>
        <v>502.70000000000095</v>
      </c>
      <c r="BR84" s="20">
        <f t="shared" si="19"/>
        <v>1922.750000000005</v>
      </c>
      <c r="BS84" s="20">
        <f t="shared" si="19"/>
        <v>10571.94999999995</v>
      </c>
      <c r="BT84" s="20">
        <f t="shared" si="19"/>
        <v>4318.2299999999932</v>
      </c>
      <c r="BU84" s="20">
        <f t="shared" si="19"/>
        <v>2210.5100000000202</v>
      </c>
      <c r="BV84" s="20">
        <f t="shared" si="19"/>
        <v>3262.1299999999828</v>
      </c>
      <c r="BW84" s="20">
        <f t="shared" si="19"/>
        <v>2358.8899999999903</v>
      </c>
      <c r="BX84" s="20">
        <f t="shared" si="19"/>
        <v>3566.9400000000023</v>
      </c>
      <c r="BY84" s="17">
        <f t="shared" si="14"/>
        <v>23183.309999999969</v>
      </c>
      <c r="BZ84" s="17">
        <f t="shared" si="15"/>
        <v>1159.149999999998</v>
      </c>
      <c r="CA84" s="17">
        <f t="shared" si="16"/>
        <v>9486.5599999999922</v>
      </c>
      <c r="CB84" s="17">
        <f t="shared" si="17"/>
        <v>33829.01999999996</v>
      </c>
    </row>
    <row r="85" spans="1:80" x14ac:dyDescent="0.25">
      <c r="A85" t="str">
        <f t="shared" si="11"/>
        <v>NPC.NPC1</v>
      </c>
      <c r="B85" s="1" t="s">
        <v>144</v>
      </c>
      <c r="C85" s="1" t="s">
        <v>145</v>
      </c>
      <c r="D85" s="1" t="s">
        <v>145</v>
      </c>
      <c r="E85" s="17">
        <v>36.3700000000008</v>
      </c>
      <c r="F85" s="17">
        <v>21.789999999999964</v>
      </c>
      <c r="G85" s="17">
        <v>28.490000000000236</v>
      </c>
      <c r="H85" s="17">
        <v>25.920000000000073</v>
      </c>
      <c r="I85" s="17">
        <v>21.650000000000091</v>
      </c>
      <c r="J85" s="17">
        <v>17.799999999999727</v>
      </c>
      <c r="K85" s="17">
        <v>260.05000000000291</v>
      </c>
      <c r="L85" s="17">
        <v>29.569999999999709</v>
      </c>
      <c r="M85" s="17">
        <v>1.5999999999999943</v>
      </c>
      <c r="N85" s="17">
        <v>24.050000000000182</v>
      </c>
      <c r="O85" s="17">
        <v>10.990000000000009</v>
      </c>
      <c r="P85" s="17">
        <v>33.5300000000002</v>
      </c>
      <c r="Q85" s="20">
        <v>1.8200000000000003</v>
      </c>
      <c r="R85" s="20">
        <v>1.0899999999999999</v>
      </c>
      <c r="S85" s="20">
        <v>1.4199999999999982</v>
      </c>
      <c r="T85" s="20">
        <v>1.2999999999999972</v>
      </c>
      <c r="U85" s="20">
        <v>1.0899999999999999</v>
      </c>
      <c r="V85" s="20">
        <v>0.89000000000000057</v>
      </c>
      <c r="W85" s="20">
        <v>13</v>
      </c>
      <c r="X85" s="20">
        <v>1.480000000000004</v>
      </c>
      <c r="Y85" s="20">
        <v>7.9999999999999627E-2</v>
      </c>
      <c r="Z85" s="20">
        <v>1.2100000000000009</v>
      </c>
      <c r="AA85" s="20">
        <v>0.54999999999999893</v>
      </c>
      <c r="AB85" s="20">
        <v>1.6700000000000017</v>
      </c>
      <c r="AC85" s="17">
        <v>15.650000000000006</v>
      </c>
      <c r="AD85" s="17">
        <v>9.269999999999996</v>
      </c>
      <c r="AE85" s="17">
        <v>11.97999999999999</v>
      </c>
      <c r="AF85" s="17">
        <v>10.769999999999982</v>
      </c>
      <c r="AG85" s="17">
        <v>8.8899999999999864</v>
      </c>
      <c r="AH85" s="17">
        <v>7.2199999999999989</v>
      </c>
      <c r="AI85" s="17">
        <v>104.15000000000009</v>
      </c>
      <c r="AJ85" s="17">
        <v>11.689999999999998</v>
      </c>
      <c r="AK85" s="17">
        <v>0.62000000000000099</v>
      </c>
      <c r="AL85" s="17">
        <v>9.2599999999999909</v>
      </c>
      <c r="AM85" s="17">
        <v>4.1700000000000017</v>
      </c>
      <c r="AN85" s="17">
        <v>12.560000000000002</v>
      </c>
      <c r="AO85" s="20">
        <f t="shared" si="9"/>
        <v>53.840000000000806</v>
      </c>
      <c r="AP85" s="20">
        <f t="shared" si="18"/>
        <v>32.149999999999963</v>
      </c>
      <c r="AQ85" s="20">
        <f t="shared" si="18"/>
        <v>41.890000000000228</v>
      </c>
      <c r="AR85" s="20">
        <f t="shared" si="18"/>
        <v>37.990000000000052</v>
      </c>
      <c r="AS85" s="20">
        <f t="shared" si="18"/>
        <v>31.630000000000077</v>
      </c>
      <c r="AT85" s="20">
        <f t="shared" si="18"/>
        <v>25.909999999999727</v>
      </c>
      <c r="AU85" s="20">
        <f t="shared" si="18"/>
        <v>377.200000000003</v>
      </c>
      <c r="AV85" s="20">
        <f t="shared" si="18"/>
        <v>42.739999999999711</v>
      </c>
      <c r="AW85" s="20">
        <f t="shared" si="18"/>
        <v>2.2999999999999949</v>
      </c>
      <c r="AX85" s="20">
        <f t="shared" si="18"/>
        <v>34.520000000000174</v>
      </c>
      <c r="AY85" s="20">
        <f t="shared" si="18"/>
        <v>15.71000000000001</v>
      </c>
      <c r="AZ85" s="20">
        <f t="shared" si="18"/>
        <v>47.760000000000204</v>
      </c>
      <c r="BA85" s="17">
        <v>0.43</v>
      </c>
      <c r="BB85" s="17">
        <v>0.26</v>
      </c>
      <c r="BC85" s="17">
        <v>0.33</v>
      </c>
      <c r="BD85" s="17">
        <v>0.3</v>
      </c>
      <c r="BE85" s="17">
        <v>0.25</v>
      </c>
      <c r="BF85" s="17">
        <v>0.21</v>
      </c>
      <c r="BG85" s="17">
        <v>3.05</v>
      </c>
      <c r="BH85" s="17">
        <v>0.35</v>
      </c>
      <c r="BI85" s="17">
        <v>0.02</v>
      </c>
      <c r="BJ85" s="17">
        <v>0.28000000000000003</v>
      </c>
      <c r="BK85" s="17">
        <v>0.13</v>
      </c>
      <c r="BL85" s="17">
        <v>0.39</v>
      </c>
      <c r="BM85" s="20">
        <f t="shared" si="10"/>
        <v>54.270000000000806</v>
      </c>
      <c r="BN85" s="20">
        <f t="shared" si="19"/>
        <v>32.409999999999961</v>
      </c>
      <c r="BO85" s="20">
        <f t="shared" si="19"/>
        <v>42.220000000000226</v>
      </c>
      <c r="BP85" s="20">
        <f t="shared" si="19"/>
        <v>38.290000000000049</v>
      </c>
      <c r="BQ85" s="20">
        <f t="shared" si="19"/>
        <v>31.880000000000077</v>
      </c>
      <c r="BR85" s="20">
        <f t="shared" si="19"/>
        <v>26.119999999999727</v>
      </c>
      <c r="BS85" s="20">
        <f t="shared" si="19"/>
        <v>380.25000000000301</v>
      </c>
      <c r="BT85" s="20">
        <f t="shared" si="19"/>
        <v>43.089999999999712</v>
      </c>
      <c r="BU85" s="20">
        <f t="shared" si="19"/>
        <v>2.319999999999995</v>
      </c>
      <c r="BV85" s="20">
        <f t="shared" si="19"/>
        <v>34.800000000000175</v>
      </c>
      <c r="BW85" s="20">
        <f t="shared" si="19"/>
        <v>15.840000000000011</v>
      </c>
      <c r="BX85" s="20">
        <f t="shared" si="19"/>
        <v>48.150000000000205</v>
      </c>
      <c r="BY85" s="17">
        <f t="shared" si="14"/>
        <v>511.81000000000392</v>
      </c>
      <c r="BZ85" s="17">
        <f t="shared" si="15"/>
        <v>25.6</v>
      </c>
      <c r="CA85" s="17">
        <f t="shared" si="16"/>
        <v>212.2300000000001</v>
      </c>
      <c r="CB85" s="17">
        <f t="shared" si="17"/>
        <v>749.64000000000408</v>
      </c>
    </row>
    <row r="86" spans="1:80" x14ac:dyDescent="0.25">
      <c r="A86" t="str">
        <f t="shared" si="11"/>
        <v>NXI.NX01</v>
      </c>
      <c r="B86" s="1" t="s">
        <v>150</v>
      </c>
      <c r="C86" s="1" t="s">
        <v>151</v>
      </c>
      <c r="D86" s="1" t="s">
        <v>151</v>
      </c>
      <c r="E86" s="17">
        <v>1100.9700000000012</v>
      </c>
      <c r="F86" s="17">
        <v>1241.9700000000012</v>
      </c>
      <c r="G86" s="17">
        <v>635.25</v>
      </c>
      <c r="H86" s="17">
        <v>50.069999999999709</v>
      </c>
      <c r="I86" s="17">
        <v>45.480000000000473</v>
      </c>
      <c r="J86" s="17">
        <v>323.77999999999884</v>
      </c>
      <c r="K86" s="17">
        <v>3681.9199999999255</v>
      </c>
      <c r="L86" s="17">
        <v>1224.75</v>
      </c>
      <c r="M86" s="17">
        <v>129.93000000000029</v>
      </c>
      <c r="N86" s="17">
        <v>717.69999999999709</v>
      </c>
      <c r="O86" s="17">
        <v>779.32999999998719</v>
      </c>
      <c r="P86" s="17">
        <v>893.98999999999069</v>
      </c>
      <c r="Q86" s="20">
        <v>55.050000000000182</v>
      </c>
      <c r="R86" s="20">
        <v>62.090000000000146</v>
      </c>
      <c r="S86" s="20">
        <v>31.760000000000218</v>
      </c>
      <c r="T86" s="20">
        <v>2.5</v>
      </c>
      <c r="U86" s="20">
        <v>2.2699999999999818</v>
      </c>
      <c r="V86" s="20">
        <v>16.190000000000055</v>
      </c>
      <c r="W86" s="20">
        <v>184.10000000000218</v>
      </c>
      <c r="X86" s="20">
        <v>61.239999999999782</v>
      </c>
      <c r="Y86" s="20">
        <v>6.4899999999998954</v>
      </c>
      <c r="Z86" s="20">
        <v>35.890000000000327</v>
      </c>
      <c r="AA86" s="20">
        <v>38.960000000000036</v>
      </c>
      <c r="AB86" s="20">
        <v>44.699999999999818</v>
      </c>
      <c r="AC86" s="17">
        <v>473.70000000000437</v>
      </c>
      <c r="AD86" s="17">
        <v>528.0399999999936</v>
      </c>
      <c r="AE86" s="17">
        <v>267.16000000000349</v>
      </c>
      <c r="AF86" s="17">
        <v>20.800000000000182</v>
      </c>
      <c r="AG86" s="17">
        <v>18.670000000000073</v>
      </c>
      <c r="AH86" s="17">
        <v>131.27000000000044</v>
      </c>
      <c r="AI86" s="17">
        <v>1474.6300000000047</v>
      </c>
      <c r="AJ86" s="17">
        <v>484.0199999999968</v>
      </c>
      <c r="AK86" s="17">
        <v>50.650000000000546</v>
      </c>
      <c r="AL86" s="17">
        <v>276.13999999999942</v>
      </c>
      <c r="AM86" s="17">
        <v>295.70999999999913</v>
      </c>
      <c r="AN86" s="17">
        <v>334.63000000000466</v>
      </c>
      <c r="AO86" s="20">
        <f t="shared" si="9"/>
        <v>1629.7200000000057</v>
      </c>
      <c r="AP86" s="20">
        <f t="shared" si="18"/>
        <v>1832.0999999999949</v>
      </c>
      <c r="AQ86" s="20">
        <f t="shared" si="18"/>
        <v>934.17000000000371</v>
      </c>
      <c r="AR86" s="20">
        <f t="shared" si="18"/>
        <v>73.369999999999891</v>
      </c>
      <c r="AS86" s="20">
        <f t="shared" si="18"/>
        <v>66.420000000000528</v>
      </c>
      <c r="AT86" s="20">
        <f t="shared" si="18"/>
        <v>471.23999999999933</v>
      </c>
      <c r="AU86" s="20">
        <f t="shared" si="18"/>
        <v>5340.6499999999323</v>
      </c>
      <c r="AV86" s="20">
        <f t="shared" si="18"/>
        <v>1770.0099999999966</v>
      </c>
      <c r="AW86" s="20">
        <f t="shared" si="18"/>
        <v>187.07000000000073</v>
      </c>
      <c r="AX86" s="20">
        <f t="shared" si="18"/>
        <v>1029.7299999999968</v>
      </c>
      <c r="AY86" s="20">
        <f t="shared" si="18"/>
        <v>1113.9999999999864</v>
      </c>
      <c r="AZ86" s="20">
        <f t="shared" si="18"/>
        <v>1273.3199999999952</v>
      </c>
      <c r="BA86" s="17">
        <v>12.89</v>
      </c>
      <c r="BB86" s="17">
        <v>14.55</v>
      </c>
      <c r="BC86" s="17">
        <v>7.44</v>
      </c>
      <c r="BD86" s="17">
        <v>0.59</v>
      </c>
      <c r="BE86" s="17">
        <v>0.53</v>
      </c>
      <c r="BF86" s="17">
        <v>3.79</v>
      </c>
      <c r="BG86" s="17">
        <v>43.12</v>
      </c>
      <c r="BH86" s="17">
        <v>14.34</v>
      </c>
      <c r="BI86" s="17">
        <v>1.52</v>
      </c>
      <c r="BJ86" s="17">
        <v>8.41</v>
      </c>
      <c r="BK86" s="17">
        <v>9.1300000000000008</v>
      </c>
      <c r="BL86" s="17">
        <v>10.47</v>
      </c>
      <c r="BM86" s="20">
        <f t="shared" si="10"/>
        <v>1642.6100000000058</v>
      </c>
      <c r="BN86" s="20">
        <f t="shared" si="19"/>
        <v>1846.6499999999949</v>
      </c>
      <c r="BO86" s="20">
        <f t="shared" si="19"/>
        <v>941.61000000000377</v>
      </c>
      <c r="BP86" s="20">
        <f t="shared" si="19"/>
        <v>73.959999999999894</v>
      </c>
      <c r="BQ86" s="20">
        <f t="shared" si="19"/>
        <v>66.950000000000529</v>
      </c>
      <c r="BR86" s="20">
        <f t="shared" si="19"/>
        <v>475.02999999999935</v>
      </c>
      <c r="BS86" s="20">
        <f t="shared" si="19"/>
        <v>5383.7699999999322</v>
      </c>
      <c r="BT86" s="20">
        <f t="shared" si="19"/>
        <v>1784.3499999999965</v>
      </c>
      <c r="BU86" s="20">
        <f t="shared" si="19"/>
        <v>188.59000000000074</v>
      </c>
      <c r="BV86" s="20">
        <f t="shared" si="19"/>
        <v>1038.1399999999969</v>
      </c>
      <c r="BW86" s="20">
        <f t="shared" si="19"/>
        <v>1123.1299999999865</v>
      </c>
      <c r="BX86" s="20">
        <f t="shared" si="19"/>
        <v>1283.7899999999952</v>
      </c>
      <c r="BY86" s="17">
        <f t="shared" si="14"/>
        <v>10825.139999999901</v>
      </c>
      <c r="BZ86" s="17">
        <f t="shared" si="15"/>
        <v>541.24000000000262</v>
      </c>
      <c r="CA86" s="17">
        <f t="shared" si="16"/>
        <v>4482.200000000008</v>
      </c>
      <c r="CB86" s="17">
        <f t="shared" si="17"/>
        <v>15848.579999999913</v>
      </c>
    </row>
    <row r="87" spans="1:80" x14ac:dyDescent="0.25">
      <c r="A87" t="str">
        <f t="shared" si="11"/>
        <v>NXI.NX02</v>
      </c>
      <c r="B87" s="1" t="s">
        <v>150</v>
      </c>
      <c r="C87" s="1" t="s">
        <v>152</v>
      </c>
      <c r="D87" s="1" t="s">
        <v>152</v>
      </c>
      <c r="E87" s="17">
        <v>0</v>
      </c>
      <c r="F87" s="17">
        <v>0</v>
      </c>
      <c r="G87" s="17">
        <v>0</v>
      </c>
      <c r="H87" s="17">
        <v>0</v>
      </c>
      <c r="I87" s="17">
        <v>0</v>
      </c>
      <c r="J87" s="17">
        <v>0</v>
      </c>
      <c r="K87" s="17">
        <v>0</v>
      </c>
      <c r="L87" s="17">
        <v>0</v>
      </c>
      <c r="M87" s="17">
        <v>0</v>
      </c>
      <c r="N87" s="17">
        <v>0</v>
      </c>
      <c r="O87" s="17">
        <v>0</v>
      </c>
      <c r="P87" s="17">
        <v>0</v>
      </c>
      <c r="Q87" s="20">
        <v>0</v>
      </c>
      <c r="R87" s="20">
        <v>0</v>
      </c>
      <c r="S87" s="20">
        <v>0</v>
      </c>
      <c r="T87" s="20">
        <v>0</v>
      </c>
      <c r="U87" s="20">
        <v>0</v>
      </c>
      <c r="V87" s="20">
        <v>0</v>
      </c>
      <c r="W87" s="20">
        <v>0</v>
      </c>
      <c r="X87" s="20">
        <v>0</v>
      </c>
      <c r="Y87" s="20">
        <v>0</v>
      </c>
      <c r="Z87" s="20">
        <v>0</v>
      </c>
      <c r="AA87" s="20">
        <v>0</v>
      </c>
      <c r="AB87" s="20">
        <v>0</v>
      </c>
      <c r="AC87" s="17">
        <v>0</v>
      </c>
      <c r="AD87" s="17">
        <v>0</v>
      </c>
      <c r="AE87" s="17">
        <v>0</v>
      </c>
      <c r="AF87" s="17">
        <v>0</v>
      </c>
      <c r="AG87" s="17">
        <v>0</v>
      </c>
      <c r="AH87" s="17">
        <v>0</v>
      </c>
      <c r="AI87" s="17">
        <v>0</v>
      </c>
      <c r="AJ87" s="17">
        <v>0</v>
      </c>
      <c r="AK87" s="17">
        <v>0</v>
      </c>
      <c r="AL87" s="17">
        <v>0</v>
      </c>
      <c r="AM87" s="17">
        <v>0</v>
      </c>
      <c r="AN87" s="17">
        <v>0</v>
      </c>
      <c r="AO87" s="20">
        <f t="shared" si="9"/>
        <v>0</v>
      </c>
      <c r="AP87" s="20">
        <f t="shared" si="18"/>
        <v>0</v>
      </c>
      <c r="AQ87" s="20">
        <f t="shared" si="18"/>
        <v>0</v>
      </c>
      <c r="AR87" s="20">
        <f t="shared" si="18"/>
        <v>0</v>
      </c>
      <c r="AS87" s="20">
        <f t="shared" si="18"/>
        <v>0</v>
      </c>
      <c r="AT87" s="20">
        <f t="shared" si="18"/>
        <v>0</v>
      </c>
      <c r="AU87" s="20">
        <f t="shared" si="18"/>
        <v>0</v>
      </c>
      <c r="AV87" s="20">
        <f t="shared" si="18"/>
        <v>0</v>
      </c>
      <c r="AW87" s="20">
        <f t="shared" si="18"/>
        <v>0</v>
      </c>
      <c r="AX87" s="20">
        <f t="shared" si="18"/>
        <v>0</v>
      </c>
      <c r="AY87" s="20">
        <f t="shared" si="18"/>
        <v>0</v>
      </c>
      <c r="AZ87" s="20">
        <f t="shared" si="18"/>
        <v>0</v>
      </c>
      <c r="BA87" s="17">
        <v>0</v>
      </c>
      <c r="BB87" s="17">
        <v>0</v>
      </c>
      <c r="BC87" s="17">
        <v>0</v>
      </c>
      <c r="BD87" s="17">
        <v>0</v>
      </c>
      <c r="BE87" s="17">
        <v>0</v>
      </c>
      <c r="BF87" s="17">
        <v>0</v>
      </c>
      <c r="BG87" s="17">
        <v>0</v>
      </c>
      <c r="BH87" s="17">
        <v>0</v>
      </c>
      <c r="BI87" s="17">
        <v>0</v>
      </c>
      <c r="BJ87" s="17">
        <v>0</v>
      </c>
      <c r="BK87" s="17">
        <v>0</v>
      </c>
      <c r="BL87" s="17">
        <v>0</v>
      </c>
      <c r="BM87" s="20">
        <f t="shared" si="10"/>
        <v>0</v>
      </c>
      <c r="BN87" s="20">
        <f t="shared" si="19"/>
        <v>0</v>
      </c>
      <c r="BO87" s="20">
        <f t="shared" si="19"/>
        <v>0</v>
      </c>
      <c r="BP87" s="20">
        <f t="shared" si="19"/>
        <v>0</v>
      </c>
      <c r="BQ87" s="20">
        <f t="shared" si="19"/>
        <v>0</v>
      </c>
      <c r="BR87" s="20">
        <f t="shared" si="19"/>
        <v>0</v>
      </c>
      <c r="BS87" s="20">
        <f t="shared" si="19"/>
        <v>0</v>
      </c>
      <c r="BT87" s="20">
        <f t="shared" si="19"/>
        <v>0</v>
      </c>
      <c r="BU87" s="20">
        <f t="shared" si="19"/>
        <v>0</v>
      </c>
      <c r="BV87" s="20">
        <f t="shared" si="19"/>
        <v>0</v>
      </c>
      <c r="BW87" s="20">
        <f t="shared" si="19"/>
        <v>0</v>
      </c>
      <c r="BX87" s="20">
        <f t="shared" si="19"/>
        <v>0</v>
      </c>
      <c r="BY87" s="17">
        <f t="shared" si="14"/>
        <v>0</v>
      </c>
      <c r="BZ87" s="17">
        <f t="shared" si="15"/>
        <v>0</v>
      </c>
      <c r="CA87" s="17">
        <f t="shared" si="16"/>
        <v>0</v>
      </c>
      <c r="CB87" s="17">
        <f t="shared" si="17"/>
        <v>0</v>
      </c>
    </row>
    <row r="88" spans="1:80" x14ac:dyDescent="0.25">
      <c r="A88" t="str">
        <f t="shared" si="11"/>
        <v>CUPC.OMRH</v>
      </c>
      <c r="B88" s="1" t="s">
        <v>153</v>
      </c>
      <c r="C88" s="1" t="s">
        <v>154</v>
      </c>
      <c r="D88" s="1" t="s">
        <v>154</v>
      </c>
      <c r="E88" s="17">
        <v>243</v>
      </c>
      <c r="F88" s="17">
        <v>160.68000000000029</v>
      </c>
      <c r="G88" s="17">
        <v>593.01000000000204</v>
      </c>
      <c r="H88" s="17">
        <v>792.19000000000233</v>
      </c>
      <c r="I88" s="17">
        <v>1336.2799999999988</v>
      </c>
      <c r="J88" s="17">
        <v>1323.8999999999942</v>
      </c>
      <c r="K88" s="17">
        <v>4108.5200000000186</v>
      </c>
      <c r="L88" s="17">
        <v>1061.8499999999985</v>
      </c>
      <c r="M88" s="17">
        <v>590.29000000000087</v>
      </c>
      <c r="N88" s="17">
        <v>417.36000000000058</v>
      </c>
      <c r="O88" s="17">
        <v>161.68000000000029</v>
      </c>
      <c r="P88" s="17">
        <v>108.97000000000025</v>
      </c>
      <c r="Q88" s="20">
        <v>12.149999999999977</v>
      </c>
      <c r="R88" s="20">
        <v>8.0300000000000296</v>
      </c>
      <c r="S88" s="20">
        <v>29.649999999999864</v>
      </c>
      <c r="T88" s="20">
        <v>39.610000000000127</v>
      </c>
      <c r="U88" s="20">
        <v>66.809999999999945</v>
      </c>
      <c r="V88" s="20">
        <v>66.190000000000055</v>
      </c>
      <c r="W88" s="20">
        <v>205.42000000000007</v>
      </c>
      <c r="X88" s="20">
        <v>53.100000000000364</v>
      </c>
      <c r="Y88" s="20">
        <v>29.519999999999982</v>
      </c>
      <c r="Z88" s="20">
        <v>20.870000000000005</v>
      </c>
      <c r="AA88" s="20">
        <v>8.0799999999999841</v>
      </c>
      <c r="AB88" s="20">
        <v>5.4399999999999977</v>
      </c>
      <c r="AC88" s="17">
        <v>104.55000000000018</v>
      </c>
      <c r="AD88" s="17">
        <v>68.320000000000164</v>
      </c>
      <c r="AE88" s="17">
        <v>249.38999999999942</v>
      </c>
      <c r="AF88" s="17">
        <v>329.13000000000102</v>
      </c>
      <c r="AG88" s="17">
        <v>548.59000000000015</v>
      </c>
      <c r="AH88" s="17">
        <v>536.76000000000204</v>
      </c>
      <c r="AI88" s="17">
        <v>1645.4900000000052</v>
      </c>
      <c r="AJ88" s="17">
        <v>419.64999999999782</v>
      </c>
      <c r="AK88" s="17">
        <v>230.14999999999964</v>
      </c>
      <c r="AL88" s="17">
        <v>160.57999999999993</v>
      </c>
      <c r="AM88" s="17">
        <v>61.349999999999909</v>
      </c>
      <c r="AN88" s="17">
        <v>40.789999999999964</v>
      </c>
      <c r="AO88" s="20">
        <f t="shared" si="9"/>
        <v>359.70000000000016</v>
      </c>
      <c r="AP88" s="20">
        <f t="shared" si="18"/>
        <v>237.03000000000048</v>
      </c>
      <c r="AQ88" s="20">
        <f t="shared" si="18"/>
        <v>872.05000000000132</v>
      </c>
      <c r="AR88" s="20">
        <f t="shared" si="18"/>
        <v>1160.9300000000035</v>
      </c>
      <c r="AS88" s="20">
        <f t="shared" si="18"/>
        <v>1951.6799999999989</v>
      </c>
      <c r="AT88" s="20">
        <f t="shared" si="18"/>
        <v>1926.8499999999963</v>
      </c>
      <c r="AU88" s="20">
        <f t="shared" si="18"/>
        <v>5959.4300000000239</v>
      </c>
      <c r="AV88" s="20">
        <f t="shared" si="18"/>
        <v>1534.5999999999967</v>
      </c>
      <c r="AW88" s="20">
        <f t="shared" si="18"/>
        <v>849.96000000000049</v>
      </c>
      <c r="AX88" s="20">
        <f t="shared" si="18"/>
        <v>598.81000000000051</v>
      </c>
      <c r="AY88" s="20">
        <f t="shared" si="18"/>
        <v>231.11000000000018</v>
      </c>
      <c r="AZ88" s="20">
        <f t="shared" si="18"/>
        <v>155.20000000000022</v>
      </c>
      <c r="BA88" s="17">
        <v>2.85</v>
      </c>
      <c r="BB88" s="17">
        <v>1.88</v>
      </c>
      <c r="BC88" s="17">
        <v>6.95</v>
      </c>
      <c r="BD88" s="17">
        <v>9.2799999999999994</v>
      </c>
      <c r="BE88" s="17">
        <v>15.65</v>
      </c>
      <c r="BF88" s="17">
        <v>15.51</v>
      </c>
      <c r="BG88" s="17">
        <v>48.12</v>
      </c>
      <c r="BH88" s="17">
        <v>12.44</v>
      </c>
      <c r="BI88" s="17">
        <v>6.91</v>
      </c>
      <c r="BJ88" s="17">
        <v>4.8899999999999997</v>
      </c>
      <c r="BK88" s="17">
        <v>1.89</v>
      </c>
      <c r="BL88" s="17">
        <v>1.28</v>
      </c>
      <c r="BM88" s="20">
        <f t="shared" si="10"/>
        <v>362.55000000000018</v>
      </c>
      <c r="BN88" s="20">
        <f t="shared" si="19"/>
        <v>238.91000000000048</v>
      </c>
      <c r="BO88" s="20">
        <f t="shared" si="19"/>
        <v>879.00000000000136</v>
      </c>
      <c r="BP88" s="20">
        <f t="shared" si="19"/>
        <v>1170.2100000000034</v>
      </c>
      <c r="BQ88" s="20">
        <f t="shared" si="19"/>
        <v>1967.329999999999</v>
      </c>
      <c r="BR88" s="20">
        <f t="shared" si="19"/>
        <v>1942.3599999999963</v>
      </c>
      <c r="BS88" s="20">
        <f t="shared" si="19"/>
        <v>6007.5500000000238</v>
      </c>
      <c r="BT88" s="20">
        <f t="shared" si="19"/>
        <v>1547.0399999999968</v>
      </c>
      <c r="BU88" s="20">
        <f t="shared" si="19"/>
        <v>856.87000000000046</v>
      </c>
      <c r="BV88" s="20">
        <f t="shared" si="19"/>
        <v>603.7000000000005</v>
      </c>
      <c r="BW88" s="20">
        <f t="shared" si="19"/>
        <v>233.00000000000017</v>
      </c>
      <c r="BX88" s="20">
        <f t="shared" si="19"/>
        <v>156.48000000000022</v>
      </c>
      <c r="BY88" s="17">
        <f t="shared" si="14"/>
        <v>10897.730000000018</v>
      </c>
      <c r="BZ88" s="17">
        <f t="shared" si="15"/>
        <v>544.87000000000035</v>
      </c>
      <c r="CA88" s="17">
        <f t="shared" si="16"/>
        <v>4522.400000000006</v>
      </c>
      <c r="CB88" s="17">
        <f t="shared" si="17"/>
        <v>15965.000000000024</v>
      </c>
    </row>
    <row r="89" spans="1:80" x14ac:dyDescent="0.25">
      <c r="A89" t="str">
        <f t="shared" si="11"/>
        <v>CUPC.PH1</v>
      </c>
      <c r="B89" s="1" t="s">
        <v>153</v>
      </c>
      <c r="C89" s="1" t="s">
        <v>157</v>
      </c>
      <c r="D89" s="1" t="s">
        <v>157</v>
      </c>
      <c r="E89" s="17">
        <v>53.440000000000509</v>
      </c>
      <c r="F89" s="17">
        <v>37.079999999999927</v>
      </c>
      <c r="G89" s="17">
        <v>95.599999999998545</v>
      </c>
      <c r="H89" s="17">
        <v>26.789999999999964</v>
      </c>
      <c r="I89" s="17">
        <v>34.900000000000546</v>
      </c>
      <c r="J89" s="17">
        <v>30.309999999999945</v>
      </c>
      <c r="K89" s="17">
        <v>224.68999999999869</v>
      </c>
      <c r="L89" s="17">
        <v>56.719999999999345</v>
      </c>
      <c r="M89" s="17">
        <v>56.359999999999673</v>
      </c>
      <c r="N89" s="17">
        <v>203.29000000000087</v>
      </c>
      <c r="O89" s="17">
        <v>130.10000000000036</v>
      </c>
      <c r="P89" s="17">
        <v>113.32999999999993</v>
      </c>
      <c r="Q89" s="20">
        <v>2.6799999999999997</v>
      </c>
      <c r="R89" s="20">
        <v>1.8499999999999979</v>
      </c>
      <c r="S89" s="20">
        <v>4.7800000000000011</v>
      </c>
      <c r="T89" s="20">
        <v>1.3399999999999999</v>
      </c>
      <c r="U89" s="20">
        <v>1.7399999999999949</v>
      </c>
      <c r="V89" s="20">
        <v>1.519999999999996</v>
      </c>
      <c r="W89" s="20">
        <v>11.230000000000018</v>
      </c>
      <c r="X89" s="20">
        <v>2.8400000000000034</v>
      </c>
      <c r="Y89" s="20">
        <v>2.8100000000000023</v>
      </c>
      <c r="Z89" s="20">
        <v>10.169999999999987</v>
      </c>
      <c r="AA89" s="20">
        <v>6.5100000000000051</v>
      </c>
      <c r="AB89" s="20">
        <v>5.6700000000000017</v>
      </c>
      <c r="AC89" s="17">
        <v>22.990000000000009</v>
      </c>
      <c r="AD89" s="17">
        <v>15.759999999999991</v>
      </c>
      <c r="AE89" s="17">
        <v>40.210000000000036</v>
      </c>
      <c r="AF89" s="17">
        <v>11.129999999999995</v>
      </c>
      <c r="AG89" s="17">
        <v>14.330000000000041</v>
      </c>
      <c r="AH89" s="17">
        <v>12.29000000000002</v>
      </c>
      <c r="AI89" s="17">
        <v>89.989999999999782</v>
      </c>
      <c r="AJ89" s="17">
        <v>22.409999999999968</v>
      </c>
      <c r="AK89" s="17">
        <v>21.970000000000027</v>
      </c>
      <c r="AL89" s="17">
        <v>78.210000000000036</v>
      </c>
      <c r="AM89" s="17">
        <v>49.370000000000005</v>
      </c>
      <c r="AN89" s="17">
        <v>42.419999999999959</v>
      </c>
      <c r="AO89" s="20">
        <f t="shared" si="9"/>
        <v>79.110000000000525</v>
      </c>
      <c r="AP89" s="20">
        <f t="shared" si="18"/>
        <v>54.689999999999912</v>
      </c>
      <c r="AQ89" s="20">
        <f t="shared" si="18"/>
        <v>140.58999999999858</v>
      </c>
      <c r="AR89" s="20">
        <f t="shared" si="18"/>
        <v>39.259999999999962</v>
      </c>
      <c r="AS89" s="20">
        <f t="shared" si="18"/>
        <v>50.970000000000582</v>
      </c>
      <c r="AT89" s="20">
        <f t="shared" si="18"/>
        <v>44.119999999999962</v>
      </c>
      <c r="AU89" s="20">
        <f t="shared" si="18"/>
        <v>325.90999999999849</v>
      </c>
      <c r="AV89" s="20">
        <f t="shared" si="18"/>
        <v>81.969999999999317</v>
      </c>
      <c r="AW89" s="20">
        <f t="shared" si="18"/>
        <v>81.139999999999702</v>
      </c>
      <c r="AX89" s="20">
        <f t="shared" si="18"/>
        <v>291.67000000000087</v>
      </c>
      <c r="AY89" s="20">
        <f t="shared" si="18"/>
        <v>185.98000000000036</v>
      </c>
      <c r="AZ89" s="20">
        <f t="shared" si="18"/>
        <v>161.4199999999999</v>
      </c>
      <c r="BA89" s="17">
        <v>0.63</v>
      </c>
      <c r="BB89" s="17">
        <v>0.43</v>
      </c>
      <c r="BC89" s="17">
        <v>1.1200000000000001</v>
      </c>
      <c r="BD89" s="17">
        <v>0.31</v>
      </c>
      <c r="BE89" s="17">
        <v>0.41</v>
      </c>
      <c r="BF89" s="17">
        <v>0.35</v>
      </c>
      <c r="BG89" s="17">
        <v>2.63</v>
      </c>
      <c r="BH89" s="17">
        <v>0.66</v>
      </c>
      <c r="BI89" s="17">
        <v>0.66</v>
      </c>
      <c r="BJ89" s="17">
        <v>2.38</v>
      </c>
      <c r="BK89" s="17">
        <v>1.52</v>
      </c>
      <c r="BL89" s="17">
        <v>1.33</v>
      </c>
      <c r="BM89" s="20">
        <f t="shared" si="10"/>
        <v>79.740000000000521</v>
      </c>
      <c r="BN89" s="20">
        <f t="shared" si="19"/>
        <v>55.119999999999912</v>
      </c>
      <c r="BO89" s="20">
        <f t="shared" si="19"/>
        <v>141.70999999999859</v>
      </c>
      <c r="BP89" s="20">
        <f t="shared" si="19"/>
        <v>39.569999999999965</v>
      </c>
      <c r="BQ89" s="20">
        <f t="shared" si="19"/>
        <v>51.380000000000578</v>
      </c>
      <c r="BR89" s="20">
        <f t="shared" si="19"/>
        <v>44.469999999999963</v>
      </c>
      <c r="BS89" s="20">
        <f t="shared" si="19"/>
        <v>328.53999999999849</v>
      </c>
      <c r="BT89" s="20">
        <f t="shared" si="19"/>
        <v>82.629999999999313</v>
      </c>
      <c r="BU89" s="20">
        <f t="shared" si="19"/>
        <v>81.799999999999699</v>
      </c>
      <c r="BV89" s="20">
        <f t="shared" si="19"/>
        <v>294.05000000000086</v>
      </c>
      <c r="BW89" s="20">
        <f t="shared" si="19"/>
        <v>187.50000000000037</v>
      </c>
      <c r="BX89" s="20">
        <f t="shared" si="19"/>
        <v>162.74999999999991</v>
      </c>
      <c r="BY89" s="17">
        <f t="shared" si="14"/>
        <v>1062.6099999999983</v>
      </c>
      <c r="BZ89" s="17">
        <f t="shared" si="15"/>
        <v>53.140000000000008</v>
      </c>
      <c r="CA89" s="17">
        <f t="shared" si="16"/>
        <v>433.50999999999993</v>
      </c>
      <c r="CB89" s="17">
        <f t="shared" si="17"/>
        <v>1549.2599999999984</v>
      </c>
    </row>
    <row r="90" spans="1:80" x14ac:dyDescent="0.25">
      <c r="A90" t="str">
        <f t="shared" si="11"/>
        <v>TAU.POC</v>
      </c>
      <c r="B90" s="1" t="s">
        <v>31</v>
      </c>
      <c r="C90" s="1" t="s">
        <v>159</v>
      </c>
      <c r="D90" s="1" t="s">
        <v>159</v>
      </c>
      <c r="E90" s="17">
        <v>207.57999999999811</v>
      </c>
      <c r="F90" s="17">
        <v>167.39999999999964</v>
      </c>
      <c r="G90" s="17">
        <v>128.34000000000015</v>
      </c>
      <c r="H90" s="17">
        <v>94.349999999999454</v>
      </c>
      <c r="I90" s="17">
        <v>118.86000000000058</v>
      </c>
      <c r="J90" s="17">
        <v>24.339999999999918</v>
      </c>
      <c r="K90" s="17">
        <v>332.32999999999811</v>
      </c>
      <c r="L90" s="17">
        <v>180.46999999999935</v>
      </c>
      <c r="M90" s="17">
        <v>61.539999999999054</v>
      </c>
      <c r="N90" s="17">
        <v>88.599999999999454</v>
      </c>
      <c r="O90" s="17">
        <v>151.30000000000109</v>
      </c>
      <c r="P90" s="17">
        <v>191.57000000000153</v>
      </c>
      <c r="Q90" s="20">
        <v>10.379999999999995</v>
      </c>
      <c r="R90" s="20">
        <v>8.3700000000000045</v>
      </c>
      <c r="S90" s="20">
        <v>6.4200000000000159</v>
      </c>
      <c r="T90" s="20">
        <v>4.7199999999999704</v>
      </c>
      <c r="U90" s="20">
        <v>5.9399999999999977</v>
      </c>
      <c r="V90" s="20">
        <v>1.210000000000008</v>
      </c>
      <c r="W90" s="20">
        <v>16.619999999999891</v>
      </c>
      <c r="X90" s="20">
        <v>9.0300000000000864</v>
      </c>
      <c r="Y90" s="20">
        <v>3.0799999999999841</v>
      </c>
      <c r="Z90" s="20">
        <v>4.4300000000000068</v>
      </c>
      <c r="AA90" s="20">
        <v>7.5599999999999454</v>
      </c>
      <c r="AB90" s="20">
        <v>9.5799999999999272</v>
      </c>
      <c r="AC90" s="17">
        <v>89.319999999999709</v>
      </c>
      <c r="AD90" s="17">
        <v>71.169999999999163</v>
      </c>
      <c r="AE90" s="17">
        <v>53.979999999999563</v>
      </c>
      <c r="AF90" s="17">
        <v>39.199999999999818</v>
      </c>
      <c r="AG90" s="17">
        <v>48.789999999999964</v>
      </c>
      <c r="AH90" s="17">
        <v>9.8700000000000045</v>
      </c>
      <c r="AI90" s="17">
        <v>133.10000000000036</v>
      </c>
      <c r="AJ90" s="17">
        <v>71.329999999999927</v>
      </c>
      <c r="AK90" s="17">
        <v>23.990000000000009</v>
      </c>
      <c r="AL90" s="17">
        <v>34.090000000000146</v>
      </c>
      <c r="AM90" s="17">
        <v>57.409999999999854</v>
      </c>
      <c r="AN90" s="17">
        <v>71.710000000000036</v>
      </c>
      <c r="AO90" s="20">
        <f t="shared" si="9"/>
        <v>307.27999999999781</v>
      </c>
      <c r="AP90" s="20">
        <f t="shared" si="18"/>
        <v>246.9399999999988</v>
      </c>
      <c r="AQ90" s="20">
        <f t="shared" si="18"/>
        <v>188.73999999999972</v>
      </c>
      <c r="AR90" s="20">
        <f t="shared" si="18"/>
        <v>138.26999999999924</v>
      </c>
      <c r="AS90" s="20">
        <f t="shared" si="18"/>
        <v>173.59000000000054</v>
      </c>
      <c r="AT90" s="20">
        <f t="shared" si="18"/>
        <v>35.419999999999931</v>
      </c>
      <c r="AU90" s="20">
        <f t="shared" si="18"/>
        <v>482.04999999999836</v>
      </c>
      <c r="AV90" s="20">
        <f t="shared" si="18"/>
        <v>260.82999999999936</v>
      </c>
      <c r="AW90" s="20">
        <f t="shared" si="18"/>
        <v>88.609999999999047</v>
      </c>
      <c r="AX90" s="20">
        <f t="shared" si="18"/>
        <v>127.11999999999961</v>
      </c>
      <c r="AY90" s="20">
        <f t="shared" si="18"/>
        <v>216.27000000000089</v>
      </c>
      <c r="AZ90" s="20">
        <f t="shared" si="18"/>
        <v>272.86000000000149</v>
      </c>
      <c r="BA90" s="17">
        <v>2.4300000000000002</v>
      </c>
      <c r="BB90" s="17">
        <v>1.96</v>
      </c>
      <c r="BC90" s="17">
        <v>1.5</v>
      </c>
      <c r="BD90" s="17">
        <v>1.1100000000000001</v>
      </c>
      <c r="BE90" s="17">
        <v>1.39</v>
      </c>
      <c r="BF90" s="17">
        <v>0.28999999999999998</v>
      </c>
      <c r="BG90" s="17">
        <v>3.89</v>
      </c>
      <c r="BH90" s="17">
        <v>2.11</v>
      </c>
      <c r="BI90" s="17">
        <v>0.72</v>
      </c>
      <c r="BJ90" s="17">
        <v>1.04</v>
      </c>
      <c r="BK90" s="17">
        <v>1.77</v>
      </c>
      <c r="BL90" s="17">
        <v>2.2400000000000002</v>
      </c>
      <c r="BM90" s="20">
        <f t="shared" si="10"/>
        <v>309.70999999999782</v>
      </c>
      <c r="BN90" s="20">
        <f t="shared" si="19"/>
        <v>248.89999999999881</v>
      </c>
      <c r="BO90" s="20">
        <f t="shared" si="19"/>
        <v>190.23999999999972</v>
      </c>
      <c r="BP90" s="20">
        <f t="shared" si="19"/>
        <v>139.37999999999926</v>
      </c>
      <c r="BQ90" s="20">
        <f t="shared" si="19"/>
        <v>174.98000000000053</v>
      </c>
      <c r="BR90" s="20">
        <f t="shared" si="19"/>
        <v>35.70999999999993</v>
      </c>
      <c r="BS90" s="20">
        <f t="shared" si="19"/>
        <v>485.93999999999835</v>
      </c>
      <c r="BT90" s="20">
        <f t="shared" si="19"/>
        <v>262.93999999999937</v>
      </c>
      <c r="BU90" s="20">
        <f t="shared" si="19"/>
        <v>89.329999999999046</v>
      </c>
      <c r="BV90" s="20">
        <f t="shared" si="19"/>
        <v>128.1599999999996</v>
      </c>
      <c r="BW90" s="20">
        <f t="shared" si="19"/>
        <v>218.0400000000009</v>
      </c>
      <c r="BX90" s="20">
        <f t="shared" si="19"/>
        <v>275.1000000000015</v>
      </c>
      <c r="BY90" s="17">
        <f t="shared" si="14"/>
        <v>1746.6799999999964</v>
      </c>
      <c r="BZ90" s="17">
        <f t="shared" si="15"/>
        <v>87.339999999999833</v>
      </c>
      <c r="CA90" s="17">
        <f t="shared" si="16"/>
        <v>724.40999999999849</v>
      </c>
      <c r="CB90" s="17">
        <f t="shared" si="17"/>
        <v>2558.4299999999948</v>
      </c>
    </row>
    <row r="91" spans="1:80" x14ac:dyDescent="0.25">
      <c r="A91" t="str">
        <f t="shared" si="11"/>
        <v>ACRL.PR1</v>
      </c>
      <c r="B91" s="1" t="s">
        <v>160</v>
      </c>
      <c r="C91" s="1" t="s">
        <v>161</v>
      </c>
      <c r="D91" s="1" t="s">
        <v>161</v>
      </c>
      <c r="E91" s="17">
        <v>636.77000000000407</v>
      </c>
      <c r="F91" s="17">
        <v>745.36000000001513</v>
      </c>
      <c r="G91" s="17">
        <v>495.33999999999651</v>
      </c>
      <c r="H91" s="17">
        <v>397.25</v>
      </c>
      <c r="I91" s="17">
        <v>228.87000000000262</v>
      </c>
      <c r="J91" s="17">
        <v>306.43000000000029</v>
      </c>
      <c r="K91" s="17">
        <v>743.63000000000466</v>
      </c>
      <c r="L91" s="17">
        <v>535.63999999999942</v>
      </c>
      <c r="M91" s="17">
        <v>336.41000000000349</v>
      </c>
      <c r="N91" s="17">
        <v>429.88000000000466</v>
      </c>
      <c r="O91" s="17">
        <v>388.27999999999884</v>
      </c>
      <c r="P91" s="17">
        <v>495.63000000000466</v>
      </c>
      <c r="Q91" s="20">
        <v>31.839999999999918</v>
      </c>
      <c r="R91" s="20">
        <v>37.269999999999982</v>
      </c>
      <c r="S91" s="20">
        <v>24.769999999999982</v>
      </c>
      <c r="T91" s="20">
        <v>19.8599999999999</v>
      </c>
      <c r="U91" s="20">
        <v>11.439999999999941</v>
      </c>
      <c r="V91" s="20">
        <v>15.330000000000041</v>
      </c>
      <c r="W91" s="20">
        <v>37.190000000000055</v>
      </c>
      <c r="X91" s="20">
        <v>26.790000000000191</v>
      </c>
      <c r="Y91" s="20">
        <v>16.819999999999936</v>
      </c>
      <c r="Z91" s="20">
        <v>21.490000000000009</v>
      </c>
      <c r="AA91" s="20">
        <v>19.410000000000082</v>
      </c>
      <c r="AB91" s="20">
        <v>24.779999999999973</v>
      </c>
      <c r="AC91" s="17">
        <v>273.96999999999935</v>
      </c>
      <c r="AD91" s="17">
        <v>316.90000000000146</v>
      </c>
      <c r="AE91" s="17">
        <v>208.31999999999971</v>
      </c>
      <c r="AF91" s="17">
        <v>165.04999999999927</v>
      </c>
      <c r="AG91" s="17">
        <v>93.960000000000036</v>
      </c>
      <c r="AH91" s="17">
        <v>124.23999999999978</v>
      </c>
      <c r="AI91" s="17">
        <v>297.82999999999811</v>
      </c>
      <c r="AJ91" s="17">
        <v>211.69000000000051</v>
      </c>
      <c r="AK91" s="17">
        <v>131.17000000000007</v>
      </c>
      <c r="AL91" s="17">
        <v>165.39999999999964</v>
      </c>
      <c r="AM91" s="17">
        <v>147.32999999999993</v>
      </c>
      <c r="AN91" s="17">
        <v>185.52000000000044</v>
      </c>
      <c r="AO91" s="20">
        <f t="shared" ref="AO91:AO140" si="20">E91+Q91+AC91</f>
        <v>942.58000000000334</v>
      </c>
      <c r="AP91" s="20">
        <f t="shared" si="18"/>
        <v>1099.5300000000166</v>
      </c>
      <c r="AQ91" s="20">
        <f t="shared" si="18"/>
        <v>728.4299999999962</v>
      </c>
      <c r="AR91" s="20">
        <f t="shared" si="18"/>
        <v>582.15999999999917</v>
      </c>
      <c r="AS91" s="20">
        <f t="shared" si="18"/>
        <v>334.2700000000026</v>
      </c>
      <c r="AT91" s="20">
        <f t="shared" si="18"/>
        <v>446.00000000000011</v>
      </c>
      <c r="AU91" s="20">
        <f t="shared" si="18"/>
        <v>1078.6500000000028</v>
      </c>
      <c r="AV91" s="20">
        <f t="shared" si="18"/>
        <v>774.12000000000012</v>
      </c>
      <c r="AW91" s="20">
        <f t="shared" si="18"/>
        <v>484.4000000000035</v>
      </c>
      <c r="AX91" s="20">
        <f t="shared" si="18"/>
        <v>616.7700000000043</v>
      </c>
      <c r="AY91" s="20">
        <f t="shared" si="18"/>
        <v>555.01999999999884</v>
      </c>
      <c r="AZ91" s="20">
        <f t="shared" si="18"/>
        <v>705.93000000000507</v>
      </c>
      <c r="BA91" s="17">
        <v>7.46</v>
      </c>
      <c r="BB91" s="17">
        <v>8.73</v>
      </c>
      <c r="BC91" s="17">
        <v>5.8</v>
      </c>
      <c r="BD91" s="17">
        <v>4.6500000000000004</v>
      </c>
      <c r="BE91" s="17">
        <v>2.68</v>
      </c>
      <c r="BF91" s="17">
        <v>3.59</v>
      </c>
      <c r="BG91" s="17">
        <v>8.7100000000000009</v>
      </c>
      <c r="BH91" s="17">
        <v>6.27</v>
      </c>
      <c r="BI91" s="17">
        <v>3.94</v>
      </c>
      <c r="BJ91" s="17">
        <v>5.03</v>
      </c>
      <c r="BK91" s="17">
        <v>4.55</v>
      </c>
      <c r="BL91" s="17">
        <v>5.8</v>
      </c>
      <c r="BM91" s="20">
        <f t="shared" ref="BM91:BM140" si="21">AO91+BA91</f>
        <v>950.04000000000337</v>
      </c>
      <c r="BN91" s="20">
        <f t="shared" si="19"/>
        <v>1108.2600000000166</v>
      </c>
      <c r="BO91" s="20">
        <f t="shared" si="19"/>
        <v>734.22999999999615</v>
      </c>
      <c r="BP91" s="20">
        <f t="shared" si="19"/>
        <v>586.80999999999915</v>
      </c>
      <c r="BQ91" s="20">
        <f t="shared" si="19"/>
        <v>336.9500000000026</v>
      </c>
      <c r="BR91" s="20">
        <f t="shared" si="19"/>
        <v>449.59000000000009</v>
      </c>
      <c r="BS91" s="20">
        <f t="shared" si="19"/>
        <v>1087.3600000000029</v>
      </c>
      <c r="BT91" s="20">
        <f t="shared" si="19"/>
        <v>780.3900000000001</v>
      </c>
      <c r="BU91" s="20">
        <f t="shared" si="19"/>
        <v>488.3400000000035</v>
      </c>
      <c r="BV91" s="20">
        <f t="shared" si="19"/>
        <v>621.80000000000427</v>
      </c>
      <c r="BW91" s="20">
        <f t="shared" si="19"/>
        <v>559.5699999999988</v>
      </c>
      <c r="BX91" s="20">
        <f t="shared" si="19"/>
        <v>711.73000000000502</v>
      </c>
      <c r="BY91" s="17">
        <f t="shared" si="14"/>
        <v>5739.4900000000343</v>
      </c>
      <c r="BZ91" s="17">
        <f t="shared" si="15"/>
        <v>286.99</v>
      </c>
      <c r="CA91" s="17">
        <f t="shared" si="16"/>
        <v>2388.5899999999992</v>
      </c>
      <c r="CB91" s="17">
        <f t="shared" si="17"/>
        <v>8415.0700000000325</v>
      </c>
    </row>
    <row r="92" spans="1:80" x14ac:dyDescent="0.25">
      <c r="A92" t="str">
        <f t="shared" si="11"/>
        <v>PWX.BCHEXP</v>
      </c>
      <c r="B92" s="1" t="s">
        <v>99</v>
      </c>
      <c r="C92" s="1" t="s">
        <v>162</v>
      </c>
      <c r="D92" s="1" t="s">
        <v>28</v>
      </c>
      <c r="E92" s="17">
        <v>1821.3500000000058</v>
      </c>
      <c r="F92" s="17">
        <v>2511.6700000000128</v>
      </c>
      <c r="G92" s="17">
        <v>255.03999999999905</v>
      </c>
      <c r="H92" s="17">
        <v>280.84000000000015</v>
      </c>
      <c r="I92" s="17">
        <v>303.2400000000016</v>
      </c>
      <c r="J92" s="17">
        <v>293.66999999999825</v>
      </c>
      <c r="K92" s="17">
        <v>156.80999999999949</v>
      </c>
      <c r="L92" s="17">
        <v>288.09000000000015</v>
      </c>
      <c r="M92" s="17">
        <v>813.66999999999825</v>
      </c>
      <c r="N92" s="17">
        <v>491.04000000000087</v>
      </c>
      <c r="O92" s="17">
        <v>988.09999999999127</v>
      </c>
      <c r="P92" s="17">
        <v>1178.5099999999948</v>
      </c>
      <c r="Q92" s="20">
        <v>91.0600000000004</v>
      </c>
      <c r="R92" s="20">
        <v>125.57999999999993</v>
      </c>
      <c r="S92" s="20">
        <v>12.75</v>
      </c>
      <c r="T92" s="20">
        <v>14.049999999999955</v>
      </c>
      <c r="U92" s="20">
        <v>15.159999999999968</v>
      </c>
      <c r="V92" s="20">
        <v>14.680000000000064</v>
      </c>
      <c r="W92" s="20">
        <v>7.839999999999975</v>
      </c>
      <c r="X92" s="20">
        <v>14.409999999999968</v>
      </c>
      <c r="Y92" s="20">
        <v>40.680000000000064</v>
      </c>
      <c r="Z92" s="20">
        <v>24.550000000000182</v>
      </c>
      <c r="AA92" s="20">
        <v>49.400000000000091</v>
      </c>
      <c r="AB92" s="20">
        <v>58.930000000000291</v>
      </c>
      <c r="AC92" s="17">
        <v>783.65000000000146</v>
      </c>
      <c r="AD92" s="17">
        <v>1067.8700000000026</v>
      </c>
      <c r="AE92" s="17">
        <v>107.26000000000022</v>
      </c>
      <c r="AF92" s="17">
        <v>116.67999999999938</v>
      </c>
      <c r="AG92" s="17">
        <v>124.49000000000069</v>
      </c>
      <c r="AH92" s="17">
        <v>119.06999999999971</v>
      </c>
      <c r="AI92" s="17">
        <v>62.8100000000004</v>
      </c>
      <c r="AJ92" s="17">
        <v>113.85000000000036</v>
      </c>
      <c r="AK92" s="17">
        <v>317.23999999999978</v>
      </c>
      <c r="AL92" s="17">
        <v>188.93000000000029</v>
      </c>
      <c r="AM92" s="17">
        <v>374.93000000000029</v>
      </c>
      <c r="AN92" s="17">
        <v>441.12999999999738</v>
      </c>
      <c r="AO92" s="20">
        <f t="shared" si="20"/>
        <v>2696.0600000000077</v>
      </c>
      <c r="AP92" s="20">
        <f t="shared" si="18"/>
        <v>3705.1200000000154</v>
      </c>
      <c r="AQ92" s="20">
        <f t="shared" si="18"/>
        <v>375.04999999999927</v>
      </c>
      <c r="AR92" s="20">
        <f t="shared" si="18"/>
        <v>411.56999999999948</v>
      </c>
      <c r="AS92" s="20">
        <f t="shared" si="18"/>
        <v>442.89000000000226</v>
      </c>
      <c r="AT92" s="20">
        <f t="shared" si="18"/>
        <v>427.41999999999803</v>
      </c>
      <c r="AU92" s="20">
        <f t="shared" si="18"/>
        <v>227.45999999999987</v>
      </c>
      <c r="AV92" s="20">
        <f t="shared" si="18"/>
        <v>416.35000000000048</v>
      </c>
      <c r="AW92" s="20">
        <f t="shared" si="18"/>
        <v>1171.5899999999981</v>
      </c>
      <c r="AX92" s="20">
        <f t="shared" si="18"/>
        <v>704.52000000000135</v>
      </c>
      <c r="AY92" s="20">
        <f t="shared" si="18"/>
        <v>1412.4299999999917</v>
      </c>
      <c r="AZ92" s="20">
        <f t="shared" si="18"/>
        <v>1678.5699999999924</v>
      </c>
      <c r="BA92" s="17">
        <v>21.33</v>
      </c>
      <c r="BB92" s="17">
        <v>29.42</v>
      </c>
      <c r="BC92" s="17">
        <v>2.99</v>
      </c>
      <c r="BD92" s="17">
        <v>3.29</v>
      </c>
      <c r="BE92" s="17">
        <v>3.55</v>
      </c>
      <c r="BF92" s="17">
        <v>3.44</v>
      </c>
      <c r="BG92" s="17">
        <v>1.84</v>
      </c>
      <c r="BH92" s="17">
        <v>3.37</v>
      </c>
      <c r="BI92" s="17">
        <v>9.5299999999999994</v>
      </c>
      <c r="BJ92" s="17">
        <v>5.75</v>
      </c>
      <c r="BK92" s="17">
        <v>11.57</v>
      </c>
      <c r="BL92" s="17">
        <v>13.8</v>
      </c>
      <c r="BM92" s="20">
        <f t="shared" si="21"/>
        <v>2717.3900000000076</v>
      </c>
      <c r="BN92" s="20">
        <f t="shared" si="19"/>
        <v>3734.5400000000154</v>
      </c>
      <c r="BO92" s="20">
        <f t="shared" si="19"/>
        <v>378.03999999999928</v>
      </c>
      <c r="BP92" s="20">
        <f t="shared" si="19"/>
        <v>414.8599999999995</v>
      </c>
      <c r="BQ92" s="20">
        <f t="shared" si="19"/>
        <v>446.44000000000227</v>
      </c>
      <c r="BR92" s="20">
        <f t="shared" si="19"/>
        <v>430.85999999999802</v>
      </c>
      <c r="BS92" s="20">
        <f t="shared" si="19"/>
        <v>229.29999999999987</v>
      </c>
      <c r="BT92" s="20">
        <f t="shared" si="19"/>
        <v>419.72000000000048</v>
      </c>
      <c r="BU92" s="20">
        <f t="shared" si="19"/>
        <v>1181.1199999999981</v>
      </c>
      <c r="BV92" s="20">
        <f t="shared" si="19"/>
        <v>710.27000000000135</v>
      </c>
      <c r="BW92" s="20">
        <f t="shared" si="19"/>
        <v>1423.9999999999916</v>
      </c>
      <c r="BX92" s="20">
        <f t="shared" si="19"/>
        <v>1692.3699999999924</v>
      </c>
      <c r="BY92" s="17">
        <f t="shared" si="14"/>
        <v>9382.0300000000025</v>
      </c>
      <c r="BZ92" s="17">
        <f t="shared" si="15"/>
        <v>469.09000000000088</v>
      </c>
      <c r="CA92" s="17">
        <f t="shared" si="16"/>
        <v>3927.7900000000031</v>
      </c>
      <c r="CB92" s="17">
        <f t="shared" si="17"/>
        <v>13778.910000000005</v>
      </c>
    </row>
    <row r="93" spans="1:80" x14ac:dyDescent="0.25">
      <c r="A93" t="str">
        <f t="shared" si="11"/>
        <v>PWX.SPCEXP</v>
      </c>
      <c r="B93" s="1" t="s">
        <v>99</v>
      </c>
      <c r="C93" s="1" t="s">
        <v>221</v>
      </c>
      <c r="D93" s="1" t="s">
        <v>74</v>
      </c>
      <c r="E93" s="17">
        <v>20.490000000000009</v>
      </c>
      <c r="F93" s="17">
        <v>23.930000000000064</v>
      </c>
      <c r="G93" s="17">
        <v>81.079999999999927</v>
      </c>
      <c r="H93" s="17">
        <v>184.32999999999993</v>
      </c>
      <c r="I93" s="17">
        <v>66.120000000000346</v>
      </c>
      <c r="J93" s="17">
        <v>8.1999999999999886</v>
      </c>
      <c r="K93" s="17">
        <v>55.409999999999854</v>
      </c>
      <c r="L93" s="17">
        <v>17.490000000000009</v>
      </c>
      <c r="M93" s="17">
        <v>18.099999999999909</v>
      </c>
      <c r="N93" s="17">
        <v>60.690000000000055</v>
      </c>
      <c r="O93" s="17">
        <v>58.929999999999836</v>
      </c>
      <c r="P93" s="17">
        <v>92.849999999999454</v>
      </c>
      <c r="Q93" s="20">
        <v>1.019999999999996</v>
      </c>
      <c r="R93" s="20">
        <v>1.2000000000000028</v>
      </c>
      <c r="S93" s="20">
        <v>4.0500000000000114</v>
      </c>
      <c r="T93" s="20">
        <v>9.2200000000000273</v>
      </c>
      <c r="U93" s="20">
        <v>3.3100000000000023</v>
      </c>
      <c r="V93" s="20">
        <v>0.41000000000000014</v>
      </c>
      <c r="W93" s="20">
        <v>2.769999999999996</v>
      </c>
      <c r="X93" s="20">
        <v>0.87000000000000099</v>
      </c>
      <c r="Y93" s="20">
        <v>0.89999999999999858</v>
      </c>
      <c r="Z93" s="20">
        <v>3.0300000000000011</v>
      </c>
      <c r="AA93" s="20">
        <v>2.9499999999999886</v>
      </c>
      <c r="AB93" s="20">
        <v>4.6500000000000057</v>
      </c>
      <c r="AC93" s="17">
        <v>8.8199999999999932</v>
      </c>
      <c r="AD93" s="17">
        <v>10.180000000000007</v>
      </c>
      <c r="AE93" s="17">
        <v>34.089999999999918</v>
      </c>
      <c r="AF93" s="17">
        <v>76.579999999999927</v>
      </c>
      <c r="AG93" s="17">
        <v>27.150000000000091</v>
      </c>
      <c r="AH93" s="17">
        <v>3.3299999999999983</v>
      </c>
      <c r="AI93" s="17">
        <v>22.190000000000055</v>
      </c>
      <c r="AJ93" s="17">
        <v>6.9099999999999966</v>
      </c>
      <c r="AK93" s="17">
        <v>7.0499999999999829</v>
      </c>
      <c r="AL93" s="17">
        <v>23.349999999999909</v>
      </c>
      <c r="AM93" s="17">
        <v>22.360000000000014</v>
      </c>
      <c r="AN93" s="17">
        <v>34.75</v>
      </c>
      <c r="AO93" s="20">
        <f t="shared" si="20"/>
        <v>30.33</v>
      </c>
      <c r="AP93" s="20">
        <f t="shared" si="18"/>
        <v>35.310000000000073</v>
      </c>
      <c r="AQ93" s="20">
        <f t="shared" si="18"/>
        <v>119.21999999999986</v>
      </c>
      <c r="AR93" s="20">
        <f t="shared" si="18"/>
        <v>270.12999999999988</v>
      </c>
      <c r="AS93" s="20">
        <f t="shared" si="18"/>
        <v>96.580000000000439</v>
      </c>
      <c r="AT93" s="20">
        <f t="shared" si="18"/>
        <v>11.939999999999987</v>
      </c>
      <c r="AU93" s="20">
        <f t="shared" si="18"/>
        <v>80.369999999999905</v>
      </c>
      <c r="AV93" s="20">
        <f t="shared" si="18"/>
        <v>25.270000000000007</v>
      </c>
      <c r="AW93" s="20">
        <f t="shared" si="18"/>
        <v>26.049999999999891</v>
      </c>
      <c r="AX93" s="20">
        <f t="shared" si="18"/>
        <v>87.069999999999965</v>
      </c>
      <c r="AY93" s="20">
        <f t="shared" si="18"/>
        <v>84.239999999999839</v>
      </c>
      <c r="AZ93" s="20">
        <f t="shared" si="18"/>
        <v>132.24999999999946</v>
      </c>
      <c r="BA93" s="17">
        <v>0.24</v>
      </c>
      <c r="BB93" s="17">
        <v>0.28000000000000003</v>
      </c>
      <c r="BC93" s="17">
        <v>0.95</v>
      </c>
      <c r="BD93" s="17">
        <v>2.16</v>
      </c>
      <c r="BE93" s="17">
        <v>0.77</v>
      </c>
      <c r="BF93" s="17">
        <v>0.1</v>
      </c>
      <c r="BG93" s="17">
        <v>0.65</v>
      </c>
      <c r="BH93" s="17">
        <v>0.2</v>
      </c>
      <c r="BI93" s="17">
        <v>0.21</v>
      </c>
      <c r="BJ93" s="17">
        <v>0.71</v>
      </c>
      <c r="BK93" s="17">
        <v>0.69</v>
      </c>
      <c r="BL93" s="17">
        <v>1.0900000000000001</v>
      </c>
      <c r="BM93" s="20">
        <f t="shared" si="21"/>
        <v>30.569999999999997</v>
      </c>
      <c r="BN93" s="20">
        <f t="shared" si="19"/>
        <v>35.590000000000074</v>
      </c>
      <c r="BO93" s="20">
        <f t="shared" si="19"/>
        <v>120.16999999999986</v>
      </c>
      <c r="BP93" s="20">
        <f t="shared" si="19"/>
        <v>272.28999999999991</v>
      </c>
      <c r="BQ93" s="20">
        <f t="shared" si="19"/>
        <v>97.350000000000435</v>
      </c>
      <c r="BR93" s="20">
        <f t="shared" si="19"/>
        <v>12.039999999999987</v>
      </c>
      <c r="BS93" s="20">
        <f t="shared" si="19"/>
        <v>81.019999999999911</v>
      </c>
      <c r="BT93" s="20">
        <f t="shared" si="19"/>
        <v>25.470000000000006</v>
      </c>
      <c r="BU93" s="20">
        <f t="shared" si="19"/>
        <v>26.259999999999891</v>
      </c>
      <c r="BV93" s="20">
        <f t="shared" si="19"/>
        <v>87.779999999999959</v>
      </c>
      <c r="BW93" s="20">
        <f t="shared" si="19"/>
        <v>84.929999999999836</v>
      </c>
      <c r="BX93" s="20">
        <f t="shared" si="19"/>
        <v>133.33999999999946</v>
      </c>
      <c r="BY93" s="17">
        <f t="shared" si="14"/>
        <v>687.61999999999944</v>
      </c>
      <c r="BZ93" s="17">
        <f t="shared" si="15"/>
        <v>34.380000000000031</v>
      </c>
      <c r="CA93" s="17">
        <f t="shared" si="16"/>
        <v>284.80999999999977</v>
      </c>
      <c r="CB93" s="17">
        <f t="shared" si="17"/>
        <v>1006.8099999999993</v>
      </c>
    </row>
    <row r="94" spans="1:80" x14ac:dyDescent="0.25">
      <c r="A94" t="str">
        <f t="shared" si="11"/>
        <v>PWX.BCHIMP</v>
      </c>
      <c r="B94" s="1" t="s">
        <v>99</v>
      </c>
      <c r="C94" s="1" t="s">
        <v>163</v>
      </c>
      <c r="D94" s="1" t="s">
        <v>21</v>
      </c>
      <c r="E94" s="17">
        <v>1130.3499999999985</v>
      </c>
      <c r="F94" s="17">
        <v>331.06000000000131</v>
      </c>
      <c r="G94" s="17">
        <v>3375.1000000000058</v>
      </c>
      <c r="H94" s="17">
        <v>1515.6900000000023</v>
      </c>
      <c r="I94" s="17">
        <v>1879.7299999999814</v>
      </c>
      <c r="J94" s="17">
        <v>2256.609999999986</v>
      </c>
      <c r="K94" s="17">
        <v>16934.200000000186</v>
      </c>
      <c r="L94" s="17">
        <v>4748.2000000000116</v>
      </c>
      <c r="M94" s="17">
        <v>1071.0500000000029</v>
      </c>
      <c r="N94" s="17">
        <v>2788.7500000000291</v>
      </c>
      <c r="O94" s="17">
        <v>2033.0400000000081</v>
      </c>
      <c r="P94" s="17">
        <v>3517.679999999993</v>
      </c>
      <c r="Q94" s="20">
        <v>56.519999999999982</v>
      </c>
      <c r="R94" s="20">
        <v>16.549999999999955</v>
      </c>
      <c r="S94" s="20">
        <v>168.75</v>
      </c>
      <c r="T94" s="20">
        <v>75.7800000000002</v>
      </c>
      <c r="U94" s="20">
        <v>93.989999999999782</v>
      </c>
      <c r="V94" s="20">
        <v>112.82999999999993</v>
      </c>
      <c r="W94" s="20">
        <v>846.71000000000276</v>
      </c>
      <c r="X94" s="20">
        <v>237.40999999999985</v>
      </c>
      <c r="Y94" s="20">
        <v>53.550000000000182</v>
      </c>
      <c r="Z94" s="20">
        <v>139.4399999999996</v>
      </c>
      <c r="AA94" s="20">
        <v>101.65999999999985</v>
      </c>
      <c r="AB94" s="20">
        <v>175.8799999999992</v>
      </c>
      <c r="AC94" s="17">
        <v>486.34999999999854</v>
      </c>
      <c r="AD94" s="17">
        <v>140.75999999999931</v>
      </c>
      <c r="AE94" s="17">
        <v>1419.4400000000023</v>
      </c>
      <c r="AF94" s="17">
        <v>629.71999999999753</v>
      </c>
      <c r="AG94" s="17">
        <v>771.69000000000233</v>
      </c>
      <c r="AH94" s="17">
        <v>914.91999999999825</v>
      </c>
      <c r="AI94" s="17">
        <v>6782.2699999999895</v>
      </c>
      <c r="AJ94" s="17">
        <v>1876.4899999999907</v>
      </c>
      <c r="AK94" s="17">
        <v>417.58999999999833</v>
      </c>
      <c r="AL94" s="17">
        <v>1072.9900000000052</v>
      </c>
      <c r="AM94" s="17">
        <v>771.42000000000553</v>
      </c>
      <c r="AN94" s="17">
        <v>1316.6900000000023</v>
      </c>
      <c r="AO94" s="20">
        <f t="shared" si="20"/>
        <v>1673.2199999999971</v>
      </c>
      <c r="AP94" s="20">
        <f t="shared" si="18"/>
        <v>488.37000000000057</v>
      </c>
      <c r="AQ94" s="20">
        <f t="shared" si="18"/>
        <v>4963.2900000000081</v>
      </c>
      <c r="AR94" s="20">
        <f t="shared" si="18"/>
        <v>2221.19</v>
      </c>
      <c r="AS94" s="20">
        <f t="shared" si="18"/>
        <v>2745.4099999999835</v>
      </c>
      <c r="AT94" s="20">
        <f t="shared" si="18"/>
        <v>3284.3599999999842</v>
      </c>
      <c r="AU94" s="20">
        <f t="shared" si="18"/>
        <v>24563.180000000179</v>
      </c>
      <c r="AV94" s="20">
        <f t="shared" si="18"/>
        <v>6862.1000000000022</v>
      </c>
      <c r="AW94" s="20">
        <f t="shared" si="18"/>
        <v>1542.1900000000014</v>
      </c>
      <c r="AX94" s="20">
        <f t="shared" si="18"/>
        <v>4001.1800000000339</v>
      </c>
      <c r="AY94" s="20">
        <f t="shared" si="18"/>
        <v>2906.1200000000135</v>
      </c>
      <c r="AZ94" s="20">
        <f t="shared" si="18"/>
        <v>5010.2499999999945</v>
      </c>
      <c r="BA94" s="17">
        <v>13.24</v>
      </c>
      <c r="BB94" s="17">
        <v>3.88</v>
      </c>
      <c r="BC94" s="17">
        <v>39.53</v>
      </c>
      <c r="BD94" s="17">
        <v>17.75</v>
      </c>
      <c r="BE94" s="17">
        <v>22.02</v>
      </c>
      <c r="BF94" s="17">
        <v>26.43</v>
      </c>
      <c r="BG94" s="17">
        <v>198.34</v>
      </c>
      <c r="BH94" s="17">
        <v>55.61</v>
      </c>
      <c r="BI94" s="17">
        <v>12.54</v>
      </c>
      <c r="BJ94" s="17">
        <v>32.659999999999997</v>
      </c>
      <c r="BK94" s="17">
        <v>23.81</v>
      </c>
      <c r="BL94" s="17">
        <v>41.2</v>
      </c>
      <c r="BM94" s="20">
        <f t="shared" si="21"/>
        <v>1686.4599999999971</v>
      </c>
      <c r="BN94" s="20">
        <f t="shared" si="19"/>
        <v>492.25000000000057</v>
      </c>
      <c r="BO94" s="20">
        <f t="shared" si="19"/>
        <v>5002.8200000000079</v>
      </c>
      <c r="BP94" s="20">
        <f t="shared" si="19"/>
        <v>2238.94</v>
      </c>
      <c r="BQ94" s="20">
        <f t="shared" si="19"/>
        <v>2767.4299999999835</v>
      </c>
      <c r="BR94" s="20">
        <f t="shared" si="19"/>
        <v>3310.789999999984</v>
      </c>
      <c r="BS94" s="20">
        <f t="shared" si="19"/>
        <v>24761.520000000179</v>
      </c>
      <c r="BT94" s="20">
        <f t="shared" si="19"/>
        <v>6917.7100000000019</v>
      </c>
      <c r="BU94" s="20">
        <f t="shared" si="19"/>
        <v>1554.7300000000014</v>
      </c>
      <c r="BV94" s="20">
        <f t="shared" si="19"/>
        <v>4033.8400000000338</v>
      </c>
      <c r="BW94" s="20">
        <f t="shared" si="19"/>
        <v>2929.9300000000135</v>
      </c>
      <c r="BX94" s="20">
        <f t="shared" si="19"/>
        <v>5051.4499999999944</v>
      </c>
      <c r="BY94" s="17">
        <f t="shared" si="14"/>
        <v>41581.46000000021</v>
      </c>
      <c r="BZ94" s="17">
        <f t="shared" si="15"/>
        <v>2079.0700000000015</v>
      </c>
      <c r="CA94" s="17">
        <f t="shared" si="16"/>
        <v>17087.339999999993</v>
      </c>
      <c r="CB94" s="17">
        <f t="shared" si="17"/>
        <v>60747.870000000199</v>
      </c>
    </row>
    <row r="95" spans="1:80" x14ac:dyDescent="0.25">
      <c r="A95" t="str">
        <f t="shared" si="11"/>
        <v>PWX.SPCIMP</v>
      </c>
      <c r="B95" s="1" t="s">
        <v>99</v>
      </c>
      <c r="C95" s="1" t="s">
        <v>222</v>
      </c>
      <c r="D95" s="1" t="s">
        <v>73</v>
      </c>
      <c r="E95" s="17">
        <v>1.2900000000000063</v>
      </c>
      <c r="F95" s="17">
        <v>1.8599999999999852</v>
      </c>
      <c r="G95" s="17">
        <v>1.1899999999999977</v>
      </c>
      <c r="H95" s="17">
        <v>5.92999999999995</v>
      </c>
      <c r="I95" s="17">
        <v>43.429999999999836</v>
      </c>
      <c r="J95" s="17">
        <v>27.579999999999927</v>
      </c>
      <c r="K95" s="17">
        <v>51.809999999999491</v>
      </c>
      <c r="L95" s="17">
        <v>1.0900000000000034</v>
      </c>
      <c r="M95" s="17">
        <v>31.079999999999927</v>
      </c>
      <c r="N95" s="17">
        <v>48.659999999999854</v>
      </c>
      <c r="O95" s="17">
        <v>131.48999999999978</v>
      </c>
      <c r="P95" s="17">
        <v>83.75</v>
      </c>
      <c r="Q95" s="20">
        <v>7.0000000000000284E-2</v>
      </c>
      <c r="R95" s="20">
        <v>9.0000000000000746E-2</v>
      </c>
      <c r="S95" s="20">
        <v>6.0000000000000497E-2</v>
      </c>
      <c r="T95" s="20">
        <v>0.2900000000000027</v>
      </c>
      <c r="U95" s="20">
        <v>2.1699999999999875</v>
      </c>
      <c r="V95" s="20">
        <v>1.3700000000000045</v>
      </c>
      <c r="W95" s="20">
        <v>2.5900000000000034</v>
      </c>
      <c r="X95" s="20">
        <v>4.9999999999999822E-2</v>
      </c>
      <c r="Y95" s="20">
        <v>1.5500000000000114</v>
      </c>
      <c r="Z95" s="20">
        <v>2.4300000000000068</v>
      </c>
      <c r="AA95" s="20">
        <v>6.5699999999999932</v>
      </c>
      <c r="AB95" s="20">
        <v>4.1899999999999977</v>
      </c>
      <c r="AC95" s="17">
        <v>0.54999999999999716</v>
      </c>
      <c r="AD95" s="17">
        <v>0.79000000000000625</v>
      </c>
      <c r="AE95" s="17">
        <v>0.5</v>
      </c>
      <c r="AF95" s="17">
        <v>2.460000000000008</v>
      </c>
      <c r="AG95" s="17">
        <v>17.829999999999927</v>
      </c>
      <c r="AH95" s="17">
        <v>11.190000000000055</v>
      </c>
      <c r="AI95" s="17">
        <v>20.75</v>
      </c>
      <c r="AJ95" s="17">
        <v>0.42999999999999972</v>
      </c>
      <c r="AK95" s="17">
        <v>12.119999999999891</v>
      </c>
      <c r="AL95" s="17">
        <v>18.7199999999998</v>
      </c>
      <c r="AM95" s="17">
        <v>49.900000000000091</v>
      </c>
      <c r="AN95" s="17">
        <v>31.349999999999909</v>
      </c>
      <c r="AO95" s="20">
        <f t="shared" si="20"/>
        <v>1.9100000000000037</v>
      </c>
      <c r="AP95" s="20">
        <f t="shared" si="18"/>
        <v>2.7399999999999922</v>
      </c>
      <c r="AQ95" s="20">
        <f t="shared" si="18"/>
        <v>1.7499999999999982</v>
      </c>
      <c r="AR95" s="20">
        <f t="shared" si="18"/>
        <v>8.6799999999999606</v>
      </c>
      <c r="AS95" s="20">
        <f t="shared" si="18"/>
        <v>63.429999999999751</v>
      </c>
      <c r="AT95" s="20">
        <f t="shared" si="18"/>
        <v>40.139999999999986</v>
      </c>
      <c r="AU95" s="20">
        <f t="shared" si="18"/>
        <v>75.149999999999494</v>
      </c>
      <c r="AV95" s="20">
        <f t="shared" si="18"/>
        <v>1.5700000000000029</v>
      </c>
      <c r="AW95" s="20">
        <f t="shared" si="18"/>
        <v>44.749999999999829</v>
      </c>
      <c r="AX95" s="20">
        <f t="shared" ref="AP95:AZ118" si="22">N95+Z95+AL95</f>
        <v>69.809999999999661</v>
      </c>
      <c r="AY95" s="20">
        <f t="shared" si="22"/>
        <v>187.95999999999987</v>
      </c>
      <c r="AZ95" s="20">
        <f t="shared" si="22"/>
        <v>119.28999999999991</v>
      </c>
      <c r="BA95" s="17">
        <v>0.02</v>
      </c>
      <c r="BB95" s="17">
        <v>0.02</v>
      </c>
      <c r="BC95" s="17">
        <v>0.01</v>
      </c>
      <c r="BD95" s="17">
        <v>7.0000000000000007E-2</v>
      </c>
      <c r="BE95" s="17">
        <v>0.51</v>
      </c>
      <c r="BF95" s="17">
        <v>0.32</v>
      </c>
      <c r="BG95" s="17">
        <v>0.61</v>
      </c>
      <c r="BH95" s="17">
        <v>0.01</v>
      </c>
      <c r="BI95" s="17">
        <v>0.36</v>
      </c>
      <c r="BJ95" s="17">
        <v>0.56999999999999995</v>
      </c>
      <c r="BK95" s="17">
        <v>1.54</v>
      </c>
      <c r="BL95" s="17">
        <v>0.98</v>
      </c>
      <c r="BM95" s="20">
        <f t="shared" si="21"/>
        <v>1.9300000000000037</v>
      </c>
      <c r="BN95" s="20">
        <f t="shared" si="19"/>
        <v>2.7599999999999922</v>
      </c>
      <c r="BO95" s="20">
        <f t="shared" si="19"/>
        <v>1.7599999999999982</v>
      </c>
      <c r="BP95" s="20">
        <f t="shared" si="19"/>
        <v>8.7499999999999609</v>
      </c>
      <c r="BQ95" s="20">
        <f t="shared" si="19"/>
        <v>63.939999999999749</v>
      </c>
      <c r="BR95" s="20">
        <f t="shared" si="19"/>
        <v>40.459999999999987</v>
      </c>
      <c r="BS95" s="20">
        <f t="shared" si="19"/>
        <v>75.759999999999494</v>
      </c>
      <c r="BT95" s="20">
        <f t="shared" si="19"/>
        <v>1.580000000000003</v>
      </c>
      <c r="BU95" s="20">
        <f t="shared" si="19"/>
        <v>45.109999999999829</v>
      </c>
      <c r="BV95" s="20">
        <f t="shared" ref="BN95:BX118" si="23">AX95+BJ95</f>
        <v>70.379999999999654</v>
      </c>
      <c r="BW95" s="20">
        <f t="shared" si="23"/>
        <v>189.49999999999986</v>
      </c>
      <c r="BX95" s="20">
        <f t="shared" si="23"/>
        <v>120.26999999999991</v>
      </c>
      <c r="BY95" s="17">
        <f t="shared" si="14"/>
        <v>429.15999999999872</v>
      </c>
      <c r="BZ95" s="17">
        <f t="shared" si="15"/>
        <v>21.430000000000007</v>
      </c>
      <c r="CA95" s="17">
        <f t="shared" si="16"/>
        <v>171.60999999999967</v>
      </c>
      <c r="CB95" s="17">
        <f t="shared" si="17"/>
        <v>622.19999999999834</v>
      </c>
    </row>
    <row r="96" spans="1:80" x14ac:dyDescent="0.25">
      <c r="A96" t="str">
        <f t="shared" si="11"/>
        <v>CUPC.RB1</v>
      </c>
      <c r="B96" s="1" t="s">
        <v>153</v>
      </c>
      <c r="C96" s="1" t="s">
        <v>223</v>
      </c>
      <c r="D96" s="1" t="s">
        <v>223</v>
      </c>
      <c r="E96" s="17">
        <v>0</v>
      </c>
      <c r="F96" s="17">
        <v>0</v>
      </c>
      <c r="G96" s="17">
        <v>0</v>
      </c>
      <c r="H96" s="17">
        <v>0</v>
      </c>
      <c r="I96" s="17">
        <v>0</v>
      </c>
      <c r="J96" s="17">
        <v>0</v>
      </c>
      <c r="K96" s="17">
        <v>0</v>
      </c>
      <c r="L96" s="17">
        <v>0</v>
      </c>
      <c r="M96" s="17">
        <v>0</v>
      </c>
      <c r="N96" s="17">
        <v>0</v>
      </c>
      <c r="O96" s="17">
        <v>0</v>
      </c>
      <c r="P96" s="17">
        <v>0</v>
      </c>
      <c r="Q96" s="20">
        <v>0</v>
      </c>
      <c r="R96" s="20">
        <v>0</v>
      </c>
      <c r="S96" s="20">
        <v>0</v>
      </c>
      <c r="T96" s="20">
        <v>0</v>
      </c>
      <c r="U96" s="20">
        <v>0</v>
      </c>
      <c r="V96" s="20">
        <v>0</v>
      </c>
      <c r="W96" s="20">
        <v>0</v>
      </c>
      <c r="X96" s="20">
        <v>0</v>
      </c>
      <c r="Y96" s="20">
        <v>0</v>
      </c>
      <c r="Z96" s="20">
        <v>0</v>
      </c>
      <c r="AA96" s="20">
        <v>0</v>
      </c>
      <c r="AB96" s="20">
        <v>0</v>
      </c>
      <c r="AC96" s="17">
        <v>0</v>
      </c>
      <c r="AD96" s="17">
        <v>0</v>
      </c>
      <c r="AE96" s="17">
        <v>0</v>
      </c>
      <c r="AF96" s="17">
        <v>0</v>
      </c>
      <c r="AG96" s="17">
        <v>0</v>
      </c>
      <c r="AH96" s="17">
        <v>0</v>
      </c>
      <c r="AI96" s="17">
        <v>0</v>
      </c>
      <c r="AJ96" s="17">
        <v>0</v>
      </c>
      <c r="AK96" s="17">
        <v>0</v>
      </c>
      <c r="AL96" s="17">
        <v>0</v>
      </c>
      <c r="AM96" s="17">
        <v>0</v>
      </c>
      <c r="AN96" s="17">
        <v>0</v>
      </c>
      <c r="AO96" s="20">
        <f t="shared" si="20"/>
        <v>0</v>
      </c>
      <c r="AP96" s="20">
        <f t="shared" si="22"/>
        <v>0</v>
      </c>
      <c r="AQ96" s="20">
        <f t="shared" si="22"/>
        <v>0</v>
      </c>
      <c r="AR96" s="20">
        <f t="shared" si="22"/>
        <v>0</v>
      </c>
      <c r="AS96" s="20">
        <f t="shared" si="22"/>
        <v>0</v>
      </c>
      <c r="AT96" s="20">
        <f t="shared" si="22"/>
        <v>0</v>
      </c>
      <c r="AU96" s="20">
        <f t="shared" si="22"/>
        <v>0</v>
      </c>
      <c r="AV96" s="20">
        <f t="shared" si="22"/>
        <v>0</v>
      </c>
      <c r="AW96" s="20">
        <f t="shared" si="22"/>
        <v>0</v>
      </c>
      <c r="AX96" s="20">
        <f t="shared" si="22"/>
        <v>0</v>
      </c>
      <c r="AY96" s="20">
        <f t="shared" si="22"/>
        <v>0</v>
      </c>
      <c r="AZ96" s="20">
        <f t="shared" si="22"/>
        <v>0</v>
      </c>
      <c r="BA96" s="17">
        <v>0</v>
      </c>
      <c r="BB96" s="17">
        <v>0</v>
      </c>
      <c r="BC96" s="17">
        <v>0</v>
      </c>
      <c r="BD96" s="17">
        <v>0</v>
      </c>
      <c r="BE96" s="17">
        <v>0</v>
      </c>
      <c r="BF96" s="17">
        <v>0</v>
      </c>
      <c r="BG96" s="17">
        <v>0</v>
      </c>
      <c r="BH96" s="17">
        <v>0</v>
      </c>
      <c r="BI96" s="17">
        <v>0</v>
      </c>
      <c r="BJ96" s="17">
        <v>0</v>
      </c>
      <c r="BK96" s="17">
        <v>0</v>
      </c>
      <c r="BL96" s="17">
        <v>0</v>
      </c>
      <c r="BM96" s="20">
        <f t="shared" si="21"/>
        <v>0</v>
      </c>
      <c r="BN96" s="20">
        <f t="shared" si="23"/>
        <v>0</v>
      </c>
      <c r="BO96" s="20">
        <f t="shared" si="23"/>
        <v>0</v>
      </c>
      <c r="BP96" s="20">
        <f t="shared" si="23"/>
        <v>0</v>
      </c>
      <c r="BQ96" s="20">
        <f t="shared" si="23"/>
        <v>0</v>
      </c>
      <c r="BR96" s="20">
        <f t="shared" si="23"/>
        <v>0</v>
      </c>
      <c r="BS96" s="20">
        <f t="shared" si="23"/>
        <v>0</v>
      </c>
      <c r="BT96" s="20">
        <f t="shared" si="23"/>
        <v>0</v>
      </c>
      <c r="BU96" s="20">
        <f t="shared" si="23"/>
        <v>0</v>
      </c>
      <c r="BV96" s="20">
        <f t="shared" si="23"/>
        <v>0</v>
      </c>
      <c r="BW96" s="20">
        <f t="shared" si="23"/>
        <v>0</v>
      </c>
      <c r="BX96" s="20">
        <f t="shared" si="23"/>
        <v>0</v>
      </c>
      <c r="BY96" s="17">
        <f t="shared" si="14"/>
        <v>0</v>
      </c>
      <c r="BZ96" s="17">
        <f t="shared" si="15"/>
        <v>0</v>
      </c>
      <c r="CA96" s="17">
        <f t="shared" si="16"/>
        <v>0</v>
      </c>
      <c r="CB96" s="17">
        <f t="shared" si="17"/>
        <v>0</v>
      </c>
    </row>
    <row r="97" spans="1:82" x14ac:dyDescent="0.25">
      <c r="A97" t="str">
        <f t="shared" si="11"/>
        <v>CUPC.RB2</v>
      </c>
      <c r="B97" s="1" t="s">
        <v>153</v>
      </c>
      <c r="C97" s="1" t="s">
        <v>224</v>
      </c>
      <c r="D97" s="1" t="s">
        <v>224</v>
      </c>
      <c r="E97" s="17">
        <v>0</v>
      </c>
      <c r="F97" s="17">
        <v>0</v>
      </c>
      <c r="G97" s="17">
        <v>14</v>
      </c>
      <c r="H97" s="17">
        <v>53.300000000000182</v>
      </c>
      <c r="I97" s="17">
        <v>12.959999999999809</v>
      </c>
      <c r="J97" s="17">
        <v>8.7699999999999818</v>
      </c>
      <c r="K97" s="17">
        <v>478.91000000000349</v>
      </c>
      <c r="L97" s="17">
        <v>23.150000000000091</v>
      </c>
      <c r="M97" s="17">
        <v>56.409999999999854</v>
      </c>
      <c r="N97" s="17">
        <v>20.220000000000255</v>
      </c>
      <c r="O97" s="17">
        <v>59.110000000000127</v>
      </c>
      <c r="P97" s="17">
        <v>31.289999999999964</v>
      </c>
      <c r="Q97" s="20">
        <v>0</v>
      </c>
      <c r="R97" s="20">
        <v>0</v>
      </c>
      <c r="S97" s="20">
        <v>0.69999999999999574</v>
      </c>
      <c r="T97" s="20">
        <v>2.6599999999999966</v>
      </c>
      <c r="U97" s="20">
        <v>0.65000000000000568</v>
      </c>
      <c r="V97" s="20">
        <v>0.42999999999999972</v>
      </c>
      <c r="W97" s="20">
        <v>23.940000000000055</v>
      </c>
      <c r="X97" s="20">
        <v>1.1599999999999966</v>
      </c>
      <c r="Y97" s="20">
        <v>2.8200000000000216</v>
      </c>
      <c r="Z97" s="20">
        <v>1.0099999999999909</v>
      </c>
      <c r="AA97" s="20">
        <v>2.9500000000000171</v>
      </c>
      <c r="AB97" s="20">
        <v>1.5700000000000074</v>
      </c>
      <c r="AC97" s="17">
        <v>0</v>
      </c>
      <c r="AD97" s="17">
        <v>0</v>
      </c>
      <c r="AE97" s="17">
        <v>5.8899999999999864</v>
      </c>
      <c r="AF97" s="17">
        <v>22.1400000000001</v>
      </c>
      <c r="AG97" s="17">
        <v>5.3199999999999932</v>
      </c>
      <c r="AH97" s="17">
        <v>3.5499999999999829</v>
      </c>
      <c r="AI97" s="17">
        <v>191.80999999999949</v>
      </c>
      <c r="AJ97" s="17">
        <v>9.1499999999999773</v>
      </c>
      <c r="AK97" s="17">
        <v>22</v>
      </c>
      <c r="AL97" s="17">
        <v>7.7800000000000864</v>
      </c>
      <c r="AM97" s="17">
        <v>22.430000000000064</v>
      </c>
      <c r="AN97" s="17">
        <v>11.709999999999923</v>
      </c>
      <c r="AO97" s="20">
        <f t="shared" si="20"/>
        <v>0</v>
      </c>
      <c r="AP97" s="20">
        <f t="shared" si="22"/>
        <v>0</v>
      </c>
      <c r="AQ97" s="20">
        <f t="shared" si="22"/>
        <v>20.589999999999982</v>
      </c>
      <c r="AR97" s="20">
        <f t="shared" si="22"/>
        <v>78.100000000000279</v>
      </c>
      <c r="AS97" s="20">
        <f t="shared" si="22"/>
        <v>18.929999999999808</v>
      </c>
      <c r="AT97" s="20">
        <f t="shared" si="22"/>
        <v>12.749999999999964</v>
      </c>
      <c r="AU97" s="20">
        <f t="shared" si="22"/>
        <v>694.66000000000304</v>
      </c>
      <c r="AV97" s="20">
        <f t="shared" si="22"/>
        <v>33.460000000000065</v>
      </c>
      <c r="AW97" s="20">
        <f t="shared" si="22"/>
        <v>81.229999999999876</v>
      </c>
      <c r="AX97" s="20">
        <f t="shared" si="22"/>
        <v>29.010000000000332</v>
      </c>
      <c r="AY97" s="20">
        <f t="shared" si="22"/>
        <v>84.490000000000208</v>
      </c>
      <c r="AZ97" s="20">
        <f t="shared" si="22"/>
        <v>44.569999999999894</v>
      </c>
      <c r="BA97" s="17">
        <v>0</v>
      </c>
      <c r="BB97" s="17">
        <v>0</v>
      </c>
      <c r="BC97" s="17">
        <v>0.16</v>
      </c>
      <c r="BD97" s="17">
        <v>0.62</v>
      </c>
      <c r="BE97" s="17">
        <v>0.15</v>
      </c>
      <c r="BF97" s="17">
        <v>0.1</v>
      </c>
      <c r="BG97" s="17">
        <v>5.61</v>
      </c>
      <c r="BH97" s="17">
        <v>0.27</v>
      </c>
      <c r="BI97" s="17">
        <v>0.66</v>
      </c>
      <c r="BJ97" s="17">
        <v>0.24</v>
      </c>
      <c r="BK97" s="17">
        <v>0.69</v>
      </c>
      <c r="BL97" s="17">
        <v>0.37</v>
      </c>
      <c r="BM97" s="20">
        <f t="shared" si="21"/>
        <v>0</v>
      </c>
      <c r="BN97" s="20">
        <f t="shared" si="23"/>
        <v>0</v>
      </c>
      <c r="BO97" s="20">
        <f t="shared" si="23"/>
        <v>20.749999999999982</v>
      </c>
      <c r="BP97" s="20">
        <f t="shared" si="23"/>
        <v>78.720000000000283</v>
      </c>
      <c r="BQ97" s="20">
        <f t="shared" si="23"/>
        <v>19.079999999999806</v>
      </c>
      <c r="BR97" s="20">
        <f t="shared" si="23"/>
        <v>12.849999999999964</v>
      </c>
      <c r="BS97" s="20">
        <f t="shared" si="23"/>
        <v>700.27000000000305</v>
      </c>
      <c r="BT97" s="20">
        <f t="shared" si="23"/>
        <v>33.730000000000068</v>
      </c>
      <c r="BU97" s="20">
        <f t="shared" si="23"/>
        <v>81.889999999999873</v>
      </c>
      <c r="BV97" s="20">
        <f t="shared" si="23"/>
        <v>29.25000000000033</v>
      </c>
      <c r="BW97" s="20">
        <f t="shared" si="23"/>
        <v>85.180000000000206</v>
      </c>
      <c r="BX97" s="20">
        <f t="shared" si="23"/>
        <v>44.939999999999891</v>
      </c>
      <c r="BY97" s="17">
        <f t="shared" si="14"/>
        <v>758.12000000000376</v>
      </c>
      <c r="BZ97" s="17">
        <f t="shared" si="15"/>
        <v>37.890000000000086</v>
      </c>
      <c r="CA97" s="17">
        <f t="shared" si="16"/>
        <v>310.64999999999969</v>
      </c>
      <c r="CB97" s="17">
        <f t="shared" si="17"/>
        <v>1106.6600000000033</v>
      </c>
    </row>
    <row r="98" spans="1:82" x14ac:dyDescent="0.25">
      <c r="A98" t="str">
        <f t="shared" si="11"/>
        <v>CUPC.RB3</v>
      </c>
      <c r="B98" s="1" t="s">
        <v>153</v>
      </c>
      <c r="C98" s="1" t="s">
        <v>225</v>
      </c>
      <c r="D98" s="1" t="s">
        <v>225</v>
      </c>
      <c r="E98" s="17">
        <v>0</v>
      </c>
      <c r="F98" s="17">
        <v>0</v>
      </c>
      <c r="G98" s="17">
        <v>0</v>
      </c>
      <c r="H98" s="17">
        <v>0</v>
      </c>
      <c r="I98" s="17">
        <v>0</v>
      </c>
      <c r="J98" s="17">
        <v>0</v>
      </c>
      <c r="K98" s="17">
        <v>0</v>
      </c>
      <c r="L98" s="17">
        <v>0</v>
      </c>
      <c r="M98" s="17">
        <v>0</v>
      </c>
      <c r="N98" s="17">
        <v>0</v>
      </c>
      <c r="O98" s="17">
        <v>0</v>
      </c>
      <c r="P98" s="17">
        <v>0</v>
      </c>
      <c r="Q98" s="20">
        <v>0</v>
      </c>
      <c r="R98" s="20">
        <v>0</v>
      </c>
      <c r="S98" s="20">
        <v>0</v>
      </c>
      <c r="T98" s="20">
        <v>0</v>
      </c>
      <c r="U98" s="20">
        <v>0</v>
      </c>
      <c r="V98" s="20">
        <v>0</v>
      </c>
      <c r="W98" s="20">
        <v>0</v>
      </c>
      <c r="X98" s="20">
        <v>0</v>
      </c>
      <c r="Y98" s="20">
        <v>0</v>
      </c>
      <c r="Z98" s="20">
        <v>0</v>
      </c>
      <c r="AA98" s="20">
        <v>0</v>
      </c>
      <c r="AB98" s="20">
        <v>0</v>
      </c>
      <c r="AC98" s="17">
        <v>0</v>
      </c>
      <c r="AD98" s="17">
        <v>0</v>
      </c>
      <c r="AE98" s="17">
        <v>0</v>
      </c>
      <c r="AF98" s="17">
        <v>0</v>
      </c>
      <c r="AG98" s="17">
        <v>0</v>
      </c>
      <c r="AH98" s="17">
        <v>0</v>
      </c>
      <c r="AI98" s="17">
        <v>0</v>
      </c>
      <c r="AJ98" s="17">
        <v>0</v>
      </c>
      <c r="AK98" s="17">
        <v>0</v>
      </c>
      <c r="AL98" s="17">
        <v>0</v>
      </c>
      <c r="AM98" s="17">
        <v>0</v>
      </c>
      <c r="AN98" s="17">
        <v>0</v>
      </c>
      <c r="AO98" s="20">
        <f t="shared" si="20"/>
        <v>0</v>
      </c>
      <c r="AP98" s="20">
        <f t="shared" si="22"/>
        <v>0</v>
      </c>
      <c r="AQ98" s="20">
        <f t="shared" si="22"/>
        <v>0</v>
      </c>
      <c r="AR98" s="20">
        <f t="shared" si="22"/>
        <v>0</v>
      </c>
      <c r="AS98" s="20">
        <f t="shared" si="22"/>
        <v>0</v>
      </c>
      <c r="AT98" s="20">
        <f t="shared" si="22"/>
        <v>0</v>
      </c>
      <c r="AU98" s="20">
        <f t="shared" si="22"/>
        <v>0</v>
      </c>
      <c r="AV98" s="20">
        <f t="shared" si="22"/>
        <v>0</v>
      </c>
      <c r="AW98" s="20">
        <f t="shared" si="22"/>
        <v>0</v>
      </c>
      <c r="AX98" s="20">
        <f t="shared" si="22"/>
        <v>0</v>
      </c>
      <c r="AY98" s="20">
        <f t="shared" si="22"/>
        <v>0</v>
      </c>
      <c r="AZ98" s="20">
        <f t="shared" si="22"/>
        <v>0</v>
      </c>
      <c r="BA98" s="17">
        <v>0</v>
      </c>
      <c r="BB98" s="17">
        <v>0</v>
      </c>
      <c r="BC98" s="17">
        <v>0</v>
      </c>
      <c r="BD98" s="17">
        <v>0</v>
      </c>
      <c r="BE98" s="17">
        <v>0</v>
      </c>
      <c r="BF98" s="17">
        <v>0</v>
      </c>
      <c r="BG98" s="17">
        <v>0</v>
      </c>
      <c r="BH98" s="17">
        <v>0</v>
      </c>
      <c r="BI98" s="17">
        <v>0</v>
      </c>
      <c r="BJ98" s="17">
        <v>0</v>
      </c>
      <c r="BK98" s="17">
        <v>0</v>
      </c>
      <c r="BL98" s="17">
        <v>0</v>
      </c>
      <c r="BM98" s="20">
        <f t="shared" si="21"/>
        <v>0</v>
      </c>
      <c r="BN98" s="20">
        <f t="shared" si="23"/>
        <v>0</v>
      </c>
      <c r="BO98" s="20">
        <f t="shared" si="23"/>
        <v>0</v>
      </c>
      <c r="BP98" s="20">
        <f t="shared" si="23"/>
        <v>0</v>
      </c>
      <c r="BQ98" s="20">
        <f t="shared" si="23"/>
        <v>0</v>
      </c>
      <c r="BR98" s="20">
        <f t="shared" si="23"/>
        <v>0</v>
      </c>
      <c r="BS98" s="20">
        <f t="shared" si="23"/>
        <v>0</v>
      </c>
      <c r="BT98" s="20">
        <f t="shared" si="23"/>
        <v>0</v>
      </c>
      <c r="BU98" s="20">
        <f t="shared" si="23"/>
        <v>0</v>
      </c>
      <c r="BV98" s="20">
        <f t="shared" si="23"/>
        <v>0</v>
      </c>
      <c r="BW98" s="20">
        <f t="shared" si="23"/>
        <v>0</v>
      </c>
      <c r="BX98" s="20">
        <f t="shared" si="23"/>
        <v>0</v>
      </c>
      <c r="BY98" s="17">
        <f t="shared" si="14"/>
        <v>0</v>
      </c>
      <c r="BZ98" s="17">
        <f t="shared" si="15"/>
        <v>0</v>
      </c>
      <c r="CA98" s="17">
        <f t="shared" si="16"/>
        <v>0</v>
      </c>
      <c r="CB98" s="17">
        <f t="shared" si="17"/>
        <v>0</v>
      </c>
    </row>
    <row r="99" spans="1:82" x14ac:dyDescent="0.25">
      <c r="A99" t="str">
        <f t="shared" si="11"/>
        <v>CUPC.RB5</v>
      </c>
      <c r="B99" s="1" t="s">
        <v>153</v>
      </c>
      <c r="C99" s="1" t="s">
        <v>164</v>
      </c>
      <c r="D99" s="1" t="s">
        <v>164</v>
      </c>
      <c r="E99" s="17">
        <v>418.72999999999593</v>
      </c>
      <c r="F99" s="17">
        <v>424.70999999999913</v>
      </c>
      <c r="G99" s="17">
        <v>364.46999999999389</v>
      </c>
      <c r="H99" s="17">
        <v>305.47999999999593</v>
      </c>
      <c r="I99" s="17">
        <v>285.63000000000466</v>
      </c>
      <c r="J99" s="17">
        <v>290.55999999999767</v>
      </c>
      <c r="K99" s="17">
        <v>1192.8500000000058</v>
      </c>
      <c r="L99" s="17">
        <v>487.39999999999418</v>
      </c>
      <c r="M99" s="17">
        <v>334.05999999999767</v>
      </c>
      <c r="N99" s="17">
        <v>433.93000000000029</v>
      </c>
      <c r="O99" s="17">
        <v>344.45999999999913</v>
      </c>
      <c r="P99" s="17">
        <v>447.67999999999302</v>
      </c>
      <c r="Q99" s="20">
        <v>20.939999999999827</v>
      </c>
      <c r="R99" s="20">
        <v>21.240000000000009</v>
      </c>
      <c r="S99" s="20">
        <v>18.220000000000027</v>
      </c>
      <c r="T99" s="20">
        <v>15.269999999999982</v>
      </c>
      <c r="U99" s="20">
        <v>14.279999999999973</v>
      </c>
      <c r="V99" s="20">
        <v>14.519999999999982</v>
      </c>
      <c r="W99" s="20">
        <v>59.639999999999873</v>
      </c>
      <c r="X99" s="20">
        <v>24.370000000000118</v>
      </c>
      <c r="Y99" s="20">
        <v>16.699999999999932</v>
      </c>
      <c r="Z99" s="20">
        <v>21.700000000000045</v>
      </c>
      <c r="AA99" s="20">
        <v>17.220000000000027</v>
      </c>
      <c r="AB99" s="20">
        <v>22.380000000000109</v>
      </c>
      <c r="AC99" s="17">
        <v>180.16000000000167</v>
      </c>
      <c r="AD99" s="17">
        <v>180.56999999999971</v>
      </c>
      <c r="AE99" s="17">
        <v>153.28999999999905</v>
      </c>
      <c r="AF99" s="17">
        <v>126.90999999999985</v>
      </c>
      <c r="AG99" s="17">
        <v>117.26000000000022</v>
      </c>
      <c r="AH99" s="17">
        <v>117.8100000000004</v>
      </c>
      <c r="AI99" s="17">
        <v>477.75</v>
      </c>
      <c r="AJ99" s="17">
        <v>192.61999999999898</v>
      </c>
      <c r="AK99" s="17">
        <v>130.25</v>
      </c>
      <c r="AL99" s="17">
        <v>166.95999999999913</v>
      </c>
      <c r="AM99" s="17">
        <v>130.70000000000073</v>
      </c>
      <c r="AN99" s="17">
        <v>167.56999999999971</v>
      </c>
      <c r="AO99" s="20">
        <f t="shared" si="20"/>
        <v>619.82999999999743</v>
      </c>
      <c r="AP99" s="20">
        <f t="shared" si="22"/>
        <v>626.51999999999884</v>
      </c>
      <c r="AQ99" s="20">
        <f t="shared" si="22"/>
        <v>535.97999999999297</v>
      </c>
      <c r="AR99" s="20">
        <f t="shared" si="22"/>
        <v>447.65999999999576</v>
      </c>
      <c r="AS99" s="20">
        <f t="shared" si="22"/>
        <v>417.17000000000485</v>
      </c>
      <c r="AT99" s="20">
        <f t="shared" si="22"/>
        <v>422.88999999999805</v>
      </c>
      <c r="AU99" s="20">
        <f t="shared" si="22"/>
        <v>1730.2400000000057</v>
      </c>
      <c r="AV99" s="20">
        <f t="shared" si="22"/>
        <v>704.38999999999328</v>
      </c>
      <c r="AW99" s="20">
        <f t="shared" si="22"/>
        <v>481.0099999999976</v>
      </c>
      <c r="AX99" s="20">
        <f t="shared" si="22"/>
        <v>622.58999999999946</v>
      </c>
      <c r="AY99" s="20">
        <f t="shared" si="22"/>
        <v>492.37999999999988</v>
      </c>
      <c r="AZ99" s="20">
        <f t="shared" si="22"/>
        <v>637.62999999999283</v>
      </c>
      <c r="BA99" s="17">
        <v>4.9000000000000004</v>
      </c>
      <c r="BB99" s="17">
        <v>4.97</v>
      </c>
      <c r="BC99" s="17">
        <v>4.2699999999999996</v>
      </c>
      <c r="BD99" s="17">
        <v>3.58</v>
      </c>
      <c r="BE99" s="17">
        <v>3.35</v>
      </c>
      <c r="BF99" s="17">
        <v>3.4</v>
      </c>
      <c r="BG99" s="17">
        <v>13.97</v>
      </c>
      <c r="BH99" s="17">
        <v>5.71</v>
      </c>
      <c r="BI99" s="17">
        <v>3.91</v>
      </c>
      <c r="BJ99" s="17">
        <v>5.08</v>
      </c>
      <c r="BK99" s="17">
        <v>4.03</v>
      </c>
      <c r="BL99" s="17">
        <v>5.24</v>
      </c>
      <c r="BM99" s="20">
        <f t="shared" si="21"/>
        <v>624.7299999999974</v>
      </c>
      <c r="BN99" s="20">
        <f t="shared" si="23"/>
        <v>631.48999999999887</v>
      </c>
      <c r="BO99" s="20">
        <f t="shared" si="23"/>
        <v>540.24999999999295</v>
      </c>
      <c r="BP99" s="20">
        <f t="shared" si="23"/>
        <v>451.23999999999575</v>
      </c>
      <c r="BQ99" s="20">
        <f t="shared" si="23"/>
        <v>420.52000000000487</v>
      </c>
      <c r="BR99" s="20">
        <f t="shared" si="23"/>
        <v>426.28999999999803</v>
      </c>
      <c r="BS99" s="20">
        <f t="shared" si="23"/>
        <v>1744.2100000000057</v>
      </c>
      <c r="BT99" s="20">
        <f t="shared" si="23"/>
        <v>710.09999999999332</v>
      </c>
      <c r="BU99" s="20">
        <f t="shared" si="23"/>
        <v>484.91999999999763</v>
      </c>
      <c r="BV99" s="20">
        <f t="shared" si="23"/>
        <v>627.6699999999995</v>
      </c>
      <c r="BW99" s="20">
        <f t="shared" si="23"/>
        <v>496.40999999999985</v>
      </c>
      <c r="BX99" s="20">
        <f t="shared" si="23"/>
        <v>642.86999999999284</v>
      </c>
      <c r="BY99" s="17">
        <f t="shared" si="14"/>
        <v>5329.9599999999773</v>
      </c>
      <c r="BZ99" s="17">
        <f t="shared" si="15"/>
        <v>266.4799999999999</v>
      </c>
      <c r="CA99" s="17">
        <f t="shared" si="16"/>
        <v>2204.2599999999989</v>
      </c>
      <c r="CB99" s="17">
        <f t="shared" si="17"/>
        <v>7800.6999999999762</v>
      </c>
    </row>
    <row r="100" spans="1:82" x14ac:dyDescent="0.25">
      <c r="A100" t="str">
        <f t="shared" si="11"/>
        <v>EPDC.RG10</v>
      </c>
      <c r="B100" s="1" t="s">
        <v>689</v>
      </c>
      <c r="C100" s="1" t="s">
        <v>699</v>
      </c>
      <c r="D100" s="1" t="s">
        <v>699</v>
      </c>
      <c r="E100" s="17">
        <v>0</v>
      </c>
      <c r="F100" s="17">
        <v>0</v>
      </c>
      <c r="G100" s="17">
        <v>0</v>
      </c>
      <c r="H100" s="17">
        <v>0</v>
      </c>
      <c r="I100" s="17">
        <v>0</v>
      </c>
      <c r="J100" s="17">
        <v>0</v>
      </c>
      <c r="K100" s="17">
        <v>0</v>
      </c>
      <c r="L100" s="17">
        <v>0</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20"/>
        <v>0</v>
      </c>
      <c r="AP100" s="20">
        <f t="shared" si="22"/>
        <v>0</v>
      </c>
      <c r="AQ100" s="20">
        <f t="shared" si="22"/>
        <v>0</v>
      </c>
      <c r="AR100" s="20">
        <f t="shared" si="22"/>
        <v>0</v>
      </c>
      <c r="AS100" s="20">
        <f t="shared" si="22"/>
        <v>0</v>
      </c>
      <c r="AT100" s="20">
        <f t="shared" si="22"/>
        <v>0</v>
      </c>
      <c r="AU100" s="20">
        <f t="shared" si="22"/>
        <v>0</v>
      </c>
      <c r="AV100" s="20">
        <f t="shared" si="22"/>
        <v>0</v>
      </c>
      <c r="AW100" s="20">
        <f t="shared" si="22"/>
        <v>0</v>
      </c>
      <c r="AX100" s="20">
        <f t="shared" si="22"/>
        <v>0</v>
      </c>
      <c r="AY100" s="20">
        <f t="shared" si="22"/>
        <v>0</v>
      </c>
      <c r="AZ100" s="20">
        <f t="shared" si="22"/>
        <v>0</v>
      </c>
      <c r="BA100" s="17">
        <v>0</v>
      </c>
      <c r="BB100" s="17">
        <v>0</v>
      </c>
      <c r="BC100" s="17">
        <v>0</v>
      </c>
      <c r="BD100" s="17">
        <v>0</v>
      </c>
      <c r="BE100" s="17">
        <v>0</v>
      </c>
      <c r="BF100" s="17">
        <v>0</v>
      </c>
      <c r="BG100" s="17">
        <v>0</v>
      </c>
      <c r="BH100" s="17">
        <v>0</v>
      </c>
      <c r="BI100" s="17">
        <v>0</v>
      </c>
      <c r="BJ100" s="17">
        <v>0</v>
      </c>
      <c r="BK100" s="17">
        <v>0</v>
      </c>
      <c r="BL100" s="17">
        <v>0</v>
      </c>
      <c r="BM100" s="20">
        <f t="shared" si="21"/>
        <v>0</v>
      </c>
      <c r="BN100" s="20">
        <f t="shared" si="23"/>
        <v>0</v>
      </c>
      <c r="BO100" s="20">
        <f t="shared" si="23"/>
        <v>0</v>
      </c>
      <c r="BP100" s="20">
        <f t="shared" si="23"/>
        <v>0</v>
      </c>
      <c r="BQ100" s="20">
        <f t="shared" si="23"/>
        <v>0</v>
      </c>
      <c r="BR100" s="20">
        <f t="shared" si="23"/>
        <v>0</v>
      </c>
      <c r="BS100" s="20">
        <f t="shared" si="23"/>
        <v>0</v>
      </c>
      <c r="BT100" s="20">
        <f t="shared" si="23"/>
        <v>0</v>
      </c>
      <c r="BU100" s="20">
        <f t="shared" si="23"/>
        <v>0</v>
      </c>
      <c r="BV100" s="20">
        <f t="shared" si="23"/>
        <v>0</v>
      </c>
      <c r="BW100" s="20">
        <f t="shared" si="23"/>
        <v>0</v>
      </c>
      <c r="BX100" s="20">
        <f t="shared" si="23"/>
        <v>0</v>
      </c>
      <c r="BY100" s="17">
        <f t="shared" si="14"/>
        <v>0</v>
      </c>
      <c r="BZ100" s="17">
        <f t="shared" si="15"/>
        <v>0</v>
      </c>
      <c r="CA100" s="17">
        <f t="shared" si="16"/>
        <v>0</v>
      </c>
      <c r="CB100" s="17">
        <f t="shared" si="17"/>
        <v>0</v>
      </c>
    </row>
    <row r="101" spans="1:82" x14ac:dyDescent="0.25">
      <c r="A101" t="str">
        <f t="shared" si="11"/>
        <v>EPDC.RG8</v>
      </c>
      <c r="B101" s="1" t="s">
        <v>689</v>
      </c>
      <c r="C101" s="1" t="s">
        <v>697</v>
      </c>
      <c r="D101" s="1" t="s">
        <v>697</v>
      </c>
      <c r="E101" s="17">
        <v>0</v>
      </c>
      <c r="F101" s="17">
        <v>0</v>
      </c>
      <c r="G101" s="17">
        <v>0</v>
      </c>
      <c r="H101" s="17">
        <v>0</v>
      </c>
      <c r="I101" s="17">
        <v>0</v>
      </c>
      <c r="J101" s="17">
        <v>0</v>
      </c>
      <c r="K101" s="17">
        <v>0</v>
      </c>
      <c r="L101" s="17">
        <v>0</v>
      </c>
      <c r="M101" s="17">
        <v>0</v>
      </c>
      <c r="N101" s="17">
        <v>0</v>
      </c>
      <c r="O101" s="17">
        <v>0</v>
      </c>
      <c r="P101" s="17">
        <v>0</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0</v>
      </c>
      <c r="AI101" s="17">
        <v>0</v>
      </c>
      <c r="AJ101" s="17">
        <v>0</v>
      </c>
      <c r="AK101" s="17">
        <v>0</v>
      </c>
      <c r="AL101" s="17">
        <v>0</v>
      </c>
      <c r="AM101" s="17">
        <v>0</v>
      </c>
      <c r="AN101" s="17">
        <v>0</v>
      </c>
      <c r="AO101" s="20">
        <f t="shared" si="20"/>
        <v>0</v>
      </c>
      <c r="AP101" s="20">
        <f t="shared" si="22"/>
        <v>0</v>
      </c>
      <c r="AQ101" s="20">
        <f t="shared" si="22"/>
        <v>0</v>
      </c>
      <c r="AR101" s="20">
        <f t="shared" si="22"/>
        <v>0</v>
      </c>
      <c r="AS101" s="20">
        <f t="shared" si="22"/>
        <v>0</v>
      </c>
      <c r="AT101" s="20">
        <f t="shared" si="22"/>
        <v>0</v>
      </c>
      <c r="AU101" s="20">
        <f t="shared" si="22"/>
        <v>0</v>
      </c>
      <c r="AV101" s="20">
        <f t="shared" si="22"/>
        <v>0</v>
      </c>
      <c r="AW101" s="20">
        <f t="shared" si="22"/>
        <v>0</v>
      </c>
      <c r="AX101" s="20">
        <f t="shared" si="22"/>
        <v>0</v>
      </c>
      <c r="AY101" s="20">
        <f t="shared" si="22"/>
        <v>0</v>
      </c>
      <c r="AZ101" s="20">
        <f t="shared" si="22"/>
        <v>0</v>
      </c>
      <c r="BA101" s="17">
        <v>0</v>
      </c>
      <c r="BB101" s="17">
        <v>0</v>
      </c>
      <c r="BC101" s="17">
        <v>0</v>
      </c>
      <c r="BD101" s="17">
        <v>0</v>
      </c>
      <c r="BE101" s="17">
        <v>0</v>
      </c>
      <c r="BF101" s="17">
        <v>0</v>
      </c>
      <c r="BG101" s="17">
        <v>0</v>
      </c>
      <c r="BH101" s="17">
        <v>0</v>
      </c>
      <c r="BI101" s="17">
        <v>0</v>
      </c>
      <c r="BJ101" s="17">
        <v>0</v>
      </c>
      <c r="BK101" s="17">
        <v>0</v>
      </c>
      <c r="BL101" s="17">
        <v>0</v>
      </c>
      <c r="BM101" s="20">
        <f t="shared" si="21"/>
        <v>0</v>
      </c>
      <c r="BN101" s="20">
        <f t="shared" si="23"/>
        <v>0</v>
      </c>
      <c r="BO101" s="20">
        <f t="shared" si="23"/>
        <v>0</v>
      </c>
      <c r="BP101" s="20">
        <f t="shared" si="23"/>
        <v>0</v>
      </c>
      <c r="BQ101" s="20">
        <f t="shared" si="23"/>
        <v>0</v>
      </c>
      <c r="BR101" s="20">
        <f t="shared" si="23"/>
        <v>0</v>
      </c>
      <c r="BS101" s="20">
        <f t="shared" si="23"/>
        <v>0</v>
      </c>
      <c r="BT101" s="20">
        <f t="shared" si="23"/>
        <v>0</v>
      </c>
      <c r="BU101" s="20">
        <f t="shared" si="23"/>
        <v>0</v>
      </c>
      <c r="BV101" s="20">
        <f t="shared" si="23"/>
        <v>0</v>
      </c>
      <c r="BW101" s="20">
        <f t="shared" si="23"/>
        <v>0</v>
      </c>
      <c r="BX101" s="20">
        <f t="shared" si="23"/>
        <v>0</v>
      </c>
      <c r="BY101" s="17">
        <f t="shared" si="14"/>
        <v>0</v>
      </c>
      <c r="BZ101" s="17">
        <f t="shared" si="15"/>
        <v>0</v>
      </c>
      <c r="CA101" s="17">
        <f t="shared" si="16"/>
        <v>0</v>
      </c>
      <c r="CB101" s="17">
        <f t="shared" si="17"/>
        <v>0</v>
      </c>
      <c r="CC101" s="37"/>
      <c r="CD101" s="37"/>
    </row>
    <row r="102" spans="1:82" x14ac:dyDescent="0.25">
      <c r="A102" t="str">
        <f t="shared" si="11"/>
        <v>EPDC.RG9</v>
      </c>
      <c r="B102" s="1" t="s">
        <v>689</v>
      </c>
      <c r="C102" s="1" t="s">
        <v>698</v>
      </c>
      <c r="D102" s="1" t="s">
        <v>698</v>
      </c>
      <c r="E102" s="17">
        <v>0</v>
      </c>
      <c r="F102" s="17">
        <v>0</v>
      </c>
      <c r="G102" s="17">
        <v>0</v>
      </c>
      <c r="H102" s="17">
        <v>0</v>
      </c>
      <c r="I102" s="17">
        <v>0</v>
      </c>
      <c r="J102" s="17">
        <v>0</v>
      </c>
      <c r="K102" s="17">
        <v>0</v>
      </c>
      <c r="L102" s="17">
        <v>0</v>
      </c>
      <c r="M102" s="17">
        <v>0</v>
      </c>
      <c r="N102" s="17">
        <v>0</v>
      </c>
      <c r="O102" s="17">
        <v>0</v>
      </c>
      <c r="P102" s="17">
        <v>0</v>
      </c>
      <c r="Q102" s="20">
        <v>0</v>
      </c>
      <c r="R102" s="20">
        <v>0</v>
      </c>
      <c r="S102" s="20">
        <v>0</v>
      </c>
      <c r="T102" s="20">
        <v>0</v>
      </c>
      <c r="U102" s="20">
        <v>0</v>
      </c>
      <c r="V102" s="20">
        <v>0</v>
      </c>
      <c r="W102" s="20">
        <v>0</v>
      </c>
      <c r="X102" s="20">
        <v>0</v>
      </c>
      <c r="Y102" s="20">
        <v>0</v>
      </c>
      <c r="Z102" s="20">
        <v>0</v>
      </c>
      <c r="AA102" s="20">
        <v>0</v>
      </c>
      <c r="AB102" s="20">
        <v>0</v>
      </c>
      <c r="AC102" s="17">
        <v>0</v>
      </c>
      <c r="AD102" s="17">
        <v>0</v>
      </c>
      <c r="AE102" s="17">
        <v>0</v>
      </c>
      <c r="AF102" s="17">
        <v>0</v>
      </c>
      <c r="AG102" s="17">
        <v>0</v>
      </c>
      <c r="AH102" s="17">
        <v>0</v>
      </c>
      <c r="AI102" s="17">
        <v>0</v>
      </c>
      <c r="AJ102" s="17">
        <v>0</v>
      </c>
      <c r="AK102" s="17">
        <v>0</v>
      </c>
      <c r="AL102" s="17">
        <v>0</v>
      </c>
      <c r="AM102" s="17">
        <v>0</v>
      </c>
      <c r="AN102" s="17">
        <v>0</v>
      </c>
      <c r="AO102" s="20">
        <f t="shared" si="20"/>
        <v>0</v>
      </c>
      <c r="AP102" s="20">
        <f t="shared" si="22"/>
        <v>0</v>
      </c>
      <c r="AQ102" s="20">
        <f t="shared" si="22"/>
        <v>0</v>
      </c>
      <c r="AR102" s="20">
        <f t="shared" si="22"/>
        <v>0</v>
      </c>
      <c r="AS102" s="20">
        <f t="shared" si="22"/>
        <v>0</v>
      </c>
      <c r="AT102" s="20">
        <f t="shared" si="22"/>
        <v>0</v>
      </c>
      <c r="AU102" s="20">
        <f t="shared" si="22"/>
        <v>0</v>
      </c>
      <c r="AV102" s="20">
        <f t="shared" si="22"/>
        <v>0</v>
      </c>
      <c r="AW102" s="20">
        <f t="shared" si="22"/>
        <v>0</v>
      </c>
      <c r="AX102" s="20">
        <f t="shared" si="22"/>
        <v>0</v>
      </c>
      <c r="AY102" s="20">
        <f t="shared" si="22"/>
        <v>0</v>
      </c>
      <c r="AZ102" s="20">
        <f t="shared" si="22"/>
        <v>0</v>
      </c>
      <c r="BA102" s="17">
        <v>0</v>
      </c>
      <c r="BB102" s="17">
        <v>0</v>
      </c>
      <c r="BC102" s="17">
        <v>0</v>
      </c>
      <c r="BD102" s="17">
        <v>0</v>
      </c>
      <c r="BE102" s="17">
        <v>0</v>
      </c>
      <c r="BF102" s="17">
        <v>0</v>
      </c>
      <c r="BG102" s="17">
        <v>0</v>
      </c>
      <c r="BH102" s="17">
        <v>0</v>
      </c>
      <c r="BI102" s="17">
        <v>0</v>
      </c>
      <c r="BJ102" s="17">
        <v>0</v>
      </c>
      <c r="BK102" s="17">
        <v>0</v>
      </c>
      <c r="BL102" s="17">
        <v>0</v>
      </c>
      <c r="BM102" s="20">
        <f t="shared" si="21"/>
        <v>0</v>
      </c>
      <c r="BN102" s="20">
        <f t="shared" si="23"/>
        <v>0</v>
      </c>
      <c r="BO102" s="20">
        <f t="shared" si="23"/>
        <v>0</v>
      </c>
      <c r="BP102" s="20">
        <f t="shared" si="23"/>
        <v>0</v>
      </c>
      <c r="BQ102" s="20">
        <f t="shared" si="23"/>
        <v>0</v>
      </c>
      <c r="BR102" s="20">
        <f t="shared" si="23"/>
        <v>0</v>
      </c>
      <c r="BS102" s="20">
        <f t="shared" si="23"/>
        <v>0</v>
      </c>
      <c r="BT102" s="20">
        <f t="shared" si="23"/>
        <v>0</v>
      </c>
      <c r="BU102" s="20">
        <f t="shared" si="23"/>
        <v>0</v>
      </c>
      <c r="BV102" s="20">
        <f t="shared" si="23"/>
        <v>0</v>
      </c>
      <c r="BW102" s="20">
        <f t="shared" si="23"/>
        <v>0</v>
      </c>
      <c r="BX102" s="20">
        <f t="shared" si="23"/>
        <v>0</v>
      </c>
      <c r="BY102" s="17">
        <f t="shared" si="14"/>
        <v>0</v>
      </c>
      <c r="BZ102" s="17">
        <f t="shared" si="15"/>
        <v>0</v>
      </c>
      <c r="CA102" s="17">
        <f t="shared" si="16"/>
        <v>0</v>
      </c>
      <c r="CB102" s="17">
        <f t="shared" si="17"/>
        <v>0</v>
      </c>
    </row>
    <row r="103" spans="1:82" x14ac:dyDescent="0.25">
      <c r="A103" t="str">
        <f t="shared" si="11"/>
        <v>CUPC.RL1</v>
      </c>
      <c r="B103" s="1" t="s">
        <v>153</v>
      </c>
      <c r="C103" s="1" t="s">
        <v>166</v>
      </c>
      <c r="D103" s="1" t="s">
        <v>166</v>
      </c>
      <c r="E103" s="17">
        <v>770.05999999999767</v>
      </c>
      <c r="F103" s="17">
        <v>856.25</v>
      </c>
      <c r="G103" s="17">
        <v>667.18000000000757</v>
      </c>
      <c r="H103" s="17">
        <v>597.17999999999302</v>
      </c>
      <c r="I103" s="17">
        <v>536.22000000000116</v>
      </c>
      <c r="J103" s="17">
        <v>481.5</v>
      </c>
      <c r="K103" s="17">
        <v>1564.9300000000221</v>
      </c>
      <c r="L103" s="17">
        <v>783.80999999999767</v>
      </c>
      <c r="M103" s="17">
        <v>539.73999999999069</v>
      </c>
      <c r="N103" s="17">
        <v>704.25</v>
      </c>
      <c r="O103" s="17">
        <v>563.91000000000349</v>
      </c>
      <c r="P103" s="17">
        <v>811.09999999999127</v>
      </c>
      <c r="Q103" s="20">
        <v>38.509999999999764</v>
      </c>
      <c r="R103" s="20">
        <v>42.820000000000164</v>
      </c>
      <c r="S103" s="20">
        <v>33.360000000000127</v>
      </c>
      <c r="T103" s="20">
        <v>29.860000000000127</v>
      </c>
      <c r="U103" s="20">
        <v>26.810000000000173</v>
      </c>
      <c r="V103" s="20">
        <v>24.080000000000155</v>
      </c>
      <c r="W103" s="20">
        <v>78.239999999999782</v>
      </c>
      <c r="X103" s="20">
        <v>39.190000000000055</v>
      </c>
      <c r="Y103" s="20">
        <v>26.990000000000009</v>
      </c>
      <c r="Z103" s="20">
        <v>35.210000000000036</v>
      </c>
      <c r="AA103" s="20">
        <v>28.200000000000273</v>
      </c>
      <c r="AB103" s="20">
        <v>40.549999999999727</v>
      </c>
      <c r="AC103" s="17">
        <v>331.32999999999811</v>
      </c>
      <c r="AD103" s="17">
        <v>364.04000000000087</v>
      </c>
      <c r="AE103" s="17">
        <v>280.59000000000015</v>
      </c>
      <c r="AF103" s="17">
        <v>248.10999999999694</v>
      </c>
      <c r="AG103" s="17">
        <v>220.13999999999942</v>
      </c>
      <c r="AH103" s="17">
        <v>195.21999999999935</v>
      </c>
      <c r="AI103" s="17">
        <v>626.7699999999968</v>
      </c>
      <c r="AJ103" s="17">
        <v>309.7599999999984</v>
      </c>
      <c r="AK103" s="17">
        <v>210.44000000000051</v>
      </c>
      <c r="AL103" s="17">
        <v>270.95999999999913</v>
      </c>
      <c r="AM103" s="17">
        <v>213.97999999999956</v>
      </c>
      <c r="AN103" s="17">
        <v>303.61000000000058</v>
      </c>
      <c r="AO103" s="20">
        <f t="shared" si="20"/>
        <v>1139.8999999999955</v>
      </c>
      <c r="AP103" s="20">
        <f t="shared" si="22"/>
        <v>1263.110000000001</v>
      </c>
      <c r="AQ103" s="20">
        <f t="shared" si="22"/>
        <v>981.13000000000784</v>
      </c>
      <c r="AR103" s="20">
        <f t="shared" si="22"/>
        <v>875.14999999999009</v>
      </c>
      <c r="AS103" s="20">
        <f t="shared" si="22"/>
        <v>783.17000000000075</v>
      </c>
      <c r="AT103" s="20">
        <f t="shared" si="22"/>
        <v>700.7999999999995</v>
      </c>
      <c r="AU103" s="20">
        <f t="shared" si="22"/>
        <v>2269.9400000000187</v>
      </c>
      <c r="AV103" s="20">
        <f t="shared" si="22"/>
        <v>1132.7599999999961</v>
      </c>
      <c r="AW103" s="20">
        <f t="shared" si="22"/>
        <v>777.16999999999121</v>
      </c>
      <c r="AX103" s="20">
        <f t="shared" si="22"/>
        <v>1010.4199999999992</v>
      </c>
      <c r="AY103" s="20">
        <f t="shared" si="22"/>
        <v>806.09000000000333</v>
      </c>
      <c r="AZ103" s="20">
        <f t="shared" si="22"/>
        <v>1155.2599999999916</v>
      </c>
      <c r="BA103" s="17">
        <v>9.02</v>
      </c>
      <c r="BB103" s="17">
        <v>10.029999999999999</v>
      </c>
      <c r="BC103" s="17">
        <v>7.81</v>
      </c>
      <c r="BD103" s="17">
        <v>6.99</v>
      </c>
      <c r="BE103" s="17">
        <v>6.28</v>
      </c>
      <c r="BF103" s="17">
        <v>5.64</v>
      </c>
      <c r="BG103" s="17">
        <v>18.329999999999998</v>
      </c>
      <c r="BH103" s="17">
        <v>9.18</v>
      </c>
      <c r="BI103" s="17">
        <v>6.32</v>
      </c>
      <c r="BJ103" s="17">
        <v>8.25</v>
      </c>
      <c r="BK103" s="17">
        <v>6.6</v>
      </c>
      <c r="BL103" s="17">
        <v>9.5</v>
      </c>
      <c r="BM103" s="20">
        <f t="shared" si="21"/>
        <v>1148.9199999999955</v>
      </c>
      <c r="BN103" s="20">
        <f t="shared" si="23"/>
        <v>1273.140000000001</v>
      </c>
      <c r="BO103" s="20">
        <f t="shared" si="23"/>
        <v>988.94000000000779</v>
      </c>
      <c r="BP103" s="20">
        <f t="shared" si="23"/>
        <v>882.1399999999901</v>
      </c>
      <c r="BQ103" s="20">
        <f t="shared" si="23"/>
        <v>789.45000000000073</v>
      </c>
      <c r="BR103" s="20">
        <f t="shared" si="23"/>
        <v>706.43999999999949</v>
      </c>
      <c r="BS103" s="20">
        <f t="shared" si="23"/>
        <v>2288.2700000000186</v>
      </c>
      <c r="BT103" s="20">
        <f t="shared" si="23"/>
        <v>1141.9399999999962</v>
      </c>
      <c r="BU103" s="20">
        <f t="shared" si="23"/>
        <v>783.48999999999126</v>
      </c>
      <c r="BV103" s="20">
        <f t="shared" si="23"/>
        <v>1018.6699999999992</v>
      </c>
      <c r="BW103" s="20">
        <f t="shared" si="23"/>
        <v>812.69000000000335</v>
      </c>
      <c r="BX103" s="20">
        <f t="shared" si="23"/>
        <v>1164.7599999999916</v>
      </c>
      <c r="BY103" s="17">
        <f t="shared" si="14"/>
        <v>8876.1300000000047</v>
      </c>
      <c r="BZ103" s="17">
        <f t="shared" si="15"/>
        <v>443.82000000000039</v>
      </c>
      <c r="CA103" s="17">
        <f t="shared" si="16"/>
        <v>3678.8999999999896</v>
      </c>
      <c r="CB103" s="17">
        <f t="shared" si="17"/>
        <v>12998.849999999997</v>
      </c>
    </row>
    <row r="104" spans="1:82" x14ac:dyDescent="0.25">
      <c r="A104" t="str">
        <f t="shared" si="11"/>
        <v>TAU.RUN</v>
      </c>
      <c r="B104" s="1" t="s">
        <v>31</v>
      </c>
      <c r="C104" s="1" t="s">
        <v>167</v>
      </c>
      <c r="D104" s="1" t="s">
        <v>167</v>
      </c>
      <c r="E104" s="17">
        <v>215.26000000000204</v>
      </c>
      <c r="F104" s="17">
        <v>195.97000000000116</v>
      </c>
      <c r="G104" s="17">
        <v>184.07999999999811</v>
      </c>
      <c r="H104" s="17">
        <v>164.22999999999956</v>
      </c>
      <c r="I104" s="17">
        <v>189.06000000000131</v>
      </c>
      <c r="J104" s="17">
        <v>296.33000000000175</v>
      </c>
      <c r="K104" s="17">
        <v>740.80999999999767</v>
      </c>
      <c r="L104" s="17">
        <v>242.81999999999971</v>
      </c>
      <c r="M104" s="17">
        <v>84.969999999999345</v>
      </c>
      <c r="N104" s="17">
        <v>144.56999999999971</v>
      </c>
      <c r="O104" s="17">
        <v>140.74999999999818</v>
      </c>
      <c r="P104" s="17">
        <v>251.90999999999985</v>
      </c>
      <c r="Q104" s="20">
        <v>10.759999999999991</v>
      </c>
      <c r="R104" s="20">
        <v>9.7999999999999545</v>
      </c>
      <c r="S104" s="20">
        <v>9.2000000000000455</v>
      </c>
      <c r="T104" s="20">
        <v>8.2099999999999227</v>
      </c>
      <c r="U104" s="20">
        <v>9.4499999999998181</v>
      </c>
      <c r="V104" s="20">
        <v>14.820000000000164</v>
      </c>
      <c r="W104" s="20">
        <v>37.039999999999964</v>
      </c>
      <c r="X104" s="20">
        <v>12.139999999999873</v>
      </c>
      <c r="Y104" s="20">
        <v>4.25</v>
      </c>
      <c r="Z104" s="20">
        <v>7.2300000000000182</v>
      </c>
      <c r="AA104" s="20">
        <v>7.0399999999999636</v>
      </c>
      <c r="AB104" s="20">
        <v>12.589999999999918</v>
      </c>
      <c r="AC104" s="17">
        <v>92.619999999998981</v>
      </c>
      <c r="AD104" s="17">
        <v>83.319999999999709</v>
      </c>
      <c r="AE104" s="17">
        <v>77.420000000000073</v>
      </c>
      <c r="AF104" s="17">
        <v>68.230000000000473</v>
      </c>
      <c r="AG104" s="17">
        <v>77.6200000000008</v>
      </c>
      <c r="AH104" s="17">
        <v>120.13999999999942</v>
      </c>
      <c r="AI104" s="17">
        <v>296.70000000000073</v>
      </c>
      <c r="AJ104" s="17">
        <v>95.959999999999127</v>
      </c>
      <c r="AK104" s="17">
        <v>33.129999999999654</v>
      </c>
      <c r="AL104" s="17">
        <v>55.619999999999891</v>
      </c>
      <c r="AM104" s="17">
        <v>53.409999999999854</v>
      </c>
      <c r="AN104" s="17">
        <v>94.289999999999054</v>
      </c>
      <c r="AO104" s="20">
        <f t="shared" si="20"/>
        <v>318.64000000000101</v>
      </c>
      <c r="AP104" s="20">
        <f t="shared" si="22"/>
        <v>289.09000000000083</v>
      </c>
      <c r="AQ104" s="20">
        <f t="shared" si="22"/>
        <v>270.69999999999823</v>
      </c>
      <c r="AR104" s="20">
        <f t="shared" si="22"/>
        <v>240.66999999999996</v>
      </c>
      <c r="AS104" s="20">
        <f t="shared" si="22"/>
        <v>276.13000000000193</v>
      </c>
      <c r="AT104" s="20">
        <f t="shared" si="22"/>
        <v>431.29000000000133</v>
      </c>
      <c r="AU104" s="20">
        <f t="shared" si="22"/>
        <v>1074.5499999999984</v>
      </c>
      <c r="AV104" s="20">
        <f t="shared" si="22"/>
        <v>350.91999999999871</v>
      </c>
      <c r="AW104" s="20">
        <f t="shared" si="22"/>
        <v>122.349999999999</v>
      </c>
      <c r="AX104" s="20">
        <f t="shared" si="22"/>
        <v>207.41999999999962</v>
      </c>
      <c r="AY104" s="20">
        <f t="shared" si="22"/>
        <v>201.199999999998</v>
      </c>
      <c r="AZ104" s="20">
        <f t="shared" si="22"/>
        <v>358.78999999999883</v>
      </c>
      <c r="BA104" s="17">
        <v>2.52</v>
      </c>
      <c r="BB104" s="17">
        <v>2.2999999999999998</v>
      </c>
      <c r="BC104" s="17">
        <v>2.16</v>
      </c>
      <c r="BD104" s="17">
        <v>1.92</v>
      </c>
      <c r="BE104" s="17">
        <v>2.21</v>
      </c>
      <c r="BF104" s="17">
        <v>3.47</v>
      </c>
      <c r="BG104" s="17">
        <v>8.68</v>
      </c>
      <c r="BH104" s="17">
        <v>2.84</v>
      </c>
      <c r="BI104" s="17">
        <v>1</v>
      </c>
      <c r="BJ104" s="17">
        <v>1.69</v>
      </c>
      <c r="BK104" s="17">
        <v>1.65</v>
      </c>
      <c r="BL104" s="17">
        <v>2.95</v>
      </c>
      <c r="BM104" s="20">
        <f t="shared" si="21"/>
        <v>321.16000000000099</v>
      </c>
      <c r="BN104" s="20">
        <f t="shared" si="23"/>
        <v>291.39000000000084</v>
      </c>
      <c r="BO104" s="20">
        <f t="shared" si="23"/>
        <v>272.85999999999825</v>
      </c>
      <c r="BP104" s="20">
        <f t="shared" si="23"/>
        <v>242.58999999999995</v>
      </c>
      <c r="BQ104" s="20">
        <f t="shared" si="23"/>
        <v>278.34000000000191</v>
      </c>
      <c r="BR104" s="20">
        <f t="shared" si="23"/>
        <v>434.76000000000136</v>
      </c>
      <c r="BS104" s="20">
        <f t="shared" si="23"/>
        <v>1083.2299999999984</v>
      </c>
      <c r="BT104" s="20">
        <f t="shared" si="23"/>
        <v>353.75999999999868</v>
      </c>
      <c r="BU104" s="20">
        <f t="shared" si="23"/>
        <v>123.349999999999</v>
      </c>
      <c r="BV104" s="20">
        <f t="shared" si="23"/>
        <v>209.10999999999962</v>
      </c>
      <c r="BW104" s="20">
        <f t="shared" si="23"/>
        <v>202.849999999998</v>
      </c>
      <c r="BX104" s="20">
        <f t="shared" si="23"/>
        <v>361.73999999999882</v>
      </c>
      <c r="BY104" s="17">
        <f t="shared" si="14"/>
        <v>2850.7599999999984</v>
      </c>
      <c r="BZ104" s="17">
        <f t="shared" si="15"/>
        <v>142.52999999999963</v>
      </c>
      <c r="CA104" s="17">
        <f t="shared" si="16"/>
        <v>1181.8499999999981</v>
      </c>
      <c r="CB104" s="17">
        <f t="shared" si="17"/>
        <v>4175.1399999999958</v>
      </c>
    </row>
    <row r="105" spans="1:82" x14ac:dyDescent="0.25">
      <c r="A105" t="str">
        <f t="shared" si="11"/>
        <v>SCL.SCL1</v>
      </c>
      <c r="B105" s="1" t="s">
        <v>169</v>
      </c>
      <c r="C105" s="1" t="s">
        <v>170</v>
      </c>
      <c r="D105" s="1" t="s">
        <v>170</v>
      </c>
      <c r="E105" s="17">
        <v>-217.07000000000698</v>
      </c>
      <c r="F105" s="17">
        <v>-262.5</v>
      </c>
      <c r="G105" s="17">
        <v>-130.49000000000524</v>
      </c>
      <c r="H105" s="17">
        <v>-201.5</v>
      </c>
      <c r="I105" s="17">
        <v>-88.010000000009313</v>
      </c>
      <c r="J105" s="17">
        <v>-33.240000000001601</v>
      </c>
      <c r="K105" s="17">
        <v>-390.07999999995809</v>
      </c>
      <c r="L105" s="17">
        <v>-99.540000000008149</v>
      </c>
      <c r="M105" s="17">
        <v>-121.46999999998661</v>
      </c>
      <c r="N105" s="17">
        <v>-187.04000000000815</v>
      </c>
      <c r="O105" s="17">
        <v>-176.84999999997672</v>
      </c>
      <c r="P105" s="17">
        <v>-258.91000000000349</v>
      </c>
      <c r="Q105" s="20">
        <v>-10.860000000000127</v>
      </c>
      <c r="R105" s="20">
        <v>-13.119999999999891</v>
      </c>
      <c r="S105" s="20">
        <v>-6.5199999999999818</v>
      </c>
      <c r="T105" s="20">
        <v>-10.070000000000164</v>
      </c>
      <c r="U105" s="20">
        <v>-4.4000000000000909</v>
      </c>
      <c r="V105" s="20">
        <v>-1.6599999999999682</v>
      </c>
      <c r="W105" s="20">
        <v>-19.5</v>
      </c>
      <c r="X105" s="20">
        <v>-4.9800000000000182</v>
      </c>
      <c r="Y105" s="20">
        <v>-6.0700000000001637</v>
      </c>
      <c r="Z105" s="20">
        <v>-9.3600000000001273</v>
      </c>
      <c r="AA105" s="20">
        <v>-8.8400000000001455</v>
      </c>
      <c r="AB105" s="20">
        <v>-12.9399999999996</v>
      </c>
      <c r="AC105" s="17">
        <v>-93.389999999999418</v>
      </c>
      <c r="AD105" s="17">
        <v>-111.59999999999854</v>
      </c>
      <c r="AE105" s="17">
        <v>-54.870000000002619</v>
      </c>
      <c r="AF105" s="17">
        <v>-83.720000000001164</v>
      </c>
      <c r="AG105" s="17">
        <v>-36.1299999999992</v>
      </c>
      <c r="AH105" s="17">
        <v>-13.470000000000255</v>
      </c>
      <c r="AI105" s="17">
        <v>-156.22999999999593</v>
      </c>
      <c r="AJ105" s="17">
        <v>-39.340000000000146</v>
      </c>
      <c r="AK105" s="17">
        <v>-47.360000000000582</v>
      </c>
      <c r="AL105" s="17">
        <v>-71.959999999999127</v>
      </c>
      <c r="AM105" s="17">
        <v>-67.099999999998545</v>
      </c>
      <c r="AN105" s="17">
        <v>-96.910000000003492</v>
      </c>
      <c r="AO105" s="20">
        <f t="shared" si="20"/>
        <v>-321.32000000000653</v>
      </c>
      <c r="AP105" s="20">
        <f t="shared" si="22"/>
        <v>-387.21999999999844</v>
      </c>
      <c r="AQ105" s="20">
        <f t="shared" si="22"/>
        <v>-191.88000000000784</v>
      </c>
      <c r="AR105" s="20">
        <f t="shared" si="22"/>
        <v>-295.29000000000133</v>
      </c>
      <c r="AS105" s="20">
        <f t="shared" si="22"/>
        <v>-128.5400000000086</v>
      </c>
      <c r="AT105" s="20">
        <f t="shared" si="22"/>
        <v>-48.370000000001824</v>
      </c>
      <c r="AU105" s="20">
        <f t="shared" si="22"/>
        <v>-565.80999999995402</v>
      </c>
      <c r="AV105" s="20">
        <f t="shared" si="22"/>
        <v>-143.86000000000831</v>
      </c>
      <c r="AW105" s="20">
        <f t="shared" si="22"/>
        <v>-174.89999999998736</v>
      </c>
      <c r="AX105" s="20">
        <f t="shared" si="22"/>
        <v>-268.3600000000074</v>
      </c>
      <c r="AY105" s="20">
        <f t="shared" si="22"/>
        <v>-252.78999999997541</v>
      </c>
      <c r="AZ105" s="20">
        <f t="shared" si="22"/>
        <v>-368.76000000000658</v>
      </c>
      <c r="BA105" s="17">
        <v>-2.54</v>
      </c>
      <c r="BB105" s="17">
        <v>-3.07</v>
      </c>
      <c r="BC105" s="17">
        <v>-1.53</v>
      </c>
      <c r="BD105" s="17">
        <v>-2.36</v>
      </c>
      <c r="BE105" s="17">
        <v>-1.03</v>
      </c>
      <c r="BF105" s="17">
        <v>-0.39</v>
      </c>
      <c r="BG105" s="17">
        <v>-4.57</v>
      </c>
      <c r="BH105" s="17">
        <v>-1.17</v>
      </c>
      <c r="BI105" s="17">
        <v>-1.42</v>
      </c>
      <c r="BJ105" s="17">
        <v>-2.19</v>
      </c>
      <c r="BK105" s="17">
        <v>-2.0699999999999998</v>
      </c>
      <c r="BL105" s="17">
        <v>-3.03</v>
      </c>
      <c r="BM105" s="20">
        <f t="shared" si="21"/>
        <v>-323.86000000000655</v>
      </c>
      <c r="BN105" s="20">
        <f t="shared" si="23"/>
        <v>-390.28999999999843</v>
      </c>
      <c r="BO105" s="20">
        <f t="shared" si="23"/>
        <v>-193.41000000000784</v>
      </c>
      <c r="BP105" s="20">
        <f t="shared" si="23"/>
        <v>-297.65000000000134</v>
      </c>
      <c r="BQ105" s="20">
        <f t="shared" si="23"/>
        <v>-129.5700000000086</v>
      </c>
      <c r="BR105" s="20">
        <f t="shared" si="23"/>
        <v>-48.760000000001824</v>
      </c>
      <c r="BS105" s="20">
        <f t="shared" si="23"/>
        <v>-570.37999999995407</v>
      </c>
      <c r="BT105" s="20">
        <f t="shared" si="23"/>
        <v>-145.0300000000083</v>
      </c>
      <c r="BU105" s="20">
        <f t="shared" si="23"/>
        <v>-176.31999999998735</v>
      </c>
      <c r="BV105" s="20">
        <f t="shared" si="23"/>
        <v>-270.5500000000074</v>
      </c>
      <c r="BW105" s="20">
        <f t="shared" si="23"/>
        <v>-254.8599999999754</v>
      </c>
      <c r="BX105" s="20">
        <f t="shared" si="23"/>
        <v>-371.79000000000656</v>
      </c>
      <c r="BY105" s="17">
        <f t="shared" si="14"/>
        <v>-2166.6999999999643</v>
      </c>
      <c r="BZ105" s="17">
        <f t="shared" si="15"/>
        <v>-108.32000000000028</v>
      </c>
      <c r="CA105" s="17">
        <f t="shared" si="16"/>
        <v>-897.44999999999902</v>
      </c>
      <c r="CB105" s="17">
        <f t="shared" si="17"/>
        <v>-3172.4699999999639</v>
      </c>
    </row>
    <row r="106" spans="1:82" x14ac:dyDescent="0.25">
      <c r="A106" t="str">
        <f t="shared" si="11"/>
        <v>SCR.SCR1</v>
      </c>
      <c r="B106" s="1" t="s">
        <v>171</v>
      </c>
      <c r="C106" s="1" t="s">
        <v>172</v>
      </c>
      <c r="D106" s="1" t="s">
        <v>172</v>
      </c>
      <c r="E106" s="17">
        <v>1240.6900000000605</v>
      </c>
      <c r="F106" s="17">
        <v>1581.2800000000279</v>
      </c>
      <c r="G106" s="17">
        <v>1433.109999999986</v>
      </c>
      <c r="H106" s="17">
        <v>894.57999999995809</v>
      </c>
      <c r="I106" s="17">
        <v>1142.7299999999814</v>
      </c>
      <c r="J106" s="17">
        <v>1049.6700000000419</v>
      </c>
      <c r="K106" s="17">
        <v>3700.5</v>
      </c>
      <c r="L106" s="17">
        <v>1439.5899999999674</v>
      </c>
      <c r="M106" s="17">
        <v>1086.890000000014</v>
      </c>
      <c r="N106" s="17">
        <v>1474.1600000000326</v>
      </c>
      <c r="O106" s="17">
        <v>1432.320000000007</v>
      </c>
      <c r="P106" s="17">
        <v>2118.890000000014</v>
      </c>
      <c r="Q106" s="20">
        <v>62.030000000000655</v>
      </c>
      <c r="R106" s="20">
        <v>79.070000000001528</v>
      </c>
      <c r="S106" s="20">
        <v>71.659999999999854</v>
      </c>
      <c r="T106" s="20">
        <v>44.729999999999563</v>
      </c>
      <c r="U106" s="20">
        <v>57.140000000000327</v>
      </c>
      <c r="V106" s="20">
        <v>52.479999999999563</v>
      </c>
      <c r="W106" s="20">
        <v>185.02999999999884</v>
      </c>
      <c r="X106" s="20">
        <v>71.979999999999563</v>
      </c>
      <c r="Y106" s="20">
        <v>54.349999999998545</v>
      </c>
      <c r="Z106" s="20">
        <v>73.710000000000946</v>
      </c>
      <c r="AA106" s="20">
        <v>71.6200000000008</v>
      </c>
      <c r="AB106" s="20">
        <v>105.94000000000051</v>
      </c>
      <c r="AC106" s="17">
        <v>533.81999999999243</v>
      </c>
      <c r="AD106" s="17">
        <v>672.30999999999767</v>
      </c>
      <c r="AE106" s="17">
        <v>602.70999999999185</v>
      </c>
      <c r="AF106" s="17">
        <v>371.66999999999825</v>
      </c>
      <c r="AG106" s="17">
        <v>469.1299999999901</v>
      </c>
      <c r="AH106" s="17">
        <v>425.58000000000175</v>
      </c>
      <c r="AI106" s="17">
        <v>1482.0799999999872</v>
      </c>
      <c r="AJ106" s="17">
        <v>568.93000000000757</v>
      </c>
      <c r="AK106" s="17">
        <v>423.7699999999968</v>
      </c>
      <c r="AL106" s="17">
        <v>567.19000000000233</v>
      </c>
      <c r="AM106" s="17">
        <v>543.47999999999593</v>
      </c>
      <c r="AN106" s="17">
        <v>793.11999999999534</v>
      </c>
      <c r="AO106" s="20">
        <f t="shared" si="20"/>
        <v>1836.5400000000536</v>
      </c>
      <c r="AP106" s="20">
        <f t="shared" si="22"/>
        <v>2332.6600000000271</v>
      </c>
      <c r="AQ106" s="20">
        <f t="shared" si="22"/>
        <v>2107.4799999999777</v>
      </c>
      <c r="AR106" s="20">
        <f t="shared" si="22"/>
        <v>1310.9799999999559</v>
      </c>
      <c r="AS106" s="20">
        <f t="shared" si="22"/>
        <v>1668.9999999999718</v>
      </c>
      <c r="AT106" s="20">
        <f t="shared" si="22"/>
        <v>1527.7300000000432</v>
      </c>
      <c r="AU106" s="20">
        <f t="shared" si="22"/>
        <v>5367.609999999986</v>
      </c>
      <c r="AV106" s="20">
        <f t="shared" si="22"/>
        <v>2080.4999999999745</v>
      </c>
      <c r="AW106" s="20">
        <f t="shared" si="22"/>
        <v>1565.0100000000093</v>
      </c>
      <c r="AX106" s="20">
        <f t="shared" si="22"/>
        <v>2115.0600000000359</v>
      </c>
      <c r="AY106" s="20">
        <f t="shared" si="22"/>
        <v>2047.4200000000037</v>
      </c>
      <c r="AZ106" s="20">
        <f t="shared" si="22"/>
        <v>3017.9500000000098</v>
      </c>
      <c r="BA106" s="17">
        <v>14.53</v>
      </c>
      <c r="BB106" s="17">
        <v>18.52</v>
      </c>
      <c r="BC106" s="17">
        <v>16.78</v>
      </c>
      <c r="BD106" s="17">
        <v>10.48</v>
      </c>
      <c r="BE106" s="17">
        <v>13.38</v>
      </c>
      <c r="BF106" s="17">
        <v>12.29</v>
      </c>
      <c r="BG106" s="17">
        <v>43.34</v>
      </c>
      <c r="BH106" s="17">
        <v>16.86</v>
      </c>
      <c r="BI106" s="17">
        <v>12.73</v>
      </c>
      <c r="BJ106" s="17">
        <v>17.27</v>
      </c>
      <c r="BK106" s="17">
        <v>16.78</v>
      </c>
      <c r="BL106" s="17">
        <v>24.82</v>
      </c>
      <c r="BM106" s="20">
        <f t="shared" si="21"/>
        <v>1851.0700000000536</v>
      </c>
      <c r="BN106" s="20">
        <f t="shared" si="23"/>
        <v>2351.1800000000271</v>
      </c>
      <c r="BO106" s="20">
        <f t="shared" si="23"/>
        <v>2124.2599999999779</v>
      </c>
      <c r="BP106" s="20">
        <f t="shared" si="23"/>
        <v>1321.4599999999559</v>
      </c>
      <c r="BQ106" s="20">
        <f t="shared" si="23"/>
        <v>1682.3799999999719</v>
      </c>
      <c r="BR106" s="20">
        <f t="shared" si="23"/>
        <v>1540.0200000000432</v>
      </c>
      <c r="BS106" s="20">
        <f t="shared" si="23"/>
        <v>5410.9499999999862</v>
      </c>
      <c r="BT106" s="20">
        <f t="shared" si="23"/>
        <v>2097.3599999999747</v>
      </c>
      <c r="BU106" s="20">
        <f t="shared" si="23"/>
        <v>1577.7400000000093</v>
      </c>
      <c r="BV106" s="20">
        <f t="shared" si="23"/>
        <v>2132.3300000000359</v>
      </c>
      <c r="BW106" s="20">
        <f t="shared" si="23"/>
        <v>2064.2000000000039</v>
      </c>
      <c r="BX106" s="20">
        <f t="shared" si="23"/>
        <v>3042.77000000001</v>
      </c>
      <c r="BY106" s="17">
        <f t="shared" si="14"/>
        <v>18594.410000000091</v>
      </c>
      <c r="BZ106" s="17">
        <f t="shared" si="15"/>
        <v>929.74000000000069</v>
      </c>
      <c r="CA106" s="17">
        <f t="shared" si="16"/>
        <v>7671.5699999999561</v>
      </c>
      <c r="CB106" s="17">
        <f t="shared" si="17"/>
        <v>27195.720000000048</v>
      </c>
    </row>
    <row r="107" spans="1:82" x14ac:dyDescent="0.25">
      <c r="A107" t="str">
        <f t="shared" ref="A107:A141" si="24">B107&amp;"."&amp;IF(D107="CES1/CES2",C107,IF(C107="CRE1/CRE2",C107,D107))</f>
        <v>SEPI.SCR2</v>
      </c>
      <c r="B107" s="1" t="s">
        <v>173</v>
      </c>
      <c r="C107" s="1" t="s">
        <v>174</v>
      </c>
      <c r="D107" s="1" t="s">
        <v>174</v>
      </c>
      <c r="E107" s="17">
        <v>805.55000000000291</v>
      </c>
      <c r="F107" s="17">
        <v>473.18999999999869</v>
      </c>
      <c r="G107" s="17">
        <v>785.04999999999563</v>
      </c>
      <c r="H107" s="17">
        <v>404.27999999999884</v>
      </c>
      <c r="I107" s="17">
        <v>301.89000000000306</v>
      </c>
      <c r="J107" s="17">
        <v>331.44000000000233</v>
      </c>
      <c r="K107" s="17">
        <v>521.79000000000087</v>
      </c>
      <c r="L107" s="17">
        <v>254.31000000000131</v>
      </c>
      <c r="M107" s="17">
        <v>329.79000000000269</v>
      </c>
      <c r="N107" s="17">
        <v>733.95999999999913</v>
      </c>
      <c r="O107" s="17">
        <v>557.86000000000058</v>
      </c>
      <c r="P107" s="17">
        <v>739.94999999999709</v>
      </c>
      <c r="Q107" s="20">
        <v>40.279999999999973</v>
      </c>
      <c r="R107" s="20">
        <v>23.660000000000082</v>
      </c>
      <c r="S107" s="20">
        <v>39.25</v>
      </c>
      <c r="T107" s="20">
        <v>20.220000000000027</v>
      </c>
      <c r="U107" s="20">
        <v>15.100000000000023</v>
      </c>
      <c r="V107" s="20">
        <v>16.57000000000005</v>
      </c>
      <c r="W107" s="20">
        <v>26.089999999999918</v>
      </c>
      <c r="X107" s="20">
        <v>12.710000000000036</v>
      </c>
      <c r="Y107" s="20">
        <v>16.490000000000009</v>
      </c>
      <c r="Z107" s="20">
        <v>36.700000000000045</v>
      </c>
      <c r="AA107" s="20">
        <v>27.8900000000001</v>
      </c>
      <c r="AB107" s="20">
        <v>37</v>
      </c>
      <c r="AC107" s="17">
        <v>346.59999999999854</v>
      </c>
      <c r="AD107" s="17">
        <v>201.17999999999847</v>
      </c>
      <c r="AE107" s="17">
        <v>330.16999999999825</v>
      </c>
      <c r="AF107" s="17">
        <v>167.96000000000004</v>
      </c>
      <c r="AG107" s="17">
        <v>123.9399999999996</v>
      </c>
      <c r="AH107" s="17">
        <v>134.38000000000011</v>
      </c>
      <c r="AI107" s="17">
        <v>208.97999999999956</v>
      </c>
      <c r="AJ107" s="17">
        <v>100.5</v>
      </c>
      <c r="AK107" s="17">
        <v>128.57999999999993</v>
      </c>
      <c r="AL107" s="17">
        <v>282.38999999999942</v>
      </c>
      <c r="AM107" s="17">
        <v>211.68000000000029</v>
      </c>
      <c r="AN107" s="17">
        <v>276.96999999999935</v>
      </c>
      <c r="AO107" s="20">
        <f t="shared" si="20"/>
        <v>1192.4300000000014</v>
      </c>
      <c r="AP107" s="20">
        <f t="shared" si="22"/>
        <v>698.02999999999724</v>
      </c>
      <c r="AQ107" s="20">
        <f t="shared" si="22"/>
        <v>1154.4699999999939</v>
      </c>
      <c r="AR107" s="20">
        <f t="shared" si="22"/>
        <v>592.4599999999989</v>
      </c>
      <c r="AS107" s="20">
        <f t="shared" si="22"/>
        <v>440.93000000000268</v>
      </c>
      <c r="AT107" s="20">
        <f t="shared" si="22"/>
        <v>482.39000000000249</v>
      </c>
      <c r="AU107" s="20">
        <f t="shared" si="22"/>
        <v>756.86000000000035</v>
      </c>
      <c r="AV107" s="20">
        <f t="shared" si="22"/>
        <v>367.52000000000135</v>
      </c>
      <c r="AW107" s="20">
        <f t="shared" si="22"/>
        <v>474.86000000000263</v>
      </c>
      <c r="AX107" s="20">
        <f t="shared" si="22"/>
        <v>1053.0499999999986</v>
      </c>
      <c r="AY107" s="20">
        <f t="shared" si="22"/>
        <v>797.43000000000097</v>
      </c>
      <c r="AZ107" s="20">
        <f t="shared" si="22"/>
        <v>1053.9199999999964</v>
      </c>
      <c r="BA107" s="17">
        <v>9.43</v>
      </c>
      <c r="BB107" s="17">
        <v>5.54</v>
      </c>
      <c r="BC107" s="17">
        <v>9.19</v>
      </c>
      <c r="BD107" s="17">
        <v>4.74</v>
      </c>
      <c r="BE107" s="17">
        <v>3.54</v>
      </c>
      <c r="BF107" s="17">
        <v>3.88</v>
      </c>
      <c r="BG107" s="17">
        <v>6.11</v>
      </c>
      <c r="BH107" s="17">
        <v>2.98</v>
      </c>
      <c r="BI107" s="17">
        <v>3.86</v>
      </c>
      <c r="BJ107" s="17">
        <v>8.6</v>
      </c>
      <c r="BK107" s="17">
        <v>6.53</v>
      </c>
      <c r="BL107" s="17">
        <v>8.67</v>
      </c>
      <c r="BM107" s="20">
        <f t="shared" si="21"/>
        <v>1201.8600000000015</v>
      </c>
      <c r="BN107" s="20">
        <f t="shared" si="23"/>
        <v>703.56999999999721</v>
      </c>
      <c r="BO107" s="20">
        <f t="shared" si="23"/>
        <v>1163.6599999999939</v>
      </c>
      <c r="BP107" s="20">
        <f t="shared" si="23"/>
        <v>597.19999999999891</v>
      </c>
      <c r="BQ107" s="20">
        <f t="shared" si="23"/>
        <v>444.4700000000027</v>
      </c>
      <c r="BR107" s="20">
        <f t="shared" si="23"/>
        <v>486.27000000000248</v>
      </c>
      <c r="BS107" s="20">
        <f t="shared" si="23"/>
        <v>762.97000000000037</v>
      </c>
      <c r="BT107" s="20">
        <f t="shared" si="23"/>
        <v>370.50000000000136</v>
      </c>
      <c r="BU107" s="20">
        <f t="shared" si="23"/>
        <v>478.72000000000264</v>
      </c>
      <c r="BV107" s="20">
        <f t="shared" si="23"/>
        <v>1061.6499999999985</v>
      </c>
      <c r="BW107" s="20">
        <f t="shared" si="23"/>
        <v>803.96000000000095</v>
      </c>
      <c r="BX107" s="20">
        <f t="shared" si="23"/>
        <v>1062.5899999999965</v>
      </c>
      <c r="BY107" s="17">
        <f t="shared" si="14"/>
        <v>6239.0600000000031</v>
      </c>
      <c r="BZ107" s="17">
        <f t="shared" si="15"/>
        <v>311.96000000000026</v>
      </c>
      <c r="CA107" s="17">
        <f t="shared" si="16"/>
        <v>2586.3999999999937</v>
      </c>
      <c r="CB107" s="17">
        <f t="shared" si="17"/>
        <v>9137.4199999999983</v>
      </c>
    </row>
    <row r="108" spans="1:82" x14ac:dyDescent="0.25">
      <c r="A108" t="str">
        <f t="shared" si="24"/>
        <v>SEPI.SCR3</v>
      </c>
      <c r="B108" s="1" t="s">
        <v>173</v>
      </c>
      <c r="C108" s="1" t="s">
        <v>175</v>
      </c>
      <c r="D108" s="1" t="s">
        <v>175</v>
      </c>
      <c r="E108" s="17">
        <v>275.18999999999505</v>
      </c>
      <c r="F108" s="17">
        <v>157.96999999999753</v>
      </c>
      <c r="G108" s="17">
        <v>276.02000000000407</v>
      </c>
      <c r="H108" s="17">
        <v>166.61000000000058</v>
      </c>
      <c r="I108" s="17">
        <v>112.8700000000008</v>
      </c>
      <c r="J108" s="17">
        <v>124.42000000000189</v>
      </c>
      <c r="K108" s="17">
        <v>199.42000000000553</v>
      </c>
      <c r="L108" s="17">
        <v>108.27000000000044</v>
      </c>
      <c r="M108" s="17">
        <v>123.63999999999942</v>
      </c>
      <c r="N108" s="17">
        <v>263.36000000000058</v>
      </c>
      <c r="O108" s="17">
        <v>207.61999999999898</v>
      </c>
      <c r="P108" s="17">
        <v>253.82999999999447</v>
      </c>
      <c r="Q108" s="20">
        <v>13.759999999999991</v>
      </c>
      <c r="R108" s="20">
        <v>7.9000000000000909</v>
      </c>
      <c r="S108" s="20">
        <v>13.799999999999955</v>
      </c>
      <c r="T108" s="20">
        <v>8.3399999999999181</v>
      </c>
      <c r="U108" s="20">
        <v>5.6499999999999773</v>
      </c>
      <c r="V108" s="20">
        <v>6.2199999999999136</v>
      </c>
      <c r="W108" s="20">
        <v>9.9700000000000273</v>
      </c>
      <c r="X108" s="20">
        <v>5.4199999999999591</v>
      </c>
      <c r="Y108" s="20">
        <v>6.1899999999999409</v>
      </c>
      <c r="Z108" s="20">
        <v>13.170000000000073</v>
      </c>
      <c r="AA108" s="20">
        <v>10.379999999999882</v>
      </c>
      <c r="AB108" s="20">
        <v>12.690000000000055</v>
      </c>
      <c r="AC108" s="17">
        <v>118.41000000000167</v>
      </c>
      <c r="AD108" s="17">
        <v>67.170000000000073</v>
      </c>
      <c r="AE108" s="17">
        <v>116.07999999999993</v>
      </c>
      <c r="AF108" s="17">
        <v>69.219999999999345</v>
      </c>
      <c r="AG108" s="17">
        <v>46.329999999999927</v>
      </c>
      <c r="AH108" s="17">
        <v>50.449999999999818</v>
      </c>
      <c r="AI108" s="17">
        <v>79.8700000000008</v>
      </c>
      <c r="AJ108" s="17">
        <v>42.789999999999964</v>
      </c>
      <c r="AK108" s="17">
        <v>48.210000000000036</v>
      </c>
      <c r="AL108" s="17">
        <v>101.32999999999993</v>
      </c>
      <c r="AM108" s="17">
        <v>78.780000000000655</v>
      </c>
      <c r="AN108" s="17">
        <v>95.010000000000218</v>
      </c>
      <c r="AO108" s="20">
        <f t="shared" si="20"/>
        <v>407.35999999999672</v>
      </c>
      <c r="AP108" s="20">
        <f t="shared" si="22"/>
        <v>233.03999999999769</v>
      </c>
      <c r="AQ108" s="20">
        <f t="shared" si="22"/>
        <v>405.90000000000396</v>
      </c>
      <c r="AR108" s="20">
        <f t="shared" si="22"/>
        <v>244.16999999999985</v>
      </c>
      <c r="AS108" s="20">
        <f t="shared" si="22"/>
        <v>164.8500000000007</v>
      </c>
      <c r="AT108" s="20">
        <f t="shared" si="22"/>
        <v>181.09000000000162</v>
      </c>
      <c r="AU108" s="20">
        <f t="shared" si="22"/>
        <v>289.26000000000636</v>
      </c>
      <c r="AV108" s="20">
        <f t="shared" si="22"/>
        <v>156.48000000000036</v>
      </c>
      <c r="AW108" s="20">
        <f t="shared" si="22"/>
        <v>178.0399999999994</v>
      </c>
      <c r="AX108" s="20">
        <f t="shared" si="22"/>
        <v>377.86000000000058</v>
      </c>
      <c r="AY108" s="20">
        <f t="shared" si="22"/>
        <v>296.77999999999952</v>
      </c>
      <c r="AZ108" s="20">
        <f t="shared" si="22"/>
        <v>361.52999999999474</v>
      </c>
      <c r="BA108" s="17">
        <v>3.22</v>
      </c>
      <c r="BB108" s="17">
        <v>1.85</v>
      </c>
      <c r="BC108" s="17">
        <v>3.23</v>
      </c>
      <c r="BD108" s="17">
        <v>1.95</v>
      </c>
      <c r="BE108" s="17">
        <v>1.32</v>
      </c>
      <c r="BF108" s="17">
        <v>1.46</v>
      </c>
      <c r="BG108" s="17">
        <v>2.34</v>
      </c>
      <c r="BH108" s="17">
        <v>1.27</v>
      </c>
      <c r="BI108" s="17">
        <v>1.45</v>
      </c>
      <c r="BJ108" s="17">
        <v>3.08</v>
      </c>
      <c r="BK108" s="17">
        <v>2.4300000000000002</v>
      </c>
      <c r="BL108" s="17">
        <v>2.97</v>
      </c>
      <c r="BM108" s="20">
        <f t="shared" si="21"/>
        <v>410.57999999999674</v>
      </c>
      <c r="BN108" s="20">
        <f t="shared" si="23"/>
        <v>234.88999999999768</v>
      </c>
      <c r="BO108" s="20">
        <f t="shared" si="23"/>
        <v>409.13000000000397</v>
      </c>
      <c r="BP108" s="20">
        <f t="shared" si="23"/>
        <v>246.11999999999983</v>
      </c>
      <c r="BQ108" s="20">
        <f t="shared" si="23"/>
        <v>166.1700000000007</v>
      </c>
      <c r="BR108" s="20">
        <f t="shared" si="23"/>
        <v>182.55000000000163</v>
      </c>
      <c r="BS108" s="20">
        <f t="shared" si="23"/>
        <v>291.60000000000633</v>
      </c>
      <c r="BT108" s="20">
        <f t="shared" si="23"/>
        <v>157.75000000000037</v>
      </c>
      <c r="BU108" s="20">
        <f t="shared" si="23"/>
        <v>179.48999999999938</v>
      </c>
      <c r="BV108" s="20">
        <f t="shared" si="23"/>
        <v>380.94000000000057</v>
      </c>
      <c r="BW108" s="20">
        <f t="shared" si="23"/>
        <v>299.20999999999952</v>
      </c>
      <c r="BX108" s="20">
        <f t="shared" si="23"/>
        <v>364.49999999999477</v>
      </c>
      <c r="BY108" s="17">
        <f t="shared" si="14"/>
        <v>2269.2199999999993</v>
      </c>
      <c r="BZ108" s="17">
        <f t="shared" si="15"/>
        <v>113.48999999999978</v>
      </c>
      <c r="CA108" s="17">
        <f t="shared" si="16"/>
        <v>940.22000000000264</v>
      </c>
      <c r="CB108" s="17">
        <f t="shared" si="17"/>
        <v>3322.9300000000012</v>
      </c>
    </row>
    <row r="109" spans="1:82" x14ac:dyDescent="0.25">
      <c r="A109" t="str">
        <f t="shared" si="24"/>
        <v>SHEL.SCTG</v>
      </c>
      <c r="B109" s="1" t="s">
        <v>178</v>
      </c>
      <c r="C109" s="1" t="s">
        <v>179</v>
      </c>
      <c r="D109" s="1" t="s">
        <v>179</v>
      </c>
      <c r="E109" s="17">
        <v>44.659999999999854</v>
      </c>
      <c r="F109" s="17">
        <v>0</v>
      </c>
      <c r="G109" s="17">
        <v>17.739999999999782</v>
      </c>
      <c r="H109" s="17">
        <v>3.8799999999998818</v>
      </c>
      <c r="I109" s="17">
        <v>14.869999999999891</v>
      </c>
      <c r="J109" s="17">
        <v>1.9999999999999574E-2</v>
      </c>
      <c r="K109" s="17">
        <v>0</v>
      </c>
      <c r="L109" s="17">
        <v>0</v>
      </c>
      <c r="M109" s="17">
        <v>18.599999999999454</v>
      </c>
      <c r="N109" s="17">
        <v>1.7700000000000387</v>
      </c>
      <c r="O109" s="17">
        <v>131.93000000000757</v>
      </c>
      <c r="P109" s="17">
        <v>200.43999999999505</v>
      </c>
      <c r="Q109" s="20">
        <v>2.2300000000000182</v>
      </c>
      <c r="R109" s="20">
        <v>0</v>
      </c>
      <c r="S109" s="20">
        <v>0.87999999999999545</v>
      </c>
      <c r="T109" s="20">
        <v>0.19000000000000128</v>
      </c>
      <c r="U109" s="20">
        <v>0.73999999999999488</v>
      </c>
      <c r="V109" s="20">
        <v>0</v>
      </c>
      <c r="W109" s="20">
        <v>0</v>
      </c>
      <c r="X109" s="20">
        <v>0</v>
      </c>
      <c r="Y109" s="20">
        <v>0.93000000000000682</v>
      </c>
      <c r="Z109" s="20">
        <v>8.9999999999999858E-2</v>
      </c>
      <c r="AA109" s="20">
        <v>6.6000000000000227</v>
      </c>
      <c r="AB109" s="20">
        <v>10.019999999999982</v>
      </c>
      <c r="AC109" s="17">
        <v>19.2199999999998</v>
      </c>
      <c r="AD109" s="17">
        <v>0</v>
      </c>
      <c r="AE109" s="17">
        <v>7.4700000000000273</v>
      </c>
      <c r="AF109" s="17">
        <v>1.6099999999999852</v>
      </c>
      <c r="AG109" s="17">
        <v>6.1100000000000136</v>
      </c>
      <c r="AH109" s="17">
        <v>1.0000000000000009E-2</v>
      </c>
      <c r="AI109" s="17">
        <v>0</v>
      </c>
      <c r="AJ109" s="17">
        <v>0</v>
      </c>
      <c r="AK109" s="17">
        <v>7.25</v>
      </c>
      <c r="AL109" s="17">
        <v>0.68000000000000682</v>
      </c>
      <c r="AM109" s="17">
        <v>50.059999999999491</v>
      </c>
      <c r="AN109" s="17">
        <v>75.030000000000655</v>
      </c>
      <c r="AO109" s="20">
        <f t="shared" si="20"/>
        <v>66.109999999999673</v>
      </c>
      <c r="AP109" s="20">
        <f t="shared" si="22"/>
        <v>0</v>
      </c>
      <c r="AQ109" s="20">
        <f t="shared" si="22"/>
        <v>26.089999999999804</v>
      </c>
      <c r="AR109" s="20">
        <f t="shared" si="22"/>
        <v>5.6799999999998683</v>
      </c>
      <c r="AS109" s="20">
        <f t="shared" si="22"/>
        <v>21.719999999999899</v>
      </c>
      <c r="AT109" s="20">
        <f t="shared" si="22"/>
        <v>2.9999999999999583E-2</v>
      </c>
      <c r="AU109" s="20">
        <f t="shared" si="22"/>
        <v>0</v>
      </c>
      <c r="AV109" s="20">
        <f t="shared" si="22"/>
        <v>0</v>
      </c>
      <c r="AW109" s="20">
        <f t="shared" si="22"/>
        <v>26.779999999999461</v>
      </c>
      <c r="AX109" s="20">
        <f t="shared" si="22"/>
        <v>2.5400000000000453</v>
      </c>
      <c r="AY109" s="20">
        <f t="shared" si="22"/>
        <v>188.59000000000708</v>
      </c>
      <c r="AZ109" s="20">
        <f t="shared" si="22"/>
        <v>285.48999999999569</v>
      </c>
      <c r="BA109" s="17">
        <v>0.52</v>
      </c>
      <c r="BB109" s="17">
        <v>0</v>
      </c>
      <c r="BC109" s="17">
        <v>0.21</v>
      </c>
      <c r="BD109" s="17">
        <v>0.05</v>
      </c>
      <c r="BE109" s="17">
        <v>0.17</v>
      </c>
      <c r="BF109" s="17">
        <v>0</v>
      </c>
      <c r="BG109" s="17">
        <v>0</v>
      </c>
      <c r="BH109" s="17">
        <v>0</v>
      </c>
      <c r="BI109" s="17">
        <v>0.22</v>
      </c>
      <c r="BJ109" s="17">
        <v>0.02</v>
      </c>
      <c r="BK109" s="17">
        <v>1.55</v>
      </c>
      <c r="BL109" s="17">
        <v>2.35</v>
      </c>
      <c r="BM109" s="20">
        <f t="shared" si="21"/>
        <v>66.629999999999669</v>
      </c>
      <c r="BN109" s="20">
        <f t="shared" si="23"/>
        <v>0</v>
      </c>
      <c r="BO109" s="20">
        <f t="shared" si="23"/>
        <v>26.299999999999805</v>
      </c>
      <c r="BP109" s="20">
        <f t="shared" si="23"/>
        <v>5.7299999999998681</v>
      </c>
      <c r="BQ109" s="20">
        <f t="shared" si="23"/>
        <v>21.889999999999901</v>
      </c>
      <c r="BR109" s="20">
        <f t="shared" si="23"/>
        <v>2.9999999999999583E-2</v>
      </c>
      <c r="BS109" s="20">
        <f t="shared" si="23"/>
        <v>0</v>
      </c>
      <c r="BT109" s="20">
        <f t="shared" si="23"/>
        <v>0</v>
      </c>
      <c r="BU109" s="20">
        <f t="shared" si="23"/>
        <v>26.99999999999946</v>
      </c>
      <c r="BV109" s="20">
        <f t="shared" si="23"/>
        <v>2.5600000000000454</v>
      </c>
      <c r="BW109" s="20">
        <f t="shared" si="23"/>
        <v>190.14000000000709</v>
      </c>
      <c r="BX109" s="20">
        <f t="shared" si="23"/>
        <v>287.83999999999571</v>
      </c>
      <c r="BY109" s="17">
        <f t="shared" si="14"/>
        <v>433.9100000000015</v>
      </c>
      <c r="BZ109" s="17">
        <f t="shared" si="15"/>
        <v>21.680000000000021</v>
      </c>
      <c r="CA109" s="17">
        <f t="shared" si="16"/>
        <v>172.53</v>
      </c>
      <c r="CB109" s="17">
        <f t="shared" si="17"/>
        <v>628.12000000000148</v>
      </c>
    </row>
    <row r="110" spans="1:82" x14ac:dyDescent="0.25">
      <c r="A110" t="str">
        <f t="shared" si="24"/>
        <v>TCN.SD1</v>
      </c>
      <c r="B110" s="1" t="s">
        <v>33</v>
      </c>
      <c r="C110" s="1" t="s">
        <v>180</v>
      </c>
      <c r="D110" s="1" t="s">
        <v>180</v>
      </c>
      <c r="E110" s="17">
        <v>5222.9899999999907</v>
      </c>
      <c r="F110" s="17">
        <v>6665.0999999998603</v>
      </c>
      <c r="G110" s="17">
        <v>5816.9399999999441</v>
      </c>
      <c r="H110" s="17">
        <v>4591.5399999999208</v>
      </c>
      <c r="I110" s="17">
        <v>3587.1999999999534</v>
      </c>
      <c r="J110" s="17">
        <v>0</v>
      </c>
      <c r="K110" s="17">
        <v>7780.440000000177</v>
      </c>
      <c r="L110" s="17">
        <v>7314.0300000000279</v>
      </c>
      <c r="M110" s="17">
        <v>4133.7700000000186</v>
      </c>
      <c r="N110" s="17">
        <v>6276.2600000000093</v>
      </c>
      <c r="O110" s="17">
        <v>3987.9200000000419</v>
      </c>
      <c r="P110" s="17">
        <v>6461.6499999999069</v>
      </c>
      <c r="Q110" s="20">
        <v>261.15000000000055</v>
      </c>
      <c r="R110" s="20">
        <v>333.25</v>
      </c>
      <c r="S110" s="20">
        <v>290.85000000000036</v>
      </c>
      <c r="T110" s="20">
        <v>229.57999999999993</v>
      </c>
      <c r="U110" s="20">
        <v>179.35999999999967</v>
      </c>
      <c r="V110" s="20">
        <v>0</v>
      </c>
      <c r="W110" s="20">
        <v>389.02000000000044</v>
      </c>
      <c r="X110" s="20">
        <v>365.69999999999891</v>
      </c>
      <c r="Y110" s="20">
        <v>206.69000000000051</v>
      </c>
      <c r="Z110" s="20">
        <v>313.82000000000153</v>
      </c>
      <c r="AA110" s="20">
        <v>199.38999999999942</v>
      </c>
      <c r="AB110" s="20">
        <v>323.07999999999993</v>
      </c>
      <c r="AC110" s="17">
        <v>2247.2499999999927</v>
      </c>
      <c r="AD110" s="17">
        <v>2833.7600000000093</v>
      </c>
      <c r="AE110" s="17">
        <v>2446.3899999999994</v>
      </c>
      <c r="AF110" s="17">
        <v>1907.6300000000047</v>
      </c>
      <c r="AG110" s="17">
        <v>1472.6699999999983</v>
      </c>
      <c r="AH110" s="17">
        <v>0</v>
      </c>
      <c r="AI110" s="17">
        <v>3116.1200000000099</v>
      </c>
      <c r="AJ110" s="17">
        <v>2890.5</v>
      </c>
      <c r="AK110" s="17">
        <v>1611.7200000000012</v>
      </c>
      <c r="AL110" s="17">
        <v>2414.820000000007</v>
      </c>
      <c r="AM110" s="17">
        <v>1513.1899999999951</v>
      </c>
      <c r="AN110" s="17">
        <v>2418.6500000000087</v>
      </c>
      <c r="AO110" s="20">
        <f t="shared" si="20"/>
        <v>7731.389999999984</v>
      </c>
      <c r="AP110" s="20">
        <f t="shared" si="22"/>
        <v>9832.1099999998696</v>
      </c>
      <c r="AQ110" s="20">
        <f t="shared" si="22"/>
        <v>8554.1799999999439</v>
      </c>
      <c r="AR110" s="20">
        <f t="shared" si="22"/>
        <v>6728.7499999999254</v>
      </c>
      <c r="AS110" s="20">
        <f t="shared" si="22"/>
        <v>5239.2299999999514</v>
      </c>
      <c r="AT110" s="20">
        <f t="shared" si="22"/>
        <v>0</v>
      </c>
      <c r="AU110" s="20">
        <f t="shared" si="22"/>
        <v>11285.580000000187</v>
      </c>
      <c r="AV110" s="20">
        <f t="shared" si="22"/>
        <v>10570.230000000027</v>
      </c>
      <c r="AW110" s="20">
        <f t="shared" si="22"/>
        <v>5952.1800000000203</v>
      </c>
      <c r="AX110" s="20">
        <f t="shared" si="22"/>
        <v>9004.9000000000178</v>
      </c>
      <c r="AY110" s="20">
        <f t="shared" si="22"/>
        <v>5700.5000000000364</v>
      </c>
      <c r="AZ110" s="20">
        <f t="shared" si="22"/>
        <v>9203.3799999999155</v>
      </c>
      <c r="BA110" s="17">
        <v>61.17</v>
      </c>
      <c r="BB110" s="17">
        <v>78.06</v>
      </c>
      <c r="BC110" s="17">
        <v>68.13</v>
      </c>
      <c r="BD110" s="17">
        <v>53.78</v>
      </c>
      <c r="BE110" s="17">
        <v>42.01</v>
      </c>
      <c r="BF110" s="17">
        <v>0</v>
      </c>
      <c r="BG110" s="17">
        <v>91.13</v>
      </c>
      <c r="BH110" s="17">
        <v>85.66</v>
      </c>
      <c r="BI110" s="17">
        <v>48.42</v>
      </c>
      <c r="BJ110" s="17">
        <v>73.510000000000005</v>
      </c>
      <c r="BK110" s="17">
        <v>46.71</v>
      </c>
      <c r="BL110" s="17">
        <v>75.680000000000007</v>
      </c>
      <c r="BM110" s="20">
        <f t="shared" si="21"/>
        <v>7792.559999999984</v>
      </c>
      <c r="BN110" s="20">
        <f t="shared" si="23"/>
        <v>9910.1699999998691</v>
      </c>
      <c r="BO110" s="20">
        <f t="shared" si="23"/>
        <v>8622.3099999999431</v>
      </c>
      <c r="BP110" s="20">
        <f t="shared" si="23"/>
        <v>6782.5299999999252</v>
      </c>
      <c r="BQ110" s="20">
        <f t="shared" si="23"/>
        <v>5281.2399999999516</v>
      </c>
      <c r="BR110" s="20">
        <f t="shared" si="23"/>
        <v>0</v>
      </c>
      <c r="BS110" s="20">
        <f t="shared" si="23"/>
        <v>11376.710000000186</v>
      </c>
      <c r="BT110" s="20">
        <f t="shared" si="23"/>
        <v>10655.890000000027</v>
      </c>
      <c r="BU110" s="20">
        <f t="shared" si="23"/>
        <v>6000.6000000000204</v>
      </c>
      <c r="BV110" s="20">
        <f t="shared" si="23"/>
        <v>9078.410000000018</v>
      </c>
      <c r="BW110" s="20">
        <f t="shared" si="23"/>
        <v>5747.2100000000364</v>
      </c>
      <c r="BX110" s="20">
        <f t="shared" si="23"/>
        <v>9279.0599999999158</v>
      </c>
      <c r="BY110" s="17">
        <f t="shared" si="14"/>
        <v>61837.839999999851</v>
      </c>
      <c r="BZ110" s="17">
        <f t="shared" si="15"/>
        <v>3091.8900000000012</v>
      </c>
      <c r="CA110" s="17">
        <f t="shared" si="16"/>
        <v>25596.960000000021</v>
      </c>
      <c r="CB110" s="17">
        <f t="shared" si="17"/>
        <v>90526.689999999886</v>
      </c>
    </row>
    <row r="111" spans="1:82" x14ac:dyDescent="0.25">
      <c r="A111" t="str">
        <f t="shared" si="24"/>
        <v>TCN.SD2</v>
      </c>
      <c r="B111" s="1" t="s">
        <v>33</v>
      </c>
      <c r="C111" s="1" t="s">
        <v>181</v>
      </c>
      <c r="D111" s="1" t="s">
        <v>181</v>
      </c>
      <c r="E111" s="17">
        <v>7205.5</v>
      </c>
      <c r="F111" s="17">
        <v>7963.5999999999767</v>
      </c>
      <c r="G111" s="17">
        <v>4651.6299999998882</v>
      </c>
      <c r="H111" s="17">
        <v>5574.2099999999627</v>
      </c>
      <c r="I111" s="17">
        <v>4762.8299999999581</v>
      </c>
      <c r="J111" s="17">
        <v>4502.9399999999441</v>
      </c>
      <c r="K111" s="17">
        <v>16358.439999999711</v>
      </c>
      <c r="L111" s="17">
        <v>8128.7099999999627</v>
      </c>
      <c r="M111" s="17">
        <v>4884.1500000001397</v>
      </c>
      <c r="N111" s="17">
        <v>6842.8699999999953</v>
      </c>
      <c r="O111" s="17">
        <v>5757.8000000000466</v>
      </c>
      <c r="P111" s="17">
        <v>4629.0400000000373</v>
      </c>
      <c r="Q111" s="20">
        <v>360.27000000000044</v>
      </c>
      <c r="R111" s="20">
        <v>398.18000000000029</v>
      </c>
      <c r="S111" s="20">
        <v>232.58000000000084</v>
      </c>
      <c r="T111" s="20">
        <v>278.70999999999913</v>
      </c>
      <c r="U111" s="20">
        <v>238.14999999999964</v>
      </c>
      <c r="V111" s="20">
        <v>225.15000000000055</v>
      </c>
      <c r="W111" s="20">
        <v>817.92000000000189</v>
      </c>
      <c r="X111" s="20">
        <v>406.44000000000051</v>
      </c>
      <c r="Y111" s="20">
        <v>244.21000000000004</v>
      </c>
      <c r="Z111" s="20">
        <v>342.14999999999964</v>
      </c>
      <c r="AA111" s="20">
        <v>287.88999999999942</v>
      </c>
      <c r="AB111" s="20">
        <v>231.44999999999982</v>
      </c>
      <c r="AC111" s="17">
        <v>3100.2400000000052</v>
      </c>
      <c r="AD111" s="17">
        <v>3385.8500000000058</v>
      </c>
      <c r="AE111" s="17">
        <v>1956.3000000000029</v>
      </c>
      <c r="AF111" s="17">
        <v>2315.8899999999994</v>
      </c>
      <c r="AG111" s="17">
        <v>1955.3099999999977</v>
      </c>
      <c r="AH111" s="17">
        <v>1825.6699999999983</v>
      </c>
      <c r="AI111" s="17">
        <v>6551.6700000000128</v>
      </c>
      <c r="AJ111" s="17">
        <v>3212.4600000000064</v>
      </c>
      <c r="AK111" s="17">
        <v>1904.2900000000081</v>
      </c>
      <c r="AL111" s="17">
        <v>2632.8199999999924</v>
      </c>
      <c r="AM111" s="17">
        <v>2184.7799999999988</v>
      </c>
      <c r="AN111" s="17">
        <v>1732.6900000000023</v>
      </c>
      <c r="AO111" s="20">
        <f t="shared" si="20"/>
        <v>10666.010000000006</v>
      </c>
      <c r="AP111" s="20">
        <f t="shared" si="22"/>
        <v>11747.629999999983</v>
      </c>
      <c r="AQ111" s="20">
        <f t="shared" si="22"/>
        <v>6840.509999999892</v>
      </c>
      <c r="AR111" s="20">
        <f t="shared" si="22"/>
        <v>8168.8099999999613</v>
      </c>
      <c r="AS111" s="20">
        <f t="shared" si="22"/>
        <v>6956.2899999999554</v>
      </c>
      <c r="AT111" s="20">
        <f t="shared" si="22"/>
        <v>6553.7599999999429</v>
      </c>
      <c r="AU111" s="20">
        <f t="shared" si="22"/>
        <v>23728.029999999726</v>
      </c>
      <c r="AV111" s="20">
        <f t="shared" si="22"/>
        <v>11747.60999999997</v>
      </c>
      <c r="AW111" s="20">
        <f t="shared" si="22"/>
        <v>7032.6500000001479</v>
      </c>
      <c r="AX111" s="20">
        <f t="shared" si="22"/>
        <v>9817.8399999999874</v>
      </c>
      <c r="AY111" s="20">
        <f t="shared" si="22"/>
        <v>8230.4700000000448</v>
      </c>
      <c r="AZ111" s="20">
        <f t="shared" si="22"/>
        <v>6593.1800000000394</v>
      </c>
      <c r="BA111" s="17">
        <v>84.39</v>
      </c>
      <c r="BB111" s="17">
        <v>93.27</v>
      </c>
      <c r="BC111" s="17">
        <v>54.48</v>
      </c>
      <c r="BD111" s="17">
        <v>65.290000000000006</v>
      </c>
      <c r="BE111" s="17">
        <v>55.78</v>
      </c>
      <c r="BF111" s="17">
        <v>52.74</v>
      </c>
      <c r="BG111" s="17">
        <v>191.59</v>
      </c>
      <c r="BH111" s="17">
        <v>95.21</v>
      </c>
      <c r="BI111" s="17">
        <v>57.2</v>
      </c>
      <c r="BJ111" s="17">
        <v>80.150000000000006</v>
      </c>
      <c r="BK111" s="17">
        <v>67.44</v>
      </c>
      <c r="BL111" s="17">
        <v>54.22</v>
      </c>
      <c r="BM111" s="20">
        <f t="shared" si="21"/>
        <v>10750.400000000005</v>
      </c>
      <c r="BN111" s="20">
        <f t="shared" si="23"/>
        <v>11840.899999999983</v>
      </c>
      <c r="BO111" s="20">
        <f t="shared" si="23"/>
        <v>6894.9899999998916</v>
      </c>
      <c r="BP111" s="20">
        <f t="shared" si="23"/>
        <v>8234.0999999999622</v>
      </c>
      <c r="BQ111" s="20">
        <f t="shared" si="23"/>
        <v>7012.0699999999551</v>
      </c>
      <c r="BR111" s="20">
        <f t="shared" si="23"/>
        <v>6606.4999999999427</v>
      </c>
      <c r="BS111" s="20">
        <f t="shared" si="23"/>
        <v>23919.619999999726</v>
      </c>
      <c r="BT111" s="20">
        <f t="shared" si="23"/>
        <v>11842.819999999969</v>
      </c>
      <c r="BU111" s="20">
        <f t="shared" si="23"/>
        <v>7089.8500000001477</v>
      </c>
      <c r="BV111" s="20">
        <f t="shared" si="23"/>
        <v>9897.989999999987</v>
      </c>
      <c r="BW111" s="20">
        <f t="shared" si="23"/>
        <v>8297.9100000000453</v>
      </c>
      <c r="BX111" s="20">
        <f t="shared" si="23"/>
        <v>6647.4000000000397</v>
      </c>
      <c r="BY111" s="17">
        <f t="shared" si="14"/>
        <v>81261.719999999623</v>
      </c>
      <c r="BZ111" s="17">
        <f t="shared" si="15"/>
        <v>4063.1000000000022</v>
      </c>
      <c r="CA111" s="17">
        <f t="shared" si="16"/>
        <v>33709.730000000025</v>
      </c>
      <c r="CB111" s="17">
        <f t="shared" si="17"/>
        <v>119034.54999999965</v>
      </c>
    </row>
    <row r="112" spans="1:82" x14ac:dyDescent="0.25">
      <c r="A112" t="str">
        <f t="shared" si="24"/>
        <v>ASTC.SD3</v>
      </c>
      <c r="B112" s="1" t="s">
        <v>182</v>
      </c>
      <c r="C112" s="1" t="s">
        <v>183</v>
      </c>
      <c r="D112" s="1" t="s">
        <v>183</v>
      </c>
      <c r="E112" s="17">
        <v>6703.6699999999255</v>
      </c>
      <c r="F112" s="17">
        <v>8312.1000000000931</v>
      </c>
      <c r="G112" s="17">
        <v>7202.8499999998603</v>
      </c>
      <c r="H112" s="17">
        <v>6335.2099999999627</v>
      </c>
      <c r="I112" s="17">
        <v>5180.109999999986</v>
      </c>
      <c r="J112" s="17">
        <v>5749.859999999986</v>
      </c>
      <c r="K112" s="17">
        <v>17199.569999999832</v>
      </c>
      <c r="L112" s="17">
        <v>8154.7800000000279</v>
      </c>
      <c r="M112" s="17">
        <v>4795.9699999998556</v>
      </c>
      <c r="N112" s="17">
        <v>5892.3100000000559</v>
      </c>
      <c r="O112" s="17">
        <v>6412.0899999999674</v>
      </c>
      <c r="P112" s="17">
        <v>7672.5499999998137</v>
      </c>
      <c r="Q112" s="20">
        <v>335.18000000000029</v>
      </c>
      <c r="R112" s="20">
        <v>415.60000000000036</v>
      </c>
      <c r="S112" s="20">
        <v>360.13999999999942</v>
      </c>
      <c r="T112" s="20">
        <v>316.76000000000022</v>
      </c>
      <c r="U112" s="20">
        <v>259.0099999999984</v>
      </c>
      <c r="V112" s="20">
        <v>287.48999999999978</v>
      </c>
      <c r="W112" s="20">
        <v>859.97999999999593</v>
      </c>
      <c r="X112" s="20">
        <v>407.7400000000016</v>
      </c>
      <c r="Y112" s="20">
        <v>239.79000000000087</v>
      </c>
      <c r="Z112" s="20">
        <v>294.61999999999898</v>
      </c>
      <c r="AA112" s="20">
        <v>320.61000000000058</v>
      </c>
      <c r="AB112" s="20">
        <v>383.6299999999992</v>
      </c>
      <c r="AC112" s="17">
        <v>2884.3199999999924</v>
      </c>
      <c r="AD112" s="17">
        <v>3534.0099999999948</v>
      </c>
      <c r="AE112" s="17">
        <v>3029.2400000000052</v>
      </c>
      <c r="AF112" s="17">
        <v>2632.0599999999977</v>
      </c>
      <c r="AG112" s="17">
        <v>2126.6100000000006</v>
      </c>
      <c r="AH112" s="17">
        <v>2331.2199999999866</v>
      </c>
      <c r="AI112" s="17">
        <v>6888.5499999999884</v>
      </c>
      <c r="AJ112" s="17">
        <v>3222.7600000000093</v>
      </c>
      <c r="AK112" s="17">
        <v>1869.9099999999889</v>
      </c>
      <c r="AL112" s="17">
        <v>2267.0899999999965</v>
      </c>
      <c r="AM112" s="17">
        <v>2433.0400000000081</v>
      </c>
      <c r="AN112" s="17">
        <v>2871.8999999999942</v>
      </c>
      <c r="AO112" s="20">
        <f t="shared" si="20"/>
        <v>9923.1699999999182</v>
      </c>
      <c r="AP112" s="20">
        <f t="shared" si="22"/>
        <v>12261.710000000088</v>
      </c>
      <c r="AQ112" s="20">
        <f t="shared" si="22"/>
        <v>10592.229999999865</v>
      </c>
      <c r="AR112" s="20">
        <f t="shared" si="22"/>
        <v>9284.0299999999606</v>
      </c>
      <c r="AS112" s="20">
        <f t="shared" si="22"/>
        <v>7565.729999999985</v>
      </c>
      <c r="AT112" s="20">
        <f t="shared" si="22"/>
        <v>8368.5699999999724</v>
      </c>
      <c r="AU112" s="20">
        <f t="shared" si="22"/>
        <v>24948.099999999817</v>
      </c>
      <c r="AV112" s="20">
        <f t="shared" si="22"/>
        <v>11785.280000000039</v>
      </c>
      <c r="AW112" s="20">
        <f t="shared" si="22"/>
        <v>6905.6699999998455</v>
      </c>
      <c r="AX112" s="20">
        <f t="shared" si="22"/>
        <v>8454.0200000000514</v>
      </c>
      <c r="AY112" s="20">
        <f t="shared" si="22"/>
        <v>9165.7399999999761</v>
      </c>
      <c r="AZ112" s="20">
        <f t="shared" si="22"/>
        <v>10928.079999999807</v>
      </c>
      <c r="BA112" s="17">
        <v>78.52</v>
      </c>
      <c r="BB112" s="17">
        <v>97.35</v>
      </c>
      <c r="BC112" s="17">
        <v>84.36</v>
      </c>
      <c r="BD112" s="17">
        <v>74.2</v>
      </c>
      <c r="BE112" s="17">
        <v>60.67</v>
      </c>
      <c r="BF112" s="17">
        <v>67.34</v>
      </c>
      <c r="BG112" s="17">
        <v>201.45</v>
      </c>
      <c r="BH112" s="17">
        <v>95.51</v>
      </c>
      <c r="BI112" s="17">
        <v>56.17</v>
      </c>
      <c r="BJ112" s="17">
        <v>69.010000000000005</v>
      </c>
      <c r="BK112" s="17">
        <v>75.099999999999994</v>
      </c>
      <c r="BL112" s="17">
        <v>89.86</v>
      </c>
      <c r="BM112" s="20">
        <f t="shared" si="21"/>
        <v>10001.689999999919</v>
      </c>
      <c r="BN112" s="20">
        <f t="shared" si="23"/>
        <v>12359.060000000089</v>
      </c>
      <c r="BO112" s="20">
        <f t="shared" si="23"/>
        <v>10676.589999999866</v>
      </c>
      <c r="BP112" s="20">
        <f t="shared" si="23"/>
        <v>9358.2299999999614</v>
      </c>
      <c r="BQ112" s="20">
        <f t="shared" si="23"/>
        <v>7626.3999999999851</v>
      </c>
      <c r="BR112" s="20">
        <f t="shared" si="23"/>
        <v>8435.9099999999726</v>
      </c>
      <c r="BS112" s="20">
        <f t="shared" si="23"/>
        <v>25149.549999999817</v>
      </c>
      <c r="BT112" s="20">
        <f t="shared" si="23"/>
        <v>11880.790000000039</v>
      </c>
      <c r="BU112" s="20">
        <f t="shared" si="23"/>
        <v>6961.8399999998455</v>
      </c>
      <c r="BV112" s="20">
        <f t="shared" si="23"/>
        <v>8523.0300000000516</v>
      </c>
      <c r="BW112" s="20">
        <f t="shared" si="23"/>
        <v>9240.8399999999765</v>
      </c>
      <c r="BX112" s="20">
        <f t="shared" si="23"/>
        <v>11017.939999999808</v>
      </c>
      <c r="BY112" s="17">
        <f t="shared" si="14"/>
        <v>89611.069999999367</v>
      </c>
      <c r="BZ112" s="17">
        <f t="shared" si="15"/>
        <v>4480.5499999999956</v>
      </c>
      <c r="CA112" s="17">
        <f t="shared" si="16"/>
        <v>37140.249999999949</v>
      </c>
      <c r="CB112" s="17">
        <f t="shared" si="17"/>
        <v>131231.86999999936</v>
      </c>
    </row>
    <row r="113" spans="1:80" x14ac:dyDescent="0.25">
      <c r="A113" t="str">
        <f t="shared" si="24"/>
        <v>ASTC.SD4</v>
      </c>
      <c r="B113" s="1" t="s">
        <v>182</v>
      </c>
      <c r="C113" s="1" t="s">
        <v>184</v>
      </c>
      <c r="D113" s="1" t="s">
        <v>184</v>
      </c>
      <c r="E113" s="17">
        <v>7684.2499999997672</v>
      </c>
      <c r="F113" s="17">
        <v>7497.2700000002515</v>
      </c>
      <c r="G113" s="17">
        <v>6762.1899999999441</v>
      </c>
      <c r="H113" s="17">
        <v>6462.4199999999255</v>
      </c>
      <c r="I113" s="17">
        <v>5727.7700000000186</v>
      </c>
      <c r="J113" s="17">
        <v>5944.6299999998882</v>
      </c>
      <c r="K113" s="17">
        <v>4425.0900000000838</v>
      </c>
      <c r="L113" s="17">
        <v>0</v>
      </c>
      <c r="M113" s="17">
        <v>1323.6800000000221</v>
      </c>
      <c r="N113" s="17">
        <v>8043.75</v>
      </c>
      <c r="O113" s="17">
        <v>7634.2599999997765</v>
      </c>
      <c r="P113" s="17">
        <v>9524.6699999999255</v>
      </c>
      <c r="Q113" s="20">
        <v>384.20999999999913</v>
      </c>
      <c r="R113" s="20">
        <v>374.85999999999876</v>
      </c>
      <c r="S113" s="20">
        <v>338.11000000000058</v>
      </c>
      <c r="T113" s="20">
        <v>323.1200000000008</v>
      </c>
      <c r="U113" s="20">
        <v>286.38000000000102</v>
      </c>
      <c r="V113" s="20">
        <v>297.22999999999956</v>
      </c>
      <c r="W113" s="20">
        <v>221.25</v>
      </c>
      <c r="X113" s="20">
        <v>0</v>
      </c>
      <c r="Y113" s="20">
        <v>66.180000000000291</v>
      </c>
      <c r="Z113" s="20">
        <v>402.19000000000051</v>
      </c>
      <c r="AA113" s="20">
        <v>381.70999999999913</v>
      </c>
      <c r="AB113" s="20">
        <v>476.22999999999956</v>
      </c>
      <c r="AC113" s="17">
        <v>3306.2299999999959</v>
      </c>
      <c r="AD113" s="17">
        <v>3187.5699999999924</v>
      </c>
      <c r="AE113" s="17">
        <v>2843.9200000000128</v>
      </c>
      <c r="AF113" s="17">
        <v>2684.9100000000035</v>
      </c>
      <c r="AG113" s="17">
        <v>2351.4499999999971</v>
      </c>
      <c r="AH113" s="17">
        <v>2410.1899999999878</v>
      </c>
      <c r="AI113" s="17">
        <v>1772.2799999999988</v>
      </c>
      <c r="AJ113" s="17">
        <v>0</v>
      </c>
      <c r="AK113" s="17">
        <v>516.09000000000015</v>
      </c>
      <c r="AL113" s="17">
        <v>3094.8600000000006</v>
      </c>
      <c r="AM113" s="17">
        <v>2896.7899999999936</v>
      </c>
      <c r="AN113" s="17">
        <v>3565.1600000000035</v>
      </c>
      <c r="AO113" s="20">
        <f t="shared" si="20"/>
        <v>11374.689999999762</v>
      </c>
      <c r="AP113" s="20">
        <f t="shared" si="22"/>
        <v>11059.700000000243</v>
      </c>
      <c r="AQ113" s="20">
        <f t="shared" si="22"/>
        <v>9944.2199999999575</v>
      </c>
      <c r="AR113" s="20">
        <f t="shared" si="22"/>
        <v>9470.4499999999298</v>
      </c>
      <c r="AS113" s="20">
        <f t="shared" si="22"/>
        <v>8365.6000000000167</v>
      </c>
      <c r="AT113" s="20">
        <f t="shared" si="22"/>
        <v>8652.0499999998756</v>
      </c>
      <c r="AU113" s="20">
        <f t="shared" si="22"/>
        <v>6418.6200000000827</v>
      </c>
      <c r="AV113" s="20">
        <f t="shared" si="22"/>
        <v>0</v>
      </c>
      <c r="AW113" s="20">
        <f t="shared" si="22"/>
        <v>1905.9500000000226</v>
      </c>
      <c r="AX113" s="20">
        <f t="shared" si="22"/>
        <v>11540.800000000001</v>
      </c>
      <c r="AY113" s="20">
        <f t="shared" si="22"/>
        <v>10912.759999999769</v>
      </c>
      <c r="AZ113" s="20">
        <f t="shared" si="22"/>
        <v>13566.059999999929</v>
      </c>
      <c r="BA113" s="17">
        <v>90</v>
      </c>
      <c r="BB113" s="17">
        <v>87.81</v>
      </c>
      <c r="BC113" s="17">
        <v>79.2</v>
      </c>
      <c r="BD113" s="17">
        <v>75.69</v>
      </c>
      <c r="BE113" s="17">
        <v>67.09</v>
      </c>
      <c r="BF113" s="17">
        <v>69.63</v>
      </c>
      <c r="BG113" s="17">
        <v>51.83</v>
      </c>
      <c r="BH113" s="17">
        <v>0</v>
      </c>
      <c r="BI113" s="17">
        <v>15.5</v>
      </c>
      <c r="BJ113" s="17">
        <v>94.21</v>
      </c>
      <c r="BK113" s="17">
        <v>89.41</v>
      </c>
      <c r="BL113" s="17">
        <v>111.56</v>
      </c>
      <c r="BM113" s="20">
        <f t="shared" si="21"/>
        <v>11464.689999999762</v>
      </c>
      <c r="BN113" s="20">
        <f t="shared" si="23"/>
        <v>11147.510000000242</v>
      </c>
      <c r="BO113" s="20">
        <f t="shared" si="23"/>
        <v>10023.419999999958</v>
      </c>
      <c r="BP113" s="20">
        <f t="shared" si="23"/>
        <v>9546.1399999999303</v>
      </c>
      <c r="BQ113" s="20">
        <f t="shared" si="23"/>
        <v>8432.6900000000169</v>
      </c>
      <c r="BR113" s="20">
        <f t="shared" si="23"/>
        <v>8721.6799999998748</v>
      </c>
      <c r="BS113" s="20">
        <f t="shared" si="23"/>
        <v>6470.4500000000826</v>
      </c>
      <c r="BT113" s="20">
        <f t="shared" si="23"/>
        <v>0</v>
      </c>
      <c r="BU113" s="20">
        <f t="shared" si="23"/>
        <v>1921.4500000000226</v>
      </c>
      <c r="BV113" s="20">
        <f t="shared" si="23"/>
        <v>11635.01</v>
      </c>
      <c r="BW113" s="20">
        <f t="shared" si="23"/>
        <v>11002.169999999769</v>
      </c>
      <c r="BX113" s="20">
        <f t="shared" si="23"/>
        <v>13677.619999999928</v>
      </c>
      <c r="BY113" s="17">
        <f t="shared" si="14"/>
        <v>71029.979999999603</v>
      </c>
      <c r="BZ113" s="17">
        <f t="shared" si="15"/>
        <v>3551.4699999999993</v>
      </c>
      <c r="CA113" s="17">
        <f t="shared" si="16"/>
        <v>29461.37999999999</v>
      </c>
      <c r="CB113" s="17">
        <f t="shared" si="17"/>
        <v>104042.82999999958</v>
      </c>
    </row>
    <row r="114" spans="1:80" x14ac:dyDescent="0.25">
      <c r="A114" t="str">
        <f t="shared" si="24"/>
        <v>EPPA.SD5</v>
      </c>
      <c r="B114" s="1" t="s">
        <v>186</v>
      </c>
      <c r="C114" s="1" t="s">
        <v>185</v>
      </c>
      <c r="D114" s="1" t="s">
        <v>185</v>
      </c>
      <c r="E114" s="17">
        <v>7763.3699999998789</v>
      </c>
      <c r="F114" s="17">
        <v>8671.959999999759</v>
      </c>
      <c r="G114" s="17">
        <v>5811.9500000000698</v>
      </c>
      <c r="H114" s="17">
        <v>6473.3100000000559</v>
      </c>
      <c r="I114" s="17">
        <v>5639.7600000000093</v>
      </c>
      <c r="J114" s="17">
        <v>6217.9799999999814</v>
      </c>
      <c r="K114" s="17">
        <v>14028.539999999572</v>
      </c>
      <c r="L114" s="17">
        <v>955.30999999999767</v>
      </c>
      <c r="M114" s="17">
        <v>5546.2700000000186</v>
      </c>
      <c r="N114" s="17">
        <v>8154.5800000003073</v>
      </c>
      <c r="O114" s="17">
        <v>6135.3999999999069</v>
      </c>
      <c r="P114" s="17">
        <v>8398.5500000000466</v>
      </c>
      <c r="Q114" s="20">
        <v>388.15999999999985</v>
      </c>
      <c r="R114" s="20">
        <v>433.60000000000036</v>
      </c>
      <c r="S114" s="20">
        <v>290.60000000000036</v>
      </c>
      <c r="T114" s="20">
        <v>323.65999999999985</v>
      </c>
      <c r="U114" s="20">
        <v>281.98999999999978</v>
      </c>
      <c r="V114" s="20">
        <v>310.89000000000124</v>
      </c>
      <c r="W114" s="20">
        <v>701.43000000000029</v>
      </c>
      <c r="X114" s="20">
        <v>47.769999999999754</v>
      </c>
      <c r="Y114" s="20">
        <v>277.30999999999949</v>
      </c>
      <c r="Z114" s="20">
        <v>407.72999999999956</v>
      </c>
      <c r="AA114" s="20">
        <v>306.77000000000044</v>
      </c>
      <c r="AB114" s="20">
        <v>419.93000000000029</v>
      </c>
      <c r="AC114" s="17">
        <v>3340.2700000000041</v>
      </c>
      <c r="AD114" s="17">
        <v>3687.0099999999948</v>
      </c>
      <c r="AE114" s="17">
        <v>2444.2800000000134</v>
      </c>
      <c r="AF114" s="17">
        <v>2689.4400000000023</v>
      </c>
      <c r="AG114" s="17">
        <v>2315.3199999999924</v>
      </c>
      <c r="AH114" s="17">
        <v>2521.0099999999948</v>
      </c>
      <c r="AI114" s="17">
        <v>5618.5299999999988</v>
      </c>
      <c r="AJ114" s="17">
        <v>377.53000000000065</v>
      </c>
      <c r="AK114" s="17">
        <v>2162.4400000000023</v>
      </c>
      <c r="AL114" s="17">
        <v>3137.5</v>
      </c>
      <c r="AM114" s="17">
        <v>2328.0500000000029</v>
      </c>
      <c r="AN114" s="17">
        <v>3143.6399999999994</v>
      </c>
      <c r="AO114" s="20">
        <f t="shared" si="20"/>
        <v>11491.799999999883</v>
      </c>
      <c r="AP114" s="20">
        <f t="shared" si="22"/>
        <v>12792.569999999754</v>
      </c>
      <c r="AQ114" s="20">
        <f t="shared" si="22"/>
        <v>8546.8300000000836</v>
      </c>
      <c r="AR114" s="20">
        <f t="shared" si="22"/>
        <v>9486.4100000000581</v>
      </c>
      <c r="AS114" s="20">
        <f t="shared" si="22"/>
        <v>8237.0700000000015</v>
      </c>
      <c r="AT114" s="20">
        <f t="shared" si="22"/>
        <v>9049.8799999999774</v>
      </c>
      <c r="AU114" s="20">
        <f t="shared" si="22"/>
        <v>20348.499999999571</v>
      </c>
      <c r="AV114" s="20">
        <f t="shared" si="22"/>
        <v>1380.6099999999981</v>
      </c>
      <c r="AW114" s="20">
        <f t="shared" si="22"/>
        <v>7986.0200000000204</v>
      </c>
      <c r="AX114" s="20">
        <f t="shared" si="22"/>
        <v>11699.810000000307</v>
      </c>
      <c r="AY114" s="20">
        <f t="shared" si="22"/>
        <v>8770.2199999999102</v>
      </c>
      <c r="AZ114" s="20">
        <f t="shared" si="22"/>
        <v>11962.120000000046</v>
      </c>
      <c r="BA114" s="17">
        <v>90.93</v>
      </c>
      <c r="BB114" s="17">
        <v>101.57</v>
      </c>
      <c r="BC114" s="17">
        <v>68.069999999999993</v>
      </c>
      <c r="BD114" s="17">
        <v>75.819999999999993</v>
      </c>
      <c r="BE114" s="17">
        <v>66.05</v>
      </c>
      <c r="BF114" s="17">
        <v>72.83</v>
      </c>
      <c r="BG114" s="17">
        <v>164.31</v>
      </c>
      <c r="BH114" s="17">
        <v>11.19</v>
      </c>
      <c r="BI114" s="17">
        <v>64.959999999999994</v>
      </c>
      <c r="BJ114" s="17">
        <v>95.51</v>
      </c>
      <c r="BK114" s="17">
        <v>71.86</v>
      </c>
      <c r="BL114" s="17">
        <v>98.37</v>
      </c>
      <c r="BM114" s="20">
        <f t="shared" si="21"/>
        <v>11582.729999999883</v>
      </c>
      <c r="BN114" s="20">
        <f t="shared" si="23"/>
        <v>12894.139999999754</v>
      </c>
      <c r="BO114" s="20">
        <f t="shared" si="23"/>
        <v>8614.9000000000833</v>
      </c>
      <c r="BP114" s="20">
        <f t="shared" si="23"/>
        <v>9562.2300000000578</v>
      </c>
      <c r="BQ114" s="20">
        <f t="shared" si="23"/>
        <v>8303.1200000000008</v>
      </c>
      <c r="BR114" s="20">
        <f t="shared" si="23"/>
        <v>9122.7099999999773</v>
      </c>
      <c r="BS114" s="20">
        <f t="shared" si="23"/>
        <v>20512.809999999572</v>
      </c>
      <c r="BT114" s="20">
        <f t="shared" si="23"/>
        <v>1391.7999999999981</v>
      </c>
      <c r="BU114" s="20">
        <f t="shared" si="23"/>
        <v>8050.9800000000205</v>
      </c>
      <c r="BV114" s="20">
        <f t="shared" si="23"/>
        <v>11795.320000000307</v>
      </c>
      <c r="BW114" s="20">
        <f t="shared" si="23"/>
        <v>8842.0799999999108</v>
      </c>
      <c r="BX114" s="20">
        <f t="shared" si="23"/>
        <v>12060.490000000047</v>
      </c>
      <c r="BY114" s="17">
        <f t="shared" si="14"/>
        <v>83796.979999999603</v>
      </c>
      <c r="BZ114" s="17">
        <f t="shared" si="15"/>
        <v>4189.8400000000011</v>
      </c>
      <c r="CA114" s="17">
        <f t="shared" si="16"/>
        <v>34746.490000000013</v>
      </c>
      <c r="CB114" s="17">
        <f t="shared" si="17"/>
        <v>122733.30999999963</v>
      </c>
    </row>
    <row r="115" spans="1:80" x14ac:dyDescent="0.25">
      <c r="A115" t="str">
        <f t="shared" si="24"/>
        <v>EPPA.SD6</v>
      </c>
      <c r="B115" s="1" t="s">
        <v>186</v>
      </c>
      <c r="C115" s="1" t="s">
        <v>187</v>
      </c>
      <c r="D115" s="1" t="s">
        <v>187</v>
      </c>
      <c r="E115" s="17">
        <v>7267.6199999998789</v>
      </c>
      <c r="F115" s="17">
        <v>9247.0100000000093</v>
      </c>
      <c r="G115" s="17">
        <v>8217.2199999999721</v>
      </c>
      <c r="H115" s="17">
        <v>7207.0900000000838</v>
      </c>
      <c r="I115" s="17">
        <v>6884.020000000135</v>
      </c>
      <c r="J115" s="17">
        <v>6751.7899999999208</v>
      </c>
      <c r="K115" s="17">
        <v>20259.790000000037</v>
      </c>
      <c r="L115" s="17">
        <v>9199.6999999999534</v>
      </c>
      <c r="M115" s="17">
        <v>6631.9100000000035</v>
      </c>
      <c r="N115" s="17">
        <v>9190.8300000000745</v>
      </c>
      <c r="O115" s="17">
        <v>6718.7900000000373</v>
      </c>
      <c r="P115" s="17">
        <v>8041.1999999999534</v>
      </c>
      <c r="Q115" s="20">
        <v>363.3799999999992</v>
      </c>
      <c r="R115" s="20">
        <v>462.35000000000036</v>
      </c>
      <c r="S115" s="20">
        <v>410.86000000000058</v>
      </c>
      <c r="T115" s="20">
        <v>360.35000000000036</v>
      </c>
      <c r="U115" s="20">
        <v>344.20000000000073</v>
      </c>
      <c r="V115" s="20">
        <v>337.58999999999833</v>
      </c>
      <c r="W115" s="20">
        <v>1012.9900000000052</v>
      </c>
      <c r="X115" s="20">
        <v>459.9800000000032</v>
      </c>
      <c r="Y115" s="20">
        <v>331.60000000000036</v>
      </c>
      <c r="Z115" s="20">
        <v>459.54000000000087</v>
      </c>
      <c r="AA115" s="20">
        <v>335.94000000000051</v>
      </c>
      <c r="AB115" s="20">
        <v>402.05999999999949</v>
      </c>
      <c r="AC115" s="17">
        <v>3126.9700000000012</v>
      </c>
      <c r="AD115" s="17">
        <v>3931.5</v>
      </c>
      <c r="AE115" s="17">
        <v>3455.8500000000058</v>
      </c>
      <c r="AF115" s="17">
        <v>2994.3000000000029</v>
      </c>
      <c r="AG115" s="17">
        <v>2826.1299999999901</v>
      </c>
      <c r="AH115" s="17">
        <v>2737.429999999993</v>
      </c>
      <c r="AI115" s="17">
        <v>8114.1900000000023</v>
      </c>
      <c r="AJ115" s="17">
        <v>3635.7099999999919</v>
      </c>
      <c r="AK115" s="17">
        <v>2585.7200000000012</v>
      </c>
      <c r="AL115" s="17">
        <v>3536.2100000000064</v>
      </c>
      <c r="AM115" s="17">
        <v>2549.4099999999889</v>
      </c>
      <c r="AN115" s="17">
        <v>3009.8899999999994</v>
      </c>
      <c r="AO115" s="20">
        <f t="shared" si="20"/>
        <v>10757.969999999879</v>
      </c>
      <c r="AP115" s="20">
        <f t="shared" si="22"/>
        <v>13640.86000000001</v>
      </c>
      <c r="AQ115" s="20">
        <f t="shared" si="22"/>
        <v>12083.929999999978</v>
      </c>
      <c r="AR115" s="20">
        <f t="shared" si="22"/>
        <v>10561.740000000087</v>
      </c>
      <c r="AS115" s="20">
        <f t="shared" si="22"/>
        <v>10054.350000000126</v>
      </c>
      <c r="AT115" s="20">
        <f t="shared" si="22"/>
        <v>9826.8099999999122</v>
      </c>
      <c r="AU115" s="20">
        <f t="shared" si="22"/>
        <v>29386.970000000045</v>
      </c>
      <c r="AV115" s="20">
        <f t="shared" si="22"/>
        <v>13295.389999999948</v>
      </c>
      <c r="AW115" s="20">
        <f t="shared" si="22"/>
        <v>9549.230000000005</v>
      </c>
      <c r="AX115" s="20">
        <f t="shared" si="22"/>
        <v>13186.580000000082</v>
      </c>
      <c r="AY115" s="20">
        <f t="shared" si="22"/>
        <v>9604.1400000000267</v>
      </c>
      <c r="AZ115" s="20">
        <f t="shared" si="22"/>
        <v>11453.149999999952</v>
      </c>
      <c r="BA115" s="17">
        <v>85.12</v>
      </c>
      <c r="BB115" s="17">
        <v>108.3</v>
      </c>
      <c r="BC115" s="17">
        <v>96.24</v>
      </c>
      <c r="BD115" s="17">
        <v>84.41</v>
      </c>
      <c r="BE115" s="17">
        <v>80.63</v>
      </c>
      <c r="BF115" s="17">
        <v>79.08</v>
      </c>
      <c r="BG115" s="17">
        <v>237.29</v>
      </c>
      <c r="BH115" s="17">
        <v>107.75</v>
      </c>
      <c r="BI115" s="17">
        <v>77.67</v>
      </c>
      <c r="BJ115" s="17">
        <v>107.65</v>
      </c>
      <c r="BK115" s="17">
        <v>78.69</v>
      </c>
      <c r="BL115" s="17">
        <v>94.18</v>
      </c>
      <c r="BM115" s="20">
        <f t="shared" si="21"/>
        <v>10843.08999999988</v>
      </c>
      <c r="BN115" s="20">
        <f t="shared" si="23"/>
        <v>13749.160000000009</v>
      </c>
      <c r="BO115" s="20">
        <f t="shared" si="23"/>
        <v>12180.169999999978</v>
      </c>
      <c r="BP115" s="20">
        <f t="shared" si="23"/>
        <v>10646.150000000087</v>
      </c>
      <c r="BQ115" s="20">
        <f t="shared" si="23"/>
        <v>10134.980000000125</v>
      </c>
      <c r="BR115" s="20">
        <f t="shared" si="23"/>
        <v>9905.8899999999121</v>
      </c>
      <c r="BS115" s="20">
        <f t="shared" si="23"/>
        <v>29624.260000000046</v>
      </c>
      <c r="BT115" s="20">
        <f t="shared" si="23"/>
        <v>13403.139999999948</v>
      </c>
      <c r="BU115" s="20">
        <f t="shared" si="23"/>
        <v>9626.9000000000051</v>
      </c>
      <c r="BV115" s="20">
        <f t="shared" si="23"/>
        <v>13294.230000000081</v>
      </c>
      <c r="BW115" s="20">
        <f t="shared" si="23"/>
        <v>9682.8300000000272</v>
      </c>
      <c r="BX115" s="20">
        <f t="shared" si="23"/>
        <v>11547.329999999953</v>
      </c>
      <c r="BY115" s="17">
        <f t="shared" si="14"/>
        <v>105616.97000000006</v>
      </c>
      <c r="BZ115" s="17">
        <f t="shared" si="15"/>
        <v>5280.8400000000092</v>
      </c>
      <c r="CA115" s="17">
        <f t="shared" si="16"/>
        <v>43740.319999999992</v>
      </c>
      <c r="CB115" s="17">
        <f t="shared" si="17"/>
        <v>154638.13000000006</v>
      </c>
    </row>
    <row r="116" spans="1:80" x14ac:dyDescent="0.25">
      <c r="A116" t="str">
        <f t="shared" si="24"/>
        <v>STC.BCHIMP</v>
      </c>
      <c r="B116" s="1" t="s">
        <v>691</v>
      </c>
      <c r="C116" s="1" t="s">
        <v>692</v>
      </c>
      <c r="D116" s="1" t="s">
        <v>21</v>
      </c>
      <c r="E116" s="17">
        <v>78.259999999999764</v>
      </c>
      <c r="F116" s="17">
        <v>292.32000000000153</v>
      </c>
      <c r="G116" s="17">
        <v>99.860000000000582</v>
      </c>
      <c r="H116" s="17">
        <v>14.410000000000082</v>
      </c>
      <c r="I116" s="17">
        <v>23.549999999999955</v>
      </c>
      <c r="J116" s="17">
        <v>4.3199999999999932</v>
      </c>
      <c r="K116" s="17">
        <v>4.3199999999999932</v>
      </c>
      <c r="L116" s="17">
        <v>0</v>
      </c>
      <c r="M116" s="17">
        <v>30.389999999999873</v>
      </c>
      <c r="N116" s="17">
        <v>18.810000000000059</v>
      </c>
      <c r="O116" s="17">
        <v>6.5300000000000296</v>
      </c>
      <c r="P116" s="17">
        <v>20.789999999999964</v>
      </c>
      <c r="Q116" s="20">
        <v>3.9099999999999966</v>
      </c>
      <c r="R116" s="20">
        <v>14.620000000000005</v>
      </c>
      <c r="S116" s="20">
        <v>4.9899999999999807</v>
      </c>
      <c r="T116" s="20">
        <v>0.72000000000000242</v>
      </c>
      <c r="U116" s="20">
        <v>1.1799999999999997</v>
      </c>
      <c r="V116" s="20">
        <v>0.20999999999999908</v>
      </c>
      <c r="W116" s="20">
        <v>0.22000000000000064</v>
      </c>
      <c r="X116" s="20">
        <v>0</v>
      </c>
      <c r="Y116" s="20">
        <v>1.5200000000000031</v>
      </c>
      <c r="Z116" s="20">
        <v>0.95000000000000284</v>
      </c>
      <c r="AA116" s="20">
        <v>0.33000000000000007</v>
      </c>
      <c r="AB116" s="20">
        <v>1.0399999999999991</v>
      </c>
      <c r="AC116" s="17">
        <v>33.679999999999836</v>
      </c>
      <c r="AD116" s="17">
        <v>124.28000000000065</v>
      </c>
      <c r="AE116" s="17">
        <v>42</v>
      </c>
      <c r="AF116" s="17">
        <v>5.9799999999999898</v>
      </c>
      <c r="AG116" s="17">
        <v>9.6700000000000159</v>
      </c>
      <c r="AH116" s="17">
        <v>1.75</v>
      </c>
      <c r="AI116" s="17">
        <v>1.730000000000004</v>
      </c>
      <c r="AJ116" s="17">
        <v>0</v>
      </c>
      <c r="AK116" s="17">
        <v>11.850000000000023</v>
      </c>
      <c r="AL116" s="17">
        <v>7.2400000000000091</v>
      </c>
      <c r="AM116" s="17">
        <v>2.480000000000004</v>
      </c>
      <c r="AN116" s="17">
        <v>7.7799999999999727</v>
      </c>
      <c r="AO116" s="20">
        <f t="shared" si="20"/>
        <v>115.8499999999996</v>
      </c>
      <c r="AP116" s="20">
        <f t="shared" si="22"/>
        <v>431.22000000000219</v>
      </c>
      <c r="AQ116" s="20">
        <f t="shared" si="22"/>
        <v>146.85000000000056</v>
      </c>
      <c r="AR116" s="20">
        <f t="shared" si="22"/>
        <v>21.110000000000074</v>
      </c>
      <c r="AS116" s="20">
        <f t="shared" si="22"/>
        <v>34.39999999999997</v>
      </c>
      <c r="AT116" s="20">
        <f t="shared" si="22"/>
        <v>6.2799999999999923</v>
      </c>
      <c r="AU116" s="20">
        <f t="shared" si="22"/>
        <v>6.2699999999999978</v>
      </c>
      <c r="AV116" s="20">
        <f t="shared" si="22"/>
        <v>0</v>
      </c>
      <c r="AW116" s="20">
        <f t="shared" si="22"/>
        <v>43.759999999999899</v>
      </c>
      <c r="AX116" s="20">
        <f t="shared" si="22"/>
        <v>27.000000000000071</v>
      </c>
      <c r="AY116" s="20">
        <f t="shared" si="22"/>
        <v>9.3400000000000336</v>
      </c>
      <c r="AZ116" s="20">
        <f t="shared" si="22"/>
        <v>29.609999999999935</v>
      </c>
      <c r="BA116" s="17">
        <v>0.92</v>
      </c>
      <c r="BB116" s="17">
        <v>3.42</v>
      </c>
      <c r="BC116" s="17">
        <v>1.17</v>
      </c>
      <c r="BD116" s="17">
        <v>0.17</v>
      </c>
      <c r="BE116" s="17">
        <v>0.28000000000000003</v>
      </c>
      <c r="BF116" s="17">
        <v>0.05</v>
      </c>
      <c r="BG116" s="17">
        <v>0.05</v>
      </c>
      <c r="BH116" s="17">
        <v>0</v>
      </c>
      <c r="BI116" s="17">
        <v>0.36</v>
      </c>
      <c r="BJ116" s="17">
        <v>0.22</v>
      </c>
      <c r="BK116" s="17">
        <v>0.08</v>
      </c>
      <c r="BL116" s="17">
        <v>0.24</v>
      </c>
      <c r="BM116" s="20">
        <f t="shared" si="21"/>
        <v>116.7699999999996</v>
      </c>
      <c r="BN116" s="20">
        <f t="shared" si="23"/>
        <v>434.6400000000022</v>
      </c>
      <c r="BO116" s="20">
        <f t="shared" si="23"/>
        <v>148.02000000000055</v>
      </c>
      <c r="BP116" s="20">
        <f t="shared" si="23"/>
        <v>21.280000000000076</v>
      </c>
      <c r="BQ116" s="20">
        <f t="shared" si="23"/>
        <v>34.679999999999971</v>
      </c>
      <c r="BR116" s="20">
        <f t="shared" si="23"/>
        <v>6.3299999999999921</v>
      </c>
      <c r="BS116" s="20">
        <f t="shared" si="23"/>
        <v>6.3199999999999976</v>
      </c>
      <c r="BT116" s="20">
        <f t="shared" si="23"/>
        <v>0</v>
      </c>
      <c r="BU116" s="20">
        <f t="shared" si="23"/>
        <v>44.119999999999898</v>
      </c>
      <c r="BV116" s="20">
        <f t="shared" si="23"/>
        <v>27.22000000000007</v>
      </c>
      <c r="BW116" s="20">
        <f t="shared" si="23"/>
        <v>9.4200000000000337</v>
      </c>
      <c r="BX116" s="20">
        <f t="shared" si="23"/>
        <v>29.849999999999934</v>
      </c>
      <c r="BY116" s="17">
        <f t="shared" si="14"/>
        <v>593.56000000000176</v>
      </c>
      <c r="BZ116" s="17">
        <f t="shared" si="15"/>
        <v>29.689999999999984</v>
      </c>
      <c r="CA116" s="17">
        <f t="shared" si="16"/>
        <v>255.40000000000052</v>
      </c>
      <c r="CB116" s="17">
        <f t="shared" si="17"/>
        <v>878.65000000000236</v>
      </c>
    </row>
    <row r="117" spans="1:80" x14ac:dyDescent="0.25">
      <c r="A117" t="str">
        <f t="shared" si="24"/>
        <v>TCN.SH1</v>
      </c>
      <c r="B117" s="1" t="s">
        <v>33</v>
      </c>
      <c r="C117" s="1" t="s">
        <v>188</v>
      </c>
      <c r="D117" s="1" t="s">
        <v>188</v>
      </c>
      <c r="E117" s="17">
        <v>1663.7199999999721</v>
      </c>
      <c r="F117" s="17">
        <v>1883.1500000000233</v>
      </c>
      <c r="G117" s="17">
        <v>1425.2900000000373</v>
      </c>
      <c r="H117" s="17">
        <v>1402.6600000000326</v>
      </c>
      <c r="I117" s="17">
        <v>1281.1199999999953</v>
      </c>
      <c r="J117" s="17">
        <v>1153.4000000000233</v>
      </c>
      <c r="K117" s="17">
        <v>4236.0400000000373</v>
      </c>
      <c r="L117" s="17">
        <v>1506.3199999999488</v>
      </c>
      <c r="M117" s="17">
        <v>1086.6199999999953</v>
      </c>
      <c r="N117" s="17">
        <v>1569.5599999999395</v>
      </c>
      <c r="O117" s="17">
        <v>1369.7000000000698</v>
      </c>
      <c r="P117" s="17">
        <v>1808.359999999986</v>
      </c>
      <c r="Q117" s="20">
        <v>83.179999999993015</v>
      </c>
      <c r="R117" s="20">
        <v>94.159999999996217</v>
      </c>
      <c r="S117" s="20">
        <v>71.260000000002037</v>
      </c>
      <c r="T117" s="20">
        <v>70.129999999997381</v>
      </c>
      <c r="U117" s="20">
        <v>64.05000000000291</v>
      </c>
      <c r="V117" s="20">
        <v>57.670000000001892</v>
      </c>
      <c r="W117" s="20">
        <v>211.80000000000291</v>
      </c>
      <c r="X117" s="20">
        <v>75.319999999999709</v>
      </c>
      <c r="Y117" s="20">
        <v>54.330000000001746</v>
      </c>
      <c r="Z117" s="20">
        <v>78.480000000003201</v>
      </c>
      <c r="AA117" s="20">
        <v>68.479999999999563</v>
      </c>
      <c r="AB117" s="20">
        <v>90.42000000000553</v>
      </c>
      <c r="AC117" s="17">
        <v>715.8300000000163</v>
      </c>
      <c r="AD117" s="17">
        <v>800.65000000002328</v>
      </c>
      <c r="AE117" s="17">
        <v>599.42000000001281</v>
      </c>
      <c r="AF117" s="17">
        <v>582.76000000000931</v>
      </c>
      <c r="AG117" s="17">
        <v>525.94000000000233</v>
      </c>
      <c r="AH117" s="17">
        <v>467.63999999998487</v>
      </c>
      <c r="AI117" s="17">
        <v>1696.5700000000652</v>
      </c>
      <c r="AJ117" s="17">
        <v>595.29999999998836</v>
      </c>
      <c r="AK117" s="17">
        <v>423.66000000000349</v>
      </c>
      <c r="AL117" s="17">
        <v>603.88999999998487</v>
      </c>
      <c r="AM117" s="17">
        <v>519.72999999998137</v>
      </c>
      <c r="AN117" s="17">
        <v>676.87999999997555</v>
      </c>
      <c r="AO117" s="20">
        <f t="shared" si="20"/>
        <v>2462.7299999999814</v>
      </c>
      <c r="AP117" s="20">
        <f t="shared" si="22"/>
        <v>2777.9600000000428</v>
      </c>
      <c r="AQ117" s="20">
        <f t="shared" si="22"/>
        <v>2095.9700000000521</v>
      </c>
      <c r="AR117" s="20">
        <f t="shared" si="22"/>
        <v>2055.5500000000393</v>
      </c>
      <c r="AS117" s="20">
        <f t="shared" si="22"/>
        <v>1871.1100000000006</v>
      </c>
      <c r="AT117" s="20">
        <f t="shared" si="22"/>
        <v>1678.71000000001</v>
      </c>
      <c r="AU117" s="20">
        <f t="shared" si="22"/>
        <v>6144.4100000001054</v>
      </c>
      <c r="AV117" s="20">
        <f t="shared" si="22"/>
        <v>2176.9399999999368</v>
      </c>
      <c r="AW117" s="20">
        <f t="shared" si="22"/>
        <v>1564.6100000000006</v>
      </c>
      <c r="AX117" s="20">
        <f t="shared" si="22"/>
        <v>2251.9299999999275</v>
      </c>
      <c r="AY117" s="20">
        <f t="shared" si="22"/>
        <v>1957.9100000000508</v>
      </c>
      <c r="AZ117" s="20">
        <f t="shared" si="22"/>
        <v>2575.6599999999671</v>
      </c>
      <c r="BA117" s="17">
        <v>19.489999999999998</v>
      </c>
      <c r="BB117" s="17">
        <v>22.06</v>
      </c>
      <c r="BC117" s="17">
        <v>16.690000000000001</v>
      </c>
      <c r="BD117" s="17">
        <v>16.43</v>
      </c>
      <c r="BE117" s="17">
        <v>15</v>
      </c>
      <c r="BF117" s="17">
        <v>13.51</v>
      </c>
      <c r="BG117" s="17">
        <v>49.61</v>
      </c>
      <c r="BH117" s="17">
        <v>17.64</v>
      </c>
      <c r="BI117" s="17">
        <v>12.73</v>
      </c>
      <c r="BJ117" s="17">
        <v>18.38</v>
      </c>
      <c r="BK117" s="17">
        <v>16.04</v>
      </c>
      <c r="BL117" s="17">
        <v>21.18</v>
      </c>
      <c r="BM117" s="20">
        <f t="shared" si="21"/>
        <v>2482.2199999999812</v>
      </c>
      <c r="BN117" s="20">
        <f t="shared" si="23"/>
        <v>2800.0200000000427</v>
      </c>
      <c r="BO117" s="20">
        <f t="shared" si="23"/>
        <v>2112.6600000000522</v>
      </c>
      <c r="BP117" s="20">
        <f t="shared" si="23"/>
        <v>2071.9800000000391</v>
      </c>
      <c r="BQ117" s="20">
        <f t="shared" si="23"/>
        <v>1886.1100000000006</v>
      </c>
      <c r="BR117" s="20">
        <f t="shared" si="23"/>
        <v>1692.22000000001</v>
      </c>
      <c r="BS117" s="20">
        <f t="shared" si="23"/>
        <v>6194.020000000105</v>
      </c>
      <c r="BT117" s="20">
        <f t="shared" si="23"/>
        <v>2194.5799999999367</v>
      </c>
      <c r="BU117" s="20">
        <f t="shared" si="23"/>
        <v>1577.3400000000006</v>
      </c>
      <c r="BV117" s="20">
        <f t="shared" si="23"/>
        <v>2270.3099999999276</v>
      </c>
      <c r="BW117" s="20">
        <f t="shared" si="23"/>
        <v>1973.9500000000507</v>
      </c>
      <c r="BX117" s="20">
        <f t="shared" si="23"/>
        <v>2596.8399999999669</v>
      </c>
      <c r="BY117" s="17">
        <f t="shared" si="14"/>
        <v>20385.940000000061</v>
      </c>
      <c r="BZ117" s="17">
        <f t="shared" si="15"/>
        <v>1019.2800000000061</v>
      </c>
      <c r="CA117" s="17">
        <f t="shared" si="16"/>
        <v>8447.0300000000479</v>
      </c>
      <c r="CB117" s="17">
        <f t="shared" si="17"/>
        <v>29852.250000000116</v>
      </c>
    </row>
    <row r="118" spans="1:80" x14ac:dyDescent="0.25">
      <c r="A118" t="str">
        <f t="shared" si="24"/>
        <v>TCN.SH2</v>
      </c>
      <c r="B118" s="1" t="s">
        <v>33</v>
      </c>
      <c r="C118" s="1" t="s">
        <v>189</v>
      </c>
      <c r="D118" s="1" t="s">
        <v>189</v>
      </c>
      <c r="E118" s="17">
        <v>3337.5300000000279</v>
      </c>
      <c r="F118" s="17">
        <v>3797.0399999999208</v>
      </c>
      <c r="G118" s="17">
        <v>3085.7899999999208</v>
      </c>
      <c r="H118" s="17">
        <v>1198.8800000000047</v>
      </c>
      <c r="I118" s="17">
        <v>2345.2199999999721</v>
      </c>
      <c r="J118" s="17">
        <v>2569.3199999999488</v>
      </c>
      <c r="K118" s="17">
        <v>8451.2099999999627</v>
      </c>
      <c r="L118" s="17">
        <v>3962.3699999999953</v>
      </c>
      <c r="M118" s="17">
        <v>2571.0999999999767</v>
      </c>
      <c r="N118" s="17">
        <v>3419.7100000000792</v>
      </c>
      <c r="O118" s="17">
        <v>2527.1900000000605</v>
      </c>
      <c r="P118" s="17">
        <v>3594.9399999999441</v>
      </c>
      <c r="Q118" s="20">
        <v>166.86999999999898</v>
      </c>
      <c r="R118" s="20">
        <v>189.84999999999854</v>
      </c>
      <c r="S118" s="20">
        <v>154.28999999999724</v>
      </c>
      <c r="T118" s="20">
        <v>59.949999999998909</v>
      </c>
      <c r="U118" s="20">
        <v>117.26000000000204</v>
      </c>
      <c r="V118" s="20">
        <v>128.47000000000116</v>
      </c>
      <c r="W118" s="20">
        <v>422.55999999999767</v>
      </c>
      <c r="X118" s="20">
        <v>198.11999999999898</v>
      </c>
      <c r="Y118" s="20">
        <v>128.56000000000131</v>
      </c>
      <c r="Z118" s="20">
        <v>170.9900000000016</v>
      </c>
      <c r="AA118" s="20">
        <v>126.36000000000058</v>
      </c>
      <c r="AB118" s="20">
        <v>179.7400000000016</v>
      </c>
      <c r="AC118" s="17">
        <v>1436.0100000000093</v>
      </c>
      <c r="AD118" s="17">
        <v>1614.3699999999953</v>
      </c>
      <c r="AE118" s="17">
        <v>1297.7699999999895</v>
      </c>
      <c r="AF118" s="17">
        <v>498.08999999999651</v>
      </c>
      <c r="AG118" s="17">
        <v>962.80000000001746</v>
      </c>
      <c r="AH118" s="17">
        <v>1041.7000000000116</v>
      </c>
      <c r="AI118" s="17">
        <v>3384.7699999999604</v>
      </c>
      <c r="AJ118" s="17">
        <v>1565.929999999993</v>
      </c>
      <c r="AK118" s="17">
        <v>1002.4499999999825</v>
      </c>
      <c r="AL118" s="17">
        <v>1315.75</v>
      </c>
      <c r="AM118" s="17">
        <v>958.92999999999302</v>
      </c>
      <c r="AN118" s="17">
        <v>1345.6199999999953</v>
      </c>
      <c r="AO118" s="20">
        <f t="shared" si="20"/>
        <v>4940.4100000000362</v>
      </c>
      <c r="AP118" s="20">
        <f t="shared" si="22"/>
        <v>5601.2599999999147</v>
      </c>
      <c r="AQ118" s="20">
        <f t="shared" si="22"/>
        <v>4537.8499999999076</v>
      </c>
      <c r="AR118" s="20">
        <f t="shared" si="22"/>
        <v>1756.92</v>
      </c>
      <c r="AS118" s="20">
        <f t="shared" si="22"/>
        <v>3425.2799999999916</v>
      </c>
      <c r="AT118" s="20">
        <f t="shared" si="22"/>
        <v>3739.4899999999616</v>
      </c>
      <c r="AU118" s="20">
        <f t="shared" si="22"/>
        <v>12258.539999999921</v>
      </c>
      <c r="AV118" s="20">
        <f t="shared" si="22"/>
        <v>5726.4199999999873</v>
      </c>
      <c r="AW118" s="20">
        <f t="shared" si="22"/>
        <v>3702.1099999999606</v>
      </c>
      <c r="AX118" s="20">
        <f t="shared" si="22"/>
        <v>4906.4500000000808</v>
      </c>
      <c r="AY118" s="20">
        <f t="shared" si="22"/>
        <v>3612.4800000000541</v>
      </c>
      <c r="AZ118" s="20">
        <f t="shared" ref="AP118:AZ140" si="25">P118+AB118+AN118</f>
        <v>5120.2999999999411</v>
      </c>
      <c r="BA118" s="17">
        <v>39.090000000000003</v>
      </c>
      <c r="BB118" s="17">
        <v>44.47</v>
      </c>
      <c r="BC118" s="17">
        <v>36.14</v>
      </c>
      <c r="BD118" s="17">
        <v>14.04</v>
      </c>
      <c r="BE118" s="17">
        <v>27.47</v>
      </c>
      <c r="BF118" s="17">
        <v>30.09</v>
      </c>
      <c r="BG118" s="17">
        <v>98.98</v>
      </c>
      <c r="BH118" s="17">
        <v>46.41</v>
      </c>
      <c r="BI118" s="17">
        <v>30.11</v>
      </c>
      <c r="BJ118" s="17">
        <v>40.049999999999997</v>
      </c>
      <c r="BK118" s="17">
        <v>29.6</v>
      </c>
      <c r="BL118" s="17">
        <v>42.1</v>
      </c>
      <c r="BM118" s="20">
        <f t="shared" si="21"/>
        <v>4979.5000000000364</v>
      </c>
      <c r="BN118" s="20">
        <f t="shared" si="23"/>
        <v>5645.729999999915</v>
      </c>
      <c r="BO118" s="20">
        <f t="shared" si="23"/>
        <v>4573.9899999999079</v>
      </c>
      <c r="BP118" s="20">
        <f t="shared" si="23"/>
        <v>1770.96</v>
      </c>
      <c r="BQ118" s="20">
        <f t="shared" si="23"/>
        <v>3452.7499999999914</v>
      </c>
      <c r="BR118" s="20">
        <f t="shared" si="23"/>
        <v>3769.5799999999617</v>
      </c>
      <c r="BS118" s="20">
        <f t="shared" si="23"/>
        <v>12357.51999999992</v>
      </c>
      <c r="BT118" s="20">
        <f t="shared" si="23"/>
        <v>5772.8299999999872</v>
      </c>
      <c r="BU118" s="20">
        <f t="shared" si="23"/>
        <v>3732.2199999999607</v>
      </c>
      <c r="BV118" s="20">
        <f t="shared" si="23"/>
        <v>4946.5000000000809</v>
      </c>
      <c r="BW118" s="20">
        <f t="shared" si="23"/>
        <v>3642.080000000054</v>
      </c>
      <c r="BX118" s="20">
        <f t="shared" ref="BN118:BX140" si="26">AZ118+BL118</f>
        <v>5162.3999999999414</v>
      </c>
      <c r="BY118" s="17">
        <f t="shared" si="14"/>
        <v>40860.299999999814</v>
      </c>
      <c r="BZ118" s="17">
        <f t="shared" si="15"/>
        <v>2043.0199999999986</v>
      </c>
      <c r="CA118" s="17">
        <f t="shared" si="16"/>
        <v>16902.739999999943</v>
      </c>
      <c r="CB118" s="17">
        <f t="shared" si="17"/>
        <v>59806.059999999758</v>
      </c>
    </row>
    <row r="119" spans="1:80" x14ac:dyDescent="0.25">
      <c r="A119" t="str">
        <f t="shared" si="24"/>
        <v>SHEL.SHCG</v>
      </c>
      <c r="B119" s="1" t="s">
        <v>178</v>
      </c>
      <c r="C119" s="1" t="s">
        <v>191</v>
      </c>
      <c r="D119" s="1" t="s">
        <v>191</v>
      </c>
      <c r="E119" s="17">
        <v>0</v>
      </c>
      <c r="F119" s="17">
        <v>0</v>
      </c>
      <c r="G119" s="17">
        <v>0</v>
      </c>
      <c r="H119" s="17">
        <v>0</v>
      </c>
      <c r="I119" s="17">
        <v>0</v>
      </c>
      <c r="J119" s="17">
        <v>0</v>
      </c>
      <c r="K119" s="17">
        <v>0</v>
      </c>
      <c r="L119" s="17">
        <v>0</v>
      </c>
      <c r="M119" s="17">
        <v>0</v>
      </c>
      <c r="N119" s="17">
        <v>0</v>
      </c>
      <c r="O119" s="17">
        <v>0</v>
      </c>
      <c r="P119" s="17">
        <v>0</v>
      </c>
      <c r="Q119" s="20">
        <v>0</v>
      </c>
      <c r="R119" s="20">
        <v>0</v>
      </c>
      <c r="S119" s="20">
        <v>0</v>
      </c>
      <c r="T119" s="20">
        <v>0</v>
      </c>
      <c r="U119" s="20">
        <v>0</v>
      </c>
      <c r="V119" s="20">
        <v>0</v>
      </c>
      <c r="W119" s="20">
        <v>0</v>
      </c>
      <c r="X119" s="20">
        <v>0</v>
      </c>
      <c r="Y119" s="20">
        <v>0</v>
      </c>
      <c r="Z119" s="20">
        <v>0</v>
      </c>
      <c r="AA119" s="20">
        <v>0</v>
      </c>
      <c r="AB119" s="20">
        <v>0</v>
      </c>
      <c r="AC119" s="17">
        <v>0</v>
      </c>
      <c r="AD119" s="17">
        <v>0</v>
      </c>
      <c r="AE119" s="17">
        <v>0</v>
      </c>
      <c r="AF119" s="17">
        <v>0</v>
      </c>
      <c r="AG119" s="17">
        <v>0</v>
      </c>
      <c r="AH119" s="17">
        <v>0</v>
      </c>
      <c r="AI119" s="17">
        <v>0</v>
      </c>
      <c r="AJ119" s="17">
        <v>0</v>
      </c>
      <c r="AK119" s="17">
        <v>0</v>
      </c>
      <c r="AL119" s="17">
        <v>0</v>
      </c>
      <c r="AM119" s="17">
        <v>0</v>
      </c>
      <c r="AN119" s="17">
        <v>0</v>
      </c>
      <c r="AO119" s="20">
        <f t="shared" si="20"/>
        <v>0</v>
      </c>
      <c r="AP119" s="20">
        <f t="shared" si="25"/>
        <v>0</v>
      </c>
      <c r="AQ119" s="20">
        <f t="shared" si="25"/>
        <v>0</v>
      </c>
      <c r="AR119" s="20">
        <f t="shared" si="25"/>
        <v>0</v>
      </c>
      <c r="AS119" s="20">
        <f t="shared" si="25"/>
        <v>0</v>
      </c>
      <c r="AT119" s="20">
        <f t="shared" si="25"/>
        <v>0</v>
      </c>
      <c r="AU119" s="20">
        <f t="shared" si="25"/>
        <v>0</v>
      </c>
      <c r="AV119" s="20">
        <f t="shared" si="25"/>
        <v>0</v>
      </c>
      <c r="AW119" s="20">
        <f t="shared" si="25"/>
        <v>0</v>
      </c>
      <c r="AX119" s="20">
        <f t="shared" si="25"/>
        <v>0</v>
      </c>
      <c r="AY119" s="20">
        <f t="shared" si="25"/>
        <v>0</v>
      </c>
      <c r="AZ119" s="20">
        <f t="shared" si="25"/>
        <v>0</v>
      </c>
      <c r="BA119" s="17">
        <v>0</v>
      </c>
      <c r="BB119" s="17">
        <v>0</v>
      </c>
      <c r="BC119" s="17">
        <v>0</v>
      </c>
      <c r="BD119" s="17">
        <v>0</v>
      </c>
      <c r="BE119" s="17">
        <v>0</v>
      </c>
      <c r="BF119" s="17">
        <v>0</v>
      </c>
      <c r="BG119" s="17">
        <v>0</v>
      </c>
      <c r="BH119" s="17">
        <v>0</v>
      </c>
      <c r="BI119" s="17">
        <v>0</v>
      </c>
      <c r="BJ119" s="17">
        <v>0</v>
      </c>
      <c r="BK119" s="17">
        <v>0</v>
      </c>
      <c r="BL119" s="17">
        <v>0</v>
      </c>
      <c r="BM119" s="20">
        <f t="shared" si="21"/>
        <v>0</v>
      </c>
      <c r="BN119" s="20">
        <f t="shared" si="26"/>
        <v>0</v>
      </c>
      <c r="BO119" s="20">
        <f t="shared" si="26"/>
        <v>0</v>
      </c>
      <c r="BP119" s="20">
        <f t="shared" si="26"/>
        <v>0</v>
      </c>
      <c r="BQ119" s="20">
        <f t="shared" si="26"/>
        <v>0</v>
      </c>
      <c r="BR119" s="20">
        <f t="shared" si="26"/>
        <v>0</v>
      </c>
      <c r="BS119" s="20">
        <f t="shared" si="26"/>
        <v>0</v>
      </c>
      <c r="BT119" s="20">
        <f t="shared" si="26"/>
        <v>0</v>
      </c>
      <c r="BU119" s="20">
        <f t="shared" si="26"/>
        <v>0</v>
      </c>
      <c r="BV119" s="20">
        <f t="shared" si="26"/>
        <v>0</v>
      </c>
      <c r="BW119" s="20">
        <f t="shared" si="26"/>
        <v>0</v>
      </c>
      <c r="BX119" s="20">
        <f t="shared" si="26"/>
        <v>0</v>
      </c>
      <c r="BY119" s="17">
        <f t="shared" si="14"/>
        <v>0</v>
      </c>
      <c r="BZ119" s="17">
        <f t="shared" si="15"/>
        <v>0</v>
      </c>
      <c r="CA119" s="17">
        <f t="shared" si="16"/>
        <v>0</v>
      </c>
      <c r="CB119" s="17">
        <f t="shared" si="17"/>
        <v>0</v>
      </c>
    </row>
    <row r="120" spans="1:80" x14ac:dyDescent="0.25">
      <c r="A120" t="str">
        <f t="shared" si="24"/>
        <v>NESI.BCHIMP</v>
      </c>
      <c r="B120" s="1" t="s">
        <v>194</v>
      </c>
      <c r="C120" s="1" t="s">
        <v>195</v>
      </c>
      <c r="D120" s="1" t="s">
        <v>21</v>
      </c>
      <c r="E120" s="17">
        <v>508.84999999999854</v>
      </c>
      <c r="F120" s="17">
        <v>816.44000000000233</v>
      </c>
      <c r="G120" s="17">
        <v>1313.8399999999965</v>
      </c>
      <c r="H120" s="17">
        <v>733.59999999999854</v>
      </c>
      <c r="I120" s="17">
        <v>244.79000000000087</v>
      </c>
      <c r="J120" s="17">
        <v>885.66000000001077</v>
      </c>
      <c r="K120" s="17">
        <v>3129.7300000000105</v>
      </c>
      <c r="L120" s="17">
        <v>1295.0500000000175</v>
      </c>
      <c r="M120" s="17">
        <v>436.41000000000349</v>
      </c>
      <c r="N120" s="17">
        <v>463.4900000000016</v>
      </c>
      <c r="O120" s="17">
        <v>310.32999999999993</v>
      </c>
      <c r="P120" s="17">
        <v>941.76999999998952</v>
      </c>
      <c r="Q120" s="20">
        <v>25.450000000000045</v>
      </c>
      <c r="R120" s="20">
        <v>40.819999999999936</v>
      </c>
      <c r="S120" s="20">
        <v>65.690000000000055</v>
      </c>
      <c r="T120" s="20">
        <v>36.680000000000064</v>
      </c>
      <c r="U120" s="20">
        <v>12.229999999999961</v>
      </c>
      <c r="V120" s="20">
        <v>44.279999999999973</v>
      </c>
      <c r="W120" s="20">
        <v>156.48999999999978</v>
      </c>
      <c r="X120" s="20">
        <v>64.75</v>
      </c>
      <c r="Y120" s="20">
        <v>21.82000000000005</v>
      </c>
      <c r="Z120" s="20">
        <v>23.180000000000064</v>
      </c>
      <c r="AA120" s="20">
        <v>15.509999999999991</v>
      </c>
      <c r="AB120" s="20">
        <v>47.090000000000146</v>
      </c>
      <c r="AC120" s="17">
        <v>218.94000000000051</v>
      </c>
      <c r="AD120" s="17">
        <v>347.11999999999898</v>
      </c>
      <c r="AE120" s="17">
        <v>552.56000000000131</v>
      </c>
      <c r="AF120" s="17">
        <v>304.78000000000065</v>
      </c>
      <c r="AG120" s="17">
        <v>100.5</v>
      </c>
      <c r="AH120" s="17">
        <v>359.07999999999993</v>
      </c>
      <c r="AI120" s="17">
        <v>1253.4700000000012</v>
      </c>
      <c r="AJ120" s="17">
        <v>511.79999999999927</v>
      </c>
      <c r="AK120" s="17">
        <v>170.14999999999964</v>
      </c>
      <c r="AL120" s="17">
        <v>178.32999999999993</v>
      </c>
      <c r="AM120" s="17">
        <v>117.75999999999931</v>
      </c>
      <c r="AN120" s="17">
        <v>352.51000000000022</v>
      </c>
      <c r="AO120" s="20">
        <f t="shared" si="20"/>
        <v>753.2399999999991</v>
      </c>
      <c r="AP120" s="20">
        <f t="shared" si="25"/>
        <v>1204.3800000000012</v>
      </c>
      <c r="AQ120" s="20">
        <f t="shared" si="25"/>
        <v>1932.0899999999979</v>
      </c>
      <c r="AR120" s="20">
        <f t="shared" si="25"/>
        <v>1075.0599999999993</v>
      </c>
      <c r="AS120" s="20">
        <f t="shared" si="25"/>
        <v>357.52000000000083</v>
      </c>
      <c r="AT120" s="20">
        <f t="shared" si="25"/>
        <v>1289.0200000000107</v>
      </c>
      <c r="AU120" s="20">
        <f t="shared" si="25"/>
        <v>4539.6900000000114</v>
      </c>
      <c r="AV120" s="20">
        <f t="shared" si="25"/>
        <v>1871.6000000000167</v>
      </c>
      <c r="AW120" s="20">
        <f t="shared" si="25"/>
        <v>628.38000000000318</v>
      </c>
      <c r="AX120" s="20">
        <f t="shared" si="25"/>
        <v>665.00000000000159</v>
      </c>
      <c r="AY120" s="20">
        <f t="shared" si="25"/>
        <v>443.59999999999923</v>
      </c>
      <c r="AZ120" s="20">
        <f t="shared" si="25"/>
        <v>1341.3699999999899</v>
      </c>
      <c r="BA120" s="17">
        <v>5.96</v>
      </c>
      <c r="BB120" s="17">
        <v>9.56</v>
      </c>
      <c r="BC120" s="17">
        <v>15.39</v>
      </c>
      <c r="BD120" s="17">
        <v>8.59</v>
      </c>
      <c r="BE120" s="17">
        <v>2.87</v>
      </c>
      <c r="BF120" s="17">
        <v>10.37</v>
      </c>
      <c r="BG120" s="17">
        <v>36.659999999999997</v>
      </c>
      <c r="BH120" s="17">
        <v>15.17</v>
      </c>
      <c r="BI120" s="17">
        <v>5.1100000000000003</v>
      </c>
      <c r="BJ120" s="17">
        <v>5.43</v>
      </c>
      <c r="BK120" s="17">
        <v>3.63</v>
      </c>
      <c r="BL120" s="17">
        <v>11.03</v>
      </c>
      <c r="BM120" s="20">
        <f t="shared" si="21"/>
        <v>759.19999999999914</v>
      </c>
      <c r="BN120" s="20">
        <f t="shared" si="26"/>
        <v>1213.9400000000012</v>
      </c>
      <c r="BO120" s="20">
        <f t="shared" si="26"/>
        <v>1947.479999999998</v>
      </c>
      <c r="BP120" s="20">
        <f t="shared" si="26"/>
        <v>1083.6499999999992</v>
      </c>
      <c r="BQ120" s="20">
        <f t="shared" si="26"/>
        <v>360.39000000000084</v>
      </c>
      <c r="BR120" s="20">
        <f t="shared" si="26"/>
        <v>1299.3900000000106</v>
      </c>
      <c r="BS120" s="20">
        <f t="shared" si="26"/>
        <v>4576.3500000000113</v>
      </c>
      <c r="BT120" s="20">
        <f t="shared" si="26"/>
        <v>1886.7700000000168</v>
      </c>
      <c r="BU120" s="20">
        <f t="shared" si="26"/>
        <v>633.49000000000319</v>
      </c>
      <c r="BV120" s="20">
        <f t="shared" si="26"/>
        <v>670.43000000000154</v>
      </c>
      <c r="BW120" s="20">
        <f t="shared" si="26"/>
        <v>447.22999999999922</v>
      </c>
      <c r="BX120" s="20">
        <f t="shared" si="26"/>
        <v>1352.3999999999899</v>
      </c>
      <c r="BY120" s="17">
        <f t="shared" si="14"/>
        <v>11079.96000000003</v>
      </c>
      <c r="BZ120" s="17">
        <f t="shared" si="15"/>
        <v>553.99</v>
      </c>
      <c r="CA120" s="17">
        <f t="shared" si="16"/>
        <v>4596.7700000000013</v>
      </c>
      <c r="CB120" s="17">
        <f t="shared" si="17"/>
        <v>16230.720000000032</v>
      </c>
    </row>
    <row r="121" spans="1:80" x14ac:dyDescent="0.25">
      <c r="A121" t="str">
        <f t="shared" si="24"/>
        <v>TAU.SPR</v>
      </c>
      <c r="B121" s="1" t="s">
        <v>31</v>
      </c>
      <c r="C121" s="1" t="s">
        <v>196</v>
      </c>
      <c r="D121" s="1" t="s">
        <v>196</v>
      </c>
      <c r="E121" s="17">
        <v>657.7100000000064</v>
      </c>
      <c r="F121" s="17">
        <v>572.69000000000233</v>
      </c>
      <c r="G121" s="17">
        <v>528.41000000000349</v>
      </c>
      <c r="H121" s="17">
        <v>488.1200000000099</v>
      </c>
      <c r="I121" s="17">
        <v>548.19000000000233</v>
      </c>
      <c r="J121" s="17">
        <v>859.66000000000349</v>
      </c>
      <c r="K121" s="17">
        <v>2198.9500000000116</v>
      </c>
      <c r="L121" s="17">
        <v>710.16999999999825</v>
      </c>
      <c r="M121" s="17">
        <v>248.77000000000044</v>
      </c>
      <c r="N121" s="17">
        <v>426.16000000000349</v>
      </c>
      <c r="O121" s="17">
        <v>421.67000000000553</v>
      </c>
      <c r="P121" s="17">
        <v>731.1200000000099</v>
      </c>
      <c r="Q121" s="20">
        <v>32.889999999999873</v>
      </c>
      <c r="R121" s="20">
        <v>28.639999999999873</v>
      </c>
      <c r="S121" s="20">
        <v>26.420000000000073</v>
      </c>
      <c r="T121" s="20">
        <v>24.400000000000091</v>
      </c>
      <c r="U121" s="20">
        <v>27.410000000000309</v>
      </c>
      <c r="V121" s="20">
        <v>42.990000000000691</v>
      </c>
      <c r="W121" s="20">
        <v>109.95000000000073</v>
      </c>
      <c r="X121" s="20">
        <v>35.5</v>
      </c>
      <c r="Y121" s="20">
        <v>12.440000000000055</v>
      </c>
      <c r="Z121" s="20">
        <v>21.309999999999945</v>
      </c>
      <c r="AA121" s="20">
        <v>21.080000000000382</v>
      </c>
      <c r="AB121" s="20">
        <v>36.5600000000004</v>
      </c>
      <c r="AC121" s="17">
        <v>282.98999999999796</v>
      </c>
      <c r="AD121" s="17">
        <v>243.4900000000016</v>
      </c>
      <c r="AE121" s="17">
        <v>222.22999999999956</v>
      </c>
      <c r="AF121" s="17">
        <v>202.79999999999927</v>
      </c>
      <c r="AG121" s="17">
        <v>225.04999999999927</v>
      </c>
      <c r="AH121" s="17">
        <v>348.54000000000087</v>
      </c>
      <c r="AI121" s="17">
        <v>880.69999999999709</v>
      </c>
      <c r="AJ121" s="17">
        <v>280.65000000000146</v>
      </c>
      <c r="AK121" s="17">
        <v>97</v>
      </c>
      <c r="AL121" s="17">
        <v>163.96999999999753</v>
      </c>
      <c r="AM121" s="17">
        <v>160</v>
      </c>
      <c r="AN121" s="17">
        <v>273.65999999999985</v>
      </c>
      <c r="AO121" s="20">
        <f t="shared" si="20"/>
        <v>973.59000000000424</v>
      </c>
      <c r="AP121" s="20">
        <f t="shared" si="25"/>
        <v>844.8200000000038</v>
      </c>
      <c r="AQ121" s="20">
        <f t="shared" si="25"/>
        <v>777.06000000000313</v>
      </c>
      <c r="AR121" s="20">
        <f t="shared" si="25"/>
        <v>715.32000000000926</v>
      </c>
      <c r="AS121" s="20">
        <f t="shared" si="25"/>
        <v>800.65000000000191</v>
      </c>
      <c r="AT121" s="20">
        <f t="shared" si="25"/>
        <v>1251.1900000000051</v>
      </c>
      <c r="AU121" s="20">
        <f t="shared" si="25"/>
        <v>3189.6000000000095</v>
      </c>
      <c r="AV121" s="20">
        <f t="shared" si="25"/>
        <v>1026.3199999999997</v>
      </c>
      <c r="AW121" s="20">
        <f t="shared" si="25"/>
        <v>358.21000000000049</v>
      </c>
      <c r="AX121" s="20">
        <f t="shared" si="25"/>
        <v>611.44000000000096</v>
      </c>
      <c r="AY121" s="20">
        <f t="shared" si="25"/>
        <v>602.75000000000591</v>
      </c>
      <c r="AZ121" s="20">
        <f t="shared" si="25"/>
        <v>1041.3400000000101</v>
      </c>
      <c r="BA121" s="17">
        <v>7.7</v>
      </c>
      <c r="BB121" s="17">
        <v>6.71</v>
      </c>
      <c r="BC121" s="17">
        <v>6.19</v>
      </c>
      <c r="BD121" s="17">
        <v>5.72</v>
      </c>
      <c r="BE121" s="17">
        <v>6.42</v>
      </c>
      <c r="BF121" s="17">
        <v>10.07</v>
      </c>
      <c r="BG121" s="17">
        <v>25.75</v>
      </c>
      <c r="BH121" s="17">
        <v>8.32</v>
      </c>
      <c r="BI121" s="17">
        <v>2.91</v>
      </c>
      <c r="BJ121" s="17">
        <v>4.99</v>
      </c>
      <c r="BK121" s="17">
        <v>4.9400000000000004</v>
      </c>
      <c r="BL121" s="17">
        <v>8.56</v>
      </c>
      <c r="BM121" s="20">
        <f t="shared" si="21"/>
        <v>981.29000000000428</v>
      </c>
      <c r="BN121" s="20">
        <f t="shared" si="26"/>
        <v>851.53000000000384</v>
      </c>
      <c r="BO121" s="20">
        <f t="shared" si="26"/>
        <v>783.25000000000318</v>
      </c>
      <c r="BP121" s="20">
        <f t="shared" si="26"/>
        <v>721.04000000000929</v>
      </c>
      <c r="BQ121" s="20">
        <f t="shared" si="26"/>
        <v>807.07000000000187</v>
      </c>
      <c r="BR121" s="20">
        <f t="shared" si="26"/>
        <v>1261.260000000005</v>
      </c>
      <c r="BS121" s="20">
        <f t="shared" si="26"/>
        <v>3215.3500000000095</v>
      </c>
      <c r="BT121" s="20">
        <f t="shared" si="26"/>
        <v>1034.6399999999996</v>
      </c>
      <c r="BU121" s="20">
        <f t="shared" si="26"/>
        <v>361.12000000000052</v>
      </c>
      <c r="BV121" s="20">
        <f t="shared" si="26"/>
        <v>616.43000000000097</v>
      </c>
      <c r="BW121" s="20">
        <f t="shared" si="26"/>
        <v>607.69000000000597</v>
      </c>
      <c r="BX121" s="20">
        <f t="shared" si="26"/>
        <v>1049.9000000000101</v>
      </c>
      <c r="BY121" s="17">
        <f t="shared" si="14"/>
        <v>8391.6200000000572</v>
      </c>
      <c r="BZ121" s="17">
        <f t="shared" si="15"/>
        <v>419.59000000000242</v>
      </c>
      <c r="CA121" s="17">
        <f t="shared" si="16"/>
        <v>3479.3599999999942</v>
      </c>
      <c r="CB121" s="17">
        <f t="shared" si="17"/>
        <v>12290.570000000054</v>
      </c>
    </row>
    <row r="122" spans="1:80" x14ac:dyDescent="0.25">
      <c r="A122" t="str">
        <f t="shared" si="24"/>
        <v>NESI.SPCIMP</v>
      </c>
      <c r="B122" s="1" t="s">
        <v>194</v>
      </c>
      <c r="C122" s="1" t="s">
        <v>197</v>
      </c>
      <c r="D122" s="1" t="s">
        <v>73</v>
      </c>
      <c r="E122" s="17">
        <v>347.15999999999622</v>
      </c>
      <c r="F122" s="17">
        <v>119.28999999999905</v>
      </c>
      <c r="G122" s="17">
        <v>317.41999999999825</v>
      </c>
      <c r="H122" s="17">
        <v>461.43000000000029</v>
      </c>
      <c r="I122" s="17">
        <v>244.12999999999738</v>
      </c>
      <c r="J122" s="17">
        <v>345.51000000000204</v>
      </c>
      <c r="K122" s="17">
        <v>2777.7999999999884</v>
      </c>
      <c r="L122" s="17">
        <v>1346.8099999999977</v>
      </c>
      <c r="M122" s="17">
        <v>454.72000000000116</v>
      </c>
      <c r="N122" s="17">
        <v>627.15000000000146</v>
      </c>
      <c r="O122" s="17">
        <v>185.87000000000262</v>
      </c>
      <c r="P122" s="17">
        <v>246.72999999999956</v>
      </c>
      <c r="Q122" s="20">
        <v>17.3599999999999</v>
      </c>
      <c r="R122" s="20">
        <v>5.9599999999999795</v>
      </c>
      <c r="S122" s="20">
        <v>15.869999999999891</v>
      </c>
      <c r="T122" s="20">
        <v>23.069999999999936</v>
      </c>
      <c r="U122" s="20">
        <v>12.209999999999923</v>
      </c>
      <c r="V122" s="20">
        <v>17.269999999999982</v>
      </c>
      <c r="W122" s="20">
        <v>138.88999999999942</v>
      </c>
      <c r="X122" s="20">
        <v>67.340000000000146</v>
      </c>
      <c r="Y122" s="20">
        <v>22.730000000000018</v>
      </c>
      <c r="Z122" s="20">
        <v>31.360000000000127</v>
      </c>
      <c r="AA122" s="20">
        <v>9.2900000000000773</v>
      </c>
      <c r="AB122" s="20">
        <v>12.330000000000041</v>
      </c>
      <c r="AC122" s="17">
        <v>149.3700000000008</v>
      </c>
      <c r="AD122" s="17">
        <v>50.710000000000036</v>
      </c>
      <c r="AE122" s="17">
        <v>133.48999999999978</v>
      </c>
      <c r="AF122" s="17">
        <v>191.69999999999891</v>
      </c>
      <c r="AG122" s="17">
        <v>100.22000000000025</v>
      </c>
      <c r="AH122" s="17">
        <v>140.09000000000015</v>
      </c>
      <c r="AI122" s="17">
        <v>1112.5200000000041</v>
      </c>
      <c r="AJ122" s="17">
        <v>532.2599999999984</v>
      </c>
      <c r="AK122" s="17">
        <v>177.29000000000087</v>
      </c>
      <c r="AL122" s="17">
        <v>241.29999999999927</v>
      </c>
      <c r="AM122" s="17">
        <v>70.529999999999745</v>
      </c>
      <c r="AN122" s="17">
        <v>92.350000000000364</v>
      </c>
      <c r="AO122" s="20">
        <f t="shared" si="20"/>
        <v>513.88999999999692</v>
      </c>
      <c r="AP122" s="20">
        <f t="shared" si="25"/>
        <v>175.95999999999907</v>
      </c>
      <c r="AQ122" s="20">
        <f t="shared" si="25"/>
        <v>466.77999999999793</v>
      </c>
      <c r="AR122" s="20">
        <f t="shared" si="25"/>
        <v>676.19999999999914</v>
      </c>
      <c r="AS122" s="20">
        <f t="shared" si="25"/>
        <v>356.55999999999756</v>
      </c>
      <c r="AT122" s="20">
        <f t="shared" si="25"/>
        <v>502.87000000000216</v>
      </c>
      <c r="AU122" s="20">
        <f t="shared" si="25"/>
        <v>4029.2099999999919</v>
      </c>
      <c r="AV122" s="20">
        <f t="shared" si="25"/>
        <v>1946.4099999999962</v>
      </c>
      <c r="AW122" s="20">
        <f t="shared" si="25"/>
        <v>654.74000000000206</v>
      </c>
      <c r="AX122" s="20">
        <f t="shared" si="25"/>
        <v>899.81000000000085</v>
      </c>
      <c r="AY122" s="20">
        <f t="shared" si="25"/>
        <v>265.69000000000244</v>
      </c>
      <c r="AZ122" s="20">
        <f t="shared" si="25"/>
        <v>351.40999999999997</v>
      </c>
      <c r="BA122" s="17">
        <v>4.07</v>
      </c>
      <c r="BB122" s="17">
        <v>1.4</v>
      </c>
      <c r="BC122" s="17">
        <v>3.72</v>
      </c>
      <c r="BD122" s="17">
        <v>5.4</v>
      </c>
      <c r="BE122" s="17">
        <v>2.86</v>
      </c>
      <c r="BF122" s="17">
        <v>4.05</v>
      </c>
      <c r="BG122" s="17">
        <v>32.53</v>
      </c>
      <c r="BH122" s="17">
        <v>15.77</v>
      </c>
      <c r="BI122" s="17">
        <v>5.33</v>
      </c>
      <c r="BJ122" s="17">
        <v>7.35</v>
      </c>
      <c r="BK122" s="17">
        <v>2.1800000000000002</v>
      </c>
      <c r="BL122" s="17">
        <v>2.89</v>
      </c>
      <c r="BM122" s="20">
        <f t="shared" si="21"/>
        <v>517.95999999999697</v>
      </c>
      <c r="BN122" s="20">
        <f t="shared" si="26"/>
        <v>177.35999999999908</v>
      </c>
      <c r="BO122" s="20">
        <f t="shared" si="26"/>
        <v>470.49999999999795</v>
      </c>
      <c r="BP122" s="20">
        <f t="shared" si="26"/>
        <v>681.59999999999911</v>
      </c>
      <c r="BQ122" s="20">
        <f t="shared" si="26"/>
        <v>359.41999999999757</v>
      </c>
      <c r="BR122" s="20">
        <f t="shared" si="26"/>
        <v>506.92000000000218</v>
      </c>
      <c r="BS122" s="20">
        <f t="shared" si="26"/>
        <v>4061.7399999999921</v>
      </c>
      <c r="BT122" s="20">
        <f t="shared" si="26"/>
        <v>1962.1799999999962</v>
      </c>
      <c r="BU122" s="20">
        <f t="shared" si="26"/>
        <v>660.0700000000021</v>
      </c>
      <c r="BV122" s="20">
        <f t="shared" si="26"/>
        <v>907.16000000000088</v>
      </c>
      <c r="BW122" s="20">
        <f t="shared" si="26"/>
        <v>267.87000000000245</v>
      </c>
      <c r="BX122" s="20">
        <f t="shared" si="26"/>
        <v>354.29999999999995</v>
      </c>
      <c r="BY122" s="17">
        <f t="shared" si="14"/>
        <v>7474.0199999999841</v>
      </c>
      <c r="BZ122" s="17">
        <f t="shared" si="15"/>
        <v>373.67999999999944</v>
      </c>
      <c r="CA122" s="17">
        <f t="shared" si="16"/>
        <v>3079.3800000000028</v>
      </c>
      <c r="CB122" s="17">
        <f t="shared" si="17"/>
        <v>10927.079999999987</v>
      </c>
    </row>
    <row r="123" spans="1:80" x14ac:dyDescent="0.25">
      <c r="A123" t="str">
        <f t="shared" si="24"/>
        <v>NESI.BCHEXP</v>
      </c>
      <c r="B123" s="1" t="s">
        <v>194</v>
      </c>
      <c r="C123" s="1" t="s">
        <v>198</v>
      </c>
      <c r="D123" s="1" t="s">
        <v>28</v>
      </c>
      <c r="E123" s="17">
        <v>1.8299999999999841</v>
      </c>
      <c r="F123" s="17">
        <v>1.6399999999999864</v>
      </c>
      <c r="G123" s="17">
        <v>0</v>
      </c>
      <c r="H123" s="17">
        <v>0</v>
      </c>
      <c r="I123" s="17">
        <v>0</v>
      </c>
      <c r="J123" s="17">
        <v>11.620000000000005</v>
      </c>
      <c r="K123" s="17">
        <v>3.2199999999999704</v>
      </c>
      <c r="L123" s="17">
        <v>26.059999999999945</v>
      </c>
      <c r="M123" s="17">
        <v>4.7900000000000205</v>
      </c>
      <c r="N123" s="17">
        <v>16.159999999999968</v>
      </c>
      <c r="O123" s="17">
        <v>1.3499999999999943</v>
      </c>
      <c r="P123" s="17">
        <v>11.289999999999964</v>
      </c>
      <c r="Q123" s="20">
        <v>8.9999999999999858E-2</v>
      </c>
      <c r="R123" s="20">
        <v>8.0000000000000071E-2</v>
      </c>
      <c r="S123" s="20">
        <v>0</v>
      </c>
      <c r="T123" s="20">
        <v>0</v>
      </c>
      <c r="U123" s="20">
        <v>0</v>
      </c>
      <c r="V123" s="20">
        <v>0.57999999999999829</v>
      </c>
      <c r="W123" s="20">
        <v>0.16000000000000014</v>
      </c>
      <c r="X123" s="20">
        <v>1.3100000000000023</v>
      </c>
      <c r="Y123" s="20">
        <v>0.23999999999999844</v>
      </c>
      <c r="Z123" s="20">
        <v>0.80999999999999517</v>
      </c>
      <c r="AA123" s="20">
        <v>6.999999999999984E-2</v>
      </c>
      <c r="AB123" s="20">
        <v>0.55999999999999872</v>
      </c>
      <c r="AC123" s="17">
        <v>0.78999999999999915</v>
      </c>
      <c r="AD123" s="17">
        <v>0.70000000000000284</v>
      </c>
      <c r="AE123" s="17">
        <v>0</v>
      </c>
      <c r="AF123" s="17">
        <v>0</v>
      </c>
      <c r="AG123" s="17">
        <v>0</v>
      </c>
      <c r="AH123" s="17">
        <v>4.710000000000008</v>
      </c>
      <c r="AI123" s="17">
        <v>1.2899999999999991</v>
      </c>
      <c r="AJ123" s="17">
        <v>10.300000000000011</v>
      </c>
      <c r="AK123" s="17">
        <v>1.8599999999999994</v>
      </c>
      <c r="AL123" s="17">
        <v>6.2100000000000364</v>
      </c>
      <c r="AM123" s="17">
        <v>0.50999999999999801</v>
      </c>
      <c r="AN123" s="17">
        <v>4.2299999999999898</v>
      </c>
      <c r="AO123" s="20">
        <f t="shared" si="20"/>
        <v>2.7099999999999831</v>
      </c>
      <c r="AP123" s="20">
        <f t="shared" si="25"/>
        <v>2.4199999999999893</v>
      </c>
      <c r="AQ123" s="20">
        <f t="shared" si="25"/>
        <v>0</v>
      </c>
      <c r="AR123" s="20">
        <f t="shared" si="25"/>
        <v>0</v>
      </c>
      <c r="AS123" s="20">
        <f t="shared" si="25"/>
        <v>0</v>
      </c>
      <c r="AT123" s="20">
        <f t="shared" si="25"/>
        <v>16.910000000000011</v>
      </c>
      <c r="AU123" s="20">
        <f t="shared" si="25"/>
        <v>4.6699999999999697</v>
      </c>
      <c r="AV123" s="20">
        <f t="shared" si="25"/>
        <v>37.669999999999959</v>
      </c>
      <c r="AW123" s="20">
        <f t="shared" si="25"/>
        <v>6.8900000000000183</v>
      </c>
      <c r="AX123" s="20">
        <f t="shared" si="25"/>
        <v>23.18</v>
      </c>
      <c r="AY123" s="20">
        <f t="shared" si="25"/>
        <v>1.9299999999999922</v>
      </c>
      <c r="AZ123" s="20">
        <f t="shared" si="25"/>
        <v>16.079999999999952</v>
      </c>
      <c r="BA123" s="17">
        <v>0.02</v>
      </c>
      <c r="BB123" s="17">
        <v>0.02</v>
      </c>
      <c r="BC123" s="17">
        <v>0</v>
      </c>
      <c r="BD123" s="17">
        <v>0</v>
      </c>
      <c r="BE123" s="17">
        <v>0</v>
      </c>
      <c r="BF123" s="17">
        <v>0.14000000000000001</v>
      </c>
      <c r="BG123" s="17">
        <v>0.04</v>
      </c>
      <c r="BH123" s="17">
        <v>0.31</v>
      </c>
      <c r="BI123" s="17">
        <v>0.06</v>
      </c>
      <c r="BJ123" s="17">
        <v>0.19</v>
      </c>
      <c r="BK123" s="17">
        <v>0.02</v>
      </c>
      <c r="BL123" s="17">
        <v>0.13</v>
      </c>
      <c r="BM123" s="20">
        <f t="shared" si="21"/>
        <v>2.7299999999999831</v>
      </c>
      <c r="BN123" s="20">
        <f t="shared" si="26"/>
        <v>2.4399999999999893</v>
      </c>
      <c r="BO123" s="20">
        <f t="shared" si="26"/>
        <v>0</v>
      </c>
      <c r="BP123" s="20">
        <f t="shared" si="26"/>
        <v>0</v>
      </c>
      <c r="BQ123" s="20">
        <f t="shared" si="26"/>
        <v>0</v>
      </c>
      <c r="BR123" s="20">
        <f t="shared" si="26"/>
        <v>17.050000000000011</v>
      </c>
      <c r="BS123" s="20">
        <f t="shared" si="26"/>
        <v>4.7099999999999698</v>
      </c>
      <c r="BT123" s="20">
        <f t="shared" si="26"/>
        <v>37.979999999999961</v>
      </c>
      <c r="BU123" s="20">
        <f t="shared" si="26"/>
        <v>6.9500000000000179</v>
      </c>
      <c r="BV123" s="20">
        <f t="shared" si="26"/>
        <v>23.37</v>
      </c>
      <c r="BW123" s="20">
        <f t="shared" si="26"/>
        <v>1.9499999999999922</v>
      </c>
      <c r="BX123" s="20">
        <f t="shared" si="26"/>
        <v>16.209999999999951</v>
      </c>
      <c r="BY123" s="17">
        <f t="shared" si="14"/>
        <v>77.959999999999837</v>
      </c>
      <c r="BZ123" s="17">
        <f t="shared" si="15"/>
        <v>3.8999999999999928</v>
      </c>
      <c r="CA123" s="17">
        <f t="shared" si="16"/>
        <v>31.53000000000004</v>
      </c>
      <c r="CB123" s="17">
        <f t="shared" si="17"/>
        <v>113.38999999999987</v>
      </c>
    </row>
    <row r="124" spans="1:80" x14ac:dyDescent="0.25">
      <c r="A124" t="str">
        <f t="shared" si="24"/>
        <v>NESI.SPCEXP</v>
      </c>
      <c r="B124" s="1" t="s">
        <v>194</v>
      </c>
      <c r="C124" s="1" t="s">
        <v>199</v>
      </c>
      <c r="D124" s="1" t="s">
        <v>74</v>
      </c>
      <c r="E124" s="17">
        <v>133.48999999999978</v>
      </c>
      <c r="F124" s="17">
        <v>215.61000000000058</v>
      </c>
      <c r="G124" s="17">
        <v>97.729999999999563</v>
      </c>
      <c r="H124" s="17">
        <v>32.729999999999791</v>
      </c>
      <c r="I124" s="17">
        <v>77.260000000000218</v>
      </c>
      <c r="J124" s="17">
        <v>10.949999999999932</v>
      </c>
      <c r="K124" s="17">
        <v>26.6099999999999</v>
      </c>
      <c r="L124" s="17">
        <v>10.870000000000005</v>
      </c>
      <c r="M124" s="17">
        <v>151.57999999999993</v>
      </c>
      <c r="N124" s="17">
        <v>1.2999999999999972</v>
      </c>
      <c r="O124" s="17">
        <v>113.3100000000004</v>
      </c>
      <c r="P124" s="17">
        <v>161.90999999999985</v>
      </c>
      <c r="Q124" s="20">
        <v>6.6800000000000068</v>
      </c>
      <c r="R124" s="20">
        <v>10.78000000000003</v>
      </c>
      <c r="S124" s="20">
        <v>4.8900000000000148</v>
      </c>
      <c r="T124" s="20">
        <v>1.6400000000000006</v>
      </c>
      <c r="U124" s="20">
        <v>3.8600000000000136</v>
      </c>
      <c r="V124" s="20">
        <v>0.55000000000000071</v>
      </c>
      <c r="W124" s="20">
        <v>1.3299999999999983</v>
      </c>
      <c r="X124" s="20">
        <v>0.5400000000000027</v>
      </c>
      <c r="Y124" s="20">
        <v>7.5799999999999841</v>
      </c>
      <c r="Z124" s="20">
        <v>6.999999999999984E-2</v>
      </c>
      <c r="AA124" s="20">
        <v>5.6700000000000159</v>
      </c>
      <c r="AB124" s="20">
        <v>8.0900000000000318</v>
      </c>
      <c r="AC124" s="17">
        <v>57.440000000000055</v>
      </c>
      <c r="AD124" s="17">
        <v>91.670000000000073</v>
      </c>
      <c r="AE124" s="17">
        <v>41.1099999999999</v>
      </c>
      <c r="AF124" s="17">
        <v>13.599999999999966</v>
      </c>
      <c r="AG124" s="17">
        <v>31.720000000000027</v>
      </c>
      <c r="AH124" s="17">
        <v>4.4399999999999977</v>
      </c>
      <c r="AI124" s="17">
        <v>10.660000000000025</v>
      </c>
      <c r="AJ124" s="17">
        <v>4.2900000000000205</v>
      </c>
      <c r="AK124" s="17">
        <v>59.100000000000136</v>
      </c>
      <c r="AL124" s="17">
        <v>0.5</v>
      </c>
      <c r="AM124" s="17">
        <v>42.990000000000009</v>
      </c>
      <c r="AN124" s="17">
        <v>60.610000000000127</v>
      </c>
      <c r="AO124" s="20">
        <f t="shared" si="20"/>
        <v>197.60999999999984</v>
      </c>
      <c r="AP124" s="20">
        <f t="shared" si="25"/>
        <v>318.06000000000068</v>
      </c>
      <c r="AQ124" s="20">
        <f t="shared" si="25"/>
        <v>143.72999999999948</v>
      </c>
      <c r="AR124" s="20">
        <f t="shared" si="25"/>
        <v>47.969999999999757</v>
      </c>
      <c r="AS124" s="20">
        <f t="shared" si="25"/>
        <v>112.84000000000026</v>
      </c>
      <c r="AT124" s="20">
        <f t="shared" si="25"/>
        <v>15.93999999999993</v>
      </c>
      <c r="AU124" s="20">
        <f t="shared" si="25"/>
        <v>38.599999999999923</v>
      </c>
      <c r="AV124" s="20">
        <f t="shared" si="25"/>
        <v>15.700000000000028</v>
      </c>
      <c r="AW124" s="20">
        <f t="shared" si="25"/>
        <v>218.26000000000005</v>
      </c>
      <c r="AX124" s="20">
        <f t="shared" si="25"/>
        <v>1.869999999999997</v>
      </c>
      <c r="AY124" s="20">
        <f t="shared" si="25"/>
        <v>161.97000000000043</v>
      </c>
      <c r="AZ124" s="20">
        <f t="shared" si="25"/>
        <v>230.61</v>
      </c>
      <c r="BA124" s="17">
        <v>1.56</v>
      </c>
      <c r="BB124" s="17">
        <v>2.5299999999999998</v>
      </c>
      <c r="BC124" s="17">
        <v>1.1399999999999999</v>
      </c>
      <c r="BD124" s="17">
        <v>0.38</v>
      </c>
      <c r="BE124" s="17">
        <v>0.9</v>
      </c>
      <c r="BF124" s="17">
        <v>0.13</v>
      </c>
      <c r="BG124" s="17">
        <v>0.31</v>
      </c>
      <c r="BH124" s="17">
        <v>0.13</v>
      </c>
      <c r="BI124" s="17">
        <v>1.78</v>
      </c>
      <c r="BJ124" s="17">
        <v>0.02</v>
      </c>
      <c r="BK124" s="17">
        <v>1.33</v>
      </c>
      <c r="BL124" s="17">
        <v>1.9</v>
      </c>
      <c r="BM124" s="20">
        <f t="shared" si="21"/>
        <v>199.16999999999985</v>
      </c>
      <c r="BN124" s="20">
        <f t="shared" si="26"/>
        <v>320.59000000000066</v>
      </c>
      <c r="BO124" s="20">
        <f t="shared" si="26"/>
        <v>144.86999999999946</v>
      </c>
      <c r="BP124" s="20">
        <f t="shared" si="26"/>
        <v>48.34999999999976</v>
      </c>
      <c r="BQ124" s="20">
        <f t="shared" si="26"/>
        <v>113.74000000000026</v>
      </c>
      <c r="BR124" s="20">
        <f t="shared" si="26"/>
        <v>16.069999999999929</v>
      </c>
      <c r="BS124" s="20">
        <f t="shared" si="26"/>
        <v>38.909999999999926</v>
      </c>
      <c r="BT124" s="20">
        <f t="shared" si="26"/>
        <v>15.830000000000028</v>
      </c>
      <c r="BU124" s="20">
        <f t="shared" si="26"/>
        <v>220.04000000000005</v>
      </c>
      <c r="BV124" s="20">
        <f t="shared" si="26"/>
        <v>1.889999999999997</v>
      </c>
      <c r="BW124" s="20">
        <f t="shared" si="26"/>
        <v>163.30000000000044</v>
      </c>
      <c r="BX124" s="20">
        <f t="shared" si="26"/>
        <v>232.51000000000002</v>
      </c>
      <c r="BY124" s="17">
        <f t="shared" si="14"/>
        <v>1033.3499999999999</v>
      </c>
      <c r="BZ124" s="17">
        <f t="shared" si="15"/>
        <v>51.680000000000099</v>
      </c>
      <c r="CA124" s="17">
        <f t="shared" si="16"/>
        <v>430.24000000000018</v>
      </c>
      <c r="CB124" s="17">
        <f t="shared" si="17"/>
        <v>1515.2700000000004</v>
      </c>
    </row>
    <row r="125" spans="1:80" x14ac:dyDescent="0.25">
      <c r="A125" t="str">
        <f t="shared" si="24"/>
        <v>AP00.ST1</v>
      </c>
      <c r="B125" s="1" t="s">
        <v>231</v>
      </c>
      <c r="C125" s="1" t="s">
        <v>232</v>
      </c>
      <c r="D125" s="1" t="s">
        <v>232</v>
      </c>
      <c r="E125" s="17">
        <v>2.1100000000000136</v>
      </c>
      <c r="F125" s="17">
        <v>0</v>
      </c>
      <c r="G125" s="17">
        <v>0</v>
      </c>
      <c r="H125" s="17">
        <v>0</v>
      </c>
      <c r="I125" s="17">
        <v>0</v>
      </c>
      <c r="J125" s="17">
        <v>35.380000000000109</v>
      </c>
      <c r="K125" s="17">
        <v>2.5300000000000011</v>
      </c>
      <c r="L125" s="17">
        <v>0</v>
      </c>
      <c r="M125" s="17">
        <v>0</v>
      </c>
      <c r="N125" s="17">
        <v>0</v>
      </c>
      <c r="O125" s="17">
        <v>0</v>
      </c>
      <c r="P125" s="17">
        <v>0</v>
      </c>
      <c r="Q125" s="20">
        <v>0.10999999999999988</v>
      </c>
      <c r="R125" s="20">
        <v>0</v>
      </c>
      <c r="S125" s="20">
        <v>0</v>
      </c>
      <c r="T125" s="20">
        <v>0</v>
      </c>
      <c r="U125" s="20">
        <v>0</v>
      </c>
      <c r="V125" s="20">
        <v>1.7700000000000031</v>
      </c>
      <c r="W125" s="20">
        <v>0.12999999999999989</v>
      </c>
      <c r="X125" s="20">
        <v>0</v>
      </c>
      <c r="Y125" s="20">
        <v>0</v>
      </c>
      <c r="Z125" s="20">
        <v>0</v>
      </c>
      <c r="AA125" s="20">
        <v>0</v>
      </c>
      <c r="AB125" s="20">
        <v>0</v>
      </c>
      <c r="AC125" s="17">
        <v>0.91000000000000014</v>
      </c>
      <c r="AD125" s="17">
        <v>0</v>
      </c>
      <c r="AE125" s="17">
        <v>0</v>
      </c>
      <c r="AF125" s="17">
        <v>0</v>
      </c>
      <c r="AG125" s="17">
        <v>0</v>
      </c>
      <c r="AH125" s="17">
        <v>14.340000000000003</v>
      </c>
      <c r="AI125" s="17">
        <v>1.0099999999999998</v>
      </c>
      <c r="AJ125" s="17">
        <v>0</v>
      </c>
      <c r="AK125" s="17">
        <v>0</v>
      </c>
      <c r="AL125" s="17">
        <v>0</v>
      </c>
      <c r="AM125" s="17">
        <v>0</v>
      </c>
      <c r="AN125" s="17">
        <v>0</v>
      </c>
      <c r="AO125" s="20">
        <f t="shared" si="20"/>
        <v>3.1300000000000137</v>
      </c>
      <c r="AP125" s="20">
        <f t="shared" si="25"/>
        <v>0</v>
      </c>
      <c r="AQ125" s="20">
        <f t="shared" si="25"/>
        <v>0</v>
      </c>
      <c r="AR125" s="20">
        <f t="shared" si="25"/>
        <v>0</v>
      </c>
      <c r="AS125" s="20">
        <f t="shared" si="25"/>
        <v>0</v>
      </c>
      <c r="AT125" s="20">
        <f t="shared" si="25"/>
        <v>51.490000000000116</v>
      </c>
      <c r="AU125" s="20">
        <f t="shared" si="25"/>
        <v>3.6700000000000008</v>
      </c>
      <c r="AV125" s="20">
        <f t="shared" si="25"/>
        <v>0</v>
      </c>
      <c r="AW125" s="20">
        <f t="shared" si="25"/>
        <v>0</v>
      </c>
      <c r="AX125" s="20">
        <f t="shared" si="25"/>
        <v>0</v>
      </c>
      <c r="AY125" s="20">
        <f t="shared" si="25"/>
        <v>0</v>
      </c>
      <c r="AZ125" s="20">
        <f t="shared" si="25"/>
        <v>0</v>
      </c>
      <c r="BA125" s="17">
        <v>0.02</v>
      </c>
      <c r="BB125" s="17">
        <v>0</v>
      </c>
      <c r="BC125" s="17">
        <v>0</v>
      </c>
      <c r="BD125" s="17">
        <v>0</v>
      </c>
      <c r="BE125" s="17">
        <v>0</v>
      </c>
      <c r="BF125" s="17">
        <v>0.41</v>
      </c>
      <c r="BG125" s="17">
        <v>0.03</v>
      </c>
      <c r="BH125" s="17">
        <v>0</v>
      </c>
      <c r="BI125" s="17">
        <v>0</v>
      </c>
      <c r="BJ125" s="17">
        <v>0</v>
      </c>
      <c r="BK125" s="17">
        <v>0</v>
      </c>
      <c r="BL125" s="17">
        <v>0</v>
      </c>
      <c r="BM125" s="20">
        <f t="shared" si="21"/>
        <v>3.1500000000000137</v>
      </c>
      <c r="BN125" s="20">
        <f t="shared" si="26"/>
        <v>0</v>
      </c>
      <c r="BO125" s="20">
        <f t="shared" si="26"/>
        <v>0</v>
      </c>
      <c r="BP125" s="20">
        <f t="shared" si="26"/>
        <v>0</v>
      </c>
      <c r="BQ125" s="20">
        <f t="shared" si="26"/>
        <v>0</v>
      </c>
      <c r="BR125" s="20">
        <f t="shared" si="26"/>
        <v>51.900000000000112</v>
      </c>
      <c r="BS125" s="20">
        <f t="shared" si="26"/>
        <v>3.7000000000000006</v>
      </c>
      <c r="BT125" s="20">
        <f t="shared" si="26"/>
        <v>0</v>
      </c>
      <c r="BU125" s="20">
        <f t="shared" si="26"/>
        <v>0</v>
      </c>
      <c r="BV125" s="20">
        <f t="shared" si="26"/>
        <v>0</v>
      </c>
      <c r="BW125" s="20">
        <f t="shared" si="26"/>
        <v>0</v>
      </c>
      <c r="BX125" s="20">
        <f t="shared" si="26"/>
        <v>0</v>
      </c>
      <c r="BY125" s="17">
        <f t="shared" si="14"/>
        <v>40.020000000000124</v>
      </c>
      <c r="BZ125" s="17">
        <f t="shared" si="15"/>
        <v>2.0100000000000029</v>
      </c>
      <c r="CA125" s="17">
        <f t="shared" si="16"/>
        <v>16.720000000000006</v>
      </c>
      <c r="CB125" s="17">
        <f t="shared" si="17"/>
        <v>58.750000000000128</v>
      </c>
    </row>
    <row r="126" spans="1:80" x14ac:dyDescent="0.25">
      <c r="A126" t="str">
        <f t="shared" si="24"/>
        <v>AP00.ST2</v>
      </c>
      <c r="B126" s="1" t="s">
        <v>231</v>
      </c>
      <c r="C126" s="1" t="s">
        <v>233</v>
      </c>
      <c r="D126" s="1" t="s">
        <v>233</v>
      </c>
      <c r="E126" s="17">
        <v>0.23000000000000398</v>
      </c>
      <c r="F126" s="17">
        <v>0</v>
      </c>
      <c r="G126" s="17">
        <v>0</v>
      </c>
      <c r="H126" s="17">
        <v>0</v>
      </c>
      <c r="I126" s="17">
        <v>0</v>
      </c>
      <c r="J126" s="17">
        <v>0.31999999999999318</v>
      </c>
      <c r="K126" s="17">
        <v>0.31999999999999318</v>
      </c>
      <c r="L126" s="17">
        <v>0</v>
      </c>
      <c r="M126" s="17">
        <v>0</v>
      </c>
      <c r="N126" s="17">
        <v>0</v>
      </c>
      <c r="O126" s="17">
        <v>0</v>
      </c>
      <c r="P126" s="17">
        <v>0</v>
      </c>
      <c r="Q126" s="20">
        <v>1.0000000000000231E-2</v>
      </c>
      <c r="R126" s="20">
        <v>0</v>
      </c>
      <c r="S126" s="20">
        <v>0</v>
      </c>
      <c r="T126" s="20">
        <v>0</v>
      </c>
      <c r="U126" s="20">
        <v>0</v>
      </c>
      <c r="V126" s="20">
        <v>1.0000000000000231E-2</v>
      </c>
      <c r="W126" s="20">
        <v>1.0000000000000231E-2</v>
      </c>
      <c r="X126" s="20">
        <v>0</v>
      </c>
      <c r="Y126" s="20">
        <v>0</v>
      </c>
      <c r="Z126" s="20">
        <v>0</v>
      </c>
      <c r="AA126" s="20">
        <v>0</v>
      </c>
      <c r="AB126" s="20">
        <v>0</v>
      </c>
      <c r="AC126" s="17">
        <v>9.9999999999997868E-2</v>
      </c>
      <c r="AD126" s="17">
        <v>0</v>
      </c>
      <c r="AE126" s="17">
        <v>0</v>
      </c>
      <c r="AF126" s="17">
        <v>0</v>
      </c>
      <c r="AG126" s="17">
        <v>0</v>
      </c>
      <c r="AH126" s="17">
        <v>0.13000000000000256</v>
      </c>
      <c r="AI126" s="17">
        <v>0.12999999999999901</v>
      </c>
      <c r="AJ126" s="17">
        <v>0</v>
      </c>
      <c r="AK126" s="17">
        <v>0</v>
      </c>
      <c r="AL126" s="17">
        <v>0</v>
      </c>
      <c r="AM126" s="17">
        <v>0</v>
      </c>
      <c r="AN126" s="17">
        <v>0</v>
      </c>
      <c r="AO126" s="20">
        <f t="shared" si="20"/>
        <v>0.34000000000000208</v>
      </c>
      <c r="AP126" s="20">
        <f t="shared" si="25"/>
        <v>0</v>
      </c>
      <c r="AQ126" s="20">
        <f t="shared" si="25"/>
        <v>0</v>
      </c>
      <c r="AR126" s="20">
        <f t="shared" si="25"/>
        <v>0</v>
      </c>
      <c r="AS126" s="20">
        <f t="shared" si="25"/>
        <v>0</v>
      </c>
      <c r="AT126" s="20">
        <f t="shared" si="25"/>
        <v>0.45999999999999597</v>
      </c>
      <c r="AU126" s="20">
        <f t="shared" si="25"/>
        <v>0.45999999999999241</v>
      </c>
      <c r="AV126" s="20">
        <f t="shared" si="25"/>
        <v>0</v>
      </c>
      <c r="AW126" s="20">
        <f t="shared" si="25"/>
        <v>0</v>
      </c>
      <c r="AX126" s="20">
        <f t="shared" si="25"/>
        <v>0</v>
      </c>
      <c r="AY126" s="20">
        <f t="shared" si="25"/>
        <v>0</v>
      </c>
      <c r="AZ126" s="20">
        <f t="shared" si="25"/>
        <v>0</v>
      </c>
      <c r="BA126" s="17">
        <v>0</v>
      </c>
      <c r="BB126" s="17">
        <v>0</v>
      </c>
      <c r="BC126" s="17">
        <v>0</v>
      </c>
      <c r="BD126" s="17">
        <v>0</v>
      </c>
      <c r="BE126" s="17">
        <v>0</v>
      </c>
      <c r="BF126" s="17">
        <v>0</v>
      </c>
      <c r="BG126" s="17">
        <v>0</v>
      </c>
      <c r="BH126" s="17">
        <v>0</v>
      </c>
      <c r="BI126" s="17">
        <v>0</v>
      </c>
      <c r="BJ126" s="17">
        <v>0</v>
      </c>
      <c r="BK126" s="17">
        <v>0</v>
      </c>
      <c r="BL126" s="17">
        <v>0</v>
      </c>
      <c r="BM126" s="20">
        <f t="shared" si="21"/>
        <v>0.34000000000000208</v>
      </c>
      <c r="BN126" s="20">
        <f t="shared" si="26"/>
        <v>0</v>
      </c>
      <c r="BO126" s="20">
        <f t="shared" si="26"/>
        <v>0</v>
      </c>
      <c r="BP126" s="20">
        <f t="shared" si="26"/>
        <v>0</v>
      </c>
      <c r="BQ126" s="20">
        <f t="shared" si="26"/>
        <v>0</v>
      </c>
      <c r="BR126" s="20">
        <f t="shared" si="26"/>
        <v>0.45999999999999597</v>
      </c>
      <c r="BS126" s="20">
        <f t="shared" si="26"/>
        <v>0.45999999999999241</v>
      </c>
      <c r="BT126" s="20">
        <f t="shared" si="26"/>
        <v>0</v>
      </c>
      <c r="BU126" s="20">
        <f t="shared" si="26"/>
        <v>0</v>
      </c>
      <c r="BV126" s="20">
        <f t="shared" si="26"/>
        <v>0</v>
      </c>
      <c r="BW126" s="20">
        <f t="shared" si="26"/>
        <v>0</v>
      </c>
      <c r="BX126" s="20">
        <f t="shared" si="26"/>
        <v>0</v>
      </c>
      <c r="BY126" s="17">
        <f t="shared" si="14"/>
        <v>0.86999999999999034</v>
      </c>
      <c r="BZ126" s="17">
        <f t="shared" si="15"/>
        <v>3.0000000000000693E-2</v>
      </c>
      <c r="CA126" s="17">
        <f t="shared" si="16"/>
        <v>0.35999999999999943</v>
      </c>
      <c r="CB126" s="17">
        <f t="shared" si="17"/>
        <v>1.2599999999999905</v>
      </c>
    </row>
    <row r="127" spans="1:80" x14ac:dyDescent="0.25">
      <c r="A127" t="str">
        <f t="shared" si="24"/>
        <v>EEC.TAB1</v>
      </c>
      <c r="B127" s="1" t="s">
        <v>24</v>
      </c>
      <c r="C127" s="1" t="s">
        <v>200</v>
      </c>
      <c r="D127" s="1" t="s">
        <v>200</v>
      </c>
      <c r="E127" s="17">
        <v>0</v>
      </c>
      <c r="F127" s="17">
        <v>0</v>
      </c>
      <c r="G127" s="17">
        <v>2.2999999999999545</v>
      </c>
      <c r="H127" s="17">
        <v>39.159999999999854</v>
      </c>
      <c r="I127" s="17">
        <v>71.670000000000073</v>
      </c>
      <c r="J127" s="17">
        <v>125.21999999999753</v>
      </c>
      <c r="K127" s="17">
        <v>313.74000000000524</v>
      </c>
      <c r="L127" s="17">
        <v>236.65999999999985</v>
      </c>
      <c r="M127" s="17">
        <v>261.15000000000146</v>
      </c>
      <c r="N127" s="17">
        <v>635.10000000000582</v>
      </c>
      <c r="O127" s="17">
        <v>458.8799999999901</v>
      </c>
      <c r="P127" s="17">
        <v>474.65999999999622</v>
      </c>
      <c r="Q127" s="20">
        <v>0</v>
      </c>
      <c r="R127" s="20">
        <v>0</v>
      </c>
      <c r="S127" s="20">
        <v>0.11000000000000121</v>
      </c>
      <c r="T127" s="20">
        <v>1.9499999999999886</v>
      </c>
      <c r="U127" s="20">
        <v>3.5799999999999841</v>
      </c>
      <c r="V127" s="20">
        <v>6.2599999999999909</v>
      </c>
      <c r="W127" s="20">
        <v>15.689999999999827</v>
      </c>
      <c r="X127" s="20">
        <v>11.829999999999927</v>
      </c>
      <c r="Y127" s="20">
        <v>13.060000000000173</v>
      </c>
      <c r="Z127" s="20">
        <v>31.75</v>
      </c>
      <c r="AA127" s="20">
        <v>22.940000000000055</v>
      </c>
      <c r="AB127" s="20">
        <v>23.730000000000018</v>
      </c>
      <c r="AC127" s="17">
        <v>0</v>
      </c>
      <c r="AD127" s="17">
        <v>0</v>
      </c>
      <c r="AE127" s="17">
        <v>0.95999999999999375</v>
      </c>
      <c r="AF127" s="17">
        <v>16.269999999999982</v>
      </c>
      <c r="AG127" s="17">
        <v>29.420000000000073</v>
      </c>
      <c r="AH127" s="17">
        <v>50.770000000000437</v>
      </c>
      <c r="AI127" s="17">
        <v>125.64999999999964</v>
      </c>
      <c r="AJ127" s="17">
        <v>93.530000000000655</v>
      </c>
      <c r="AK127" s="17">
        <v>101.81999999999971</v>
      </c>
      <c r="AL127" s="17">
        <v>244.36000000000058</v>
      </c>
      <c r="AM127" s="17">
        <v>174.11999999999898</v>
      </c>
      <c r="AN127" s="17">
        <v>177.66999999999825</v>
      </c>
      <c r="AO127" s="20">
        <f t="shared" si="20"/>
        <v>0</v>
      </c>
      <c r="AP127" s="20">
        <f t="shared" si="25"/>
        <v>0</v>
      </c>
      <c r="AQ127" s="20">
        <f t="shared" si="25"/>
        <v>3.3699999999999495</v>
      </c>
      <c r="AR127" s="20">
        <f t="shared" si="25"/>
        <v>57.379999999999825</v>
      </c>
      <c r="AS127" s="20">
        <f t="shared" si="25"/>
        <v>104.67000000000013</v>
      </c>
      <c r="AT127" s="20">
        <f t="shared" si="25"/>
        <v>182.24999999999795</v>
      </c>
      <c r="AU127" s="20">
        <f t="shared" si="25"/>
        <v>455.0800000000047</v>
      </c>
      <c r="AV127" s="20">
        <f t="shared" si="25"/>
        <v>342.02000000000044</v>
      </c>
      <c r="AW127" s="20">
        <f t="shared" si="25"/>
        <v>376.03000000000134</v>
      </c>
      <c r="AX127" s="20">
        <f t="shared" si="25"/>
        <v>911.2100000000064</v>
      </c>
      <c r="AY127" s="20">
        <f t="shared" si="25"/>
        <v>655.93999999998914</v>
      </c>
      <c r="AZ127" s="20">
        <f t="shared" si="25"/>
        <v>676.05999999999449</v>
      </c>
      <c r="BA127" s="17">
        <v>0</v>
      </c>
      <c r="BB127" s="17">
        <v>0</v>
      </c>
      <c r="BC127" s="17">
        <v>0.03</v>
      </c>
      <c r="BD127" s="17">
        <v>0.46</v>
      </c>
      <c r="BE127" s="17">
        <v>0.84</v>
      </c>
      <c r="BF127" s="17">
        <v>1.47</v>
      </c>
      <c r="BG127" s="17">
        <v>3.67</v>
      </c>
      <c r="BH127" s="17">
        <v>2.77</v>
      </c>
      <c r="BI127" s="17">
        <v>3.06</v>
      </c>
      <c r="BJ127" s="17">
        <v>7.44</v>
      </c>
      <c r="BK127" s="17">
        <v>5.37</v>
      </c>
      <c r="BL127" s="17">
        <v>5.56</v>
      </c>
      <c r="BM127" s="20">
        <f t="shared" si="21"/>
        <v>0</v>
      </c>
      <c r="BN127" s="20">
        <f t="shared" si="26"/>
        <v>0</v>
      </c>
      <c r="BO127" s="20">
        <f t="shared" si="26"/>
        <v>3.3999999999999493</v>
      </c>
      <c r="BP127" s="20">
        <f t="shared" si="26"/>
        <v>57.839999999999826</v>
      </c>
      <c r="BQ127" s="20">
        <f t="shared" si="26"/>
        <v>105.51000000000013</v>
      </c>
      <c r="BR127" s="20">
        <f t="shared" si="26"/>
        <v>183.71999999999795</v>
      </c>
      <c r="BS127" s="20">
        <f t="shared" si="26"/>
        <v>458.75000000000472</v>
      </c>
      <c r="BT127" s="20">
        <f t="shared" si="26"/>
        <v>344.79000000000042</v>
      </c>
      <c r="BU127" s="20">
        <f t="shared" si="26"/>
        <v>379.09000000000134</v>
      </c>
      <c r="BV127" s="20">
        <f t="shared" si="26"/>
        <v>918.65000000000646</v>
      </c>
      <c r="BW127" s="20">
        <f t="shared" si="26"/>
        <v>661.30999999998915</v>
      </c>
      <c r="BX127" s="20">
        <f t="shared" si="26"/>
        <v>681.61999999999443</v>
      </c>
      <c r="BY127" s="17">
        <f t="shared" si="14"/>
        <v>2618.5399999999963</v>
      </c>
      <c r="BZ127" s="17">
        <f t="shared" si="15"/>
        <v>130.89999999999998</v>
      </c>
      <c r="CA127" s="17">
        <f t="shared" si="16"/>
        <v>1045.2399999999982</v>
      </c>
      <c r="CB127" s="17">
        <f t="shared" si="17"/>
        <v>3794.6799999999944</v>
      </c>
    </row>
    <row r="128" spans="1:80" x14ac:dyDescent="0.25">
      <c r="A128" t="str">
        <f t="shared" si="24"/>
        <v>CHD.TAY1</v>
      </c>
      <c r="B128" s="1" t="s">
        <v>229</v>
      </c>
      <c r="C128" s="1" t="s">
        <v>202</v>
      </c>
      <c r="D128" s="1" t="s">
        <v>202</v>
      </c>
      <c r="E128" s="17">
        <v>0</v>
      </c>
      <c r="F128" s="17">
        <v>0</v>
      </c>
      <c r="G128" s="17">
        <v>0</v>
      </c>
      <c r="H128" s="17">
        <v>0</v>
      </c>
      <c r="I128" s="17">
        <v>486.63999999999942</v>
      </c>
      <c r="J128" s="17">
        <v>831</v>
      </c>
      <c r="K128" s="17">
        <v>2779.9100000000035</v>
      </c>
      <c r="L128" s="17">
        <v>1334.0099999999948</v>
      </c>
      <c r="M128" s="17">
        <v>751.84000000000015</v>
      </c>
      <c r="N128" s="17">
        <v>248.82999999999993</v>
      </c>
      <c r="O128" s="17">
        <v>0</v>
      </c>
      <c r="P128" s="17">
        <v>0</v>
      </c>
      <c r="Q128" s="20">
        <v>0</v>
      </c>
      <c r="R128" s="20">
        <v>0</v>
      </c>
      <c r="S128" s="20">
        <v>0</v>
      </c>
      <c r="T128" s="20">
        <v>0</v>
      </c>
      <c r="U128" s="20">
        <v>24.330000000000041</v>
      </c>
      <c r="V128" s="20">
        <v>41.549999999999841</v>
      </c>
      <c r="W128" s="20">
        <v>139</v>
      </c>
      <c r="X128" s="20">
        <v>66.700000000000045</v>
      </c>
      <c r="Y128" s="20">
        <v>37.590000000000032</v>
      </c>
      <c r="Z128" s="20">
        <v>12.439999999999998</v>
      </c>
      <c r="AA128" s="20">
        <v>0</v>
      </c>
      <c r="AB128" s="20">
        <v>0</v>
      </c>
      <c r="AC128" s="17">
        <v>0</v>
      </c>
      <c r="AD128" s="17">
        <v>0</v>
      </c>
      <c r="AE128" s="17">
        <v>0</v>
      </c>
      <c r="AF128" s="17">
        <v>0</v>
      </c>
      <c r="AG128" s="17">
        <v>199.77999999999975</v>
      </c>
      <c r="AH128" s="17">
        <v>336.91999999999916</v>
      </c>
      <c r="AI128" s="17">
        <v>1113.3700000000026</v>
      </c>
      <c r="AJ128" s="17">
        <v>527.20000000000073</v>
      </c>
      <c r="AK128" s="17">
        <v>293.13000000000011</v>
      </c>
      <c r="AL128" s="17">
        <v>95.730000000000018</v>
      </c>
      <c r="AM128" s="17">
        <v>0</v>
      </c>
      <c r="AN128" s="17">
        <v>0</v>
      </c>
      <c r="AO128" s="20">
        <f t="shared" si="20"/>
        <v>0</v>
      </c>
      <c r="AP128" s="20">
        <f t="shared" si="25"/>
        <v>0</v>
      </c>
      <c r="AQ128" s="20">
        <f t="shared" si="25"/>
        <v>0</v>
      </c>
      <c r="AR128" s="20">
        <f t="shared" si="25"/>
        <v>0</v>
      </c>
      <c r="AS128" s="20">
        <f t="shared" si="25"/>
        <v>710.7499999999992</v>
      </c>
      <c r="AT128" s="20">
        <f t="shared" si="25"/>
        <v>1209.4699999999989</v>
      </c>
      <c r="AU128" s="20">
        <f t="shared" si="25"/>
        <v>4032.2800000000061</v>
      </c>
      <c r="AV128" s="20">
        <f t="shared" si="25"/>
        <v>1927.9099999999955</v>
      </c>
      <c r="AW128" s="20">
        <f t="shared" si="25"/>
        <v>1082.5600000000004</v>
      </c>
      <c r="AX128" s="20">
        <f t="shared" si="25"/>
        <v>356.99999999999994</v>
      </c>
      <c r="AY128" s="20">
        <f t="shared" si="25"/>
        <v>0</v>
      </c>
      <c r="AZ128" s="20">
        <f t="shared" si="25"/>
        <v>0</v>
      </c>
      <c r="BA128" s="17">
        <v>0</v>
      </c>
      <c r="BB128" s="17">
        <v>0</v>
      </c>
      <c r="BC128" s="17">
        <v>0</v>
      </c>
      <c r="BD128" s="17">
        <v>0</v>
      </c>
      <c r="BE128" s="17">
        <v>5.7</v>
      </c>
      <c r="BF128" s="17">
        <v>9.73</v>
      </c>
      <c r="BG128" s="17">
        <v>32.56</v>
      </c>
      <c r="BH128" s="17">
        <v>15.62</v>
      </c>
      <c r="BI128" s="17">
        <v>8.81</v>
      </c>
      <c r="BJ128" s="17">
        <v>2.91</v>
      </c>
      <c r="BK128" s="17">
        <v>0</v>
      </c>
      <c r="BL128" s="17">
        <v>0</v>
      </c>
      <c r="BM128" s="20">
        <f t="shared" si="21"/>
        <v>0</v>
      </c>
      <c r="BN128" s="20">
        <f t="shared" si="26"/>
        <v>0</v>
      </c>
      <c r="BO128" s="20">
        <f t="shared" si="26"/>
        <v>0</v>
      </c>
      <c r="BP128" s="20">
        <f t="shared" si="26"/>
        <v>0</v>
      </c>
      <c r="BQ128" s="20">
        <f t="shared" si="26"/>
        <v>716.44999999999925</v>
      </c>
      <c r="BR128" s="20">
        <f t="shared" si="26"/>
        <v>1219.1999999999989</v>
      </c>
      <c r="BS128" s="20">
        <f t="shared" si="26"/>
        <v>4064.8400000000061</v>
      </c>
      <c r="BT128" s="20">
        <f t="shared" si="26"/>
        <v>1943.5299999999954</v>
      </c>
      <c r="BU128" s="20">
        <f t="shared" si="26"/>
        <v>1091.3700000000003</v>
      </c>
      <c r="BV128" s="20">
        <f t="shared" si="26"/>
        <v>359.90999999999997</v>
      </c>
      <c r="BW128" s="20">
        <f t="shared" si="26"/>
        <v>0</v>
      </c>
      <c r="BX128" s="20">
        <f t="shared" si="26"/>
        <v>0</v>
      </c>
      <c r="BY128" s="17">
        <f t="shared" si="14"/>
        <v>6432.2299999999977</v>
      </c>
      <c r="BZ128" s="17">
        <f t="shared" si="15"/>
        <v>321.60999999999996</v>
      </c>
      <c r="CA128" s="17">
        <f t="shared" si="16"/>
        <v>2641.4600000000019</v>
      </c>
      <c r="CB128" s="17">
        <f t="shared" si="17"/>
        <v>9395.2999999999993</v>
      </c>
    </row>
    <row r="129" spans="1:80" x14ac:dyDescent="0.25">
      <c r="A129" t="str">
        <f t="shared" si="24"/>
        <v>CHD.TAY2</v>
      </c>
      <c r="B129" s="1" t="s">
        <v>229</v>
      </c>
      <c r="C129" s="1" t="s">
        <v>654</v>
      </c>
      <c r="D129" s="1" t="s">
        <v>654</v>
      </c>
      <c r="E129" s="17">
        <v>67.670000000000073</v>
      </c>
      <c r="F129" s="17">
        <v>54.389999999999873</v>
      </c>
      <c r="G129" s="17">
        <v>73.490000000000236</v>
      </c>
      <c r="H129" s="17">
        <v>38.420000000000073</v>
      </c>
      <c r="I129" s="17">
        <v>25.430000000000064</v>
      </c>
      <c r="J129" s="17">
        <v>28.25</v>
      </c>
      <c r="K129" s="17">
        <v>34.819999999999936</v>
      </c>
      <c r="L129" s="17">
        <v>22.529999999999973</v>
      </c>
      <c r="M129" s="17">
        <v>21.950000000000045</v>
      </c>
      <c r="N129" s="17">
        <v>74.270000000000437</v>
      </c>
      <c r="O129" s="17">
        <v>51.889999999999873</v>
      </c>
      <c r="P129" s="17">
        <v>60.5</v>
      </c>
      <c r="Q129" s="20">
        <v>3.3799999999999955</v>
      </c>
      <c r="R129" s="20">
        <v>2.7199999999999989</v>
      </c>
      <c r="S129" s="20">
        <v>3.6699999999999875</v>
      </c>
      <c r="T129" s="20">
        <v>1.9200000000000017</v>
      </c>
      <c r="U129" s="20">
        <v>1.269999999999996</v>
      </c>
      <c r="V129" s="20">
        <v>1.4100000000000037</v>
      </c>
      <c r="W129" s="20">
        <v>1.75</v>
      </c>
      <c r="X129" s="20">
        <v>1.1299999999999955</v>
      </c>
      <c r="Y129" s="20">
        <v>1.0899999999999963</v>
      </c>
      <c r="Z129" s="20">
        <v>3.710000000000008</v>
      </c>
      <c r="AA129" s="20">
        <v>2.5900000000000034</v>
      </c>
      <c r="AB129" s="20">
        <v>3.019999999999996</v>
      </c>
      <c r="AC129" s="17">
        <v>29.1099999999999</v>
      </c>
      <c r="AD129" s="17">
        <v>23.129999999999995</v>
      </c>
      <c r="AE129" s="17">
        <v>30.910000000000082</v>
      </c>
      <c r="AF129" s="17">
        <v>15.969999999999914</v>
      </c>
      <c r="AG129" s="17">
        <v>10.439999999999998</v>
      </c>
      <c r="AH129" s="17">
        <v>11.449999999999989</v>
      </c>
      <c r="AI129" s="17">
        <v>13.949999999999989</v>
      </c>
      <c r="AJ129" s="17">
        <v>8.9099999999999682</v>
      </c>
      <c r="AK129" s="17">
        <v>8.5600000000000023</v>
      </c>
      <c r="AL129" s="17">
        <v>28.569999999999936</v>
      </c>
      <c r="AM129" s="17">
        <v>19.67999999999995</v>
      </c>
      <c r="AN129" s="17">
        <v>22.649999999999977</v>
      </c>
      <c r="AO129" s="20">
        <f t="shared" si="20"/>
        <v>100.15999999999997</v>
      </c>
      <c r="AP129" s="20">
        <f t="shared" si="25"/>
        <v>80.239999999999867</v>
      </c>
      <c r="AQ129" s="20">
        <f t="shared" si="25"/>
        <v>108.07000000000031</v>
      </c>
      <c r="AR129" s="20">
        <f t="shared" si="25"/>
        <v>56.309999999999988</v>
      </c>
      <c r="AS129" s="20">
        <f t="shared" si="25"/>
        <v>37.140000000000057</v>
      </c>
      <c r="AT129" s="20">
        <f t="shared" si="25"/>
        <v>41.109999999999992</v>
      </c>
      <c r="AU129" s="20">
        <f t="shared" si="25"/>
        <v>50.519999999999925</v>
      </c>
      <c r="AV129" s="20">
        <f t="shared" si="25"/>
        <v>32.569999999999936</v>
      </c>
      <c r="AW129" s="20">
        <f t="shared" si="25"/>
        <v>31.600000000000044</v>
      </c>
      <c r="AX129" s="20">
        <f t="shared" si="25"/>
        <v>106.55000000000038</v>
      </c>
      <c r="AY129" s="20">
        <f t="shared" si="25"/>
        <v>74.159999999999826</v>
      </c>
      <c r="AZ129" s="20">
        <f t="shared" si="25"/>
        <v>86.169999999999973</v>
      </c>
      <c r="BA129" s="17">
        <v>0.79</v>
      </c>
      <c r="BB129" s="17">
        <v>0.64</v>
      </c>
      <c r="BC129" s="17">
        <v>0.86</v>
      </c>
      <c r="BD129" s="17">
        <v>0.45</v>
      </c>
      <c r="BE129" s="17">
        <v>0.3</v>
      </c>
      <c r="BF129" s="17">
        <v>0.33</v>
      </c>
      <c r="BG129" s="17">
        <v>0.41</v>
      </c>
      <c r="BH129" s="17">
        <v>0.26</v>
      </c>
      <c r="BI129" s="17">
        <v>0.26</v>
      </c>
      <c r="BJ129" s="17">
        <v>0.87</v>
      </c>
      <c r="BK129" s="17">
        <v>0.61</v>
      </c>
      <c r="BL129" s="17">
        <v>0.71</v>
      </c>
      <c r="BM129" s="20">
        <f t="shared" si="21"/>
        <v>100.94999999999997</v>
      </c>
      <c r="BN129" s="20">
        <f t="shared" si="26"/>
        <v>80.879999999999868</v>
      </c>
      <c r="BO129" s="20">
        <f t="shared" si="26"/>
        <v>108.93000000000031</v>
      </c>
      <c r="BP129" s="20">
        <f t="shared" si="26"/>
        <v>56.759999999999991</v>
      </c>
      <c r="BQ129" s="20">
        <f t="shared" si="26"/>
        <v>37.440000000000055</v>
      </c>
      <c r="BR129" s="20">
        <f t="shared" si="26"/>
        <v>41.439999999999991</v>
      </c>
      <c r="BS129" s="20">
        <f t="shared" si="26"/>
        <v>50.929999999999922</v>
      </c>
      <c r="BT129" s="20">
        <f t="shared" si="26"/>
        <v>32.829999999999934</v>
      </c>
      <c r="BU129" s="20">
        <f t="shared" si="26"/>
        <v>31.860000000000046</v>
      </c>
      <c r="BV129" s="20">
        <f t="shared" si="26"/>
        <v>107.42000000000039</v>
      </c>
      <c r="BW129" s="20">
        <f t="shared" si="26"/>
        <v>74.769999999999825</v>
      </c>
      <c r="BX129" s="20">
        <f t="shared" si="26"/>
        <v>86.879999999999967</v>
      </c>
      <c r="BY129" s="17">
        <f t="shared" si="14"/>
        <v>553.61000000000058</v>
      </c>
      <c r="BZ129" s="17">
        <f t="shared" si="15"/>
        <v>27.659999999999982</v>
      </c>
      <c r="CA129" s="17">
        <f t="shared" si="16"/>
        <v>229.81999999999971</v>
      </c>
      <c r="CB129" s="17">
        <f t="shared" si="17"/>
        <v>811.09000000000037</v>
      </c>
    </row>
    <row r="130" spans="1:80" x14ac:dyDescent="0.25">
      <c r="A130" t="str">
        <f t="shared" si="24"/>
        <v>TCN.TC01</v>
      </c>
      <c r="B130" s="1" t="s">
        <v>33</v>
      </c>
      <c r="C130" s="1" t="s">
        <v>203</v>
      </c>
      <c r="D130" s="1" t="s">
        <v>203</v>
      </c>
      <c r="E130" s="17">
        <v>1172.8199999999779</v>
      </c>
      <c r="F130" s="17">
        <v>1272.4500000000116</v>
      </c>
      <c r="G130" s="17">
        <v>1029.2999999999884</v>
      </c>
      <c r="H130" s="17">
        <v>966.48000000001048</v>
      </c>
      <c r="I130" s="17">
        <v>933.51000000000931</v>
      </c>
      <c r="J130" s="17">
        <v>875.02999999999884</v>
      </c>
      <c r="K130" s="17">
        <v>3018.9699999999721</v>
      </c>
      <c r="L130" s="17">
        <v>1386.9300000000221</v>
      </c>
      <c r="M130" s="17">
        <v>885.02999999999884</v>
      </c>
      <c r="N130" s="17">
        <v>1181.8999999999942</v>
      </c>
      <c r="O130" s="17">
        <v>1005.8800000000047</v>
      </c>
      <c r="P130" s="17">
        <v>1273.2999999999884</v>
      </c>
      <c r="Q130" s="20">
        <v>58.640000000001237</v>
      </c>
      <c r="R130" s="20">
        <v>63.630000000001019</v>
      </c>
      <c r="S130" s="20">
        <v>51.470000000000255</v>
      </c>
      <c r="T130" s="20">
        <v>48.319999999999709</v>
      </c>
      <c r="U130" s="20">
        <v>46.670000000000073</v>
      </c>
      <c r="V130" s="20">
        <v>43.75</v>
      </c>
      <c r="W130" s="20">
        <v>150.94999999999709</v>
      </c>
      <c r="X130" s="20">
        <v>69.350000000000364</v>
      </c>
      <c r="Y130" s="20">
        <v>44.25</v>
      </c>
      <c r="Z130" s="20">
        <v>59.100000000000364</v>
      </c>
      <c r="AA130" s="20">
        <v>50.289999999999964</v>
      </c>
      <c r="AB130" s="20">
        <v>63.670000000000073</v>
      </c>
      <c r="AC130" s="17">
        <v>504.61000000000058</v>
      </c>
      <c r="AD130" s="17">
        <v>541</v>
      </c>
      <c r="AE130" s="17">
        <v>432.87999999999738</v>
      </c>
      <c r="AF130" s="17">
        <v>401.54000000000087</v>
      </c>
      <c r="AG130" s="17">
        <v>383.2300000000032</v>
      </c>
      <c r="AH130" s="17">
        <v>354.7699999999968</v>
      </c>
      <c r="AI130" s="17">
        <v>1209.1199999999953</v>
      </c>
      <c r="AJ130" s="17">
        <v>548.1200000000099</v>
      </c>
      <c r="AK130" s="17">
        <v>345.06000000000495</v>
      </c>
      <c r="AL130" s="17">
        <v>454.73999999999796</v>
      </c>
      <c r="AM130" s="17">
        <v>381.68000000000029</v>
      </c>
      <c r="AN130" s="17">
        <v>476.60999999999331</v>
      </c>
      <c r="AO130" s="20">
        <f t="shared" si="20"/>
        <v>1736.0699999999797</v>
      </c>
      <c r="AP130" s="20">
        <f t="shared" si="25"/>
        <v>1877.0800000000127</v>
      </c>
      <c r="AQ130" s="20">
        <f t="shared" si="25"/>
        <v>1513.649999999986</v>
      </c>
      <c r="AR130" s="20">
        <f t="shared" si="25"/>
        <v>1416.3400000000111</v>
      </c>
      <c r="AS130" s="20">
        <f t="shared" si="25"/>
        <v>1363.4100000000126</v>
      </c>
      <c r="AT130" s="20">
        <f t="shared" si="25"/>
        <v>1273.5499999999956</v>
      </c>
      <c r="AU130" s="20">
        <f t="shared" si="25"/>
        <v>4379.0399999999645</v>
      </c>
      <c r="AV130" s="20">
        <f t="shared" si="25"/>
        <v>2004.4000000000324</v>
      </c>
      <c r="AW130" s="20">
        <f t="shared" si="25"/>
        <v>1274.3400000000038</v>
      </c>
      <c r="AX130" s="20">
        <f t="shared" si="25"/>
        <v>1695.7399999999925</v>
      </c>
      <c r="AY130" s="20">
        <f t="shared" si="25"/>
        <v>1437.8500000000049</v>
      </c>
      <c r="AZ130" s="20">
        <f t="shared" si="25"/>
        <v>1813.5799999999817</v>
      </c>
      <c r="BA130" s="17">
        <v>13.74</v>
      </c>
      <c r="BB130" s="17">
        <v>14.9</v>
      </c>
      <c r="BC130" s="17">
        <v>12.06</v>
      </c>
      <c r="BD130" s="17">
        <v>11.32</v>
      </c>
      <c r="BE130" s="17">
        <v>10.93</v>
      </c>
      <c r="BF130" s="17">
        <v>10.25</v>
      </c>
      <c r="BG130" s="17">
        <v>35.36</v>
      </c>
      <c r="BH130" s="17">
        <v>16.239999999999998</v>
      </c>
      <c r="BI130" s="17">
        <v>10.37</v>
      </c>
      <c r="BJ130" s="17">
        <v>13.84</v>
      </c>
      <c r="BK130" s="17">
        <v>11.78</v>
      </c>
      <c r="BL130" s="17">
        <v>14.91</v>
      </c>
      <c r="BM130" s="20">
        <f t="shared" si="21"/>
        <v>1749.8099999999797</v>
      </c>
      <c r="BN130" s="20">
        <f t="shared" si="26"/>
        <v>1891.9800000000128</v>
      </c>
      <c r="BO130" s="20">
        <f t="shared" si="26"/>
        <v>1525.7099999999859</v>
      </c>
      <c r="BP130" s="20">
        <f t="shared" si="26"/>
        <v>1427.660000000011</v>
      </c>
      <c r="BQ130" s="20">
        <f t="shared" si="26"/>
        <v>1374.3400000000127</v>
      </c>
      <c r="BR130" s="20">
        <f t="shared" si="26"/>
        <v>1283.7999999999956</v>
      </c>
      <c r="BS130" s="20">
        <f t="shared" si="26"/>
        <v>4414.3999999999642</v>
      </c>
      <c r="BT130" s="20">
        <f t="shared" si="26"/>
        <v>2020.6400000000324</v>
      </c>
      <c r="BU130" s="20">
        <f t="shared" si="26"/>
        <v>1284.7100000000037</v>
      </c>
      <c r="BV130" s="20">
        <f t="shared" si="26"/>
        <v>1709.5799999999924</v>
      </c>
      <c r="BW130" s="20">
        <f t="shared" si="26"/>
        <v>1449.6300000000049</v>
      </c>
      <c r="BX130" s="20">
        <f t="shared" si="26"/>
        <v>1828.4899999999818</v>
      </c>
      <c r="BY130" s="17">
        <f t="shared" si="14"/>
        <v>15001.599999999977</v>
      </c>
      <c r="BZ130" s="17">
        <f t="shared" si="15"/>
        <v>750.09000000000015</v>
      </c>
      <c r="CA130" s="17">
        <f t="shared" si="16"/>
        <v>6209.0599999999995</v>
      </c>
      <c r="CB130" s="17">
        <f t="shared" si="17"/>
        <v>21960.749999999975</v>
      </c>
    </row>
    <row r="131" spans="1:80" x14ac:dyDescent="0.25">
      <c r="A131" t="str">
        <f t="shared" si="24"/>
        <v>TCN.TC02</v>
      </c>
      <c r="B131" s="1" t="s">
        <v>33</v>
      </c>
      <c r="C131" s="1" t="s">
        <v>204</v>
      </c>
      <c r="D131" s="1" t="s">
        <v>204</v>
      </c>
      <c r="E131" s="17">
        <v>323.20999999999913</v>
      </c>
      <c r="F131" s="17">
        <v>363.34000000000378</v>
      </c>
      <c r="G131" s="17">
        <v>288</v>
      </c>
      <c r="H131" s="17">
        <v>233.67000000000189</v>
      </c>
      <c r="I131" s="17">
        <v>195.96000000000276</v>
      </c>
      <c r="J131" s="17">
        <v>220.48999999999796</v>
      </c>
      <c r="K131" s="17">
        <v>623.29999999998836</v>
      </c>
      <c r="L131" s="17">
        <v>330.5</v>
      </c>
      <c r="M131" s="17">
        <v>226.63000000000102</v>
      </c>
      <c r="N131" s="17">
        <v>318.88999999999942</v>
      </c>
      <c r="O131" s="17">
        <v>256.29000000000087</v>
      </c>
      <c r="P131" s="17">
        <v>344.80999999999767</v>
      </c>
      <c r="Q131" s="20">
        <v>16.160000000000025</v>
      </c>
      <c r="R131" s="20">
        <v>18.170000000000016</v>
      </c>
      <c r="S131" s="20">
        <v>14.400000000000034</v>
      </c>
      <c r="T131" s="20">
        <v>11.67999999999995</v>
      </c>
      <c r="U131" s="20">
        <v>9.7900000000000205</v>
      </c>
      <c r="V131" s="20">
        <v>11.029999999999973</v>
      </c>
      <c r="W131" s="20">
        <v>31.170000000000073</v>
      </c>
      <c r="X131" s="20">
        <v>16.529999999999973</v>
      </c>
      <c r="Y131" s="20">
        <v>11.329999999999984</v>
      </c>
      <c r="Z131" s="20">
        <v>15.939999999999998</v>
      </c>
      <c r="AA131" s="20">
        <v>12.810000000000002</v>
      </c>
      <c r="AB131" s="20">
        <v>17.240000000000009</v>
      </c>
      <c r="AC131" s="17">
        <v>139.05999999999995</v>
      </c>
      <c r="AD131" s="17">
        <v>154.48000000000002</v>
      </c>
      <c r="AE131" s="17">
        <v>121.12000000000035</v>
      </c>
      <c r="AF131" s="17">
        <v>97.080000000000382</v>
      </c>
      <c r="AG131" s="17">
        <v>80.449999999999818</v>
      </c>
      <c r="AH131" s="17">
        <v>89.389999999999873</v>
      </c>
      <c r="AI131" s="17">
        <v>249.63999999999942</v>
      </c>
      <c r="AJ131" s="17">
        <v>130.60999999999967</v>
      </c>
      <c r="AK131" s="17">
        <v>88.360000000000127</v>
      </c>
      <c r="AL131" s="17">
        <v>122.69000000000005</v>
      </c>
      <c r="AM131" s="17">
        <v>97.25</v>
      </c>
      <c r="AN131" s="17">
        <v>129.05999999999995</v>
      </c>
      <c r="AO131" s="20">
        <f t="shared" si="20"/>
        <v>478.4299999999991</v>
      </c>
      <c r="AP131" s="20">
        <f t="shared" si="25"/>
        <v>535.99000000000387</v>
      </c>
      <c r="AQ131" s="20">
        <f t="shared" si="25"/>
        <v>423.52000000000038</v>
      </c>
      <c r="AR131" s="20">
        <f t="shared" si="25"/>
        <v>342.43000000000222</v>
      </c>
      <c r="AS131" s="20">
        <f t="shared" si="25"/>
        <v>286.2000000000026</v>
      </c>
      <c r="AT131" s="20">
        <f t="shared" si="25"/>
        <v>320.90999999999781</v>
      </c>
      <c r="AU131" s="20">
        <f t="shared" si="25"/>
        <v>904.10999999998785</v>
      </c>
      <c r="AV131" s="20">
        <f t="shared" si="25"/>
        <v>477.63999999999965</v>
      </c>
      <c r="AW131" s="20">
        <f t="shared" si="25"/>
        <v>326.32000000000113</v>
      </c>
      <c r="AX131" s="20">
        <f t="shared" si="25"/>
        <v>457.51999999999947</v>
      </c>
      <c r="AY131" s="20">
        <f t="shared" si="25"/>
        <v>366.35000000000088</v>
      </c>
      <c r="AZ131" s="20">
        <f t="shared" si="25"/>
        <v>491.10999999999763</v>
      </c>
      <c r="BA131" s="17">
        <v>3.79</v>
      </c>
      <c r="BB131" s="17">
        <v>4.26</v>
      </c>
      <c r="BC131" s="17">
        <v>3.37</v>
      </c>
      <c r="BD131" s="17">
        <v>2.74</v>
      </c>
      <c r="BE131" s="17">
        <v>2.2999999999999998</v>
      </c>
      <c r="BF131" s="17">
        <v>2.58</v>
      </c>
      <c r="BG131" s="17">
        <v>7.3</v>
      </c>
      <c r="BH131" s="17">
        <v>3.87</v>
      </c>
      <c r="BI131" s="17">
        <v>2.65</v>
      </c>
      <c r="BJ131" s="17">
        <v>3.73</v>
      </c>
      <c r="BK131" s="17">
        <v>3</v>
      </c>
      <c r="BL131" s="17">
        <v>4.04</v>
      </c>
      <c r="BM131" s="20">
        <f t="shared" si="21"/>
        <v>482.21999999999912</v>
      </c>
      <c r="BN131" s="20">
        <f t="shared" si="26"/>
        <v>540.25000000000387</v>
      </c>
      <c r="BO131" s="20">
        <f t="shared" si="26"/>
        <v>426.89000000000038</v>
      </c>
      <c r="BP131" s="20">
        <f t="shared" si="26"/>
        <v>345.17000000000223</v>
      </c>
      <c r="BQ131" s="20">
        <f t="shared" si="26"/>
        <v>288.50000000000261</v>
      </c>
      <c r="BR131" s="20">
        <f t="shared" si="26"/>
        <v>323.48999999999779</v>
      </c>
      <c r="BS131" s="20">
        <f t="shared" si="26"/>
        <v>911.4099999999878</v>
      </c>
      <c r="BT131" s="20">
        <f t="shared" si="26"/>
        <v>481.50999999999965</v>
      </c>
      <c r="BU131" s="20">
        <f t="shared" si="26"/>
        <v>328.97000000000111</v>
      </c>
      <c r="BV131" s="20">
        <f t="shared" si="26"/>
        <v>461.24999999999949</v>
      </c>
      <c r="BW131" s="20">
        <f t="shared" si="26"/>
        <v>369.35000000000088</v>
      </c>
      <c r="BX131" s="20">
        <f t="shared" si="26"/>
        <v>495.14999999999765</v>
      </c>
      <c r="BY131" s="17">
        <f t="shared" si="14"/>
        <v>3725.0899999999929</v>
      </c>
      <c r="BZ131" s="17">
        <f t="shared" si="15"/>
        <v>186.25000000000006</v>
      </c>
      <c r="CA131" s="17">
        <f t="shared" si="16"/>
        <v>1542.8199999999993</v>
      </c>
      <c r="CB131" s="17">
        <f t="shared" si="17"/>
        <v>5454.1599999999926</v>
      </c>
    </row>
    <row r="132" spans="1:80" x14ac:dyDescent="0.25">
      <c r="A132" t="str">
        <f t="shared" si="24"/>
        <v>TCN.BCHIMP</v>
      </c>
      <c r="B132" s="1" t="s">
        <v>33</v>
      </c>
      <c r="C132" s="1" t="s">
        <v>712</v>
      </c>
      <c r="D132" s="1" t="s">
        <v>21</v>
      </c>
      <c r="E132" s="17">
        <v>191.96999999999935</v>
      </c>
      <c r="F132" s="17">
        <v>16.810000000000173</v>
      </c>
      <c r="G132" s="17">
        <v>610.77999999999884</v>
      </c>
      <c r="H132" s="17">
        <v>118.70000000000073</v>
      </c>
      <c r="I132" s="17">
        <v>0</v>
      </c>
      <c r="J132" s="17">
        <v>0</v>
      </c>
      <c r="K132" s="17">
        <v>0</v>
      </c>
      <c r="L132" s="17">
        <v>0</v>
      </c>
      <c r="M132" s="17">
        <v>0</v>
      </c>
      <c r="N132" s="17">
        <v>0</v>
      </c>
      <c r="O132" s="17">
        <v>0</v>
      </c>
      <c r="P132" s="17">
        <v>0</v>
      </c>
      <c r="Q132" s="20">
        <v>9.6000000000000227</v>
      </c>
      <c r="R132" s="20">
        <v>0.85000000000000142</v>
      </c>
      <c r="S132" s="20">
        <v>30.540000000000191</v>
      </c>
      <c r="T132" s="20">
        <v>5.9300000000000068</v>
      </c>
      <c r="U132" s="20">
        <v>0</v>
      </c>
      <c r="V132" s="20">
        <v>0</v>
      </c>
      <c r="W132" s="20">
        <v>0</v>
      </c>
      <c r="X132" s="20">
        <v>0</v>
      </c>
      <c r="Y132" s="20">
        <v>0</v>
      </c>
      <c r="Z132" s="20">
        <v>0</v>
      </c>
      <c r="AA132" s="20">
        <v>0</v>
      </c>
      <c r="AB132" s="20">
        <v>0</v>
      </c>
      <c r="AC132" s="17">
        <v>82.590000000000146</v>
      </c>
      <c r="AD132" s="17">
        <v>7.1399999999999864</v>
      </c>
      <c r="AE132" s="17">
        <v>256.8700000000008</v>
      </c>
      <c r="AF132" s="17">
        <v>49.309999999999945</v>
      </c>
      <c r="AG132" s="17">
        <v>0</v>
      </c>
      <c r="AH132" s="17">
        <v>0</v>
      </c>
      <c r="AI132" s="17">
        <v>0</v>
      </c>
      <c r="AJ132" s="17">
        <v>0</v>
      </c>
      <c r="AK132" s="17">
        <v>0</v>
      </c>
      <c r="AL132" s="17">
        <v>0</v>
      </c>
      <c r="AM132" s="17">
        <v>0</v>
      </c>
      <c r="AN132" s="17">
        <v>0</v>
      </c>
      <c r="AO132" s="20">
        <f t="shared" si="20"/>
        <v>284.15999999999951</v>
      </c>
      <c r="AP132" s="20">
        <f t="shared" si="25"/>
        <v>24.800000000000161</v>
      </c>
      <c r="AQ132" s="20">
        <f t="shared" si="25"/>
        <v>898.18999999999983</v>
      </c>
      <c r="AR132" s="20">
        <f t="shared" si="25"/>
        <v>173.94000000000068</v>
      </c>
      <c r="AS132" s="20">
        <f t="shared" si="25"/>
        <v>0</v>
      </c>
      <c r="AT132" s="20">
        <f t="shared" si="25"/>
        <v>0</v>
      </c>
      <c r="AU132" s="20">
        <f t="shared" si="25"/>
        <v>0</v>
      </c>
      <c r="AV132" s="20">
        <f t="shared" si="25"/>
        <v>0</v>
      </c>
      <c r="AW132" s="20">
        <f t="shared" si="25"/>
        <v>0</v>
      </c>
      <c r="AX132" s="20">
        <f t="shared" si="25"/>
        <v>0</v>
      </c>
      <c r="AY132" s="20">
        <f t="shared" si="25"/>
        <v>0</v>
      </c>
      <c r="AZ132" s="20">
        <f t="shared" si="25"/>
        <v>0</v>
      </c>
      <c r="BA132" s="17">
        <v>2.25</v>
      </c>
      <c r="BB132" s="17">
        <v>0.2</v>
      </c>
      <c r="BC132" s="17">
        <v>7.15</v>
      </c>
      <c r="BD132" s="17">
        <v>1.39</v>
      </c>
      <c r="BE132" s="17">
        <v>0</v>
      </c>
      <c r="BF132" s="17">
        <v>0</v>
      </c>
      <c r="BG132" s="17">
        <v>0</v>
      </c>
      <c r="BH132" s="17">
        <v>0</v>
      </c>
      <c r="BI132" s="17">
        <v>0</v>
      </c>
      <c r="BJ132" s="17">
        <v>0</v>
      </c>
      <c r="BK132" s="17">
        <v>0</v>
      </c>
      <c r="BL132" s="17">
        <v>0</v>
      </c>
      <c r="BM132" s="20">
        <f t="shared" si="21"/>
        <v>286.40999999999951</v>
      </c>
      <c r="BN132" s="20">
        <f t="shared" si="26"/>
        <v>25.00000000000016</v>
      </c>
      <c r="BO132" s="20">
        <f t="shared" si="26"/>
        <v>905.3399999999998</v>
      </c>
      <c r="BP132" s="20">
        <f t="shared" si="26"/>
        <v>175.33000000000067</v>
      </c>
      <c r="BQ132" s="20">
        <f t="shared" si="26"/>
        <v>0</v>
      </c>
      <c r="BR132" s="20">
        <f t="shared" si="26"/>
        <v>0</v>
      </c>
      <c r="BS132" s="20">
        <f t="shared" si="26"/>
        <v>0</v>
      </c>
      <c r="BT132" s="20">
        <f t="shared" si="26"/>
        <v>0</v>
      </c>
      <c r="BU132" s="20">
        <f t="shared" si="26"/>
        <v>0</v>
      </c>
      <c r="BV132" s="20">
        <f t="shared" si="26"/>
        <v>0</v>
      </c>
      <c r="BW132" s="20">
        <f t="shared" si="26"/>
        <v>0</v>
      </c>
      <c r="BX132" s="20">
        <f t="shared" si="26"/>
        <v>0</v>
      </c>
      <c r="BY132" s="17">
        <f t="shared" si="14"/>
        <v>938.25999999999908</v>
      </c>
      <c r="BZ132" s="17">
        <f t="shared" si="15"/>
        <v>46.920000000000222</v>
      </c>
      <c r="CA132" s="17">
        <f t="shared" si="16"/>
        <v>406.90000000000083</v>
      </c>
      <c r="CB132" s="17">
        <f t="shared" si="17"/>
        <v>1392.0800000000002</v>
      </c>
    </row>
    <row r="133" spans="1:80" x14ac:dyDescent="0.25">
      <c r="A133" t="str">
        <f t="shared" si="24"/>
        <v>TCN.BCHEXP</v>
      </c>
      <c r="B133" s="1" t="s">
        <v>33</v>
      </c>
      <c r="C133" s="1" t="s">
        <v>713</v>
      </c>
      <c r="D133" s="1" t="s">
        <v>28</v>
      </c>
      <c r="E133" s="17">
        <v>151.76000000000022</v>
      </c>
      <c r="F133" s="17">
        <v>171.18000000000029</v>
      </c>
      <c r="G133" s="17">
        <v>33.759999999999991</v>
      </c>
      <c r="H133" s="17">
        <v>48.75</v>
      </c>
      <c r="I133" s="17">
        <v>0</v>
      </c>
      <c r="J133" s="17">
        <v>0</v>
      </c>
      <c r="K133" s="17">
        <v>0</v>
      </c>
      <c r="L133" s="17">
        <v>0</v>
      </c>
      <c r="M133" s="17">
        <v>0</v>
      </c>
      <c r="N133" s="17">
        <v>0</v>
      </c>
      <c r="O133" s="17">
        <v>0</v>
      </c>
      <c r="P133" s="17">
        <v>0</v>
      </c>
      <c r="Q133" s="20">
        <v>7.589999999999975</v>
      </c>
      <c r="R133" s="20">
        <v>8.5600000000000023</v>
      </c>
      <c r="S133" s="20">
        <v>1.6899999999999977</v>
      </c>
      <c r="T133" s="20">
        <v>2.4299999999999926</v>
      </c>
      <c r="U133" s="20">
        <v>0</v>
      </c>
      <c r="V133" s="20">
        <v>0</v>
      </c>
      <c r="W133" s="20">
        <v>0</v>
      </c>
      <c r="X133" s="20">
        <v>0</v>
      </c>
      <c r="Y133" s="20">
        <v>0</v>
      </c>
      <c r="Z133" s="20">
        <v>0</v>
      </c>
      <c r="AA133" s="20">
        <v>0</v>
      </c>
      <c r="AB133" s="20">
        <v>0</v>
      </c>
      <c r="AC133" s="17">
        <v>65.300000000000182</v>
      </c>
      <c r="AD133" s="17">
        <v>72.770000000000437</v>
      </c>
      <c r="AE133" s="17">
        <v>14.200000000000045</v>
      </c>
      <c r="AF133" s="17">
        <v>20.259999999999991</v>
      </c>
      <c r="AG133" s="17">
        <v>0</v>
      </c>
      <c r="AH133" s="17">
        <v>0</v>
      </c>
      <c r="AI133" s="17">
        <v>0</v>
      </c>
      <c r="AJ133" s="17">
        <v>0</v>
      </c>
      <c r="AK133" s="17">
        <v>0</v>
      </c>
      <c r="AL133" s="17">
        <v>0</v>
      </c>
      <c r="AM133" s="17">
        <v>0</v>
      </c>
      <c r="AN133" s="17">
        <v>0</v>
      </c>
      <c r="AO133" s="20">
        <f t="shared" si="20"/>
        <v>224.65000000000038</v>
      </c>
      <c r="AP133" s="20">
        <f t="shared" si="25"/>
        <v>252.51000000000073</v>
      </c>
      <c r="AQ133" s="20">
        <f t="shared" si="25"/>
        <v>49.650000000000034</v>
      </c>
      <c r="AR133" s="20">
        <f t="shared" si="25"/>
        <v>71.439999999999984</v>
      </c>
      <c r="AS133" s="20">
        <f t="shared" si="25"/>
        <v>0</v>
      </c>
      <c r="AT133" s="20">
        <f t="shared" si="25"/>
        <v>0</v>
      </c>
      <c r="AU133" s="20">
        <f t="shared" si="25"/>
        <v>0</v>
      </c>
      <c r="AV133" s="20">
        <f t="shared" si="25"/>
        <v>0</v>
      </c>
      <c r="AW133" s="20">
        <f t="shared" si="25"/>
        <v>0</v>
      </c>
      <c r="AX133" s="20">
        <f t="shared" si="25"/>
        <v>0</v>
      </c>
      <c r="AY133" s="20">
        <f t="shared" si="25"/>
        <v>0</v>
      </c>
      <c r="AZ133" s="20">
        <f t="shared" si="25"/>
        <v>0</v>
      </c>
      <c r="BA133" s="17">
        <v>1.78</v>
      </c>
      <c r="BB133" s="17">
        <v>2</v>
      </c>
      <c r="BC133" s="17">
        <v>0.4</v>
      </c>
      <c r="BD133" s="17">
        <v>0.56999999999999995</v>
      </c>
      <c r="BE133" s="17">
        <v>0</v>
      </c>
      <c r="BF133" s="17">
        <v>0</v>
      </c>
      <c r="BG133" s="17">
        <v>0</v>
      </c>
      <c r="BH133" s="17">
        <v>0</v>
      </c>
      <c r="BI133" s="17">
        <v>0</v>
      </c>
      <c r="BJ133" s="17">
        <v>0</v>
      </c>
      <c r="BK133" s="17">
        <v>0</v>
      </c>
      <c r="BL133" s="17">
        <v>0</v>
      </c>
      <c r="BM133" s="20">
        <f t="shared" si="21"/>
        <v>226.43000000000038</v>
      </c>
      <c r="BN133" s="20">
        <f t="shared" si="26"/>
        <v>254.51000000000073</v>
      </c>
      <c r="BO133" s="20">
        <f t="shared" si="26"/>
        <v>50.050000000000033</v>
      </c>
      <c r="BP133" s="20">
        <f t="shared" si="26"/>
        <v>72.009999999999977</v>
      </c>
      <c r="BQ133" s="20">
        <f t="shared" si="26"/>
        <v>0</v>
      </c>
      <c r="BR133" s="20">
        <f t="shared" si="26"/>
        <v>0</v>
      </c>
      <c r="BS133" s="20">
        <f t="shared" si="26"/>
        <v>0</v>
      </c>
      <c r="BT133" s="20">
        <f t="shared" si="26"/>
        <v>0</v>
      </c>
      <c r="BU133" s="20">
        <f t="shared" si="26"/>
        <v>0</v>
      </c>
      <c r="BV133" s="20">
        <f t="shared" si="26"/>
        <v>0</v>
      </c>
      <c r="BW133" s="20">
        <f t="shared" si="26"/>
        <v>0</v>
      </c>
      <c r="BX133" s="20">
        <f t="shared" si="26"/>
        <v>0</v>
      </c>
      <c r="BY133" s="17">
        <f t="shared" ref="BY133:BY141" si="27">SUM(E133:P133)</f>
        <v>405.4500000000005</v>
      </c>
      <c r="BZ133" s="17">
        <f t="shared" ref="BZ133:BZ141" si="28">SUM(Q133:AB133)</f>
        <v>20.269999999999968</v>
      </c>
      <c r="CA133" s="17">
        <f t="shared" si="16"/>
        <v>177.28000000000065</v>
      </c>
      <c r="CB133" s="17">
        <f t="shared" si="17"/>
        <v>603.00000000000114</v>
      </c>
    </row>
    <row r="134" spans="1:80" x14ac:dyDescent="0.25">
      <c r="A134" t="str">
        <f t="shared" si="24"/>
        <v>TEN.BCHIMP</v>
      </c>
      <c r="B134" s="1" t="s">
        <v>205</v>
      </c>
      <c r="C134" s="1" t="s">
        <v>206</v>
      </c>
      <c r="D134" s="1" t="s">
        <v>21</v>
      </c>
      <c r="E134" s="17">
        <v>119.06999999999971</v>
      </c>
      <c r="F134" s="17">
        <v>310.15999999999985</v>
      </c>
      <c r="G134" s="17">
        <v>371.75</v>
      </c>
      <c r="H134" s="17">
        <v>71.610000000000582</v>
      </c>
      <c r="I134" s="17">
        <v>229.61999999999898</v>
      </c>
      <c r="J134" s="17">
        <v>166.42000000000007</v>
      </c>
      <c r="K134" s="17">
        <v>187.72000000000116</v>
      </c>
      <c r="L134" s="17">
        <v>130.19999999999891</v>
      </c>
      <c r="M134" s="17">
        <v>492.69000000000233</v>
      </c>
      <c r="N134" s="17">
        <v>371.48999999999796</v>
      </c>
      <c r="O134" s="17">
        <v>49.450000000000273</v>
      </c>
      <c r="P134" s="17">
        <v>38.839999999999918</v>
      </c>
      <c r="Q134" s="20">
        <v>5.9499999999999886</v>
      </c>
      <c r="R134" s="20">
        <v>15.5</v>
      </c>
      <c r="S134" s="20">
        <v>18.580000000000041</v>
      </c>
      <c r="T134" s="20">
        <v>3.5799999999999841</v>
      </c>
      <c r="U134" s="20">
        <v>11.480000000000018</v>
      </c>
      <c r="V134" s="20">
        <v>8.32000000000005</v>
      </c>
      <c r="W134" s="20">
        <v>9.3899999999999864</v>
      </c>
      <c r="X134" s="20">
        <v>6.5099999999999909</v>
      </c>
      <c r="Y134" s="20">
        <v>24.639999999999986</v>
      </c>
      <c r="Z134" s="20">
        <v>18.569999999999936</v>
      </c>
      <c r="AA134" s="20">
        <v>2.4699999999999989</v>
      </c>
      <c r="AB134" s="20">
        <v>1.9399999999999977</v>
      </c>
      <c r="AC134" s="17">
        <v>51.230000000000018</v>
      </c>
      <c r="AD134" s="17">
        <v>131.85999999999967</v>
      </c>
      <c r="AE134" s="17">
        <v>156.34000000000015</v>
      </c>
      <c r="AF134" s="17">
        <v>29.75</v>
      </c>
      <c r="AG134" s="17">
        <v>94.269999999999982</v>
      </c>
      <c r="AH134" s="17">
        <v>67.480000000000018</v>
      </c>
      <c r="AI134" s="17">
        <v>75.179999999999836</v>
      </c>
      <c r="AJ134" s="17">
        <v>51.460000000000036</v>
      </c>
      <c r="AK134" s="17">
        <v>192.09999999999945</v>
      </c>
      <c r="AL134" s="17">
        <v>142.93000000000029</v>
      </c>
      <c r="AM134" s="17">
        <v>18.759999999999991</v>
      </c>
      <c r="AN134" s="17">
        <v>14.539999999999964</v>
      </c>
      <c r="AO134" s="20">
        <f t="shared" si="20"/>
        <v>176.24999999999972</v>
      </c>
      <c r="AP134" s="20">
        <f t="shared" si="25"/>
        <v>457.51999999999953</v>
      </c>
      <c r="AQ134" s="20">
        <f t="shared" si="25"/>
        <v>546.67000000000019</v>
      </c>
      <c r="AR134" s="20">
        <f t="shared" si="25"/>
        <v>104.94000000000057</v>
      </c>
      <c r="AS134" s="20">
        <f t="shared" si="25"/>
        <v>335.36999999999898</v>
      </c>
      <c r="AT134" s="20">
        <f t="shared" si="25"/>
        <v>242.22000000000014</v>
      </c>
      <c r="AU134" s="20">
        <f t="shared" si="25"/>
        <v>272.29000000000099</v>
      </c>
      <c r="AV134" s="20">
        <f t="shared" si="25"/>
        <v>188.16999999999894</v>
      </c>
      <c r="AW134" s="20">
        <f t="shared" si="25"/>
        <v>709.43000000000177</v>
      </c>
      <c r="AX134" s="20">
        <f t="shared" si="25"/>
        <v>532.98999999999819</v>
      </c>
      <c r="AY134" s="20">
        <f t="shared" si="25"/>
        <v>70.680000000000263</v>
      </c>
      <c r="AZ134" s="20">
        <f t="shared" si="25"/>
        <v>55.319999999999879</v>
      </c>
      <c r="BA134" s="17">
        <v>1.39</v>
      </c>
      <c r="BB134" s="17">
        <v>3.63</v>
      </c>
      <c r="BC134" s="17">
        <v>4.3499999999999996</v>
      </c>
      <c r="BD134" s="17">
        <v>0.84</v>
      </c>
      <c r="BE134" s="17">
        <v>2.69</v>
      </c>
      <c r="BF134" s="17">
        <v>1.95</v>
      </c>
      <c r="BG134" s="17">
        <v>2.2000000000000002</v>
      </c>
      <c r="BH134" s="17">
        <v>1.52</v>
      </c>
      <c r="BI134" s="17">
        <v>5.77</v>
      </c>
      <c r="BJ134" s="17">
        <v>4.3499999999999996</v>
      </c>
      <c r="BK134" s="17">
        <v>0.57999999999999996</v>
      </c>
      <c r="BL134" s="17">
        <v>0.45</v>
      </c>
      <c r="BM134" s="20">
        <f t="shared" si="21"/>
        <v>177.6399999999997</v>
      </c>
      <c r="BN134" s="20">
        <f t="shared" si="26"/>
        <v>461.14999999999952</v>
      </c>
      <c r="BO134" s="20">
        <f t="shared" si="26"/>
        <v>551.02000000000021</v>
      </c>
      <c r="BP134" s="20">
        <f t="shared" si="26"/>
        <v>105.78000000000057</v>
      </c>
      <c r="BQ134" s="20">
        <f t="shared" si="26"/>
        <v>338.05999999999898</v>
      </c>
      <c r="BR134" s="20">
        <f t="shared" si="26"/>
        <v>244.17000000000013</v>
      </c>
      <c r="BS134" s="20">
        <f t="shared" si="26"/>
        <v>274.49000000000098</v>
      </c>
      <c r="BT134" s="20">
        <f t="shared" si="26"/>
        <v>189.68999999999895</v>
      </c>
      <c r="BU134" s="20">
        <f t="shared" si="26"/>
        <v>715.20000000000175</v>
      </c>
      <c r="BV134" s="20">
        <f t="shared" si="26"/>
        <v>537.33999999999821</v>
      </c>
      <c r="BW134" s="20">
        <f t="shared" si="26"/>
        <v>71.260000000000261</v>
      </c>
      <c r="BX134" s="20">
        <f t="shared" si="26"/>
        <v>55.769999999999882</v>
      </c>
      <c r="BY134" s="17">
        <f t="shared" si="27"/>
        <v>2539.0199999999995</v>
      </c>
      <c r="BZ134" s="17">
        <f t="shared" si="28"/>
        <v>126.92999999999998</v>
      </c>
      <c r="CA134" s="17">
        <f t="shared" ref="CA134:CA141" si="29">SUM(AC134:AN134,BA134:BL134)</f>
        <v>1055.6199999999994</v>
      </c>
      <c r="CB134" s="17">
        <f t="shared" ref="CB134:CB141" si="30">SUM(BM134:BX134)</f>
        <v>3721.5699999999997</v>
      </c>
    </row>
    <row r="135" spans="1:80" x14ac:dyDescent="0.25">
      <c r="A135" t="str">
        <f t="shared" si="24"/>
        <v>TEN.BCHEXP</v>
      </c>
      <c r="B135" s="1" t="s">
        <v>205</v>
      </c>
      <c r="C135" s="1" t="s">
        <v>207</v>
      </c>
      <c r="D135" s="1" t="s">
        <v>28</v>
      </c>
      <c r="E135" s="17">
        <v>33.8900000000001</v>
      </c>
      <c r="F135" s="17">
        <v>27.869999999999891</v>
      </c>
      <c r="G135" s="17">
        <v>0.49000000000000199</v>
      </c>
      <c r="H135" s="17">
        <v>45.889999999999873</v>
      </c>
      <c r="I135" s="17">
        <v>51.880000000000109</v>
      </c>
      <c r="J135" s="17">
        <v>12.809999999999945</v>
      </c>
      <c r="K135" s="17">
        <v>3.8500000000000227</v>
      </c>
      <c r="L135" s="17">
        <v>44.529999999999745</v>
      </c>
      <c r="M135" s="17">
        <v>71.619999999998981</v>
      </c>
      <c r="N135" s="17">
        <v>88.859999999999673</v>
      </c>
      <c r="O135" s="17">
        <v>175.29000000000087</v>
      </c>
      <c r="P135" s="17">
        <v>26.710000000000036</v>
      </c>
      <c r="Q135" s="20">
        <v>1.6899999999999977</v>
      </c>
      <c r="R135" s="20">
        <v>1.3900000000000006</v>
      </c>
      <c r="S135" s="20">
        <v>2.9999999999999805E-2</v>
      </c>
      <c r="T135" s="20">
        <v>2.3000000000000114</v>
      </c>
      <c r="U135" s="20">
        <v>2.5900000000000034</v>
      </c>
      <c r="V135" s="20">
        <v>0.64000000000000057</v>
      </c>
      <c r="W135" s="20">
        <v>0.19999999999999929</v>
      </c>
      <c r="X135" s="20">
        <v>2.2199999999999989</v>
      </c>
      <c r="Y135" s="20">
        <v>3.5799999999999841</v>
      </c>
      <c r="Z135" s="20">
        <v>4.4499999999999886</v>
      </c>
      <c r="AA135" s="20">
        <v>8.7599999999999909</v>
      </c>
      <c r="AB135" s="20">
        <v>1.3400000000000034</v>
      </c>
      <c r="AC135" s="17">
        <v>14.590000000000032</v>
      </c>
      <c r="AD135" s="17">
        <v>11.850000000000023</v>
      </c>
      <c r="AE135" s="17">
        <v>0.21000000000000085</v>
      </c>
      <c r="AF135" s="17">
        <v>19.069999999999936</v>
      </c>
      <c r="AG135" s="17">
        <v>21.290000000000077</v>
      </c>
      <c r="AH135" s="17">
        <v>5.1899999999999977</v>
      </c>
      <c r="AI135" s="17">
        <v>1.5499999999999972</v>
      </c>
      <c r="AJ135" s="17">
        <v>17.599999999999909</v>
      </c>
      <c r="AK135" s="17">
        <v>27.930000000000064</v>
      </c>
      <c r="AL135" s="17">
        <v>34.189999999999827</v>
      </c>
      <c r="AM135" s="17">
        <v>66.510000000000218</v>
      </c>
      <c r="AN135" s="17">
        <v>10</v>
      </c>
      <c r="AO135" s="20">
        <f t="shared" si="20"/>
        <v>50.17000000000013</v>
      </c>
      <c r="AP135" s="20">
        <f t="shared" si="25"/>
        <v>41.109999999999914</v>
      </c>
      <c r="AQ135" s="20">
        <f t="shared" si="25"/>
        <v>0.73000000000000265</v>
      </c>
      <c r="AR135" s="20">
        <f t="shared" si="25"/>
        <v>67.25999999999982</v>
      </c>
      <c r="AS135" s="20">
        <f t="shared" si="25"/>
        <v>75.76000000000019</v>
      </c>
      <c r="AT135" s="20">
        <f t="shared" si="25"/>
        <v>18.639999999999944</v>
      </c>
      <c r="AU135" s="20">
        <f t="shared" si="25"/>
        <v>5.6000000000000192</v>
      </c>
      <c r="AV135" s="20">
        <f t="shared" si="25"/>
        <v>64.349999999999653</v>
      </c>
      <c r="AW135" s="20">
        <f t="shared" si="25"/>
        <v>103.12999999999903</v>
      </c>
      <c r="AX135" s="20">
        <f t="shared" si="25"/>
        <v>127.49999999999949</v>
      </c>
      <c r="AY135" s="20">
        <f t="shared" si="25"/>
        <v>250.56000000000108</v>
      </c>
      <c r="AZ135" s="20">
        <f t="shared" si="25"/>
        <v>38.05000000000004</v>
      </c>
      <c r="BA135" s="17">
        <v>0.4</v>
      </c>
      <c r="BB135" s="17">
        <v>0.33</v>
      </c>
      <c r="BC135" s="17">
        <v>0.01</v>
      </c>
      <c r="BD135" s="17">
        <v>0.54</v>
      </c>
      <c r="BE135" s="17">
        <v>0.61</v>
      </c>
      <c r="BF135" s="17">
        <v>0.15</v>
      </c>
      <c r="BG135" s="17">
        <v>0.05</v>
      </c>
      <c r="BH135" s="17">
        <v>0.52</v>
      </c>
      <c r="BI135" s="17">
        <v>0.84</v>
      </c>
      <c r="BJ135" s="17">
        <v>1.04</v>
      </c>
      <c r="BK135" s="17">
        <v>2.0499999999999998</v>
      </c>
      <c r="BL135" s="17">
        <v>0.31</v>
      </c>
      <c r="BM135" s="20">
        <f t="shared" si="21"/>
        <v>50.570000000000128</v>
      </c>
      <c r="BN135" s="20">
        <f t="shared" si="26"/>
        <v>41.439999999999912</v>
      </c>
      <c r="BO135" s="20">
        <f t="shared" si="26"/>
        <v>0.74000000000000266</v>
      </c>
      <c r="BP135" s="20">
        <f t="shared" si="26"/>
        <v>67.799999999999827</v>
      </c>
      <c r="BQ135" s="20">
        <f t="shared" si="26"/>
        <v>76.370000000000189</v>
      </c>
      <c r="BR135" s="20">
        <f t="shared" si="26"/>
        <v>18.789999999999942</v>
      </c>
      <c r="BS135" s="20">
        <f t="shared" si="26"/>
        <v>5.650000000000019</v>
      </c>
      <c r="BT135" s="20">
        <f t="shared" si="26"/>
        <v>64.869999999999649</v>
      </c>
      <c r="BU135" s="20">
        <f t="shared" si="26"/>
        <v>103.96999999999903</v>
      </c>
      <c r="BV135" s="20">
        <f t="shared" si="26"/>
        <v>128.53999999999948</v>
      </c>
      <c r="BW135" s="20">
        <f t="shared" si="26"/>
        <v>252.61000000000109</v>
      </c>
      <c r="BX135" s="20">
        <f t="shared" si="26"/>
        <v>38.360000000000042</v>
      </c>
      <c r="BY135" s="17">
        <f t="shared" si="27"/>
        <v>583.68999999999926</v>
      </c>
      <c r="BZ135" s="17">
        <f t="shared" si="28"/>
        <v>29.189999999999976</v>
      </c>
      <c r="CA135" s="17">
        <f t="shared" si="29"/>
        <v>236.83000000000013</v>
      </c>
      <c r="CB135" s="17">
        <f t="shared" si="30"/>
        <v>849.70999999999924</v>
      </c>
    </row>
    <row r="136" spans="1:80" x14ac:dyDescent="0.25">
      <c r="A136" t="str">
        <f t="shared" si="24"/>
        <v>TAU.THS</v>
      </c>
      <c r="B136" s="1" t="s">
        <v>31</v>
      </c>
      <c r="C136" s="1" t="s">
        <v>208</v>
      </c>
      <c r="D136" s="1" t="s">
        <v>208</v>
      </c>
      <c r="E136" s="17">
        <v>13.460000000000036</v>
      </c>
      <c r="F136" s="17">
        <v>7.8899999999998727</v>
      </c>
      <c r="G136" s="17">
        <v>3.3600000000000136</v>
      </c>
      <c r="H136" s="17">
        <v>0</v>
      </c>
      <c r="I136" s="17">
        <v>0</v>
      </c>
      <c r="J136" s="17">
        <v>3.9099999999999682</v>
      </c>
      <c r="K136" s="17">
        <v>67.449999999998909</v>
      </c>
      <c r="L136" s="17">
        <v>26.229999999999563</v>
      </c>
      <c r="M136" s="17">
        <v>6.4700000000000273</v>
      </c>
      <c r="N136" s="17">
        <v>13.009999999999991</v>
      </c>
      <c r="O136" s="17">
        <v>12.289999999999964</v>
      </c>
      <c r="P136" s="17">
        <v>21.260000000000218</v>
      </c>
      <c r="Q136" s="20">
        <v>0.68000000000000682</v>
      </c>
      <c r="R136" s="20">
        <v>0.39000000000000057</v>
      </c>
      <c r="S136" s="20">
        <v>0.16000000000000014</v>
      </c>
      <c r="T136" s="20">
        <v>0</v>
      </c>
      <c r="U136" s="20">
        <v>0</v>
      </c>
      <c r="V136" s="20">
        <v>0.20000000000000284</v>
      </c>
      <c r="W136" s="20">
        <v>3.3700000000000045</v>
      </c>
      <c r="X136" s="20">
        <v>1.3100000000000023</v>
      </c>
      <c r="Y136" s="20">
        <v>0.32000000000000028</v>
      </c>
      <c r="Z136" s="20">
        <v>0.65000000000000568</v>
      </c>
      <c r="AA136" s="20">
        <v>0.62000000000000455</v>
      </c>
      <c r="AB136" s="20">
        <v>1.0600000000000023</v>
      </c>
      <c r="AC136" s="17">
        <v>5.7900000000000773</v>
      </c>
      <c r="AD136" s="17">
        <v>3.3500000000000227</v>
      </c>
      <c r="AE136" s="17">
        <v>1.4199999999999875</v>
      </c>
      <c r="AF136" s="17">
        <v>0</v>
      </c>
      <c r="AG136" s="17">
        <v>0</v>
      </c>
      <c r="AH136" s="17">
        <v>1.5900000000000034</v>
      </c>
      <c r="AI136" s="17">
        <v>27.019999999999982</v>
      </c>
      <c r="AJ136" s="17">
        <v>10.369999999999891</v>
      </c>
      <c r="AK136" s="17">
        <v>2.5199999999999818</v>
      </c>
      <c r="AL136" s="17">
        <v>5</v>
      </c>
      <c r="AM136" s="17">
        <v>4.6600000000000819</v>
      </c>
      <c r="AN136" s="17">
        <v>7.9600000000000364</v>
      </c>
      <c r="AO136" s="20">
        <f t="shared" si="20"/>
        <v>19.930000000000121</v>
      </c>
      <c r="AP136" s="20">
        <f t="shared" si="25"/>
        <v>11.629999999999896</v>
      </c>
      <c r="AQ136" s="20">
        <f t="shared" si="25"/>
        <v>4.9400000000000013</v>
      </c>
      <c r="AR136" s="20">
        <f t="shared" si="25"/>
        <v>0</v>
      </c>
      <c r="AS136" s="20">
        <f t="shared" si="25"/>
        <v>0</v>
      </c>
      <c r="AT136" s="20">
        <f t="shared" si="25"/>
        <v>5.6999999999999744</v>
      </c>
      <c r="AU136" s="20">
        <f t="shared" si="25"/>
        <v>97.839999999998895</v>
      </c>
      <c r="AV136" s="20">
        <f t="shared" si="25"/>
        <v>37.909999999999457</v>
      </c>
      <c r="AW136" s="20">
        <f t="shared" si="25"/>
        <v>9.3100000000000094</v>
      </c>
      <c r="AX136" s="20">
        <f t="shared" si="25"/>
        <v>18.659999999999997</v>
      </c>
      <c r="AY136" s="20">
        <f t="shared" si="25"/>
        <v>17.57000000000005</v>
      </c>
      <c r="AZ136" s="20">
        <f t="shared" si="25"/>
        <v>30.280000000000257</v>
      </c>
      <c r="BA136" s="17">
        <v>0.16</v>
      </c>
      <c r="BB136" s="17">
        <v>0.09</v>
      </c>
      <c r="BC136" s="17">
        <v>0.04</v>
      </c>
      <c r="BD136" s="17">
        <v>0</v>
      </c>
      <c r="BE136" s="17">
        <v>0</v>
      </c>
      <c r="BF136" s="17">
        <v>0.05</v>
      </c>
      <c r="BG136" s="17">
        <v>0.79</v>
      </c>
      <c r="BH136" s="17">
        <v>0.31</v>
      </c>
      <c r="BI136" s="17">
        <v>0.08</v>
      </c>
      <c r="BJ136" s="17">
        <v>0.15</v>
      </c>
      <c r="BK136" s="17">
        <v>0.14000000000000001</v>
      </c>
      <c r="BL136" s="17">
        <v>0.25</v>
      </c>
      <c r="BM136" s="20">
        <f t="shared" si="21"/>
        <v>20.090000000000121</v>
      </c>
      <c r="BN136" s="20">
        <f t="shared" si="26"/>
        <v>11.719999999999896</v>
      </c>
      <c r="BO136" s="20">
        <f t="shared" si="26"/>
        <v>4.9800000000000013</v>
      </c>
      <c r="BP136" s="20">
        <f t="shared" si="26"/>
        <v>0</v>
      </c>
      <c r="BQ136" s="20">
        <f t="shared" si="26"/>
        <v>0</v>
      </c>
      <c r="BR136" s="20">
        <f t="shared" si="26"/>
        <v>5.7499999999999742</v>
      </c>
      <c r="BS136" s="20">
        <f t="shared" si="26"/>
        <v>98.629999999998901</v>
      </c>
      <c r="BT136" s="20">
        <f t="shared" si="26"/>
        <v>38.219999999999459</v>
      </c>
      <c r="BU136" s="20">
        <f t="shared" si="26"/>
        <v>9.3900000000000095</v>
      </c>
      <c r="BV136" s="20">
        <f t="shared" si="26"/>
        <v>18.809999999999995</v>
      </c>
      <c r="BW136" s="20">
        <f t="shared" si="26"/>
        <v>17.710000000000051</v>
      </c>
      <c r="BX136" s="20">
        <f t="shared" si="26"/>
        <v>30.530000000000257</v>
      </c>
      <c r="BY136" s="17">
        <f t="shared" si="27"/>
        <v>175.32999999999856</v>
      </c>
      <c r="BZ136" s="17">
        <f t="shared" si="28"/>
        <v>8.76000000000003</v>
      </c>
      <c r="CA136" s="17">
        <f t="shared" si="29"/>
        <v>71.74000000000008</v>
      </c>
      <c r="CB136" s="17">
        <f t="shared" si="30"/>
        <v>255.82999999999868</v>
      </c>
    </row>
    <row r="137" spans="1:80" x14ac:dyDescent="0.25">
      <c r="A137" t="str">
        <f t="shared" si="24"/>
        <v>TCEM.BCHIMP</v>
      </c>
      <c r="B137" s="1" t="s">
        <v>693</v>
      </c>
      <c r="C137" s="1" t="s">
        <v>823</v>
      </c>
      <c r="D137" s="1" t="s">
        <v>21</v>
      </c>
      <c r="E137" s="17">
        <v>0</v>
      </c>
      <c r="F137" s="17">
        <v>0</v>
      </c>
      <c r="G137" s="17">
        <v>0</v>
      </c>
      <c r="H137" s="17">
        <v>0</v>
      </c>
      <c r="I137" s="17">
        <v>237.36000000000058</v>
      </c>
      <c r="J137" s="17">
        <v>232.63000000000102</v>
      </c>
      <c r="K137" s="17">
        <v>4802.0999999999767</v>
      </c>
      <c r="L137" s="17">
        <v>1049.2200000000012</v>
      </c>
      <c r="M137" s="17">
        <v>136.80000000000109</v>
      </c>
      <c r="N137" s="17">
        <v>310.30999999999767</v>
      </c>
      <c r="O137" s="17">
        <v>95.850000000000364</v>
      </c>
      <c r="P137" s="17">
        <v>422.61999999999898</v>
      </c>
      <c r="Q137" s="20">
        <v>0</v>
      </c>
      <c r="R137" s="20">
        <v>0</v>
      </c>
      <c r="S137" s="20">
        <v>0</v>
      </c>
      <c r="T137" s="20">
        <v>0</v>
      </c>
      <c r="U137" s="20">
        <v>11.860000000000014</v>
      </c>
      <c r="V137" s="20">
        <v>11.629999999999995</v>
      </c>
      <c r="W137" s="20">
        <v>240.09999999999854</v>
      </c>
      <c r="X137" s="20">
        <v>52.460000000000036</v>
      </c>
      <c r="Y137" s="20">
        <v>6.8400000000000318</v>
      </c>
      <c r="Z137" s="20">
        <v>15.509999999999991</v>
      </c>
      <c r="AA137" s="20">
        <v>4.789999999999992</v>
      </c>
      <c r="AB137" s="20">
        <v>21.129999999999995</v>
      </c>
      <c r="AC137" s="17">
        <v>0</v>
      </c>
      <c r="AD137" s="17">
        <v>0</v>
      </c>
      <c r="AE137" s="17">
        <v>0</v>
      </c>
      <c r="AF137" s="17">
        <v>0</v>
      </c>
      <c r="AG137" s="17">
        <v>97.4399999999996</v>
      </c>
      <c r="AH137" s="17">
        <v>94.3100000000004</v>
      </c>
      <c r="AI137" s="17">
        <v>1923.2799999999988</v>
      </c>
      <c r="AJ137" s="17">
        <v>414.65000000000146</v>
      </c>
      <c r="AK137" s="17">
        <v>53.340000000000146</v>
      </c>
      <c r="AL137" s="17">
        <v>119.38999999999942</v>
      </c>
      <c r="AM137" s="17">
        <v>36.369999999999891</v>
      </c>
      <c r="AN137" s="17">
        <v>158.1899999999996</v>
      </c>
      <c r="AO137" s="20">
        <f t="shared" si="20"/>
        <v>0</v>
      </c>
      <c r="AP137" s="20">
        <f t="shared" si="25"/>
        <v>0</v>
      </c>
      <c r="AQ137" s="20">
        <f t="shared" si="25"/>
        <v>0</v>
      </c>
      <c r="AR137" s="20">
        <f t="shared" si="25"/>
        <v>0</v>
      </c>
      <c r="AS137" s="20">
        <f t="shared" si="25"/>
        <v>346.6600000000002</v>
      </c>
      <c r="AT137" s="20">
        <f t="shared" si="25"/>
        <v>338.57000000000141</v>
      </c>
      <c r="AU137" s="20">
        <f t="shared" si="25"/>
        <v>6965.4799999999741</v>
      </c>
      <c r="AV137" s="20">
        <f t="shared" si="25"/>
        <v>1516.3300000000027</v>
      </c>
      <c r="AW137" s="20">
        <f t="shared" si="25"/>
        <v>196.98000000000127</v>
      </c>
      <c r="AX137" s="20">
        <f t="shared" si="25"/>
        <v>445.20999999999708</v>
      </c>
      <c r="AY137" s="20">
        <f t="shared" si="25"/>
        <v>137.01000000000025</v>
      </c>
      <c r="AZ137" s="20">
        <f t="shared" si="25"/>
        <v>601.93999999999858</v>
      </c>
      <c r="BA137" s="17">
        <v>0</v>
      </c>
      <c r="BB137" s="17">
        <v>0</v>
      </c>
      <c r="BC137" s="17">
        <v>0</v>
      </c>
      <c r="BD137" s="17">
        <v>0</v>
      </c>
      <c r="BE137" s="17">
        <v>2.78</v>
      </c>
      <c r="BF137" s="17">
        <v>2.72</v>
      </c>
      <c r="BG137" s="17">
        <v>56.24</v>
      </c>
      <c r="BH137" s="17">
        <v>12.29</v>
      </c>
      <c r="BI137" s="17">
        <v>1.6</v>
      </c>
      <c r="BJ137" s="17">
        <v>3.63</v>
      </c>
      <c r="BK137" s="17">
        <v>1.1200000000000001</v>
      </c>
      <c r="BL137" s="17">
        <v>4.95</v>
      </c>
      <c r="BM137" s="20">
        <f t="shared" si="21"/>
        <v>0</v>
      </c>
      <c r="BN137" s="20">
        <f t="shared" si="26"/>
        <v>0</v>
      </c>
      <c r="BO137" s="20">
        <f t="shared" si="26"/>
        <v>0</v>
      </c>
      <c r="BP137" s="20">
        <f t="shared" si="26"/>
        <v>0</v>
      </c>
      <c r="BQ137" s="20">
        <f t="shared" si="26"/>
        <v>349.44000000000017</v>
      </c>
      <c r="BR137" s="20">
        <f t="shared" si="26"/>
        <v>341.29000000000144</v>
      </c>
      <c r="BS137" s="20">
        <f t="shared" si="26"/>
        <v>7021.7199999999739</v>
      </c>
      <c r="BT137" s="20">
        <f t="shared" si="26"/>
        <v>1528.6200000000026</v>
      </c>
      <c r="BU137" s="20">
        <f t="shared" si="26"/>
        <v>198.58000000000126</v>
      </c>
      <c r="BV137" s="20">
        <f t="shared" si="26"/>
        <v>448.83999999999708</v>
      </c>
      <c r="BW137" s="20">
        <f t="shared" si="26"/>
        <v>138.13000000000025</v>
      </c>
      <c r="BX137" s="20">
        <f t="shared" si="26"/>
        <v>606.88999999999862</v>
      </c>
      <c r="BY137" s="17">
        <f t="shared" si="27"/>
        <v>7286.8899999999776</v>
      </c>
      <c r="BZ137" s="17">
        <f t="shared" si="28"/>
        <v>364.31999999999857</v>
      </c>
      <c r="CA137" s="17">
        <f t="shared" si="29"/>
        <v>2982.2999999999988</v>
      </c>
      <c r="CB137" s="17">
        <f t="shared" si="30"/>
        <v>10633.509999999977</v>
      </c>
    </row>
    <row r="138" spans="1:80" x14ac:dyDescent="0.25">
      <c r="A138" t="str">
        <f t="shared" si="24"/>
        <v>TCEM.BCHEXP</v>
      </c>
      <c r="B138" s="1" t="s">
        <v>693</v>
      </c>
      <c r="C138" s="1" t="s">
        <v>824</v>
      </c>
      <c r="D138" s="1" t="s">
        <v>28</v>
      </c>
      <c r="E138" s="17">
        <v>0</v>
      </c>
      <c r="F138" s="17">
        <v>0</v>
      </c>
      <c r="G138" s="17">
        <v>0</v>
      </c>
      <c r="H138" s="17">
        <v>0</v>
      </c>
      <c r="I138" s="17">
        <v>48.610000000000127</v>
      </c>
      <c r="J138" s="17">
        <v>61.480000000000473</v>
      </c>
      <c r="K138" s="17">
        <v>10.360000000000127</v>
      </c>
      <c r="L138" s="17">
        <v>123.02999999999884</v>
      </c>
      <c r="M138" s="17">
        <v>83.539999999999964</v>
      </c>
      <c r="N138" s="17">
        <v>35.940000000000055</v>
      </c>
      <c r="O138" s="17">
        <v>84.960000000000946</v>
      </c>
      <c r="P138" s="17">
        <v>59.990000000000236</v>
      </c>
      <c r="Q138" s="20">
        <v>0</v>
      </c>
      <c r="R138" s="20">
        <v>0</v>
      </c>
      <c r="S138" s="20">
        <v>0</v>
      </c>
      <c r="T138" s="20">
        <v>0</v>
      </c>
      <c r="U138" s="20">
        <v>2.4299999999999926</v>
      </c>
      <c r="V138" s="20">
        <v>3.0800000000000125</v>
      </c>
      <c r="W138" s="20">
        <v>0.51000000000000156</v>
      </c>
      <c r="X138" s="20">
        <v>6.1499999999999773</v>
      </c>
      <c r="Y138" s="20">
        <v>4.1800000000000068</v>
      </c>
      <c r="Z138" s="20">
        <v>1.8000000000000114</v>
      </c>
      <c r="AA138" s="20">
        <v>4.25</v>
      </c>
      <c r="AB138" s="20">
        <v>3</v>
      </c>
      <c r="AC138" s="17">
        <v>0</v>
      </c>
      <c r="AD138" s="17">
        <v>0</v>
      </c>
      <c r="AE138" s="17">
        <v>0</v>
      </c>
      <c r="AF138" s="17">
        <v>0</v>
      </c>
      <c r="AG138" s="17">
        <v>19.960000000000036</v>
      </c>
      <c r="AH138" s="17">
        <v>24.920000000000073</v>
      </c>
      <c r="AI138" s="17">
        <v>4.1500000000000057</v>
      </c>
      <c r="AJ138" s="17">
        <v>48.620000000000118</v>
      </c>
      <c r="AK138" s="17">
        <v>32.570000000000164</v>
      </c>
      <c r="AL138" s="17">
        <v>13.829999999999927</v>
      </c>
      <c r="AM138" s="17">
        <v>32.240000000000009</v>
      </c>
      <c r="AN138" s="17">
        <v>22.460000000000036</v>
      </c>
      <c r="AO138" s="20">
        <f t="shared" si="20"/>
        <v>0</v>
      </c>
      <c r="AP138" s="20">
        <f t="shared" si="25"/>
        <v>0</v>
      </c>
      <c r="AQ138" s="20">
        <f t="shared" si="25"/>
        <v>0</v>
      </c>
      <c r="AR138" s="20">
        <f t="shared" si="25"/>
        <v>0</v>
      </c>
      <c r="AS138" s="20">
        <f t="shared" si="25"/>
        <v>71.000000000000156</v>
      </c>
      <c r="AT138" s="20">
        <f t="shared" si="25"/>
        <v>89.480000000000558</v>
      </c>
      <c r="AU138" s="20">
        <f t="shared" si="25"/>
        <v>15.020000000000135</v>
      </c>
      <c r="AV138" s="20">
        <f t="shared" si="25"/>
        <v>177.79999999999893</v>
      </c>
      <c r="AW138" s="20">
        <f t="shared" si="25"/>
        <v>120.29000000000013</v>
      </c>
      <c r="AX138" s="20">
        <f t="shared" si="25"/>
        <v>51.569999999999993</v>
      </c>
      <c r="AY138" s="20">
        <f t="shared" si="25"/>
        <v>121.45000000000095</v>
      </c>
      <c r="AZ138" s="20">
        <f t="shared" si="25"/>
        <v>85.450000000000273</v>
      </c>
      <c r="BA138" s="17">
        <v>0</v>
      </c>
      <c r="BB138" s="17">
        <v>0</v>
      </c>
      <c r="BC138" s="17">
        <v>0</v>
      </c>
      <c r="BD138" s="17">
        <v>0</v>
      </c>
      <c r="BE138" s="17">
        <v>0.56999999999999995</v>
      </c>
      <c r="BF138" s="17">
        <v>0.72</v>
      </c>
      <c r="BG138" s="17">
        <v>0.12</v>
      </c>
      <c r="BH138" s="17">
        <v>1.44</v>
      </c>
      <c r="BI138" s="17">
        <v>0.98</v>
      </c>
      <c r="BJ138" s="17">
        <v>0.42</v>
      </c>
      <c r="BK138" s="17">
        <v>1</v>
      </c>
      <c r="BL138" s="17">
        <v>0.7</v>
      </c>
      <c r="BM138" s="20">
        <f t="shared" si="21"/>
        <v>0</v>
      </c>
      <c r="BN138" s="20">
        <f t="shared" si="26"/>
        <v>0</v>
      </c>
      <c r="BO138" s="20">
        <f t="shared" si="26"/>
        <v>0</v>
      </c>
      <c r="BP138" s="20">
        <f t="shared" si="26"/>
        <v>0</v>
      </c>
      <c r="BQ138" s="20">
        <f t="shared" si="26"/>
        <v>71.570000000000149</v>
      </c>
      <c r="BR138" s="20">
        <f t="shared" si="26"/>
        <v>90.200000000000557</v>
      </c>
      <c r="BS138" s="20">
        <f t="shared" si="26"/>
        <v>15.140000000000134</v>
      </c>
      <c r="BT138" s="20">
        <f t="shared" si="26"/>
        <v>179.23999999999893</v>
      </c>
      <c r="BU138" s="20">
        <f t="shared" si="26"/>
        <v>121.27000000000014</v>
      </c>
      <c r="BV138" s="20">
        <f t="shared" si="26"/>
        <v>51.989999999999995</v>
      </c>
      <c r="BW138" s="20">
        <f t="shared" si="26"/>
        <v>122.45000000000095</v>
      </c>
      <c r="BX138" s="20">
        <f t="shared" si="26"/>
        <v>86.150000000000276</v>
      </c>
      <c r="BY138" s="17">
        <f t="shared" si="27"/>
        <v>507.91000000000076</v>
      </c>
      <c r="BZ138" s="17">
        <f t="shared" si="28"/>
        <v>25.400000000000002</v>
      </c>
      <c r="CA138" s="17">
        <f t="shared" si="29"/>
        <v>204.70000000000033</v>
      </c>
      <c r="CB138" s="17">
        <f t="shared" si="30"/>
        <v>738.01000000000113</v>
      </c>
    </row>
    <row r="139" spans="1:80" x14ac:dyDescent="0.25">
      <c r="A139" t="str">
        <f t="shared" si="24"/>
        <v>CUPC.VVW1</v>
      </c>
      <c r="B139" s="1" t="s">
        <v>153</v>
      </c>
      <c r="C139" s="1" t="s">
        <v>211</v>
      </c>
      <c r="D139" s="1" t="s">
        <v>211</v>
      </c>
      <c r="E139" s="17">
        <v>29.430000000000121</v>
      </c>
      <c r="F139" s="17">
        <v>38.589999999999918</v>
      </c>
      <c r="G139" s="17">
        <v>25.099999999999909</v>
      </c>
      <c r="H139" s="17">
        <v>80.649999999999977</v>
      </c>
      <c r="I139" s="17">
        <v>4.5000000000000142</v>
      </c>
      <c r="J139" s="17">
        <v>42.829999999999927</v>
      </c>
      <c r="K139" s="17">
        <v>457.14000000000124</v>
      </c>
      <c r="L139" s="17">
        <v>215.39999999999986</v>
      </c>
      <c r="M139" s="17">
        <v>18.96999999999997</v>
      </c>
      <c r="N139" s="17">
        <v>10.02000000000001</v>
      </c>
      <c r="O139" s="17">
        <v>28.060000000000059</v>
      </c>
      <c r="P139" s="17">
        <v>18.439999999999969</v>
      </c>
      <c r="Q139" s="20">
        <v>1.4699999999999989</v>
      </c>
      <c r="R139" s="20">
        <v>1.9299999999999997</v>
      </c>
      <c r="S139" s="20">
        <v>1.2600000000000016</v>
      </c>
      <c r="T139" s="20">
        <v>4.0399999999999991</v>
      </c>
      <c r="U139" s="20">
        <v>0.21999999999999975</v>
      </c>
      <c r="V139" s="20">
        <v>2.1500000000000021</v>
      </c>
      <c r="W139" s="20">
        <v>22.860000000000014</v>
      </c>
      <c r="X139" s="20">
        <v>10.769999999999996</v>
      </c>
      <c r="Y139" s="20">
        <v>0.95000000000000107</v>
      </c>
      <c r="Z139" s="20">
        <v>0.5</v>
      </c>
      <c r="AA139" s="20">
        <v>1.4000000000000021</v>
      </c>
      <c r="AB139" s="20">
        <v>0.92000000000000171</v>
      </c>
      <c r="AC139" s="17">
        <v>12.659999999999997</v>
      </c>
      <c r="AD139" s="17">
        <v>16.409999999999968</v>
      </c>
      <c r="AE139" s="17">
        <v>10.560000000000002</v>
      </c>
      <c r="AF139" s="17">
        <v>33.5</v>
      </c>
      <c r="AG139" s="17">
        <v>1.8500000000000014</v>
      </c>
      <c r="AH139" s="17">
        <v>17.360000000000014</v>
      </c>
      <c r="AI139" s="17">
        <v>183.09000000000015</v>
      </c>
      <c r="AJ139" s="17">
        <v>85.12</v>
      </c>
      <c r="AK139" s="17">
        <v>7.3999999999999915</v>
      </c>
      <c r="AL139" s="17">
        <v>3.8500000000000014</v>
      </c>
      <c r="AM139" s="17">
        <v>10.650000000000006</v>
      </c>
      <c r="AN139" s="17">
        <v>6.8999999999999915</v>
      </c>
      <c r="AO139" s="20">
        <f t="shared" si="20"/>
        <v>43.560000000000116</v>
      </c>
      <c r="AP139" s="20">
        <f t="shared" si="25"/>
        <v>56.929999999999886</v>
      </c>
      <c r="AQ139" s="20">
        <f t="shared" si="25"/>
        <v>36.919999999999916</v>
      </c>
      <c r="AR139" s="20">
        <f t="shared" si="25"/>
        <v>118.18999999999997</v>
      </c>
      <c r="AS139" s="20">
        <f t="shared" si="25"/>
        <v>6.5700000000000154</v>
      </c>
      <c r="AT139" s="20">
        <f t="shared" si="25"/>
        <v>62.339999999999947</v>
      </c>
      <c r="AU139" s="20">
        <f t="shared" si="25"/>
        <v>663.0900000000014</v>
      </c>
      <c r="AV139" s="20">
        <f t="shared" si="25"/>
        <v>311.28999999999985</v>
      </c>
      <c r="AW139" s="20">
        <f t="shared" si="25"/>
        <v>27.319999999999965</v>
      </c>
      <c r="AX139" s="20">
        <f t="shared" si="25"/>
        <v>14.370000000000012</v>
      </c>
      <c r="AY139" s="20">
        <f t="shared" si="25"/>
        <v>40.11000000000007</v>
      </c>
      <c r="AZ139" s="20">
        <f t="shared" si="25"/>
        <v>26.259999999999962</v>
      </c>
      <c r="BA139" s="17">
        <v>0.34</v>
      </c>
      <c r="BB139" s="17">
        <v>0.45</v>
      </c>
      <c r="BC139" s="17">
        <v>0.28999999999999998</v>
      </c>
      <c r="BD139" s="17">
        <v>0.94</v>
      </c>
      <c r="BE139" s="17">
        <v>0.05</v>
      </c>
      <c r="BF139" s="17">
        <v>0.5</v>
      </c>
      <c r="BG139" s="17">
        <v>5.35</v>
      </c>
      <c r="BH139" s="17">
        <v>2.52</v>
      </c>
      <c r="BI139" s="17">
        <v>0.22</v>
      </c>
      <c r="BJ139" s="17">
        <v>0.12</v>
      </c>
      <c r="BK139" s="17">
        <v>0.33</v>
      </c>
      <c r="BL139" s="17">
        <v>0.22</v>
      </c>
      <c r="BM139" s="20">
        <f t="shared" si="21"/>
        <v>43.900000000000119</v>
      </c>
      <c r="BN139" s="20">
        <f t="shared" si="26"/>
        <v>57.379999999999889</v>
      </c>
      <c r="BO139" s="20">
        <f t="shared" si="26"/>
        <v>37.209999999999916</v>
      </c>
      <c r="BP139" s="20">
        <f t="shared" si="26"/>
        <v>119.12999999999997</v>
      </c>
      <c r="BQ139" s="20">
        <f t="shared" si="26"/>
        <v>6.6200000000000152</v>
      </c>
      <c r="BR139" s="20">
        <f t="shared" si="26"/>
        <v>62.839999999999947</v>
      </c>
      <c r="BS139" s="20">
        <f t="shared" si="26"/>
        <v>668.44000000000142</v>
      </c>
      <c r="BT139" s="20">
        <f t="shared" si="26"/>
        <v>313.80999999999983</v>
      </c>
      <c r="BU139" s="20">
        <f t="shared" si="26"/>
        <v>27.539999999999964</v>
      </c>
      <c r="BV139" s="20">
        <f t="shared" si="26"/>
        <v>14.490000000000011</v>
      </c>
      <c r="BW139" s="20">
        <f t="shared" si="26"/>
        <v>40.440000000000069</v>
      </c>
      <c r="BX139" s="20">
        <f t="shared" si="26"/>
        <v>26.479999999999961</v>
      </c>
      <c r="BY139" s="17">
        <f t="shared" si="27"/>
        <v>969.13000000000102</v>
      </c>
      <c r="BZ139" s="17">
        <f t="shared" si="28"/>
        <v>48.470000000000013</v>
      </c>
      <c r="CA139" s="17">
        <f t="shared" si="29"/>
        <v>400.68000000000018</v>
      </c>
      <c r="CB139" s="17">
        <f t="shared" si="30"/>
        <v>1418.2800000000011</v>
      </c>
    </row>
    <row r="140" spans="1:80" x14ac:dyDescent="0.25">
      <c r="A140" t="str">
        <f t="shared" si="24"/>
        <v>TAU.WB4</v>
      </c>
      <c r="B140" s="1" t="s">
        <v>31</v>
      </c>
      <c r="C140" s="1" t="s">
        <v>655</v>
      </c>
      <c r="D140" s="1" t="s">
        <v>655</v>
      </c>
      <c r="E140" s="17">
        <v>8057.2000000000698</v>
      </c>
      <c r="F140" s="17">
        <v>9324.5399999999063</v>
      </c>
      <c r="G140" s="17">
        <v>4947.8399999999674</v>
      </c>
      <c r="H140" s="17">
        <v>1766.0899999999929</v>
      </c>
      <c r="I140" s="17">
        <v>5373.8000000000466</v>
      </c>
      <c r="J140" s="17">
        <v>1911.5599999999977</v>
      </c>
      <c r="K140" s="17">
        <v>21071.550000000047</v>
      </c>
      <c r="L140" s="17">
        <v>9897.5600000000559</v>
      </c>
      <c r="M140" s="17">
        <v>6572.9599999999627</v>
      </c>
      <c r="N140" s="17">
        <v>6046.2600000000093</v>
      </c>
      <c r="O140" s="17">
        <v>7595.2599999998929</v>
      </c>
      <c r="P140" s="17">
        <v>10342.79999999993</v>
      </c>
      <c r="Q140" s="20">
        <v>402.85999999999967</v>
      </c>
      <c r="R140" s="20">
        <v>466.22000000000025</v>
      </c>
      <c r="S140" s="20">
        <v>247.38999999999987</v>
      </c>
      <c r="T140" s="20">
        <v>88.310000000000173</v>
      </c>
      <c r="U140" s="20">
        <v>268.6899999999996</v>
      </c>
      <c r="V140" s="20">
        <v>95.579999999999927</v>
      </c>
      <c r="W140" s="20">
        <v>1053.5699999999997</v>
      </c>
      <c r="X140" s="20">
        <v>494.88000000000102</v>
      </c>
      <c r="Y140" s="20">
        <v>328.63999999999942</v>
      </c>
      <c r="Z140" s="20">
        <v>302.31999999999971</v>
      </c>
      <c r="AA140" s="20">
        <v>379.76999999999953</v>
      </c>
      <c r="AB140" s="20">
        <v>517.14000000000124</v>
      </c>
      <c r="AC140" s="17">
        <v>3466.6900000000023</v>
      </c>
      <c r="AD140" s="17">
        <v>3964.4599999999991</v>
      </c>
      <c r="AE140" s="17">
        <v>2080.8799999999974</v>
      </c>
      <c r="AF140" s="17">
        <v>733.75</v>
      </c>
      <c r="AG140" s="17">
        <v>2206.1300000000047</v>
      </c>
      <c r="AH140" s="17">
        <v>775.01999999999862</v>
      </c>
      <c r="AI140" s="17">
        <v>8439.3099999999977</v>
      </c>
      <c r="AJ140" s="17">
        <v>3911.5100000000093</v>
      </c>
      <c r="AK140" s="17">
        <v>2562.7400000000052</v>
      </c>
      <c r="AL140" s="17">
        <v>2326.3199999999997</v>
      </c>
      <c r="AM140" s="17">
        <v>2881.9799999999959</v>
      </c>
      <c r="AN140" s="17">
        <v>3871.4000000000015</v>
      </c>
      <c r="AO140" s="20">
        <f t="shared" si="20"/>
        <v>11926.750000000073</v>
      </c>
      <c r="AP140" s="20">
        <f t="shared" si="25"/>
        <v>13755.219999999907</v>
      </c>
      <c r="AQ140" s="20">
        <f t="shared" si="25"/>
        <v>7276.1099999999642</v>
      </c>
      <c r="AR140" s="20">
        <f t="shared" si="25"/>
        <v>2588.1499999999933</v>
      </c>
      <c r="AS140" s="20">
        <f t="shared" si="25"/>
        <v>7848.6200000000508</v>
      </c>
      <c r="AT140" s="20">
        <f t="shared" si="25"/>
        <v>2782.1599999999962</v>
      </c>
      <c r="AU140" s="20">
        <f t="shared" si="25"/>
        <v>30564.430000000044</v>
      </c>
      <c r="AV140" s="20">
        <f t="shared" si="25"/>
        <v>14303.950000000066</v>
      </c>
      <c r="AW140" s="20">
        <f t="shared" si="25"/>
        <v>9464.3399999999674</v>
      </c>
      <c r="AX140" s="20">
        <f t="shared" si="25"/>
        <v>8674.9000000000087</v>
      </c>
      <c r="AY140" s="20">
        <f t="shared" si="25"/>
        <v>10857.009999999889</v>
      </c>
      <c r="AZ140" s="20">
        <f t="shared" si="25"/>
        <v>14731.339999999933</v>
      </c>
      <c r="BA140" s="17">
        <v>94.37</v>
      </c>
      <c r="BB140" s="17">
        <v>109.21</v>
      </c>
      <c r="BC140" s="17">
        <v>57.95</v>
      </c>
      <c r="BD140" s="17">
        <v>20.68</v>
      </c>
      <c r="BE140" s="17">
        <v>62.94</v>
      </c>
      <c r="BF140" s="17">
        <v>22.39</v>
      </c>
      <c r="BG140" s="17">
        <v>246.8</v>
      </c>
      <c r="BH140" s="17">
        <v>115.92</v>
      </c>
      <c r="BI140" s="17">
        <v>76.98</v>
      </c>
      <c r="BJ140" s="17">
        <v>70.819999999999993</v>
      </c>
      <c r="BK140" s="17">
        <v>88.96</v>
      </c>
      <c r="BL140" s="17">
        <v>121.14</v>
      </c>
      <c r="BM140" s="20">
        <f t="shared" si="21"/>
        <v>12021.120000000074</v>
      </c>
      <c r="BN140" s="20">
        <f t="shared" si="26"/>
        <v>13864.429999999906</v>
      </c>
      <c r="BO140" s="20">
        <f t="shared" si="26"/>
        <v>7334.059999999964</v>
      </c>
      <c r="BP140" s="20">
        <f t="shared" si="26"/>
        <v>2608.8299999999931</v>
      </c>
      <c r="BQ140" s="20">
        <f t="shared" si="26"/>
        <v>7911.5600000000504</v>
      </c>
      <c r="BR140" s="20">
        <f t="shared" si="26"/>
        <v>2804.5499999999961</v>
      </c>
      <c r="BS140" s="20">
        <f t="shared" si="26"/>
        <v>30811.230000000043</v>
      </c>
      <c r="BT140" s="20">
        <f t="shared" si="26"/>
        <v>14419.870000000066</v>
      </c>
      <c r="BU140" s="20">
        <f t="shared" si="26"/>
        <v>9541.319999999967</v>
      </c>
      <c r="BV140" s="20">
        <f t="shared" si="26"/>
        <v>8745.7200000000084</v>
      </c>
      <c r="BW140" s="20">
        <f t="shared" si="26"/>
        <v>10945.969999999888</v>
      </c>
      <c r="BX140" s="20">
        <f t="shared" si="26"/>
        <v>14852.479999999932</v>
      </c>
      <c r="BY140" s="17">
        <f t="shared" si="27"/>
        <v>92907.419999999882</v>
      </c>
      <c r="BZ140" s="17">
        <f t="shared" si="28"/>
        <v>4645.37</v>
      </c>
      <c r="CA140" s="17">
        <f t="shared" si="29"/>
        <v>38308.350000000013</v>
      </c>
      <c r="CB140" s="17">
        <f t="shared" si="30"/>
        <v>135861.13999999987</v>
      </c>
    </row>
    <row r="141" spans="1:80" x14ac:dyDescent="0.25">
      <c r="A141" t="str">
        <f t="shared" si="24"/>
        <v>WEYR.WEY1</v>
      </c>
      <c r="B141" s="1" t="s">
        <v>215</v>
      </c>
      <c r="C141" s="1" t="s">
        <v>214</v>
      </c>
      <c r="D141" s="1" t="s">
        <v>214</v>
      </c>
      <c r="E141" s="17">
        <v>1.0000000000000009E-2</v>
      </c>
      <c r="F141" s="17">
        <v>0.35999999999999943</v>
      </c>
      <c r="G141" s="17">
        <v>0.15000000000000213</v>
      </c>
      <c r="H141" s="17">
        <v>0</v>
      </c>
      <c r="I141" s="17">
        <v>3.0000000000000249E-2</v>
      </c>
      <c r="J141" s="17">
        <v>0</v>
      </c>
      <c r="K141" s="17">
        <v>0.95000000000000284</v>
      </c>
      <c r="L141" s="17">
        <v>0</v>
      </c>
      <c r="M141" s="17">
        <v>0.57999999999999829</v>
      </c>
      <c r="N141" s="17">
        <v>1.0000000000000009E-2</v>
      </c>
      <c r="O141" s="17">
        <v>1.0000000000000009E-2</v>
      </c>
      <c r="P141" s="17">
        <v>1.0000000000000009E-2</v>
      </c>
      <c r="Q141" s="20">
        <v>0</v>
      </c>
      <c r="R141" s="20">
        <v>1.999999999999999E-2</v>
      </c>
      <c r="S141" s="20">
        <v>9.999999999999995E-3</v>
      </c>
      <c r="T141" s="20">
        <v>0</v>
      </c>
      <c r="U141" s="20">
        <v>0</v>
      </c>
      <c r="V141" s="20">
        <v>0</v>
      </c>
      <c r="W141" s="20">
        <v>4.9999999999999989E-2</v>
      </c>
      <c r="X141" s="20">
        <v>0</v>
      </c>
      <c r="Y141" s="20">
        <v>0.03</v>
      </c>
      <c r="Z141" s="20">
        <v>0</v>
      </c>
      <c r="AA141" s="20">
        <v>0</v>
      </c>
      <c r="AB141" s="20">
        <v>0</v>
      </c>
      <c r="AC141" s="17">
        <v>0</v>
      </c>
      <c r="AD141" s="17">
        <v>0.14999999999999991</v>
      </c>
      <c r="AE141" s="17">
        <v>0.06</v>
      </c>
      <c r="AF141" s="17">
        <v>0</v>
      </c>
      <c r="AG141" s="17">
        <v>0.01</v>
      </c>
      <c r="AH141" s="17">
        <v>0</v>
      </c>
      <c r="AI141" s="17">
        <v>0.37999999999999989</v>
      </c>
      <c r="AJ141" s="17">
        <v>0</v>
      </c>
      <c r="AK141" s="17">
        <v>0.21999999999999997</v>
      </c>
      <c r="AL141" s="17">
        <v>0</v>
      </c>
      <c r="AM141" s="17">
        <v>0</v>
      </c>
      <c r="AN141" s="17">
        <v>0</v>
      </c>
      <c r="AO141" s="20">
        <f t="shared" ref="AO141:AZ141" si="31">E141+Q141+AC141</f>
        <v>1.0000000000000009E-2</v>
      </c>
      <c r="AP141" s="20">
        <f t="shared" si="31"/>
        <v>0.52999999999999936</v>
      </c>
      <c r="AQ141" s="20">
        <f t="shared" si="31"/>
        <v>0.22000000000000214</v>
      </c>
      <c r="AR141" s="20">
        <f t="shared" si="31"/>
        <v>0</v>
      </c>
      <c r="AS141" s="20">
        <f t="shared" si="31"/>
        <v>4.0000000000000251E-2</v>
      </c>
      <c r="AT141" s="20">
        <f t="shared" si="31"/>
        <v>0</v>
      </c>
      <c r="AU141" s="20">
        <f t="shared" si="31"/>
        <v>1.3800000000000028</v>
      </c>
      <c r="AV141" s="20">
        <f t="shared" si="31"/>
        <v>0</v>
      </c>
      <c r="AW141" s="20">
        <f t="shared" si="31"/>
        <v>0.82999999999999829</v>
      </c>
      <c r="AX141" s="20">
        <f t="shared" si="31"/>
        <v>1.0000000000000009E-2</v>
      </c>
      <c r="AY141" s="20">
        <f t="shared" si="31"/>
        <v>1.0000000000000009E-2</v>
      </c>
      <c r="AZ141" s="20">
        <f t="shared" si="31"/>
        <v>1.0000000000000009E-2</v>
      </c>
      <c r="BA141" s="17">
        <v>0</v>
      </c>
      <c r="BB141" s="17">
        <v>0</v>
      </c>
      <c r="BC141" s="17">
        <v>0</v>
      </c>
      <c r="BD141" s="17">
        <v>0</v>
      </c>
      <c r="BE141" s="17">
        <v>0</v>
      </c>
      <c r="BF141" s="17">
        <v>0</v>
      </c>
      <c r="BG141" s="17">
        <v>0.01</v>
      </c>
      <c r="BH141" s="17">
        <v>0</v>
      </c>
      <c r="BI141" s="17">
        <v>0.01</v>
      </c>
      <c r="BJ141" s="17">
        <v>0</v>
      </c>
      <c r="BK141" s="17">
        <v>0</v>
      </c>
      <c r="BL141" s="17">
        <v>0</v>
      </c>
      <c r="BM141" s="20">
        <f t="shared" ref="BM141:BX141" si="32">AO141+BA141</f>
        <v>1.0000000000000009E-2</v>
      </c>
      <c r="BN141" s="20">
        <f t="shared" si="32"/>
        <v>0.52999999999999936</v>
      </c>
      <c r="BO141" s="20">
        <f t="shared" si="32"/>
        <v>0.22000000000000214</v>
      </c>
      <c r="BP141" s="20">
        <f t="shared" si="32"/>
        <v>0</v>
      </c>
      <c r="BQ141" s="20">
        <f t="shared" si="32"/>
        <v>4.0000000000000251E-2</v>
      </c>
      <c r="BR141" s="20">
        <f t="shared" si="32"/>
        <v>0</v>
      </c>
      <c r="BS141" s="20">
        <f t="shared" si="32"/>
        <v>1.3900000000000028</v>
      </c>
      <c r="BT141" s="20">
        <f t="shared" si="32"/>
        <v>0</v>
      </c>
      <c r="BU141" s="20">
        <f t="shared" si="32"/>
        <v>0.8399999999999983</v>
      </c>
      <c r="BV141" s="20">
        <f t="shared" si="32"/>
        <v>1.0000000000000009E-2</v>
      </c>
      <c r="BW141" s="20">
        <f t="shared" si="32"/>
        <v>1.0000000000000009E-2</v>
      </c>
      <c r="BX141" s="20">
        <f t="shared" si="32"/>
        <v>1.0000000000000009E-2</v>
      </c>
      <c r="BY141" s="17">
        <f t="shared" si="27"/>
        <v>2.1100000000000021</v>
      </c>
      <c r="BZ141" s="17">
        <f t="shared" si="28"/>
        <v>0.10999999999999997</v>
      </c>
      <c r="CA141" s="17">
        <f t="shared" si="29"/>
        <v>0.83999999999999986</v>
      </c>
      <c r="CB141" s="17">
        <f t="shared" si="30"/>
        <v>3.0600000000000023</v>
      </c>
    </row>
    <row r="143" spans="1:80" x14ac:dyDescent="0.25">
      <c r="A143" t="s">
        <v>637</v>
      </c>
    </row>
    <row r="144" spans="1:80" x14ac:dyDescent="0.25">
      <c r="A144" t="s">
        <v>643</v>
      </c>
    </row>
    <row r="145" spans="1:80" x14ac:dyDescent="0.25">
      <c r="A145" t="s">
        <v>638</v>
      </c>
    </row>
    <row r="146" spans="1:80" x14ac:dyDescent="0.25">
      <c r="A146" t="s">
        <v>639</v>
      </c>
    </row>
    <row r="147" spans="1:80" s="1" customFormat="1" x14ac:dyDescent="0.25">
      <c r="A147" t="s">
        <v>640</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7"/>
      <c r="AD147" s="17"/>
      <c r="AE147" s="17"/>
      <c r="AF147" s="17"/>
      <c r="AG147" s="17"/>
      <c r="AH147" s="17"/>
      <c r="AI147" s="17"/>
      <c r="AJ147" s="17"/>
      <c r="AK147" s="17"/>
      <c r="AL147" s="17"/>
      <c r="AM147" s="17"/>
      <c r="AN147" s="17"/>
      <c r="AO147" s="16"/>
      <c r="AP147" s="16"/>
      <c r="AQ147" s="16"/>
      <c r="AR147" s="16"/>
      <c r="AS147" s="16"/>
      <c r="AT147" s="16"/>
      <c r="AU147" s="16"/>
      <c r="AV147" s="16"/>
      <c r="AW147" s="16"/>
      <c r="AX147" s="16"/>
      <c r="AY147" s="16"/>
      <c r="AZ147" s="16"/>
      <c r="BA147" s="17"/>
      <c r="BB147" s="17"/>
      <c r="BC147" s="17"/>
      <c r="BD147" s="17"/>
      <c r="BE147" s="17"/>
      <c r="BF147" s="17"/>
      <c r="BG147" s="17"/>
      <c r="BH147" s="17"/>
      <c r="BI147" s="17"/>
      <c r="BJ147" s="17"/>
      <c r="BK147" s="17"/>
      <c r="BL147" s="17"/>
      <c r="BM147" s="16"/>
      <c r="BN147" s="16"/>
      <c r="BO147" s="16"/>
      <c r="BP147" s="16"/>
      <c r="BQ147" s="16"/>
      <c r="BR147" s="16"/>
      <c r="BS147" s="16"/>
      <c r="BT147" s="16"/>
      <c r="BU147" s="16"/>
      <c r="BV147" s="16"/>
      <c r="BW147" s="16"/>
      <c r="BX147" s="16"/>
      <c r="BY147" s="17"/>
      <c r="BZ147" s="17"/>
      <c r="CA147" s="17"/>
      <c r="CB147" s="17"/>
    </row>
    <row r="148" spans="1:80" s="1" customFormat="1" x14ac:dyDescent="0.25">
      <c r="A148" t="s">
        <v>641</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7"/>
      <c r="AD148" s="17"/>
      <c r="AE148" s="17"/>
      <c r="AF148" s="17"/>
      <c r="AG148" s="17"/>
      <c r="AH148" s="17"/>
      <c r="AI148" s="17"/>
      <c r="AJ148" s="17"/>
      <c r="AK148" s="17"/>
      <c r="AL148" s="17"/>
      <c r="AM148" s="17"/>
      <c r="AN148" s="17"/>
      <c r="AO148" s="16"/>
      <c r="AP148" s="16"/>
      <c r="AQ148" s="16"/>
      <c r="AR148" s="16"/>
      <c r="AS148" s="16"/>
      <c r="AT148" s="16"/>
      <c r="AU148" s="16"/>
      <c r="AV148" s="16"/>
      <c r="AW148" s="16"/>
      <c r="AX148" s="16"/>
      <c r="AY148" s="16"/>
      <c r="AZ148" s="16"/>
      <c r="BA148" s="17"/>
      <c r="BB148" s="17"/>
      <c r="BC148" s="17"/>
      <c r="BD148" s="17"/>
      <c r="BE148" s="17"/>
      <c r="BF148" s="17"/>
      <c r="BG148" s="17"/>
      <c r="BH148" s="17"/>
      <c r="BI148" s="17"/>
      <c r="BJ148" s="17"/>
      <c r="BK148" s="17"/>
      <c r="BL148" s="17"/>
      <c r="BM148" s="16"/>
      <c r="BN148" s="16"/>
      <c r="BO148" s="16"/>
      <c r="BP148" s="16"/>
      <c r="BQ148" s="16"/>
      <c r="BR148" s="16"/>
      <c r="BS148" s="16"/>
      <c r="BT148" s="16"/>
      <c r="BU148" s="16"/>
      <c r="BV148" s="16"/>
      <c r="BW148" s="16"/>
      <c r="BX148" s="16"/>
      <c r="BY148" s="17"/>
      <c r="BZ148" s="17"/>
      <c r="CA148" s="17"/>
      <c r="CB148" s="17"/>
    </row>
    <row r="149" spans="1:80" s="1" customFormat="1" x14ac:dyDescent="0.25">
      <c r="A149" t="s">
        <v>642</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7"/>
      <c r="AD149" s="17"/>
      <c r="AE149" s="17"/>
      <c r="AF149" s="17"/>
      <c r="AG149" s="17"/>
      <c r="AH149" s="17"/>
      <c r="AI149" s="17"/>
      <c r="AJ149" s="17"/>
      <c r="AK149" s="17"/>
      <c r="AL149" s="17"/>
      <c r="AM149" s="17"/>
      <c r="AN149" s="17"/>
      <c r="AO149" s="16"/>
      <c r="AP149" s="16"/>
      <c r="AQ149" s="16"/>
      <c r="AR149" s="16"/>
      <c r="AS149" s="16"/>
      <c r="AT149" s="16"/>
      <c r="AU149" s="16"/>
      <c r="AV149" s="16"/>
      <c r="AW149" s="16"/>
      <c r="AX149" s="16"/>
      <c r="AY149" s="16"/>
      <c r="AZ149" s="16"/>
      <c r="BA149" s="17"/>
      <c r="BB149" s="17"/>
      <c r="BC149" s="17"/>
      <c r="BD149" s="17"/>
      <c r="BE149" s="17"/>
      <c r="BF149" s="17"/>
      <c r="BG149" s="17"/>
      <c r="BH149" s="17"/>
      <c r="BI149" s="17"/>
      <c r="BJ149" s="17"/>
      <c r="BK149" s="17"/>
      <c r="BL149" s="17"/>
      <c r="BM149" s="16"/>
      <c r="BN149" s="16"/>
      <c r="BO149" s="16"/>
      <c r="BP149" s="16"/>
      <c r="BQ149" s="16"/>
      <c r="BR149" s="16"/>
      <c r="BS149" s="16"/>
      <c r="BT149" s="16"/>
      <c r="BU149" s="16"/>
      <c r="BV149" s="16"/>
      <c r="BW149" s="16"/>
      <c r="BX149" s="16"/>
      <c r="BY149" s="17"/>
      <c r="BZ149" s="17"/>
      <c r="CA149" s="17"/>
      <c r="CB149"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ECFE7-77A7-4EBE-B3C8-7F36932FB4B5}">
  <dimension ref="A1:CB145"/>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830</v>
      </c>
    </row>
    <row r="2" spans="1:80" x14ac:dyDescent="0.25">
      <c r="A2" s="2" t="s">
        <v>826</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803</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807</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831</v>
      </c>
      <c r="BZ2" s="21" t="s">
        <v>831</v>
      </c>
      <c r="CA2" s="21" t="s">
        <v>831</v>
      </c>
      <c r="CB2" s="21" t="s">
        <v>831</v>
      </c>
    </row>
    <row r="3" spans="1:80" x14ac:dyDescent="0.25">
      <c r="E3" s="22" t="s">
        <v>798</v>
      </c>
      <c r="F3" s="23"/>
      <c r="G3" s="23"/>
      <c r="H3" s="23"/>
      <c r="I3" s="23"/>
      <c r="J3" s="23"/>
      <c r="K3" s="23"/>
      <c r="L3" s="23"/>
      <c r="M3" s="23"/>
      <c r="N3" s="23"/>
      <c r="O3" s="42">
        <f>SUM(E5:P137)</f>
        <v>1112547.5099999977</v>
      </c>
      <c r="P3" s="43"/>
      <c r="Q3" s="24" t="s">
        <v>801</v>
      </c>
      <c r="R3" s="25"/>
      <c r="S3" s="25"/>
      <c r="T3" s="25"/>
      <c r="U3" s="25"/>
      <c r="V3" s="25"/>
      <c r="W3" s="25"/>
      <c r="X3" s="25"/>
      <c r="Y3" s="25"/>
      <c r="Z3" s="25"/>
      <c r="AA3" s="44">
        <f>SUM(Q5:AB137)</f>
        <v>55627.15</v>
      </c>
      <c r="AB3" s="45"/>
      <c r="AC3" s="15">
        <v>0.43026047982633447</v>
      </c>
      <c r="AD3" s="15">
        <v>0.4251645894153756</v>
      </c>
      <c r="AE3" s="15">
        <v>0.42056184968934823</v>
      </c>
      <c r="AF3" s="15">
        <v>0.41546595927838931</v>
      </c>
      <c r="AG3" s="15">
        <v>0.41053445242907421</v>
      </c>
      <c r="AH3" s="15">
        <v>0.40543856201811534</v>
      </c>
      <c r="AI3" s="15">
        <v>0.40050705516880025</v>
      </c>
      <c r="AJ3" s="15">
        <v>0.39519883599071803</v>
      </c>
      <c r="AK3" s="15">
        <v>0.38989061681263582</v>
      </c>
      <c r="AL3" s="15">
        <v>0.38475363051126599</v>
      </c>
      <c r="AM3" s="15">
        <v>0.37944541133318388</v>
      </c>
      <c r="AN3" s="15">
        <v>0.37430842503181405</v>
      </c>
      <c r="AO3" s="24" t="s">
        <v>806</v>
      </c>
      <c r="AP3" s="25"/>
      <c r="AQ3" s="25"/>
      <c r="AR3" s="25"/>
      <c r="AS3" s="25"/>
      <c r="AT3" s="25"/>
      <c r="AU3" s="25"/>
      <c r="AV3" s="25"/>
      <c r="AW3" s="25"/>
      <c r="AX3" s="25"/>
      <c r="AY3" s="44">
        <f>SUM(AO5:AZ137)</f>
        <v>1552313.6699999995</v>
      </c>
      <c r="AZ3" s="45"/>
      <c r="BA3" s="15">
        <v>1.1712253911220901E-2</v>
      </c>
      <c r="BB3" s="15">
        <v>1.1712253911220901E-2</v>
      </c>
      <c r="BC3" s="15">
        <v>1.1712253911220901E-2</v>
      </c>
      <c r="BD3" s="15">
        <v>1.1712253911220901E-2</v>
      </c>
      <c r="BE3" s="15">
        <v>1.1712253911220901E-2</v>
      </c>
      <c r="BF3" s="15">
        <v>1.1712253911220901E-2</v>
      </c>
      <c r="BG3" s="15">
        <v>1.1712253911220901E-2</v>
      </c>
      <c r="BH3" s="15">
        <v>1.1712253911220901E-2</v>
      </c>
      <c r="BI3" s="15">
        <v>1.1712253911220901E-2</v>
      </c>
      <c r="BJ3" s="15">
        <v>1.1712253911220901E-2</v>
      </c>
      <c r="BK3" s="15">
        <v>1.1712253911220901E-2</v>
      </c>
      <c r="BL3" s="15">
        <v>1.1712253911220901E-2</v>
      </c>
      <c r="BM3" s="24" t="s">
        <v>813</v>
      </c>
      <c r="BN3" s="25"/>
      <c r="BO3" s="25"/>
      <c r="BP3" s="25"/>
      <c r="BQ3" s="25"/>
      <c r="BR3" s="25"/>
      <c r="BS3" s="25"/>
      <c r="BT3" s="25"/>
      <c r="BU3" s="25"/>
      <c r="BV3" s="25"/>
      <c r="BW3" s="44">
        <f>SUM(BM5:BX137)</f>
        <v>1565344.0999999992</v>
      </c>
      <c r="BX3" s="45"/>
      <c r="BY3" s="26" t="s">
        <v>634</v>
      </c>
      <c r="BZ3" s="26" t="s">
        <v>644</v>
      </c>
      <c r="CA3" s="26" t="s">
        <v>635</v>
      </c>
      <c r="CB3" s="26" t="s">
        <v>633</v>
      </c>
    </row>
    <row r="4" spans="1:80" x14ac:dyDescent="0.25">
      <c r="A4" s="3" t="s">
        <v>216</v>
      </c>
      <c r="B4" s="4" t="s">
        <v>0</v>
      </c>
      <c r="C4" s="4" t="s">
        <v>1</v>
      </c>
      <c r="D4" s="4" t="s">
        <v>2</v>
      </c>
      <c r="E4" s="13">
        <v>39448</v>
      </c>
      <c r="F4" s="13">
        <v>39479</v>
      </c>
      <c r="G4" s="13">
        <v>39508</v>
      </c>
      <c r="H4" s="13">
        <v>39539</v>
      </c>
      <c r="I4" s="13">
        <v>39569</v>
      </c>
      <c r="J4" s="13">
        <v>39600</v>
      </c>
      <c r="K4" s="13">
        <v>39630</v>
      </c>
      <c r="L4" s="13">
        <v>39661</v>
      </c>
      <c r="M4" s="13">
        <v>39692</v>
      </c>
      <c r="N4" s="13">
        <v>39722</v>
      </c>
      <c r="O4" s="13">
        <v>39753</v>
      </c>
      <c r="P4" s="13">
        <v>39783</v>
      </c>
      <c r="Q4" s="14">
        <v>39448</v>
      </c>
      <c r="R4" s="14">
        <v>39479</v>
      </c>
      <c r="S4" s="14">
        <v>39508</v>
      </c>
      <c r="T4" s="14">
        <v>39539</v>
      </c>
      <c r="U4" s="14">
        <v>39569</v>
      </c>
      <c r="V4" s="14">
        <v>39600</v>
      </c>
      <c r="W4" s="14">
        <v>39630</v>
      </c>
      <c r="X4" s="14">
        <v>39661</v>
      </c>
      <c r="Y4" s="14">
        <v>39692</v>
      </c>
      <c r="Z4" s="14">
        <v>39722</v>
      </c>
      <c r="AA4" s="14">
        <v>39753</v>
      </c>
      <c r="AB4" s="14">
        <v>39783</v>
      </c>
      <c r="AC4" s="13">
        <v>39448</v>
      </c>
      <c r="AD4" s="13">
        <v>39479</v>
      </c>
      <c r="AE4" s="13">
        <v>39508</v>
      </c>
      <c r="AF4" s="13">
        <v>39539</v>
      </c>
      <c r="AG4" s="13">
        <v>39569</v>
      </c>
      <c r="AH4" s="13">
        <v>39600</v>
      </c>
      <c r="AI4" s="13">
        <v>39630</v>
      </c>
      <c r="AJ4" s="13">
        <v>39661</v>
      </c>
      <c r="AK4" s="13">
        <v>39692</v>
      </c>
      <c r="AL4" s="13">
        <v>39722</v>
      </c>
      <c r="AM4" s="13">
        <v>39753</v>
      </c>
      <c r="AN4" s="13">
        <v>39783</v>
      </c>
      <c r="AO4" s="14">
        <v>39448</v>
      </c>
      <c r="AP4" s="14">
        <v>39479</v>
      </c>
      <c r="AQ4" s="14">
        <v>39508</v>
      </c>
      <c r="AR4" s="14">
        <v>39539</v>
      </c>
      <c r="AS4" s="14">
        <v>39569</v>
      </c>
      <c r="AT4" s="14">
        <v>39600</v>
      </c>
      <c r="AU4" s="14">
        <v>39630</v>
      </c>
      <c r="AV4" s="14">
        <v>39661</v>
      </c>
      <c r="AW4" s="14">
        <v>39692</v>
      </c>
      <c r="AX4" s="14">
        <v>39722</v>
      </c>
      <c r="AY4" s="14">
        <v>39753</v>
      </c>
      <c r="AZ4" s="14">
        <v>39783</v>
      </c>
      <c r="BA4" s="13">
        <v>39448</v>
      </c>
      <c r="BB4" s="13">
        <v>39479</v>
      </c>
      <c r="BC4" s="13">
        <v>39508</v>
      </c>
      <c r="BD4" s="13">
        <v>39539</v>
      </c>
      <c r="BE4" s="13">
        <v>39569</v>
      </c>
      <c r="BF4" s="13">
        <v>39600</v>
      </c>
      <c r="BG4" s="13">
        <v>39630</v>
      </c>
      <c r="BH4" s="13">
        <v>39661</v>
      </c>
      <c r="BI4" s="13">
        <v>39692</v>
      </c>
      <c r="BJ4" s="13">
        <v>39722</v>
      </c>
      <c r="BK4" s="13">
        <v>39753</v>
      </c>
      <c r="BL4" s="13">
        <v>39783</v>
      </c>
      <c r="BM4" s="14">
        <v>39448</v>
      </c>
      <c r="BN4" s="14">
        <v>39479</v>
      </c>
      <c r="BO4" s="14">
        <v>39508</v>
      </c>
      <c r="BP4" s="14">
        <v>39539</v>
      </c>
      <c r="BQ4" s="14">
        <v>39569</v>
      </c>
      <c r="BR4" s="14">
        <v>39600</v>
      </c>
      <c r="BS4" s="14">
        <v>39630</v>
      </c>
      <c r="BT4" s="14">
        <v>39661</v>
      </c>
      <c r="BU4" s="14">
        <v>39692</v>
      </c>
      <c r="BV4" s="14">
        <v>39722</v>
      </c>
      <c r="BW4" s="14">
        <v>39753</v>
      </c>
      <c r="BX4" s="14">
        <v>39783</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6.6900000000000261</v>
      </c>
      <c r="F5" s="17">
        <v>0.39999999999999947</v>
      </c>
      <c r="G5" s="17">
        <v>3.0499999999999972</v>
      </c>
      <c r="H5" s="17">
        <v>15.180000000000007</v>
      </c>
      <c r="I5" s="17">
        <v>0</v>
      </c>
      <c r="J5" s="17">
        <v>1.0000000000000009E-2</v>
      </c>
      <c r="K5" s="17">
        <v>0</v>
      </c>
      <c r="L5" s="17">
        <v>3.3299999999999983</v>
      </c>
      <c r="M5" s="17">
        <v>4.6199999999999903</v>
      </c>
      <c r="N5" s="17">
        <v>14.019999999999982</v>
      </c>
      <c r="O5" s="17">
        <v>16.009999999999991</v>
      </c>
      <c r="P5" s="17">
        <v>1.4200000000000017</v>
      </c>
      <c r="Q5" s="20">
        <v>0.33999999999999986</v>
      </c>
      <c r="R5" s="20">
        <v>1.9999999999999962E-2</v>
      </c>
      <c r="S5" s="20">
        <v>0.14999999999999991</v>
      </c>
      <c r="T5" s="20">
        <v>0.75999999999999979</v>
      </c>
      <c r="U5" s="20">
        <v>0</v>
      </c>
      <c r="V5" s="20">
        <v>0</v>
      </c>
      <c r="W5" s="20">
        <v>0</v>
      </c>
      <c r="X5" s="20">
        <v>0.1599999999999997</v>
      </c>
      <c r="Y5" s="20">
        <v>0.22999999999999954</v>
      </c>
      <c r="Z5" s="20">
        <v>0.70000000000000284</v>
      </c>
      <c r="AA5" s="20">
        <v>0.80000000000000071</v>
      </c>
      <c r="AB5" s="20">
        <v>7.0000000000000062E-2</v>
      </c>
      <c r="AC5" s="17">
        <v>2.470000000000006</v>
      </c>
      <c r="AD5" s="17">
        <v>0.14999999999999991</v>
      </c>
      <c r="AE5" s="17">
        <v>1.1000000000000014</v>
      </c>
      <c r="AF5" s="17">
        <v>5.3900000000000006</v>
      </c>
      <c r="AG5" s="17">
        <v>0</v>
      </c>
      <c r="AH5" s="17">
        <v>9.9999999999999985E-3</v>
      </c>
      <c r="AI5" s="17">
        <v>0</v>
      </c>
      <c r="AJ5" s="17">
        <v>1.1300000000000026</v>
      </c>
      <c r="AK5" s="17">
        <v>1.5500000000000007</v>
      </c>
      <c r="AL5" s="17">
        <v>4.6499999999999915</v>
      </c>
      <c r="AM5" s="17">
        <v>5.25</v>
      </c>
      <c r="AN5" s="17">
        <v>0.46000000000000085</v>
      </c>
      <c r="AO5" s="20">
        <f t="shared" ref="AO5:AZ22" si="1">E5+Q5+AC5</f>
        <v>9.500000000000032</v>
      </c>
      <c r="AP5" s="20">
        <f t="shared" si="1"/>
        <v>0.5699999999999994</v>
      </c>
      <c r="AQ5" s="20">
        <f t="shared" si="1"/>
        <v>4.2999999999999989</v>
      </c>
      <c r="AR5" s="20">
        <f t="shared" si="1"/>
        <v>21.330000000000005</v>
      </c>
      <c r="AS5" s="20">
        <f t="shared" si="1"/>
        <v>0</v>
      </c>
      <c r="AT5" s="20">
        <f t="shared" si="1"/>
        <v>2.0000000000000007E-2</v>
      </c>
      <c r="AU5" s="20">
        <f t="shared" si="1"/>
        <v>0</v>
      </c>
      <c r="AV5" s="20">
        <f t="shared" si="1"/>
        <v>4.620000000000001</v>
      </c>
      <c r="AW5" s="20">
        <f t="shared" si="1"/>
        <v>6.3999999999999906</v>
      </c>
      <c r="AX5" s="20">
        <f t="shared" si="1"/>
        <v>19.369999999999976</v>
      </c>
      <c r="AY5" s="20">
        <f t="shared" si="1"/>
        <v>22.059999999999992</v>
      </c>
      <c r="AZ5" s="20">
        <f t="shared" si="1"/>
        <v>1.9500000000000026</v>
      </c>
      <c r="BA5" s="17">
        <v>0.08</v>
      </c>
      <c r="BB5" s="17">
        <v>0</v>
      </c>
      <c r="BC5" s="17">
        <v>0.04</v>
      </c>
      <c r="BD5" s="17">
        <v>0.18</v>
      </c>
      <c r="BE5" s="17">
        <v>0</v>
      </c>
      <c r="BF5" s="17">
        <v>0</v>
      </c>
      <c r="BG5" s="17">
        <v>0</v>
      </c>
      <c r="BH5" s="17">
        <v>0.04</v>
      </c>
      <c r="BI5" s="17">
        <v>0.05</v>
      </c>
      <c r="BJ5" s="17">
        <v>0.16</v>
      </c>
      <c r="BK5" s="17">
        <v>0.19</v>
      </c>
      <c r="BL5" s="17">
        <v>0.02</v>
      </c>
      <c r="BM5" s="20">
        <f t="shared" ref="BM5:BX22" si="2">AO5+BA5</f>
        <v>9.580000000000032</v>
      </c>
      <c r="BN5" s="20">
        <f t="shared" si="2"/>
        <v>0.5699999999999994</v>
      </c>
      <c r="BO5" s="20">
        <f t="shared" si="2"/>
        <v>4.339999999999999</v>
      </c>
      <c r="BP5" s="20">
        <f t="shared" si="2"/>
        <v>21.510000000000005</v>
      </c>
      <c r="BQ5" s="20">
        <f t="shared" si="2"/>
        <v>0</v>
      </c>
      <c r="BR5" s="20">
        <f t="shared" si="2"/>
        <v>2.0000000000000007E-2</v>
      </c>
      <c r="BS5" s="20">
        <f t="shared" si="2"/>
        <v>0</v>
      </c>
      <c r="BT5" s="20">
        <f t="shared" si="2"/>
        <v>4.660000000000001</v>
      </c>
      <c r="BU5" s="20">
        <f t="shared" si="2"/>
        <v>6.4499999999999904</v>
      </c>
      <c r="BV5" s="20">
        <f t="shared" si="2"/>
        <v>19.529999999999976</v>
      </c>
      <c r="BW5" s="20">
        <f t="shared" si="2"/>
        <v>22.249999999999993</v>
      </c>
      <c r="BX5" s="20">
        <f t="shared" si="2"/>
        <v>1.9700000000000026</v>
      </c>
      <c r="BY5" s="17">
        <f t="shared" ref="BY5:BY64" si="3">SUM(E5:P5)</f>
        <v>64.72999999999999</v>
      </c>
      <c r="BZ5" s="17">
        <f t="shared" ref="BZ5:BZ64" si="4">SUM(Q5:AB5)</f>
        <v>3.2300000000000022</v>
      </c>
      <c r="CA5" s="17">
        <f>SUM(AC5:AN5,BA5:BL5)</f>
        <v>22.92</v>
      </c>
      <c r="CB5" s="17">
        <f>SUM(BM5:BX5)</f>
        <v>90.88</v>
      </c>
    </row>
    <row r="6" spans="1:80" x14ac:dyDescent="0.25">
      <c r="A6" t="str">
        <f t="shared" si="0"/>
        <v>UNCA.0000006711</v>
      </c>
      <c r="B6" s="1" t="s">
        <v>3</v>
      </c>
      <c r="C6" s="1" t="s">
        <v>5</v>
      </c>
      <c r="D6" s="1" t="s">
        <v>5</v>
      </c>
      <c r="E6" s="17">
        <v>0</v>
      </c>
      <c r="F6" s="17">
        <v>0</v>
      </c>
      <c r="G6" s="17">
        <v>0</v>
      </c>
      <c r="H6" s="17">
        <v>0</v>
      </c>
      <c r="I6" s="17">
        <v>-11.600000000000364</v>
      </c>
      <c r="J6" s="17">
        <v>-18.519999999999982</v>
      </c>
      <c r="K6" s="17">
        <v>-14.949999999999818</v>
      </c>
      <c r="L6" s="17">
        <v>-5.1700000000000728</v>
      </c>
      <c r="M6" s="17">
        <v>-1.8899999999999864</v>
      </c>
      <c r="N6" s="17">
        <v>0</v>
      </c>
      <c r="O6" s="17">
        <v>0</v>
      </c>
      <c r="P6" s="17">
        <v>0</v>
      </c>
      <c r="Q6" s="20">
        <v>0</v>
      </c>
      <c r="R6" s="20">
        <v>0</v>
      </c>
      <c r="S6" s="20">
        <v>0</v>
      </c>
      <c r="T6" s="20">
        <v>0</v>
      </c>
      <c r="U6" s="20">
        <v>-0.5800000000000054</v>
      </c>
      <c r="V6" s="20">
        <v>-0.93000000000000682</v>
      </c>
      <c r="W6" s="20">
        <v>-0.73999999999999488</v>
      </c>
      <c r="X6" s="20">
        <v>-0.25999999999999801</v>
      </c>
      <c r="Y6" s="20">
        <v>-9.9999999999999645E-2</v>
      </c>
      <c r="Z6" s="20">
        <v>0</v>
      </c>
      <c r="AA6" s="20">
        <v>0</v>
      </c>
      <c r="AB6" s="20">
        <v>0</v>
      </c>
      <c r="AC6" s="17">
        <v>0</v>
      </c>
      <c r="AD6" s="17">
        <v>0</v>
      </c>
      <c r="AE6" s="17">
        <v>0</v>
      </c>
      <c r="AF6" s="17">
        <v>0</v>
      </c>
      <c r="AG6" s="17">
        <v>-4.07000000000005</v>
      </c>
      <c r="AH6" s="17">
        <v>-6.42999999999995</v>
      </c>
      <c r="AI6" s="17">
        <v>-5.1299999999999955</v>
      </c>
      <c r="AJ6" s="17">
        <v>-1.7599999999999909</v>
      </c>
      <c r="AK6" s="17">
        <v>-0.63000000000000256</v>
      </c>
      <c r="AL6" s="17">
        <v>0</v>
      </c>
      <c r="AM6" s="17">
        <v>0</v>
      </c>
      <c r="AN6" s="17">
        <v>0</v>
      </c>
      <c r="AO6" s="20">
        <f t="shared" si="1"/>
        <v>0</v>
      </c>
      <c r="AP6" s="20">
        <f t="shared" si="1"/>
        <v>0</v>
      </c>
      <c r="AQ6" s="20">
        <f t="shared" si="1"/>
        <v>0</v>
      </c>
      <c r="AR6" s="20">
        <f t="shared" si="1"/>
        <v>0</v>
      </c>
      <c r="AS6" s="20">
        <f t="shared" si="1"/>
        <v>-16.250000000000419</v>
      </c>
      <c r="AT6" s="20">
        <f t="shared" si="1"/>
        <v>-25.879999999999939</v>
      </c>
      <c r="AU6" s="20">
        <f t="shared" si="1"/>
        <v>-20.819999999999808</v>
      </c>
      <c r="AV6" s="20">
        <f t="shared" si="1"/>
        <v>-7.1900000000000617</v>
      </c>
      <c r="AW6" s="20">
        <f t="shared" si="1"/>
        <v>-2.6199999999999886</v>
      </c>
      <c r="AX6" s="20">
        <f t="shared" si="1"/>
        <v>0</v>
      </c>
      <c r="AY6" s="20">
        <f t="shared" si="1"/>
        <v>0</v>
      </c>
      <c r="AZ6" s="20">
        <f t="shared" si="1"/>
        <v>0</v>
      </c>
      <c r="BA6" s="17">
        <v>0</v>
      </c>
      <c r="BB6" s="17">
        <v>0</v>
      </c>
      <c r="BC6" s="17">
        <v>0</v>
      </c>
      <c r="BD6" s="17">
        <v>0</v>
      </c>
      <c r="BE6" s="17">
        <v>-0.14000000000000001</v>
      </c>
      <c r="BF6" s="17">
        <v>-0.22</v>
      </c>
      <c r="BG6" s="17">
        <v>-0.18</v>
      </c>
      <c r="BH6" s="17">
        <v>-0.06</v>
      </c>
      <c r="BI6" s="17">
        <v>-0.02</v>
      </c>
      <c r="BJ6" s="17">
        <v>0</v>
      </c>
      <c r="BK6" s="17">
        <v>0</v>
      </c>
      <c r="BL6" s="17">
        <v>0</v>
      </c>
      <c r="BM6" s="20">
        <f t="shared" si="2"/>
        <v>0</v>
      </c>
      <c r="BN6" s="20">
        <f t="shared" si="2"/>
        <v>0</v>
      </c>
      <c r="BO6" s="20">
        <f t="shared" si="2"/>
        <v>0</v>
      </c>
      <c r="BP6" s="20">
        <f t="shared" si="2"/>
        <v>0</v>
      </c>
      <c r="BQ6" s="20">
        <f t="shared" si="2"/>
        <v>-16.39000000000042</v>
      </c>
      <c r="BR6" s="20">
        <f t="shared" si="2"/>
        <v>-26.099999999999937</v>
      </c>
      <c r="BS6" s="20">
        <f t="shared" si="2"/>
        <v>-20.999999999999808</v>
      </c>
      <c r="BT6" s="20">
        <f t="shared" si="2"/>
        <v>-7.2500000000000613</v>
      </c>
      <c r="BU6" s="20">
        <f t="shared" si="2"/>
        <v>-2.6399999999999886</v>
      </c>
      <c r="BV6" s="20">
        <f t="shared" si="2"/>
        <v>0</v>
      </c>
      <c r="BW6" s="20">
        <f t="shared" si="2"/>
        <v>0</v>
      </c>
      <c r="BX6" s="20">
        <f t="shared" si="2"/>
        <v>0</v>
      </c>
      <c r="BY6" s="17">
        <f t="shared" si="3"/>
        <v>-52.130000000000223</v>
      </c>
      <c r="BZ6" s="17">
        <f t="shared" si="4"/>
        <v>-2.6100000000000048</v>
      </c>
      <c r="CA6" s="17">
        <f t="shared" ref="CA6:CA65" si="5">SUM(AC6:AN6,BA6:BL6)</f>
        <v>-18.639999999999986</v>
      </c>
      <c r="CB6" s="17">
        <f t="shared" ref="CB6:CB65" si="6">SUM(BM6:BX6)</f>
        <v>-73.380000000000209</v>
      </c>
    </row>
    <row r="7" spans="1:80" x14ac:dyDescent="0.25">
      <c r="A7" t="str">
        <f t="shared" si="0"/>
        <v>UNCA.0000016301</v>
      </c>
      <c r="B7" s="1" t="s">
        <v>3</v>
      </c>
      <c r="C7" s="1" t="s">
        <v>694</v>
      </c>
      <c r="D7" s="1" t="s">
        <v>694</v>
      </c>
      <c r="E7" s="17">
        <v>9.6900000000000546</v>
      </c>
      <c r="F7" s="17">
        <v>0</v>
      </c>
      <c r="G7" s="17">
        <v>0</v>
      </c>
      <c r="H7" s="17">
        <v>0</v>
      </c>
      <c r="I7" s="17">
        <v>0</v>
      </c>
      <c r="J7" s="17">
        <v>0</v>
      </c>
      <c r="K7" s="17">
        <v>0</v>
      </c>
      <c r="L7" s="17">
        <v>0</v>
      </c>
      <c r="M7" s="17">
        <v>1.9499999999999886</v>
      </c>
      <c r="N7" s="17">
        <v>0.25</v>
      </c>
      <c r="O7" s="17">
        <v>0</v>
      </c>
      <c r="P7" s="17">
        <v>0</v>
      </c>
      <c r="Q7" s="20">
        <v>0.48</v>
      </c>
      <c r="R7" s="20">
        <v>0</v>
      </c>
      <c r="S7" s="20">
        <v>0</v>
      </c>
      <c r="T7" s="20">
        <v>0</v>
      </c>
      <c r="U7" s="20">
        <v>0</v>
      </c>
      <c r="V7" s="20">
        <v>0</v>
      </c>
      <c r="W7" s="20">
        <v>0</v>
      </c>
      <c r="X7" s="20">
        <v>0</v>
      </c>
      <c r="Y7" s="20">
        <v>9.9999999999999978E-2</v>
      </c>
      <c r="Z7" s="20">
        <v>1.0000000000000009E-2</v>
      </c>
      <c r="AA7" s="20">
        <v>0</v>
      </c>
      <c r="AB7" s="20">
        <v>0</v>
      </c>
      <c r="AC7" s="17">
        <v>3.5700000000000003</v>
      </c>
      <c r="AD7" s="17">
        <v>0</v>
      </c>
      <c r="AE7" s="17">
        <v>0</v>
      </c>
      <c r="AF7" s="17">
        <v>0</v>
      </c>
      <c r="AG7" s="17">
        <v>0</v>
      </c>
      <c r="AH7" s="17">
        <v>0</v>
      </c>
      <c r="AI7" s="17">
        <v>0</v>
      </c>
      <c r="AJ7" s="17">
        <v>0</v>
      </c>
      <c r="AK7" s="17">
        <v>0.65999999999999925</v>
      </c>
      <c r="AL7" s="17">
        <v>8.0000000000000071E-2</v>
      </c>
      <c r="AM7" s="17">
        <v>0</v>
      </c>
      <c r="AN7" s="17">
        <v>0</v>
      </c>
      <c r="AO7" s="20">
        <f t="shared" si="1"/>
        <v>13.740000000000055</v>
      </c>
      <c r="AP7" s="20">
        <f t="shared" si="1"/>
        <v>0</v>
      </c>
      <c r="AQ7" s="20">
        <f t="shared" si="1"/>
        <v>0</v>
      </c>
      <c r="AR7" s="20">
        <f t="shared" si="1"/>
        <v>0</v>
      </c>
      <c r="AS7" s="20">
        <f t="shared" si="1"/>
        <v>0</v>
      </c>
      <c r="AT7" s="20">
        <f t="shared" si="1"/>
        <v>0</v>
      </c>
      <c r="AU7" s="20">
        <f t="shared" si="1"/>
        <v>0</v>
      </c>
      <c r="AV7" s="20">
        <f t="shared" si="1"/>
        <v>0</v>
      </c>
      <c r="AW7" s="20">
        <f t="shared" si="1"/>
        <v>2.709999999999988</v>
      </c>
      <c r="AX7" s="20">
        <f t="shared" si="1"/>
        <v>0.34000000000000008</v>
      </c>
      <c r="AY7" s="20">
        <f t="shared" si="1"/>
        <v>0</v>
      </c>
      <c r="AZ7" s="20">
        <f t="shared" si="1"/>
        <v>0</v>
      </c>
      <c r="BA7" s="17">
        <v>0.11</v>
      </c>
      <c r="BB7" s="17">
        <v>0</v>
      </c>
      <c r="BC7" s="17">
        <v>0</v>
      </c>
      <c r="BD7" s="17">
        <v>0</v>
      </c>
      <c r="BE7" s="17">
        <v>0</v>
      </c>
      <c r="BF7" s="17">
        <v>0</v>
      </c>
      <c r="BG7" s="17">
        <v>0</v>
      </c>
      <c r="BH7" s="17">
        <v>0</v>
      </c>
      <c r="BI7" s="17">
        <v>0.02</v>
      </c>
      <c r="BJ7" s="17">
        <v>0</v>
      </c>
      <c r="BK7" s="17">
        <v>0</v>
      </c>
      <c r="BL7" s="17">
        <v>0</v>
      </c>
      <c r="BM7" s="20">
        <f t="shared" si="2"/>
        <v>13.850000000000055</v>
      </c>
      <c r="BN7" s="20">
        <f t="shared" si="2"/>
        <v>0</v>
      </c>
      <c r="BO7" s="20">
        <f t="shared" si="2"/>
        <v>0</v>
      </c>
      <c r="BP7" s="20">
        <f t="shared" si="2"/>
        <v>0</v>
      </c>
      <c r="BQ7" s="20">
        <f t="shared" si="2"/>
        <v>0</v>
      </c>
      <c r="BR7" s="20">
        <f t="shared" si="2"/>
        <v>0</v>
      </c>
      <c r="BS7" s="20">
        <f t="shared" si="2"/>
        <v>0</v>
      </c>
      <c r="BT7" s="20">
        <f t="shared" si="2"/>
        <v>0</v>
      </c>
      <c r="BU7" s="20">
        <f t="shared" si="2"/>
        <v>2.729999999999988</v>
      </c>
      <c r="BV7" s="20">
        <f t="shared" si="2"/>
        <v>0.34000000000000008</v>
      </c>
      <c r="BW7" s="20">
        <f t="shared" si="2"/>
        <v>0</v>
      </c>
      <c r="BX7" s="20">
        <f t="shared" si="2"/>
        <v>0</v>
      </c>
      <c r="BY7" s="17">
        <f t="shared" si="3"/>
        <v>11.890000000000043</v>
      </c>
      <c r="BZ7" s="17">
        <f t="shared" si="4"/>
        <v>0.59</v>
      </c>
      <c r="CA7" s="17">
        <f t="shared" si="5"/>
        <v>4.4399999999999995</v>
      </c>
      <c r="CB7" s="17">
        <f t="shared" si="6"/>
        <v>16.920000000000041</v>
      </c>
    </row>
    <row r="8" spans="1:80" x14ac:dyDescent="0.25">
      <c r="A8" t="str">
        <f t="shared" si="0"/>
        <v>UNCA.0000022911</v>
      </c>
      <c r="B8" s="1" t="s">
        <v>3</v>
      </c>
      <c r="C8" s="1" t="s">
        <v>6</v>
      </c>
      <c r="D8" s="1" t="s">
        <v>6</v>
      </c>
      <c r="E8" s="17">
        <v>6.0000000000000109E-2</v>
      </c>
      <c r="F8" s="17">
        <v>6.0000000000000109E-2</v>
      </c>
      <c r="G8" s="17">
        <v>0.16999999999999993</v>
      </c>
      <c r="H8" s="17">
        <v>0.29000000000000092</v>
      </c>
      <c r="I8" s="17">
        <v>2.0000000000000011E-2</v>
      </c>
      <c r="J8" s="17">
        <v>9.2800000000000296</v>
      </c>
      <c r="K8" s="17">
        <v>0.51000000000000156</v>
      </c>
      <c r="L8" s="17">
        <v>4.1100000000000136</v>
      </c>
      <c r="M8" s="17">
        <v>9.0199999999999818</v>
      </c>
      <c r="N8" s="17">
        <v>4.7700000000000102</v>
      </c>
      <c r="O8" s="17">
        <v>0.52999999999999758</v>
      </c>
      <c r="P8" s="17">
        <v>0.15000000000000036</v>
      </c>
      <c r="Q8" s="20">
        <v>9.9999999999999985E-3</v>
      </c>
      <c r="R8" s="20">
        <v>9.9999999999999985E-3</v>
      </c>
      <c r="S8" s="20">
        <v>0</v>
      </c>
      <c r="T8" s="20">
        <v>2.0000000000000004E-2</v>
      </c>
      <c r="U8" s="20">
        <v>0</v>
      </c>
      <c r="V8" s="20">
        <v>0.45999999999999952</v>
      </c>
      <c r="W8" s="20">
        <v>0.03</v>
      </c>
      <c r="X8" s="20">
        <v>0.20999999999999996</v>
      </c>
      <c r="Y8" s="20">
        <v>0.45000000000000018</v>
      </c>
      <c r="Z8" s="20">
        <v>0.24000000000000021</v>
      </c>
      <c r="AA8" s="20">
        <v>2.9999999999999916E-2</v>
      </c>
      <c r="AB8" s="20">
        <v>9.9999999999999811E-3</v>
      </c>
      <c r="AC8" s="17">
        <v>2.0000000000000018E-2</v>
      </c>
      <c r="AD8" s="17">
        <v>1.999999999999999E-2</v>
      </c>
      <c r="AE8" s="17">
        <v>5.9999999999999942E-2</v>
      </c>
      <c r="AF8" s="17">
        <v>9.9999999999999978E-2</v>
      </c>
      <c r="AG8" s="17">
        <v>9.9999999999999985E-3</v>
      </c>
      <c r="AH8" s="17">
        <v>3.2199999999999989</v>
      </c>
      <c r="AI8" s="17">
        <v>0.17999999999999994</v>
      </c>
      <c r="AJ8" s="17">
        <v>1.3900000000000006</v>
      </c>
      <c r="AK8" s="17">
        <v>3.0199999999999996</v>
      </c>
      <c r="AL8" s="17">
        <v>1.5799999999999983</v>
      </c>
      <c r="AM8" s="17">
        <v>0.18000000000000016</v>
      </c>
      <c r="AN8" s="17">
        <v>4.9999999999999822E-2</v>
      </c>
      <c r="AO8" s="20">
        <f t="shared" si="1"/>
        <v>9.0000000000000122E-2</v>
      </c>
      <c r="AP8" s="20">
        <f t="shared" si="1"/>
        <v>9.0000000000000094E-2</v>
      </c>
      <c r="AQ8" s="20">
        <f t="shared" si="1"/>
        <v>0.22999999999999987</v>
      </c>
      <c r="AR8" s="20">
        <f t="shared" si="1"/>
        <v>0.41000000000000092</v>
      </c>
      <c r="AS8" s="20">
        <f t="shared" si="1"/>
        <v>3.0000000000000009E-2</v>
      </c>
      <c r="AT8" s="20">
        <f t="shared" si="1"/>
        <v>12.960000000000027</v>
      </c>
      <c r="AU8" s="20">
        <f t="shared" si="1"/>
        <v>0.72000000000000153</v>
      </c>
      <c r="AV8" s="20">
        <f t="shared" si="1"/>
        <v>5.7100000000000142</v>
      </c>
      <c r="AW8" s="20">
        <f t="shared" si="1"/>
        <v>12.489999999999981</v>
      </c>
      <c r="AX8" s="20">
        <f t="shared" si="1"/>
        <v>6.5900000000000087</v>
      </c>
      <c r="AY8" s="20">
        <f t="shared" si="1"/>
        <v>0.73999999999999766</v>
      </c>
      <c r="AZ8" s="20">
        <f t="shared" si="1"/>
        <v>0.21000000000000016</v>
      </c>
      <c r="BA8" s="17">
        <v>0</v>
      </c>
      <c r="BB8" s="17">
        <v>0</v>
      </c>
      <c r="BC8" s="17">
        <v>0</v>
      </c>
      <c r="BD8" s="17">
        <v>0</v>
      </c>
      <c r="BE8" s="17">
        <v>0</v>
      </c>
      <c r="BF8" s="17">
        <v>0.11</v>
      </c>
      <c r="BG8" s="17">
        <v>0.01</v>
      </c>
      <c r="BH8" s="17">
        <v>0.05</v>
      </c>
      <c r="BI8" s="17">
        <v>0.11</v>
      </c>
      <c r="BJ8" s="17">
        <v>0.06</v>
      </c>
      <c r="BK8" s="17">
        <v>0.01</v>
      </c>
      <c r="BL8" s="17">
        <v>0</v>
      </c>
      <c r="BM8" s="20">
        <f t="shared" si="2"/>
        <v>9.0000000000000122E-2</v>
      </c>
      <c r="BN8" s="20">
        <f t="shared" si="2"/>
        <v>9.0000000000000094E-2</v>
      </c>
      <c r="BO8" s="20">
        <f t="shared" si="2"/>
        <v>0.22999999999999987</v>
      </c>
      <c r="BP8" s="20">
        <f t="shared" si="2"/>
        <v>0.41000000000000092</v>
      </c>
      <c r="BQ8" s="20">
        <f t="shared" si="2"/>
        <v>3.0000000000000009E-2</v>
      </c>
      <c r="BR8" s="20">
        <f t="shared" si="2"/>
        <v>13.070000000000027</v>
      </c>
      <c r="BS8" s="20">
        <f t="shared" si="2"/>
        <v>0.73000000000000154</v>
      </c>
      <c r="BT8" s="20">
        <f t="shared" si="2"/>
        <v>5.760000000000014</v>
      </c>
      <c r="BU8" s="20">
        <f t="shared" si="2"/>
        <v>12.59999999999998</v>
      </c>
      <c r="BV8" s="20">
        <f t="shared" si="2"/>
        <v>6.6500000000000083</v>
      </c>
      <c r="BW8" s="20">
        <f t="shared" si="2"/>
        <v>0.74999999999999767</v>
      </c>
      <c r="BX8" s="20">
        <f t="shared" si="2"/>
        <v>0.21000000000000016</v>
      </c>
      <c r="BY8" s="17">
        <f t="shared" si="3"/>
        <v>28.970000000000034</v>
      </c>
      <c r="BZ8" s="17">
        <f t="shared" si="4"/>
        <v>1.4699999999999995</v>
      </c>
      <c r="CA8" s="17">
        <f t="shared" si="5"/>
        <v>10.179999999999998</v>
      </c>
      <c r="CB8" s="17">
        <f t="shared" si="6"/>
        <v>40.620000000000033</v>
      </c>
    </row>
    <row r="9" spans="1:80" x14ac:dyDescent="0.25">
      <c r="A9" t="str">
        <f t="shared" si="0"/>
        <v>UNCA.0000034911</v>
      </c>
      <c r="B9" s="1" t="s">
        <v>3</v>
      </c>
      <c r="C9" s="1" t="s">
        <v>9</v>
      </c>
      <c r="D9" s="1" t="s">
        <v>9</v>
      </c>
      <c r="E9" s="17">
        <v>0</v>
      </c>
      <c r="F9" s="17">
        <v>0</v>
      </c>
      <c r="G9" s="17">
        <v>0</v>
      </c>
      <c r="H9" s="17">
        <v>0</v>
      </c>
      <c r="I9" s="17">
        <v>0</v>
      </c>
      <c r="J9" s="17">
        <v>0</v>
      </c>
      <c r="K9" s="17">
        <v>0</v>
      </c>
      <c r="L9" s="17">
        <v>0</v>
      </c>
      <c r="M9" s="17">
        <v>0</v>
      </c>
      <c r="N9" s="17">
        <v>0</v>
      </c>
      <c r="O9" s="17">
        <v>1.9999999999999574E-2</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1.9999999999999574E-2</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1.9999999999999574E-2</v>
      </c>
      <c r="BX9" s="20">
        <f t="shared" si="2"/>
        <v>0</v>
      </c>
      <c r="BY9" s="17">
        <f t="shared" si="3"/>
        <v>1.9999999999999574E-2</v>
      </c>
      <c r="BZ9" s="17">
        <f t="shared" si="4"/>
        <v>0</v>
      </c>
      <c r="CA9" s="17">
        <f t="shared" si="5"/>
        <v>0</v>
      </c>
      <c r="CB9" s="17">
        <f t="shared" si="6"/>
        <v>1.9999999999999574E-2</v>
      </c>
    </row>
    <row r="10" spans="1:80" x14ac:dyDescent="0.25">
      <c r="A10" t="str">
        <f t="shared" si="0"/>
        <v>UNCA.0000035311</v>
      </c>
      <c r="B10" s="1" t="s">
        <v>3</v>
      </c>
      <c r="C10" s="1" t="s">
        <v>686</v>
      </c>
      <c r="D10" s="1" t="s">
        <v>686</v>
      </c>
      <c r="E10" s="17">
        <v>135.67000000000007</v>
      </c>
      <c r="F10" s="17">
        <v>77.919999999999959</v>
      </c>
      <c r="G10" s="17">
        <v>135.32999999999993</v>
      </c>
      <c r="H10" s="17">
        <v>179.52999999999997</v>
      </c>
      <c r="I10" s="17">
        <v>36.94</v>
      </c>
      <c r="J10" s="17">
        <v>0</v>
      </c>
      <c r="K10" s="17">
        <v>0</v>
      </c>
      <c r="L10" s="17">
        <v>0</v>
      </c>
      <c r="M10" s="17">
        <v>0</v>
      </c>
      <c r="N10" s="17">
        <v>0</v>
      </c>
      <c r="O10" s="17">
        <v>0</v>
      </c>
      <c r="P10" s="17">
        <v>0</v>
      </c>
      <c r="Q10" s="20">
        <v>6.7899999999999991</v>
      </c>
      <c r="R10" s="20">
        <v>3.8999999999999986</v>
      </c>
      <c r="S10" s="20">
        <v>6.769999999999996</v>
      </c>
      <c r="T10" s="20">
        <v>8.980000000000004</v>
      </c>
      <c r="U10" s="20">
        <v>1.8399999999999999</v>
      </c>
      <c r="V10" s="20">
        <v>0</v>
      </c>
      <c r="W10" s="20">
        <v>0</v>
      </c>
      <c r="X10" s="20">
        <v>0</v>
      </c>
      <c r="Y10" s="20">
        <v>0</v>
      </c>
      <c r="Z10" s="20">
        <v>0</v>
      </c>
      <c r="AA10" s="20">
        <v>0</v>
      </c>
      <c r="AB10" s="20">
        <v>0</v>
      </c>
      <c r="AC10" s="17">
        <v>50.089999999999975</v>
      </c>
      <c r="AD10" s="17">
        <v>28.390000000000015</v>
      </c>
      <c r="AE10" s="17">
        <v>48.69</v>
      </c>
      <c r="AF10" s="17">
        <v>63.790000000000077</v>
      </c>
      <c r="AG10" s="17">
        <v>12.97999999999999</v>
      </c>
      <c r="AH10" s="17">
        <v>0</v>
      </c>
      <c r="AI10" s="17">
        <v>0</v>
      </c>
      <c r="AJ10" s="17">
        <v>0</v>
      </c>
      <c r="AK10" s="17">
        <v>0</v>
      </c>
      <c r="AL10" s="17">
        <v>0</v>
      </c>
      <c r="AM10" s="17">
        <v>0</v>
      </c>
      <c r="AN10" s="17">
        <v>0</v>
      </c>
      <c r="AO10" s="20">
        <f t="shared" si="1"/>
        <v>192.55000000000004</v>
      </c>
      <c r="AP10" s="20">
        <f t="shared" si="1"/>
        <v>110.20999999999998</v>
      </c>
      <c r="AQ10" s="20">
        <f t="shared" si="1"/>
        <v>190.78999999999991</v>
      </c>
      <c r="AR10" s="20">
        <f t="shared" si="1"/>
        <v>252.30000000000007</v>
      </c>
      <c r="AS10" s="20">
        <f t="shared" si="1"/>
        <v>51.759999999999991</v>
      </c>
      <c r="AT10" s="20">
        <f t="shared" si="1"/>
        <v>0</v>
      </c>
      <c r="AU10" s="20">
        <f t="shared" si="1"/>
        <v>0</v>
      </c>
      <c r="AV10" s="20">
        <f t="shared" si="1"/>
        <v>0</v>
      </c>
      <c r="AW10" s="20">
        <f t="shared" si="1"/>
        <v>0</v>
      </c>
      <c r="AX10" s="20">
        <f t="shared" si="1"/>
        <v>0</v>
      </c>
      <c r="AY10" s="20">
        <f t="shared" si="1"/>
        <v>0</v>
      </c>
      <c r="AZ10" s="20">
        <f t="shared" si="1"/>
        <v>0</v>
      </c>
      <c r="BA10" s="17">
        <v>1.59</v>
      </c>
      <c r="BB10" s="17">
        <v>0.91</v>
      </c>
      <c r="BC10" s="17">
        <v>1.59</v>
      </c>
      <c r="BD10" s="17">
        <v>2.1</v>
      </c>
      <c r="BE10" s="17">
        <v>0.43</v>
      </c>
      <c r="BF10" s="17">
        <v>0</v>
      </c>
      <c r="BG10" s="17">
        <v>0</v>
      </c>
      <c r="BH10" s="17">
        <v>0</v>
      </c>
      <c r="BI10" s="17">
        <v>0</v>
      </c>
      <c r="BJ10" s="17">
        <v>0</v>
      </c>
      <c r="BK10" s="17">
        <v>0</v>
      </c>
      <c r="BL10" s="17">
        <v>0</v>
      </c>
      <c r="BM10" s="20">
        <f t="shared" si="2"/>
        <v>194.14000000000004</v>
      </c>
      <c r="BN10" s="20">
        <f t="shared" si="2"/>
        <v>111.11999999999998</v>
      </c>
      <c r="BO10" s="20">
        <f t="shared" si="2"/>
        <v>192.37999999999991</v>
      </c>
      <c r="BP10" s="20">
        <f t="shared" si="2"/>
        <v>254.40000000000006</v>
      </c>
      <c r="BQ10" s="20">
        <f t="shared" si="2"/>
        <v>52.189999999999991</v>
      </c>
      <c r="BR10" s="20">
        <f t="shared" si="2"/>
        <v>0</v>
      </c>
      <c r="BS10" s="20">
        <f t="shared" si="2"/>
        <v>0</v>
      </c>
      <c r="BT10" s="20">
        <f t="shared" si="2"/>
        <v>0</v>
      </c>
      <c r="BU10" s="20">
        <f t="shared" si="2"/>
        <v>0</v>
      </c>
      <c r="BV10" s="20">
        <f t="shared" si="2"/>
        <v>0</v>
      </c>
      <c r="BW10" s="20">
        <f t="shared" si="2"/>
        <v>0</v>
      </c>
      <c r="BX10" s="20">
        <f t="shared" si="2"/>
        <v>0</v>
      </c>
      <c r="BY10" s="17">
        <f t="shared" si="3"/>
        <v>565.38999999999987</v>
      </c>
      <c r="BZ10" s="17">
        <f t="shared" si="4"/>
        <v>28.279999999999998</v>
      </c>
      <c r="CA10" s="17">
        <f t="shared" si="5"/>
        <v>210.56000000000006</v>
      </c>
      <c r="CB10" s="17">
        <f t="shared" si="6"/>
        <v>804.2299999999999</v>
      </c>
    </row>
    <row r="11" spans="1:80" x14ac:dyDescent="0.25">
      <c r="A11" t="str">
        <f t="shared" si="0"/>
        <v>UNCA.0000038511</v>
      </c>
      <c r="B11" s="1" t="s">
        <v>3</v>
      </c>
      <c r="C11" s="1" t="s">
        <v>10</v>
      </c>
      <c r="D11" s="1" t="s">
        <v>10</v>
      </c>
      <c r="E11" s="17">
        <v>0</v>
      </c>
      <c r="F11" s="17">
        <v>0</v>
      </c>
      <c r="G11" s="17">
        <v>0</v>
      </c>
      <c r="H11" s="17">
        <v>0</v>
      </c>
      <c r="I11" s="17">
        <v>0</v>
      </c>
      <c r="J11" s="17">
        <v>0</v>
      </c>
      <c r="K11" s="17">
        <v>0</v>
      </c>
      <c r="L11" s="17">
        <v>0</v>
      </c>
      <c r="M11" s="17">
        <v>0</v>
      </c>
      <c r="N11" s="17">
        <v>0</v>
      </c>
      <c r="O11" s="17">
        <v>0</v>
      </c>
      <c r="P11" s="17">
        <v>0</v>
      </c>
      <c r="Q11" s="20">
        <v>0</v>
      </c>
      <c r="R11" s="20">
        <v>0</v>
      </c>
      <c r="S11" s="20">
        <v>0</v>
      </c>
      <c r="T11" s="20">
        <v>0</v>
      </c>
      <c r="U11" s="20">
        <v>0</v>
      </c>
      <c r="V11" s="20">
        <v>0</v>
      </c>
      <c r="W11" s="20">
        <v>0</v>
      </c>
      <c r="X11" s="20">
        <v>0</v>
      </c>
      <c r="Y11" s="20">
        <v>0</v>
      </c>
      <c r="Z11" s="20">
        <v>0</v>
      </c>
      <c r="AA11" s="20">
        <v>0</v>
      </c>
      <c r="AB11" s="20">
        <v>0</v>
      </c>
      <c r="AC11" s="17">
        <v>0</v>
      </c>
      <c r="AD11" s="17">
        <v>0</v>
      </c>
      <c r="AE11" s="17">
        <v>0</v>
      </c>
      <c r="AF11" s="17">
        <v>0</v>
      </c>
      <c r="AG11" s="17">
        <v>0</v>
      </c>
      <c r="AH11" s="17">
        <v>0</v>
      </c>
      <c r="AI11" s="17">
        <v>0</v>
      </c>
      <c r="AJ11" s="17">
        <v>0</v>
      </c>
      <c r="AK11" s="17">
        <v>0</v>
      </c>
      <c r="AL11" s="17">
        <v>0</v>
      </c>
      <c r="AM11" s="17">
        <v>0</v>
      </c>
      <c r="AN11" s="17">
        <v>0</v>
      </c>
      <c r="AO11" s="20">
        <f t="shared" si="1"/>
        <v>0</v>
      </c>
      <c r="AP11" s="20">
        <f t="shared" si="1"/>
        <v>0</v>
      </c>
      <c r="AQ11" s="20">
        <f t="shared" si="1"/>
        <v>0</v>
      </c>
      <c r="AR11" s="20">
        <f t="shared" si="1"/>
        <v>0</v>
      </c>
      <c r="AS11" s="20">
        <f t="shared" si="1"/>
        <v>0</v>
      </c>
      <c r="AT11" s="20">
        <f t="shared" si="1"/>
        <v>0</v>
      </c>
      <c r="AU11" s="20">
        <f t="shared" si="1"/>
        <v>0</v>
      </c>
      <c r="AV11" s="20">
        <f t="shared" si="1"/>
        <v>0</v>
      </c>
      <c r="AW11" s="20">
        <f t="shared" si="1"/>
        <v>0</v>
      </c>
      <c r="AX11" s="20">
        <f t="shared" si="1"/>
        <v>0</v>
      </c>
      <c r="AY11" s="20">
        <f t="shared" si="1"/>
        <v>0</v>
      </c>
      <c r="AZ11" s="20">
        <f t="shared" si="1"/>
        <v>0</v>
      </c>
      <c r="BA11" s="17">
        <v>0</v>
      </c>
      <c r="BB11" s="17">
        <v>0</v>
      </c>
      <c r="BC11" s="17">
        <v>0</v>
      </c>
      <c r="BD11" s="17">
        <v>0</v>
      </c>
      <c r="BE11" s="17">
        <v>0</v>
      </c>
      <c r="BF11" s="17">
        <v>0</v>
      </c>
      <c r="BG11" s="17">
        <v>0</v>
      </c>
      <c r="BH11" s="17">
        <v>0</v>
      </c>
      <c r="BI11" s="17">
        <v>0</v>
      </c>
      <c r="BJ11" s="17">
        <v>0</v>
      </c>
      <c r="BK11" s="17">
        <v>0</v>
      </c>
      <c r="BL11" s="17">
        <v>0</v>
      </c>
      <c r="BM11" s="20">
        <f t="shared" si="2"/>
        <v>0</v>
      </c>
      <c r="BN11" s="20">
        <f t="shared" si="2"/>
        <v>0</v>
      </c>
      <c r="BO11" s="20">
        <f t="shared" si="2"/>
        <v>0</v>
      </c>
      <c r="BP11" s="20">
        <f t="shared" si="2"/>
        <v>0</v>
      </c>
      <c r="BQ11" s="20">
        <f t="shared" si="2"/>
        <v>0</v>
      </c>
      <c r="BR11" s="20">
        <f t="shared" si="2"/>
        <v>0</v>
      </c>
      <c r="BS11" s="20">
        <f t="shared" si="2"/>
        <v>0</v>
      </c>
      <c r="BT11" s="20">
        <f t="shared" si="2"/>
        <v>0</v>
      </c>
      <c r="BU11" s="20">
        <f t="shared" si="2"/>
        <v>0</v>
      </c>
      <c r="BV11" s="20">
        <f t="shared" si="2"/>
        <v>0</v>
      </c>
      <c r="BW11" s="20">
        <f t="shared" si="2"/>
        <v>0</v>
      </c>
      <c r="BX11" s="20">
        <f t="shared" si="2"/>
        <v>0</v>
      </c>
      <c r="BY11" s="17">
        <f t="shared" si="3"/>
        <v>0</v>
      </c>
      <c r="BZ11" s="17">
        <f t="shared" si="4"/>
        <v>0</v>
      </c>
      <c r="CA11" s="17">
        <f t="shared" si="5"/>
        <v>0</v>
      </c>
      <c r="CB11" s="17">
        <f t="shared" si="6"/>
        <v>0</v>
      </c>
    </row>
    <row r="12" spans="1:80" x14ac:dyDescent="0.25">
      <c r="A12" t="str">
        <f t="shared" si="0"/>
        <v>UNCA.0000039611</v>
      </c>
      <c r="B12" s="1" t="s">
        <v>3</v>
      </c>
      <c r="C12" s="1" t="s">
        <v>11</v>
      </c>
      <c r="D12" s="1" t="s">
        <v>11</v>
      </c>
      <c r="E12" s="17">
        <v>22.600000000000364</v>
      </c>
      <c r="F12" s="17">
        <v>15.119999999999891</v>
      </c>
      <c r="G12" s="17">
        <v>16.039999999999964</v>
      </c>
      <c r="H12" s="17">
        <v>31.5</v>
      </c>
      <c r="I12" s="17">
        <v>19.380000000000109</v>
      </c>
      <c r="J12" s="17">
        <v>18.920000000000073</v>
      </c>
      <c r="K12" s="17">
        <v>10.799999999999727</v>
      </c>
      <c r="L12" s="17">
        <v>16.069999999999709</v>
      </c>
      <c r="M12" s="17">
        <v>6.2599999999999909</v>
      </c>
      <c r="N12" s="17">
        <v>34.680000000000291</v>
      </c>
      <c r="O12" s="17">
        <v>45.229999999999563</v>
      </c>
      <c r="P12" s="17">
        <v>7.1599999999998545</v>
      </c>
      <c r="Q12" s="20">
        <v>1.1299999999999955</v>
      </c>
      <c r="R12" s="20">
        <v>0.75999999999999091</v>
      </c>
      <c r="S12" s="20">
        <v>0.79999999999999716</v>
      </c>
      <c r="T12" s="20">
        <v>1.5800000000000125</v>
      </c>
      <c r="U12" s="20">
        <v>0.96999999999999886</v>
      </c>
      <c r="V12" s="20">
        <v>0.94999999999998863</v>
      </c>
      <c r="W12" s="20">
        <v>0.53999999999999915</v>
      </c>
      <c r="X12" s="20">
        <v>0.81000000000000227</v>
      </c>
      <c r="Y12" s="20">
        <v>0.32000000000000028</v>
      </c>
      <c r="Z12" s="20">
        <v>1.7400000000000091</v>
      </c>
      <c r="AA12" s="20">
        <v>2.2599999999999909</v>
      </c>
      <c r="AB12" s="20">
        <v>0.35999999999999943</v>
      </c>
      <c r="AC12" s="17">
        <v>8.3399999999999181</v>
      </c>
      <c r="AD12" s="17">
        <v>5.5099999999999909</v>
      </c>
      <c r="AE12" s="17">
        <v>5.7799999999999727</v>
      </c>
      <c r="AF12" s="17">
        <v>11.190000000000055</v>
      </c>
      <c r="AG12" s="17">
        <v>6.8099999999999454</v>
      </c>
      <c r="AH12" s="17">
        <v>6.5699999999999363</v>
      </c>
      <c r="AI12" s="17">
        <v>3.7100000000000364</v>
      </c>
      <c r="AJ12" s="17">
        <v>5.4500000000000455</v>
      </c>
      <c r="AK12" s="17">
        <v>2.0999999999999943</v>
      </c>
      <c r="AL12" s="17">
        <v>11.5</v>
      </c>
      <c r="AM12" s="17">
        <v>14.839999999999918</v>
      </c>
      <c r="AN12" s="17">
        <v>2.3299999999999841</v>
      </c>
      <c r="AO12" s="20">
        <f t="shared" si="1"/>
        <v>32.070000000000277</v>
      </c>
      <c r="AP12" s="20">
        <f t="shared" si="1"/>
        <v>21.389999999999873</v>
      </c>
      <c r="AQ12" s="20">
        <f t="shared" si="1"/>
        <v>22.619999999999933</v>
      </c>
      <c r="AR12" s="20">
        <f t="shared" si="1"/>
        <v>44.270000000000067</v>
      </c>
      <c r="AS12" s="20">
        <f t="shared" si="1"/>
        <v>27.160000000000053</v>
      </c>
      <c r="AT12" s="20">
        <f t="shared" si="1"/>
        <v>26.439999999999998</v>
      </c>
      <c r="AU12" s="20">
        <f t="shared" si="1"/>
        <v>15.049999999999763</v>
      </c>
      <c r="AV12" s="20">
        <f t="shared" si="1"/>
        <v>22.329999999999757</v>
      </c>
      <c r="AW12" s="20">
        <f t="shared" si="1"/>
        <v>8.6799999999999855</v>
      </c>
      <c r="AX12" s="20">
        <f t="shared" si="1"/>
        <v>47.9200000000003</v>
      </c>
      <c r="AY12" s="20">
        <f t="shared" si="1"/>
        <v>62.329999999999472</v>
      </c>
      <c r="AZ12" s="20">
        <f t="shared" si="1"/>
        <v>9.849999999999838</v>
      </c>
      <c r="BA12" s="17">
        <v>0.26</v>
      </c>
      <c r="BB12" s="17">
        <v>0.18</v>
      </c>
      <c r="BC12" s="17">
        <v>0.19</v>
      </c>
      <c r="BD12" s="17">
        <v>0.37</v>
      </c>
      <c r="BE12" s="17">
        <v>0.23</v>
      </c>
      <c r="BF12" s="17">
        <v>0.22</v>
      </c>
      <c r="BG12" s="17">
        <v>0.13</v>
      </c>
      <c r="BH12" s="17">
        <v>0.19</v>
      </c>
      <c r="BI12" s="17">
        <v>7.0000000000000007E-2</v>
      </c>
      <c r="BJ12" s="17">
        <v>0.41</v>
      </c>
      <c r="BK12" s="17">
        <v>0.53</v>
      </c>
      <c r="BL12" s="17">
        <v>0.08</v>
      </c>
      <c r="BM12" s="20">
        <f t="shared" si="2"/>
        <v>32.330000000000275</v>
      </c>
      <c r="BN12" s="20">
        <f t="shared" si="2"/>
        <v>21.569999999999872</v>
      </c>
      <c r="BO12" s="20">
        <f t="shared" si="2"/>
        <v>22.809999999999935</v>
      </c>
      <c r="BP12" s="20">
        <f t="shared" si="2"/>
        <v>44.640000000000065</v>
      </c>
      <c r="BQ12" s="20">
        <f t="shared" si="2"/>
        <v>27.390000000000054</v>
      </c>
      <c r="BR12" s="20">
        <f t="shared" si="2"/>
        <v>26.659999999999997</v>
      </c>
      <c r="BS12" s="20">
        <f t="shared" si="2"/>
        <v>15.179999999999763</v>
      </c>
      <c r="BT12" s="20">
        <f t="shared" si="2"/>
        <v>22.519999999999758</v>
      </c>
      <c r="BU12" s="20">
        <f t="shared" si="2"/>
        <v>8.7499999999999858</v>
      </c>
      <c r="BV12" s="20">
        <f t="shared" si="2"/>
        <v>48.330000000000297</v>
      </c>
      <c r="BW12" s="20">
        <f t="shared" si="2"/>
        <v>62.859999999999474</v>
      </c>
      <c r="BX12" s="20">
        <f t="shared" si="2"/>
        <v>9.9299999999998381</v>
      </c>
      <c r="BY12" s="17">
        <f t="shared" si="3"/>
        <v>243.75999999999954</v>
      </c>
      <c r="BZ12" s="17">
        <f t="shared" si="4"/>
        <v>12.219999999999985</v>
      </c>
      <c r="CA12" s="17">
        <f t="shared" si="5"/>
        <v>86.989999999999796</v>
      </c>
      <c r="CB12" s="17">
        <f t="shared" si="6"/>
        <v>342.96999999999923</v>
      </c>
    </row>
    <row r="13" spans="1:80" x14ac:dyDescent="0.25">
      <c r="A13" t="str">
        <f t="shared" si="0"/>
        <v>UNCA.0000045411</v>
      </c>
      <c r="B13" s="1" t="s">
        <v>3</v>
      </c>
      <c r="C13" s="1" t="s">
        <v>12</v>
      </c>
      <c r="D13" s="1" t="s">
        <v>12</v>
      </c>
      <c r="E13" s="17">
        <v>0</v>
      </c>
      <c r="F13" s="17">
        <v>0</v>
      </c>
      <c r="G13" s="17">
        <v>0</v>
      </c>
      <c r="H13" s="17">
        <v>0</v>
      </c>
      <c r="I13" s="17">
        <v>0</v>
      </c>
      <c r="J13" s="17">
        <v>0</v>
      </c>
      <c r="K13" s="17">
        <v>0</v>
      </c>
      <c r="L13" s="17">
        <v>0</v>
      </c>
      <c r="M13" s="17">
        <v>0</v>
      </c>
      <c r="N13" s="17">
        <v>5.0000000000000044E-2</v>
      </c>
      <c r="O13" s="17">
        <v>0</v>
      </c>
      <c r="P13" s="17">
        <v>0</v>
      </c>
      <c r="Q13" s="20">
        <v>0</v>
      </c>
      <c r="R13" s="20">
        <v>0</v>
      </c>
      <c r="S13" s="20">
        <v>0</v>
      </c>
      <c r="T13" s="20">
        <v>0</v>
      </c>
      <c r="U13" s="20">
        <v>0</v>
      </c>
      <c r="V13" s="20">
        <v>0</v>
      </c>
      <c r="W13" s="20">
        <v>0</v>
      </c>
      <c r="X13" s="20">
        <v>0</v>
      </c>
      <c r="Y13" s="20">
        <v>0</v>
      </c>
      <c r="Z13" s="20">
        <v>0</v>
      </c>
      <c r="AA13" s="20">
        <v>0</v>
      </c>
      <c r="AB13" s="20">
        <v>0</v>
      </c>
      <c r="AC13" s="17">
        <v>0</v>
      </c>
      <c r="AD13" s="17">
        <v>0</v>
      </c>
      <c r="AE13" s="17">
        <v>0</v>
      </c>
      <c r="AF13" s="17">
        <v>0</v>
      </c>
      <c r="AG13" s="17">
        <v>0</v>
      </c>
      <c r="AH13" s="17">
        <v>0</v>
      </c>
      <c r="AI13" s="17">
        <v>0</v>
      </c>
      <c r="AJ13" s="17">
        <v>0</v>
      </c>
      <c r="AK13" s="17">
        <v>0</v>
      </c>
      <c r="AL13" s="17">
        <v>1.0000000000000009E-2</v>
      </c>
      <c r="AM13" s="17">
        <v>0</v>
      </c>
      <c r="AN13" s="17">
        <v>0</v>
      </c>
      <c r="AO13" s="20">
        <f t="shared" si="1"/>
        <v>0</v>
      </c>
      <c r="AP13" s="20">
        <f t="shared" si="1"/>
        <v>0</v>
      </c>
      <c r="AQ13" s="20">
        <f t="shared" si="1"/>
        <v>0</v>
      </c>
      <c r="AR13" s="20">
        <f t="shared" si="1"/>
        <v>0</v>
      </c>
      <c r="AS13" s="20">
        <f t="shared" si="1"/>
        <v>0</v>
      </c>
      <c r="AT13" s="20">
        <f t="shared" si="1"/>
        <v>0</v>
      </c>
      <c r="AU13" s="20">
        <f t="shared" si="1"/>
        <v>0</v>
      </c>
      <c r="AV13" s="20">
        <f t="shared" si="1"/>
        <v>0</v>
      </c>
      <c r="AW13" s="20">
        <f t="shared" si="1"/>
        <v>0</v>
      </c>
      <c r="AX13" s="20">
        <f t="shared" si="1"/>
        <v>6.0000000000000053E-2</v>
      </c>
      <c r="AY13" s="20">
        <f t="shared" si="1"/>
        <v>0</v>
      </c>
      <c r="AZ13" s="20">
        <f t="shared" si="1"/>
        <v>0</v>
      </c>
      <c r="BA13" s="17">
        <v>0</v>
      </c>
      <c r="BB13" s="17">
        <v>0</v>
      </c>
      <c r="BC13" s="17">
        <v>0</v>
      </c>
      <c r="BD13" s="17">
        <v>0</v>
      </c>
      <c r="BE13" s="17">
        <v>0</v>
      </c>
      <c r="BF13" s="17">
        <v>0</v>
      </c>
      <c r="BG13" s="17">
        <v>0</v>
      </c>
      <c r="BH13" s="17">
        <v>0</v>
      </c>
      <c r="BI13" s="17">
        <v>0</v>
      </c>
      <c r="BJ13" s="17">
        <v>0</v>
      </c>
      <c r="BK13" s="17">
        <v>0</v>
      </c>
      <c r="BL13" s="17">
        <v>0</v>
      </c>
      <c r="BM13" s="20">
        <f t="shared" si="2"/>
        <v>0</v>
      </c>
      <c r="BN13" s="20">
        <f t="shared" si="2"/>
        <v>0</v>
      </c>
      <c r="BO13" s="20">
        <f t="shared" si="2"/>
        <v>0</v>
      </c>
      <c r="BP13" s="20">
        <f t="shared" si="2"/>
        <v>0</v>
      </c>
      <c r="BQ13" s="20">
        <f t="shared" si="2"/>
        <v>0</v>
      </c>
      <c r="BR13" s="20">
        <f t="shared" si="2"/>
        <v>0</v>
      </c>
      <c r="BS13" s="20">
        <f t="shared" si="2"/>
        <v>0</v>
      </c>
      <c r="BT13" s="20">
        <f t="shared" si="2"/>
        <v>0</v>
      </c>
      <c r="BU13" s="20">
        <f t="shared" si="2"/>
        <v>0</v>
      </c>
      <c r="BV13" s="20">
        <f t="shared" si="2"/>
        <v>6.0000000000000053E-2</v>
      </c>
      <c r="BW13" s="20">
        <f t="shared" si="2"/>
        <v>0</v>
      </c>
      <c r="BX13" s="20">
        <f t="shared" si="2"/>
        <v>0</v>
      </c>
      <c r="BY13" s="17">
        <f t="shared" si="3"/>
        <v>5.0000000000000044E-2</v>
      </c>
      <c r="BZ13" s="17">
        <f t="shared" si="4"/>
        <v>0</v>
      </c>
      <c r="CA13" s="17">
        <f t="shared" si="5"/>
        <v>1.0000000000000009E-2</v>
      </c>
      <c r="CB13" s="17">
        <f t="shared" si="6"/>
        <v>6.0000000000000053E-2</v>
      </c>
    </row>
    <row r="14" spans="1:80" x14ac:dyDescent="0.25">
      <c r="A14" t="str">
        <f t="shared" si="0"/>
        <v>UNCA.0000079301</v>
      </c>
      <c r="B14" s="1" t="s">
        <v>3</v>
      </c>
      <c r="C14" s="1" t="s">
        <v>227</v>
      </c>
      <c r="D14" s="1" t="s">
        <v>227</v>
      </c>
      <c r="E14" s="17">
        <v>0</v>
      </c>
      <c r="F14" s="17">
        <v>39.270000000000437</v>
      </c>
      <c r="G14" s="17">
        <v>110.88999999999942</v>
      </c>
      <c r="H14" s="17">
        <v>24.289999999999054</v>
      </c>
      <c r="I14" s="17">
        <v>100.37999999999738</v>
      </c>
      <c r="J14" s="17">
        <v>65.619999999998981</v>
      </c>
      <c r="K14" s="17">
        <v>132.10999999999331</v>
      </c>
      <c r="L14" s="17">
        <v>106.20000000000437</v>
      </c>
      <c r="M14" s="17">
        <v>97.039999999993597</v>
      </c>
      <c r="N14" s="17">
        <v>0</v>
      </c>
      <c r="O14" s="17">
        <v>51.379999999997381</v>
      </c>
      <c r="P14" s="17">
        <v>44.81000000000131</v>
      </c>
      <c r="Q14" s="20">
        <v>0</v>
      </c>
      <c r="R14" s="20">
        <v>1.9599999999999937</v>
      </c>
      <c r="S14" s="20">
        <v>5.539999999999992</v>
      </c>
      <c r="T14" s="20">
        <v>1.2199999999999989</v>
      </c>
      <c r="U14" s="20">
        <v>5.0200000000000387</v>
      </c>
      <c r="V14" s="20">
        <v>3.2800000000000011</v>
      </c>
      <c r="W14" s="20">
        <v>6.5999999999999659</v>
      </c>
      <c r="X14" s="20">
        <v>5.3100000000000023</v>
      </c>
      <c r="Y14" s="20">
        <v>4.8600000000000136</v>
      </c>
      <c r="Z14" s="20">
        <v>0</v>
      </c>
      <c r="AA14" s="20">
        <v>2.5699999999999932</v>
      </c>
      <c r="AB14" s="20">
        <v>2.2400000000000091</v>
      </c>
      <c r="AC14" s="17">
        <v>0</v>
      </c>
      <c r="AD14" s="17">
        <v>14.310000000000059</v>
      </c>
      <c r="AE14" s="17">
        <v>39.900000000000091</v>
      </c>
      <c r="AF14" s="17">
        <v>8.6299999999999955</v>
      </c>
      <c r="AG14" s="17">
        <v>35.279999999999973</v>
      </c>
      <c r="AH14" s="17">
        <v>22.799999999999955</v>
      </c>
      <c r="AI14" s="17">
        <v>45.390000000000327</v>
      </c>
      <c r="AJ14" s="17">
        <v>36.050000000000182</v>
      </c>
      <c r="AK14" s="17">
        <v>32.559999999999945</v>
      </c>
      <c r="AL14" s="17">
        <v>0</v>
      </c>
      <c r="AM14" s="17">
        <v>16.860000000000127</v>
      </c>
      <c r="AN14" s="17">
        <v>14.559999999999945</v>
      </c>
      <c r="AO14" s="20">
        <f t="shared" si="1"/>
        <v>0</v>
      </c>
      <c r="AP14" s="20">
        <f t="shared" si="1"/>
        <v>55.540000000000489</v>
      </c>
      <c r="AQ14" s="20">
        <f t="shared" si="1"/>
        <v>156.3299999999995</v>
      </c>
      <c r="AR14" s="20">
        <f t="shared" si="1"/>
        <v>34.139999999999048</v>
      </c>
      <c r="AS14" s="20">
        <f t="shared" si="1"/>
        <v>140.67999999999739</v>
      </c>
      <c r="AT14" s="20">
        <f t="shared" si="1"/>
        <v>91.699999999998937</v>
      </c>
      <c r="AU14" s="20">
        <f t="shared" si="1"/>
        <v>184.0999999999936</v>
      </c>
      <c r="AV14" s="20">
        <f t="shared" si="1"/>
        <v>147.56000000000455</v>
      </c>
      <c r="AW14" s="20">
        <f t="shared" si="1"/>
        <v>134.45999999999356</v>
      </c>
      <c r="AX14" s="20">
        <f t="shared" si="1"/>
        <v>0</v>
      </c>
      <c r="AY14" s="20">
        <f t="shared" si="1"/>
        <v>70.809999999997501</v>
      </c>
      <c r="AZ14" s="20">
        <f t="shared" si="1"/>
        <v>61.610000000001264</v>
      </c>
      <c r="BA14" s="17">
        <v>0</v>
      </c>
      <c r="BB14" s="17">
        <v>0.46</v>
      </c>
      <c r="BC14" s="17">
        <v>1.3</v>
      </c>
      <c r="BD14" s="17">
        <v>0.28000000000000003</v>
      </c>
      <c r="BE14" s="17">
        <v>1.18</v>
      </c>
      <c r="BF14" s="17">
        <v>0.77</v>
      </c>
      <c r="BG14" s="17">
        <v>1.55</v>
      </c>
      <c r="BH14" s="17">
        <v>1.24</v>
      </c>
      <c r="BI14" s="17">
        <v>1.1399999999999999</v>
      </c>
      <c r="BJ14" s="17">
        <v>0</v>
      </c>
      <c r="BK14" s="17">
        <v>0.6</v>
      </c>
      <c r="BL14" s="17">
        <v>0.52</v>
      </c>
      <c r="BM14" s="20">
        <f t="shared" si="2"/>
        <v>0</v>
      </c>
      <c r="BN14" s="20">
        <f t="shared" si="2"/>
        <v>56.00000000000049</v>
      </c>
      <c r="BO14" s="20">
        <f t="shared" si="2"/>
        <v>157.62999999999951</v>
      </c>
      <c r="BP14" s="20">
        <f t="shared" si="2"/>
        <v>34.41999999999905</v>
      </c>
      <c r="BQ14" s="20">
        <f t="shared" si="2"/>
        <v>141.8599999999974</v>
      </c>
      <c r="BR14" s="20">
        <f t="shared" si="2"/>
        <v>92.469999999998933</v>
      </c>
      <c r="BS14" s="20">
        <f t="shared" si="2"/>
        <v>185.64999999999361</v>
      </c>
      <c r="BT14" s="20">
        <f t="shared" si="2"/>
        <v>148.80000000000456</v>
      </c>
      <c r="BU14" s="20">
        <f t="shared" si="2"/>
        <v>135.59999999999354</v>
      </c>
      <c r="BV14" s="20">
        <f t="shared" si="2"/>
        <v>0</v>
      </c>
      <c r="BW14" s="20">
        <f t="shared" si="2"/>
        <v>71.409999999997495</v>
      </c>
      <c r="BX14" s="20">
        <f t="shared" si="2"/>
        <v>62.130000000001267</v>
      </c>
      <c r="BY14" s="17">
        <f t="shared" si="3"/>
        <v>771.98999999998523</v>
      </c>
      <c r="BZ14" s="17">
        <f t="shared" si="4"/>
        <v>38.600000000000009</v>
      </c>
      <c r="CA14" s="17">
        <f t="shared" si="5"/>
        <v>275.38000000000056</v>
      </c>
      <c r="CB14" s="17">
        <f t="shared" si="6"/>
        <v>1085.9699999999859</v>
      </c>
    </row>
    <row r="15" spans="1:80" x14ac:dyDescent="0.25">
      <c r="A15" t="str">
        <f t="shared" si="0"/>
        <v>SCL.341S025</v>
      </c>
      <c r="B15" s="1" t="s">
        <v>169</v>
      </c>
      <c r="C15" s="1" t="s">
        <v>646</v>
      </c>
      <c r="D15" s="1" t="s">
        <v>646</v>
      </c>
      <c r="E15" s="17">
        <v>109.7300000000032</v>
      </c>
      <c r="F15" s="17">
        <v>1.6099999999999568</v>
      </c>
      <c r="G15" s="17">
        <v>48.630000000001019</v>
      </c>
      <c r="H15" s="17">
        <v>42.530000000000655</v>
      </c>
      <c r="I15" s="17">
        <v>0</v>
      </c>
      <c r="J15" s="17">
        <v>101.39999999999782</v>
      </c>
      <c r="K15" s="17">
        <v>4.2200000000000273</v>
      </c>
      <c r="L15" s="17">
        <v>34.770000000000437</v>
      </c>
      <c r="M15" s="17">
        <v>14.800000000000182</v>
      </c>
      <c r="N15" s="17">
        <v>11.769999999999982</v>
      </c>
      <c r="O15" s="17">
        <v>0</v>
      </c>
      <c r="P15" s="17">
        <v>0.21000000000000085</v>
      </c>
      <c r="Q15" s="20">
        <v>5.4899999999999949</v>
      </c>
      <c r="R15" s="20">
        <v>8.0000000000000071E-2</v>
      </c>
      <c r="S15" s="20">
        <v>2.4299999999999997</v>
      </c>
      <c r="T15" s="20">
        <v>2.129999999999999</v>
      </c>
      <c r="U15" s="20">
        <v>0</v>
      </c>
      <c r="V15" s="20">
        <v>5.07</v>
      </c>
      <c r="W15" s="20">
        <v>0.20999999999999996</v>
      </c>
      <c r="X15" s="20">
        <v>1.7399999999999984</v>
      </c>
      <c r="Y15" s="20">
        <v>0.74000000000000021</v>
      </c>
      <c r="Z15" s="20">
        <v>0.58999999999999986</v>
      </c>
      <c r="AA15" s="20">
        <v>0</v>
      </c>
      <c r="AB15" s="20">
        <v>9.9999999999999534E-3</v>
      </c>
      <c r="AC15" s="17">
        <v>40.510000000000019</v>
      </c>
      <c r="AD15" s="17">
        <v>0.5900000000000003</v>
      </c>
      <c r="AE15" s="17">
        <v>17.5</v>
      </c>
      <c r="AF15" s="17">
        <v>15.11</v>
      </c>
      <c r="AG15" s="17">
        <v>0</v>
      </c>
      <c r="AH15" s="17">
        <v>35.22999999999999</v>
      </c>
      <c r="AI15" s="17">
        <v>1.4499999999999993</v>
      </c>
      <c r="AJ15" s="17">
        <v>11.800000000000011</v>
      </c>
      <c r="AK15" s="17">
        <v>4.9699999999999989</v>
      </c>
      <c r="AL15" s="17">
        <v>3.9000000000000057</v>
      </c>
      <c r="AM15" s="17">
        <v>0</v>
      </c>
      <c r="AN15" s="17">
        <v>6.0000000000000053E-2</v>
      </c>
      <c r="AO15" s="20">
        <f t="shared" si="1"/>
        <v>155.7300000000032</v>
      </c>
      <c r="AP15" s="20">
        <f t="shared" si="1"/>
        <v>2.2799999999999572</v>
      </c>
      <c r="AQ15" s="20">
        <f t="shared" si="1"/>
        <v>68.560000000001025</v>
      </c>
      <c r="AR15" s="20">
        <f t="shared" si="1"/>
        <v>59.77000000000065</v>
      </c>
      <c r="AS15" s="20">
        <f t="shared" si="1"/>
        <v>0</v>
      </c>
      <c r="AT15" s="20">
        <f t="shared" si="1"/>
        <v>141.6999999999978</v>
      </c>
      <c r="AU15" s="20">
        <f t="shared" si="1"/>
        <v>5.8800000000000265</v>
      </c>
      <c r="AV15" s="20">
        <f t="shared" si="1"/>
        <v>48.310000000000443</v>
      </c>
      <c r="AW15" s="20">
        <f t="shared" si="1"/>
        <v>20.510000000000183</v>
      </c>
      <c r="AX15" s="20">
        <f t="shared" si="1"/>
        <v>16.259999999999987</v>
      </c>
      <c r="AY15" s="20">
        <f t="shared" si="1"/>
        <v>0</v>
      </c>
      <c r="AZ15" s="20">
        <f t="shared" si="1"/>
        <v>0.28000000000000086</v>
      </c>
      <c r="BA15" s="17">
        <v>1.29</v>
      </c>
      <c r="BB15" s="17">
        <v>0.02</v>
      </c>
      <c r="BC15" s="17">
        <v>0.56999999999999995</v>
      </c>
      <c r="BD15" s="17">
        <v>0.5</v>
      </c>
      <c r="BE15" s="17">
        <v>0</v>
      </c>
      <c r="BF15" s="17">
        <v>1.19</v>
      </c>
      <c r="BG15" s="17">
        <v>0.05</v>
      </c>
      <c r="BH15" s="17">
        <v>0.41</v>
      </c>
      <c r="BI15" s="17">
        <v>0.17</v>
      </c>
      <c r="BJ15" s="17">
        <v>0.14000000000000001</v>
      </c>
      <c r="BK15" s="17">
        <v>0</v>
      </c>
      <c r="BL15" s="17">
        <v>0</v>
      </c>
      <c r="BM15" s="20">
        <f t="shared" si="2"/>
        <v>157.02000000000319</v>
      </c>
      <c r="BN15" s="20">
        <f t="shared" si="2"/>
        <v>2.2999999999999572</v>
      </c>
      <c r="BO15" s="20">
        <f t="shared" si="2"/>
        <v>69.130000000001019</v>
      </c>
      <c r="BP15" s="20">
        <f t="shared" si="2"/>
        <v>60.27000000000065</v>
      </c>
      <c r="BQ15" s="20">
        <f t="shared" si="2"/>
        <v>0</v>
      </c>
      <c r="BR15" s="20">
        <f t="shared" si="2"/>
        <v>142.8899999999978</v>
      </c>
      <c r="BS15" s="20">
        <f t="shared" si="2"/>
        <v>5.9300000000000264</v>
      </c>
      <c r="BT15" s="20">
        <f t="shared" si="2"/>
        <v>48.720000000000439</v>
      </c>
      <c r="BU15" s="20">
        <f t="shared" si="2"/>
        <v>20.680000000000184</v>
      </c>
      <c r="BV15" s="20">
        <f t="shared" si="2"/>
        <v>16.399999999999988</v>
      </c>
      <c r="BW15" s="20">
        <f t="shared" si="2"/>
        <v>0</v>
      </c>
      <c r="BX15" s="20">
        <f t="shared" si="2"/>
        <v>0.28000000000000086</v>
      </c>
      <c r="BY15" s="17">
        <f t="shared" si="3"/>
        <v>369.67000000000326</v>
      </c>
      <c r="BZ15" s="17">
        <f t="shared" si="4"/>
        <v>18.489999999999995</v>
      </c>
      <c r="CA15" s="17">
        <f t="shared" si="5"/>
        <v>135.46</v>
      </c>
      <c r="CB15" s="17">
        <f t="shared" si="6"/>
        <v>523.62000000000319</v>
      </c>
    </row>
    <row r="16" spans="1:80" x14ac:dyDescent="0.25">
      <c r="A16" t="str">
        <f t="shared" si="0"/>
        <v>EEC.AKE1</v>
      </c>
      <c r="B16" s="1" t="s">
        <v>24</v>
      </c>
      <c r="C16" s="1" t="s">
        <v>25</v>
      </c>
      <c r="D16" s="1" t="s">
        <v>25</v>
      </c>
      <c r="E16" s="17">
        <v>1709.4999999999964</v>
      </c>
      <c r="F16" s="17">
        <v>1074.7200000000012</v>
      </c>
      <c r="G16" s="17">
        <v>1443.5599999999977</v>
      </c>
      <c r="H16" s="17">
        <v>2122.1500000000069</v>
      </c>
      <c r="I16" s="17">
        <v>1172.380000000001</v>
      </c>
      <c r="J16" s="17">
        <v>883.78999999999905</v>
      </c>
      <c r="K16" s="17">
        <v>591.96999999999935</v>
      </c>
      <c r="L16" s="17">
        <v>812</v>
      </c>
      <c r="M16" s="17">
        <v>602.03000000000065</v>
      </c>
      <c r="N16" s="17">
        <v>1643.239999999998</v>
      </c>
      <c r="O16" s="17">
        <v>2222.5099999999948</v>
      </c>
      <c r="P16" s="17">
        <v>1040.880000000001</v>
      </c>
      <c r="Q16" s="20">
        <v>85.470000000000027</v>
      </c>
      <c r="R16" s="20">
        <v>53.740000000000009</v>
      </c>
      <c r="S16" s="20">
        <v>72.170000000000073</v>
      </c>
      <c r="T16" s="20">
        <v>106.09999999999991</v>
      </c>
      <c r="U16" s="20">
        <v>58.620000000000005</v>
      </c>
      <c r="V16" s="20">
        <v>44.19</v>
      </c>
      <c r="W16" s="20">
        <v>29.599999999999994</v>
      </c>
      <c r="X16" s="20">
        <v>40.600000000000023</v>
      </c>
      <c r="Y16" s="20">
        <v>30.099999999999966</v>
      </c>
      <c r="Z16" s="20">
        <v>82.170000000000073</v>
      </c>
      <c r="AA16" s="20">
        <v>111.11999999999989</v>
      </c>
      <c r="AB16" s="20">
        <v>52.039999999999964</v>
      </c>
      <c r="AC16" s="17">
        <v>631.17000000000007</v>
      </c>
      <c r="AD16" s="17">
        <v>391.57000000000016</v>
      </c>
      <c r="AE16" s="17">
        <v>519.38000000000011</v>
      </c>
      <c r="AF16" s="17">
        <v>754.09000000000015</v>
      </c>
      <c r="AG16" s="17">
        <v>412.0300000000002</v>
      </c>
      <c r="AH16" s="17">
        <v>307.05000000000018</v>
      </c>
      <c r="AI16" s="17">
        <v>203.3599999999999</v>
      </c>
      <c r="AJ16" s="17">
        <v>275.68000000000029</v>
      </c>
      <c r="AK16" s="17">
        <v>201.97000000000003</v>
      </c>
      <c r="AL16" s="17">
        <v>544.88000000000102</v>
      </c>
      <c r="AM16" s="17">
        <v>729.43000000000029</v>
      </c>
      <c r="AN16" s="17">
        <v>338.21000000000004</v>
      </c>
      <c r="AO16" s="20">
        <f t="shared" si="1"/>
        <v>2426.1399999999967</v>
      </c>
      <c r="AP16" s="20">
        <f t="shared" si="1"/>
        <v>1520.0300000000013</v>
      </c>
      <c r="AQ16" s="20">
        <f t="shared" si="1"/>
        <v>2035.1099999999979</v>
      </c>
      <c r="AR16" s="20">
        <f t="shared" si="1"/>
        <v>2982.340000000007</v>
      </c>
      <c r="AS16" s="20">
        <f t="shared" si="1"/>
        <v>1643.0300000000011</v>
      </c>
      <c r="AT16" s="20">
        <f t="shared" si="1"/>
        <v>1235.0299999999993</v>
      </c>
      <c r="AU16" s="20">
        <f t="shared" si="1"/>
        <v>824.92999999999927</v>
      </c>
      <c r="AV16" s="20">
        <f t="shared" si="1"/>
        <v>1128.2800000000002</v>
      </c>
      <c r="AW16" s="20">
        <f t="shared" si="1"/>
        <v>834.10000000000059</v>
      </c>
      <c r="AX16" s="20">
        <f t="shared" si="1"/>
        <v>2270.2899999999991</v>
      </c>
      <c r="AY16" s="20">
        <f t="shared" si="1"/>
        <v>3063.0599999999949</v>
      </c>
      <c r="AZ16" s="20">
        <f t="shared" si="1"/>
        <v>1431.130000000001</v>
      </c>
      <c r="BA16" s="17">
        <v>20.02</v>
      </c>
      <c r="BB16" s="17">
        <v>12.59</v>
      </c>
      <c r="BC16" s="17">
        <v>16.91</v>
      </c>
      <c r="BD16" s="17">
        <v>24.86</v>
      </c>
      <c r="BE16" s="17">
        <v>13.73</v>
      </c>
      <c r="BF16" s="17">
        <v>10.35</v>
      </c>
      <c r="BG16" s="17">
        <v>6.93</v>
      </c>
      <c r="BH16" s="17">
        <v>9.51</v>
      </c>
      <c r="BI16" s="17">
        <v>7.05</v>
      </c>
      <c r="BJ16" s="17">
        <v>19.25</v>
      </c>
      <c r="BK16" s="17">
        <v>26.03</v>
      </c>
      <c r="BL16" s="17">
        <v>12.19</v>
      </c>
      <c r="BM16" s="20">
        <f t="shared" si="2"/>
        <v>2446.1599999999967</v>
      </c>
      <c r="BN16" s="20">
        <f t="shared" si="2"/>
        <v>1532.6200000000013</v>
      </c>
      <c r="BO16" s="20">
        <f t="shared" si="2"/>
        <v>2052.0199999999977</v>
      </c>
      <c r="BP16" s="20">
        <f t="shared" si="2"/>
        <v>3007.2000000000071</v>
      </c>
      <c r="BQ16" s="20">
        <f t="shared" si="2"/>
        <v>1656.7600000000011</v>
      </c>
      <c r="BR16" s="20">
        <f t="shared" si="2"/>
        <v>1245.3799999999992</v>
      </c>
      <c r="BS16" s="20">
        <f t="shared" si="2"/>
        <v>831.85999999999922</v>
      </c>
      <c r="BT16" s="20">
        <f t="shared" si="2"/>
        <v>1137.7900000000002</v>
      </c>
      <c r="BU16" s="20">
        <f t="shared" si="2"/>
        <v>841.15000000000055</v>
      </c>
      <c r="BV16" s="20">
        <f t="shared" si="2"/>
        <v>2289.5399999999991</v>
      </c>
      <c r="BW16" s="20">
        <f t="shared" si="2"/>
        <v>3089.0899999999951</v>
      </c>
      <c r="BX16" s="20">
        <f t="shared" si="2"/>
        <v>1443.3200000000011</v>
      </c>
      <c r="BY16" s="17">
        <f t="shared" si="3"/>
        <v>15318.729999999996</v>
      </c>
      <c r="BZ16" s="17">
        <f t="shared" si="4"/>
        <v>765.91999999999985</v>
      </c>
      <c r="CA16" s="17">
        <f t="shared" si="5"/>
        <v>5488.2400000000025</v>
      </c>
      <c r="CB16" s="17">
        <f t="shared" si="6"/>
        <v>21572.89</v>
      </c>
    </row>
    <row r="17" spans="1:80" x14ac:dyDescent="0.25">
      <c r="A17" t="str">
        <f t="shared" si="0"/>
        <v>TAU.BAR</v>
      </c>
      <c r="B17" s="1" t="s">
        <v>31</v>
      </c>
      <c r="C17" s="1" t="s">
        <v>32</v>
      </c>
      <c r="D17" s="1" t="s">
        <v>32</v>
      </c>
      <c r="E17" s="17">
        <v>79.009999999998399</v>
      </c>
      <c r="F17" s="17">
        <v>54.8700000000008</v>
      </c>
      <c r="G17" s="17">
        <v>74.18999999999869</v>
      </c>
      <c r="H17" s="17">
        <v>70.400000000001455</v>
      </c>
      <c r="I17" s="17">
        <v>113.81999999999971</v>
      </c>
      <c r="J17" s="17">
        <v>122.01000000000204</v>
      </c>
      <c r="K17" s="17">
        <v>65.549999999998363</v>
      </c>
      <c r="L17" s="17">
        <v>60.949999999998909</v>
      </c>
      <c r="M17" s="17">
        <v>81.969999999997526</v>
      </c>
      <c r="N17" s="17">
        <v>68.25</v>
      </c>
      <c r="O17" s="17">
        <v>61.3799999999992</v>
      </c>
      <c r="P17" s="17">
        <v>74.610000000000582</v>
      </c>
      <c r="Q17" s="20">
        <v>3.9500000000000455</v>
      </c>
      <c r="R17" s="20">
        <v>2.75</v>
      </c>
      <c r="S17" s="20">
        <v>3.6999999999999886</v>
      </c>
      <c r="T17" s="20">
        <v>3.5199999999999818</v>
      </c>
      <c r="U17" s="20">
        <v>5.6899999999999409</v>
      </c>
      <c r="V17" s="20">
        <v>6.1100000000000136</v>
      </c>
      <c r="W17" s="20">
        <v>3.2799999999999727</v>
      </c>
      <c r="X17" s="20">
        <v>3.0400000000000205</v>
      </c>
      <c r="Y17" s="20">
        <v>4.0999999999999659</v>
      </c>
      <c r="Z17" s="20">
        <v>3.4199999999999591</v>
      </c>
      <c r="AA17" s="20">
        <v>3.0699999999999932</v>
      </c>
      <c r="AB17" s="20">
        <v>3.7300000000000182</v>
      </c>
      <c r="AC17" s="17">
        <v>29.179999999999836</v>
      </c>
      <c r="AD17" s="17">
        <v>20</v>
      </c>
      <c r="AE17" s="17">
        <v>26.699999999999818</v>
      </c>
      <c r="AF17" s="17">
        <v>25.019999999999982</v>
      </c>
      <c r="AG17" s="17">
        <v>40</v>
      </c>
      <c r="AH17" s="17">
        <v>42.380000000000109</v>
      </c>
      <c r="AI17" s="17">
        <v>22.519999999999982</v>
      </c>
      <c r="AJ17" s="17">
        <v>20.690000000000055</v>
      </c>
      <c r="AK17" s="17">
        <v>27.5</v>
      </c>
      <c r="AL17" s="17">
        <v>22.630000000000109</v>
      </c>
      <c r="AM17" s="17">
        <v>20.150000000000091</v>
      </c>
      <c r="AN17" s="17">
        <v>24.25</v>
      </c>
      <c r="AO17" s="20">
        <f t="shared" si="1"/>
        <v>112.13999999999828</v>
      </c>
      <c r="AP17" s="20">
        <f t="shared" si="1"/>
        <v>77.6200000000008</v>
      </c>
      <c r="AQ17" s="20">
        <f t="shared" si="1"/>
        <v>104.5899999999985</v>
      </c>
      <c r="AR17" s="20">
        <f t="shared" si="1"/>
        <v>98.940000000001419</v>
      </c>
      <c r="AS17" s="20">
        <f t="shared" si="1"/>
        <v>159.50999999999965</v>
      </c>
      <c r="AT17" s="20">
        <f t="shared" si="1"/>
        <v>170.50000000000216</v>
      </c>
      <c r="AU17" s="20">
        <f t="shared" si="1"/>
        <v>91.349999999998317</v>
      </c>
      <c r="AV17" s="20">
        <f t="shared" si="1"/>
        <v>84.679999999998984</v>
      </c>
      <c r="AW17" s="20">
        <f t="shared" si="1"/>
        <v>113.56999999999749</v>
      </c>
      <c r="AX17" s="20">
        <f t="shared" si="1"/>
        <v>94.300000000000068</v>
      </c>
      <c r="AY17" s="20">
        <f t="shared" si="1"/>
        <v>84.599999999999284</v>
      </c>
      <c r="AZ17" s="20">
        <f t="shared" si="1"/>
        <v>102.5900000000006</v>
      </c>
      <c r="BA17" s="17">
        <v>0.93</v>
      </c>
      <c r="BB17" s="17">
        <v>0.64</v>
      </c>
      <c r="BC17" s="17">
        <v>0.87</v>
      </c>
      <c r="BD17" s="17">
        <v>0.82</v>
      </c>
      <c r="BE17" s="17">
        <v>1.33</v>
      </c>
      <c r="BF17" s="17">
        <v>1.43</v>
      </c>
      <c r="BG17" s="17">
        <v>0.77</v>
      </c>
      <c r="BH17" s="17">
        <v>0.71</v>
      </c>
      <c r="BI17" s="17">
        <v>0.96</v>
      </c>
      <c r="BJ17" s="17">
        <v>0.8</v>
      </c>
      <c r="BK17" s="17">
        <v>0.72</v>
      </c>
      <c r="BL17" s="17">
        <v>0.87</v>
      </c>
      <c r="BM17" s="20">
        <f t="shared" si="2"/>
        <v>113.06999999999829</v>
      </c>
      <c r="BN17" s="20">
        <f t="shared" si="2"/>
        <v>78.260000000000801</v>
      </c>
      <c r="BO17" s="20">
        <f t="shared" si="2"/>
        <v>105.4599999999985</v>
      </c>
      <c r="BP17" s="20">
        <f t="shared" si="2"/>
        <v>99.760000000001412</v>
      </c>
      <c r="BQ17" s="20">
        <f t="shared" si="2"/>
        <v>160.83999999999966</v>
      </c>
      <c r="BR17" s="20">
        <f t="shared" si="2"/>
        <v>171.93000000000217</v>
      </c>
      <c r="BS17" s="20">
        <f t="shared" si="2"/>
        <v>92.119999999998313</v>
      </c>
      <c r="BT17" s="20">
        <f t="shared" si="2"/>
        <v>85.389999999998977</v>
      </c>
      <c r="BU17" s="20">
        <f t="shared" si="2"/>
        <v>114.52999999999749</v>
      </c>
      <c r="BV17" s="20">
        <f t="shared" si="2"/>
        <v>95.100000000000065</v>
      </c>
      <c r="BW17" s="20">
        <f t="shared" si="2"/>
        <v>85.319999999999283</v>
      </c>
      <c r="BX17" s="20">
        <f t="shared" si="2"/>
        <v>103.4600000000006</v>
      </c>
      <c r="BY17" s="17">
        <f t="shared" si="3"/>
        <v>927.00999999999567</v>
      </c>
      <c r="BZ17" s="17">
        <f t="shared" si="4"/>
        <v>46.3599999999999</v>
      </c>
      <c r="CA17" s="17">
        <f t="shared" si="5"/>
        <v>331.86999999999995</v>
      </c>
      <c r="CB17" s="17">
        <f t="shared" si="6"/>
        <v>1305.2399999999957</v>
      </c>
    </row>
    <row r="18" spans="1:80" x14ac:dyDescent="0.25">
      <c r="A18" t="str">
        <f t="shared" si="0"/>
        <v>TCN.BCR2</v>
      </c>
      <c r="B18" s="1" t="s">
        <v>33</v>
      </c>
      <c r="C18" s="1" t="s">
        <v>34</v>
      </c>
      <c r="D18" s="1" t="s">
        <v>34</v>
      </c>
      <c r="E18" s="17">
        <v>168.91999999999825</v>
      </c>
      <c r="F18" s="17">
        <v>207.0199999999968</v>
      </c>
      <c r="G18" s="17">
        <v>213.13999999999942</v>
      </c>
      <c r="H18" s="17">
        <v>313.0399999999936</v>
      </c>
      <c r="I18" s="17">
        <v>338.36000000000058</v>
      </c>
      <c r="J18" s="17">
        <v>246.27999999999884</v>
      </c>
      <c r="K18" s="17">
        <v>155.94999999999709</v>
      </c>
      <c r="L18" s="17">
        <v>248.97999999999593</v>
      </c>
      <c r="M18" s="17">
        <v>309.49000000000524</v>
      </c>
      <c r="N18" s="17">
        <v>299.14999999999418</v>
      </c>
      <c r="O18" s="17">
        <v>240.30000000000291</v>
      </c>
      <c r="P18" s="17">
        <v>186.44000000000233</v>
      </c>
      <c r="Q18" s="20">
        <v>8.4399999999998272</v>
      </c>
      <c r="R18" s="20">
        <v>10.349999999999909</v>
      </c>
      <c r="S18" s="20">
        <v>10.650000000000091</v>
      </c>
      <c r="T18" s="20">
        <v>15.649999999999636</v>
      </c>
      <c r="U18" s="20">
        <v>16.920000000000073</v>
      </c>
      <c r="V18" s="20">
        <v>12.309999999999945</v>
      </c>
      <c r="W18" s="20">
        <v>7.7999999999999545</v>
      </c>
      <c r="X18" s="20">
        <v>12.449999999999818</v>
      </c>
      <c r="Y18" s="20">
        <v>15.4699999999998</v>
      </c>
      <c r="Z18" s="20">
        <v>14.950000000000273</v>
      </c>
      <c r="AA18" s="20">
        <v>12.019999999999982</v>
      </c>
      <c r="AB18" s="20">
        <v>9.3199999999999363</v>
      </c>
      <c r="AC18" s="17">
        <v>62.360000000000582</v>
      </c>
      <c r="AD18" s="17">
        <v>75.430000000000291</v>
      </c>
      <c r="AE18" s="17">
        <v>76.68999999999869</v>
      </c>
      <c r="AF18" s="17">
        <v>111.22999999999956</v>
      </c>
      <c r="AG18" s="17">
        <v>118.90999999999985</v>
      </c>
      <c r="AH18" s="17">
        <v>85.569999999999709</v>
      </c>
      <c r="AI18" s="17">
        <v>53.569999999999709</v>
      </c>
      <c r="AJ18" s="17">
        <v>84.529999999998836</v>
      </c>
      <c r="AK18" s="17">
        <v>103.83000000000175</v>
      </c>
      <c r="AL18" s="17">
        <v>99.200000000000728</v>
      </c>
      <c r="AM18" s="17">
        <v>78.8700000000008</v>
      </c>
      <c r="AN18" s="17">
        <v>60.579999999999927</v>
      </c>
      <c r="AO18" s="20">
        <f t="shared" si="1"/>
        <v>239.71999999999866</v>
      </c>
      <c r="AP18" s="20">
        <f t="shared" si="1"/>
        <v>292.799999999997</v>
      </c>
      <c r="AQ18" s="20">
        <f t="shared" si="1"/>
        <v>300.4799999999982</v>
      </c>
      <c r="AR18" s="20">
        <f t="shared" si="1"/>
        <v>439.9199999999928</v>
      </c>
      <c r="AS18" s="20">
        <f t="shared" si="1"/>
        <v>474.19000000000051</v>
      </c>
      <c r="AT18" s="20">
        <f t="shared" si="1"/>
        <v>344.15999999999849</v>
      </c>
      <c r="AU18" s="20">
        <f t="shared" si="1"/>
        <v>217.31999999999675</v>
      </c>
      <c r="AV18" s="20">
        <f t="shared" si="1"/>
        <v>345.95999999999458</v>
      </c>
      <c r="AW18" s="20">
        <f t="shared" si="1"/>
        <v>428.79000000000678</v>
      </c>
      <c r="AX18" s="20">
        <f t="shared" si="1"/>
        <v>413.29999999999518</v>
      </c>
      <c r="AY18" s="20">
        <f t="shared" si="1"/>
        <v>331.19000000000369</v>
      </c>
      <c r="AZ18" s="20">
        <f t="shared" si="1"/>
        <v>256.34000000000219</v>
      </c>
      <c r="BA18" s="17">
        <v>1.98</v>
      </c>
      <c r="BB18" s="17">
        <v>2.42</v>
      </c>
      <c r="BC18" s="17">
        <v>2.5</v>
      </c>
      <c r="BD18" s="17">
        <v>3.67</v>
      </c>
      <c r="BE18" s="17">
        <v>3.96</v>
      </c>
      <c r="BF18" s="17">
        <v>2.88</v>
      </c>
      <c r="BG18" s="17">
        <v>1.83</v>
      </c>
      <c r="BH18" s="17">
        <v>2.92</v>
      </c>
      <c r="BI18" s="17">
        <v>3.62</v>
      </c>
      <c r="BJ18" s="17">
        <v>3.5</v>
      </c>
      <c r="BK18" s="17">
        <v>2.81</v>
      </c>
      <c r="BL18" s="17">
        <v>2.1800000000000002</v>
      </c>
      <c r="BM18" s="20">
        <f t="shared" si="2"/>
        <v>241.69999999999865</v>
      </c>
      <c r="BN18" s="20">
        <f t="shared" si="2"/>
        <v>295.21999999999701</v>
      </c>
      <c r="BO18" s="20">
        <f t="shared" si="2"/>
        <v>302.9799999999982</v>
      </c>
      <c r="BP18" s="20">
        <f t="shared" si="2"/>
        <v>443.58999999999281</v>
      </c>
      <c r="BQ18" s="20">
        <f t="shared" si="2"/>
        <v>478.15000000000049</v>
      </c>
      <c r="BR18" s="20">
        <f t="shared" si="2"/>
        <v>347.03999999999849</v>
      </c>
      <c r="BS18" s="20">
        <f t="shared" si="2"/>
        <v>219.14999999999677</v>
      </c>
      <c r="BT18" s="20">
        <f t="shared" si="2"/>
        <v>348.8799999999946</v>
      </c>
      <c r="BU18" s="20">
        <f t="shared" si="2"/>
        <v>432.41000000000679</v>
      </c>
      <c r="BV18" s="20">
        <f t="shared" si="2"/>
        <v>416.79999999999518</v>
      </c>
      <c r="BW18" s="20">
        <f t="shared" si="2"/>
        <v>334.00000000000369</v>
      </c>
      <c r="BX18" s="20">
        <f t="shared" si="2"/>
        <v>258.5200000000022</v>
      </c>
      <c r="BY18" s="17">
        <f t="shared" si="3"/>
        <v>2927.0699999999852</v>
      </c>
      <c r="BZ18" s="17">
        <f t="shared" si="4"/>
        <v>146.32999999999925</v>
      </c>
      <c r="CA18" s="17">
        <f t="shared" si="5"/>
        <v>1045.0400000000004</v>
      </c>
      <c r="CB18" s="17">
        <f t="shared" si="6"/>
        <v>4118.439999999985</v>
      </c>
    </row>
    <row r="19" spans="1:80" x14ac:dyDescent="0.25">
      <c r="A19" t="str">
        <f t="shared" si="0"/>
        <v>TCN.BCRK</v>
      </c>
      <c r="B19" s="1" t="s">
        <v>33</v>
      </c>
      <c r="C19" s="1" t="s">
        <v>35</v>
      </c>
      <c r="D19" s="1" t="s">
        <v>35</v>
      </c>
      <c r="E19" s="17">
        <v>216.94000000000233</v>
      </c>
      <c r="F19" s="17">
        <v>452.37999999997555</v>
      </c>
      <c r="G19" s="17">
        <v>298.33000000000175</v>
      </c>
      <c r="H19" s="17">
        <v>535.13999999998487</v>
      </c>
      <c r="I19" s="17">
        <v>430.47000000000116</v>
      </c>
      <c r="J19" s="17">
        <v>306.47000000000116</v>
      </c>
      <c r="K19" s="17">
        <v>163.18999999999505</v>
      </c>
      <c r="L19" s="17">
        <v>307.58000000000175</v>
      </c>
      <c r="M19" s="17">
        <v>328.25</v>
      </c>
      <c r="N19" s="17">
        <v>436.32999999998719</v>
      </c>
      <c r="O19" s="17">
        <v>324.6200000000099</v>
      </c>
      <c r="P19" s="17">
        <v>250.69999999999709</v>
      </c>
      <c r="Q19" s="20">
        <v>10.850000000000364</v>
      </c>
      <c r="R19" s="20">
        <v>22.609999999999673</v>
      </c>
      <c r="S19" s="20">
        <v>14.920000000000073</v>
      </c>
      <c r="T19" s="20">
        <v>26.760000000000218</v>
      </c>
      <c r="U19" s="20">
        <v>21.519999999999982</v>
      </c>
      <c r="V19" s="20">
        <v>15.329999999999927</v>
      </c>
      <c r="W19" s="20">
        <v>8.1600000000000819</v>
      </c>
      <c r="X19" s="20">
        <v>15.380000000000109</v>
      </c>
      <c r="Y19" s="20">
        <v>16.420000000000073</v>
      </c>
      <c r="Z19" s="20">
        <v>21.820000000000164</v>
      </c>
      <c r="AA19" s="20">
        <v>16.230000000000018</v>
      </c>
      <c r="AB19" s="20">
        <v>12.539999999999964</v>
      </c>
      <c r="AC19" s="17">
        <v>80.090000000000146</v>
      </c>
      <c r="AD19" s="17">
        <v>164.81999999999971</v>
      </c>
      <c r="AE19" s="17">
        <v>107.34000000000015</v>
      </c>
      <c r="AF19" s="17">
        <v>190.16000000000349</v>
      </c>
      <c r="AG19" s="17">
        <v>151.28000000000247</v>
      </c>
      <c r="AH19" s="17">
        <v>106.47999999999956</v>
      </c>
      <c r="AI19" s="17">
        <v>56.059999999999491</v>
      </c>
      <c r="AJ19" s="17">
        <v>104.43000000000029</v>
      </c>
      <c r="AK19" s="17">
        <v>110.12999999999738</v>
      </c>
      <c r="AL19" s="17">
        <v>144.68000000000029</v>
      </c>
      <c r="AM19" s="17">
        <v>106.53999999999905</v>
      </c>
      <c r="AN19" s="17">
        <v>81.459999999999127</v>
      </c>
      <c r="AO19" s="20">
        <f t="shared" si="1"/>
        <v>307.88000000000284</v>
      </c>
      <c r="AP19" s="20">
        <f t="shared" si="1"/>
        <v>639.80999999997493</v>
      </c>
      <c r="AQ19" s="20">
        <f t="shared" si="1"/>
        <v>420.59000000000196</v>
      </c>
      <c r="AR19" s="20">
        <f t="shared" si="1"/>
        <v>752.05999999998858</v>
      </c>
      <c r="AS19" s="20">
        <f t="shared" si="1"/>
        <v>603.27000000000362</v>
      </c>
      <c r="AT19" s="20">
        <f t="shared" si="1"/>
        <v>428.28000000000065</v>
      </c>
      <c r="AU19" s="20">
        <f t="shared" si="1"/>
        <v>227.40999999999462</v>
      </c>
      <c r="AV19" s="20">
        <f t="shared" si="1"/>
        <v>427.39000000000215</v>
      </c>
      <c r="AW19" s="20">
        <f t="shared" si="1"/>
        <v>454.79999999999745</v>
      </c>
      <c r="AX19" s="20">
        <f t="shared" si="1"/>
        <v>602.82999999998765</v>
      </c>
      <c r="AY19" s="20">
        <f t="shared" si="1"/>
        <v>447.39000000000897</v>
      </c>
      <c r="AZ19" s="20">
        <f t="shared" si="1"/>
        <v>344.69999999999618</v>
      </c>
      <c r="BA19" s="17">
        <v>2.54</v>
      </c>
      <c r="BB19" s="17">
        <v>5.3</v>
      </c>
      <c r="BC19" s="17">
        <v>3.49</v>
      </c>
      <c r="BD19" s="17">
        <v>6.27</v>
      </c>
      <c r="BE19" s="17">
        <v>5.04</v>
      </c>
      <c r="BF19" s="17">
        <v>3.59</v>
      </c>
      <c r="BG19" s="17">
        <v>1.91</v>
      </c>
      <c r="BH19" s="17">
        <v>3.6</v>
      </c>
      <c r="BI19" s="17">
        <v>3.84</v>
      </c>
      <c r="BJ19" s="17">
        <v>5.1100000000000003</v>
      </c>
      <c r="BK19" s="17">
        <v>3.8</v>
      </c>
      <c r="BL19" s="17">
        <v>2.94</v>
      </c>
      <c r="BM19" s="20">
        <f t="shared" si="2"/>
        <v>310.42000000000286</v>
      </c>
      <c r="BN19" s="20">
        <f t="shared" si="2"/>
        <v>645.10999999997489</v>
      </c>
      <c r="BO19" s="20">
        <f t="shared" si="2"/>
        <v>424.08000000000197</v>
      </c>
      <c r="BP19" s="20">
        <f t="shared" si="2"/>
        <v>758.32999999998856</v>
      </c>
      <c r="BQ19" s="20">
        <f t="shared" si="2"/>
        <v>608.31000000000358</v>
      </c>
      <c r="BR19" s="20">
        <f t="shared" si="2"/>
        <v>431.87000000000063</v>
      </c>
      <c r="BS19" s="20">
        <f t="shared" si="2"/>
        <v>229.31999999999462</v>
      </c>
      <c r="BT19" s="20">
        <f t="shared" si="2"/>
        <v>430.99000000000217</v>
      </c>
      <c r="BU19" s="20">
        <f t="shared" si="2"/>
        <v>458.63999999999743</v>
      </c>
      <c r="BV19" s="20">
        <f t="shared" si="2"/>
        <v>607.93999999998766</v>
      </c>
      <c r="BW19" s="20">
        <f t="shared" si="2"/>
        <v>451.19000000000898</v>
      </c>
      <c r="BX19" s="20">
        <f t="shared" si="2"/>
        <v>347.63999999999618</v>
      </c>
      <c r="BY19" s="17">
        <f t="shared" si="3"/>
        <v>4050.3999999999578</v>
      </c>
      <c r="BZ19" s="17">
        <f t="shared" si="4"/>
        <v>202.54000000000065</v>
      </c>
      <c r="CA19" s="17">
        <f t="shared" si="5"/>
        <v>1450.9000000000008</v>
      </c>
      <c r="CB19" s="17">
        <f t="shared" si="6"/>
        <v>5703.8399999999592</v>
      </c>
    </row>
    <row r="20" spans="1:80" x14ac:dyDescent="0.25">
      <c r="A20" t="str">
        <f t="shared" si="0"/>
        <v>TAU.BIG</v>
      </c>
      <c r="B20" s="1" t="s">
        <v>31</v>
      </c>
      <c r="C20" s="1" t="s">
        <v>36</v>
      </c>
      <c r="D20" s="1" t="s">
        <v>36</v>
      </c>
      <c r="E20" s="17">
        <v>1270.9899999999907</v>
      </c>
      <c r="F20" s="17">
        <v>582.52000000001863</v>
      </c>
      <c r="G20" s="17">
        <v>1258.4799999999814</v>
      </c>
      <c r="H20" s="17">
        <v>1990.5300000000279</v>
      </c>
      <c r="I20" s="17">
        <v>1220.5899999999674</v>
      </c>
      <c r="J20" s="17">
        <v>777.30999999999767</v>
      </c>
      <c r="K20" s="17">
        <v>1387.2799999999988</v>
      </c>
      <c r="L20" s="17">
        <v>1870.5299999999697</v>
      </c>
      <c r="M20" s="17">
        <v>1759.859999999986</v>
      </c>
      <c r="N20" s="17">
        <v>1664.1299999999464</v>
      </c>
      <c r="O20" s="17">
        <v>1486.0899999999965</v>
      </c>
      <c r="P20" s="17">
        <v>1265.0599999999977</v>
      </c>
      <c r="Q20" s="20">
        <v>63.549999999999272</v>
      </c>
      <c r="R20" s="20">
        <v>29.130000000000109</v>
      </c>
      <c r="S20" s="20">
        <v>62.920000000000073</v>
      </c>
      <c r="T20" s="20">
        <v>99.530000000000655</v>
      </c>
      <c r="U20" s="20">
        <v>61.030000000000655</v>
      </c>
      <c r="V20" s="20">
        <v>38.859999999999673</v>
      </c>
      <c r="W20" s="20">
        <v>69.360000000000582</v>
      </c>
      <c r="X20" s="20">
        <v>93.530000000000655</v>
      </c>
      <c r="Y20" s="20">
        <v>87.989999999999782</v>
      </c>
      <c r="Z20" s="20">
        <v>83.209999999999127</v>
      </c>
      <c r="AA20" s="20">
        <v>74.299999999999272</v>
      </c>
      <c r="AB20" s="20">
        <v>63.25</v>
      </c>
      <c r="AC20" s="17">
        <v>469.27000000000407</v>
      </c>
      <c r="AD20" s="17">
        <v>212.22999999999956</v>
      </c>
      <c r="AE20" s="17">
        <v>452.7899999999936</v>
      </c>
      <c r="AF20" s="17">
        <v>707.30999999999767</v>
      </c>
      <c r="AG20" s="17">
        <v>428.97000000000116</v>
      </c>
      <c r="AH20" s="17">
        <v>270.05000000000291</v>
      </c>
      <c r="AI20" s="17">
        <v>476.58000000000175</v>
      </c>
      <c r="AJ20" s="17">
        <v>635.06000000001222</v>
      </c>
      <c r="AK20" s="17">
        <v>590.41000000000349</v>
      </c>
      <c r="AL20" s="17">
        <v>551.80999999999767</v>
      </c>
      <c r="AM20" s="17">
        <v>487.73999999999796</v>
      </c>
      <c r="AN20" s="17">
        <v>411.0399999999936</v>
      </c>
      <c r="AO20" s="20">
        <f t="shared" si="1"/>
        <v>1803.809999999994</v>
      </c>
      <c r="AP20" s="20">
        <f t="shared" si="1"/>
        <v>823.8800000000183</v>
      </c>
      <c r="AQ20" s="20">
        <f t="shared" si="1"/>
        <v>1774.189999999975</v>
      </c>
      <c r="AR20" s="20">
        <f t="shared" si="1"/>
        <v>2797.3700000000263</v>
      </c>
      <c r="AS20" s="20">
        <f t="shared" si="1"/>
        <v>1710.5899999999692</v>
      </c>
      <c r="AT20" s="20">
        <f t="shared" si="1"/>
        <v>1086.2200000000003</v>
      </c>
      <c r="AU20" s="20">
        <f t="shared" si="1"/>
        <v>1933.2200000000012</v>
      </c>
      <c r="AV20" s="20">
        <f t="shared" si="1"/>
        <v>2599.1199999999826</v>
      </c>
      <c r="AW20" s="20">
        <f t="shared" si="1"/>
        <v>2438.2599999999893</v>
      </c>
      <c r="AX20" s="20">
        <f t="shared" si="1"/>
        <v>2299.1499999999432</v>
      </c>
      <c r="AY20" s="20">
        <f t="shared" si="1"/>
        <v>2048.1299999999937</v>
      </c>
      <c r="AZ20" s="20">
        <f t="shared" si="1"/>
        <v>1739.3499999999913</v>
      </c>
      <c r="BA20" s="17">
        <v>14.89</v>
      </c>
      <c r="BB20" s="17">
        <v>6.82</v>
      </c>
      <c r="BC20" s="17">
        <v>14.74</v>
      </c>
      <c r="BD20" s="17">
        <v>23.31</v>
      </c>
      <c r="BE20" s="17">
        <v>14.3</v>
      </c>
      <c r="BF20" s="17">
        <v>9.1</v>
      </c>
      <c r="BG20" s="17">
        <v>16.25</v>
      </c>
      <c r="BH20" s="17">
        <v>21.91</v>
      </c>
      <c r="BI20" s="17">
        <v>20.61</v>
      </c>
      <c r="BJ20" s="17">
        <v>19.489999999999998</v>
      </c>
      <c r="BK20" s="17">
        <v>17.41</v>
      </c>
      <c r="BL20" s="17">
        <v>14.82</v>
      </c>
      <c r="BM20" s="20">
        <f t="shared" si="2"/>
        <v>1818.6999999999941</v>
      </c>
      <c r="BN20" s="20">
        <f t="shared" si="2"/>
        <v>830.70000000001835</v>
      </c>
      <c r="BO20" s="20">
        <f t="shared" si="2"/>
        <v>1788.9299999999751</v>
      </c>
      <c r="BP20" s="20">
        <f t="shared" si="2"/>
        <v>2820.6800000000262</v>
      </c>
      <c r="BQ20" s="20">
        <f t="shared" si="2"/>
        <v>1724.8899999999692</v>
      </c>
      <c r="BR20" s="20">
        <f t="shared" si="2"/>
        <v>1095.3200000000002</v>
      </c>
      <c r="BS20" s="20">
        <f t="shared" si="2"/>
        <v>1949.4700000000012</v>
      </c>
      <c r="BT20" s="20">
        <f t="shared" si="2"/>
        <v>2621.0299999999825</v>
      </c>
      <c r="BU20" s="20">
        <f t="shared" si="2"/>
        <v>2458.8699999999894</v>
      </c>
      <c r="BV20" s="20">
        <f t="shared" si="2"/>
        <v>2318.639999999943</v>
      </c>
      <c r="BW20" s="20">
        <f t="shared" si="2"/>
        <v>2065.5399999999936</v>
      </c>
      <c r="BX20" s="20">
        <f t="shared" si="2"/>
        <v>1754.1699999999912</v>
      </c>
      <c r="BY20" s="17">
        <f t="shared" si="3"/>
        <v>16533.369999999879</v>
      </c>
      <c r="BZ20" s="17">
        <f t="shared" si="4"/>
        <v>826.65999999999985</v>
      </c>
      <c r="CA20" s="17">
        <f t="shared" si="5"/>
        <v>5886.9100000000053</v>
      </c>
      <c r="CB20" s="17">
        <f t="shared" si="6"/>
        <v>23246.939999999879</v>
      </c>
    </row>
    <row r="21" spans="1:80" x14ac:dyDescent="0.25">
      <c r="A21" t="str">
        <f t="shared" si="0"/>
        <v>TAU.BPW</v>
      </c>
      <c r="B21" s="1" t="s">
        <v>31</v>
      </c>
      <c r="C21" s="1" t="s">
        <v>37</v>
      </c>
      <c r="D21" s="1" t="s">
        <v>37</v>
      </c>
      <c r="E21" s="17">
        <v>70.229999999999563</v>
      </c>
      <c r="F21" s="17">
        <v>57.420000000000073</v>
      </c>
      <c r="G21" s="17">
        <v>69.25</v>
      </c>
      <c r="H21" s="17">
        <v>116.55999999999767</v>
      </c>
      <c r="I21" s="17">
        <v>149.5199999999968</v>
      </c>
      <c r="J21" s="17">
        <v>173.29999999999563</v>
      </c>
      <c r="K21" s="17">
        <v>143.12000000000262</v>
      </c>
      <c r="L21" s="17">
        <v>128.29999999999563</v>
      </c>
      <c r="M21" s="17">
        <v>136.0199999999968</v>
      </c>
      <c r="N21" s="17">
        <v>102.86999999999898</v>
      </c>
      <c r="O21" s="17">
        <v>22.949999999999818</v>
      </c>
      <c r="P21" s="17">
        <v>81.75</v>
      </c>
      <c r="Q21" s="20">
        <v>3.5099999999999909</v>
      </c>
      <c r="R21" s="20">
        <v>2.8799999999999955</v>
      </c>
      <c r="S21" s="20">
        <v>3.4699999999999136</v>
      </c>
      <c r="T21" s="20">
        <v>5.8299999999999272</v>
      </c>
      <c r="U21" s="20">
        <v>7.4800000000000182</v>
      </c>
      <c r="V21" s="20">
        <v>8.6600000000000819</v>
      </c>
      <c r="W21" s="20">
        <v>7.1500000000000909</v>
      </c>
      <c r="X21" s="20">
        <v>6.4200000000000728</v>
      </c>
      <c r="Y21" s="20">
        <v>6.7999999999999545</v>
      </c>
      <c r="Z21" s="20">
        <v>5.1499999999999773</v>
      </c>
      <c r="AA21" s="20">
        <v>1.1500000000000057</v>
      </c>
      <c r="AB21" s="20">
        <v>4.0900000000000318</v>
      </c>
      <c r="AC21" s="17">
        <v>25.930000000000291</v>
      </c>
      <c r="AD21" s="17">
        <v>20.920000000000073</v>
      </c>
      <c r="AE21" s="17">
        <v>24.920000000000073</v>
      </c>
      <c r="AF21" s="17">
        <v>41.409999999999854</v>
      </c>
      <c r="AG21" s="17">
        <v>52.549999999999272</v>
      </c>
      <c r="AH21" s="17">
        <v>60.210000000000946</v>
      </c>
      <c r="AI21" s="17">
        <v>49.170000000000073</v>
      </c>
      <c r="AJ21" s="17">
        <v>43.559999999999491</v>
      </c>
      <c r="AK21" s="17">
        <v>45.630000000000109</v>
      </c>
      <c r="AL21" s="17">
        <v>34.109999999999673</v>
      </c>
      <c r="AM21" s="17">
        <v>7.5399999999999636</v>
      </c>
      <c r="AN21" s="17">
        <v>26.559999999999945</v>
      </c>
      <c r="AO21" s="20">
        <f t="shared" si="1"/>
        <v>99.669999999999845</v>
      </c>
      <c r="AP21" s="20">
        <f t="shared" si="1"/>
        <v>81.220000000000141</v>
      </c>
      <c r="AQ21" s="20">
        <f t="shared" si="1"/>
        <v>97.639999999999986</v>
      </c>
      <c r="AR21" s="20">
        <f t="shared" si="1"/>
        <v>163.79999999999745</v>
      </c>
      <c r="AS21" s="20">
        <f t="shared" si="1"/>
        <v>209.54999999999609</v>
      </c>
      <c r="AT21" s="20">
        <f t="shared" si="1"/>
        <v>242.16999999999666</v>
      </c>
      <c r="AU21" s="20">
        <f t="shared" si="1"/>
        <v>199.44000000000278</v>
      </c>
      <c r="AV21" s="20">
        <f t="shared" si="1"/>
        <v>178.2799999999952</v>
      </c>
      <c r="AW21" s="20">
        <f t="shared" si="1"/>
        <v>188.44999999999686</v>
      </c>
      <c r="AX21" s="20">
        <f t="shared" si="1"/>
        <v>142.12999999999863</v>
      </c>
      <c r="AY21" s="20">
        <f t="shared" si="1"/>
        <v>31.639999999999787</v>
      </c>
      <c r="AZ21" s="20">
        <f t="shared" si="1"/>
        <v>112.39999999999998</v>
      </c>
      <c r="BA21" s="17">
        <v>0.82</v>
      </c>
      <c r="BB21" s="17">
        <v>0.67</v>
      </c>
      <c r="BC21" s="17">
        <v>0.81</v>
      </c>
      <c r="BD21" s="17">
        <v>1.37</v>
      </c>
      <c r="BE21" s="17">
        <v>1.75</v>
      </c>
      <c r="BF21" s="17">
        <v>2.0299999999999998</v>
      </c>
      <c r="BG21" s="17">
        <v>1.68</v>
      </c>
      <c r="BH21" s="17">
        <v>1.5</v>
      </c>
      <c r="BI21" s="17">
        <v>1.59</v>
      </c>
      <c r="BJ21" s="17">
        <v>1.2</v>
      </c>
      <c r="BK21" s="17">
        <v>0.27</v>
      </c>
      <c r="BL21" s="17">
        <v>0.96</v>
      </c>
      <c r="BM21" s="20">
        <f t="shared" si="2"/>
        <v>100.48999999999984</v>
      </c>
      <c r="BN21" s="20">
        <f t="shared" si="2"/>
        <v>81.890000000000143</v>
      </c>
      <c r="BO21" s="20">
        <f t="shared" si="2"/>
        <v>98.449999999999989</v>
      </c>
      <c r="BP21" s="20">
        <f t="shared" si="2"/>
        <v>165.16999999999746</v>
      </c>
      <c r="BQ21" s="20">
        <f t="shared" si="2"/>
        <v>211.29999999999609</v>
      </c>
      <c r="BR21" s="20">
        <f t="shared" si="2"/>
        <v>244.19999999999666</v>
      </c>
      <c r="BS21" s="20">
        <f t="shared" si="2"/>
        <v>201.12000000000279</v>
      </c>
      <c r="BT21" s="20">
        <f t="shared" si="2"/>
        <v>179.7799999999952</v>
      </c>
      <c r="BU21" s="20">
        <f t="shared" si="2"/>
        <v>190.03999999999687</v>
      </c>
      <c r="BV21" s="20">
        <f t="shared" si="2"/>
        <v>143.32999999999862</v>
      </c>
      <c r="BW21" s="20">
        <f t="shared" si="2"/>
        <v>31.909999999999787</v>
      </c>
      <c r="BX21" s="20">
        <f t="shared" si="2"/>
        <v>113.35999999999997</v>
      </c>
      <c r="BY21" s="17">
        <f t="shared" si="3"/>
        <v>1251.2899999999836</v>
      </c>
      <c r="BZ21" s="17">
        <f t="shared" si="4"/>
        <v>62.59000000000006</v>
      </c>
      <c r="CA21" s="17">
        <f t="shared" si="5"/>
        <v>447.15999999999968</v>
      </c>
      <c r="CB21" s="17">
        <f t="shared" si="6"/>
        <v>1761.0399999999834</v>
      </c>
    </row>
    <row r="22" spans="1:80" x14ac:dyDescent="0.25">
      <c r="A22" t="str">
        <f t="shared" si="0"/>
        <v>ENMP.BR3</v>
      </c>
      <c r="B22" s="1" t="s">
        <v>43</v>
      </c>
      <c r="C22" s="1" t="s">
        <v>39</v>
      </c>
      <c r="D22" s="1" t="s">
        <v>39</v>
      </c>
      <c r="E22" s="17">
        <v>-859.83000000007451</v>
      </c>
      <c r="F22" s="17">
        <v>-636.59999999997672</v>
      </c>
      <c r="G22" s="17">
        <v>-929.4900000001071</v>
      </c>
      <c r="H22" s="17">
        <v>-1450.4500000000698</v>
      </c>
      <c r="I22" s="17">
        <v>-1012.2000000001863</v>
      </c>
      <c r="J22" s="17">
        <v>-823.1600000000326</v>
      </c>
      <c r="K22" s="17">
        <v>-635.63000000006286</v>
      </c>
      <c r="L22" s="17">
        <v>-901.25</v>
      </c>
      <c r="M22" s="17">
        <v>-994.3499999998603</v>
      </c>
      <c r="N22" s="17">
        <v>-883.01999999990221</v>
      </c>
      <c r="O22" s="17">
        <v>-954.47000000008848</v>
      </c>
      <c r="P22" s="17">
        <v>-862.32999999995809</v>
      </c>
      <c r="Q22" s="20">
        <v>-42.990000000000691</v>
      </c>
      <c r="R22" s="20">
        <v>-31.829999999999927</v>
      </c>
      <c r="S22" s="20">
        <v>-46.469999999999345</v>
      </c>
      <c r="T22" s="20">
        <v>-72.530000000000655</v>
      </c>
      <c r="U22" s="20">
        <v>-50.609999999999673</v>
      </c>
      <c r="V22" s="20">
        <v>-41.159999999999854</v>
      </c>
      <c r="W22" s="20">
        <v>-31.779999999999745</v>
      </c>
      <c r="X22" s="20">
        <v>-45.059999999999491</v>
      </c>
      <c r="Y22" s="20">
        <v>-49.720000000000255</v>
      </c>
      <c r="Z22" s="20">
        <v>-44.149999999999636</v>
      </c>
      <c r="AA22" s="20">
        <v>-47.719999999999345</v>
      </c>
      <c r="AB22" s="20">
        <v>-43.119999999999891</v>
      </c>
      <c r="AC22" s="17">
        <v>-317.45999999999913</v>
      </c>
      <c r="AD22" s="17">
        <v>-231.94000000000233</v>
      </c>
      <c r="AE22" s="17">
        <v>-334.40999999999622</v>
      </c>
      <c r="AF22" s="17">
        <v>-515.40000000000146</v>
      </c>
      <c r="AG22" s="17">
        <v>-355.73999999999796</v>
      </c>
      <c r="AH22" s="17">
        <v>-285.98999999999796</v>
      </c>
      <c r="AI22" s="17">
        <v>-218.36000000000058</v>
      </c>
      <c r="AJ22" s="17">
        <v>-305.97999999999956</v>
      </c>
      <c r="AK22" s="17">
        <v>-333.59000000000378</v>
      </c>
      <c r="AL22" s="17">
        <v>-292.80000000000291</v>
      </c>
      <c r="AM22" s="17">
        <v>-313.25999999999476</v>
      </c>
      <c r="AN22" s="17">
        <v>-280.18999999999505</v>
      </c>
      <c r="AO22" s="20">
        <f t="shared" si="1"/>
        <v>-1220.2800000000743</v>
      </c>
      <c r="AP22" s="20">
        <f t="shared" si="1"/>
        <v>-900.36999999997897</v>
      </c>
      <c r="AQ22" s="20">
        <f t="shared" si="1"/>
        <v>-1310.3700000001027</v>
      </c>
      <c r="AR22" s="20">
        <f t="shared" ref="AP22:AZ45" si="7">H22+T22+AF22</f>
        <v>-2038.380000000072</v>
      </c>
      <c r="AS22" s="20">
        <f t="shared" si="7"/>
        <v>-1418.5500000001839</v>
      </c>
      <c r="AT22" s="20">
        <f t="shared" si="7"/>
        <v>-1150.3100000000304</v>
      </c>
      <c r="AU22" s="20">
        <f t="shared" si="7"/>
        <v>-885.77000000006319</v>
      </c>
      <c r="AV22" s="20">
        <f t="shared" si="7"/>
        <v>-1252.2899999999991</v>
      </c>
      <c r="AW22" s="20">
        <f t="shared" si="7"/>
        <v>-1377.6599999998643</v>
      </c>
      <c r="AX22" s="20">
        <f t="shared" si="7"/>
        <v>-1219.9699999999048</v>
      </c>
      <c r="AY22" s="20">
        <f t="shared" si="7"/>
        <v>-1315.4500000000826</v>
      </c>
      <c r="AZ22" s="20">
        <f t="shared" si="7"/>
        <v>-1185.639999999953</v>
      </c>
      <c r="BA22" s="17">
        <v>-10.07</v>
      </c>
      <c r="BB22" s="17">
        <v>-7.46</v>
      </c>
      <c r="BC22" s="17">
        <v>-10.89</v>
      </c>
      <c r="BD22" s="17">
        <v>-16.989999999999998</v>
      </c>
      <c r="BE22" s="17">
        <v>-11.86</v>
      </c>
      <c r="BF22" s="17">
        <v>-9.64</v>
      </c>
      <c r="BG22" s="17">
        <v>-7.44</v>
      </c>
      <c r="BH22" s="17">
        <v>-10.56</v>
      </c>
      <c r="BI22" s="17">
        <v>-11.65</v>
      </c>
      <c r="BJ22" s="17">
        <v>-10.34</v>
      </c>
      <c r="BK22" s="17">
        <v>-11.18</v>
      </c>
      <c r="BL22" s="17">
        <v>-10.1</v>
      </c>
      <c r="BM22" s="20">
        <f t="shared" si="2"/>
        <v>-1230.3500000000743</v>
      </c>
      <c r="BN22" s="20">
        <f t="shared" si="2"/>
        <v>-907.82999999997901</v>
      </c>
      <c r="BO22" s="20">
        <f t="shared" si="2"/>
        <v>-1321.2600000001028</v>
      </c>
      <c r="BP22" s="20">
        <f t="shared" ref="BN22:BX45" si="8">AR22+BD22</f>
        <v>-2055.3700000000717</v>
      </c>
      <c r="BQ22" s="20">
        <f t="shared" si="8"/>
        <v>-1430.4100000001838</v>
      </c>
      <c r="BR22" s="20">
        <f t="shared" si="8"/>
        <v>-1159.9500000000305</v>
      </c>
      <c r="BS22" s="20">
        <f t="shared" si="8"/>
        <v>-893.21000000006325</v>
      </c>
      <c r="BT22" s="20">
        <f t="shared" si="8"/>
        <v>-1262.849999999999</v>
      </c>
      <c r="BU22" s="20">
        <f t="shared" si="8"/>
        <v>-1389.3099999998644</v>
      </c>
      <c r="BV22" s="20">
        <f t="shared" si="8"/>
        <v>-1230.3099999999047</v>
      </c>
      <c r="BW22" s="20">
        <f t="shared" si="8"/>
        <v>-1326.6300000000826</v>
      </c>
      <c r="BX22" s="20">
        <f t="shared" si="8"/>
        <v>-1195.7399999999529</v>
      </c>
      <c r="BY22" s="17">
        <f t="shared" si="3"/>
        <v>-10942.780000000319</v>
      </c>
      <c r="BZ22" s="17">
        <f t="shared" si="4"/>
        <v>-547.13999999999851</v>
      </c>
      <c r="CA22" s="17">
        <f t="shared" si="5"/>
        <v>-3913.2999999999915</v>
      </c>
      <c r="CB22" s="17">
        <f t="shared" si="6"/>
        <v>-15403.220000000309</v>
      </c>
    </row>
    <row r="23" spans="1:80" x14ac:dyDescent="0.25">
      <c r="A23" t="str">
        <f t="shared" si="0"/>
        <v>ENMP.BR4</v>
      </c>
      <c r="B23" s="1" t="s">
        <v>43</v>
      </c>
      <c r="C23" s="1" t="s">
        <v>40</v>
      </c>
      <c r="D23" s="1" t="s">
        <v>40</v>
      </c>
      <c r="E23" s="17">
        <v>0</v>
      </c>
      <c r="F23" s="17">
        <v>0</v>
      </c>
      <c r="G23" s="17">
        <v>-1.0000000009313226E-2</v>
      </c>
      <c r="H23" s="17">
        <v>0</v>
      </c>
      <c r="I23" s="17">
        <v>-1.1641532182693481E-10</v>
      </c>
      <c r="J23" s="17">
        <v>1.0000000009313226E-2</v>
      </c>
      <c r="K23" s="17">
        <v>0</v>
      </c>
      <c r="L23" s="17">
        <v>-9.9999998928979039E-3</v>
      </c>
      <c r="M23" s="17">
        <v>-1.0000000009313226E-2</v>
      </c>
      <c r="N23" s="17">
        <v>0</v>
      </c>
      <c r="O23" s="17">
        <v>0</v>
      </c>
      <c r="P23" s="17">
        <v>-1.0000000009313226E-2</v>
      </c>
      <c r="Q23" s="20">
        <v>0</v>
      </c>
      <c r="R23" s="20">
        <v>0</v>
      </c>
      <c r="S23" s="20">
        <v>0</v>
      </c>
      <c r="T23" s="20">
        <v>0</v>
      </c>
      <c r="U23" s="20">
        <v>0</v>
      </c>
      <c r="V23" s="20">
        <v>0</v>
      </c>
      <c r="W23" s="20">
        <v>0</v>
      </c>
      <c r="X23" s="20">
        <v>0</v>
      </c>
      <c r="Y23" s="20">
        <v>0</v>
      </c>
      <c r="Z23" s="20">
        <v>0</v>
      </c>
      <c r="AA23" s="20">
        <v>0</v>
      </c>
      <c r="AB23" s="20">
        <v>0</v>
      </c>
      <c r="AC23" s="17">
        <v>0</v>
      </c>
      <c r="AD23" s="17">
        <v>0</v>
      </c>
      <c r="AE23" s="17">
        <v>0</v>
      </c>
      <c r="AF23" s="17">
        <v>0</v>
      </c>
      <c r="AG23" s="17">
        <v>0</v>
      </c>
      <c r="AH23" s="17">
        <v>0</v>
      </c>
      <c r="AI23" s="17">
        <v>0</v>
      </c>
      <c r="AJ23" s="17">
        <v>-1.0000000002037268E-2</v>
      </c>
      <c r="AK23" s="17">
        <v>0</v>
      </c>
      <c r="AL23" s="17">
        <v>0</v>
      </c>
      <c r="AM23" s="17">
        <v>0</v>
      </c>
      <c r="AN23" s="17">
        <v>-9.9999999947613105E-3</v>
      </c>
      <c r="AO23" s="20">
        <f t="shared" ref="AO23:AO86" si="9">E23+Q23+AC23</f>
        <v>0</v>
      </c>
      <c r="AP23" s="20">
        <f t="shared" si="7"/>
        <v>0</v>
      </c>
      <c r="AQ23" s="20">
        <f t="shared" si="7"/>
        <v>-1.0000000009313226E-2</v>
      </c>
      <c r="AR23" s="20">
        <f t="shared" si="7"/>
        <v>0</v>
      </c>
      <c r="AS23" s="20">
        <f t="shared" si="7"/>
        <v>-1.1641532182693481E-10</v>
      </c>
      <c r="AT23" s="20">
        <f t="shared" si="7"/>
        <v>1.0000000009313226E-2</v>
      </c>
      <c r="AU23" s="20">
        <f t="shared" si="7"/>
        <v>0</v>
      </c>
      <c r="AV23" s="20">
        <f t="shared" si="7"/>
        <v>-1.9999999894935172E-2</v>
      </c>
      <c r="AW23" s="20">
        <f t="shared" si="7"/>
        <v>-1.0000000009313226E-2</v>
      </c>
      <c r="AX23" s="20">
        <f t="shared" si="7"/>
        <v>0</v>
      </c>
      <c r="AY23" s="20">
        <f t="shared" si="7"/>
        <v>0</v>
      </c>
      <c r="AZ23" s="20">
        <f t="shared" si="7"/>
        <v>-2.0000000004074536E-2</v>
      </c>
      <c r="BA23" s="17">
        <v>0</v>
      </c>
      <c r="BB23" s="17">
        <v>0</v>
      </c>
      <c r="BC23" s="17">
        <v>0</v>
      </c>
      <c r="BD23" s="17">
        <v>0</v>
      </c>
      <c r="BE23" s="17">
        <v>0</v>
      </c>
      <c r="BF23" s="17">
        <v>0</v>
      </c>
      <c r="BG23" s="17">
        <v>0</v>
      </c>
      <c r="BH23" s="17">
        <v>0</v>
      </c>
      <c r="BI23" s="17">
        <v>0</v>
      </c>
      <c r="BJ23" s="17">
        <v>0</v>
      </c>
      <c r="BK23" s="17">
        <v>0</v>
      </c>
      <c r="BL23" s="17">
        <v>0</v>
      </c>
      <c r="BM23" s="20">
        <f t="shared" ref="BM23:BM86" si="10">AO23+BA23</f>
        <v>0</v>
      </c>
      <c r="BN23" s="20">
        <f t="shared" si="8"/>
        <v>0</v>
      </c>
      <c r="BO23" s="20">
        <f t="shared" si="8"/>
        <v>-1.0000000009313226E-2</v>
      </c>
      <c r="BP23" s="20">
        <f t="shared" si="8"/>
        <v>0</v>
      </c>
      <c r="BQ23" s="20">
        <f t="shared" si="8"/>
        <v>-1.1641532182693481E-10</v>
      </c>
      <c r="BR23" s="20">
        <f t="shared" si="8"/>
        <v>1.0000000009313226E-2</v>
      </c>
      <c r="BS23" s="20">
        <f t="shared" si="8"/>
        <v>0</v>
      </c>
      <c r="BT23" s="20">
        <f t="shared" si="8"/>
        <v>-1.9999999894935172E-2</v>
      </c>
      <c r="BU23" s="20">
        <f t="shared" si="8"/>
        <v>-1.0000000009313226E-2</v>
      </c>
      <c r="BV23" s="20">
        <f t="shared" si="8"/>
        <v>0</v>
      </c>
      <c r="BW23" s="20">
        <f t="shared" si="8"/>
        <v>0</v>
      </c>
      <c r="BX23" s="20">
        <f t="shared" si="8"/>
        <v>-2.0000000004074536E-2</v>
      </c>
      <c r="BY23" s="17">
        <f t="shared" si="3"/>
        <v>-3.0000000027939677E-2</v>
      </c>
      <c r="BZ23" s="17">
        <f t="shared" si="4"/>
        <v>0</v>
      </c>
      <c r="CA23" s="17">
        <f t="shared" si="5"/>
        <v>-1.9999999996798579E-2</v>
      </c>
      <c r="CB23" s="17">
        <f t="shared" si="6"/>
        <v>-5.0000000024738256E-2</v>
      </c>
    </row>
    <row r="24" spans="1:80" x14ac:dyDescent="0.25">
      <c r="A24" t="str">
        <f t="shared" si="0"/>
        <v>ENMP.BR5</v>
      </c>
      <c r="B24" s="1" t="s">
        <v>43</v>
      </c>
      <c r="C24" s="1" t="s">
        <v>42</v>
      </c>
      <c r="D24" s="1" t="s">
        <v>42</v>
      </c>
      <c r="E24" s="17">
        <v>-9.9999998928979039E-3</v>
      </c>
      <c r="F24" s="17">
        <v>-1.1641532182693481E-10</v>
      </c>
      <c r="G24" s="17">
        <v>1.0000000009313226E-2</v>
      </c>
      <c r="H24" s="17">
        <v>0</v>
      </c>
      <c r="I24" s="17">
        <v>2.9103830456733704E-11</v>
      </c>
      <c r="J24" s="17">
        <v>1.1641532182693481E-10</v>
      </c>
      <c r="K24" s="17">
        <v>1.1641532182693481E-10</v>
      </c>
      <c r="L24" s="17">
        <v>1.1641532182693481E-10</v>
      </c>
      <c r="M24" s="17">
        <v>1.1641532182693481E-10</v>
      </c>
      <c r="N24" s="17">
        <v>0</v>
      </c>
      <c r="O24" s="17">
        <v>1.0000000009313226E-2</v>
      </c>
      <c r="P24" s="17">
        <v>0</v>
      </c>
      <c r="Q24" s="20">
        <v>-9.9999999999909051E-3</v>
      </c>
      <c r="R24" s="20">
        <v>0</v>
      </c>
      <c r="S24" s="20">
        <v>0</v>
      </c>
      <c r="T24" s="20">
        <v>0</v>
      </c>
      <c r="U24" s="20">
        <v>0</v>
      </c>
      <c r="V24" s="20">
        <v>0</v>
      </c>
      <c r="W24" s="20">
        <v>0</v>
      </c>
      <c r="X24" s="20">
        <v>0</v>
      </c>
      <c r="Y24" s="20">
        <v>0</v>
      </c>
      <c r="Z24" s="20">
        <v>0</v>
      </c>
      <c r="AA24" s="20">
        <v>0</v>
      </c>
      <c r="AB24" s="20">
        <v>0</v>
      </c>
      <c r="AC24" s="17">
        <v>-1.0000000000218279E-2</v>
      </c>
      <c r="AD24" s="17">
        <v>0</v>
      </c>
      <c r="AE24" s="17">
        <v>1.0000000000218279E-2</v>
      </c>
      <c r="AF24" s="17">
        <v>0</v>
      </c>
      <c r="AG24" s="17">
        <v>0</v>
      </c>
      <c r="AH24" s="17">
        <v>0</v>
      </c>
      <c r="AI24" s="17">
        <v>0</v>
      </c>
      <c r="AJ24" s="17">
        <v>0</v>
      </c>
      <c r="AK24" s="17">
        <v>0</v>
      </c>
      <c r="AL24" s="17">
        <v>0</v>
      </c>
      <c r="AM24" s="17">
        <v>0</v>
      </c>
      <c r="AN24" s="17">
        <v>0</v>
      </c>
      <c r="AO24" s="20">
        <f t="shared" si="9"/>
        <v>-2.9999999893107088E-2</v>
      </c>
      <c r="AP24" s="20">
        <f t="shared" si="7"/>
        <v>-1.1641532182693481E-10</v>
      </c>
      <c r="AQ24" s="20">
        <f t="shared" si="7"/>
        <v>2.0000000009531504E-2</v>
      </c>
      <c r="AR24" s="20">
        <f t="shared" si="7"/>
        <v>0</v>
      </c>
      <c r="AS24" s="20">
        <f t="shared" si="7"/>
        <v>2.9103830456733704E-11</v>
      </c>
      <c r="AT24" s="20">
        <f t="shared" si="7"/>
        <v>1.1641532182693481E-10</v>
      </c>
      <c r="AU24" s="20">
        <f t="shared" si="7"/>
        <v>1.1641532182693481E-10</v>
      </c>
      <c r="AV24" s="20">
        <f t="shared" si="7"/>
        <v>1.1641532182693481E-10</v>
      </c>
      <c r="AW24" s="20">
        <f t="shared" si="7"/>
        <v>1.1641532182693481E-10</v>
      </c>
      <c r="AX24" s="20">
        <f t="shared" si="7"/>
        <v>0</v>
      </c>
      <c r="AY24" s="20">
        <f t="shared" si="7"/>
        <v>1.0000000009313226E-2</v>
      </c>
      <c r="AZ24" s="20">
        <f t="shared" si="7"/>
        <v>0</v>
      </c>
      <c r="BA24" s="17">
        <v>0</v>
      </c>
      <c r="BB24" s="17">
        <v>0</v>
      </c>
      <c r="BC24" s="17">
        <v>0</v>
      </c>
      <c r="BD24" s="17">
        <v>0</v>
      </c>
      <c r="BE24" s="17">
        <v>0</v>
      </c>
      <c r="BF24" s="17">
        <v>0</v>
      </c>
      <c r="BG24" s="17">
        <v>0</v>
      </c>
      <c r="BH24" s="17">
        <v>0</v>
      </c>
      <c r="BI24" s="17">
        <v>0</v>
      </c>
      <c r="BJ24" s="17">
        <v>0</v>
      </c>
      <c r="BK24" s="17">
        <v>0</v>
      </c>
      <c r="BL24" s="17">
        <v>0</v>
      </c>
      <c r="BM24" s="20">
        <f t="shared" si="10"/>
        <v>-2.9999999893107088E-2</v>
      </c>
      <c r="BN24" s="20">
        <f t="shared" si="8"/>
        <v>-1.1641532182693481E-10</v>
      </c>
      <c r="BO24" s="20">
        <f t="shared" si="8"/>
        <v>2.0000000009531504E-2</v>
      </c>
      <c r="BP24" s="20">
        <f t="shared" si="8"/>
        <v>0</v>
      </c>
      <c r="BQ24" s="20">
        <f t="shared" si="8"/>
        <v>2.9103830456733704E-11</v>
      </c>
      <c r="BR24" s="20">
        <f t="shared" si="8"/>
        <v>1.1641532182693481E-10</v>
      </c>
      <c r="BS24" s="20">
        <f t="shared" si="8"/>
        <v>1.1641532182693481E-10</v>
      </c>
      <c r="BT24" s="20">
        <f t="shared" si="8"/>
        <v>1.1641532182693481E-10</v>
      </c>
      <c r="BU24" s="20">
        <f t="shared" si="8"/>
        <v>1.1641532182693481E-10</v>
      </c>
      <c r="BV24" s="20">
        <f t="shared" si="8"/>
        <v>0</v>
      </c>
      <c r="BW24" s="20">
        <f t="shared" si="8"/>
        <v>1.0000000009313226E-2</v>
      </c>
      <c r="BX24" s="20">
        <f t="shared" si="8"/>
        <v>0</v>
      </c>
      <c r="BY24" s="17">
        <f t="shared" si="3"/>
        <v>1.0000000504078344E-2</v>
      </c>
      <c r="BZ24" s="17">
        <f t="shared" si="4"/>
        <v>-9.9999999999909051E-3</v>
      </c>
      <c r="CA24" s="17">
        <f t="shared" si="5"/>
        <v>0</v>
      </c>
      <c r="CB24" s="17">
        <f t="shared" si="6"/>
        <v>5.0408743845764548E-10</v>
      </c>
    </row>
    <row r="25" spans="1:80" x14ac:dyDescent="0.25">
      <c r="A25" t="str">
        <f t="shared" si="0"/>
        <v>TAU.BRA</v>
      </c>
      <c r="B25" s="1" t="s">
        <v>31</v>
      </c>
      <c r="C25" s="1" t="s">
        <v>44</v>
      </c>
      <c r="D25" s="1" t="s">
        <v>44</v>
      </c>
      <c r="E25" s="17">
        <v>565.5199999999968</v>
      </c>
      <c r="F25" s="17">
        <v>363.40999999999622</v>
      </c>
      <c r="G25" s="17">
        <v>529.00999999999476</v>
      </c>
      <c r="H25" s="17">
        <v>830.37999999999738</v>
      </c>
      <c r="I25" s="17">
        <v>1069.1100000000006</v>
      </c>
      <c r="J25" s="17">
        <v>2862.8300000000163</v>
      </c>
      <c r="K25" s="17">
        <v>1090.8000000000029</v>
      </c>
      <c r="L25" s="17">
        <v>656.19000000000233</v>
      </c>
      <c r="M25" s="17">
        <v>417.13000000000102</v>
      </c>
      <c r="N25" s="17">
        <v>480.65999999999985</v>
      </c>
      <c r="O25" s="17">
        <v>526.09999999999854</v>
      </c>
      <c r="P25" s="17">
        <v>644.94000000000233</v>
      </c>
      <c r="Q25" s="20">
        <v>28.279999999999973</v>
      </c>
      <c r="R25" s="20">
        <v>18.169999999999845</v>
      </c>
      <c r="S25" s="20">
        <v>26.450000000000045</v>
      </c>
      <c r="T25" s="20">
        <v>41.519999999999982</v>
      </c>
      <c r="U25" s="20">
        <v>53.460000000000036</v>
      </c>
      <c r="V25" s="20">
        <v>143.13999999999942</v>
      </c>
      <c r="W25" s="20">
        <v>54.539999999999964</v>
      </c>
      <c r="X25" s="20">
        <v>32.809999999999945</v>
      </c>
      <c r="Y25" s="20">
        <v>20.849999999999909</v>
      </c>
      <c r="Z25" s="20">
        <v>24.030000000000086</v>
      </c>
      <c r="AA25" s="20">
        <v>26.299999999999955</v>
      </c>
      <c r="AB25" s="20">
        <v>32.240000000000009</v>
      </c>
      <c r="AC25" s="17">
        <v>208.79000000000087</v>
      </c>
      <c r="AD25" s="17">
        <v>132.40999999999985</v>
      </c>
      <c r="AE25" s="17">
        <v>190.33000000000175</v>
      </c>
      <c r="AF25" s="17">
        <v>295.06000000000131</v>
      </c>
      <c r="AG25" s="17">
        <v>375.73999999999796</v>
      </c>
      <c r="AH25" s="17">
        <v>994.61000000000058</v>
      </c>
      <c r="AI25" s="17">
        <v>374.72000000000116</v>
      </c>
      <c r="AJ25" s="17">
        <v>222.78000000000065</v>
      </c>
      <c r="AK25" s="17">
        <v>139.94000000000051</v>
      </c>
      <c r="AL25" s="17">
        <v>159.37999999999965</v>
      </c>
      <c r="AM25" s="17">
        <v>172.67000000000007</v>
      </c>
      <c r="AN25" s="17">
        <v>209.55000000000018</v>
      </c>
      <c r="AO25" s="20">
        <f t="shared" si="9"/>
        <v>802.58999999999764</v>
      </c>
      <c r="AP25" s="20">
        <f t="shared" si="7"/>
        <v>513.98999999999592</v>
      </c>
      <c r="AQ25" s="20">
        <f t="shared" si="7"/>
        <v>745.78999999999655</v>
      </c>
      <c r="AR25" s="20">
        <f t="shared" si="7"/>
        <v>1166.9599999999987</v>
      </c>
      <c r="AS25" s="20">
        <f t="shared" si="7"/>
        <v>1498.3099999999986</v>
      </c>
      <c r="AT25" s="20">
        <f t="shared" si="7"/>
        <v>4000.5800000000163</v>
      </c>
      <c r="AU25" s="20">
        <f t="shared" si="7"/>
        <v>1520.060000000004</v>
      </c>
      <c r="AV25" s="20">
        <f t="shared" si="7"/>
        <v>911.78000000000293</v>
      </c>
      <c r="AW25" s="20">
        <f t="shared" si="7"/>
        <v>577.92000000000144</v>
      </c>
      <c r="AX25" s="20">
        <f t="shared" si="7"/>
        <v>664.0699999999996</v>
      </c>
      <c r="AY25" s="20">
        <f t="shared" si="7"/>
        <v>725.06999999999857</v>
      </c>
      <c r="AZ25" s="20">
        <f t="shared" si="7"/>
        <v>886.73000000000252</v>
      </c>
      <c r="BA25" s="17">
        <v>6.62</v>
      </c>
      <c r="BB25" s="17">
        <v>4.26</v>
      </c>
      <c r="BC25" s="17">
        <v>6.2</v>
      </c>
      <c r="BD25" s="17">
        <v>9.73</v>
      </c>
      <c r="BE25" s="17">
        <v>12.52</v>
      </c>
      <c r="BF25" s="17">
        <v>33.53</v>
      </c>
      <c r="BG25" s="17">
        <v>12.78</v>
      </c>
      <c r="BH25" s="17">
        <v>7.69</v>
      </c>
      <c r="BI25" s="17">
        <v>4.8899999999999997</v>
      </c>
      <c r="BJ25" s="17">
        <v>5.63</v>
      </c>
      <c r="BK25" s="17">
        <v>6.16</v>
      </c>
      <c r="BL25" s="17">
        <v>7.55</v>
      </c>
      <c r="BM25" s="20">
        <f t="shared" si="10"/>
        <v>809.20999999999765</v>
      </c>
      <c r="BN25" s="20">
        <f t="shared" si="8"/>
        <v>518.24999999999591</v>
      </c>
      <c r="BO25" s="20">
        <f t="shared" si="8"/>
        <v>751.9899999999966</v>
      </c>
      <c r="BP25" s="20">
        <f t="shared" si="8"/>
        <v>1176.6899999999987</v>
      </c>
      <c r="BQ25" s="20">
        <f t="shared" si="8"/>
        <v>1510.8299999999986</v>
      </c>
      <c r="BR25" s="20">
        <f t="shared" si="8"/>
        <v>4034.1100000000165</v>
      </c>
      <c r="BS25" s="20">
        <f t="shared" si="8"/>
        <v>1532.840000000004</v>
      </c>
      <c r="BT25" s="20">
        <f t="shared" si="8"/>
        <v>919.47000000000298</v>
      </c>
      <c r="BU25" s="20">
        <f t="shared" si="8"/>
        <v>582.81000000000142</v>
      </c>
      <c r="BV25" s="20">
        <f t="shared" si="8"/>
        <v>669.69999999999959</v>
      </c>
      <c r="BW25" s="20">
        <f t="shared" si="8"/>
        <v>731.22999999999854</v>
      </c>
      <c r="BX25" s="20">
        <f t="shared" si="8"/>
        <v>894.28000000000247</v>
      </c>
      <c r="BY25" s="17">
        <f t="shared" si="3"/>
        <v>10036.080000000009</v>
      </c>
      <c r="BZ25" s="17">
        <f t="shared" si="4"/>
        <v>501.78999999999917</v>
      </c>
      <c r="CA25" s="17">
        <f t="shared" si="5"/>
        <v>3593.540000000005</v>
      </c>
      <c r="CB25" s="17">
        <f t="shared" si="6"/>
        <v>14131.410000000011</v>
      </c>
    </row>
    <row r="26" spans="1:80" x14ac:dyDescent="0.25">
      <c r="A26" t="str">
        <f t="shared" si="0"/>
        <v>CETC.BCHIMP</v>
      </c>
      <c r="B26" s="1" t="s">
        <v>647</v>
      </c>
      <c r="C26" s="1" t="s">
        <v>648</v>
      </c>
      <c r="D26" s="1" t="s">
        <v>21</v>
      </c>
      <c r="E26" s="17">
        <v>212.59000000000015</v>
      </c>
      <c r="F26" s="17">
        <v>123.58999999999924</v>
      </c>
      <c r="G26" s="17">
        <v>196.31999999999971</v>
      </c>
      <c r="H26" s="17">
        <v>337.28000000000065</v>
      </c>
      <c r="I26" s="17">
        <v>215.78999999999905</v>
      </c>
      <c r="J26" s="17">
        <v>247.17000000000007</v>
      </c>
      <c r="K26" s="17">
        <v>164.04000000000087</v>
      </c>
      <c r="L26" s="17">
        <v>155.25</v>
      </c>
      <c r="M26" s="17">
        <v>157.58999999999924</v>
      </c>
      <c r="N26" s="17">
        <v>303.38999999999942</v>
      </c>
      <c r="O26" s="17">
        <v>257.41999999999825</v>
      </c>
      <c r="P26" s="17">
        <v>172.85000000000036</v>
      </c>
      <c r="Q26" s="20">
        <v>10.629999999999995</v>
      </c>
      <c r="R26" s="20">
        <v>6.1799999999999926</v>
      </c>
      <c r="S26" s="20">
        <v>9.8199999999999932</v>
      </c>
      <c r="T26" s="20">
        <v>16.860000000000014</v>
      </c>
      <c r="U26" s="20">
        <v>10.789999999999992</v>
      </c>
      <c r="V26" s="20">
        <v>12.36</v>
      </c>
      <c r="W26" s="20">
        <v>8.2099999999999937</v>
      </c>
      <c r="X26" s="20">
        <v>7.759999999999998</v>
      </c>
      <c r="Y26" s="20">
        <v>7.8799999999999955</v>
      </c>
      <c r="Z26" s="20">
        <v>15.169999999999959</v>
      </c>
      <c r="AA26" s="20">
        <v>12.870000000000005</v>
      </c>
      <c r="AB26" s="20">
        <v>8.6399999999999864</v>
      </c>
      <c r="AC26" s="17">
        <v>78.490000000000009</v>
      </c>
      <c r="AD26" s="17">
        <v>45.029999999999973</v>
      </c>
      <c r="AE26" s="17">
        <v>70.630000000000109</v>
      </c>
      <c r="AF26" s="17">
        <v>119.83999999999992</v>
      </c>
      <c r="AG26" s="17">
        <v>75.830000000000041</v>
      </c>
      <c r="AH26" s="17">
        <v>85.87</v>
      </c>
      <c r="AI26" s="17">
        <v>56.350000000000023</v>
      </c>
      <c r="AJ26" s="17">
        <v>52.700000000000045</v>
      </c>
      <c r="AK26" s="17">
        <v>52.870000000000005</v>
      </c>
      <c r="AL26" s="17">
        <v>100.59999999999991</v>
      </c>
      <c r="AM26" s="17">
        <v>84.480000000000018</v>
      </c>
      <c r="AN26" s="17">
        <v>56.170000000000073</v>
      </c>
      <c r="AO26" s="20">
        <f t="shared" si="9"/>
        <v>301.71000000000015</v>
      </c>
      <c r="AP26" s="20">
        <f t="shared" si="7"/>
        <v>174.79999999999922</v>
      </c>
      <c r="AQ26" s="20">
        <f t="shared" si="7"/>
        <v>276.76999999999981</v>
      </c>
      <c r="AR26" s="20">
        <f t="shared" si="7"/>
        <v>473.98000000000059</v>
      </c>
      <c r="AS26" s="20">
        <f t="shared" si="7"/>
        <v>302.40999999999906</v>
      </c>
      <c r="AT26" s="20">
        <f t="shared" si="7"/>
        <v>345.40000000000009</v>
      </c>
      <c r="AU26" s="20">
        <f t="shared" si="7"/>
        <v>228.60000000000088</v>
      </c>
      <c r="AV26" s="20">
        <f t="shared" si="7"/>
        <v>215.71000000000004</v>
      </c>
      <c r="AW26" s="20">
        <f t="shared" si="7"/>
        <v>218.33999999999924</v>
      </c>
      <c r="AX26" s="20">
        <f t="shared" si="7"/>
        <v>419.15999999999929</v>
      </c>
      <c r="AY26" s="20">
        <f t="shared" si="7"/>
        <v>354.76999999999828</v>
      </c>
      <c r="AZ26" s="20">
        <f t="shared" si="7"/>
        <v>237.66000000000042</v>
      </c>
      <c r="BA26" s="17">
        <v>2.4900000000000002</v>
      </c>
      <c r="BB26" s="17">
        <v>1.45</v>
      </c>
      <c r="BC26" s="17">
        <v>2.2999999999999998</v>
      </c>
      <c r="BD26" s="17">
        <v>3.95</v>
      </c>
      <c r="BE26" s="17">
        <v>2.5299999999999998</v>
      </c>
      <c r="BF26" s="17">
        <v>2.89</v>
      </c>
      <c r="BG26" s="17">
        <v>1.92</v>
      </c>
      <c r="BH26" s="17">
        <v>1.82</v>
      </c>
      <c r="BI26" s="17">
        <v>1.85</v>
      </c>
      <c r="BJ26" s="17">
        <v>3.55</v>
      </c>
      <c r="BK26" s="17">
        <v>3.01</v>
      </c>
      <c r="BL26" s="17">
        <v>2.02</v>
      </c>
      <c r="BM26" s="20">
        <f t="shared" si="10"/>
        <v>304.20000000000016</v>
      </c>
      <c r="BN26" s="20">
        <f t="shared" si="8"/>
        <v>176.2499999999992</v>
      </c>
      <c r="BO26" s="20">
        <f t="shared" si="8"/>
        <v>279.06999999999982</v>
      </c>
      <c r="BP26" s="20">
        <f t="shared" si="8"/>
        <v>477.93000000000058</v>
      </c>
      <c r="BQ26" s="20">
        <f t="shared" si="8"/>
        <v>304.93999999999903</v>
      </c>
      <c r="BR26" s="20">
        <f t="shared" si="8"/>
        <v>348.29000000000008</v>
      </c>
      <c r="BS26" s="20">
        <f t="shared" si="8"/>
        <v>230.52000000000086</v>
      </c>
      <c r="BT26" s="20">
        <f t="shared" si="8"/>
        <v>217.53000000000003</v>
      </c>
      <c r="BU26" s="20">
        <f t="shared" si="8"/>
        <v>220.18999999999923</v>
      </c>
      <c r="BV26" s="20">
        <f t="shared" si="8"/>
        <v>422.7099999999993</v>
      </c>
      <c r="BW26" s="20">
        <f t="shared" si="8"/>
        <v>357.77999999999827</v>
      </c>
      <c r="BX26" s="20">
        <f t="shared" si="8"/>
        <v>239.68000000000043</v>
      </c>
      <c r="BY26" s="17">
        <f t="shared" si="3"/>
        <v>2543.279999999997</v>
      </c>
      <c r="BZ26" s="17">
        <f t="shared" si="4"/>
        <v>127.16999999999993</v>
      </c>
      <c r="CA26" s="17">
        <f t="shared" si="5"/>
        <v>908.6400000000001</v>
      </c>
      <c r="CB26" s="17">
        <f t="shared" si="6"/>
        <v>3579.089999999997</v>
      </c>
    </row>
    <row r="27" spans="1:80" x14ac:dyDescent="0.25">
      <c r="A27" t="str">
        <f t="shared" si="0"/>
        <v>TAU.CAS</v>
      </c>
      <c r="B27" s="1" t="s">
        <v>31</v>
      </c>
      <c r="C27" s="1" t="s">
        <v>48</v>
      </c>
      <c r="D27" s="1" t="s">
        <v>48</v>
      </c>
      <c r="E27" s="17">
        <v>165.22999999999593</v>
      </c>
      <c r="F27" s="17">
        <v>91.970000000001164</v>
      </c>
      <c r="G27" s="17">
        <v>101.37999999999738</v>
      </c>
      <c r="H27" s="17">
        <v>161.66000000000349</v>
      </c>
      <c r="I27" s="17">
        <v>87.040000000000873</v>
      </c>
      <c r="J27" s="17">
        <v>119.59000000000015</v>
      </c>
      <c r="K27" s="17">
        <v>114.53999999999724</v>
      </c>
      <c r="L27" s="17">
        <v>113.0099999999984</v>
      </c>
      <c r="M27" s="17">
        <v>129.27999999999884</v>
      </c>
      <c r="N27" s="17">
        <v>142.81999999999971</v>
      </c>
      <c r="O27" s="17">
        <v>194.36000000000058</v>
      </c>
      <c r="P27" s="17">
        <v>190.05000000000291</v>
      </c>
      <c r="Q27" s="20">
        <v>8.2599999999999909</v>
      </c>
      <c r="R27" s="20">
        <v>4.6000000000000227</v>
      </c>
      <c r="S27" s="20">
        <v>5.0699999999999363</v>
      </c>
      <c r="T27" s="20">
        <v>8.0799999999999272</v>
      </c>
      <c r="U27" s="20">
        <v>4.3499999999999659</v>
      </c>
      <c r="V27" s="20">
        <v>5.9800000000000182</v>
      </c>
      <c r="W27" s="20">
        <v>5.7199999999999136</v>
      </c>
      <c r="X27" s="20">
        <v>5.6499999999999773</v>
      </c>
      <c r="Y27" s="20">
        <v>6.4700000000000273</v>
      </c>
      <c r="Z27" s="20">
        <v>7.1399999999999864</v>
      </c>
      <c r="AA27" s="20">
        <v>9.7200000000000273</v>
      </c>
      <c r="AB27" s="20">
        <v>9.5</v>
      </c>
      <c r="AC27" s="17">
        <v>61</v>
      </c>
      <c r="AD27" s="17">
        <v>33.510000000000218</v>
      </c>
      <c r="AE27" s="17">
        <v>36.479999999999563</v>
      </c>
      <c r="AF27" s="17">
        <v>57.4399999999996</v>
      </c>
      <c r="AG27" s="17">
        <v>30.590000000000146</v>
      </c>
      <c r="AH27" s="17">
        <v>41.550000000000182</v>
      </c>
      <c r="AI27" s="17">
        <v>39.349999999999454</v>
      </c>
      <c r="AJ27" s="17">
        <v>38.369999999999891</v>
      </c>
      <c r="AK27" s="17">
        <v>43.369999999999891</v>
      </c>
      <c r="AL27" s="17">
        <v>47.359999999999673</v>
      </c>
      <c r="AM27" s="17">
        <v>63.789999999999964</v>
      </c>
      <c r="AN27" s="17">
        <v>61.75</v>
      </c>
      <c r="AO27" s="20">
        <f t="shared" si="9"/>
        <v>234.48999999999592</v>
      </c>
      <c r="AP27" s="20">
        <f t="shared" si="7"/>
        <v>130.08000000000141</v>
      </c>
      <c r="AQ27" s="20">
        <f t="shared" si="7"/>
        <v>142.92999999999688</v>
      </c>
      <c r="AR27" s="20">
        <f t="shared" si="7"/>
        <v>227.18000000000302</v>
      </c>
      <c r="AS27" s="20">
        <f t="shared" si="7"/>
        <v>121.98000000000098</v>
      </c>
      <c r="AT27" s="20">
        <f t="shared" si="7"/>
        <v>167.12000000000035</v>
      </c>
      <c r="AU27" s="20">
        <f t="shared" si="7"/>
        <v>159.6099999999966</v>
      </c>
      <c r="AV27" s="20">
        <f t="shared" si="7"/>
        <v>157.02999999999827</v>
      </c>
      <c r="AW27" s="20">
        <f t="shared" si="7"/>
        <v>179.11999999999875</v>
      </c>
      <c r="AX27" s="20">
        <f t="shared" si="7"/>
        <v>197.31999999999937</v>
      </c>
      <c r="AY27" s="20">
        <f t="shared" si="7"/>
        <v>267.87000000000057</v>
      </c>
      <c r="AZ27" s="20">
        <f t="shared" si="7"/>
        <v>261.30000000000291</v>
      </c>
      <c r="BA27" s="17">
        <v>1.94</v>
      </c>
      <c r="BB27" s="17">
        <v>1.08</v>
      </c>
      <c r="BC27" s="17">
        <v>1.19</v>
      </c>
      <c r="BD27" s="17">
        <v>1.89</v>
      </c>
      <c r="BE27" s="17">
        <v>1.02</v>
      </c>
      <c r="BF27" s="17">
        <v>1.4</v>
      </c>
      <c r="BG27" s="17">
        <v>1.34</v>
      </c>
      <c r="BH27" s="17">
        <v>1.32</v>
      </c>
      <c r="BI27" s="17">
        <v>1.51</v>
      </c>
      <c r="BJ27" s="17">
        <v>1.67</v>
      </c>
      <c r="BK27" s="17">
        <v>2.2799999999999998</v>
      </c>
      <c r="BL27" s="17">
        <v>2.23</v>
      </c>
      <c r="BM27" s="20">
        <f t="shared" si="10"/>
        <v>236.42999999999591</v>
      </c>
      <c r="BN27" s="20">
        <f t="shared" si="8"/>
        <v>131.16000000000142</v>
      </c>
      <c r="BO27" s="20">
        <f t="shared" si="8"/>
        <v>144.11999999999688</v>
      </c>
      <c r="BP27" s="20">
        <f t="shared" si="8"/>
        <v>229.07000000000301</v>
      </c>
      <c r="BQ27" s="20">
        <f t="shared" si="8"/>
        <v>123.00000000000098</v>
      </c>
      <c r="BR27" s="20">
        <f t="shared" si="8"/>
        <v>168.52000000000035</v>
      </c>
      <c r="BS27" s="20">
        <f t="shared" si="8"/>
        <v>160.94999999999661</v>
      </c>
      <c r="BT27" s="20">
        <f t="shared" si="8"/>
        <v>158.34999999999826</v>
      </c>
      <c r="BU27" s="20">
        <f t="shared" si="8"/>
        <v>180.62999999999874</v>
      </c>
      <c r="BV27" s="20">
        <f t="shared" si="8"/>
        <v>198.98999999999936</v>
      </c>
      <c r="BW27" s="20">
        <f t="shared" si="8"/>
        <v>270.15000000000055</v>
      </c>
      <c r="BX27" s="20">
        <f t="shared" si="8"/>
        <v>263.53000000000293</v>
      </c>
      <c r="BY27" s="17">
        <f t="shared" si="3"/>
        <v>1610.9299999999967</v>
      </c>
      <c r="BZ27" s="17">
        <f t="shared" si="4"/>
        <v>80.539999999999793</v>
      </c>
      <c r="CA27" s="17">
        <f t="shared" si="5"/>
        <v>573.4299999999987</v>
      </c>
      <c r="CB27" s="17">
        <f t="shared" si="6"/>
        <v>2264.8999999999951</v>
      </c>
    </row>
    <row r="28" spans="1:80" x14ac:dyDescent="0.25">
      <c r="A28" t="str">
        <f t="shared" si="0"/>
        <v>CETC.SPCIMP</v>
      </c>
      <c r="B28" s="1" t="s">
        <v>647</v>
      </c>
      <c r="C28" s="1" t="s">
        <v>656</v>
      </c>
      <c r="D28" s="1" t="s">
        <v>73</v>
      </c>
      <c r="E28" s="17">
        <v>12</v>
      </c>
      <c r="F28" s="17">
        <v>22.670000000000073</v>
      </c>
      <c r="G28" s="17">
        <v>0</v>
      </c>
      <c r="H28" s="17">
        <v>2.1799999999999784</v>
      </c>
      <c r="I28" s="17">
        <v>0</v>
      </c>
      <c r="J28" s="17">
        <v>5.3500000000000227</v>
      </c>
      <c r="K28" s="17">
        <v>0</v>
      </c>
      <c r="L28" s="17">
        <v>0</v>
      </c>
      <c r="M28" s="17">
        <v>0</v>
      </c>
      <c r="N28" s="17">
        <v>0</v>
      </c>
      <c r="O28" s="17">
        <v>0</v>
      </c>
      <c r="P28" s="17">
        <v>0</v>
      </c>
      <c r="Q28" s="20">
        <v>0.60000000000000142</v>
      </c>
      <c r="R28" s="20">
        <v>1.1300000000000097</v>
      </c>
      <c r="S28" s="20">
        <v>0</v>
      </c>
      <c r="T28" s="20">
        <v>0.10999999999999943</v>
      </c>
      <c r="U28" s="20">
        <v>0</v>
      </c>
      <c r="V28" s="20">
        <v>0.27000000000000313</v>
      </c>
      <c r="W28" s="20">
        <v>0</v>
      </c>
      <c r="X28" s="20">
        <v>0</v>
      </c>
      <c r="Y28" s="20">
        <v>0</v>
      </c>
      <c r="Z28" s="20">
        <v>0</v>
      </c>
      <c r="AA28" s="20">
        <v>0</v>
      </c>
      <c r="AB28" s="20">
        <v>0</v>
      </c>
      <c r="AC28" s="17">
        <v>4.4300000000000068</v>
      </c>
      <c r="AD28" s="17">
        <v>8.2600000000001046</v>
      </c>
      <c r="AE28" s="17">
        <v>0</v>
      </c>
      <c r="AF28" s="17">
        <v>0.77999999999999403</v>
      </c>
      <c r="AG28" s="17">
        <v>0</v>
      </c>
      <c r="AH28" s="17">
        <v>1.8499999999999943</v>
      </c>
      <c r="AI28" s="17">
        <v>0</v>
      </c>
      <c r="AJ28" s="17">
        <v>0</v>
      </c>
      <c r="AK28" s="17">
        <v>0</v>
      </c>
      <c r="AL28" s="17">
        <v>0</v>
      </c>
      <c r="AM28" s="17">
        <v>0</v>
      </c>
      <c r="AN28" s="17">
        <v>0</v>
      </c>
      <c r="AO28" s="20">
        <f t="shared" si="9"/>
        <v>17.030000000000008</v>
      </c>
      <c r="AP28" s="20">
        <f t="shared" si="7"/>
        <v>32.060000000000187</v>
      </c>
      <c r="AQ28" s="20">
        <f t="shared" si="7"/>
        <v>0</v>
      </c>
      <c r="AR28" s="20">
        <f t="shared" si="7"/>
        <v>3.0699999999999719</v>
      </c>
      <c r="AS28" s="20">
        <f t="shared" si="7"/>
        <v>0</v>
      </c>
      <c r="AT28" s="20">
        <f t="shared" si="7"/>
        <v>7.4700000000000202</v>
      </c>
      <c r="AU28" s="20">
        <f t="shared" si="7"/>
        <v>0</v>
      </c>
      <c r="AV28" s="20">
        <f t="shared" si="7"/>
        <v>0</v>
      </c>
      <c r="AW28" s="20">
        <f t="shared" si="7"/>
        <v>0</v>
      </c>
      <c r="AX28" s="20">
        <f t="shared" si="7"/>
        <v>0</v>
      </c>
      <c r="AY28" s="20">
        <f t="shared" si="7"/>
        <v>0</v>
      </c>
      <c r="AZ28" s="20">
        <f t="shared" si="7"/>
        <v>0</v>
      </c>
      <c r="BA28" s="17">
        <v>0.14000000000000001</v>
      </c>
      <c r="BB28" s="17">
        <v>0.27</v>
      </c>
      <c r="BC28" s="17">
        <v>0</v>
      </c>
      <c r="BD28" s="17">
        <v>0.03</v>
      </c>
      <c r="BE28" s="17">
        <v>0</v>
      </c>
      <c r="BF28" s="17">
        <v>0.06</v>
      </c>
      <c r="BG28" s="17">
        <v>0</v>
      </c>
      <c r="BH28" s="17">
        <v>0</v>
      </c>
      <c r="BI28" s="17">
        <v>0</v>
      </c>
      <c r="BJ28" s="17">
        <v>0</v>
      </c>
      <c r="BK28" s="17">
        <v>0</v>
      </c>
      <c r="BL28" s="17">
        <v>0</v>
      </c>
      <c r="BM28" s="20">
        <f t="shared" si="10"/>
        <v>17.170000000000009</v>
      </c>
      <c r="BN28" s="20">
        <f t="shared" si="8"/>
        <v>32.33000000000019</v>
      </c>
      <c r="BO28" s="20">
        <f t="shared" si="8"/>
        <v>0</v>
      </c>
      <c r="BP28" s="20">
        <f t="shared" si="8"/>
        <v>3.0999999999999717</v>
      </c>
      <c r="BQ28" s="20">
        <f t="shared" si="8"/>
        <v>0</v>
      </c>
      <c r="BR28" s="20">
        <f t="shared" si="8"/>
        <v>7.5300000000000198</v>
      </c>
      <c r="BS28" s="20">
        <f t="shared" si="8"/>
        <v>0</v>
      </c>
      <c r="BT28" s="20">
        <f t="shared" si="8"/>
        <v>0</v>
      </c>
      <c r="BU28" s="20">
        <f t="shared" si="8"/>
        <v>0</v>
      </c>
      <c r="BV28" s="20">
        <f t="shared" si="8"/>
        <v>0</v>
      </c>
      <c r="BW28" s="20">
        <f t="shared" si="8"/>
        <v>0</v>
      </c>
      <c r="BX28" s="20">
        <f t="shared" si="8"/>
        <v>0</v>
      </c>
      <c r="BY28" s="17">
        <f t="shared" si="3"/>
        <v>42.200000000000074</v>
      </c>
      <c r="BZ28" s="17">
        <f t="shared" si="4"/>
        <v>2.1100000000000136</v>
      </c>
      <c r="CA28" s="17">
        <f t="shared" si="5"/>
        <v>15.8200000000001</v>
      </c>
      <c r="CB28" s="17">
        <f t="shared" si="6"/>
        <v>60.130000000000194</v>
      </c>
    </row>
    <row r="29" spans="1:80" x14ac:dyDescent="0.25">
      <c r="A29" t="str">
        <f t="shared" si="0"/>
        <v>CETC.BCHEXP</v>
      </c>
      <c r="B29" s="1" t="s">
        <v>647</v>
      </c>
      <c r="C29" s="1" t="s">
        <v>827</v>
      </c>
      <c r="D29" s="1" t="s">
        <v>28</v>
      </c>
      <c r="E29" s="17">
        <v>0</v>
      </c>
      <c r="F29" s="17">
        <v>1.0500000000000114</v>
      </c>
      <c r="G29" s="17">
        <v>0.58000000000001251</v>
      </c>
      <c r="H29" s="17">
        <v>1.5299999999999727</v>
      </c>
      <c r="I29" s="17">
        <v>0.28999999999999204</v>
      </c>
      <c r="J29" s="17">
        <v>0</v>
      </c>
      <c r="K29" s="17">
        <v>0</v>
      </c>
      <c r="L29" s="17">
        <v>0</v>
      </c>
      <c r="M29" s="17">
        <v>0</v>
      </c>
      <c r="N29" s="17">
        <v>1.0800000000000125</v>
      </c>
      <c r="O29" s="17">
        <v>1.2599999999999909</v>
      </c>
      <c r="P29" s="17">
        <v>0</v>
      </c>
      <c r="Q29" s="20">
        <v>0</v>
      </c>
      <c r="R29" s="20">
        <v>4.9999999999998934E-2</v>
      </c>
      <c r="S29" s="20">
        <v>3.0000000000000249E-2</v>
      </c>
      <c r="T29" s="20">
        <v>8.0000000000001847E-2</v>
      </c>
      <c r="U29" s="20">
        <v>9.9999999999997868E-3</v>
      </c>
      <c r="V29" s="20">
        <v>0</v>
      </c>
      <c r="W29" s="20">
        <v>0</v>
      </c>
      <c r="X29" s="20">
        <v>0</v>
      </c>
      <c r="Y29" s="20">
        <v>0</v>
      </c>
      <c r="Z29" s="20">
        <v>5.0000000000000711E-2</v>
      </c>
      <c r="AA29" s="20">
        <v>7.0000000000000284E-2</v>
      </c>
      <c r="AB29" s="20">
        <v>0</v>
      </c>
      <c r="AC29" s="17">
        <v>0</v>
      </c>
      <c r="AD29" s="17">
        <v>0.38000000000000966</v>
      </c>
      <c r="AE29" s="17">
        <v>0.21000000000000085</v>
      </c>
      <c r="AF29" s="17">
        <v>0.54000000000000625</v>
      </c>
      <c r="AG29" s="17">
        <v>9.9999999999997868E-2</v>
      </c>
      <c r="AH29" s="17">
        <v>0</v>
      </c>
      <c r="AI29" s="17">
        <v>0</v>
      </c>
      <c r="AJ29" s="17">
        <v>0</v>
      </c>
      <c r="AK29" s="17">
        <v>0</v>
      </c>
      <c r="AL29" s="17">
        <v>0.35999999999999943</v>
      </c>
      <c r="AM29" s="17">
        <v>0.40999999999999659</v>
      </c>
      <c r="AN29" s="17">
        <v>0</v>
      </c>
      <c r="AO29" s="20">
        <f t="shared" si="9"/>
        <v>0</v>
      </c>
      <c r="AP29" s="20">
        <f t="shared" si="7"/>
        <v>1.48000000000002</v>
      </c>
      <c r="AQ29" s="20">
        <f t="shared" si="7"/>
        <v>0.82000000000001361</v>
      </c>
      <c r="AR29" s="20">
        <f t="shared" si="7"/>
        <v>2.1499999999999808</v>
      </c>
      <c r="AS29" s="20">
        <f t="shared" si="7"/>
        <v>0.3999999999999897</v>
      </c>
      <c r="AT29" s="20">
        <f t="shared" si="7"/>
        <v>0</v>
      </c>
      <c r="AU29" s="20">
        <f t="shared" si="7"/>
        <v>0</v>
      </c>
      <c r="AV29" s="20">
        <f t="shared" si="7"/>
        <v>0</v>
      </c>
      <c r="AW29" s="20">
        <f t="shared" si="7"/>
        <v>0</v>
      </c>
      <c r="AX29" s="20">
        <f t="shared" si="7"/>
        <v>1.4900000000000126</v>
      </c>
      <c r="AY29" s="20">
        <f t="shared" si="7"/>
        <v>1.7399999999999878</v>
      </c>
      <c r="AZ29" s="20">
        <f t="shared" si="7"/>
        <v>0</v>
      </c>
      <c r="BA29" s="17">
        <v>0</v>
      </c>
      <c r="BB29" s="17">
        <v>0.01</v>
      </c>
      <c r="BC29" s="17">
        <v>0.01</v>
      </c>
      <c r="BD29" s="17">
        <v>0.02</v>
      </c>
      <c r="BE29" s="17">
        <v>0</v>
      </c>
      <c r="BF29" s="17">
        <v>0</v>
      </c>
      <c r="BG29" s="17">
        <v>0</v>
      </c>
      <c r="BH29" s="17">
        <v>0</v>
      </c>
      <c r="BI29" s="17">
        <v>0</v>
      </c>
      <c r="BJ29" s="17">
        <v>0.01</v>
      </c>
      <c r="BK29" s="17">
        <v>0.01</v>
      </c>
      <c r="BL29" s="17">
        <v>0</v>
      </c>
      <c r="BM29" s="20">
        <f t="shared" si="10"/>
        <v>0</v>
      </c>
      <c r="BN29" s="20">
        <f t="shared" si="8"/>
        <v>1.49000000000002</v>
      </c>
      <c r="BO29" s="20">
        <f t="shared" si="8"/>
        <v>0.83000000000001362</v>
      </c>
      <c r="BP29" s="20">
        <f t="shared" si="8"/>
        <v>2.1699999999999808</v>
      </c>
      <c r="BQ29" s="20">
        <f t="shared" si="8"/>
        <v>0.3999999999999897</v>
      </c>
      <c r="BR29" s="20">
        <f t="shared" si="8"/>
        <v>0</v>
      </c>
      <c r="BS29" s="20">
        <f t="shared" si="8"/>
        <v>0</v>
      </c>
      <c r="BT29" s="20">
        <f t="shared" si="8"/>
        <v>0</v>
      </c>
      <c r="BU29" s="20">
        <f t="shared" si="8"/>
        <v>0</v>
      </c>
      <c r="BV29" s="20">
        <f t="shared" si="8"/>
        <v>1.5000000000000127</v>
      </c>
      <c r="BW29" s="20">
        <f t="shared" si="8"/>
        <v>1.7499999999999878</v>
      </c>
      <c r="BX29" s="20">
        <f t="shared" si="8"/>
        <v>0</v>
      </c>
      <c r="BY29" s="17">
        <f t="shared" si="3"/>
        <v>5.789999999999992</v>
      </c>
      <c r="BZ29" s="17">
        <f t="shared" si="4"/>
        <v>0.29000000000000181</v>
      </c>
      <c r="CA29" s="17">
        <f t="shared" si="5"/>
        <v>2.0600000000000098</v>
      </c>
      <c r="CB29" s="17">
        <f t="shared" si="6"/>
        <v>8.1400000000000041</v>
      </c>
    </row>
    <row r="30" spans="1:80" x14ac:dyDescent="0.25">
      <c r="A30" t="str">
        <f t="shared" si="0"/>
        <v>CECO.BCHIMP</v>
      </c>
      <c r="B30" s="1" t="s">
        <v>687</v>
      </c>
      <c r="C30" s="1" t="s">
        <v>688</v>
      </c>
      <c r="D30" s="1" t="s">
        <v>21</v>
      </c>
      <c r="E30" s="17">
        <v>14.490000000000009</v>
      </c>
      <c r="F30" s="17">
        <v>13.779999999999973</v>
      </c>
      <c r="G30" s="17">
        <v>15.490000000000123</v>
      </c>
      <c r="H30" s="17">
        <v>20.620000000000005</v>
      </c>
      <c r="I30" s="17">
        <v>5.7799999999999727</v>
      </c>
      <c r="J30" s="17">
        <v>0</v>
      </c>
      <c r="K30" s="17">
        <v>16.380000000000109</v>
      </c>
      <c r="L30" s="17">
        <v>25.319999999999936</v>
      </c>
      <c r="M30" s="17">
        <v>7.3899999999999864</v>
      </c>
      <c r="N30" s="17">
        <v>11.430000000000007</v>
      </c>
      <c r="O30" s="17">
        <v>7.5499999999999545</v>
      </c>
      <c r="P30" s="17">
        <v>0.35999999999999943</v>
      </c>
      <c r="Q30" s="20">
        <v>0.73000000000000043</v>
      </c>
      <c r="R30" s="20">
        <v>0.67999999999999972</v>
      </c>
      <c r="S30" s="20">
        <v>0.76999999999999957</v>
      </c>
      <c r="T30" s="20">
        <v>1.0299999999999994</v>
      </c>
      <c r="U30" s="20">
        <v>0.29000000000000004</v>
      </c>
      <c r="V30" s="20">
        <v>0</v>
      </c>
      <c r="W30" s="20">
        <v>0.82000000000000028</v>
      </c>
      <c r="X30" s="20">
        <v>1.2599999999999998</v>
      </c>
      <c r="Y30" s="20">
        <v>0.37000000000000011</v>
      </c>
      <c r="Z30" s="20">
        <v>0.58000000000000185</v>
      </c>
      <c r="AA30" s="20">
        <v>0.37999999999999901</v>
      </c>
      <c r="AB30" s="20">
        <v>1.0000000000000009E-2</v>
      </c>
      <c r="AC30" s="17">
        <v>5.3499999999999943</v>
      </c>
      <c r="AD30" s="17">
        <v>5.0300000000000011</v>
      </c>
      <c r="AE30" s="17">
        <v>5.5700000000000074</v>
      </c>
      <c r="AF30" s="17">
        <v>7.3300000000000054</v>
      </c>
      <c r="AG30" s="17">
        <v>2.0300000000000011</v>
      </c>
      <c r="AH30" s="17">
        <v>0</v>
      </c>
      <c r="AI30" s="17">
        <v>5.6299999999999955</v>
      </c>
      <c r="AJ30" s="17">
        <v>8.6000000000000085</v>
      </c>
      <c r="AK30" s="17">
        <v>2.4800000000000004</v>
      </c>
      <c r="AL30" s="17">
        <v>3.789999999999992</v>
      </c>
      <c r="AM30" s="17">
        <v>2.480000000000004</v>
      </c>
      <c r="AN30" s="17">
        <v>0.12000000000000011</v>
      </c>
      <c r="AO30" s="20">
        <f t="shared" si="9"/>
        <v>20.570000000000004</v>
      </c>
      <c r="AP30" s="20">
        <f t="shared" si="7"/>
        <v>19.489999999999974</v>
      </c>
      <c r="AQ30" s="20">
        <f t="shared" si="7"/>
        <v>21.83000000000013</v>
      </c>
      <c r="AR30" s="20">
        <f t="shared" si="7"/>
        <v>28.980000000000011</v>
      </c>
      <c r="AS30" s="20">
        <f t="shared" si="7"/>
        <v>8.099999999999973</v>
      </c>
      <c r="AT30" s="20">
        <f t="shared" si="7"/>
        <v>0</v>
      </c>
      <c r="AU30" s="20">
        <f t="shared" si="7"/>
        <v>22.830000000000105</v>
      </c>
      <c r="AV30" s="20">
        <f t="shared" si="7"/>
        <v>35.179999999999943</v>
      </c>
      <c r="AW30" s="20">
        <f t="shared" si="7"/>
        <v>10.239999999999988</v>
      </c>
      <c r="AX30" s="20">
        <f t="shared" si="7"/>
        <v>15.8</v>
      </c>
      <c r="AY30" s="20">
        <f t="shared" si="7"/>
        <v>10.409999999999958</v>
      </c>
      <c r="AZ30" s="20">
        <f t="shared" si="7"/>
        <v>0.48999999999999955</v>
      </c>
      <c r="BA30" s="17">
        <v>0.17</v>
      </c>
      <c r="BB30" s="17">
        <v>0.16</v>
      </c>
      <c r="BC30" s="17">
        <v>0.18</v>
      </c>
      <c r="BD30" s="17">
        <v>0.24</v>
      </c>
      <c r="BE30" s="17">
        <v>7.0000000000000007E-2</v>
      </c>
      <c r="BF30" s="17">
        <v>0</v>
      </c>
      <c r="BG30" s="17">
        <v>0.19</v>
      </c>
      <c r="BH30" s="17">
        <v>0.3</v>
      </c>
      <c r="BI30" s="17">
        <v>0.09</v>
      </c>
      <c r="BJ30" s="17">
        <v>0.13</v>
      </c>
      <c r="BK30" s="17">
        <v>0.09</v>
      </c>
      <c r="BL30" s="17">
        <v>0</v>
      </c>
      <c r="BM30" s="20">
        <f t="shared" si="10"/>
        <v>20.740000000000006</v>
      </c>
      <c r="BN30" s="20">
        <f t="shared" si="8"/>
        <v>19.649999999999974</v>
      </c>
      <c r="BO30" s="20">
        <f t="shared" si="8"/>
        <v>22.010000000000129</v>
      </c>
      <c r="BP30" s="20">
        <f t="shared" si="8"/>
        <v>29.22000000000001</v>
      </c>
      <c r="BQ30" s="20">
        <f t="shared" si="8"/>
        <v>8.1699999999999733</v>
      </c>
      <c r="BR30" s="20">
        <f t="shared" si="8"/>
        <v>0</v>
      </c>
      <c r="BS30" s="20">
        <f t="shared" si="8"/>
        <v>23.020000000000106</v>
      </c>
      <c r="BT30" s="20">
        <f t="shared" si="8"/>
        <v>35.47999999999994</v>
      </c>
      <c r="BU30" s="20">
        <f t="shared" si="8"/>
        <v>10.329999999999988</v>
      </c>
      <c r="BV30" s="20">
        <f t="shared" si="8"/>
        <v>15.930000000000001</v>
      </c>
      <c r="BW30" s="20">
        <f t="shared" si="8"/>
        <v>10.499999999999957</v>
      </c>
      <c r="BX30" s="20">
        <f t="shared" si="8"/>
        <v>0.48999999999999955</v>
      </c>
      <c r="BY30" s="17">
        <f t="shared" si="3"/>
        <v>138.59000000000009</v>
      </c>
      <c r="BZ30" s="17">
        <f t="shared" si="4"/>
        <v>6.92</v>
      </c>
      <c r="CA30" s="17">
        <f t="shared" si="5"/>
        <v>50.030000000000008</v>
      </c>
      <c r="CB30" s="17">
        <f t="shared" si="6"/>
        <v>195.54000000000008</v>
      </c>
    </row>
    <row r="31" spans="1:80" x14ac:dyDescent="0.25">
      <c r="A31" t="str">
        <f t="shared" si="0"/>
        <v>CAEC.CES1</v>
      </c>
      <c r="B31" s="1" t="s">
        <v>49</v>
      </c>
      <c r="C31" s="1" t="s">
        <v>50</v>
      </c>
      <c r="D31" s="1" t="s">
        <v>51</v>
      </c>
      <c r="E31" s="17">
        <v>850.86999999999534</v>
      </c>
      <c r="F31" s="17">
        <v>574.08999999999651</v>
      </c>
      <c r="G31" s="17">
        <v>749.48999999999069</v>
      </c>
      <c r="H31" s="17">
        <v>2070.1599999999744</v>
      </c>
      <c r="I31" s="17">
        <v>1446.0499999999884</v>
      </c>
      <c r="J31" s="17">
        <v>981.13999999998487</v>
      </c>
      <c r="K31" s="17">
        <v>381.86000000000058</v>
      </c>
      <c r="L31" s="17">
        <v>758.04999999998836</v>
      </c>
      <c r="M31" s="17">
        <v>1303.859999999986</v>
      </c>
      <c r="N31" s="17">
        <v>1374.2700000000186</v>
      </c>
      <c r="O31" s="17">
        <v>1440.1699999999837</v>
      </c>
      <c r="P31" s="17">
        <v>1175.4099999999744</v>
      </c>
      <c r="Q31" s="20">
        <v>42.539999999999964</v>
      </c>
      <c r="R31" s="20">
        <v>28.710000000000036</v>
      </c>
      <c r="S31" s="20">
        <v>37.479999999999563</v>
      </c>
      <c r="T31" s="20">
        <v>103.51000000000204</v>
      </c>
      <c r="U31" s="20">
        <v>72.299999999999272</v>
      </c>
      <c r="V31" s="20">
        <v>49.050000000001091</v>
      </c>
      <c r="W31" s="20">
        <v>19.099999999999909</v>
      </c>
      <c r="X31" s="20">
        <v>37.900000000000546</v>
      </c>
      <c r="Y31" s="20">
        <v>65.190000000000509</v>
      </c>
      <c r="Z31" s="20">
        <v>68.710000000000946</v>
      </c>
      <c r="AA31" s="20">
        <v>72.010000000000218</v>
      </c>
      <c r="AB31" s="20">
        <v>58.770000000000437</v>
      </c>
      <c r="AC31" s="17">
        <v>314.15000000000146</v>
      </c>
      <c r="AD31" s="17">
        <v>209.16000000000349</v>
      </c>
      <c r="AE31" s="17">
        <v>269.65999999999622</v>
      </c>
      <c r="AF31" s="17">
        <v>735.61000000000058</v>
      </c>
      <c r="AG31" s="17">
        <v>508.20000000001164</v>
      </c>
      <c r="AH31" s="17">
        <v>340.87000000000262</v>
      </c>
      <c r="AI31" s="17">
        <v>131.17999999999665</v>
      </c>
      <c r="AJ31" s="17">
        <v>257.36000000000058</v>
      </c>
      <c r="AK31" s="17">
        <v>437.43000000000757</v>
      </c>
      <c r="AL31" s="17">
        <v>455.70000000000437</v>
      </c>
      <c r="AM31" s="17">
        <v>472.66999999999825</v>
      </c>
      <c r="AN31" s="17">
        <v>381.91999999999825</v>
      </c>
      <c r="AO31" s="20">
        <f t="shared" si="9"/>
        <v>1207.5599999999968</v>
      </c>
      <c r="AP31" s="20">
        <f t="shared" si="7"/>
        <v>811.96</v>
      </c>
      <c r="AQ31" s="20">
        <f t="shared" si="7"/>
        <v>1056.6299999999865</v>
      </c>
      <c r="AR31" s="20">
        <f t="shared" si="7"/>
        <v>2909.279999999977</v>
      </c>
      <c r="AS31" s="20">
        <f t="shared" si="7"/>
        <v>2026.5499999999993</v>
      </c>
      <c r="AT31" s="20">
        <f t="shared" si="7"/>
        <v>1371.0599999999886</v>
      </c>
      <c r="AU31" s="20">
        <f t="shared" si="7"/>
        <v>532.13999999999714</v>
      </c>
      <c r="AV31" s="20">
        <f t="shared" si="7"/>
        <v>1053.3099999999895</v>
      </c>
      <c r="AW31" s="20">
        <f t="shared" si="7"/>
        <v>1806.4799999999941</v>
      </c>
      <c r="AX31" s="20">
        <f t="shared" si="7"/>
        <v>1898.6800000000239</v>
      </c>
      <c r="AY31" s="20">
        <f t="shared" si="7"/>
        <v>1984.8499999999822</v>
      </c>
      <c r="AZ31" s="20">
        <f t="shared" si="7"/>
        <v>1616.0999999999731</v>
      </c>
      <c r="BA31" s="17">
        <v>9.9700000000000006</v>
      </c>
      <c r="BB31" s="17">
        <v>6.72</v>
      </c>
      <c r="BC31" s="17">
        <v>8.7799999999999994</v>
      </c>
      <c r="BD31" s="17">
        <v>24.25</v>
      </c>
      <c r="BE31" s="17">
        <v>16.940000000000001</v>
      </c>
      <c r="BF31" s="17">
        <v>11.49</v>
      </c>
      <c r="BG31" s="17">
        <v>4.47</v>
      </c>
      <c r="BH31" s="17">
        <v>8.8800000000000008</v>
      </c>
      <c r="BI31" s="17">
        <v>15.27</v>
      </c>
      <c r="BJ31" s="17">
        <v>16.100000000000001</v>
      </c>
      <c r="BK31" s="17">
        <v>16.87</v>
      </c>
      <c r="BL31" s="17">
        <v>13.77</v>
      </c>
      <c r="BM31" s="20">
        <f t="shared" si="10"/>
        <v>1217.5299999999968</v>
      </c>
      <c r="BN31" s="20">
        <f t="shared" si="8"/>
        <v>818.68000000000006</v>
      </c>
      <c r="BO31" s="20">
        <f t="shared" si="8"/>
        <v>1065.4099999999864</v>
      </c>
      <c r="BP31" s="20">
        <f t="shared" si="8"/>
        <v>2933.529999999977</v>
      </c>
      <c r="BQ31" s="20">
        <f t="shared" si="8"/>
        <v>2043.4899999999993</v>
      </c>
      <c r="BR31" s="20">
        <f t="shared" si="8"/>
        <v>1382.5499999999886</v>
      </c>
      <c r="BS31" s="20">
        <f t="shared" si="8"/>
        <v>536.60999999999717</v>
      </c>
      <c r="BT31" s="20">
        <f t="shared" si="8"/>
        <v>1062.1899999999896</v>
      </c>
      <c r="BU31" s="20">
        <f t="shared" si="8"/>
        <v>1821.7499999999941</v>
      </c>
      <c r="BV31" s="20">
        <f t="shared" si="8"/>
        <v>1914.7800000000238</v>
      </c>
      <c r="BW31" s="20">
        <f t="shared" si="8"/>
        <v>2001.7199999999821</v>
      </c>
      <c r="BX31" s="20">
        <f t="shared" si="8"/>
        <v>1629.8699999999731</v>
      </c>
      <c r="BY31" s="17">
        <f t="shared" si="3"/>
        <v>13105.419999999882</v>
      </c>
      <c r="BZ31" s="17">
        <f t="shared" si="4"/>
        <v>655.27000000000453</v>
      </c>
      <c r="CA31" s="17">
        <f t="shared" si="5"/>
        <v>4667.4200000000228</v>
      </c>
      <c r="CB31" s="17">
        <f t="shared" si="6"/>
        <v>18428.10999999991</v>
      </c>
    </row>
    <row r="32" spans="1:80" x14ac:dyDescent="0.25">
      <c r="A32" t="str">
        <f t="shared" si="0"/>
        <v>CAEC.CES2</v>
      </c>
      <c r="B32" s="1" t="s">
        <v>49</v>
      </c>
      <c r="C32" s="1" t="s">
        <v>52</v>
      </c>
      <c r="D32" s="1" t="s">
        <v>51</v>
      </c>
      <c r="E32" s="17">
        <v>492.36999999999534</v>
      </c>
      <c r="F32" s="17">
        <v>334.20999999999185</v>
      </c>
      <c r="G32" s="17">
        <v>446</v>
      </c>
      <c r="H32" s="17">
        <v>1305.7300000000105</v>
      </c>
      <c r="I32" s="17">
        <v>929.89000000001397</v>
      </c>
      <c r="J32" s="17">
        <v>652.27000000000407</v>
      </c>
      <c r="K32" s="17">
        <v>242.90999999999622</v>
      </c>
      <c r="L32" s="17">
        <v>485.92999999999302</v>
      </c>
      <c r="M32" s="17">
        <v>866.01999999998952</v>
      </c>
      <c r="N32" s="17">
        <v>908</v>
      </c>
      <c r="O32" s="17">
        <v>960.63000000000466</v>
      </c>
      <c r="P32" s="17">
        <v>704.08999999999651</v>
      </c>
      <c r="Q32" s="20">
        <v>24.619999999999891</v>
      </c>
      <c r="R32" s="20">
        <v>16.710000000000036</v>
      </c>
      <c r="S32" s="20">
        <v>22.299999999999727</v>
      </c>
      <c r="T32" s="20">
        <v>65.290000000000873</v>
      </c>
      <c r="U32" s="20">
        <v>46.489999999999782</v>
      </c>
      <c r="V32" s="20">
        <v>32.609999999999673</v>
      </c>
      <c r="W32" s="20">
        <v>12.150000000000091</v>
      </c>
      <c r="X32" s="20">
        <v>24.300000000000182</v>
      </c>
      <c r="Y32" s="20">
        <v>43.300000000000182</v>
      </c>
      <c r="Z32" s="20">
        <v>45.399999999999636</v>
      </c>
      <c r="AA32" s="20">
        <v>48.029999999999745</v>
      </c>
      <c r="AB32" s="20">
        <v>35.199999999999818</v>
      </c>
      <c r="AC32" s="17">
        <v>181.79000000000087</v>
      </c>
      <c r="AD32" s="17">
        <v>121.77000000000044</v>
      </c>
      <c r="AE32" s="17">
        <v>160.46999999999753</v>
      </c>
      <c r="AF32" s="17">
        <v>463.96999999998661</v>
      </c>
      <c r="AG32" s="17">
        <v>326.80000000000291</v>
      </c>
      <c r="AH32" s="17">
        <v>226.61000000000058</v>
      </c>
      <c r="AI32" s="17">
        <v>83.43999999999869</v>
      </c>
      <c r="AJ32" s="17">
        <v>164.97000000000116</v>
      </c>
      <c r="AK32" s="17">
        <v>290.53000000000611</v>
      </c>
      <c r="AL32" s="17">
        <v>301.09000000000378</v>
      </c>
      <c r="AM32" s="17">
        <v>315.28000000000611</v>
      </c>
      <c r="AN32" s="17">
        <v>228.77000000000044</v>
      </c>
      <c r="AO32" s="20">
        <f t="shared" si="9"/>
        <v>698.77999999999611</v>
      </c>
      <c r="AP32" s="20">
        <f t="shared" si="7"/>
        <v>472.68999999999232</v>
      </c>
      <c r="AQ32" s="20">
        <f t="shared" si="7"/>
        <v>628.76999999999725</v>
      </c>
      <c r="AR32" s="20">
        <f t="shared" si="7"/>
        <v>1834.989999999998</v>
      </c>
      <c r="AS32" s="20">
        <f t="shared" si="7"/>
        <v>1303.1800000000167</v>
      </c>
      <c r="AT32" s="20">
        <f t="shared" si="7"/>
        <v>911.49000000000433</v>
      </c>
      <c r="AU32" s="20">
        <f t="shared" si="7"/>
        <v>338.499999999995</v>
      </c>
      <c r="AV32" s="20">
        <f t="shared" si="7"/>
        <v>675.19999999999436</v>
      </c>
      <c r="AW32" s="20">
        <f t="shared" si="7"/>
        <v>1199.8499999999958</v>
      </c>
      <c r="AX32" s="20">
        <f t="shared" si="7"/>
        <v>1254.4900000000034</v>
      </c>
      <c r="AY32" s="20">
        <f t="shared" si="7"/>
        <v>1323.9400000000105</v>
      </c>
      <c r="AZ32" s="20">
        <f t="shared" si="7"/>
        <v>968.05999999999676</v>
      </c>
      <c r="BA32" s="17">
        <v>5.77</v>
      </c>
      <c r="BB32" s="17">
        <v>3.91</v>
      </c>
      <c r="BC32" s="17">
        <v>5.22</v>
      </c>
      <c r="BD32" s="17">
        <v>15.29</v>
      </c>
      <c r="BE32" s="17">
        <v>10.89</v>
      </c>
      <c r="BF32" s="17">
        <v>7.64</v>
      </c>
      <c r="BG32" s="17">
        <v>2.85</v>
      </c>
      <c r="BH32" s="17">
        <v>5.69</v>
      </c>
      <c r="BI32" s="17">
        <v>10.14</v>
      </c>
      <c r="BJ32" s="17">
        <v>10.63</v>
      </c>
      <c r="BK32" s="17">
        <v>11.25</v>
      </c>
      <c r="BL32" s="17">
        <v>8.25</v>
      </c>
      <c r="BM32" s="20">
        <f t="shared" si="10"/>
        <v>704.54999999999609</v>
      </c>
      <c r="BN32" s="20">
        <f t="shared" si="8"/>
        <v>476.59999999999235</v>
      </c>
      <c r="BO32" s="20">
        <f t="shared" si="8"/>
        <v>633.98999999999728</v>
      </c>
      <c r="BP32" s="20">
        <f t="shared" si="8"/>
        <v>1850.2799999999979</v>
      </c>
      <c r="BQ32" s="20">
        <f t="shared" si="8"/>
        <v>1314.0700000000168</v>
      </c>
      <c r="BR32" s="20">
        <f t="shared" si="8"/>
        <v>919.13000000000432</v>
      </c>
      <c r="BS32" s="20">
        <f t="shared" si="8"/>
        <v>341.34999999999502</v>
      </c>
      <c r="BT32" s="20">
        <f t="shared" si="8"/>
        <v>680.88999999999442</v>
      </c>
      <c r="BU32" s="20">
        <f t="shared" si="8"/>
        <v>1209.9899999999959</v>
      </c>
      <c r="BV32" s="20">
        <f t="shared" si="8"/>
        <v>1265.1200000000035</v>
      </c>
      <c r="BW32" s="20">
        <f t="shared" si="8"/>
        <v>1335.1900000000105</v>
      </c>
      <c r="BX32" s="20">
        <f t="shared" si="8"/>
        <v>976.30999999999676</v>
      </c>
      <c r="BY32" s="17">
        <f t="shared" si="3"/>
        <v>8328.0499999999956</v>
      </c>
      <c r="BZ32" s="17">
        <f t="shared" si="4"/>
        <v>416.39999999999964</v>
      </c>
      <c r="CA32" s="17">
        <f t="shared" si="5"/>
        <v>2963.0200000000045</v>
      </c>
      <c r="CB32" s="17">
        <f t="shared" si="6"/>
        <v>11707.470000000001</v>
      </c>
    </row>
    <row r="33" spans="1:80" x14ac:dyDescent="0.25">
      <c r="A33" t="str">
        <f t="shared" si="0"/>
        <v>CGEC.BCHIMP</v>
      </c>
      <c r="B33" s="1" t="s">
        <v>649</v>
      </c>
      <c r="C33" s="1" t="s">
        <v>818</v>
      </c>
      <c r="D33" s="1" t="s">
        <v>21</v>
      </c>
      <c r="E33" s="17">
        <v>104.42000000000007</v>
      </c>
      <c r="F33" s="17">
        <v>36.279999999999973</v>
      </c>
      <c r="G33" s="17">
        <v>127.22000000000025</v>
      </c>
      <c r="H33" s="17">
        <v>29.960000000000036</v>
      </c>
      <c r="I33" s="17">
        <v>13.089999999999918</v>
      </c>
      <c r="J33" s="17">
        <v>0</v>
      </c>
      <c r="K33" s="17">
        <v>6.7299999999999613</v>
      </c>
      <c r="L33" s="17">
        <v>4.0499999999999829</v>
      </c>
      <c r="M33" s="17">
        <v>38.400000000000091</v>
      </c>
      <c r="N33" s="17">
        <v>0.79999999999999716</v>
      </c>
      <c r="O33" s="17">
        <v>1.8299999999999912</v>
      </c>
      <c r="P33" s="17">
        <v>0</v>
      </c>
      <c r="Q33" s="20">
        <v>5.2199999999999989</v>
      </c>
      <c r="R33" s="20">
        <v>1.8200000000000003</v>
      </c>
      <c r="S33" s="20">
        <v>6.3599999999999994</v>
      </c>
      <c r="T33" s="20">
        <v>1.5</v>
      </c>
      <c r="U33" s="20">
        <v>0.66000000000000014</v>
      </c>
      <c r="V33" s="20">
        <v>0</v>
      </c>
      <c r="W33" s="20">
        <v>0.33999999999999986</v>
      </c>
      <c r="X33" s="20">
        <v>0.19999999999999996</v>
      </c>
      <c r="Y33" s="20">
        <v>1.9200000000000017</v>
      </c>
      <c r="Z33" s="20">
        <v>4.0000000000000036E-2</v>
      </c>
      <c r="AA33" s="20">
        <v>8.9999999999999858E-2</v>
      </c>
      <c r="AB33" s="20">
        <v>0</v>
      </c>
      <c r="AC33" s="17">
        <v>38.549999999999955</v>
      </c>
      <c r="AD33" s="17">
        <v>13.20999999999998</v>
      </c>
      <c r="AE33" s="17">
        <v>45.769999999999982</v>
      </c>
      <c r="AF33" s="17">
        <v>10.649999999999991</v>
      </c>
      <c r="AG33" s="17">
        <v>4.5999999999999943</v>
      </c>
      <c r="AH33" s="17">
        <v>0</v>
      </c>
      <c r="AI33" s="17">
        <v>2.3100000000000023</v>
      </c>
      <c r="AJ33" s="17">
        <v>1.3800000000000008</v>
      </c>
      <c r="AK33" s="17">
        <v>12.879999999999995</v>
      </c>
      <c r="AL33" s="17">
        <v>0.26999999999999957</v>
      </c>
      <c r="AM33" s="17">
        <v>0.59999999999999787</v>
      </c>
      <c r="AN33" s="17">
        <v>0</v>
      </c>
      <c r="AO33" s="20">
        <f t="shared" si="9"/>
        <v>148.19000000000003</v>
      </c>
      <c r="AP33" s="20">
        <f t="shared" si="7"/>
        <v>51.309999999999953</v>
      </c>
      <c r="AQ33" s="20">
        <f t="shared" si="7"/>
        <v>179.35000000000025</v>
      </c>
      <c r="AR33" s="20">
        <f t="shared" si="7"/>
        <v>42.110000000000028</v>
      </c>
      <c r="AS33" s="20">
        <f t="shared" si="7"/>
        <v>18.349999999999913</v>
      </c>
      <c r="AT33" s="20">
        <f t="shared" si="7"/>
        <v>0</v>
      </c>
      <c r="AU33" s="20">
        <f t="shared" si="7"/>
        <v>9.3799999999999635</v>
      </c>
      <c r="AV33" s="20">
        <f t="shared" si="7"/>
        <v>5.6299999999999839</v>
      </c>
      <c r="AW33" s="20">
        <f t="shared" si="7"/>
        <v>53.200000000000088</v>
      </c>
      <c r="AX33" s="20">
        <f t="shared" si="7"/>
        <v>1.1099999999999968</v>
      </c>
      <c r="AY33" s="20">
        <f t="shared" si="7"/>
        <v>2.5199999999999889</v>
      </c>
      <c r="AZ33" s="20">
        <f t="shared" si="7"/>
        <v>0</v>
      </c>
      <c r="BA33" s="17">
        <v>1.22</v>
      </c>
      <c r="BB33" s="17">
        <v>0.42</v>
      </c>
      <c r="BC33" s="17">
        <v>1.49</v>
      </c>
      <c r="BD33" s="17">
        <v>0.35</v>
      </c>
      <c r="BE33" s="17">
        <v>0.15</v>
      </c>
      <c r="BF33" s="17">
        <v>0</v>
      </c>
      <c r="BG33" s="17">
        <v>0.08</v>
      </c>
      <c r="BH33" s="17">
        <v>0.05</v>
      </c>
      <c r="BI33" s="17">
        <v>0.45</v>
      </c>
      <c r="BJ33" s="17">
        <v>0.01</v>
      </c>
      <c r="BK33" s="17">
        <v>0.02</v>
      </c>
      <c r="BL33" s="17">
        <v>0</v>
      </c>
      <c r="BM33" s="20">
        <f t="shared" si="10"/>
        <v>149.41000000000003</v>
      </c>
      <c r="BN33" s="20">
        <f t="shared" si="8"/>
        <v>51.729999999999954</v>
      </c>
      <c r="BO33" s="20">
        <f t="shared" si="8"/>
        <v>180.84000000000026</v>
      </c>
      <c r="BP33" s="20">
        <f t="shared" si="8"/>
        <v>42.460000000000029</v>
      </c>
      <c r="BQ33" s="20">
        <f t="shared" si="8"/>
        <v>18.499999999999911</v>
      </c>
      <c r="BR33" s="20">
        <f t="shared" si="8"/>
        <v>0</v>
      </c>
      <c r="BS33" s="20">
        <f t="shared" si="8"/>
        <v>9.4599999999999635</v>
      </c>
      <c r="BT33" s="20">
        <f t="shared" si="8"/>
        <v>5.6799999999999837</v>
      </c>
      <c r="BU33" s="20">
        <f t="shared" si="8"/>
        <v>53.650000000000091</v>
      </c>
      <c r="BV33" s="20">
        <f t="shared" si="8"/>
        <v>1.1199999999999968</v>
      </c>
      <c r="BW33" s="20">
        <f t="shared" si="8"/>
        <v>2.5399999999999889</v>
      </c>
      <c r="BX33" s="20">
        <f t="shared" si="8"/>
        <v>0</v>
      </c>
      <c r="BY33" s="17">
        <f t="shared" si="3"/>
        <v>362.78000000000031</v>
      </c>
      <c r="BZ33" s="17">
        <f t="shared" si="4"/>
        <v>18.149999999999999</v>
      </c>
      <c r="CA33" s="17">
        <f t="shared" si="5"/>
        <v>134.45999999999992</v>
      </c>
      <c r="CB33" s="17">
        <f t="shared" si="6"/>
        <v>515.39000000000021</v>
      </c>
    </row>
    <row r="34" spans="1:80" x14ac:dyDescent="0.25">
      <c r="A34" t="str">
        <f t="shared" si="0"/>
        <v>CGEC.BCHEXP</v>
      </c>
      <c r="B34" s="1" t="s">
        <v>649</v>
      </c>
      <c r="C34" s="1" t="s">
        <v>819</v>
      </c>
      <c r="D34" s="1" t="s">
        <v>28</v>
      </c>
      <c r="E34" s="17">
        <v>0</v>
      </c>
      <c r="F34" s="17">
        <v>0</v>
      </c>
      <c r="G34" s="17">
        <v>3.6100000000000136</v>
      </c>
      <c r="H34" s="17">
        <v>0</v>
      </c>
      <c r="I34" s="17">
        <v>0</v>
      </c>
      <c r="J34" s="17">
        <v>0</v>
      </c>
      <c r="K34" s="17">
        <v>0</v>
      </c>
      <c r="L34" s="17">
        <v>0</v>
      </c>
      <c r="M34" s="17">
        <v>0</v>
      </c>
      <c r="N34" s="17">
        <v>0</v>
      </c>
      <c r="O34" s="17">
        <v>0</v>
      </c>
      <c r="P34" s="17">
        <v>4.8800000000001091</v>
      </c>
      <c r="Q34" s="20">
        <v>0</v>
      </c>
      <c r="R34" s="20">
        <v>0</v>
      </c>
      <c r="S34" s="20">
        <v>0.17999999999999972</v>
      </c>
      <c r="T34" s="20">
        <v>0</v>
      </c>
      <c r="U34" s="20">
        <v>0</v>
      </c>
      <c r="V34" s="20">
        <v>0</v>
      </c>
      <c r="W34" s="20">
        <v>0</v>
      </c>
      <c r="X34" s="20">
        <v>0</v>
      </c>
      <c r="Y34" s="20">
        <v>0</v>
      </c>
      <c r="Z34" s="20">
        <v>0</v>
      </c>
      <c r="AA34" s="20">
        <v>0</v>
      </c>
      <c r="AB34" s="20">
        <v>0.23999999999999488</v>
      </c>
      <c r="AC34" s="17">
        <v>0</v>
      </c>
      <c r="AD34" s="17">
        <v>0</v>
      </c>
      <c r="AE34" s="17">
        <v>1.3000000000000114</v>
      </c>
      <c r="AF34" s="17">
        <v>0</v>
      </c>
      <c r="AG34" s="17">
        <v>0</v>
      </c>
      <c r="AH34" s="17">
        <v>0</v>
      </c>
      <c r="AI34" s="17">
        <v>0</v>
      </c>
      <c r="AJ34" s="17">
        <v>0</v>
      </c>
      <c r="AK34" s="17">
        <v>0</v>
      </c>
      <c r="AL34" s="17">
        <v>0</v>
      </c>
      <c r="AM34" s="17">
        <v>0</v>
      </c>
      <c r="AN34" s="17">
        <v>1.5900000000000318</v>
      </c>
      <c r="AO34" s="20">
        <f t="shared" si="9"/>
        <v>0</v>
      </c>
      <c r="AP34" s="20">
        <f t="shared" si="7"/>
        <v>0</v>
      </c>
      <c r="AQ34" s="20">
        <f t="shared" si="7"/>
        <v>5.0900000000000247</v>
      </c>
      <c r="AR34" s="20">
        <f t="shared" si="7"/>
        <v>0</v>
      </c>
      <c r="AS34" s="20">
        <f t="shared" si="7"/>
        <v>0</v>
      </c>
      <c r="AT34" s="20">
        <f t="shared" si="7"/>
        <v>0</v>
      </c>
      <c r="AU34" s="20">
        <f t="shared" si="7"/>
        <v>0</v>
      </c>
      <c r="AV34" s="20">
        <f t="shared" si="7"/>
        <v>0</v>
      </c>
      <c r="AW34" s="20">
        <f t="shared" si="7"/>
        <v>0</v>
      </c>
      <c r="AX34" s="20">
        <f t="shared" si="7"/>
        <v>0</v>
      </c>
      <c r="AY34" s="20">
        <f t="shared" si="7"/>
        <v>0</v>
      </c>
      <c r="AZ34" s="20">
        <f t="shared" si="7"/>
        <v>6.7100000000001359</v>
      </c>
      <c r="BA34" s="17">
        <v>0</v>
      </c>
      <c r="BB34" s="17">
        <v>0</v>
      </c>
      <c r="BC34" s="17">
        <v>0.04</v>
      </c>
      <c r="BD34" s="17">
        <v>0</v>
      </c>
      <c r="BE34" s="17">
        <v>0</v>
      </c>
      <c r="BF34" s="17">
        <v>0</v>
      </c>
      <c r="BG34" s="17">
        <v>0</v>
      </c>
      <c r="BH34" s="17">
        <v>0</v>
      </c>
      <c r="BI34" s="17">
        <v>0</v>
      </c>
      <c r="BJ34" s="17">
        <v>0</v>
      </c>
      <c r="BK34" s="17">
        <v>0</v>
      </c>
      <c r="BL34" s="17">
        <v>0.06</v>
      </c>
      <c r="BM34" s="20">
        <f t="shared" si="10"/>
        <v>0</v>
      </c>
      <c r="BN34" s="20">
        <f t="shared" si="8"/>
        <v>0</v>
      </c>
      <c r="BO34" s="20">
        <f t="shared" si="8"/>
        <v>5.1300000000000248</v>
      </c>
      <c r="BP34" s="20">
        <f t="shared" si="8"/>
        <v>0</v>
      </c>
      <c r="BQ34" s="20">
        <f t="shared" si="8"/>
        <v>0</v>
      </c>
      <c r="BR34" s="20">
        <f t="shared" si="8"/>
        <v>0</v>
      </c>
      <c r="BS34" s="20">
        <f t="shared" si="8"/>
        <v>0</v>
      </c>
      <c r="BT34" s="20">
        <f t="shared" si="8"/>
        <v>0</v>
      </c>
      <c r="BU34" s="20">
        <f t="shared" si="8"/>
        <v>0</v>
      </c>
      <c r="BV34" s="20">
        <f t="shared" si="8"/>
        <v>0</v>
      </c>
      <c r="BW34" s="20">
        <f t="shared" si="8"/>
        <v>0</v>
      </c>
      <c r="BX34" s="20">
        <f t="shared" si="8"/>
        <v>6.7700000000001355</v>
      </c>
      <c r="BY34" s="17">
        <f t="shared" si="3"/>
        <v>8.4900000000001228</v>
      </c>
      <c r="BZ34" s="17">
        <f t="shared" si="4"/>
        <v>0.4199999999999946</v>
      </c>
      <c r="CA34" s="17">
        <f t="shared" si="5"/>
        <v>2.9900000000000433</v>
      </c>
      <c r="CB34" s="17">
        <f t="shared" si="6"/>
        <v>11.90000000000016</v>
      </c>
    </row>
    <row r="35" spans="1:80" x14ac:dyDescent="0.25">
      <c r="A35" t="str">
        <f t="shared" si="0"/>
        <v>CMH.CMH1</v>
      </c>
      <c r="B35" s="1" t="s">
        <v>57</v>
      </c>
      <c r="C35" s="1" t="s">
        <v>58</v>
      </c>
      <c r="D35" s="1" t="s">
        <v>58</v>
      </c>
      <c r="E35" s="17">
        <v>459.21999999999753</v>
      </c>
      <c r="F35" s="17">
        <v>306.38000000000102</v>
      </c>
      <c r="G35" s="17">
        <v>592.0199999999968</v>
      </c>
      <c r="H35" s="17">
        <v>940.87999999999738</v>
      </c>
      <c r="I35" s="17">
        <v>518.4800000000032</v>
      </c>
      <c r="J35" s="17">
        <v>339.5199999999968</v>
      </c>
      <c r="K35" s="17">
        <v>107.74000000000069</v>
      </c>
      <c r="L35" s="17">
        <v>351.15000000000146</v>
      </c>
      <c r="M35" s="17">
        <v>576.82000000000698</v>
      </c>
      <c r="N35" s="17">
        <v>411.13000000000102</v>
      </c>
      <c r="O35" s="17">
        <v>600.81000000000495</v>
      </c>
      <c r="P35" s="17">
        <v>387.09000000000378</v>
      </c>
      <c r="Q35" s="20">
        <v>22.960000000000036</v>
      </c>
      <c r="R35" s="20">
        <v>15.32000000000005</v>
      </c>
      <c r="S35" s="20">
        <v>29.599999999999909</v>
      </c>
      <c r="T35" s="20">
        <v>47.039999999999964</v>
      </c>
      <c r="U35" s="20">
        <v>25.919999999999845</v>
      </c>
      <c r="V35" s="20">
        <v>16.9699999999998</v>
      </c>
      <c r="W35" s="20">
        <v>5.3799999999999955</v>
      </c>
      <c r="X35" s="20">
        <v>17.559999999999945</v>
      </c>
      <c r="Y35" s="20">
        <v>28.839999999999918</v>
      </c>
      <c r="Z35" s="20">
        <v>20.549999999999955</v>
      </c>
      <c r="AA35" s="20">
        <v>30.039999999999964</v>
      </c>
      <c r="AB35" s="20">
        <v>19.360000000000014</v>
      </c>
      <c r="AC35" s="17">
        <v>169.54999999999927</v>
      </c>
      <c r="AD35" s="17">
        <v>111.6299999999992</v>
      </c>
      <c r="AE35" s="17">
        <v>213</v>
      </c>
      <c r="AF35" s="17">
        <v>334.32999999999811</v>
      </c>
      <c r="AG35" s="17">
        <v>182.21000000000095</v>
      </c>
      <c r="AH35" s="17">
        <v>117.96000000000004</v>
      </c>
      <c r="AI35" s="17">
        <v>37.010000000000218</v>
      </c>
      <c r="AJ35" s="17">
        <v>119.21000000000004</v>
      </c>
      <c r="AK35" s="17">
        <v>193.51000000000022</v>
      </c>
      <c r="AL35" s="17">
        <v>136.32999999999993</v>
      </c>
      <c r="AM35" s="17">
        <v>197.19000000000051</v>
      </c>
      <c r="AN35" s="17">
        <v>125.77000000000044</v>
      </c>
      <c r="AO35" s="20">
        <f t="shared" si="9"/>
        <v>651.72999999999683</v>
      </c>
      <c r="AP35" s="20">
        <f t="shared" si="7"/>
        <v>433.33000000000027</v>
      </c>
      <c r="AQ35" s="20">
        <f t="shared" si="7"/>
        <v>834.61999999999671</v>
      </c>
      <c r="AR35" s="20">
        <f t="shared" si="7"/>
        <v>1322.2499999999955</v>
      </c>
      <c r="AS35" s="20">
        <f t="shared" si="7"/>
        <v>726.61000000000399</v>
      </c>
      <c r="AT35" s="20">
        <f t="shared" si="7"/>
        <v>474.44999999999663</v>
      </c>
      <c r="AU35" s="20">
        <f t="shared" si="7"/>
        <v>150.1300000000009</v>
      </c>
      <c r="AV35" s="20">
        <f t="shared" si="7"/>
        <v>487.92000000000144</v>
      </c>
      <c r="AW35" s="20">
        <f t="shared" si="7"/>
        <v>799.17000000000712</v>
      </c>
      <c r="AX35" s="20">
        <f t="shared" si="7"/>
        <v>568.0100000000009</v>
      </c>
      <c r="AY35" s="20">
        <f t="shared" si="7"/>
        <v>828.04000000000542</v>
      </c>
      <c r="AZ35" s="20">
        <f t="shared" si="7"/>
        <v>532.22000000000423</v>
      </c>
      <c r="BA35" s="17">
        <v>5.38</v>
      </c>
      <c r="BB35" s="17">
        <v>3.59</v>
      </c>
      <c r="BC35" s="17">
        <v>6.93</v>
      </c>
      <c r="BD35" s="17">
        <v>11.02</v>
      </c>
      <c r="BE35" s="17">
        <v>6.07</v>
      </c>
      <c r="BF35" s="17">
        <v>3.98</v>
      </c>
      <c r="BG35" s="17">
        <v>1.26</v>
      </c>
      <c r="BH35" s="17">
        <v>4.1100000000000003</v>
      </c>
      <c r="BI35" s="17">
        <v>6.76</v>
      </c>
      <c r="BJ35" s="17">
        <v>4.82</v>
      </c>
      <c r="BK35" s="17">
        <v>7.04</v>
      </c>
      <c r="BL35" s="17">
        <v>4.53</v>
      </c>
      <c r="BM35" s="20">
        <f t="shared" si="10"/>
        <v>657.10999999999683</v>
      </c>
      <c r="BN35" s="20">
        <f t="shared" si="8"/>
        <v>436.92000000000024</v>
      </c>
      <c r="BO35" s="20">
        <f t="shared" si="8"/>
        <v>841.54999999999666</v>
      </c>
      <c r="BP35" s="20">
        <f t="shared" si="8"/>
        <v>1333.2699999999954</v>
      </c>
      <c r="BQ35" s="20">
        <f t="shared" si="8"/>
        <v>732.68000000000404</v>
      </c>
      <c r="BR35" s="20">
        <f t="shared" si="8"/>
        <v>478.42999999999665</v>
      </c>
      <c r="BS35" s="20">
        <f t="shared" si="8"/>
        <v>151.3900000000009</v>
      </c>
      <c r="BT35" s="20">
        <f t="shared" si="8"/>
        <v>492.03000000000145</v>
      </c>
      <c r="BU35" s="20">
        <f t="shared" si="8"/>
        <v>805.93000000000711</v>
      </c>
      <c r="BV35" s="20">
        <f t="shared" si="8"/>
        <v>572.83000000000095</v>
      </c>
      <c r="BW35" s="20">
        <f t="shared" si="8"/>
        <v>835.08000000000538</v>
      </c>
      <c r="BX35" s="20">
        <f t="shared" si="8"/>
        <v>536.75000000000421</v>
      </c>
      <c r="BY35" s="17">
        <f t="shared" si="3"/>
        <v>5591.2400000000116</v>
      </c>
      <c r="BZ35" s="17">
        <f t="shared" si="4"/>
        <v>279.5399999999994</v>
      </c>
      <c r="CA35" s="17">
        <f t="shared" si="5"/>
        <v>2003.1899999999987</v>
      </c>
      <c r="CB35" s="17">
        <f t="shared" si="6"/>
        <v>7873.9700000000103</v>
      </c>
    </row>
    <row r="36" spans="1:80" x14ac:dyDescent="0.25">
      <c r="A36" t="str">
        <f t="shared" si="0"/>
        <v>CNRL.CNR5</v>
      </c>
      <c r="B36" s="1" t="s">
        <v>59</v>
      </c>
      <c r="C36" s="1" t="s">
        <v>60</v>
      </c>
      <c r="D36" s="1" t="s">
        <v>60</v>
      </c>
      <c r="E36" s="17">
        <v>0</v>
      </c>
      <c r="F36" s="17">
        <v>0</v>
      </c>
      <c r="G36" s="17">
        <v>0</v>
      </c>
      <c r="H36" s="17">
        <v>0</v>
      </c>
      <c r="I36" s="17">
        <v>0</v>
      </c>
      <c r="J36" s="17">
        <v>0</v>
      </c>
      <c r="K36" s="17">
        <v>0</v>
      </c>
      <c r="L36" s="17">
        <v>0</v>
      </c>
      <c r="M36" s="17">
        <v>0</v>
      </c>
      <c r="N36" s="17">
        <v>19.079999999999927</v>
      </c>
      <c r="O36" s="17">
        <v>108.59999999999854</v>
      </c>
      <c r="P36" s="17">
        <v>310.71000000002095</v>
      </c>
      <c r="Q36" s="20">
        <v>0</v>
      </c>
      <c r="R36" s="20">
        <v>0</v>
      </c>
      <c r="S36" s="20">
        <v>0</v>
      </c>
      <c r="T36" s="20">
        <v>0</v>
      </c>
      <c r="U36" s="20">
        <v>0</v>
      </c>
      <c r="V36" s="20">
        <v>0</v>
      </c>
      <c r="W36" s="20">
        <v>0</v>
      </c>
      <c r="X36" s="20">
        <v>0</v>
      </c>
      <c r="Y36" s="20">
        <v>0</v>
      </c>
      <c r="Z36" s="20">
        <v>0.96000000000000796</v>
      </c>
      <c r="AA36" s="20">
        <v>5.4300000000000637</v>
      </c>
      <c r="AB36" s="20">
        <v>15.5300000000002</v>
      </c>
      <c r="AC36" s="17">
        <v>0</v>
      </c>
      <c r="AD36" s="17">
        <v>0</v>
      </c>
      <c r="AE36" s="17">
        <v>0</v>
      </c>
      <c r="AF36" s="17">
        <v>0</v>
      </c>
      <c r="AG36" s="17">
        <v>0</v>
      </c>
      <c r="AH36" s="17">
        <v>0</v>
      </c>
      <c r="AI36" s="17">
        <v>0</v>
      </c>
      <c r="AJ36" s="17">
        <v>0</v>
      </c>
      <c r="AK36" s="17">
        <v>0</v>
      </c>
      <c r="AL36" s="17">
        <v>6.3299999999999272</v>
      </c>
      <c r="AM36" s="17">
        <v>35.649999999999636</v>
      </c>
      <c r="AN36" s="17">
        <v>100.96000000000276</v>
      </c>
      <c r="AO36" s="20">
        <f t="shared" si="9"/>
        <v>0</v>
      </c>
      <c r="AP36" s="20">
        <f t="shared" si="7"/>
        <v>0</v>
      </c>
      <c r="AQ36" s="20">
        <f t="shared" si="7"/>
        <v>0</v>
      </c>
      <c r="AR36" s="20">
        <f t="shared" si="7"/>
        <v>0</v>
      </c>
      <c r="AS36" s="20">
        <f t="shared" si="7"/>
        <v>0</v>
      </c>
      <c r="AT36" s="20">
        <f t="shared" si="7"/>
        <v>0</v>
      </c>
      <c r="AU36" s="20">
        <f t="shared" si="7"/>
        <v>0</v>
      </c>
      <c r="AV36" s="20">
        <f t="shared" si="7"/>
        <v>0</v>
      </c>
      <c r="AW36" s="20">
        <f t="shared" si="7"/>
        <v>0</v>
      </c>
      <c r="AX36" s="20">
        <f t="shared" si="7"/>
        <v>26.369999999999862</v>
      </c>
      <c r="AY36" s="20">
        <f t="shared" si="7"/>
        <v>149.67999999999824</v>
      </c>
      <c r="AZ36" s="20">
        <f t="shared" si="7"/>
        <v>427.20000000002392</v>
      </c>
      <c r="BA36" s="17">
        <v>0</v>
      </c>
      <c r="BB36" s="17">
        <v>0</v>
      </c>
      <c r="BC36" s="17">
        <v>0</v>
      </c>
      <c r="BD36" s="17">
        <v>0</v>
      </c>
      <c r="BE36" s="17">
        <v>0</v>
      </c>
      <c r="BF36" s="17">
        <v>0</v>
      </c>
      <c r="BG36" s="17">
        <v>0</v>
      </c>
      <c r="BH36" s="17">
        <v>0</v>
      </c>
      <c r="BI36" s="17">
        <v>0</v>
      </c>
      <c r="BJ36" s="17">
        <v>0.22</v>
      </c>
      <c r="BK36" s="17">
        <v>1.27</v>
      </c>
      <c r="BL36" s="17">
        <v>3.64</v>
      </c>
      <c r="BM36" s="20">
        <f t="shared" si="10"/>
        <v>0</v>
      </c>
      <c r="BN36" s="20">
        <f t="shared" si="8"/>
        <v>0</v>
      </c>
      <c r="BO36" s="20">
        <f t="shared" si="8"/>
        <v>0</v>
      </c>
      <c r="BP36" s="20">
        <f t="shared" si="8"/>
        <v>0</v>
      </c>
      <c r="BQ36" s="20">
        <f t="shared" si="8"/>
        <v>0</v>
      </c>
      <c r="BR36" s="20">
        <f t="shared" si="8"/>
        <v>0</v>
      </c>
      <c r="BS36" s="20">
        <f t="shared" si="8"/>
        <v>0</v>
      </c>
      <c r="BT36" s="20">
        <f t="shared" si="8"/>
        <v>0</v>
      </c>
      <c r="BU36" s="20">
        <f t="shared" si="8"/>
        <v>0</v>
      </c>
      <c r="BV36" s="20">
        <f t="shared" si="8"/>
        <v>26.589999999999861</v>
      </c>
      <c r="BW36" s="20">
        <f t="shared" si="8"/>
        <v>150.94999999999825</v>
      </c>
      <c r="BX36" s="20">
        <f t="shared" si="8"/>
        <v>430.84000000002391</v>
      </c>
      <c r="BY36" s="17">
        <f t="shared" si="3"/>
        <v>438.39000000001943</v>
      </c>
      <c r="BZ36" s="17">
        <f t="shared" si="4"/>
        <v>21.920000000000272</v>
      </c>
      <c r="CA36" s="17">
        <f t="shared" si="5"/>
        <v>148.07000000000232</v>
      </c>
      <c r="CB36" s="17">
        <f t="shared" si="6"/>
        <v>608.38000000002205</v>
      </c>
    </row>
    <row r="37" spans="1:80" x14ac:dyDescent="0.25">
      <c r="A37" t="str">
        <f t="shared" si="0"/>
        <v>VQW.CR1</v>
      </c>
      <c r="B37" s="1" t="s">
        <v>29</v>
      </c>
      <c r="C37" s="1" t="s">
        <v>61</v>
      </c>
      <c r="D37" s="1" t="s">
        <v>61</v>
      </c>
      <c r="E37" s="17">
        <v>424.40000000000146</v>
      </c>
      <c r="F37" s="17">
        <v>371.47000000000116</v>
      </c>
      <c r="G37" s="17">
        <v>441.72999999999956</v>
      </c>
      <c r="H37" s="17">
        <v>670.80999999999767</v>
      </c>
      <c r="I37" s="17">
        <v>330.97000000000116</v>
      </c>
      <c r="J37" s="17">
        <v>243.08999999999651</v>
      </c>
      <c r="K37" s="17">
        <v>148.31999999999971</v>
      </c>
      <c r="L37" s="17">
        <v>209.31999999999971</v>
      </c>
      <c r="M37" s="17">
        <v>182.25999999999749</v>
      </c>
      <c r="N37" s="17">
        <v>428.0199999999968</v>
      </c>
      <c r="O37" s="17">
        <v>595.99999999999272</v>
      </c>
      <c r="P37" s="17">
        <v>257.02999999999884</v>
      </c>
      <c r="Q37" s="20">
        <v>21.220000000000027</v>
      </c>
      <c r="R37" s="20">
        <v>18.569999999999936</v>
      </c>
      <c r="S37" s="20">
        <v>22.079999999999927</v>
      </c>
      <c r="T37" s="20">
        <v>33.539999999999964</v>
      </c>
      <c r="U37" s="20">
        <v>16.550000000000068</v>
      </c>
      <c r="V37" s="20">
        <v>12.160000000000082</v>
      </c>
      <c r="W37" s="20">
        <v>7.4200000000000159</v>
      </c>
      <c r="X37" s="20">
        <v>10.45999999999998</v>
      </c>
      <c r="Y37" s="20">
        <v>9.1200000000000045</v>
      </c>
      <c r="Z37" s="20">
        <v>21.400000000000091</v>
      </c>
      <c r="AA37" s="20">
        <v>29.799999999999955</v>
      </c>
      <c r="AB37" s="20">
        <v>12.850000000000023</v>
      </c>
      <c r="AC37" s="17">
        <v>156.70000000000073</v>
      </c>
      <c r="AD37" s="17">
        <v>135.34000000000015</v>
      </c>
      <c r="AE37" s="17">
        <v>158.92999999999938</v>
      </c>
      <c r="AF37" s="17">
        <v>238.36999999999898</v>
      </c>
      <c r="AG37" s="17">
        <v>116.31999999999971</v>
      </c>
      <c r="AH37" s="17">
        <v>84.460000000000036</v>
      </c>
      <c r="AI37" s="17">
        <v>50.949999999999818</v>
      </c>
      <c r="AJ37" s="17">
        <v>71.070000000000164</v>
      </c>
      <c r="AK37" s="17">
        <v>61.140000000000327</v>
      </c>
      <c r="AL37" s="17">
        <v>141.92000000000007</v>
      </c>
      <c r="AM37" s="17">
        <v>195.61000000000058</v>
      </c>
      <c r="AN37" s="17">
        <v>83.519999999999527</v>
      </c>
      <c r="AO37" s="20">
        <f t="shared" si="9"/>
        <v>602.32000000000221</v>
      </c>
      <c r="AP37" s="20">
        <f t="shared" si="7"/>
        <v>525.38000000000125</v>
      </c>
      <c r="AQ37" s="20">
        <f t="shared" si="7"/>
        <v>622.73999999999887</v>
      </c>
      <c r="AR37" s="20">
        <f t="shared" si="7"/>
        <v>942.71999999999662</v>
      </c>
      <c r="AS37" s="20">
        <f t="shared" si="7"/>
        <v>463.84000000000094</v>
      </c>
      <c r="AT37" s="20">
        <f t="shared" si="7"/>
        <v>339.70999999999663</v>
      </c>
      <c r="AU37" s="20">
        <f t="shared" si="7"/>
        <v>206.68999999999954</v>
      </c>
      <c r="AV37" s="20">
        <f t="shared" si="7"/>
        <v>290.84999999999985</v>
      </c>
      <c r="AW37" s="20">
        <f t="shared" si="7"/>
        <v>252.51999999999782</v>
      </c>
      <c r="AX37" s="20">
        <f t="shared" si="7"/>
        <v>591.33999999999696</v>
      </c>
      <c r="AY37" s="20">
        <f t="shared" si="7"/>
        <v>821.40999999999326</v>
      </c>
      <c r="AZ37" s="20">
        <f t="shared" si="7"/>
        <v>353.39999999999839</v>
      </c>
      <c r="BA37" s="17">
        <v>4.97</v>
      </c>
      <c r="BB37" s="17">
        <v>4.3499999999999996</v>
      </c>
      <c r="BC37" s="17">
        <v>5.17</v>
      </c>
      <c r="BD37" s="17">
        <v>7.86</v>
      </c>
      <c r="BE37" s="17">
        <v>3.88</v>
      </c>
      <c r="BF37" s="17">
        <v>2.85</v>
      </c>
      <c r="BG37" s="17">
        <v>1.74</v>
      </c>
      <c r="BH37" s="17">
        <v>2.4500000000000002</v>
      </c>
      <c r="BI37" s="17">
        <v>2.13</v>
      </c>
      <c r="BJ37" s="17">
        <v>5.01</v>
      </c>
      <c r="BK37" s="17">
        <v>6.98</v>
      </c>
      <c r="BL37" s="17">
        <v>3.01</v>
      </c>
      <c r="BM37" s="20">
        <f t="shared" si="10"/>
        <v>607.29000000000224</v>
      </c>
      <c r="BN37" s="20">
        <f t="shared" si="8"/>
        <v>529.73000000000127</v>
      </c>
      <c r="BO37" s="20">
        <f t="shared" si="8"/>
        <v>627.90999999999883</v>
      </c>
      <c r="BP37" s="20">
        <f t="shared" si="8"/>
        <v>950.57999999999663</v>
      </c>
      <c r="BQ37" s="20">
        <f t="shared" si="8"/>
        <v>467.72000000000094</v>
      </c>
      <c r="BR37" s="20">
        <f t="shared" si="8"/>
        <v>342.55999999999665</v>
      </c>
      <c r="BS37" s="20">
        <f t="shared" si="8"/>
        <v>208.42999999999955</v>
      </c>
      <c r="BT37" s="20">
        <f t="shared" si="8"/>
        <v>293.29999999999984</v>
      </c>
      <c r="BU37" s="20">
        <f t="shared" si="8"/>
        <v>254.64999999999782</v>
      </c>
      <c r="BV37" s="20">
        <f t="shared" si="8"/>
        <v>596.34999999999695</v>
      </c>
      <c r="BW37" s="20">
        <f t="shared" si="8"/>
        <v>828.38999999999328</v>
      </c>
      <c r="BX37" s="20">
        <f t="shared" si="8"/>
        <v>356.40999999999838</v>
      </c>
      <c r="BY37" s="17">
        <f t="shared" si="3"/>
        <v>4303.4199999999828</v>
      </c>
      <c r="BZ37" s="17">
        <f t="shared" si="4"/>
        <v>215.17000000000007</v>
      </c>
      <c r="CA37" s="17">
        <f t="shared" si="5"/>
        <v>1544.7299999999996</v>
      </c>
      <c r="CB37" s="17">
        <f t="shared" si="6"/>
        <v>6063.3199999999824</v>
      </c>
    </row>
    <row r="38" spans="1:80" x14ac:dyDescent="0.25">
      <c r="A38" t="str">
        <f>B38&amp;"."&amp;IF(D38="CES1/CES2",C38,IF(C38="CRE1/CRE2",C38,D38))</f>
        <v>CHD.CRE1</v>
      </c>
      <c r="B38" s="1" t="s">
        <v>229</v>
      </c>
      <c r="C38" s="1" t="s">
        <v>217</v>
      </c>
      <c r="D38" s="1" t="s">
        <v>217</v>
      </c>
      <c r="E38" s="17">
        <v>0</v>
      </c>
      <c r="F38" s="17">
        <v>0</v>
      </c>
      <c r="G38" s="17">
        <v>0</v>
      </c>
      <c r="H38" s="17">
        <v>0</v>
      </c>
      <c r="I38" s="17">
        <v>0</v>
      </c>
      <c r="J38" s="17">
        <v>0</v>
      </c>
      <c r="K38" s="17">
        <v>0</v>
      </c>
      <c r="L38" s="17">
        <v>0</v>
      </c>
      <c r="M38" s="17">
        <v>0</v>
      </c>
      <c r="N38" s="17">
        <v>0</v>
      </c>
      <c r="O38" s="17">
        <v>0</v>
      </c>
      <c r="P38" s="17">
        <v>0</v>
      </c>
      <c r="Q38" s="20">
        <v>0</v>
      </c>
      <c r="R38" s="20">
        <v>0</v>
      </c>
      <c r="S38" s="20">
        <v>0</v>
      </c>
      <c r="T38" s="20">
        <v>0</v>
      </c>
      <c r="U38" s="20">
        <v>0</v>
      </c>
      <c r="V38" s="20">
        <v>0</v>
      </c>
      <c r="W38" s="20">
        <v>0</v>
      </c>
      <c r="X38" s="20">
        <v>0</v>
      </c>
      <c r="Y38" s="20">
        <v>0</v>
      </c>
      <c r="Z38" s="20">
        <v>0</v>
      </c>
      <c r="AA38" s="20">
        <v>0</v>
      </c>
      <c r="AB38" s="20">
        <v>0</v>
      </c>
      <c r="AC38" s="17">
        <v>0</v>
      </c>
      <c r="AD38" s="17">
        <v>0</v>
      </c>
      <c r="AE38" s="17">
        <v>0</v>
      </c>
      <c r="AF38" s="17">
        <v>0</v>
      </c>
      <c r="AG38" s="17">
        <v>0</v>
      </c>
      <c r="AH38" s="17">
        <v>0</v>
      </c>
      <c r="AI38" s="17">
        <v>0</v>
      </c>
      <c r="AJ38" s="17">
        <v>0</v>
      </c>
      <c r="AK38" s="17">
        <v>0</v>
      </c>
      <c r="AL38" s="17">
        <v>0</v>
      </c>
      <c r="AM38" s="17">
        <v>0</v>
      </c>
      <c r="AN38" s="17">
        <v>0</v>
      </c>
      <c r="AO38" s="20">
        <f t="shared" si="9"/>
        <v>0</v>
      </c>
      <c r="AP38" s="20">
        <f t="shared" si="7"/>
        <v>0</v>
      </c>
      <c r="AQ38" s="20">
        <f t="shared" si="7"/>
        <v>0</v>
      </c>
      <c r="AR38" s="20">
        <f t="shared" si="7"/>
        <v>0</v>
      </c>
      <c r="AS38" s="20">
        <f t="shared" si="7"/>
        <v>0</v>
      </c>
      <c r="AT38" s="20">
        <f t="shared" si="7"/>
        <v>0</v>
      </c>
      <c r="AU38" s="20">
        <f t="shared" si="7"/>
        <v>0</v>
      </c>
      <c r="AV38" s="20">
        <f t="shared" si="7"/>
        <v>0</v>
      </c>
      <c r="AW38" s="20">
        <f t="shared" si="7"/>
        <v>0</v>
      </c>
      <c r="AX38" s="20">
        <f t="shared" si="7"/>
        <v>0</v>
      </c>
      <c r="AY38" s="20">
        <f t="shared" si="7"/>
        <v>0</v>
      </c>
      <c r="AZ38" s="20">
        <f t="shared" si="7"/>
        <v>0</v>
      </c>
      <c r="BA38" s="17">
        <v>0</v>
      </c>
      <c r="BB38" s="17">
        <v>0</v>
      </c>
      <c r="BC38" s="17">
        <v>0</v>
      </c>
      <c r="BD38" s="17">
        <v>0</v>
      </c>
      <c r="BE38" s="17">
        <v>0</v>
      </c>
      <c r="BF38" s="17">
        <v>0</v>
      </c>
      <c r="BG38" s="17">
        <v>0</v>
      </c>
      <c r="BH38" s="17">
        <v>0</v>
      </c>
      <c r="BI38" s="17">
        <v>0</v>
      </c>
      <c r="BJ38" s="17">
        <v>0</v>
      </c>
      <c r="BK38" s="17">
        <v>0</v>
      </c>
      <c r="BL38" s="17">
        <v>0</v>
      </c>
      <c r="BM38" s="20">
        <f t="shared" si="10"/>
        <v>0</v>
      </c>
      <c r="BN38" s="20">
        <f t="shared" si="8"/>
        <v>0</v>
      </c>
      <c r="BO38" s="20">
        <f t="shared" si="8"/>
        <v>0</v>
      </c>
      <c r="BP38" s="20">
        <f t="shared" si="8"/>
        <v>0</v>
      </c>
      <c r="BQ38" s="20">
        <f t="shared" si="8"/>
        <v>0</v>
      </c>
      <c r="BR38" s="20">
        <f t="shared" si="8"/>
        <v>0</v>
      </c>
      <c r="BS38" s="20">
        <f t="shared" si="8"/>
        <v>0</v>
      </c>
      <c r="BT38" s="20">
        <f t="shared" si="8"/>
        <v>0</v>
      </c>
      <c r="BU38" s="20">
        <f t="shared" si="8"/>
        <v>0</v>
      </c>
      <c r="BV38" s="20">
        <f t="shared" si="8"/>
        <v>0</v>
      </c>
      <c r="BW38" s="20">
        <f t="shared" si="8"/>
        <v>0</v>
      </c>
      <c r="BX38" s="20">
        <f t="shared" si="8"/>
        <v>0</v>
      </c>
      <c r="BY38" s="17">
        <f t="shared" si="3"/>
        <v>0</v>
      </c>
      <c r="BZ38" s="17">
        <f t="shared" si="4"/>
        <v>0</v>
      </c>
      <c r="CA38" s="17">
        <f t="shared" si="5"/>
        <v>0</v>
      </c>
      <c r="CB38" s="17">
        <f t="shared" si="6"/>
        <v>0</v>
      </c>
    </row>
    <row r="39" spans="1:80" x14ac:dyDescent="0.25">
      <c r="A39" t="str">
        <f t="shared" ref="A39:A102" si="11">B39&amp;"."&amp;IF(D39="CES1/CES2",C39,IF(C39="CRE1/CRE2",C39,D39))</f>
        <v>CHD.CRE2</v>
      </c>
      <c r="B39" s="1" t="s">
        <v>229</v>
      </c>
      <c r="C39" s="1" t="s">
        <v>218</v>
      </c>
      <c r="D39" s="1" t="s">
        <v>218</v>
      </c>
      <c r="E39" s="17">
        <v>0</v>
      </c>
      <c r="F39" s="17">
        <v>0</v>
      </c>
      <c r="G39" s="17">
        <v>0</v>
      </c>
      <c r="H39" s="17">
        <v>0</v>
      </c>
      <c r="I39" s="17">
        <v>0</v>
      </c>
      <c r="J39" s="17">
        <v>0</v>
      </c>
      <c r="K39" s="17">
        <v>0</v>
      </c>
      <c r="L39" s="17">
        <v>0</v>
      </c>
      <c r="M39" s="17">
        <v>0</v>
      </c>
      <c r="N39" s="17">
        <v>0</v>
      </c>
      <c r="O39" s="17">
        <v>0</v>
      </c>
      <c r="P39" s="17">
        <v>0</v>
      </c>
      <c r="Q39" s="20">
        <v>0</v>
      </c>
      <c r="R39" s="20">
        <v>0</v>
      </c>
      <c r="S39" s="20">
        <v>0</v>
      </c>
      <c r="T39" s="20">
        <v>0</v>
      </c>
      <c r="U39" s="20">
        <v>0</v>
      </c>
      <c r="V39" s="20">
        <v>0</v>
      </c>
      <c r="W39" s="20">
        <v>0</v>
      </c>
      <c r="X39" s="20">
        <v>0</v>
      </c>
      <c r="Y39" s="20">
        <v>0</v>
      </c>
      <c r="Z39" s="20">
        <v>0</v>
      </c>
      <c r="AA39" s="20">
        <v>0</v>
      </c>
      <c r="AB39" s="20">
        <v>0</v>
      </c>
      <c r="AC39" s="17">
        <v>0</v>
      </c>
      <c r="AD39" s="17">
        <v>0</v>
      </c>
      <c r="AE39" s="17">
        <v>0</v>
      </c>
      <c r="AF39" s="17">
        <v>0</v>
      </c>
      <c r="AG39" s="17">
        <v>0</v>
      </c>
      <c r="AH39" s="17">
        <v>0</v>
      </c>
      <c r="AI39" s="17">
        <v>0</v>
      </c>
      <c r="AJ39" s="17">
        <v>0</v>
      </c>
      <c r="AK39" s="17">
        <v>0</v>
      </c>
      <c r="AL39" s="17">
        <v>0</v>
      </c>
      <c r="AM39" s="17">
        <v>0</v>
      </c>
      <c r="AN39" s="17">
        <v>0</v>
      </c>
      <c r="AO39" s="20">
        <f t="shared" si="9"/>
        <v>0</v>
      </c>
      <c r="AP39" s="20">
        <f t="shared" si="7"/>
        <v>0</v>
      </c>
      <c r="AQ39" s="20">
        <f t="shared" si="7"/>
        <v>0</v>
      </c>
      <c r="AR39" s="20">
        <f t="shared" si="7"/>
        <v>0</v>
      </c>
      <c r="AS39" s="20">
        <f t="shared" si="7"/>
        <v>0</v>
      </c>
      <c r="AT39" s="20">
        <f t="shared" si="7"/>
        <v>0</v>
      </c>
      <c r="AU39" s="20">
        <f t="shared" si="7"/>
        <v>0</v>
      </c>
      <c r="AV39" s="20">
        <f t="shared" si="7"/>
        <v>0</v>
      </c>
      <c r="AW39" s="20">
        <f t="shared" si="7"/>
        <v>0</v>
      </c>
      <c r="AX39" s="20">
        <f t="shared" si="7"/>
        <v>0</v>
      </c>
      <c r="AY39" s="20">
        <f t="shared" si="7"/>
        <v>0</v>
      </c>
      <c r="AZ39" s="20">
        <f t="shared" si="7"/>
        <v>0</v>
      </c>
      <c r="BA39" s="17">
        <v>0</v>
      </c>
      <c r="BB39" s="17">
        <v>0</v>
      </c>
      <c r="BC39" s="17">
        <v>0</v>
      </c>
      <c r="BD39" s="17">
        <v>0</v>
      </c>
      <c r="BE39" s="17">
        <v>0</v>
      </c>
      <c r="BF39" s="17">
        <v>0</v>
      </c>
      <c r="BG39" s="17">
        <v>0</v>
      </c>
      <c r="BH39" s="17">
        <v>0</v>
      </c>
      <c r="BI39" s="17">
        <v>0</v>
      </c>
      <c r="BJ39" s="17">
        <v>0</v>
      </c>
      <c r="BK39" s="17">
        <v>0</v>
      </c>
      <c r="BL39" s="17">
        <v>0</v>
      </c>
      <c r="BM39" s="20">
        <f t="shared" si="10"/>
        <v>0</v>
      </c>
      <c r="BN39" s="20">
        <f t="shared" si="8"/>
        <v>0</v>
      </c>
      <c r="BO39" s="20">
        <f t="shared" si="8"/>
        <v>0</v>
      </c>
      <c r="BP39" s="20">
        <f t="shared" si="8"/>
        <v>0</v>
      </c>
      <c r="BQ39" s="20">
        <f t="shared" si="8"/>
        <v>0</v>
      </c>
      <c r="BR39" s="20">
        <f t="shared" si="8"/>
        <v>0</v>
      </c>
      <c r="BS39" s="20">
        <f t="shared" si="8"/>
        <v>0</v>
      </c>
      <c r="BT39" s="20">
        <f t="shared" si="8"/>
        <v>0</v>
      </c>
      <c r="BU39" s="20">
        <f t="shared" si="8"/>
        <v>0</v>
      </c>
      <c r="BV39" s="20">
        <f t="shared" si="8"/>
        <v>0</v>
      </c>
      <c r="BW39" s="20">
        <f t="shared" si="8"/>
        <v>0</v>
      </c>
      <c r="BX39" s="20">
        <f t="shared" si="8"/>
        <v>0</v>
      </c>
      <c r="BY39" s="17">
        <f t="shared" si="3"/>
        <v>0</v>
      </c>
      <c r="BZ39" s="17">
        <f t="shared" si="4"/>
        <v>0</v>
      </c>
      <c r="CA39" s="17">
        <f t="shared" si="5"/>
        <v>0</v>
      </c>
      <c r="CB39" s="17">
        <f t="shared" si="6"/>
        <v>0</v>
      </c>
    </row>
    <row r="40" spans="1:80" x14ac:dyDescent="0.25">
      <c r="A40" t="str">
        <f t="shared" si="11"/>
        <v>CHD.CRE3</v>
      </c>
      <c r="B40" s="1" t="s">
        <v>229</v>
      </c>
      <c r="C40" s="1" t="s">
        <v>62</v>
      </c>
      <c r="D40" s="1" t="s">
        <v>62</v>
      </c>
      <c r="E40" s="17">
        <v>85.680000000000291</v>
      </c>
      <c r="F40" s="17">
        <v>67.060000000004948</v>
      </c>
      <c r="G40" s="17">
        <v>69.090000000000146</v>
      </c>
      <c r="H40" s="17">
        <v>109.2300000000032</v>
      </c>
      <c r="I40" s="17">
        <v>61.900000000001455</v>
      </c>
      <c r="J40" s="17">
        <v>31.6299999999992</v>
      </c>
      <c r="K40" s="17">
        <v>35.300000000001091</v>
      </c>
      <c r="L40" s="17">
        <v>45.889999999999418</v>
      </c>
      <c r="M40" s="17">
        <v>45.270000000000437</v>
      </c>
      <c r="N40" s="17">
        <v>83.159999999996217</v>
      </c>
      <c r="O40" s="17">
        <v>96.680000000000291</v>
      </c>
      <c r="P40" s="17">
        <v>48.539999999997235</v>
      </c>
      <c r="Q40" s="20">
        <v>4.2800000000002001</v>
      </c>
      <c r="R40" s="20">
        <v>3.3600000000000136</v>
      </c>
      <c r="S40" s="20">
        <v>3.4600000000000364</v>
      </c>
      <c r="T40" s="20">
        <v>5.4600000000000364</v>
      </c>
      <c r="U40" s="20">
        <v>3.0900000000000318</v>
      </c>
      <c r="V40" s="20">
        <v>1.589999999999975</v>
      </c>
      <c r="W40" s="20">
        <v>1.7699999999999818</v>
      </c>
      <c r="X40" s="20">
        <v>2.3000000000000682</v>
      </c>
      <c r="Y40" s="20">
        <v>2.2599999999999909</v>
      </c>
      <c r="Z40" s="20">
        <v>4.1600000000000819</v>
      </c>
      <c r="AA40" s="20">
        <v>4.8300000000001546</v>
      </c>
      <c r="AB40" s="20">
        <v>2.4200000000000728</v>
      </c>
      <c r="AC40" s="17">
        <v>31.6299999999992</v>
      </c>
      <c r="AD40" s="17">
        <v>24.430000000000291</v>
      </c>
      <c r="AE40" s="17">
        <v>24.860000000000582</v>
      </c>
      <c r="AF40" s="17">
        <v>38.809999999999491</v>
      </c>
      <c r="AG40" s="17">
        <v>21.760000000000218</v>
      </c>
      <c r="AH40" s="17">
        <v>10.990000000000236</v>
      </c>
      <c r="AI40" s="17">
        <v>12.130000000000109</v>
      </c>
      <c r="AJ40" s="17">
        <v>15.580000000000837</v>
      </c>
      <c r="AK40" s="17">
        <v>15.190000000000509</v>
      </c>
      <c r="AL40" s="17">
        <v>27.569999999999709</v>
      </c>
      <c r="AM40" s="17">
        <v>31.730000000001382</v>
      </c>
      <c r="AN40" s="17">
        <v>15.770000000000437</v>
      </c>
      <c r="AO40" s="20">
        <f t="shared" si="9"/>
        <v>121.58999999999969</v>
      </c>
      <c r="AP40" s="20">
        <f t="shared" si="7"/>
        <v>94.850000000005252</v>
      </c>
      <c r="AQ40" s="20">
        <f t="shared" si="7"/>
        <v>97.410000000000764</v>
      </c>
      <c r="AR40" s="20">
        <f t="shared" si="7"/>
        <v>153.50000000000273</v>
      </c>
      <c r="AS40" s="20">
        <f t="shared" si="7"/>
        <v>86.750000000001705</v>
      </c>
      <c r="AT40" s="20">
        <f t="shared" si="7"/>
        <v>44.209999999999411</v>
      </c>
      <c r="AU40" s="20">
        <f t="shared" si="7"/>
        <v>49.200000000001182</v>
      </c>
      <c r="AV40" s="20">
        <f t="shared" si="7"/>
        <v>63.770000000000323</v>
      </c>
      <c r="AW40" s="20">
        <f t="shared" si="7"/>
        <v>62.720000000000937</v>
      </c>
      <c r="AX40" s="20">
        <f t="shared" si="7"/>
        <v>114.88999999999601</v>
      </c>
      <c r="AY40" s="20">
        <f t="shared" si="7"/>
        <v>133.24000000000183</v>
      </c>
      <c r="AZ40" s="20">
        <f t="shared" si="7"/>
        <v>66.729999999997744</v>
      </c>
      <c r="BA40" s="17">
        <v>1</v>
      </c>
      <c r="BB40" s="17">
        <v>0.79</v>
      </c>
      <c r="BC40" s="17">
        <v>0.81</v>
      </c>
      <c r="BD40" s="17">
        <v>1.28</v>
      </c>
      <c r="BE40" s="17">
        <v>0.72</v>
      </c>
      <c r="BF40" s="17">
        <v>0.37</v>
      </c>
      <c r="BG40" s="17">
        <v>0.41</v>
      </c>
      <c r="BH40" s="17">
        <v>0.54</v>
      </c>
      <c r="BI40" s="17">
        <v>0.53</v>
      </c>
      <c r="BJ40" s="17">
        <v>0.97</v>
      </c>
      <c r="BK40" s="17">
        <v>1.1299999999999999</v>
      </c>
      <c r="BL40" s="17">
        <v>0.56999999999999995</v>
      </c>
      <c r="BM40" s="20">
        <f t="shared" si="10"/>
        <v>122.58999999999969</v>
      </c>
      <c r="BN40" s="20">
        <f t="shared" si="8"/>
        <v>95.640000000005259</v>
      </c>
      <c r="BO40" s="20">
        <f t="shared" si="8"/>
        <v>98.220000000000766</v>
      </c>
      <c r="BP40" s="20">
        <f t="shared" si="8"/>
        <v>154.78000000000273</v>
      </c>
      <c r="BQ40" s="20">
        <f t="shared" si="8"/>
        <v>87.470000000001704</v>
      </c>
      <c r="BR40" s="20">
        <f t="shared" si="8"/>
        <v>44.579999999999409</v>
      </c>
      <c r="BS40" s="20">
        <f t="shared" si="8"/>
        <v>49.610000000001179</v>
      </c>
      <c r="BT40" s="20">
        <f t="shared" si="8"/>
        <v>64.310000000000329</v>
      </c>
      <c r="BU40" s="20">
        <f t="shared" si="8"/>
        <v>63.250000000000938</v>
      </c>
      <c r="BV40" s="20">
        <f t="shared" si="8"/>
        <v>115.85999999999601</v>
      </c>
      <c r="BW40" s="20">
        <f t="shared" si="8"/>
        <v>134.37000000000182</v>
      </c>
      <c r="BX40" s="20">
        <f t="shared" si="8"/>
        <v>67.299999999997738</v>
      </c>
      <c r="BY40" s="17">
        <f t="shared" si="3"/>
        <v>779.43000000000393</v>
      </c>
      <c r="BZ40" s="17">
        <f t="shared" si="4"/>
        <v>38.980000000000643</v>
      </c>
      <c r="CA40" s="17">
        <f t="shared" si="5"/>
        <v>279.57000000000306</v>
      </c>
      <c r="CB40" s="17">
        <f t="shared" si="6"/>
        <v>1097.9800000000075</v>
      </c>
    </row>
    <row r="41" spans="1:80" x14ac:dyDescent="0.25">
      <c r="A41" t="str">
        <f t="shared" si="11"/>
        <v>CONS.BCHIMP</v>
      </c>
      <c r="B41" s="1" t="s">
        <v>650</v>
      </c>
      <c r="C41" s="1" t="s">
        <v>651</v>
      </c>
      <c r="D41" s="1" t="s">
        <v>21</v>
      </c>
      <c r="E41" s="17">
        <v>0</v>
      </c>
      <c r="F41" s="17">
        <v>1.1600000000000037</v>
      </c>
      <c r="G41" s="17">
        <v>1.0300000000000082</v>
      </c>
      <c r="H41" s="17">
        <v>0</v>
      </c>
      <c r="I41" s="17">
        <v>0</v>
      </c>
      <c r="J41" s="17">
        <v>0</v>
      </c>
      <c r="K41" s="17">
        <v>0</v>
      </c>
      <c r="L41" s="17">
        <v>0</v>
      </c>
      <c r="M41" s="17">
        <v>0</v>
      </c>
      <c r="N41" s="17">
        <v>0</v>
      </c>
      <c r="O41" s="17">
        <v>0</v>
      </c>
      <c r="P41" s="17">
        <v>0</v>
      </c>
      <c r="Q41" s="20">
        <v>0</v>
      </c>
      <c r="R41" s="20">
        <v>5.0000000000000044E-2</v>
      </c>
      <c r="S41" s="20">
        <v>4.9999999999999933E-2</v>
      </c>
      <c r="T41" s="20">
        <v>0</v>
      </c>
      <c r="U41" s="20">
        <v>0</v>
      </c>
      <c r="V41" s="20">
        <v>0</v>
      </c>
      <c r="W41" s="20">
        <v>0</v>
      </c>
      <c r="X41" s="20">
        <v>0</v>
      </c>
      <c r="Y41" s="20">
        <v>0</v>
      </c>
      <c r="Z41" s="20">
        <v>0</v>
      </c>
      <c r="AA41" s="20">
        <v>0</v>
      </c>
      <c r="AB41" s="20">
        <v>0</v>
      </c>
      <c r="AC41" s="17">
        <v>0</v>
      </c>
      <c r="AD41" s="17">
        <v>0.41999999999999993</v>
      </c>
      <c r="AE41" s="17">
        <v>0.37000000000000011</v>
      </c>
      <c r="AF41" s="17">
        <v>0</v>
      </c>
      <c r="AG41" s="17">
        <v>0</v>
      </c>
      <c r="AH41" s="17">
        <v>0</v>
      </c>
      <c r="AI41" s="17">
        <v>0</v>
      </c>
      <c r="AJ41" s="17">
        <v>0</v>
      </c>
      <c r="AK41" s="17">
        <v>0</v>
      </c>
      <c r="AL41" s="17">
        <v>0</v>
      </c>
      <c r="AM41" s="17">
        <v>0</v>
      </c>
      <c r="AN41" s="17">
        <v>0</v>
      </c>
      <c r="AO41" s="20">
        <f t="shared" si="9"/>
        <v>0</v>
      </c>
      <c r="AP41" s="20">
        <f t="shared" si="7"/>
        <v>1.6300000000000037</v>
      </c>
      <c r="AQ41" s="20">
        <f t="shared" si="7"/>
        <v>1.4500000000000082</v>
      </c>
      <c r="AR41" s="20">
        <f t="shared" si="7"/>
        <v>0</v>
      </c>
      <c r="AS41" s="20">
        <f t="shared" si="7"/>
        <v>0</v>
      </c>
      <c r="AT41" s="20">
        <f t="shared" si="7"/>
        <v>0</v>
      </c>
      <c r="AU41" s="20">
        <f t="shared" si="7"/>
        <v>0</v>
      </c>
      <c r="AV41" s="20">
        <f t="shared" si="7"/>
        <v>0</v>
      </c>
      <c r="AW41" s="20">
        <f t="shared" si="7"/>
        <v>0</v>
      </c>
      <c r="AX41" s="20">
        <f t="shared" si="7"/>
        <v>0</v>
      </c>
      <c r="AY41" s="20">
        <f t="shared" si="7"/>
        <v>0</v>
      </c>
      <c r="AZ41" s="20">
        <f t="shared" si="7"/>
        <v>0</v>
      </c>
      <c r="BA41" s="17">
        <v>0</v>
      </c>
      <c r="BB41" s="17">
        <v>0.01</v>
      </c>
      <c r="BC41" s="17">
        <v>0.01</v>
      </c>
      <c r="BD41" s="17">
        <v>0</v>
      </c>
      <c r="BE41" s="17">
        <v>0</v>
      </c>
      <c r="BF41" s="17">
        <v>0</v>
      </c>
      <c r="BG41" s="17">
        <v>0</v>
      </c>
      <c r="BH41" s="17">
        <v>0</v>
      </c>
      <c r="BI41" s="17">
        <v>0</v>
      </c>
      <c r="BJ41" s="17">
        <v>0</v>
      </c>
      <c r="BK41" s="17">
        <v>0</v>
      </c>
      <c r="BL41" s="17">
        <v>0</v>
      </c>
      <c r="BM41" s="20">
        <f t="shared" si="10"/>
        <v>0</v>
      </c>
      <c r="BN41" s="20">
        <f t="shared" si="8"/>
        <v>1.6400000000000037</v>
      </c>
      <c r="BO41" s="20">
        <f t="shared" si="8"/>
        <v>1.4600000000000082</v>
      </c>
      <c r="BP41" s="20">
        <f t="shared" si="8"/>
        <v>0</v>
      </c>
      <c r="BQ41" s="20">
        <f t="shared" si="8"/>
        <v>0</v>
      </c>
      <c r="BR41" s="20">
        <f t="shared" si="8"/>
        <v>0</v>
      </c>
      <c r="BS41" s="20">
        <f t="shared" si="8"/>
        <v>0</v>
      </c>
      <c r="BT41" s="20">
        <f t="shared" si="8"/>
        <v>0</v>
      </c>
      <c r="BU41" s="20">
        <f t="shared" si="8"/>
        <v>0</v>
      </c>
      <c r="BV41" s="20">
        <f t="shared" si="8"/>
        <v>0</v>
      </c>
      <c r="BW41" s="20">
        <f t="shared" si="8"/>
        <v>0</v>
      </c>
      <c r="BX41" s="20">
        <f t="shared" si="8"/>
        <v>0</v>
      </c>
      <c r="BY41" s="17">
        <f t="shared" si="3"/>
        <v>2.1900000000000119</v>
      </c>
      <c r="BZ41" s="17">
        <f t="shared" si="4"/>
        <v>9.9999999999999978E-2</v>
      </c>
      <c r="CA41" s="17">
        <f t="shared" si="5"/>
        <v>0.81</v>
      </c>
      <c r="CB41" s="17">
        <f t="shared" si="6"/>
        <v>3.1000000000000121</v>
      </c>
    </row>
    <row r="42" spans="1:80" x14ac:dyDescent="0.25">
      <c r="A42" t="str">
        <f t="shared" si="11"/>
        <v>CONS.BCHEXP</v>
      </c>
      <c r="B42" s="1" t="s">
        <v>650</v>
      </c>
      <c r="C42" s="1" t="s">
        <v>652</v>
      </c>
      <c r="D42" s="1" t="s">
        <v>28</v>
      </c>
      <c r="E42" s="17">
        <v>0</v>
      </c>
      <c r="F42" s="17">
        <v>0</v>
      </c>
      <c r="G42" s="17">
        <v>1.3600000000000136</v>
      </c>
      <c r="H42" s="17">
        <v>0</v>
      </c>
      <c r="I42" s="17">
        <v>0</v>
      </c>
      <c r="J42" s="17">
        <v>0</v>
      </c>
      <c r="K42" s="17">
        <v>0</v>
      </c>
      <c r="L42" s="17">
        <v>0</v>
      </c>
      <c r="M42" s="17">
        <v>0</v>
      </c>
      <c r="N42" s="17">
        <v>0</v>
      </c>
      <c r="O42" s="17">
        <v>0</v>
      </c>
      <c r="P42" s="17">
        <v>0</v>
      </c>
      <c r="Q42" s="20">
        <v>0</v>
      </c>
      <c r="R42" s="20">
        <v>0</v>
      </c>
      <c r="S42" s="20">
        <v>7.0000000000000284E-2</v>
      </c>
      <c r="T42" s="20">
        <v>0</v>
      </c>
      <c r="U42" s="20">
        <v>0</v>
      </c>
      <c r="V42" s="20">
        <v>0</v>
      </c>
      <c r="W42" s="20">
        <v>0</v>
      </c>
      <c r="X42" s="20">
        <v>0</v>
      </c>
      <c r="Y42" s="20">
        <v>0</v>
      </c>
      <c r="Z42" s="20">
        <v>0</v>
      </c>
      <c r="AA42" s="20">
        <v>0</v>
      </c>
      <c r="AB42" s="20">
        <v>0</v>
      </c>
      <c r="AC42" s="17">
        <v>0</v>
      </c>
      <c r="AD42" s="17">
        <v>0</v>
      </c>
      <c r="AE42" s="17">
        <v>0.48999999999999488</v>
      </c>
      <c r="AF42" s="17">
        <v>0</v>
      </c>
      <c r="AG42" s="17">
        <v>0</v>
      </c>
      <c r="AH42" s="17">
        <v>0</v>
      </c>
      <c r="AI42" s="17">
        <v>0</v>
      </c>
      <c r="AJ42" s="17">
        <v>0</v>
      </c>
      <c r="AK42" s="17">
        <v>0</v>
      </c>
      <c r="AL42" s="17">
        <v>0</v>
      </c>
      <c r="AM42" s="17">
        <v>0</v>
      </c>
      <c r="AN42" s="17">
        <v>0</v>
      </c>
      <c r="AO42" s="20">
        <f t="shared" si="9"/>
        <v>0</v>
      </c>
      <c r="AP42" s="20">
        <f t="shared" si="7"/>
        <v>0</v>
      </c>
      <c r="AQ42" s="20">
        <f t="shared" si="7"/>
        <v>1.9200000000000088</v>
      </c>
      <c r="AR42" s="20">
        <f t="shared" si="7"/>
        <v>0</v>
      </c>
      <c r="AS42" s="20">
        <f t="shared" si="7"/>
        <v>0</v>
      </c>
      <c r="AT42" s="20">
        <f t="shared" si="7"/>
        <v>0</v>
      </c>
      <c r="AU42" s="20">
        <f t="shared" si="7"/>
        <v>0</v>
      </c>
      <c r="AV42" s="20">
        <f t="shared" si="7"/>
        <v>0</v>
      </c>
      <c r="AW42" s="20">
        <f t="shared" si="7"/>
        <v>0</v>
      </c>
      <c r="AX42" s="20">
        <f t="shared" si="7"/>
        <v>0</v>
      </c>
      <c r="AY42" s="20">
        <f t="shared" si="7"/>
        <v>0</v>
      </c>
      <c r="AZ42" s="20">
        <f t="shared" si="7"/>
        <v>0</v>
      </c>
      <c r="BA42" s="17">
        <v>0</v>
      </c>
      <c r="BB42" s="17">
        <v>0</v>
      </c>
      <c r="BC42" s="17">
        <v>0.02</v>
      </c>
      <c r="BD42" s="17">
        <v>0</v>
      </c>
      <c r="BE42" s="17">
        <v>0</v>
      </c>
      <c r="BF42" s="17">
        <v>0</v>
      </c>
      <c r="BG42" s="17">
        <v>0</v>
      </c>
      <c r="BH42" s="17">
        <v>0</v>
      </c>
      <c r="BI42" s="17">
        <v>0</v>
      </c>
      <c r="BJ42" s="17">
        <v>0</v>
      </c>
      <c r="BK42" s="17">
        <v>0</v>
      </c>
      <c r="BL42" s="17">
        <v>0</v>
      </c>
      <c r="BM42" s="20">
        <f t="shared" si="10"/>
        <v>0</v>
      </c>
      <c r="BN42" s="20">
        <f t="shared" si="8"/>
        <v>0</v>
      </c>
      <c r="BO42" s="20">
        <f t="shared" si="8"/>
        <v>1.9400000000000088</v>
      </c>
      <c r="BP42" s="20">
        <f t="shared" si="8"/>
        <v>0</v>
      </c>
      <c r="BQ42" s="20">
        <f t="shared" si="8"/>
        <v>0</v>
      </c>
      <c r="BR42" s="20">
        <f t="shared" si="8"/>
        <v>0</v>
      </c>
      <c r="BS42" s="20">
        <f t="shared" si="8"/>
        <v>0</v>
      </c>
      <c r="BT42" s="20">
        <f t="shared" si="8"/>
        <v>0</v>
      </c>
      <c r="BU42" s="20">
        <f t="shared" si="8"/>
        <v>0</v>
      </c>
      <c r="BV42" s="20">
        <f t="shared" si="8"/>
        <v>0</v>
      </c>
      <c r="BW42" s="20">
        <f t="shared" si="8"/>
        <v>0</v>
      </c>
      <c r="BX42" s="20">
        <f t="shared" si="8"/>
        <v>0</v>
      </c>
      <c r="BY42" s="17">
        <f t="shared" si="3"/>
        <v>1.3600000000000136</v>
      </c>
      <c r="BZ42" s="17">
        <f t="shared" si="4"/>
        <v>7.0000000000000284E-2</v>
      </c>
      <c r="CA42" s="17">
        <f t="shared" si="5"/>
        <v>0.5099999999999949</v>
      </c>
      <c r="CB42" s="17">
        <f t="shared" si="6"/>
        <v>1.9400000000000088</v>
      </c>
    </row>
    <row r="43" spans="1:80" x14ac:dyDescent="0.25">
      <c r="A43" t="str">
        <f t="shared" si="11"/>
        <v>DAIS.DAI1</v>
      </c>
      <c r="B43" s="1" t="s">
        <v>75</v>
      </c>
      <c r="C43" s="1" t="s">
        <v>76</v>
      </c>
      <c r="D43" s="1" t="s">
        <v>76</v>
      </c>
      <c r="E43" s="17">
        <v>30.369999999999891</v>
      </c>
      <c r="F43" s="17">
        <v>23.480000000000473</v>
      </c>
      <c r="G43" s="17">
        <v>29.079999999999927</v>
      </c>
      <c r="H43" s="17">
        <v>39.200000000000728</v>
      </c>
      <c r="I43" s="17">
        <v>20.119999999999891</v>
      </c>
      <c r="J43" s="17">
        <v>31.710000000000036</v>
      </c>
      <c r="K43" s="17">
        <v>19.030000000000655</v>
      </c>
      <c r="L43" s="17">
        <v>37.130000000001019</v>
      </c>
      <c r="M43" s="17">
        <v>51.899999999999636</v>
      </c>
      <c r="N43" s="17">
        <v>32.619999999999891</v>
      </c>
      <c r="O43" s="17">
        <v>47.029999999998836</v>
      </c>
      <c r="P43" s="17">
        <v>42.819999999999709</v>
      </c>
      <c r="Q43" s="20">
        <v>1.5099999999999909</v>
      </c>
      <c r="R43" s="20">
        <v>1.1800000000000068</v>
      </c>
      <c r="S43" s="20">
        <v>1.4500000000000171</v>
      </c>
      <c r="T43" s="20">
        <v>1.9599999999999795</v>
      </c>
      <c r="U43" s="20">
        <v>1.0099999999999909</v>
      </c>
      <c r="V43" s="20">
        <v>1.5900000000000034</v>
      </c>
      <c r="W43" s="20">
        <v>0.95000000000001705</v>
      </c>
      <c r="X43" s="20">
        <v>1.8599999999999568</v>
      </c>
      <c r="Y43" s="20">
        <v>2.5999999999999659</v>
      </c>
      <c r="Z43" s="20">
        <v>1.6299999999999955</v>
      </c>
      <c r="AA43" s="20">
        <v>2.3499999999999943</v>
      </c>
      <c r="AB43" s="20">
        <v>2.1399999999999864</v>
      </c>
      <c r="AC43" s="17">
        <v>11.220000000000027</v>
      </c>
      <c r="AD43" s="17">
        <v>8.5500000000001819</v>
      </c>
      <c r="AE43" s="17">
        <v>10.459999999999809</v>
      </c>
      <c r="AF43" s="17">
        <v>13.920000000000073</v>
      </c>
      <c r="AG43" s="17">
        <v>7.0699999999999363</v>
      </c>
      <c r="AH43" s="17">
        <v>11.009999999999991</v>
      </c>
      <c r="AI43" s="17">
        <v>6.5399999999999636</v>
      </c>
      <c r="AJ43" s="17">
        <v>12.6099999999999</v>
      </c>
      <c r="AK43" s="17">
        <v>17.409999999999854</v>
      </c>
      <c r="AL43" s="17">
        <v>10.819999999999936</v>
      </c>
      <c r="AM43" s="17">
        <v>15.440000000000055</v>
      </c>
      <c r="AN43" s="17">
        <v>13.910000000000082</v>
      </c>
      <c r="AO43" s="20">
        <f t="shared" si="9"/>
        <v>43.099999999999909</v>
      </c>
      <c r="AP43" s="20">
        <f t="shared" si="7"/>
        <v>33.210000000000662</v>
      </c>
      <c r="AQ43" s="20">
        <f t="shared" si="7"/>
        <v>40.989999999999753</v>
      </c>
      <c r="AR43" s="20">
        <f t="shared" si="7"/>
        <v>55.08000000000078</v>
      </c>
      <c r="AS43" s="20">
        <f t="shared" si="7"/>
        <v>28.199999999999818</v>
      </c>
      <c r="AT43" s="20">
        <f t="shared" si="7"/>
        <v>44.310000000000031</v>
      </c>
      <c r="AU43" s="20">
        <f t="shared" si="7"/>
        <v>26.520000000000636</v>
      </c>
      <c r="AV43" s="20">
        <f t="shared" si="7"/>
        <v>51.600000000000875</v>
      </c>
      <c r="AW43" s="20">
        <f t="shared" si="7"/>
        <v>71.909999999999457</v>
      </c>
      <c r="AX43" s="20">
        <f t="shared" si="7"/>
        <v>45.069999999999823</v>
      </c>
      <c r="AY43" s="20">
        <f t="shared" si="7"/>
        <v>64.819999999998885</v>
      </c>
      <c r="AZ43" s="20">
        <f t="shared" si="7"/>
        <v>58.869999999999777</v>
      </c>
      <c r="BA43" s="17">
        <v>0.36</v>
      </c>
      <c r="BB43" s="17">
        <v>0.28000000000000003</v>
      </c>
      <c r="BC43" s="17">
        <v>0.34</v>
      </c>
      <c r="BD43" s="17">
        <v>0.46</v>
      </c>
      <c r="BE43" s="17">
        <v>0.24</v>
      </c>
      <c r="BF43" s="17">
        <v>0.37</v>
      </c>
      <c r="BG43" s="17">
        <v>0.22</v>
      </c>
      <c r="BH43" s="17">
        <v>0.43</v>
      </c>
      <c r="BI43" s="17">
        <v>0.61</v>
      </c>
      <c r="BJ43" s="17">
        <v>0.38</v>
      </c>
      <c r="BK43" s="17">
        <v>0.55000000000000004</v>
      </c>
      <c r="BL43" s="17">
        <v>0.5</v>
      </c>
      <c r="BM43" s="20">
        <f t="shared" si="10"/>
        <v>43.459999999999908</v>
      </c>
      <c r="BN43" s="20">
        <f t="shared" si="8"/>
        <v>33.490000000000663</v>
      </c>
      <c r="BO43" s="20">
        <f t="shared" si="8"/>
        <v>41.329999999999757</v>
      </c>
      <c r="BP43" s="20">
        <f t="shared" si="8"/>
        <v>55.540000000000781</v>
      </c>
      <c r="BQ43" s="20">
        <f t="shared" si="8"/>
        <v>28.439999999999817</v>
      </c>
      <c r="BR43" s="20">
        <f t="shared" si="8"/>
        <v>44.680000000000028</v>
      </c>
      <c r="BS43" s="20">
        <f t="shared" si="8"/>
        <v>26.740000000000634</v>
      </c>
      <c r="BT43" s="20">
        <f t="shared" si="8"/>
        <v>52.030000000000875</v>
      </c>
      <c r="BU43" s="20">
        <f t="shared" si="8"/>
        <v>72.519999999999456</v>
      </c>
      <c r="BV43" s="20">
        <f t="shared" si="8"/>
        <v>45.449999999999825</v>
      </c>
      <c r="BW43" s="20">
        <f t="shared" si="8"/>
        <v>65.369999999998882</v>
      </c>
      <c r="BX43" s="20">
        <f t="shared" si="8"/>
        <v>59.369999999999777</v>
      </c>
      <c r="BY43" s="17">
        <f t="shared" si="3"/>
        <v>404.49000000000069</v>
      </c>
      <c r="BZ43" s="17">
        <f t="shared" si="4"/>
        <v>20.229999999999905</v>
      </c>
      <c r="CA43" s="17">
        <f t="shared" si="5"/>
        <v>143.69999999999987</v>
      </c>
      <c r="CB43" s="17">
        <f t="shared" si="6"/>
        <v>568.42000000000041</v>
      </c>
    </row>
    <row r="44" spans="1:80" x14ac:dyDescent="0.25">
      <c r="A44" t="str">
        <f t="shared" si="11"/>
        <v>DOW.DOWGEN15M</v>
      </c>
      <c r="B44" s="1" t="s">
        <v>77</v>
      </c>
      <c r="C44" s="1" t="s">
        <v>78</v>
      </c>
      <c r="D44" s="1" t="s">
        <v>78</v>
      </c>
      <c r="E44" s="17">
        <v>1053.7200000000012</v>
      </c>
      <c r="F44" s="17">
        <v>680.29000000000815</v>
      </c>
      <c r="G44" s="17">
        <v>982.69000000000187</v>
      </c>
      <c r="H44" s="17">
        <v>2542.6699999999837</v>
      </c>
      <c r="I44" s="17">
        <v>1277.1000000000058</v>
      </c>
      <c r="J44" s="17">
        <v>954.08999999999651</v>
      </c>
      <c r="K44" s="17">
        <v>550.68999999998778</v>
      </c>
      <c r="L44" s="17">
        <v>1092.6299999999756</v>
      </c>
      <c r="M44" s="17">
        <v>858.5899999999674</v>
      </c>
      <c r="N44" s="17">
        <v>1382.1600000000035</v>
      </c>
      <c r="O44" s="17">
        <v>1655.3399999999674</v>
      </c>
      <c r="P44" s="17">
        <v>1789.9700000000303</v>
      </c>
      <c r="Q44" s="20">
        <v>52.69</v>
      </c>
      <c r="R44" s="20">
        <v>34.02000000000001</v>
      </c>
      <c r="S44" s="20">
        <v>49.139999999999986</v>
      </c>
      <c r="T44" s="20">
        <v>127.12999999999988</v>
      </c>
      <c r="U44" s="20">
        <v>63.850000000000023</v>
      </c>
      <c r="V44" s="20">
        <v>47.700000000000045</v>
      </c>
      <c r="W44" s="20">
        <v>27.529999999999973</v>
      </c>
      <c r="X44" s="20">
        <v>54.629999999999995</v>
      </c>
      <c r="Y44" s="20">
        <v>42.930000000000007</v>
      </c>
      <c r="Z44" s="20">
        <v>69.110000000000127</v>
      </c>
      <c r="AA44" s="20">
        <v>82.759999999999764</v>
      </c>
      <c r="AB44" s="20">
        <v>89.5</v>
      </c>
      <c r="AC44" s="17">
        <v>389.05000000000018</v>
      </c>
      <c r="AD44" s="17">
        <v>247.8599999999999</v>
      </c>
      <c r="AE44" s="17">
        <v>353.55999999999995</v>
      </c>
      <c r="AF44" s="17">
        <v>903.51000000000022</v>
      </c>
      <c r="AG44" s="17">
        <v>448.82999999999993</v>
      </c>
      <c r="AH44" s="17">
        <v>331.4699999999998</v>
      </c>
      <c r="AI44" s="17">
        <v>189.17999999999984</v>
      </c>
      <c r="AJ44" s="17">
        <v>370.94999999999982</v>
      </c>
      <c r="AK44" s="17">
        <v>288.03999999999996</v>
      </c>
      <c r="AL44" s="17">
        <v>458.30999999999767</v>
      </c>
      <c r="AM44" s="17">
        <v>543.29000000000087</v>
      </c>
      <c r="AN44" s="17">
        <v>581.60000000000218</v>
      </c>
      <c r="AO44" s="20">
        <f t="shared" si="9"/>
        <v>1495.4600000000014</v>
      </c>
      <c r="AP44" s="20">
        <f t="shared" si="7"/>
        <v>962.17000000000803</v>
      </c>
      <c r="AQ44" s="20">
        <f t="shared" si="7"/>
        <v>1385.3900000000017</v>
      </c>
      <c r="AR44" s="20">
        <f t="shared" si="7"/>
        <v>3573.309999999984</v>
      </c>
      <c r="AS44" s="20">
        <f t="shared" si="7"/>
        <v>1789.7800000000057</v>
      </c>
      <c r="AT44" s="20">
        <f t="shared" si="7"/>
        <v>1333.2599999999964</v>
      </c>
      <c r="AU44" s="20">
        <f t="shared" si="7"/>
        <v>767.39999999998759</v>
      </c>
      <c r="AV44" s="20">
        <f t="shared" si="7"/>
        <v>1518.2099999999755</v>
      </c>
      <c r="AW44" s="20">
        <f t="shared" si="7"/>
        <v>1189.5599999999674</v>
      </c>
      <c r="AX44" s="20">
        <f t="shared" si="7"/>
        <v>1909.5800000000013</v>
      </c>
      <c r="AY44" s="20">
        <f t="shared" si="7"/>
        <v>2281.389999999968</v>
      </c>
      <c r="AZ44" s="20">
        <f t="shared" si="7"/>
        <v>2461.0700000000325</v>
      </c>
      <c r="BA44" s="17">
        <v>12.34</v>
      </c>
      <c r="BB44" s="17">
        <v>7.97</v>
      </c>
      <c r="BC44" s="17">
        <v>11.51</v>
      </c>
      <c r="BD44" s="17">
        <v>29.78</v>
      </c>
      <c r="BE44" s="17">
        <v>14.96</v>
      </c>
      <c r="BF44" s="17">
        <v>11.17</v>
      </c>
      <c r="BG44" s="17">
        <v>6.45</v>
      </c>
      <c r="BH44" s="17">
        <v>12.8</v>
      </c>
      <c r="BI44" s="17">
        <v>10.06</v>
      </c>
      <c r="BJ44" s="17">
        <v>16.190000000000001</v>
      </c>
      <c r="BK44" s="17">
        <v>19.39</v>
      </c>
      <c r="BL44" s="17">
        <v>20.96</v>
      </c>
      <c r="BM44" s="20">
        <f t="shared" si="10"/>
        <v>1507.8000000000013</v>
      </c>
      <c r="BN44" s="20">
        <f t="shared" si="8"/>
        <v>970.14000000000806</v>
      </c>
      <c r="BO44" s="20">
        <f t="shared" si="8"/>
        <v>1396.9000000000017</v>
      </c>
      <c r="BP44" s="20">
        <f t="shared" si="8"/>
        <v>3603.0899999999842</v>
      </c>
      <c r="BQ44" s="20">
        <f t="shared" si="8"/>
        <v>1804.7400000000057</v>
      </c>
      <c r="BR44" s="20">
        <f t="shared" si="8"/>
        <v>1344.4299999999964</v>
      </c>
      <c r="BS44" s="20">
        <f t="shared" si="8"/>
        <v>773.84999999998763</v>
      </c>
      <c r="BT44" s="20">
        <f t="shared" si="8"/>
        <v>1531.0099999999754</v>
      </c>
      <c r="BU44" s="20">
        <f t="shared" si="8"/>
        <v>1199.6199999999674</v>
      </c>
      <c r="BV44" s="20">
        <f t="shared" si="8"/>
        <v>1925.7700000000013</v>
      </c>
      <c r="BW44" s="20">
        <f t="shared" si="8"/>
        <v>2300.7799999999679</v>
      </c>
      <c r="BX44" s="20">
        <f t="shared" si="8"/>
        <v>2482.0300000000325</v>
      </c>
      <c r="BY44" s="17">
        <f t="shared" si="3"/>
        <v>14819.93999999993</v>
      </c>
      <c r="BZ44" s="17">
        <f t="shared" si="4"/>
        <v>740.98999999999978</v>
      </c>
      <c r="CA44" s="17">
        <f t="shared" si="5"/>
        <v>5279.2300000000014</v>
      </c>
      <c r="CB44" s="17">
        <f t="shared" si="6"/>
        <v>20840.159999999927</v>
      </c>
    </row>
    <row r="45" spans="1:80" x14ac:dyDescent="0.25">
      <c r="A45" t="str">
        <f t="shared" si="11"/>
        <v>UNCA.DOWLOD15M</v>
      </c>
      <c r="B45" s="1" t="s">
        <v>3</v>
      </c>
      <c r="C45" s="1" t="s">
        <v>695</v>
      </c>
      <c r="D45" s="1" t="s">
        <v>695</v>
      </c>
      <c r="E45" s="17">
        <v>0</v>
      </c>
      <c r="F45" s="17">
        <v>0</v>
      </c>
      <c r="G45" s="17">
        <v>0</v>
      </c>
      <c r="H45" s="17">
        <v>0</v>
      </c>
      <c r="I45" s="17">
        <v>0</v>
      </c>
      <c r="J45" s="17">
        <v>0</v>
      </c>
      <c r="K45" s="17">
        <v>0</v>
      </c>
      <c r="L45" s="17">
        <v>0</v>
      </c>
      <c r="M45" s="17">
        <v>0</v>
      </c>
      <c r="N45" s="17">
        <v>0</v>
      </c>
      <c r="O45" s="17">
        <v>0</v>
      </c>
      <c r="P45" s="17">
        <v>0</v>
      </c>
      <c r="Q45" s="20">
        <v>0</v>
      </c>
      <c r="R45" s="20">
        <v>0</v>
      </c>
      <c r="S45" s="20">
        <v>0</v>
      </c>
      <c r="T45" s="20">
        <v>0</v>
      </c>
      <c r="U45" s="20">
        <v>0</v>
      </c>
      <c r="V45" s="20">
        <v>0</v>
      </c>
      <c r="W45" s="20">
        <v>0</v>
      </c>
      <c r="X45" s="20">
        <v>0</v>
      </c>
      <c r="Y45" s="20">
        <v>0</v>
      </c>
      <c r="Z45" s="20">
        <v>0</v>
      </c>
      <c r="AA45" s="20">
        <v>0</v>
      </c>
      <c r="AB45" s="20">
        <v>0</v>
      </c>
      <c r="AC45" s="17">
        <v>0</v>
      </c>
      <c r="AD45" s="17">
        <v>0</v>
      </c>
      <c r="AE45" s="17">
        <v>0</v>
      </c>
      <c r="AF45" s="17">
        <v>0</v>
      </c>
      <c r="AG45" s="17">
        <v>0</v>
      </c>
      <c r="AH45" s="17">
        <v>0</v>
      </c>
      <c r="AI45" s="17">
        <v>0</v>
      </c>
      <c r="AJ45" s="17">
        <v>0</v>
      </c>
      <c r="AK45" s="17">
        <v>0</v>
      </c>
      <c r="AL45" s="17">
        <v>0</v>
      </c>
      <c r="AM45" s="17">
        <v>0</v>
      </c>
      <c r="AN45" s="17">
        <v>0</v>
      </c>
      <c r="AO45" s="20">
        <f t="shared" si="9"/>
        <v>0</v>
      </c>
      <c r="AP45" s="20">
        <f t="shared" si="7"/>
        <v>0</v>
      </c>
      <c r="AQ45" s="20">
        <f t="shared" si="7"/>
        <v>0</v>
      </c>
      <c r="AR45" s="20">
        <f t="shared" si="7"/>
        <v>0</v>
      </c>
      <c r="AS45" s="20">
        <f t="shared" si="7"/>
        <v>0</v>
      </c>
      <c r="AT45" s="20">
        <f t="shared" ref="AP45:AZ68" si="12">J45+V45+AH45</f>
        <v>0</v>
      </c>
      <c r="AU45" s="20">
        <f t="shared" si="12"/>
        <v>0</v>
      </c>
      <c r="AV45" s="20">
        <f t="shared" si="12"/>
        <v>0</v>
      </c>
      <c r="AW45" s="20">
        <f t="shared" si="12"/>
        <v>0</v>
      </c>
      <c r="AX45" s="20">
        <f t="shared" si="12"/>
        <v>0</v>
      </c>
      <c r="AY45" s="20">
        <f t="shared" si="12"/>
        <v>0</v>
      </c>
      <c r="AZ45" s="20">
        <f t="shared" si="12"/>
        <v>0</v>
      </c>
      <c r="BA45" s="17">
        <v>0</v>
      </c>
      <c r="BB45" s="17">
        <v>0</v>
      </c>
      <c r="BC45" s="17">
        <v>0</v>
      </c>
      <c r="BD45" s="17">
        <v>0</v>
      </c>
      <c r="BE45" s="17">
        <v>0</v>
      </c>
      <c r="BF45" s="17">
        <v>0</v>
      </c>
      <c r="BG45" s="17">
        <v>0</v>
      </c>
      <c r="BH45" s="17">
        <v>0</v>
      </c>
      <c r="BI45" s="17">
        <v>0</v>
      </c>
      <c r="BJ45" s="17">
        <v>0</v>
      </c>
      <c r="BK45" s="17">
        <v>0</v>
      </c>
      <c r="BL45" s="17">
        <v>0</v>
      </c>
      <c r="BM45" s="20">
        <f t="shared" si="10"/>
        <v>0</v>
      </c>
      <c r="BN45" s="20">
        <f t="shared" si="8"/>
        <v>0</v>
      </c>
      <c r="BO45" s="20">
        <f t="shared" si="8"/>
        <v>0</v>
      </c>
      <c r="BP45" s="20">
        <f t="shared" si="8"/>
        <v>0</v>
      </c>
      <c r="BQ45" s="20">
        <f t="shared" si="8"/>
        <v>0</v>
      </c>
      <c r="BR45" s="20">
        <f t="shared" ref="BN45:BX68" si="13">AT45+BF45</f>
        <v>0</v>
      </c>
      <c r="BS45" s="20">
        <f t="shared" si="13"/>
        <v>0</v>
      </c>
      <c r="BT45" s="20">
        <f t="shared" si="13"/>
        <v>0</v>
      </c>
      <c r="BU45" s="20">
        <f t="shared" si="13"/>
        <v>0</v>
      </c>
      <c r="BV45" s="20">
        <f t="shared" si="13"/>
        <v>0</v>
      </c>
      <c r="BW45" s="20">
        <f t="shared" si="13"/>
        <v>0</v>
      </c>
      <c r="BX45" s="20">
        <f t="shared" si="13"/>
        <v>0</v>
      </c>
      <c r="BY45" s="17">
        <f t="shared" si="3"/>
        <v>0</v>
      </c>
      <c r="BZ45" s="17">
        <f t="shared" si="4"/>
        <v>0</v>
      </c>
      <c r="CA45" s="17">
        <f t="shared" si="5"/>
        <v>0</v>
      </c>
      <c r="CB45" s="17">
        <f t="shared" si="6"/>
        <v>0</v>
      </c>
    </row>
    <row r="46" spans="1:80" x14ac:dyDescent="0.25">
      <c r="A46" t="str">
        <f t="shared" si="11"/>
        <v>BOWA.DRW1</v>
      </c>
      <c r="B46" s="1" t="s">
        <v>79</v>
      </c>
      <c r="C46" s="1" t="s">
        <v>80</v>
      </c>
      <c r="D46" s="1" t="s">
        <v>80</v>
      </c>
      <c r="E46" s="17">
        <v>44.099999999999994</v>
      </c>
      <c r="F46" s="17">
        <v>11.509999999999991</v>
      </c>
      <c r="G46" s="17">
        <v>21.890000000000029</v>
      </c>
      <c r="H46" s="17">
        <v>84.369999999999891</v>
      </c>
      <c r="I46" s="17">
        <v>31.710000000000036</v>
      </c>
      <c r="J46" s="17">
        <v>63.339999999999975</v>
      </c>
      <c r="K46" s="17">
        <v>9.8400000000000034</v>
      </c>
      <c r="L46" s="17">
        <v>27.029999999999973</v>
      </c>
      <c r="M46" s="17">
        <v>35.92999999999995</v>
      </c>
      <c r="N46" s="17">
        <v>24.440000000000026</v>
      </c>
      <c r="O46" s="17">
        <v>23.449999999999989</v>
      </c>
      <c r="P46" s="17">
        <v>28.830000000000041</v>
      </c>
      <c r="Q46" s="20">
        <v>2.2000000000000011</v>
      </c>
      <c r="R46" s="20">
        <v>0.57000000000000028</v>
      </c>
      <c r="S46" s="20">
        <v>1.1000000000000005</v>
      </c>
      <c r="T46" s="20">
        <v>4.2200000000000024</v>
      </c>
      <c r="U46" s="20">
        <v>1.5899999999999999</v>
      </c>
      <c r="V46" s="20">
        <v>3.1700000000000017</v>
      </c>
      <c r="W46" s="20">
        <v>0.48999999999999977</v>
      </c>
      <c r="X46" s="20">
        <v>1.3500000000000014</v>
      </c>
      <c r="Y46" s="20">
        <v>1.8000000000000007</v>
      </c>
      <c r="Z46" s="20">
        <v>1.2200000000000006</v>
      </c>
      <c r="AA46" s="20">
        <v>1.17</v>
      </c>
      <c r="AB46" s="20">
        <v>1.4399999999999995</v>
      </c>
      <c r="AC46" s="17">
        <v>16.28</v>
      </c>
      <c r="AD46" s="17">
        <v>4.1900000000000013</v>
      </c>
      <c r="AE46" s="17">
        <v>7.8700000000000045</v>
      </c>
      <c r="AF46" s="17">
        <v>29.97999999999999</v>
      </c>
      <c r="AG46" s="17">
        <v>11.14</v>
      </c>
      <c r="AH46" s="17">
        <v>22</v>
      </c>
      <c r="AI46" s="17">
        <v>3.379999999999999</v>
      </c>
      <c r="AJ46" s="17">
        <v>9.1700000000000017</v>
      </c>
      <c r="AK46" s="17">
        <v>12.049999999999997</v>
      </c>
      <c r="AL46" s="17">
        <v>8.0999999999999943</v>
      </c>
      <c r="AM46" s="17">
        <v>7.6999999999999886</v>
      </c>
      <c r="AN46" s="17">
        <v>9.3700000000000045</v>
      </c>
      <c r="AO46" s="20">
        <f t="shared" si="9"/>
        <v>62.58</v>
      </c>
      <c r="AP46" s="20">
        <f t="shared" si="12"/>
        <v>16.269999999999992</v>
      </c>
      <c r="AQ46" s="20">
        <f t="shared" si="12"/>
        <v>30.860000000000035</v>
      </c>
      <c r="AR46" s="20">
        <f t="shared" si="12"/>
        <v>118.56999999999988</v>
      </c>
      <c r="AS46" s="20">
        <f t="shared" si="12"/>
        <v>44.44000000000004</v>
      </c>
      <c r="AT46" s="20">
        <f t="shared" si="12"/>
        <v>88.509999999999977</v>
      </c>
      <c r="AU46" s="20">
        <f t="shared" si="12"/>
        <v>13.710000000000003</v>
      </c>
      <c r="AV46" s="20">
        <f t="shared" si="12"/>
        <v>37.549999999999976</v>
      </c>
      <c r="AW46" s="20">
        <f t="shared" si="12"/>
        <v>49.779999999999944</v>
      </c>
      <c r="AX46" s="20">
        <f t="shared" si="12"/>
        <v>33.760000000000019</v>
      </c>
      <c r="AY46" s="20">
        <f t="shared" si="12"/>
        <v>32.319999999999979</v>
      </c>
      <c r="AZ46" s="20">
        <f t="shared" si="12"/>
        <v>39.640000000000043</v>
      </c>
      <c r="BA46" s="17">
        <v>0.52</v>
      </c>
      <c r="BB46" s="17">
        <v>0.13</v>
      </c>
      <c r="BC46" s="17">
        <v>0.26</v>
      </c>
      <c r="BD46" s="17">
        <v>0.99</v>
      </c>
      <c r="BE46" s="17">
        <v>0.37</v>
      </c>
      <c r="BF46" s="17">
        <v>0.74</v>
      </c>
      <c r="BG46" s="17">
        <v>0.12</v>
      </c>
      <c r="BH46" s="17">
        <v>0.32</v>
      </c>
      <c r="BI46" s="17">
        <v>0.42</v>
      </c>
      <c r="BJ46" s="17">
        <v>0.28999999999999998</v>
      </c>
      <c r="BK46" s="17">
        <v>0.27</v>
      </c>
      <c r="BL46" s="17">
        <v>0.34</v>
      </c>
      <c r="BM46" s="20">
        <f t="shared" si="10"/>
        <v>63.1</v>
      </c>
      <c r="BN46" s="20">
        <f t="shared" si="13"/>
        <v>16.399999999999991</v>
      </c>
      <c r="BO46" s="20">
        <f t="shared" si="13"/>
        <v>31.120000000000037</v>
      </c>
      <c r="BP46" s="20">
        <f t="shared" si="13"/>
        <v>119.55999999999987</v>
      </c>
      <c r="BQ46" s="20">
        <f t="shared" si="13"/>
        <v>44.810000000000038</v>
      </c>
      <c r="BR46" s="20">
        <f t="shared" si="13"/>
        <v>89.249999999999972</v>
      </c>
      <c r="BS46" s="20">
        <f t="shared" si="13"/>
        <v>13.830000000000002</v>
      </c>
      <c r="BT46" s="20">
        <f t="shared" si="13"/>
        <v>37.869999999999976</v>
      </c>
      <c r="BU46" s="20">
        <f t="shared" si="13"/>
        <v>50.199999999999946</v>
      </c>
      <c r="BV46" s="20">
        <f t="shared" si="13"/>
        <v>34.050000000000018</v>
      </c>
      <c r="BW46" s="20">
        <f t="shared" si="13"/>
        <v>32.589999999999982</v>
      </c>
      <c r="BX46" s="20">
        <f t="shared" si="13"/>
        <v>39.980000000000047</v>
      </c>
      <c r="BY46" s="17">
        <f t="shared" si="3"/>
        <v>406.43999999999988</v>
      </c>
      <c r="BZ46" s="17">
        <f t="shared" si="4"/>
        <v>20.320000000000007</v>
      </c>
      <c r="CA46" s="17">
        <f t="shared" si="5"/>
        <v>145.99999999999997</v>
      </c>
      <c r="CB46" s="17">
        <f t="shared" si="6"/>
        <v>572.75999999999976</v>
      </c>
    </row>
    <row r="47" spans="1:80" x14ac:dyDescent="0.25">
      <c r="A47" t="str">
        <f t="shared" si="11"/>
        <v>PCES.EC01</v>
      </c>
      <c r="B47" s="1" t="s">
        <v>230</v>
      </c>
      <c r="C47" s="1" t="s">
        <v>84</v>
      </c>
      <c r="D47" s="1" t="s">
        <v>84</v>
      </c>
      <c r="E47" s="17">
        <v>1610.3099999999977</v>
      </c>
      <c r="F47" s="17">
        <v>1115.9000000000087</v>
      </c>
      <c r="G47" s="17">
        <v>1987.9900000000198</v>
      </c>
      <c r="H47" s="17">
        <v>4611.1200000000536</v>
      </c>
      <c r="I47" s="17">
        <v>2504.5299999999697</v>
      </c>
      <c r="J47" s="17">
        <v>1888.3300000000163</v>
      </c>
      <c r="K47" s="17">
        <v>852.10000000002037</v>
      </c>
      <c r="L47" s="17">
        <v>1803.7700000000186</v>
      </c>
      <c r="M47" s="17">
        <v>1528.0199999999895</v>
      </c>
      <c r="N47" s="17">
        <v>2414.109999999986</v>
      </c>
      <c r="O47" s="17">
        <v>2447.2399999999907</v>
      </c>
      <c r="P47" s="17">
        <v>2275.6900000000023</v>
      </c>
      <c r="Q47" s="20">
        <v>80.519999999999527</v>
      </c>
      <c r="R47" s="20">
        <v>55.789999999999964</v>
      </c>
      <c r="S47" s="20">
        <v>99.399999999999636</v>
      </c>
      <c r="T47" s="20">
        <v>230.55000000000291</v>
      </c>
      <c r="U47" s="20">
        <v>125.22000000000116</v>
      </c>
      <c r="V47" s="20">
        <v>94.420000000000073</v>
      </c>
      <c r="W47" s="20">
        <v>42.610000000000582</v>
      </c>
      <c r="X47" s="20">
        <v>90.190000000000509</v>
      </c>
      <c r="Y47" s="20">
        <v>76.399999999999636</v>
      </c>
      <c r="Z47" s="20">
        <v>120.71000000000095</v>
      </c>
      <c r="AA47" s="20">
        <v>122.36000000000058</v>
      </c>
      <c r="AB47" s="20">
        <v>113.78999999999905</v>
      </c>
      <c r="AC47" s="17">
        <v>594.54000000000087</v>
      </c>
      <c r="AD47" s="17">
        <v>406.56999999999971</v>
      </c>
      <c r="AE47" s="17">
        <v>715.25</v>
      </c>
      <c r="AF47" s="17">
        <v>1638.5199999999895</v>
      </c>
      <c r="AG47" s="17">
        <v>880.19999999999709</v>
      </c>
      <c r="AH47" s="17">
        <v>656.05000000000291</v>
      </c>
      <c r="AI47" s="17">
        <v>292.72999999999956</v>
      </c>
      <c r="AJ47" s="17">
        <v>612.40000000000146</v>
      </c>
      <c r="AK47" s="17">
        <v>512.62000000000262</v>
      </c>
      <c r="AL47" s="17">
        <v>800.49999999999272</v>
      </c>
      <c r="AM47" s="17">
        <v>803.19000000000233</v>
      </c>
      <c r="AN47" s="17">
        <v>739.43000000000029</v>
      </c>
      <c r="AO47" s="20">
        <f t="shared" si="9"/>
        <v>2285.3699999999981</v>
      </c>
      <c r="AP47" s="20">
        <f t="shared" si="12"/>
        <v>1578.2600000000084</v>
      </c>
      <c r="AQ47" s="20">
        <f t="shared" si="12"/>
        <v>2802.6400000000194</v>
      </c>
      <c r="AR47" s="20">
        <f t="shared" si="12"/>
        <v>6480.190000000046</v>
      </c>
      <c r="AS47" s="20">
        <f t="shared" si="12"/>
        <v>3509.949999999968</v>
      </c>
      <c r="AT47" s="20">
        <f t="shared" si="12"/>
        <v>2638.8000000000193</v>
      </c>
      <c r="AU47" s="20">
        <f t="shared" si="12"/>
        <v>1187.4400000000205</v>
      </c>
      <c r="AV47" s="20">
        <f t="shared" si="12"/>
        <v>2506.3600000000206</v>
      </c>
      <c r="AW47" s="20">
        <f t="shared" si="12"/>
        <v>2117.0399999999918</v>
      </c>
      <c r="AX47" s="20">
        <f t="shared" si="12"/>
        <v>3335.3199999999797</v>
      </c>
      <c r="AY47" s="20">
        <f t="shared" si="12"/>
        <v>3372.7899999999936</v>
      </c>
      <c r="AZ47" s="20">
        <f t="shared" si="12"/>
        <v>3128.9100000000017</v>
      </c>
      <c r="BA47" s="17">
        <v>18.86</v>
      </c>
      <c r="BB47" s="17">
        <v>13.07</v>
      </c>
      <c r="BC47" s="17">
        <v>23.28</v>
      </c>
      <c r="BD47" s="17">
        <v>54.01</v>
      </c>
      <c r="BE47" s="17">
        <v>29.33</v>
      </c>
      <c r="BF47" s="17">
        <v>22.12</v>
      </c>
      <c r="BG47" s="17">
        <v>9.98</v>
      </c>
      <c r="BH47" s="17">
        <v>21.13</v>
      </c>
      <c r="BI47" s="17">
        <v>17.899999999999999</v>
      </c>
      <c r="BJ47" s="17">
        <v>28.27</v>
      </c>
      <c r="BK47" s="17">
        <v>28.66</v>
      </c>
      <c r="BL47" s="17">
        <v>26.65</v>
      </c>
      <c r="BM47" s="20">
        <f t="shared" si="10"/>
        <v>2304.2299999999982</v>
      </c>
      <c r="BN47" s="20">
        <f t="shared" si="13"/>
        <v>1591.3300000000083</v>
      </c>
      <c r="BO47" s="20">
        <f t="shared" si="13"/>
        <v>2825.9200000000196</v>
      </c>
      <c r="BP47" s="20">
        <f t="shared" si="13"/>
        <v>6534.2000000000462</v>
      </c>
      <c r="BQ47" s="20">
        <f t="shared" si="13"/>
        <v>3539.2799999999679</v>
      </c>
      <c r="BR47" s="20">
        <f t="shared" si="13"/>
        <v>2660.9200000000192</v>
      </c>
      <c r="BS47" s="20">
        <f t="shared" si="13"/>
        <v>1197.4200000000205</v>
      </c>
      <c r="BT47" s="20">
        <f t="shared" si="13"/>
        <v>2527.4900000000207</v>
      </c>
      <c r="BU47" s="20">
        <f t="shared" si="13"/>
        <v>2134.9399999999919</v>
      </c>
      <c r="BV47" s="20">
        <f t="shared" si="13"/>
        <v>3363.5899999999797</v>
      </c>
      <c r="BW47" s="20">
        <f t="shared" si="13"/>
        <v>3401.4499999999935</v>
      </c>
      <c r="BX47" s="20">
        <f t="shared" si="13"/>
        <v>3155.5600000000018</v>
      </c>
      <c r="BY47" s="17">
        <f t="shared" si="3"/>
        <v>25039.110000000073</v>
      </c>
      <c r="BZ47" s="17">
        <f t="shared" si="4"/>
        <v>1251.9600000000046</v>
      </c>
      <c r="CA47" s="17">
        <f t="shared" si="5"/>
        <v>8945.2599999999893</v>
      </c>
      <c r="CB47" s="17">
        <f t="shared" si="6"/>
        <v>35236.330000000067</v>
      </c>
    </row>
    <row r="48" spans="1:80" x14ac:dyDescent="0.25">
      <c r="A48" t="str">
        <f t="shared" si="11"/>
        <v>PCES.EC04</v>
      </c>
      <c r="B48" s="1" t="s">
        <v>230</v>
      </c>
      <c r="C48" s="1" t="s">
        <v>85</v>
      </c>
      <c r="D48" s="1" t="s">
        <v>85</v>
      </c>
      <c r="E48" s="17">
        <v>2304.2000000000116</v>
      </c>
      <c r="F48" s="17">
        <v>1694.6899999999735</v>
      </c>
      <c r="G48" s="17">
        <v>2717.2300000000105</v>
      </c>
      <c r="H48" s="17">
        <v>2514.9099999999744</v>
      </c>
      <c r="I48" s="17">
        <v>2027.1300000000047</v>
      </c>
      <c r="J48" s="17">
        <v>1996.640000000014</v>
      </c>
      <c r="K48" s="17">
        <v>1470.4099999999889</v>
      </c>
      <c r="L48" s="17">
        <v>1891.9500000000116</v>
      </c>
      <c r="M48" s="17">
        <v>2188.9400000000023</v>
      </c>
      <c r="N48" s="17">
        <v>3011.2400000000198</v>
      </c>
      <c r="O48" s="17">
        <v>2823.3999999999942</v>
      </c>
      <c r="P48" s="17">
        <v>2998.6799999999639</v>
      </c>
      <c r="Q48" s="20">
        <v>115.21</v>
      </c>
      <c r="R48" s="20">
        <v>84.74</v>
      </c>
      <c r="S48" s="20">
        <v>135.86000000000001</v>
      </c>
      <c r="T48" s="20">
        <v>125.74000000000001</v>
      </c>
      <c r="U48" s="20">
        <v>101.35999999999999</v>
      </c>
      <c r="V48" s="20">
        <v>99.829999999999984</v>
      </c>
      <c r="W48" s="20">
        <v>73.519999999999982</v>
      </c>
      <c r="X48" s="20">
        <v>94.6</v>
      </c>
      <c r="Y48" s="20">
        <v>109.44000000000003</v>
      </c>
      <c r="Z48" s="20">
        <v>150.55999999999995</v>
      </c>
      <c r="AA48" s="20">
        <v>141.17000000000007</v>
      </c>
      <c r="AB48" s="20">
        <v>149.92999999999984</v>
      </c>
      <c r="AC48" s="17">
        <v>850.74</v>
      </c>
      <c r="AD48" s="17">
        <v>617.44000000000005</v>
      </c>
      <c r="AE48" s="17">
        <v>977.62</v>
      </c>
      <c r="AF48" s="17">
        <v>893.65000000000009</v>
      </c>
      <c r="AG48" s="17">
        <v>712.43000000000006</v>
      </c>
      <c r="AH48" s="17">
        <v>693.68000000000006</v>
      </c>
      <c r="AI48" s="17">
        <v>505.12000000000012</v>
      </c>
      <c r="AJ48" s="17">
        <v>642.33000000000015</v>
      </c>
      <c r="AK48" s="17">
        <v>734.35000000000014</v>
      </c>
      <c r="AL48" s="17">
        <v>998.5</v>
      </c>
      <c r="AM48" s="17">
        <v>926.65000000000146</v>
      </c>
      <c r="AN48" s="17">
        <v>974.34000000000015</v>
      </c>
      <c r="AO48" s="20">
        <f t="shared" si="9"/>
        <v>3270.1500000000115</v>
      </c>
      <c r="AP48" s="20">
        <f t="shared" si="12"/>
        <v>2396.8699999999735</v>
      </c>
      <c r="AQ48" s="20">
        <f t="shared" si="12"/>
        <v>3830.7100000000105</v>
      </c>
      <c r="AR48" s="20">
        <f t="shared" si="12"/>
        <v>3534.2999999999743</v>
      </c>
      <c r="AS48" s="20">
        <f t="shared" si="12"/>
        <v>2840.9200000000046</v>
      </c>
      <c r="AT48" s="20">
        <f t="shared" si="12"/>
        <v>2790.1500000000142</v>
      </c>
      <c r="AU48" s="20">
        <f t="shared" si="12"/>
        <v>2049.0499999999893</v>
      </c>
      <c r="AV48" s="20">
        <f t="shared" si="12"/>
        <v>2628.8800000000119</v>
      </c>
      <c r="AW48" s="20">
        <f t="shared" si="12"/>
        <v>3032.7300000000023</v>
      </c>
      <c r="AX48" s="20">
        <f t="shared" si="12"/>
        <v>4160.3000000000193</v>
      </c>
      <c r="AY48" s="20">
        <f t="shared" si="12"/>
        <v>3891.2199999999957</v>
      </c>
      <c r="AZ48" s="20">
        <f t="shared" si="12"/>
        <v>4122.9499999999643</v>
      </c>
      <c r="BA48" s="17">
        <v>26.99</v>
      </c>
      <c r="BB48" s="17">
        <v>19.850000000000001</v>
      </c>
      <c r="BC48" s="17">
        <v>31.82</v>
      </c>
      <c r="BD48" s="17">
        <v>29.46</v>
      </c>
      <c r="BE48" s="17">
        <v>23.74</v>
      </c>
      <c r="BF48" s="17">
        <v>23.39</v>
      </c>
      <c r="BG48" s="17">
        <v>17.22</v>
      </c>
      <c r="BH48" s="17">
        <v>22.16</v>
      </c>
      <c r="BI48" s="17">
        <v>25.64</v>
      </c>
      <c r="BJ48" s="17">
        <v>35.270000000000003</v>
      </c>
      <c r="BK48" s="17">
        <v>33.07</v>
      </c>
      <c r="BL48" s="17">
        <v>35.119999999999997</v>
      </c>
      <c r="BM48" s="20">
        <f t="shared" si="10"/>
        <v>3297.1400000000112</v>
      </c>
      <c r="BN48" s="20">
        <f t="shared" si="13"/>
        <v>2416.7199999999734</v>
      </c>
      <c r="BO48" s="20">
        <f t="shared" si="13"/>
        <v>3862.5300000000107</v>
      </c>
      <c r="BP48" s="20">
        <f t="shared" si="13"/>
        <v>3563.7599999999743</v>
      </c>
      <c r="BQ48" s="20">
        <f t="shared" si="13"/>
        <v>2864.6600000000044</v>
      </c>
      <c r="BR48" s="20">
        <f t="shared" si="13"/>
        <v>2813.5400000000141</v>
      </c>
      <c r="BS48" s="20">
        <f t="shared" si="13"/>
        <v>2066.2699999999891</v>
      </c>
      <c r="BT48" s="20">
        <f t="shared" si="13"/>
        <v>2651.0400000000118</v>
      </c>
      <c r="BU48" s="20">
        <f t="shared" si="13"/>
        <v>3058.3700000000022</v>
      </c>
      <c r="BV48" s="20">
        <f t="shared" si="13"/>
        <v>4195.5700000000197</v>
      </c>
      <c r="BW48" s="20">
        <f t="shared" si="13"/>
        <v>3924.2899999999959</v>
      </c>
      <c r="BX48" s="20">
        <f t="shared" si="13"/>
        <v>4158.0699999999642</v>
      </c>
      <c r="BY48" s="17">
        <f t="shared" si="3"/>
        <v>27639.419999999969</v>
      </c>
      <c r="BZ48" s="17">
        <f t="shared" si="4"/>
        <v>1381.96</v>
      </c>
      <c r="CA48" s="17">
        <f t="shared" si="5"/>
        <v>9850.58</v>
      </c>
      <c r="CB48" s="17">
        <f t="shared" si="6"/>
        <v>38871.95999999997</v>
      </c>
    </row>
    <row r="49" spans="1:80" x14ac:dyDescent="0.25">
      <c r="A49" t="str">
        <f t="shared" si="11"/>
        <v>ENCR.BCHIMP</v>
      </c>
      <c r="B49" s="1" t="s">
        <v>86</v>
      </c>
      <c r="C49" s="1" t="s">
        <v>87</v>
      </c>
      <c r="D49" s="1" t="s">
        <v>21</v>
      </c>
      <c r="E49" s="17">
        <v>280.97999999999956</v>
      </c>
      <c r="F49" s="17">
        <v>49.440000000000055</v>
      </c>
      <c r="G49" s="17">
        <v>0</v>
      </c>
      <c r="H49" s="17">
        <v>0</v>
      </c>
      <c r="I49" s="17">
        <v>0.17999999999999972</v>
      </c>
      <c r="J49" s="17">
        <v>10.109999999999957</v>
      </c>
      <c r="K49" s="17">
        <v>22.870000000000005</v>
      </c>
      <c r="L49" s="17">
        <v>39.8900000000001</v>
      </c>
      <c r="M49" s="17">
        <v>29.970000000000056</v>
      </c>
      <c r="N49" s="17">
        <v>358.5</v>
      </c>
      <c r="O49" s="17">
        <v>2.1200000000000045</v>
      </c>
      <c r="P49" s="17">
        <v>28.569999999999936</v>
      </c>
      <c r="Q49" s="20">
        <v>14.050000000000011</v>
      </c>
      <c r="R49" s="20">
        <v>2.4699999999999989</v>
      </c>
      <c r="S49" s="20">
        <v>0</v>
      </c>
      <c r="T49" s="20">
        <v>0</v>
      </c>
      <c r="U49" s="20">
        <v>9.999999999999995E-3</v>
      </c>
      <c r="V49" s="20">
        <v>0.50999999999999979</v>
      </c>
      <c r="W49" s="20">
        <v>1.1500000000000004</v>
      </c>
      <c r="X49" s="20">
        <v>1.9899999999999984</v>
      </c>
      <c r="Y49" s="20">
        <v>1.5</v>
      </c>
      <c r="Z49" s="20">
        <v>17.920000000000073</v>
      </c>
      <c r="AA49" s="20">
        <v>0.10000000000000009</v>
      </c>
      <c r="AB49" s="20">
        <v>1.4299999999999997</v>
      </c>
      <c r="AC49" s="17">
        <v>103.74000000000001</v>
      </c>
      <c r="AD49" s="17">
        <v>18.009999999999991</v>
      </c>
      <c r="AE49" s="17">
        <v>0</v>
      </c>
      <c r="AF49" s="17">
        <v>0</v>
      </c>
      <c r="AG49" s="17">
        <v>5.9999999999999942E-2</v>
      </c>
      <c r="AH49" s="17">
        <v>3.5100000000000016</v>
      </c>
      <c r="AI49" s="17">
        <v>7.8499999999999943</v>
      </c>
      <c r="AJ49" s="17">
        <v>13.540000000000006</v>
      </c>
      <c r="AK49" s="17">
        <v>10.060000000000002</v>
      </c>
      <c r="AL49" s="17">
        <v>118.88000000000011</v>
      </c>
      <c r="AM49" s="17">
        <v>0.69999999999999929</v>
      </c>
      <c r="AN49" s="17">
        <v>9.2800000000000296</v>
      </c>
      <c r="AO49" s="20">
        <f t="shared" si="9"/>
        <v>398.76999999999958</v>
      </c>
      <c r="AP49" s="20">
        <f t="shared" si="12"/>
        <v>69.920000000000044</v>
      </c>
      <c r="AQ49" s="20">
        <f t="shared" si="12"/>
        <v>0</v>
      </c>
      <c r="AR49" s="20">
        <f t="shared" si="12"/>
        <v>0</v>
      </c>
      <c r="AS49" s="20">
        <f t="shared" si="12"/>
        <v>0.24999999999999967</v>
      </c>
      <c r="AT49" s="20">
        <f t="shared" si="12"/>
        <v>14.129999999999958</v>
      </c>
      <c r="AU49" s="20">
        <f t="shared" si="12"/>
        <v>31.869999999999997</v>
      </c>
      <c r="AV49" s="20">
        <f t="shared" si="12"/>
        <v>55.420000000000101</v>
      </c>
      <c r="AW49" s="20">
        <f t="shared" si="12"/>
        <v>41.530000000000058</v>
      </c>
      <c r="AX49" s="20">
        <f t="shared" si="12"/>
        <v>495.30000000000018</v>
      </c>
      <c r="AY49" s="20">
        <f t="shared" si="12"/>
        <v>2.9200000000000039</v>
      </c>
      <c r="AZ49" s="20">
        <f t="shared" si="12"/>
        <v>39.279999999999966</v>
      </c>
      <c r="BA49" s="17">
        <v>3.29</v>
      </c>
      <c r="BB49" s="17">
        <v>0.57999999999999996</v>
      </c>
      <c r="BC49" s="17">
        <v>0</v>
      </c>
      <c r="BD49" s="17">
        <v>0</v>
      </c>
      <c r="BE49" s="17">
        <v>0</v>
      </c>
      <c r="BF49" s="17">
        <v>0.12</v>
      </c>
      <c r="BG49" s="17">
        <v>0.27</v>
      </c>
      <c r="BH49" s="17">
        <v>0.47</v>
      </c>
      <c r="BI49" s="17">
        <v>0.35</v>
      </c>
      <c r="BJ49" s="17">
        <v>4.2</v>
      </c>
      <c r="BK49" s="17">
        <v>0.02</v>
      </c>
      <c r="BL49" s="17">
        <v>0.33</v>
      </c>
      <c r="BM49" s="20">
        <f t="shared" si="10"/>
        <v>402.0599999999996</v>
      </c>
      <c r="BN49" s="20">
        <f t="shared" si="13"/>
        <v>70.500000000000043</v>
      </c>
      <c r="BO49" s="20">
        <f t="shared" si="13"/>
        <v>0</v>
      </c>
      <c r="BP49" s="20">
        <f t="shared" si="13"/>
        <v>0</v>
      </c>
      <c r="BQ49" s="20">
        <f t="shared" si="13"/>
        <v>0.24999999999999967</v>
      </c>
      <c r="BR49" s="20">
        <f t="shared" si="13"/>
        <v>14.249999999999957</v>
      </c>
      <c r="BS49" s="20">
        <f t="shared" si="13"/>
        <v>32.14</v>
      </c>
      <c r="BT49" s="20">
        <f t="shared" si="13"/>
        <v>55.8900000000001</v>
      </c>
      <c r="BU49" s="20">
        <f t="shared" si="13"/>
        <v>41.880000000000059</v>
      </c>
      <c r="BV49" s="20">
        <f t="shared" si="13"/>
        <v>499.50000000000017</v>
      </c>
      <c r="BW49" s="20">
        <f t="shared" si="13"/>
        <v>2.9400000000000039</v>
      </c>
      <c r="BX49" s="20">
        <f t="shared" si="13"/>
        <v>39.609999999999964</v>
      </c>
      <c r="BY49" s="17">
        <f t="shared" si="3"/>
        <v>822.62999999999965</v>
      </c>
      <c r="BZ49" s="17">
        <f t="shared" si="4"/>
        <v>41.130000000000081</v>
      </c>
      <c r="CA49" s="17">
        <f t="shared" si="5"/>
        <v>295.26000000000016</v>
      </c>
      <c r="CB49" s="17">
        <f t="shared" si="6"/>
        <v>1159.02</v>
      </c>
    </row>
    <row r="50" spans="1:80" x14ac:dyDescent="0.25">
      <c r="A50" t="str">
        <f t="shared" si="11"/>
        <v>ENCR.SPCIMP</v>
      </c>
      <c r="B50" s="1" t="s">
        <v>86</v>
      </c>
      <c r="C50" s="1" t="s">
        <v>88</v>
      </c>
      <c r="D50" s="1" t="s">
        <v>73</v>
      </c>
      <c r="E50" s="17">
        <v>1.230000000000004</v>
      </c>
      <c r="F50" s="17">
        <v>3.4800000000000182</v>
      </c>
      <c r="G50" s="17">
        <v>0</v>
      </c>
      <c r="H50" s="17">
        <v>0</v>
      </c>
      <c r="I50" s="17">
        <v>8.2799999999999727</v>
      </c>
      <c r="J50" s="17">
        <v>51.769999999999982</v>
      </c>
      <c r="K50" s="17">
        <v>0</v>
      </c>
      <c r="L50" s="17">
        <v>0</v>
      </c>
      <c r="M50" s="17">
        <v>170.51000000000022</v>
      </c>
      <c r="N50" s="17">
        <v>24.920000000000073</v>
      </c>
      <c r="O50" s="17">
        <v>0</v>
      </c>
      <c r="P50" s="17">
        <v>30.820000000000618</v>
      </c>
      <c r="Q50" s="20">
        <v>6.0000000000000497E-2</v>
      </c>
      <c r="R50" s="20">
        <v>0.16999999999999993</v>
      </c>
      <c r="S50" s="20">
        <v>0</v>
      </c>
      <c r="T50" s="20">
        <v>0</v>
      </c>
      <c r="U50" s="20">
        <v>0.41000000000000014</v>
      </c>
      <c r="V50" s="20">
        <v>2.589999999999975</v>
      </c>
      <c r="W50" s="20">
        <v>0</v>
      </c>
      <c r="X50" s="20">
        <v>0</v>
      </c>
      <c r="Y50" s="20">
        <v>8.5199999999999818</v>
      </c>
      <c r="Z50" s="20">
        <v>1.25</v>
      </c>
      <c r="AA50" s="20">
        <v>0</v>
      </c>
      <c r="AB50" s="20">
        <v>1.5400000000000063</v>
      </c>
      <c r="AC50" s="17">
        <v>0.44999999999999574</v>
      </c>
      <c r="AD50" s="17">
        <v>1.269999999999996</v>
      </c>
      <c r="AE50" s="17">
        <v>0</v>
      </c>
      <c r="AF50" s="17">
        <v>0</v>
      </c>
      <c r="AG50" s="17">
        <v>2.9099999999999966</v>
      </c>
      <c r="AH50" s="17">
        <v>17.990000000000009</v>
      </c>
      <c r="AI50" s="17">
        <v>0</v>
      </c>
      <c r="AJ50" s="17">
        <v>0</v>
      </c>
      <c r="AK50" s="17">
        <v>57.200000000000273</v>
      </c>
      <c r="AL50" s="17">
        <v>8.2699999999999818</v>
      </c>
      <c r="AM50" s="17">
        <v>0</v>
      </c>
      <c r="AN50" s="17">
        <v>10.019999999999982</v>
      </c>
      <c r="AO50" s="20">
        <f t="shared" si="9"/>
        <v>1.7400000000000002</v>
      </c>
      <c r="AP50" s="20">
        <f t="shared" si="12"/>
        <v>4.9200000000000141</v>
      </c>
      <c r="AQ50" s="20">
        <f t="shared" si="12"/>
        <v>0</v>
      </c>
      <c r="AR50" s="20">
        <f t="shared" si="12"/>
        <v>0</v>
      </c>
      <c r="AS50" s="20">
        <f t="shared" si="12"/>
        <v>11.599999999999969</v>
      </c>
      <c r="AT50" s="20">
        <f t="shared" si="12"/>
        <v>72.349999999999966</v>
      </c>
      <c r="AU50" s="20">
        <f t="shared" si="12"/>
        <v>0</v>
      </c>
      <c r="AV50" s="20">
        <f t="shared" si="12"/>
        <v>0</v>
      </c>
      <c r="AW50" s="20">
        <f t="shared" si="12"/>
        <v>236.23000000000047</v>
      </c>
      <c r="AX50" s="20">
        <f t="shared" si="12"/>
        <v>34.440000000000055</v>
      </c>
      <c r="AY50" s="20">
        <f t="shared" si="12"/>
        <v>0</v>
      </c>
      <c r="AZ50" s="20">
        <f t="shared" si="12"/>
        <v>42.380000000000607</v>
      </c>
      <c r="BA50" s="17">
        <v>0.01</v>
      </c>
      <c r="BB50" s="17">
        <v>0.04</v>
      </c>
      <c r="BC50" s="17">
        <v>0</v>
      </c>
      <c r="BD50" s="17">
        <v>0</v>
      </c>
      <c r="BE50" s="17">
        <v>0.1</v>
      </c>
      <c r="BF50" s="17">
        <v>0.61</v>
      </c>
      <c r="BG50" s="17">
        <v>0</v>
      </c>
      <c r="BH50" s="17">
        <v>0</v>
      </c>
      <c r="BI50" s="17">
        <v>2</v>
      </c>
      <c r="BJ50" s="17">
        <v>0.28999999999999998</v>
      </c>
      <c r="BK50" s="17">
        <v>0</v>
      </c>
      <c r="BL50" s="17">
        <v>0.36</v>
      </c>
      <c r="BM50" s="20">
        <f t="shared" si="10"/>
        <v>1.7500000000000002</v>
      </c>
      <c r="BN50" s="20">
        <f t="shared" si="13"/>
        <v>4.9600000000000142</v>
      </c>
      <c r="BO50" s="20">
        <f t="shared" si="13"/>
        <v>0</v>
      </c>
      <c r="BP50" s="20">
        <f t="shared" si="13"/>
        <v>0</v>
      </c>
      <c r="BQ50" s="20">
        <f t="shared" si="13"/>
        <v>11.699999999999969</v>
      </c>
      <c r="BR50" s="20">
        <f t="shared" si="13"/>
        <v>72.959999999999965</v>
      </c>
      <c r="BS50" s="20">
        <f t="shared" si="13"/>
        <v>0</v>
      </c>
      <c r="BT50" s="20">
        <f t="shared" si="13"/>
        <v>0</v>
      </c>
      <c r="BU50" s="20">
        <f t="shared" si="13"/>
        <v>238.23000000000047</v>
      </c>
      <c r="BV50" s="20">
        <f t="shared" si="13"/>
        <v>34.730000000000054</v>
      </c>
      <c r="BW50" s="20">
        <f t="shared" si="13"/>
        <v>0</v>
      </c>
      <c r="BX50" s="20">
        <f t="shared" si="13"/>
        <v>42.740000000000606</v>
      </c>
      <c r="BY50" s="17">
        <f t="shared" si="3"/>
        <v>291.0100000000009</v>
      </c>
      <c r="BZ50" s="17">
        <f t="shared" si="4"/>
        <v>14.539999999999964</v>
      </c>
      <c r="CA50" s="17">
        <f t="shared" si="5"/>
        <v>101.52000000000025</v>
      </c>
      <c r="CB50" s="17">
        <f t="shared" si="6"/>
        <v>407.07000000000107</v>
      </c>
    </row>
    <row r="51" spans="1:80" x14ac:dyDescent="0.25">
      <c r="A51" t="str">
        <f t="shared" si="11"/>
        <v>EEMI.BCHIMP</v>
      </c>
      <c r="B51" s="1" t="s">
        <v>89</v>
      </c>
      <c r="C51" s="1" t="s">
        <v>90</v>
      </c>
      <c r="D51" s="1" t="s">
        <v>21</v>
      </c>
      <c r="E51" s="17">
        <v>58.869999999999891</v>
      </c>
      <c r="F51" s="17">
        <v>77.569999999999709</v>
      </c>
      <c r="G51" s="17">
        <v>36.349999999999909</v>
      </c>
      <c r="H51" s="17">
        <v>47.6400000000001</v>
      </c>
      <c r="I51" s="17">
        <v>52.859999999999673</v>
      </c>
      <c r="J51" s="17">
        <v>0.94000000000000483</v>
      </c>
      <c r="K51" s="17">
        <v>99.020000000000437</v>
      </c>
      <c r="L51" s="17">
        <v>77.630000000000109</v>
      </c>
      <c r="M51" s="17">
        <v>28.960000000000036</v>
      </c>
      <c r="N51" s="17">
        <v>43.209999999999809</v>
      </c>
      <c r="O51" s="17">
        <v>32.149999999999864</v>
      </c>
      <c r="P51" s="17">
        <v>0</v>
      </c>
      <c r="Q51" s="20">
        <v>2.9400000000000048</v>
      </c>
      <c r="R51" s="20">
        <v>3.8800000000000097</v>
      </c>
      <c r="S51" s="20">
        <v>1.8200000000000003</v>
      </c>
      <c r="T51" s="20">
        <v>2.3800000000000026</v>
      </c>
      <c r="U51" s="20">
        <v>2.6400000000000006</v>
      </c>
      <c r="V51" s="20">
        <v>3.999999999999998E-2</v>
      </c>
      <c r="W51" s="20">
        <v>4.9500000000000028</v>
      </c>
      <c r="X51" s="20">
        <v>3.879999999999999</v>
      </c>
      <c r="Y51" s="20">
        <v>1.4499999999999993</v>
      </c>
      <c r="Z51" s="20">
        <v>2.1599999999999966</v>
      </c>
      <c r="AA51" s="20">
        <v>1.6000000000000014</v>
      </c>
      <c r="AB51" s="20">
        <v>0</v>
      </c>
      <c r="AC51" s="17">
        <v>21.730000000000018</v>
      </c>
      <c r="AD51" s="17">
        <v>28.259999999999991</v>
      </c>
      <c r="AE51" s="17">
        <v>13.080000000000013</v>
      </c>
      <c r="AF51" s="17">
        <v>16.930000000000007</v>
      </c>
      <c r="AG51" s="17">
        <v>18.580000000000013</v>
      </c>
      <c r="AH51" s="17">
        <v>0.33000000000000007</v>
      </c>
      <c r="AI51" s="17">
        <v>34.019999999999982</v>
      </c>
      <c r="AJ51" s="17">
        <v>26.349999999999994</v>
      </c>
      <c r="AK51" s="17">
        <v>9.710000000000008</v>
      </c>
      <c r="AL51" s="17">
        <v>14.319999999999993</v>
      </c>
      <c r="AM51" s="17">
        <v>10.549999999999955</v>
      </c>
      <c r="AN51" s="17">
        <v>0</v>
      </c>
      <c r="AO51" s="20">
        <f t="shared" si="9"/>
        <v>83.539999999999907</v>
      </c>
      <c r="AP51" s="20">
        <f t="shared" si="12"/>
        <v>109.70999999999971</v>
      </c>
      <c r="AQ51" s="20">
        <f t="shared" si="12"/>
        <v>51.249999999999922</v>
      </c>
      <c r="AR51" s="20">
        <f t="shared" si="12"/>
        <v>66.950000000000102</v>
      </c>
      <c r="AS51" s="20">
        <f t="shared" si="12"/>
        <v>74.079999999999686</v>
      </c>
      <c r="AT51" s="20">
        <f t="shared" si="12"/>
        <v>1.3100000000000049</v>
      </c>
      <c r="AU51" s="20">
        <f t="shared" si="12"/>
        <v>137.99000000000041</v>
      </c>
      <c r="AV51" s="20">
        <f t="shared" si="12"/>
        <v>107.8600000000001</v>
      </c>
      <c r="AW51" s="20">
        <f t="shared" si="12"/>
        <v>40.120000000000047</v>
      </c>
      <c r="AX51" s="20">
        <f t="shared" si="12"/>
        <v>59.689999999999799</v>
      </c>
      <c r="AY51" s="20">
        <f t="shared" si="12"/>
        <v>44.29999999999982</v>
      </c>
      <c r="AZ51" s="20">
        <f t="shared" si="12"/>
        <v>0</v>
      </c>
      <c r="BA51" s="17">
        <v>0.69</v>
      </c>
      <c r="BB51" s="17">
        <v>0.91</v>
      </c>
      <c r="BC51" s="17">
        <v>0.43</v>
      </c>
      <c r="BD51" s="17">
        <v>0.56000000000000005</v>
      </c>
      <c r="BE51" s="17">
        <v>0.62</v>
      </c>
      <c r="BF51" s="17">
        <v>0.01</v>
      </c>
      <c r="BG51" s="17">
        <v>1.1599999999999999</v>
      </c>
      <c r="BH51" s="17">
        <v>0.91</v>
      </c>
      <c r="BI51" s="17">
        <v>0.34</v>
      </c>
      <c r="BJ51" s="17">
        <v>0.51</v>
      </c>
      <c r="BK51" s="17">
        <v>0.38</v>
      </c>
      <c r="BL51" s="17">
        <v>0</v>
      </c>
      <c r="BM51" s="20">
        <f t="shared" si="10"/>
        <v>84.229999999999905</v>
      </c>
      <c r="BN51" s="20">
        <f t="shared" si="13"/>
        <v>110.61999999999971</v>
      </c>
      <c r="BO51" s="20">
        <f t="shared" si="13"/>
        <v>51.679999999999922</v>
      </c>
      <c r="BP51" s="20">
        <f t="shared" si="13"/>
        <v>67.510000000000105</v>
      </c>
      <c r="BQ51" s="20">
        <f t="shared" si="13"/>
        <v>74.69999999999969</v>
      </c>
      <c r="BR51" s="20">
        <f t="shared" si="13"/>
        <v>1.3200000000000049</v>
      </c>
      <c r="BS51" s="20">
        <f t="shared" si="13"/>
        <v>139.1500000000004</v>
      </c>
      <c r="BT51" s="20">
        <f t="shared" si="13"/>
        <v>108.7700000000001</v>
      </c>
      <c r="BU51" s="20">
        <f t="shared" si="13"/>
        <v>40.460000000000051</v>
      </c>
      <c r="BV51" s="20">
        <f t="shared" si="13"/>
        <v>60.199999999999797</v>
      </c>
      <c r="BW51" s="20">
        <f t="shared" si="13"/>
        <v>44.679999999999822</v>
      </c>
      <c r="BX51" s="20">
        <f t="shared" si="13"/>
        <v>0</v>
      </c>
      <c r="BY51" s="17">
        <f t="shared" si="3"/>
        <v>555.19999999999959</v>
      </c>
      <c r="BZ51" s="17">
        <f t="shared" si="4"/>
        <v>27.740000000000016</v>
      </c>
      <c r="CA51" s="17">
        <f t="shared" si="5"/>
        <v>200.37999999999994</v>
      </c>
      <c r="CB51" s="17">
        <f t="shared" si="6"/>
        <v>783.31999999999948</v>
      </c>
    </row>
    <row r="52" spans="1:80" x14ac:dyDescent="0.25">
      <c r="A52" t="str">
        <f t="shared" si="11"/>
        <v>EEMI.BCHEXP</v>
      </c>
      <c r="B52" s="1" t="s">
        <v>89</v>
      </c>
      <c r="C52" s="1" t="s">
        <v>91</v>
      </c>
      <c r="D52" s="1" t="s">
        <v>28</v>
      </c>
      <c r="E52" s="17">
        <v>6.8000000000001819</v>
      </c>
      <c r="F52" s="17">
        <v>1.3900000000000432</v>
      </c>
      <c r="G52" s="17">
        <v>2.4100000000000819</v>
      </c>
      <c r="H52" s="17">
        <v>4.3999999999998636</v>
      </c>
      <c r="I52" s="17">
        <v>0</v>
      </c>
      <c r="J52" s="17">
        <v>0</v>
      </c>
      <c r="K52" s="17">
        <v>6.4099999999998545</v>
      </c>
      <c r="L52" s="17">
        <v>1.039999999999992</v>
      </c>
      <c r="M52" s="17">
        <v>0</v>
      </c>
      <c r="N52" s="17">
        <v>3.1399999999999864</v>
      </c>
      <c r="O52" s="17">
        <v>0</v>
      </c>
      <c r="P52" s="17">
        <v>8.9600000000000364</v>
      </c>
      <c r="Q52" s="20">
        <v>0.34000000000000341</v>
      </c>
      <c r="R52" s="20">
        <v>7.0000000000000284E-2</v>
      </c>
      <c r="S52" s="20">
        <v>0.11999999999999744</v>
      </c>
      <c r="T52" s="20">
        <v>0.21999999999999886</v>
      </c>
      <c r="U52" s="20">
        <v>0</v>
      </c>
      <c r="V52" s="20">
        <v>0</v>
      </c>
      <c r="W52" s="20">
        <v>0.32000000000000739</v>
      </c>
      <c r="X52" s="20">
        <v>5.0000000000000711E-2</v>
      </c>
      <c r="Y52" s="20">
        <v>0</v>
      </c>
      <c r="Z52" s="20">
        <v>0.15000000000000213</v>
      </c>
      <c r="AA52" s="20">
        <v>0</v>
      </c>
      <c r="AB52" s="20">
        <v>0.45000000000000284</v>
      </c>
      <c r="AC52" s="17">
        <v>2.5099999999999909</v>
      </c>
      <c r="AD52" s="17">
        <v>0.51000000000001933</v>
      </c>
      <c r="AE52" s="17">
        <v>0.87000000000000455</v>
      </c>
      <c r="AF52" s="17">
        <v>1.5699999999999932</v>
      </c>
      <c r="AG52" s="17">
        <v>0</v>
      </c>
      <c r="AH52" s="17">
        <v>0</v>
      </c>
      <c r="AI52" s="17">
        <v>2.1999999999999886</v>
      </c>
      <c r="AJ52" s="17">
        <v>0.34999999999999432</v>
      </c>
      <c r="AK52" s="17">
        <v>0</v>
      </c>
      <c r="AL52" s="17">
        <v>1.0400000000000205</v>
      </c>
      <c r="AM52" s="17">
        <v>0</v>
      </c>
      <c r="AN52" s="17">
        <v>2.9099999999999682</v>
      </c>
      <c r="AO52" s="20">
        <f t="shared" si="9"/>
        <v>9.6500000000001762</v>
      </c>
      <c r="AP52" s="20">
        <f t="shared" si="12"/>
        <v>1.9700000000000628</v>
      </c>
      <c r="AQ52" s="20">
        <f t="shared" si="12"/>
        <v>3.4000000000000838</v>
      </c>
      <c r="AR52" s="20">
        <f t="shared" si="12"/>
        <v>6.1899999999998556</v>
      </c>
      <c r="AS52" s="20">
        <f t="shared" si="12"/>
        <v>0</v>
      </c>
      <c r="AT52" s="20">
        <f t="shared" si="12"/>
        <v>0</v>
      </c>
      <c r="AU52" s="20">
        <f t="shared" si="12"/>
        <v>8.9299999999998505</v>
      </c>
      <c r="AV52" s="20">
        <f t="shared" si="12"/>
        <v>1.4399999999999871</v>
      </c>
      <c r="AW52" s="20">
        <f t="shared" si="12"/>
        <v>0</v>
      </c>
      <c r="AX52" s="20">
        <f t="shared" si="12"/>
        <v>4.330000000000009</v>
      </c>
      <c r="AY52" s="20">
        <f t="shared" si="12"/>
        <v>0</v>
      </c>
      <c r="AZ52" s="20">
        <f t="shared" si="12"/>
        <v>12.320000000000007</v>
      </c>
      <c r="BA52" s="17">
        <v>0.08</v>
      </c>
      <c r="BB52" s="17">
        <v>0.02</v>
      </c>
      <c r="BC52" s="17">
        <v>0.03</v>
      </c>
      <c r="BD52" s="17">
        <v>0.05</v>
      </c>
      <c r="BE52" s="17">
        <v>0</v>
      </c>
      <c r="BF52" s="17">
        <v>0</v>
      </c>
      <c r="BG52" s="17">
        <v>0.08</v>
      </c>
      <c r="BH52" s="17">
        <v>0.01</v>
      </c>
      <c r="BI52" s="17">
        <v>0</v>
      </c>
      <c r="BJ52" s="17">
        <v>0.04</v>
      </c>
      <c r="BK52" s="17">
        <v>0</v>
      </c>
      <c r="BL52" s="17">
        <v>0.1</v>
      </c>
      <c r="BM52" s="20">
        <f t="shared" si="10"/>
        <v>9.7300000000001763</v>
      </c>
      <c r="BN52" s="20">
        <f t="shared" si="13"/>
        <v>1.9900000000000628</v>
      </c>
      <c r="BO52" s="20">
        <f t="shared" si="13"/>
        <v>3.4300000000000836</v>
      </c>
      <c r="BP52" s="20">
        <f t="shared" si="13"/>
        <v>6.2399999999998554</v>
      </c>
      <c r="BQ52" s="20">
        <f t="shared" si="13"/>
        <v>0</v>
      </c>
      <c r="BR52" s="20">
        <f t="shared" si="13"/>
        <v>0</v>
      </c>
      <c r="BS52" s="20">
        <f t="shared" si="13"/>
        <v>9.0099999999998506</v>
      </c>
      <c r="BT52" s="20">
        <f t="shared" si="13"/>
        <v>1.4499999999999871</v>
      </c>
      <c r="BU52" s="20">
        <f t="shared" si="13"/>
        <v>0</v>
      </c>
      <c r="BV52" s="20">
        <f t="shared" si="13"/>
        <v>4.370000000000009</v>
      </c>
      <c r="BW52" s="20">
        <f t="shared" si="13"/>
        <v>0</v>
      </c>
      <c r="BX52" s="20">
        <f t="shared" si="13"/>
        <v>12.420000000000007</v>
      </c>
      <c r="BY52" s="17">
        <f t="shared" si="3"/>
        <v>34.55000000000004</v>
      </c>
      <c r="BZ52" s="17">
        <f t="shared" si="4"/>
        <v>1.7200000000000131</v>
      </c>
      <c r="CA52" s="17">
        <f t="shared" si="5"/>
        <v>12.369999999999978</v>
      </c>
      <c r="CB52" s="17">
        <f t="shared" si="6"/>
        <v>48.640000000000036</v>
      </c>
    </row>
    <row r="53" spans="1:80" x14ac:dyDescent="0.25">
      <c r="A53" t="str">
        <f t="shared" si="11"/>
        <v>ENCR.BCHEXP</v>
      </c>
      <c r="B53" s="1" t="s">
        <v>86</v>
      </c>
      <c r="C53" s="1" t="s">
        <v>94</v>
      </c>
      <c r="D53" s="1" t="s">
        <v>28</v>
      </c>
      <c r="E53" s="17">
        <v>103.90999999999985</v>
      </c>
      <c r="F53" s="17">
        <v>69.840000000000146</v>
      </c>
      <c r="G53" s="17">
        <v>196.83000000000175</v>
      </c>
      <c r="H53" s="17">
        <v>128.05000000000291</v>
      </c>
      <c r="I53" s="17">
        <v>53.340000000000146</v>
      </c>
      <c r="J53" s="17">
        <v>0</v>
      </c>
      <c r="K53" s="17">
        <v>48.470000000001164</v>
      </c>
      <c r="L53" s="17">
        <v>30.140000000000327</v>
      </c>
      <c r="M53" s="17">
        <v>23.630000000000109</v>
      </c>
      <c r="N53" s="17">
        <v>0.87000000000000455</v>
      </c>
      <c r="O53" s="17">
        <v>67.299999999999272</v>
      </c>
      <c r="P53" s="17">
        <v>40</v>
      </c>
      <c r="Q53" s="20">
        <v>5.2000000000000455</v>
      </c>
      <c r="R53" s="20">
        <v>3.4900000000000091</v>
      </c>
      <c r="S53" s="20">
        <v>9.8499999999999091</v>
      </c>
      <c r="T53" s="20">
        <v>6.4100000000000819</v>
      </c>
      <c r="U53" s="20">
        <v>2.6699999999999591</v>
      </c>
      <c r="V53" s="20">
        <v>0</v>
      </c>
      <c r="W53" s="20">
        <v>2.4200000000000728</v>
      </c>
      <c r="X53" s="20">
        <v>1.5099999999999909</v>
      </c>
      <c r="Y53" s="20">
        <v>1.1800000000000068</v>
      </c>
      <c r="Z53" s="20">
        <v>4.9999999999998934E-2</v>
      </c>
      <c r="AA53" s="20">
        <v>3.3700000000000045</v>
      </c>
      <c r="AB53" s="20">
        <v>2</v>
      </c>
      <c r="AC53" s="17">
        <v>38.3700000000008</v>
      </c>
      <c r="AD53" s="17">
        <v>25.4399999999996</v>
      </c>
      <c r="AE53" s="17">
        <v>70.809999999997672</v>
      </c>
      <c r="AF53" s="17">
        <v>45.5</v>
      </c>
      <c r="AG53" s="17">
        <v>18.739999999999782</v>
      </c>
      <c r="AH53" s="17">
        <v>0</v>
      </c>
      <c r="AI53" s="17">
        <v>16.650000000000091</v>
      </c>
      <c r="AJ53" s="17">
        <v>10.230000000000018</v>
      </c>
      <c r="AK53" s="17">
        <v>7.9299999999998363</v>
      </c>
      <c r="AL53" s="17">
        <v>0.28999999999999915</v>
      </c>
      <c r="AM53" s="17">
        <v>22.090000000000146</v>
      </c>
      <c r="AN53" s="17">
        <v>12.990000000000236</v>
      </c>
      <c r="AO53" s="20">
        <f t="shared" si="9"/>
        <v>147.4800000000007</v>
      </c>
      <c r="AP53" s="20">
        <f t="shared" si="12"/>
        <v>98.769999999999754</v>
      </c>
      <c r="AQ53" s="20">
        <f t="shared" si="12"/>
        <v>277.48999999999933</v>
      </c>
      <c r="AR53" s="20">
        <f t="shared" si="12"/>
        <v>179.96000000000299</v>
      </c>
      <c r="AS53" s="20">
        <f t="shared" si="12"/>
        <v>74.749999999999886</v>
      </c>
      <c r="AT53" s="20">
        <f t="shared" si="12"/>
        <v>0</v>
      </c>
      <c r="AU53" s="20">
        <f t="shared" si="12"/>
        <v>67.540000000001328</v>
      </c>
      <c r="AV53" s="20">
        <f t="shared" si="12"/>
        <v>41.880000000000337</v>
      </c>
      <c r="AW53" s="20">
        <f t="shared" si="12"/>
        <v>32.739999999999952</v>
      </c>
      <c r="AX53" s="20">
        <f t="shared" si="12"/>
        <v>1.2100000000000026</v>
      </c>
      <c r="AY53" s="20">
        <f t="shared" si="12"/>
        <v>92.759999999999422</v>
      </c>
      <c r="AZ53" s="20">
        <f t="shared" si="12"/>
        <v>54.990000000000236</v>
      </c>
      <c r="BA53" s="17">
        <v>1.22</v>
      </c>
      <c r="BB53" s="17">
        <v>0.82</v>
      </c>
      <c r="BC53" s="17">
        <v>2.31</v>
      </c>
      <c r="BD53" s="17">
        <v>1.5</v>
      </c>
      <c r="BE53" s="17">
        <v>0.62</v>
      </c>
      <c r="BF53" s="17">
        <v>0</v>
      </c>
      <c r="BG53" s="17">
        <v>0.56999999999999995</v>
      </c>
      <c r="BH53" s="17">
        <v>0.35</v>
      </c>
      <c r="BI53" s="17">
        <v>0.28000000000000003</v>
      </c>
      <c r="BJ53" s="17">
        <v>0.01</v>
      </c>
      <c r="BK53" s="17">
        <v>0.79</v>
      </c>
      <c r="BL53" s="17">
        <v>0.47</v>
      </c>
      <c r="BM53" s="20">
        <f t="shared" si="10"/>
        <v>148.7000000000007</v>
      </c>
      <c r="BN53" s="20">
        <f t="shared" si="13"/>
        <v>99.589999999999748</v>
      </c>
      <c r="BO53" s="20">
        <f t="shared" si="13"/>
        <v>279.79999999999933</v>
      </c>
      <c r="BP53" s="20">
        <f t="shared" si="13"/>
        <v>181.46000000000299</v>
      </c>
      <c r="BQ53" s="20">
        <f t="shared" si="13"/>
        <v>75.369999999999891</v>
      </c>
      <c r="BR53" s="20">
        <f t="shared" si="13"/>
        <v>0</v>
      </c>
      <c r="BS53" s="20">
        <f t="shared" si="13"/>
        <v>68.110000000001321</v>
      </c>
      <c r="BT53" s="20">
        <f t="shared" si="13"/>
        <v>42.230000000000338</v>
      </c>
      <c r="BU53" s="20">
        <f t="shared" si="13"/>
        <v>33.019999999999953</v>
      </c>
      <c r="BV53" s="20">
        <f t="shared" si="13"/>
        <v>1.2200000000000026</v>
      </c>
      <c r="BW53" s="20">
        <f t="shared" si="13"/>
        <v>93.549999999999429</v>
      </c>
      <c r="BX53" s="20">
        <f t="shared" si="13"/>
        <v>55.460000000000235</v>
      </c>
      <c r="BY53" s="17">
        <f t="shared" si="3"/>
        <v>762.38000000000568</v>
      </c>
      <c r="BZ53" s="17">
        <f t="shared" si="4"/>
        <v>38.150000000000077</v>
      </c>
      <c r="CA53" s="17">
        <f t="shared" si="5"/>
        <v>277.9799999999982</v>
      </c>
      <c r="CB53" s="17">
        <f t="shared" si="6"/>
        <v>1078.5100000000041</v>
      </c>
    </row>
    <row r="54" spans="1:80" x14ac:dyDescent="0.25">
      <c r="A54" t="str">
        <f t="shared" si="11"/>
        <v>ENCR.SPCEXP</v>
      </c>
      <c r="B54" s="1" t="s">
        <v>86</v>
      </c>
      <c r="C54" s="1" t="s">
        <v>696</v>
      </c>
      <c r="D54" s="1" t="s">
        <v>74</v>
      </c>
      <c r="E54" s="17">
        <v>1.089999999999975</v>
      </c>
      <c r="F54" s="17">
        <v>0</v>
      </c>
      <c r="G54" s="17">
        <v>0.20000000000000284</v>
      </c>
      <c r="H54" s="17">
        <v>0</v>
      </c>
      <c r="I54" s="17">
        <v>1.9500000000000455</v>
      </c>
      <c r="J54" s="17">
        <v>0.29999999999999716</v>
      </c>
      <c r="K54" s="17">
        <v>1.5399999999999636</v>
      </c>
      <c r="L54" s="17">
        <v>0</v>
      </c>
      <c r="M54" s="17">
        <v>0</v>
      </c>
      <c r="N54" s="17">
        <v>0</v>
      </c>
      <c r="O54" s="17">
        <v>0</v>
      </c>
      <c r="P54" s="17">
        <v>0</v>
      </c>
      <c r="Q54" s="20">
        <v>4.9999999999998934E-2</v>
      </c>
      <c r="R54" s="20">
        <v>0</v>
      </c>
      <c r="S54" s="20">
        <v>9.9999999999997868E-3</v>
      </c>
      <c r="T54" s="20">
        <v>0</v>
      </c>
      <c r="U54" s="20">
        <v>8.9999999999999858E-2</v>
      </c>
      <c r="V54" s="20">
        <v>9.9999999999997868E-3</v>
      </c>
      <c r="W54" s="20">
        <v>8.0000000000000071E-2</v>
      </c>
      <c r="X54" s="20">
        <v>0</v>
      </c>
      <c r="Y54" s="20">
        <v>0</v>
      </c>
      <c r="Z54" s="20">
        <v>0</v>
      </c>
      <c r="AA54" s="20">
        <v>0</v>
      </c>
      <c r="AB54" s="20">
        <v>0</v>
      </c>
      <c r="AC54" s="17">
        <v>0.39999999999999147</v>
      </c>
      <c r="AD54" s="17">
        <v>0</v>
      </c>
      <c r="AE54" s="17">
        <v>7.0000000000000284E-2</v>
      </c>
      <c r="AF54" s="17">
        <v>0</v>
      </c>
      <c r="AG54" s="17">
        <v>0.68999999999999773</v>
      </c>
      <c r="AH54" s="17">
        <v>0.11000000000000298</v>
      </c>
      <c r="AI54" s="17">
        <v>0.53000000000000114</v>
      </c>
      <c r="AJ54" s="17">
        <v>0</v>
      </c>
      <c r="AK54" s="17">
        <v>0</v>
      </c>
      <c r="AL54" s="17">
        <v>0</v>
      </c>
      <c r="AM54" s="17">
        <v>0</v>
      </c>
      <c r="AN54" s="17">
        <v>0</v>
      </c>
      <c r="AO54" s="20">
        <f t="shared" si="9"/>
        <v>1.5399999999999654</v>
      </c>
      <c r="AP54" s="20">
        <f t="shared" si="12"/>
        <v>0</v>
      </c>
      <c r="AQ54" s="20">
        <f t="shared" si="12"/>
        <v>0.28000000000000291</v>
      </c>
      <c r="AR54" s="20">
        <f t="shared" si="12"/>
        <v>0</v>
      </c>
      <c r="AS54" s="20">
        <f t="shared" si="12"/>
        <v>2.7300000000000431</v>
      </c>
      <c r="AT54" s="20">
        <f t="shared" si="12"/>
        <v>0.41999999999999993</v>
      </c>
      <c r="AU54" s="20">
        <f t="shared" si="12"/>
        <v>2.1499999999999648</v>
      </c>
      <c r="AV54" s="20">
        <f t="shared" si="12"/>
        <v>0</v>
      </c>
      <c r="AW54" s="20">
        <f t="shared" si="12"/>
        <v>0</v>
      </c>
      <c r="AX54" s="20">
        <f t="shared" si="12"/>
        <v>0</v>
      </c>
      <c r="AY54" s="20">
        <f t="shared" si="12"/>
        <v>0</v>
      </c>
      <c r="AZ54" s="20">
        <f t="shared" si="12"/>
        <v>0</v>
      </c>
      <c r="BA54" s="17">
        <v>0.01</v>
      </c>
      <c r="BB54" s="17">
        <v>0</v>
      </c>
      <c r="BC54" s="17">
        <v>0</v>
      </c>
      <c r="BD54" s="17">
        <v>0</v>
      </c>
      <c r="BE54" s="17">
        <v>0.02</v>
      </c>
      <c r="BF54" s="17">
        <v>0</v>
      </c>
      <c r="BG54" s="17">
        <v>0.02</v>
      </c>
      <c r="BH54" s="17">
        <v>0</v>
      </c>
      <c r="BI54" s="17">
        <v>0</v>
      </c>
      <c r="BJ54" s="17">
        <v>0</v>
      </c>
      <c r="BK54" s="17">
        <v>0</v>
      </c>
      <c r="BL54" s="17">
        <v>0</v>
      </c>
      <c r="BM54" s="20">
        <f t="shared" si="10"/>
        <v>1.5499999999999654</v>
      </c>
      <c r="BN54" s="20">
        <f t="shared" si="13"/>
        <v>0</v>
      </c>
      <c r="BO54" s="20">
        <f t="shared" si="13"/>
        <v>0.28000000000000291</v>
      </c>
      <c r="BP54" s="20">
        <f t="shared" si="13"/>
        <v>0</v>
      </c>
      <c r="BQ54" s="20">
        <f t="shared" si="13"/>
        <v>2.7500000000000431</v>
      </c>
      <c r="BR54" s="20">
        <f t="shared" si="13"/>
        <v>0.41999999999999993</v>
      </c>
      <c r="BS54" s="20">
        <f t="shared" si="13"/>
        <v>2.1699999999999648</v>
      </c>
      <c r="BT54" s="20">
        <f t="shared" si="13"/>
        <v>0</v>
      </c>
      <c r="BU54" s="20">
        <f t="shared" si="13"/>
        <v>0</v>
      </c>
      <c r="BV54" s="20">
        <f t="shared" si="13"/>
        <v>0</v>
      </c>
      <c r="BW54" s="20">
        <f t="shared" si="13"/>
        <v>0</v>
      </c>
      <c r="BX54" s="20">
        <f t="shared" si="13"/>
        <v>0</v>
      </c>
      <c r="BY54" s="17">
        <f t="shared" si="3"/>
        <v>5.0799999999999841</v>
      </c>
      <c r="BZ54" s="17">
        <f t="shared" si="4"/>
        <v>0.23999999999999844</v>
      </c>
      <c r="CA54" s="17">
        <f t="shared" si="5"/>
        <v>1.8499999999999936</v>
      </c>
      <c r="CB54" s="17">
        <f t="shared" si="6"/>
        <v>7.1699999999999768</v>
      </c>
    </row>
    <row r="55" spans="1:80" x14ac:dyDescent="0.25">
      <c r="A55" t="str">
        <f t="shared" si="11"/>
        <v>ENCR.ENC1</v>
      </c>
      <c r="B55" s="1" t="s">
        <v>86</v>
      </c>
      <c r="C55" s="1" t="s">
        <v>96</v>
      </c>
      <c r="D55" s="1" t="s">
        <v>96</v>
      </c>
      <c r="E55" s="17">
        <v>0</v>
      </c>
      <c r="F55" s="17">
        <v>100.30999999999949</v>
      </c>
      <c r="G55" s="17">
        <v>101.35999999999967</v>
      </c>
      <c r="H55" s="17">
        <v>609.13000000000466</v>
      </c>
      <c r="I55" s="17">
        <v>642.81000000000495</v>
      </c>
      <c r="J55" s="17">
        <v>611.38999999999942</v>
      </c>
      <c r="K55" s="17">
        <v>1.9900000000000091</v>
      </c>
      <c r="L55" s="17">
        <v>180.5199999999985</v>
      </c>
      <c r="M55" s="17">
        <v>253.16000000000349</v>
      </c>
      <c r="N55" s="17">
        <v>988.49000000000524</v>
      </c>
      <c r="O55" s="17">
        <v>343.68000000000393</v>
      </c>
      <c r="P55" s="17">
        <v>947.28000000001339</v>
      </c>
      <c r="Q55" s="20">
        <v>0</v>
      </c>
      <c r="R55" s="20">
        <v>5.01</v>
      </c>
      <c r="S55" s="20">
        <v>5.07</v>
      </c>
      <c r="T55" s="20">
        <v>30.449999999999989</v>
      </c>
      <c r="U55" s="20">
        <v>32.150000000000006</v>
      </c>
      <c r="V55" s="20">
        <v>30.569999999999993</v>
      </c>
      <c r="W55" s="20">
        <v>9.9999999999999978E-2</v>
      </c>
      <c r="X55" s="20">
        <v>9.019999999999996</v>
      </c>
      <c r="Y55" s="20">
        <v>12.660000000000004</v>
      </c>
      <c r="Z55" s="20">
        <v>49.42999999999995</v>
      </c>
      <c r="AA55" s="20">
        <v>17.189999999999998</v>
      </c>
      <c r="AB55" s="20">
        <v>47.369999999999891</v>
      </c>
      <c r="AC55" s="17">
        <v>0</v>
      </c>
      <c r="AD55" s="17">
        <v>36.549999999999997</v>
      </c>
      <c r="AE55" s="17">
        <v>36.46</v>
      </c>
      <c r="AF55" s="17">
        <v>216.43999999999983</v>
      </c>
      <c r="AG55" s="17">
        <v>225.91999999999985</v>
      </c>
      <c r="AH55" s="17">
        <v>212.41999999999985</v>
      </c>
      <c r="AI55" s="17">
        <v>0.68000000000000016</v>
      </c>
      <c r="AJ55" s="17">
        <v>61.289999999999964</v>
      </c>
      <c r="AK55" s="17">
        <v>84.93</v>
      </c>
      <c r="AL55" s="17">
        <v>327.77999999999975</v>
      </c>
      <c r="AM55" s="17">
        <v>112.80000000000018</v>
      </c>
      <c r="AN55" s="17">
        <v>307.78999999999996</v>
      </c>
      <c r="AO55" s="20">
        <f t="shared" si="9"/>
        <v>0</v>
      </c>
      <c r="AP55" s="20">
        <f t="shared" si="12"/>
        <v>141.86999999999949</v>
      </c>
      <c r="AQ55" s="20">
        <f t="shared" si="12"/>
        <v>142.88999999999967</v>
      </c>
      <c r="AR55" s="20">
        <f t="shared" si="12"/>
        <v>856.02000000000453</v>
      </c>
      <c r="AS55" s="20">
        <f t="shared" si="12"/>
        <v>900.88000000000477</v>
      </c>
      <c r="AT55" s="20">
        <f t="shared" si="12"/>
        <v>854.3799999999992</v>
      </c>
      <c r="AU55" s="20">
        <f t="shared" si="12"/>
        <v>2.7700000000000093</v>
      </c>
      <c r="AV55" s="20">
        <f t="shared" si="12"/>
        <v>250.82999999999845</v>
      </c>
      <c r="AW55" s="20">
        <f t="shared" si="12"/>
        <v>350.75000000000352</v>
      </c>
      <c r="AX55" s="20">
        <f t="shared" si="12"/>
        <v>1365.7000000000048</v>
      </c>
      <c r="AY55" s="20">
        <f t="shared" si="12"/>
        <v>473.67000000000411</v>
      </c>
      <c r="AZ55" s="20">
        <f t="shared" si="12"/>
        <v>1302.4400000000132</v>
      </c>
      <c r="BA55" s="17">
        <v>0</v>
      </c>
      <c r="BB55" s="17">
        <v>1.17</v>
      </c>
      <c r="BC55" s="17">
        <v>1.19</v>
      </c>
      <c r="BD55" s="17">
        <v>7.13</v>
      </c>
      <c r="BE55" s="17">
        <v>7.53</v>
      </c>
      <c r="BF55" s="17">
        <v>7.16</v>
      </c>
      <c r="BG55" s="17">
        <v>0.02</v>
      </c>
      <c r="BH55" s="17">
        <v>2.11</v>
      </c>
      <c r="BI55" s="17">
        <v>2.97</v>
      </c>
      <c r="BJ55" s="17">
        <v>11.58</v>
      </c>
      <c r="BK55" s="17">
        <v>4.03</v>
      </c>
      <c r="BL55" s="17">
        <v>11.09</v>
      </c>
      <c r="BM55" s="20">
        <f t="shared" si="10"/>
        <v>0</v>
      </c>
      <c r="BN55" s="20">
        <f t="shared" si="13"/>
        <v>143.03999999999948</v>
      </c>
      <c r="BO55" s="20">
        <f t="shared" si="13"/>
        <v>144.07999999999967</v>
      </c>
      <c r="BP55" s="20">
        <f t="shared" si="13"/>
        <v>863.15000000000452</v>
      </c>
      <c r="BQ55" s="20">
        <f t="shared" si="13"/>
        <v>908.41000000000474</v>
      </c>
      <c r="BR55" s="20">
        <f t="shared" si="13"/>
        <v>861.53999999999917</v>
      </c>
      <c r="BS55" s="20">
        <f t="shared" si="13"/>
        <v>2.7900000000000094</v>
      </c>
      <c r="BT55" s="20">
        <f t="shared" si="13"/>
        <v>252.93999999999846</v>
      </c>
      <c r="BU55" s="20">
        <f t="shared" si="13"/>
        <v>353.72000000000355</v>
      </c>
      <c r="BV55" s="20">
        <f t="shared" si="13"/>
        <v>1377.2800000000047</v>
      </c>
      <c r="BW55" s="20">
        <f t="shared" si="13"/>
        <v>477.70000000000408</v>
      </c>
      <c r="BX55" s="20">
        <f t="shared" si="13"/>
        <v>1313.5300000000132</v>
      </c>
      <c r="BY55" s="17">
        <f t="shared" si="3"/>
        <v>4780.1200000000326</v>
      </c>
      <c r="BZ55" s="17">
        <f t="shared" si="4"/>
        <v>239.01999999999981</v>
      </c>
      <c r="CA55" s="17">
        <f t="shared" si="5"/>
        <v>1679.0399999999993</v>
      </c>
      <c r="CB55" s="17">
        <f t="shared" si="6"/>
        <v>6698.1800000000321</v>
      </c>
    </row>
    <row r="56" spans="1:80" x14ac:dyDescent="0.25">
      <c r="A56" t="str">
        <f t="shared" si="11"/>
        <v>ENCR.ENC2</v>
      </c>
      <c r="B56" s="1" t="s">
        <v>86</v>
      </c>
      <c r="C56" s="1" t="s">
        <v>55</v>
      </c>
      <c r="D56" s="1" t="s">
        <v>55</v>
      </c>
      <c r="E56" s="17">
        <v>0</v>
      </c>
      <c r="F56" s="17">
        <v>0</v>
      </c>
      <c r="G56" s="17">
        <v>0</v>
      </c>
      <c r="H56" s="17">
        <v>0</v>
      </c>
      <c r="I56" s="17">
        <v>0</v>
      </c>
      <c r="J56" s="17">
        <v>0</v>
      </c>
      <c r="K56" s="17">
        <v>0</v>
      </c>
      <c r="L56" s="17">
        <v>0</v>
      </c>
      <c r="M56" s="17">
        <v>0</v>
      </c>
      <c r="N56" s="17">
        <v>0</v>
      </c>
      <c r="O56" s="17">
        <v>0</v>
      </c>
      <c r="P56" s="17">
        <v>0</v>
      </c>
      <c r="Q56" s="20">
        <v>0</v>
      </c>
      <c r="R56" s="20">
        <v>0</v>
      </c>
      <c r="S56" s="20">
        <v>0</v>
      </c>
      <c r="T56" s="20">
        <v>0</v>
      </c>
      <c r="U56" s="20">
        <v>0</v>
      </c>
      <c r="V56" s="20">
        <v>0</v>
      </c>
      <c r="W56" s="20">
        <v>0</v>
      </c>
      <c r="X56" s="20">
        <v>0</v>
      </c>
      <c r="Y56" s="20">
        <v>0</v>
      </c>
      <c r="Z56" s="20">
        <v>0</v>
      </c>
      <c r="AA56" s="20">
        <v>0</v>
      </c>
      <c r="AB56" s="20">
        <v>0</v>
      </c>
      <c r="AC56" s="17">
        <v>0</v>
      </c>
      <c r="AD56" s="17">
        <v>0</v>
      </c>
      <c r="AE56" s="17">
        <v>0</v>
      </c>
      <c r="AF56" s="17">
        <v>0</v>
      </c>
      <c r="AG56" s="17">
        <v>0</v>
      </c>
      <c r="AH56" s="17">
        <v>0</v>
      </c>
      <c r="AI56" s="17">
        <v>0</v>
      </c>
      <c r="AJ56" s="17">
        <v>0</v>
      </c>
      <c r="AK56" s="17">
        <v>0</v>
      </c>
      <c r="AL56" s="17">
        <v>0</v>
      </c>
      <c r="AM56" s="17">
        <v>0</v>
      </c>
      <c r="AN56" s="17">
        <v>0</v>
      </c>
      <c r="AO56" s="20">
        <f t="shared" si="9"/>
        <v>0</v>
      </c>
      <c r="AP56" s="20">
        <f t="shared" si="12"/>
        <v>0</v>
      </c>
      <c r="AQ56" s="20">
        <f t="shared" si="12"/>
        <v>0</v>
      </c>
      <c r="AR56" s="20">
        <f t="shared" si="12"/>
        <v>0</v>
      </c>
      <c r="AS56" s="20">
        <f t="shared" si="12"/>
        <v>0</v>
      </c>
      <c r="AT56" s="20">
        <f t="shared" si="12"/>
        <v>0</v>
      </c>
      <c r="AU56" s="20">
        <f t="shared" si="12"/>
        <v>0</v>
      </c>
      <c r="AV56" s="20">
        <f t="shared" si="12"/>
        <v>0</v>
      </c>
      <c r="AW56" s="20">
        <f t="shared" si="12"/>
        <v>0</v>
      </c>
      <c r="AX56" s="20">
        <f t="shared" si="12"/>
        <v>0</v>
      </c>
      <c r="AY56" s="20">
        <f t="shared" si="12"/>
        <v>0</v>
      </c>
      <c r="AZ56" s="20">
        <f t="shared" si="12"/>
        <v>0</v>
      </c>
      <c r="BA56" s="17">
        <v>0</v>
      </c>
      <c r="BB56" s="17">
        <v>0</v>
      </c>
      <c r="BC56" s="17">
        <v>0</v>
      </c>
      <c r="BD56" s="17">
        <v>0</v>
      </c>
      <c r="BE56" s="17">
        <v>0</v>
      </c>
      <c r="BF56" s="17">
        <v>0</v>
      </c>
      <c r="BG56" s="17">
        <v>0</v>
      </c>
      <c r="BH56" s="17">
        <v>0</v>
      </c>
      <c r="BI56" s="17">
        <v>0</v>
      </c>
      <c r="BJ56" s="17">
        <v>0</v>
      </c>
      <c r="BK56" s="17">
        <v>0</v>
      </c>
      <c r="BL56" s="17">
        <v>0</v>
      </c>
      <c r="BM56" s="20">
        <f t="shared" si="10"/>
        <v>0</v>
      </c>
      <c r="BN56" s="20">
        <f t="shared" si="13"/>
        <v>0</v>
      </c>
      <c r="BO56" s="20">
        <f t="shared" si="13"/>
        <v>0</v>
      </c>
      <c r="BP56" s="20">
        <f t="shared" si="13"/>
        <v>0</v>
      </c>
      <c r="BQ56" s="20">
        <f t="shared" si="13"/>
        <v>0</v>
      </c>
      <c r="BR56" s="20">
        <f t="shared" si="13"/>
        <v>0</v>
      </c>
      <c r="BS56" s="20">
        <f t="shared" si="13"/>
        <v>0</v>
      </c>
      <c r="BT56" s="20">
        <f t="shared" si="13"/>
        <v>0</v>
      </c>
      <c r="BU56" s="20">
        <f t="shared" si="13"/>
        <v>0</v>
      </c>
      <c r="BV56" s="20">
        <f t="shared" si="13"/>
        <v>0</v>
      </c>
      <c r="BW56" s="20">
        <f t="shared" si="13"/>
        <v>0</v>
      </c>
      <c r="BX56" s="20">
        <f t="shared" si="13"/>
        <v>0</v>
      </c>
      <c r="BY56" s="17">
        <f t="shared" si="3"/>
        <v>0</v>
      </c>
      <c r="BZ56" s="17">
        <f t="shared" si="4"/>
        <v>0</v>
      </c>
      <c r="CA56" s="17">
        <f t="shared" si="5"/>
        <v>0</v>
      </c>
      <c r="CB56" s="17">
        <f t="shared" si="6"/>
        <v>0</v>
      </c>
    </row>
    <row r="57" spans="1:80" x14ac:dyDescent="0.25">
      <c r="A57" t="str">
        <f t="shared" si="11"/>
        <v>PWX.FNG1</v>
      </c>
      <c r="B57" s="1" t="s">
        <v>99</v>
      </c>
      <c r="C57" s="1" t="s">
        <v>100</v>
      </c>
      <c r="D57" s="1" t="s">
        <v>100</v>
      </c>
      <c r="E57" s="17">
        <v>174.38000000000466</v>
      </c>
      <c r="F57" s="17">
        <v>148.06999999999971</v>
      </c>
      <c r="G57" s="17">
        <v>189.26000000000204</v>
      </c>
      <c r="H57" s="17">
        <v>225.76000000000204</v>
      </c>
      <c r="I57" s="17">
        <v>194.15000000000146</v>
      </c>
      <c r="J57" s="17">
        <v>204.97000000000116</v>
      </c>
      <c r="K57" s="17">
        <v>172.09000000000378</v>
      </c>
      <c r="L57" s="17">
        <v>211.2699999999968</v>
      </c>
      <c r="M57" s="17">
        <v>140.56999999999971</v>
      </c>
      <c r="N57" s="17">
        <v>265.94999999999709</v>
      </c>
      <c r="O57" s="17">
        <v>244.40999999998894</v>
      </c>
      <c r="P57" s="17">
        <v>204.54000000000087</v>
      </c>
      <c r="Q57" s="20">
        <v>8.7199999999997999</v>
      </c>
      <c r="R57" s="20">
        <v>7.4000000000000909</v>
      </c>
      <c r="S57" s="20">
        <v>9.4600000000000364</v>
      </c>
      <c r="T57" s="20">
        <v>11.2800000000002</v>
      </c>
      <c r="U57" s="20">
        <v>9.7100000000000364</v>
      </c>
      <c r="V57" s="20">
        <v>10.25</v>
      </c>
      <c r="W57" s="20">
        <v>8.6100000000001273</v>
      </c>
      <c r="X57" s="20">
        <v>10.559999999999945</v>
      </c>
      <c r="Y57" s="20">
        <v>7.0299999999999727</v>
      </c>
      <c r="Z57" s="20">
        <v>13.289999999999964</v>
      </c>
      <c r="AA57" s="20">
        <v>12.230000000000018</v>
      </c>
      <c r="AB57" s="20">
        <v>10.220000000000255</v>
      </c>
      <c r="AC57" s="17">
        <v>64.380000000001019</v>
      </c>
      <c r="AD57" s="17">
        <v>53.949999999998909</v>
      </c>
      <c r="AE57" s="17">
        <v>68.090000000000146</v>
      </c>
      <c r="AF57" s="17">
        <v>80.219999999997526</v>
      </c>
      <c r="AG57" s="17">
        <v>68.229999999999563</v>
      </c>
      <c r="AH57" s="17">
        <v>71.209999999999127</v>
      </c>
      <c r="AI57" s="17">
        <v>59.120000000002619</v>
      </c>
      <c r="AJ57" s="17">
        <v>71.730000000003201</v>
      </c>
      <c r="AK57" s="17">
        <v>47.159999999999854</v>
      </c>
      <c r="AL57" s="17">
        <v>88.190000000002328</v>
      </c>
      <c r="AM57" s="17">
        <v>80.220000000001164</v>
      </c>
      <c r="AN57" s="17">
        <v>66.459999999999127</v>
      </c>
      <c r="AO57" s="20">
        <f t="shared" si="9"/>
        <v>247.48000000000548</v>
      </c>
      <c r="AP57" s="20">
        <f t="shared" si="12"/>
        <v>209.41999999999871</v>
      </c>
      <c r="AQ57" s="20">
        <f t="shared" si="12"/>
        <v>266.81000000000222</v>
      </c>
      <c r="AR57" s="20">
        <f t="shared" si="12"/>
        <v>317.25999999999976</v>
      </c>
      <c r="AS57" s="20">
        <f t="shared" si="12"/>
        <v>272.09000000000106</v>
      </c>
      <c r="AT57" s="20">
        <f t="shared" si="12"/>
        <v>286.43000000000029</v>
      </c>
      <c r="AU57" s="20">
        <f t="shared" si="12"/>
        <v>239.82000000000653</v>
      </c>
      <c r="AV57" s="20">
        <f t="shared" si="12"/>
        <v>293.55999999999995</v>
      </c>
      <c r="AW57" s="20">
        <f t="shared" si="12"/>
        <v>194.75999999999954</v>
      </c>
      <c r="AX57" s="20">
        <f t="shared" si="12"/>
        <v>367.42999999999938</v>
      </c>
      <c r="AY57" s="20">
        <f t="shared" si="12"/>
        <v>336.85999999999012</v>
      </c>
      <c r="AZ57" s="20">
        <f t="shared" si="12"/>
        <v>281.22000000000025</v>
      </c>
      <c r="BA57" s="17">
        <v>2.04</v>
      </c>
      <c r="BB57" s="17">
        <v>1.73</v>
      </c>
      <c r="BC57" s="17">
        <v>2.2200000000000002</v>
      </c>
      <c r="BD57" s="17">
        <v>2.64</v>
      </c>
      <c r="BE57" s="17">
        <v>2.27</v>
      </c>
      <c r="BF57" s="17">
        <v>2.4</v>
      </c>
      <c r="BG57" s="17">
        <v>2.02</v>
      </c>
      <c r="BH57" s="17">
        <v>2.4700000000000002</v>
      </c>
      <c r="BI57" s="17">
        <v>1.65</v>
      </c>
      <c r="BJ57" s="17">
        <v>3.11</v>
      </c>
      <c r="BK57" s="17">
        <v>2.86</v>
      </c>
      <c r="BL57" s="17">
        <v>2.4</v>
      </c>
      <c r="BM57" s="20">
        <f t="shared" si="10"/>
        <v>249.52000000000547</v>
      </c>
      <c r="BN57" s="20">
        <f t="shared" si="13"/>
        <v>211.1499999999987</v>
      </c>
      <c r="BO57" s="20">
        <f t="shared" si="13"/>
        <v>269.03000000000225</v>
      </c>
      <c r="BP57" s="20">
        <f t="shared" si="13"/>
        <v>319.89999999999975</v>
      </c>
      <c r="BQ57" s="20">
        <f t="shared" si="13"/>
        <v>274.36000000000104</v>
      </c>
      <c r="BR57" s="20">
        <f t="shared" si="13"/>
        <v>288.83000000000027</v>
      </c>
      <c r="BS57" s="20">
        <f t="shared" si="13"/>
        <v>241.84000000000654</v>
      </c>
      <c r="BT57" s="20">
        <f t="shared" si="13"/>
        <v>296.02999999999997</v>
      </c>
      <c r="BU57" s="20">
        <f t="shared" si="13"/>
        <v>196.40999999999954</v>
      </c>
      <c r="BV57" s="20">
        <f t="shared" si="13"/>
        <v>370.5399999999994</v>
      </c>
      <c r="BW57" s="20">
        <f t="shared" si="13"/>
        <v>339.71999999999014</v>
      </c>
      <c r="BX57" s="20">
        <f t="shared" si="13"/>
        <v>283.62000000000023</v>
      </c>
      <c r="BY57" s="17">
        <f t="shared" si="3"/>
        <v>2375.4199999999983</v>
      </c>
      <c r="BZ57" s="17">
        <f t="shared" si="4"/>
        <v>118.76000000000045</v>
      </c>
      <c r="CA57" s="17">
        <f t="shared" si="5"/>
        <v>846.77000000000453</v>
      </c>
      <c r="CB57" s="17">
        <f t="shared" si="6"/>
        <v>3340.9500000000039</v>
      </c>
    </row>
    <row r="58" spans="1:80" x14ac:dyDescent="0.25">
      <c r="A58" t="str">
        <f t="shared" si="11"/>
        <v>TAU.GHO</v>
      </c>
      <c r="B58" s="1" t="s">
        <v>31</v>
      </c>
      <c r="C58" s="1" t="s">
        <v>101</v>
      </c>
      <c r="D58" s="1" t="s">
        <v>101</v>
      </c>
      <c r="E58" s="17">
        <v>214.41999999999825</v>
      </c>
      <c r="F58" s="17">
        <v>152.31999999999971</v>
      </c>
      <c r="G58" s="17">
        <v>37.769999999998618</v>
      </c>
      <c r="H58" s="17">
        <v>268.2300000000032</v>
      </c>
      <c r="I58" s="17">
        <v>472.50999999998021</v>
      </c>
      <c r="J58" s="17">
        <v>603.51999999998952</v>
      </c>
      <c r="K58" s="17">
        <v>414.30000000000291</v>
      </c>
      <c r="L58" s="17">
        <v>395.5</v>
      </c>
      <c r="M58" s="17">
        <v>414.05999999999767</v>
      </c>
      <c r="N58" s="17">
        <v>362.17999999999302</v>
      </c>
      <c r="O58" s="17">
        <v>305.30999999999767</v>
      </c>
      <c r="P58" s="17">
        <v>276.58999999999651</v>
      </c>
      <c r="Q58" s="20">
        <v>10.720000000000027</v>
      </c>
      <c r="R58" s="20">
        <v>7.6099999999999</v>
      </c>
      <c r="S58" s="20">
        <v>1.8899999999999864</v>
      </c>
      <c r="T58" s="20">
        <v>13.409999999999854</v>
      </c>
      <c r="U58" s="20">
        <v>23.619999999999891</v>
      </c>
      <c r="V58" s="20">
        <v>30.180000000000291</v>
      </c>
      <c r="W58" s="20">
        <v>20.710000000000036</v>
      </c>
      <c r="X58" s="20">
        <v>19.769999999999982</v>
      </c>
      <c r="Y58" s="20">
        <v>20.699999999999818</v>
      </c>
      <c r="Z58" s="20">
        <v>18.1099999999999</v>
      </c>
      <c r="AA58" s="20">
        <v>15.259999999999991</v>
      </c>
      <c r="AB58" s="20">
        <v>13.829999999999927</v>
      </c>
      <c r="AC58" s="17">
        <v>79.170000000000073</v>
      </c>
      <c r="AD58" s="17">
        <v>55.5</v>
      </c>
      <c r="AE58" s="17">
        <v>13.589999999999918</v>
      </c>
      <c r="AF58" s="17">
        <v>95.309999999999491</v>
      </c>
      <c r="AG58" s="17">
        <v>166.05999999999767</v>
      </c>
      <c r="AH58" s="17">
        <v>209.66999999999825</v>
      </c>
      <c r="AI58" s="17">
        <v>142.31999999999971</v>
      </c>
      <c r="AJ58" s="17">
        <v>134.27000000000044</v>
      </c>
      <c r="AK58" s="17">
        <v>138.90999999999985</v>
      </c>
      <c r="AL58" s="17">
        <v>120.09000000000015</v>
      </c>
      <c r="AM58" s="17">
        <v>100.21000000000095</v>
      </c>
      <c r="AN58" s="17">
        <v>89.8700000000008</v>
      </c>
      <c r="AO58" s="20">
        <f t="shared" si="9"/>
        <v>304.30999999999835</v>
      </c>
      <c r="AP58" s="20">
        <f t="shared" si="12"/>
        <v>215.42999999999961</v>
      </c>
      <c r="AQ58" s="20">
        <f t="shared" si="12"/>
        <v>53.249999999998522</v>
      </c>
      <c r="AR58" s="20">
        <f t="shared" si="12"/>
        <v>376.95000000000255</v>
      </c>
      <c r="AS58" s="20">
        <f t="shared" si="12"/>
        <v>662.18999999997777</v>
      </c>
      <c r="AT58" s="20">
        <f t="shared" si="12"/>
        <v>843.36999999998807</v>
      </c>
      <c r="AU58" s="20">
        <f t="shared" si="12"/>
        <v>577.33000000000266</v>
      </c>
      <c r="AV58" s="20">
        <f t="shared" si="12"/>
        <v>549.54000000000042</v>
      </c>
      <c r="AW58" s="20">
        <f t="shared" si="12"/>
        <v>573.66999999999734</v>
      </c>
      <c r="AX58" s="20">
        <f t="shared" si="12"/>
        <v>500.37999999999306</v>
      </c>
      <c r="AY58" s="20">
        <f t="shared" si="12"/>
        <v>420.77999999999861</v>
      </c>
      <c r="AZ58" s="20">
        <f t="shared" si="12"/>
        <v>380.28999999999724</v>
      </c>
      <c r="BA58" s="17">
        <v>2.5099999999999998</v>
      </c>
      <c r="BB58" s="17">
        <v>1.78</v>
      </c>
      <c r="BC58" s="17">
        <v>0.44</v>
      </c>
      <c r="BD58" s="17">
        <v>3.14</v>
      </c>
      <c r="BE58" s="17">
        <v>5.53</v>
      </c>
      <c r="BF58" s="17">
        <v>7.07</v>
      </c>
      <c r="BG58" s="17">
        <v>4.8499999999999996</v>
      </c>
      <c r="BH58" s="17">
        <v>4.63</v>
      </c>
      <c r="BI58" s="17">
        <v>4.8499999999999996</v>
      </c>
      <c r="BJ58" s="17">
        <v>4.24</v>
      </c>
      <c r="BK58" s="17">
        <v>3.58</v>
      </c>
      <c r="BL58" s="17">
        <v>3.24</v>
      </c>
      <c r="BM58" s="20">
        <f t="shared" si="10"/>
        <v>306.81999999999834</v>
      </c>
      <c r="BN58" s="20">
        <f t="shared" si="13"/>
        <v>217.20999999999961</v>
      </c>
      <c r="BO58" s="20">
        <f t="shared" si="13"/>
        <v>53.68999999999852</v>
      </c>
      <c r="BP58" s="20">
        <f t="shared" si="13"/>
        <v>380.09000000000253</v>
      </c>
      <c r="BQ58" s="20">
        <f t="shared" si="13"/>
        <v>667.71999999997774</v>
      </c>
      <c r="BR58" s="20">
        <f t="shared" si="13"/>
        <v>850.43999999998812</v>
      </c>
      <c r="BS58" s="20">
        <f t="shared" si="13"/>
        <v>582.18000000000268</v>
      </c>
      <c r="BT58" s="20">
        <f t="shared" si="13"/>
        <v>554.17000000000041</v>
      </c>
      <c r="BU58" s="20">
        <f t="shared" si="13"/>
        <v>578.51999999999737</v>
      </c>
      <c r="BV58" s="20">
        <f t="shared" si="13"/>
        <v>504.61999999999307</v>
      </c>
      <c r="BW58" s="20">
        <f t="shared" si="13"/>
        <v>424.35999999999859</v>
      </c>
      <c r="BX58" s="20">
        <f t="shared" si="13"/>
        <v>383.52999999999724</v>
      </c>
      <c r="BY58" s="17">
        <f t="shared" si="3"/>
        <v>3916.7099999999573</v>
      </c>
      <c r="BZ58" s="17">
        <f t="shared" si="4"/>
        <v>195.8099999999996</v>
      </c>
      <c r="CA58" s="17">
        <f t="shared" si="5"/>
        <v>1390.8299999999972</v>
      </c>
      <c r="CB58" s="17">
        <f t="shared" si="6"/>
        <v>5503.3499999999549</v>
      </c>
    </row>
    <row r="59" spans="1:80" x14ac:dyDescent="0.25">
      <c r="A59" t="str">
        <f t="shared" si="11"/>
        <v>EPDC.GN1</v>
      </c>
      <c r="B59" s="1" t="s">
        <v>689</v>
      </c>
      <c r="C59" s="1" t="s">
        <v>103</v>
      </c>
      <c r="D59" s="1" t="s">
        <v>103</v>
      </c>
      <c r="E59" s="17">
        <v>4183.1599999999162</v>
      </c>
      <c r="F59" s="17">
        <v>3207.0599999999395</v>
      </c>
      <c r="G59" s="17">
        <v>1147</v>
      </c>
      <c r="H59" s="17">
        <v>3041.75</v>
      </c>
      <c r="I59" s="17">
        <v>5097.7399999999907</v>
      </c>
      <c r="J59" s="17">
        <v>4522.4699999999721</v>
      </c>
      <c r="K59" s="17">
        <v>3657.5400000000373</v>
      </c>
      <c r="L59" s="17">
        <v>4717.9299999999348</v>
      </c>
      <c r="M59" s="17">
        <v>4781.5</v>
      </c>
      <c r="N59" s="17">
        <v>5688.9500000001863</v>
      </c>
      <c r="O59" s="17">
        <v>5336.6599999999162</v>
      </c>
      <c r="P59" s="17">
        <v>4626.7099999999627</v>
      </c>
      <c r="Q59" s="20">
        <v>209.14999999999998</v>
      </c>
      <c r="R59" s="20">
        <v>160.35</v>
      </c>
      <c r="S59" s="20">
        <v>57.350000000000009</v>
      </c>
      <c r="T59" s="20">
        <v>152.09000000000015</v>
      </c>
      <c r="U59" s="20">
        <v>254.88000000000011</v>
      </c>
      <c r="V59" s="20">
        <v>226.13000000000011</v>
      </c>
      <c r="W59" s="20">
        <v>182.88000000000011</v>
      </c>
      <c r="X59" s="20">
        <v>235.90000000000009</v>
      </c>
      <c r="Y59" s="20">
        <v>239.07999999999993</v>
      </c>
      <c r="Z59" s="20">
        <v>284.44999999999982</v>
      </c>
      <c r="AA59" s="20">
        <v>266.84000000000015</v>
      </c>
      <c r="AB59" s="20">
        <v>231.33000000000084</v>
      </c>
      <c r="AC59" s="17">
        <v>1544.48</v>
      </c>
      <c r="AD59" s="17">
        <v>1168.46</v>
      </c>
      <c r="AE59" s="17">
        <v>412.67000000000007</v>
      </c>
      <c r="AF59" s="17">
        <v>1080.8499999999985</v>
      </c>
      <c r="AG59" s="17">
        <v>1791.5800000000017</v>
      </c>
      <c r="AH59" s="17">
        <v>1571.2099999999991</v>
      </c>
      <c r="AI59" s="17">
        <v>1256.4699999999975</v>
      </c>
      <c r="AJ59" s="17">
        <v>1601.7699999999968</v>
      </c>
      <c r="AK59" s="17">
        <v>1604.1100000000006</v>
      </c>
      <c r="AL59" s="17">
        <v>1886.3899999999994</v>
      </c>
      <c r="AM59" s="17">
        <v>1751.5</v>
      </c>
      <c r="AN59" s="17">
        <v>1503.3300000000017</v>
      </c>
      <c r="AO59" s="20">
        <f t="shared" si="9"/>
        <v>5936.7899999999154</v>
      </c>
      <c r="AP59" s="20">
        <f t="shared" si="12"/>
        <v>4535.869999999939</v>
      </c>
      <c r="AQ59" s="20">
        <f t="shared" si="12"/>
        <v>1617.02</v>
      </c>
      <c r="AR59" s="20">
        <f t="shared" si="12"/>
        <v>4274.6899999999987</v>
      </c>
      <c r="AS59" s="20">
        <f t="shared" si="12"/>
        <v>7144.1999999999925</v>
      </c>
      <c r="AT59" s="20">
        <f t="shared" si="12"/>
        <v>6319.8099999999713</v>
      </c>
      <c r="AU59" s="20">
        <f t="shared" si="12"/>
        <v>5096.8900000000349</v>
      </c>
      <c r="AV59" s="20">
        <f t="shared" si="12"/>
        <v>6555.5999999999312</v>
      </c>
      <c r="AW59" s="20">
        <f t="shared" si="12"/>
        <v>6624.6900000000005</v>
      </c>
      <c r="AX59" s="20">
        <f t="shared" si="12"/>
        <v>7859.7900000001855</v>
      </c>
      <c r="AY59" s="20">
        <f t="shared" si="12"/>
        <v>7354.9999999999163</v>
      </c>
      <c r="AZ59" s="20">
        <f t="shared" si="12"/>
        <v>6361.3699999999653</v>
      </c>
      <c r="BA59" s="17">
        <v>48.99</v>
      </c>
      <c r="BB59" s="17">
        <v>37.56</v>
      </c>
      <c r="BC59" s="17">
        <v>13.43</v>
      </c>
      <c r="BD59" s="17">
        <v>35.630000000000003</v>
      </c>
      <c r="BE59" s="17">
        <v>59.71</v>
      </c>
      <c r="BF59" s="17">
        <v>52.97</v>
      </c>
      <c r="BG59" s="17">
        <v>42.84</v>
      </c>
      <c r="BH59" s="17">
        <v>55.26</v>
      </c>
      <c r="BI59" s="17">
        <v>56</v>
      </c>
      <c r="BJ59" s="17">
        <v>66.63</v>
      </c>
      <c r="BK59" s="17">
        <v>62.5</v>
      </c>
      <c r="BL59" s="17">
        <v>54.19</v>
      </c>
      <c r="BM59" s="20">
        <f t="shared" si="10"/>
        <v>5985.7799999999152</v>
      </c>
      <c r="BN59" s="20">
        <f t="shared" si="13"/>
        <v>4573.4299999999394</v>
      </c>
      <c r="BO59" s="20">
        <f t="shared" si="13"/>
        <v>1630.45</v>
      </c>
      <c r="BP59" s="20">
        <f t="shared" si="13"/>
        <v>4310.3199999999988</v>
      </c>
      <c r="BQ59" s="20">
        <f t="shared" si="13"/>
        <v>7203.9099999999926</v>
      </c>
      <c r="BR59" s="20">
        <f t="shared" si="13"/>
        <v>6372.7799999999716</v>
      </c>
      <c r="BS59" s="20">
        <f t="shared" si="13"/>
        <v>5139.730000000035</v>
      </c>
      <c r="BT59" s="20">
        <f t="shared" si="13"/>
        <v>6610.8599999999315</v>
      </c>
      <c r="BU59" s="20">
        <f t="shared" si="13"/>
        <v>6680.6900000000005</v>
      </c>
      <c r="BV59" s="20">
        <f t="shared" si="13"/>
        <v>7926.4200000001856</v>
      </c>
      <c r="BW59" s="20">
        <f t="shared" si="13"/>
        <v>7417.4999999999163</v>
      </c>
      <c r="BX59" s="20">
        <f t="shared" si="13"/>
        <v>6415.5599999999649</v>
      </c>
      <c r="BY59" s="17">
        <f t="shared" si="3"/>
        <v>50008.469999999856</v>
      </c>
      <c r="BZ59" s="17">
        <f t="shared" si="4"/>
        <v>2500.4300000000012</v>
      </c>
      <c r="CA59" s="17">
        <f t="shared" si="5"/>
        <v>17758.53</v>
      </c>
      <c r="CB59" s="17">
        <f t="shared" si="6"/>
        <v>70267.429999999847</v>
      </c>
    </row>
    <row r="60" spans="1:80" x14ac:dyDescent="0.25">
      <c r="A60" t="str">
        <f t="shared" si="11"/>
        <v>EPDC.GN2</v>
      </c>
      <c r="B60" s="1" t="s">
        <v>689</v>
      </c>
      <c r="C60" s="1" t="s">
        <v>104</v>
      </c>
      <c r="D60" s="1" t="s">
        <v>104</v>
      </c>
      <c r="E60" s="17">
        <v>4544.660000000149</v>
      </c>
      <c r="F60" s="17">
        <v>3420.0900000000838</v>
      </c>
      <c r="G60" s="17">
        <v>4079.2600000000093</v>
      </c>
      <c r="H60" s="17">
        <v>3369.589999999851</v>
      </c>
      <c r="I60" s="17">
        <v>4468.3800000001283</v>
      </c>
      <c r="J60" s="17">
        <v>4389.5300000000279</v>
      </c>
      <c r="K60" s="17">
        <v>3670.75</v>
      </c>
      <c r="L60" s="17">
        <v>4736.2600000000093</v>
      </c>
      <c r="M60" s="17">
        <v>3744.3100000000559</v>
      </c>
      <c r="N60" s="17">
        <v>4850.3200000000652</v>
      </c>
      <c r="O60" s="17">
        <v>5329</v>
      </c>
      <c r="P60" s="17">
        <v>5017.5200000000186</v>
      </c>
      <c r="Q60" s="20">
        <v>227.23000000000002</v>
      </c>
      <c r="R60" s="20">
        <v>171</v>
      </c>
      <c r="S60" s="20">
        <v>203.96000000000004</v>
      </c>
      <c r="T60" s="20">
        <v>168.48000000000002</v>
      </c>
      <c r="U60" s="20">
        <v>223.42000000000007</v>
      </c>
      <c r="V60" s="20">
        <v>219.47000000000025</v>
      </c>
      <c r="W60" s="20">
        <v>183.52999999999975</v>
      </c>
      <c r="X60" s="20">
        <v>236.81999999999971</v>
      </c>
      <c r="Y60" s="20">
        <v>187.2199999999998</v>
      </c>
      <c r="Z60" s="20">
        <v>242.51999999999953</v>
      </c>
      <c r="AA60" s="20">
        <v>266.44999999999982</v>
      </c>
      <c r="AB60" s="20">
        <v>250.86999999999989</v>
      </c>
      <c r="AC60" s="17">
        <v>1677.9399999999996</v>
      </c>
      <c r="AD60" s="17">
        <v>1246.0900000000001</v>
      </c>
      <c r="AE60" s="17">
        <v>1467.6599999999999</v>
      </c>
      <c r="AF60" s="17">
        <v>1197.3500000000022</v>
      </c>
      <c r="AG60" s="17">
        <v>1570.4000000000015</v>
      </c>
      <c r="AH60" s="17">
        <v>1525.0199999999968</v>
      </c>
      <c r="AI60" s="17">
        <v>1261.0099999999984</v>
      </c>
      <c r="AJ60" s="17">
        <v>1607.9900000000016</v>
      </c>
      <c r="AK60" s="17">
        <v>1256.1500000000015</v>
      </c>
      <c r="AL60" s="17">
        <v>1608.3099999999977</v>
      </c>
      <c r="AM60" s="17">
        <v>1748.989999999998</v>
      </c>
      <c r="AN60" s="17">
        <v>1630.3100000000049</v>
      </c>
      <c r="AO60" s="20">
        <f t="shared" si="9"/>
        <v>6449.8300000001482</v>
      </c>
      <c r="AP60" s="20">
        <f t="shared" si="12"/>
        <v>4837.180000000084</v>
      </c>
      <c r="AQ60" s="20">
        <f t="shared" si="12"/>
        <v>5750.8800000000092</v>
      </c>
      <c r="AR60" s="20">
        <f t="shared" si="12"/>
        <v>4735.4199999998527</v>
      </c>
      <c r="AS60" s="20">
        <f t="shared" si="12"/>
        <v>6262.2000000001299</v>
      </c>
      <c r="AT60" s="20">
        <f t="shared" si="12"/>
        <v>6134.020000000025</v>
      </c>
      <c r="AU60" s="20">
        <f t="shared" si="12"/>
        <v>5115.2899999999981</v>
      </c>
      <c r="AV60" s="20">
        <f t="shared" si="12"/>
        <v>6581.0700000000106</v>
      </c>
      <c r="AW60" s="20">
        <f t="shared" si="12"/>
        <v>5187.6800000000567</v>
      </c>
      <c r="AX60" s="20">
        <f t="shared" si="12"/>
        <v>6701.1500000000624</v>
      </c>
      <c r="AY60" s="20">
        <f t="shared" si="12"/>
        <v>7344.4399999999978</v>
      </c>
      <c r="AZ60" s="20">
        <f t="shared" si="12"/>
        <v>6898.7000000000235</v>
      </c>
      <c r="BA60" s="17">
        <v>53.23</v>
      </c>
      <c r="BB60" s="17">
        <v>40.06</v>
      </c>
      <c r="BC60" s="17">
        <v>47.78</v>
      </c>
      <c r="BD60" s="17">
        <v>39.47</v>
      </c>
      <c r="BE60" s="17">
        <v>52.33</v>
      </c>
      <c r="BF60" s="17">
        <v>51.41</v>
      </c>
      <c r="BG60" s="17">
        <v>42.99</v>
      </c>
      <c r="BH60" s="17">
        <v>55.47</v>
      </c>
      <c r="BI60" s="17">
        <v>43.85</v>
      </c>
      <c r="BJ60" s="17">
        <v>56.81</v>
      </c>
      <c r="BK60" s="17">
        <v>62.41</v>
      </c>
      <c r="BL60" s="17">
        <v>58.77</v>
      </c>
      <c r="BM60" s="20">
        <f t="shared" si="10"/>
        <v>6503.0600000001477</v>
      </c>
      <c r="BN60" s="20">
        <f t="shared" si="13"/>
        <v>4877.2400000000844</v>
      </c>
      <c r="BO60" s="20">
        <f t="shared" si="13"/>
        <v>5798.6600000000089</v>
      </c>
      <c r="BP60" s="20">
        <f t="shared" si="13"/>
        <v>4774.889999999853</v>
      </c>
      <c r="BQ60" s="20">
        <f t="shared" si="13"/>
        <v>6314.5300000001298</v>
      </c>
      <c r="BR60" s="20">
        <f t="shared" si="13"/>
        <v>6185.4300000000248</v>
      </c>
      <c r="BS60" s="20">
        <f t="shared" si="13"/>
        <v>5158.2799999999979</v>
      </c>
      <c r="BT60" s="20">
        <f t="shared" si="13"/>
        <v>6636.5400000000109</v>
      </c>
      <c r="BU60" s="20">
        <f t="shared" si="13"/>
        <v>5231.530000000057</v>
      </c>
      <c r="BV60" s="20">
        <f t="shared" si="13"/>
        <v>6757.9600000000628</v>
      </c>
      <c r="BW60" s="20">
        <f t="shared" si="13"/>
        <v>7406.8499999999976</v>
      </c>
      <c r="BX60" s="20">
        <f t="shared" si="13"/>
        <v>6957.4700000000239</v>
      </c>
      <c r="BY60" s="17">
        <f t="shared" si="3"/>
        <v>51619.670000000398</v>
      </c>
      <c r="BZ60" s="17">
        <f t="shared" si="4"/>
        <v>2580.9699999999989</v>
      </c>
      <c r="CA60" s="17">
        <f t="shared" si="5"/>
        <v>18401.800000000007</v>
      </c>
      <c r="CB60" s="17">
        <f t="shared" si="6"/>
        <v>72602.440000000395</v>
      </c>
    </row>
    <row r="61" spans="1:80" x14ac:dyDescent="0.25">
      <c r="A61" t="str">
        <f t="shared" si="11"/>
        <v>EPDC.GN3</v>
      </c>
      <c r="B61" s="1" t="s">
        <v>689</v>
      </c>
      <c r="C61" s="1" t="s">
        <v>106</v>
      </c>
      <c r="D61" s="1" t="s">
        <v>106</v>
      </c>
      <c r="E61" s="17">
        <v>2387.7699999997858</v>
      </c>
      <c r="F61" s="17">
        <v>1909.5200000000186</v>
      </c>
      <c r="G61" s="17">
        <v>2400.6699999999255</v>
      </c>
      <c r="H61" s="17">
        <v>3381.4299999992363</v>
      </c>
      <c r="I61" s="17">
        <v>1137.9899999999907</v>
      </c>
      <c r="J61" s="17">
        <v>1186.1700000000419</v>
      </c>
      <c r="K61" s="17">
        <v>2095.2199999997392</v>
      </c>
      <c r="L61" s="17">
        <v>2641.4699999999721</v>
      </c>
      <c r="M61" s="17">
        <v>2917.3499999998603</v>
      </c>
      <c r="N61" s="17">
        <v>1136.3099999999395</v>
      </c>
      <c r="O61" s="17">
        <v>714.67999999999302</v>
      </c>
      <c r="P61" s="17">
        <v>2591.8799999998882</v>
      </c>
      <c r="Q61" s="20">
        <v>119.38999999999987</v>
      </c>
      <c r="R61" s="20">
        <v>95.4699999999998</v>
      </c>
      <c r="S61" s="20">
        <v>120.03999999999996</v>
      </c>
      <c r="T61" s="20">
        <v>169.07</v>
      </c>
      <c r="U61" s="20">
        <v>56.9</v>
      </c>
      <c r="V61" s="20">
        <v>59.31</v>
      </c>
      <c r="W61" s="20">
        <v>104.76</v>
      </c>
      <c r="X61" s="20">
        <v>132.07</v>
      </c>
      <c r="Y61" s="20">
        <v>145.87</v>
      </c>
      <c r="Z61" s="20">
        <v>56.809999999999491</v>
      </c>
      <c r="AA61" s="20">
        <v>35.730000000000018</v>
      </c>
      <c r="AB61" s="20">
        <v>129.59000000000015</v>
      </c>
      <c r="AC61" s="17">
        <v>881.60000000000218</v>
      </c>
      <c r="AD61" s="17">
        <v>695.71000000000276</v>
      </c>
      <c r="AE61" s="17">
        <v>863.72999999999956</v>
      </c>
      <c r="AF61" s="17">
        <v>1201.55</v>
      </c>
      <c r="AG61" s="17">
        <v>399.94</v>
      </c>
      <c r="AH61" s="17">
        <v>412.1</v>
      </c>
      <c r="AI61" s="17">
        <v>719.77</v>
      </c>
      <c r="AJ61" s="17">
        <v>896.8</v>
      </c>
      <c r="AK61" s="17">
        <v>978.72</v>
      </c>
      <c r="AL61" s="17">
        <v>376.79000000000087</v>
      </c>
      <c r="AM61" s="17">
        <v>234.55999999999767</v>
      </c>
      <c r="AN61" s="17">
        <v>842.15999999998894</v>
      </c>
      <c r="AO61" s="20">
        <f t="shared" si="9"/>
        <v>3388.7599999997879</v>
      </c>
      <c r="AP61" s="20">
        <f t="shared" si="12"/>
        <v>2700.7000000000212</v>
      </c>
      <c r="AQ61" s="20">
        <f t="shared" si="12"/>
        <v>3384.439999999925</v>
      </c>
      <c r="AR61" s="20">
        <f t="shared" si="12"/>
        <v>4752.0499999992362</v>
      </c>
      <c r="AS61" s="20">
        <f t="shared" si="12"/>
        <v>1594.8299999999908</v>
      </c>
      <c r="AT61" s="20">
        <f t="shared" si="12"/>
        <v>1657.5800000000418</v>
      </c>
      <c r="AU61" s="20">
        <f t="shared" si="12"/>
        <v>2919.7499999997394</v>
      </c>
      <c r="AV61" s="20">
        <f t="shared" si="12"/>
        <v>3670.339999999972</v>
      </c>
      <c r="AW61" s="20">
        <f t="shared" si="12"/>
        <v>4041.9399999998604</v>
      </c>
      <c r="AX61" s="20">
        <f t="shared" si="12"/>
        <v>1569.9099999999398</v>
      </c>
      <c r="AY61" s="20">
        <f t="shared" si="12"/>
        <v>984.9699999999907</v>
      </c>
      <c r="AZ61" s="20">
        <f t="shared" si="12"/>
        <v>3563.6299999998773</v>
      </c>
      <c r="BA61" s="17">
        <v>27.97</v>
      </c>
      <c r="BB61" s="17">
        <v>22.36</v>
      </c>
      <c r="BC61" s="17">
        <v>28.12</v>
      </c>
      <c r="BD61" s="17">
        <v>39.6</v>
      </c>
      <c r="BE61" s="17">
        <v>13.33</v>
      </c>
      <c r="BF61" s="17">
        <v>13.89</v>
      </c>
      <c r="BG61" s="17">
        <v>24.54</v>
      </c>
      <c r="BH61" s="17">
        <v>30.94</v>
      </c>
      <c r="BI61" s="17">
        <v>34.17</v>
      </c>
      <c r="BJ61" s="17">
        <v>13.31</v>
      </c>
      <c r="BK61" s="17">
        <v>8.3699999999999992</v>
      </c>
      <c r="BL61" s="17">
        <v>30.36</v>
      </c>
      <c r="BM61" s="20">
        <f t="shared" si="10"/>
        <v>3416.7299999997877</v>
      </c>
      <c r="BN61" s="20">
        <f t="shared" si="13"/>
        <v>2723.0600000000213</v>
      </c>
      <c r="BO61" s="20">
        <f t="shared" si="13"/>
        <v>3412.5599999999249</v>
      </c>
      <c r="BP61" s="20">
        <f t="shared" si="13"/>
        <v>4791.6499999992366</v>
      </c>
      <c r="BQ61" s="20">
        <f t="shared" si="13"/>
        <v>1608.1599999999908</v>
      </c>
      <c r="BR61" s="20">
        <f t="shared" si="13"/>
        <v>1671.4700000000419</v>
      </c>
      <c r="BS61" s="20">
        <f t="shared" si="13"/>
        <v>2944.2899999997394</v>
      </c>
      <c r="BT61" s="20">
        <f t="shared" si="13"/>
        <v>3701.279999999972</v>
      </c>
      <c r="BU61" s="20">
        <f t="shared" si="13"/>
        <v>4076.1099999998605</v>
      </c>
      <c r="BV61" s="20">
        <f t="shared" si="13"/>
        <v>1583.2199999999398</v>
      </c>
      <c r="BW61" s="20">
        <f t="shared" si="13"/>
        <v>993.33999999999071</v>
      </c>
      <c r="BX61" s="20">
        <f t="shared" si="13"/>
        <v>3593.9899999998775</v>
      </c>
      <c r="BY61" s="17">
        <f t="shared" si="3"/>
        <v>24500.459999998391</v>
      </c>
      <c r="BZ61" s="17">
        <f t="shared" si="4"/>
        <v>1225.0099999999993</v>
      </c>
      <c r="CA61" s="17">
        <f t="shared" si="5"/>
        <v>8790.3899999999958</v>
      </c>
      <c r="CB61" s="17">
        <f t="shared" si="6"/>
        <v>34515.859999998385</v>
      </c>
    </row>
    <row r="62" spans="1:80" x14ac:dyDescent="0.25">
      <c r="A62" t="str">
        <f t="shared" si="11"/>
        <v>CGEI.GPEC</v>
      </c>
      <c r="B62" s="1" t="s">
        <v>653</v>
      </c>
      <c r="C62" s="1" t="s">
        <v>108</v>
      </c>
      <c r="D62" s="1" t="s">
        <v>108</v>
      </c>
      <c r="E62" s="17">
        <v>98.830000000001746</v>
      </c>
      <c r="F62" s="17">
        <v>72.640000000003056</v>
      </c>
      <c r="G62" s="17">
        <v>140.5</v>
      </c>
      <c r="H62" s="17">
        <v>241.75</v>
      </c>
      <c r="I62" s="17">
        <v>180.30999999999767</v>
      </c>
      <c r="J62" s="17">
        <v>123.68000000000029</v>
      </c>
      <c r="K62" s="17">
        <v>117.99000000000524</v>
      </c>
      <c r="L62" s="17">
        <v>140.80000000000291</v>
      </c>
      <c r="M62" s="17">
        <v>171.31999999999971</v>
      </c>
      <c r="N62" s="17">
        <v>146.61000000000058</v>
      </c>
      <c r="O62" s="17">
        <v>157.30000000000291</v>
      </c>
      <c r="P62" s="17">
        <v>135.90000000000146</v>
      </c>
      <c r="Q62" s="20">
        <v>4.9400000000000546</v>
      </c>
      <c r="R62" s="20">
        <v>3.6299999999999955</v>
      </c>
      <c r="S62" s="20">
        <v>7.0199999999999818</v>
      </c>
      <c r="T62" s="20">
        <v>12.089999999999918</v>
      </c>
      <c r="U62" s="20">
        <v>9.0099999999999909</v>
      </c>
      <c r="V62" s="20">
        <v>6.1800000000000637</v>
      </c>
      <c r="W62" s="20">
        <v>5.8999999999999773</v>
      </c>
      <c r="X62" s="20">
        <v>7.0399999999999636</v>
      </c>
      <c r="Y62" s="20">
        <v>8.5699999999999363</v>
      </c>
      <c r="Z62" s="20">
        <v>7.3300000000000409</v>
      </c>
      <c r="AA62" s="20">
        <v>7.8700000000000045</v>
      </c>
      <c r="AB62" s="20">
        <v>6.7899999999999636</v>
      </c>
      <c r="AC62" s="17">
        <v>36.489999999999782</v>
      </c>
      <c r="AD62" s="17">
        <v>26.460000000000036</v>
      </c>
      <c r="AE62" s="17">
        <v>50.550000000001091</v>
      </c>
      <c r="AF62" s="17">
        <v>85.899999999999636</v>
      </c>
      <c r="AG62" s="17">
        <v>63.369999999998981</v>
      </c>
      <c r="AH62" s="17">
        <v>42.969999999999345</v>
      </c>
      <c r="AI62" s="17">
        <v>40.529999999999745</v>
      </c>
      <c r="AJ62" s="17">
        <v>47.800000000000182</v>
      </c>
      <c r="AK62" s="17">
        <v>57.479999999999563</v>
      </c>
      <c r="AL62" s="17">
        <v>48.610000000000582</v>
      </c>
      <c r="AM62" s="17">
        <v>51.619999999999891</v>
      </c>
      <c r="AN62" s="17">
        <v>44.159999999999854</v>
      </c>
      <c r="AO62" s="20">
        <f t="shared" si="9"/>
        <v>140.26000000000158</v>
      </c>
      <c r="AP62" s="20">
        <f t="shared" si="12"/>
        <v>102.73000000000309</v>
      </c>
      <c r="AQ62" s="20">
        <f t="shared" si="12"/>
        <v>198.07000000000107</v>
      </c>
      <c r="AR62" s="20">
        <f t="shared" si="12"/>
        <v>339.73999999999955</v>
      </c>
      <c r="AS62" s="20">
        <f t="shared" si="12"/>
        <v>252.68999999999664</v>
      </c>
      <c r="AT62" s="20">
        <f t="shared" si="12"/>
        <v>172.8299999999997</v>
      </c>
      <c r="AU62" s="20">
        <f t="shared" si="12"/>
        <v>164.42000000000496</v>
      </c>
      <c r="AV62" s="20">
        <f t="shared" si="12"/>
        <v>195.64000000000306</v>
      </c>
      <c r="AW62" s="20">
        <f t="shared" si="12"/>
        <v>237.36999999999921</v>
      </c>
      <c r="AX62" s="20">
        <f t="shared" si="12"/>
        <v>202.55000000000121</v>
      </c>
      <c r="AY62" s="20">
        <f t="shared" si="12"/>
        <v>216.79000000000281</v>
      </c>
      <c r="AZ62" s="20">
        <f t="shared" si="12"/>
        <v>186.85000000000127</v>
      </c>
      <c r="BA62" s="17">
        <v>1.1599999999999999</v>
      </c>
      <c r="BB62" s="17">
        <v>0.85</v>
      </c>
      <c r="BC62" s="17">
        <v>1.65</v>
      </c>
      <c r="BD62" s="17">
        <v>2.83</v>
      </c>
      <c r="BE62" s="17">
        <v>2.11</v>
      </c>
      <c r="BF62" s="17">
        <v>1.45</v>
      </c>
      <c r="BG62" s="17">
        <v>1.38</v>
      </c>
      <c r="BH62" s="17">
        <v>1.65</v>
      </c>
      <c r="BI62" s="17">
        <v>2.0099999999999998</v>
      </c>
      <c r="BJ62" s="17">
        <v>1.72</v>
      </c>
      <c r="BK62" s="17">
        <v>1.84</v>
      </c>
      <c r="BL62" s="17">
        <v>1.59</v>
      </c>
      <c r="BM62" s="20">
        <f t="shared" si="10"/>
        <v>141.42000000000158</v>
      </c>
      <c r="BN62" s="20">
        <f t="shared" si="13"/>
        <v>103.58000000000308</v>
      </c>
      <c r="BO62" s="20">
        <f t="shared" si="13"/>
        <v>199.72000000000108</v>
      </c>
      <c r="BP62" s="20">
        <f t="shared" si="13"/>
        <v>342.56999999999954</v>
      </c>
      <c r="BQ62" s="20">
        <f t="shared" si="13"/>
        <v>254.79999999999666</v>
      </c>
      <c r="BR62" s="20">
        <f t="shared" si="13"/>
        <v>174.27999999999969</v>
      </c>
      <c r="BS62" s="20">
        <f t="shared" si="13"/>
        <v>165.80000000000496</v>
      </c>
      <c r="BT62" s="20">
        <f t="shared" si="13"/>
        <v>197.29000000000306</v>
      </c>
      <c r="BU62" s="20">
        <f t="shared" si="13"/>
        <v>239.3799999999992</v>
      </c>
      <c r="BV62" s="20">
        <f t="shared" si="13"/>
        <v>204.2700000000012</v>
      </c>
      <c r="BW62" s="20">
        <f t="shared" si="13"/>
        <v>218.63000000000281</v>
      </c>
      <c r="BX62" s="20">
        <f t="shared" si="13"/>
        <v>188.44000000000128</v>
      </c>
      <c r="BY62" s="17">
        <f t="shared" si="3"/>
        <v>1727.6300000000156</v>
      </c>
      <c r="BZ62" s="17">
        <f t="shared" si="4"/>
        <v>86.369999999999891</v>
      </c>
      <c r="CA62" s="17">
        <f t="shared" si="5"/>
        <v>616.17999999999881</v>
      </c>
      <c r="CB62" s="17">
        <f t="shared" si="6"/>
        <v>2430.1800000000144</v>
      </c>
    </row>
    <row r="63" spans="1:80" x14ac:dyDescent="0.25">
      <c r="A63" t="str">
        <f t="shared" si="11"/>
        <v>NXI.GWW1</v>
      </c>
      <c r="B63" s="1" t="s">
        <v>150</v>
      </c>
      <c r="C63" s="1" t="s">
        <v>110</v>
      </c>
      <c r="D63" s="1" t="s">
        <v>110</v>
      </c>
      <c r="E63" s="17">
        <v>813.32999999999811</v>
      </c>
      <c r="F63" s="17">
        <v>555.25000000000364</v>
      </c>
      <c r="G63" s="17">
        <v>732.2400000000016</v>
      </c>
      <c r="H63" s="17">
        <v>1115.4400000000023</v>
      </c>
      <c r="I63" s="17">
        <v>632.79999999999927</v>
      </c>
      <c r="J63" s="17">
        <v>387.97999999999956</v>
      </c>
      <c r="K63" s="17">
        <v>303.53999999999724</v>
      </c>
      <c r="L63" s="17">
        <v>397.18000000000029</v>
      </c>
      <c r="M63" s="17">
        <v>343.93000000000029</v>
      </c>
      <c r="N63" s="17">
        <v>738.90000000000146</v>
      </c>
      <c r="O63" s="17">
        <v>931.82999999999811</v>
      </c>
      <c r="P63" s="17">
        <v>476.76000000000022</v>
      </c>
      <c r="Q63" s="20">
        <v>40.670000000000016</v>
      </c>
      <c r="R63" s="20">
        <v>27.760000000000019</v>
      </c>
      <c r="S63" s="20">
        <v>36.610000000000014</v>
      </c>
      <c r="T63" s="20">
        <v>55.770000000000039</v>
      </c>
      <c r="U63" s="20">
        <v>31.640000000000015</v>
      </c>
      <c r="V63" s="20">
        <v>19.390000000000015</v>
      </c>
      <c r="W63" s="20">
        <v>15.180000000000007</v>
      </c>
      <c r="X63" s="20">
        <v>19.849999999999994</v>
      </c>
      <c r="Y63" s="20">
        <v>17.190000000000012</v>
      </c>
      <c r="Z63" s="20">
        <v>36.940000000000055</v>
      </c>
      <c r="AA63" s="20">
        <v>46.590000000000146</v>
      </c>
      <c r="AB63" s="20">
        <v>23.840000000000032</v>
      </c>
      <c r="AC63" s="17">
        <v>300.28999999999996</v>
      </c>
      <c r="AD63" s="17">
        <v>202.29999999999995</v>
      </c>
      <c r="AE63" s="17">
        <v>263.45000000000027</v>
      </c>
      <c r="AF63" s="17">
        <v>396.36000000000013</v>
      </c>
      <c r="AG63" s="17">
        <v>222.39999999999986</v>
      </c>
      <c r="AH63" s="17">
        <v>134.79000000000008</v>
      </c>
      <c r="AI63" s="17">
        <v>104.27999999999997</v>
      </c>
      <c r="AJ63" s="17">
        <v>134.85000000000002</v>
      </c>
      <c r="AK63" s="17">
        <v>115.38999999999999</v>
      </c>
      <c r="AL63" s="17">
        <v>245.01999999999953</v>
      </c>
      <c r="AM63" s="17">
        <v>305.82000000000062</v>
      </c>
      <c r="AN63" s="17">
        <v>154.91000000000076</v>
      </c>
      <c r="AO63" s="20">
        <f t="shared" si="9"/>
        <v>1154.2899999999981</v>
      </c>
      <c r="AP63" s="20">
        <f t="shared" si="12"/>
        <v>785.31000000000358</v>
      </c>
      <c r="AQ63" s="20">
        <f t="shared" si="12"/>
        <v>1032.300000000002</v>
      </c>
      <c r="AR63" s="20">
        <f t="shared" si="12"/>
        <v>1567.5700000000024</v>
      </c>
      <c r="AS63" s="20">
        <f t="shared" si="12"/>
        <v>886.83999999999912</v>
      </c>
      <c r="AT63" s="20">
        <f t="shared" si="12"/>
        <v>542.15999999999963</v>
      </c>
      <c r="AU63" s="20">
        <f t="shared" si="12"/>
        <v>422.99999999999721</v>
      </c>
      <c r="AV63" s="20">
        <f t="shared" si="12"/>
        <v>551.88000000000034</v>
      </c>
      <c r="AW63" s="20">
        <f t="shared" si="12"/>
        <v>476.51000000000028</v>
      </c>
      <c r="AX63" s="20">
        <f t="shared" si="12"/>
        <v>1020.860000000001</v>
      </c>
      <c r="AY63" s="20">
        <f t="shared" si="12"/>
        <v>1284.2399999999989</v>
      </c>
      <c r="AZ63" s="20">
        <f t="shared" si="12"/>
        <v>655.51000000000101</v>
      </c>
      <c r="BA63" s="17">
        <v>9.5299999999999994</v>
      </c>
      <c r="BB63" s="17">
        <v>6.5</v>
      </c>
      <c r="BC63" s="17">
        <v>8.58</v>
      </c>
      <c r="BD63" s="17">
        <v>13.06</v>
      </c>
      <c r="BE63" s="17">
        <v>7.41</v>
      </c>
      <c r="BF63" s="17">
        <v>4.54</v>
      </c>
      <c r="BG63" s="17">
        <v>3.56</v>
      </c>
      <c r="BH63" s="17">
        <v>4.6500000000000004</v>
      </c>
      <c r="BI63" s="17">
        <v>4.03</v>
      </c>
      <c r="BJ63" s="17">
        <v>8.65</v>
      </c>
      <c r="BK63" s="17">
        <v>10.91</v>
      </c>
      <c r="BL63" s="17">
        <v>5.58</v>
      </c>
      <c r="BM63" s="20">
        <f t="shared" si="10"/>
        <v>1163.8199999999981</v>
      </c>
      <c r="BN63" s="20">
        <f t="shared" si="13"/>
        <v>791.81000000000358</v>
      </c>
      <c r="BO63" s="20">
        <f t="shared" si="13"/>
        <v>1040.8800000000019</v>
      </c>
      <c r="BP63" s="20">
        <f t="shared" si="13"/>
        <v>1580.6300000000024</v>
      </c>
      <c r="BQ63" s="20">
        <f t="shared" si="13"/>
        <v>894.24999999999909</v>
      </c>
      <c r="BR63" s="20">
        <f t="shared" si="13"/>
        <v>546.69999999999959</v>
      </c>
      <c r="BS63" s="20">
        <f t="shared" si="13"/>
        <v>426.55999999999722</v>
      </c>
      <c r="BT63" s="20">
        <f t="shared" si="13"/>
        <v>556.53000000000031</v>
      </c>
      <c r="BU63" s="20">
        <f t="shared" si="13"/>
        <v>480.54000000000025</v>
      </c>
      <c r="BV63" s="20">
        <f t="shared" si="13"/>
        <v>1029.5100000000011</v>
      </c>
      <c r="BW63" s="20">
        <f t="shared" si="13"/>
        <v>1295.149999999999</v>
      </c>
      <c r="BX63" s="20">
        <f t="shared" si="13"/>
        <v>661.09000000000106</v>
      </c>
      <c r="BY63" s="17">
        <f t="shared" si="3"/>
        <v>7429.1800000000021</v>
      </c>
      <c r="BZ63" s="17">
        <f t="shared" si="4"/>
        <v>371.43000000000035</v>
      </c>
      <c r="CA63" s="17">
        <f t="shared" si="5"/>
        <v>2666.860000000001</v>
      </c>
      <c r="CB63" s="17">
        <f t="shared" si="6"/>
        <v>10467.470000000005</v>
      </c>
    </row>
    <row r="64" spans="1:80" x14ac:dyDescent="0.25">
      <c r="A64" t="str">
        <f t="shared" si="11"/>
        <v>MPLP.HRM</v>
      </c>
      <c r="B64" s="1" t="s">
        <v>113</v>
      </c>
      <c r="C64" s="1" t="s">
        <v>114</v>
      </c>
      <c r="D64" s="1" t="s">
        <v>114</v>
      </c>
      <c r="E64" s="17">
        <v>1146.8000000000466</v>
      </c>
      <c r="F64" s="17">
        <v>1088.25</v>
      </c>
      <c r="G64" s="17">
        <v>1121.9899999999907</v>
      </c>
      <c r="H64" s="17">
        <v>0</v>
      </c>
      <c r="I64" s="17">
        <v>419.95000000001164</v>
      </c>
      <c r="J64" s="17">
        <v>905.95000000001164</v>
      </c>
      <c r="K64" s="17">
        <v>928.05000000004657</v>
      </c>
      <c r="L64" s="17">
        <v>881.36000000004424</v>
      </c>
      <c r="M64" s="17">
        <v>1667.0999999999767</v>
      </c>
      <c r="N64" s="17">
        <v>1879.7899999999208</v>
      </c>
      <c r="O64" s="17">
        <v>1489.9500000000698</v>
      </c>
      <c r="P64" s="17">
        <v>1402.0399999999208</v>
      </c>
      <c r="Q64" s="20">
        <v>57.340000000000146</v>
      </c>
      <c r="R64" s="20">
        <v>54.409999999999854</v>
      </c>
      <c r="S64" s="20">
        <v>56.100000000002183</v>
      </c>
      <c r="T64" s="20">
        <v>0</v>
      </c>
      <c r="U64" s="20">
        <v>21</v>
      </c>
      <c r="V64" s="20">
        <v>45.290000000000873</v>
      </c>
      <c r="W64" s="20">
        <v>46.400000000001455</v>
      </c>
      <c r="X64" s="20">
        <v>44.059999999999491</v>
      </c>
      <c r="Y64" s="20">
        <v>83.349999999998545</v>
      </c>
      <c r="Z64" s="20">
        <v>93.990000000001601</v>
      </c>
      <c r="AA64" s="20">
        <v>74.490000000001601</v>
      </c>
      <c r="AB64" s="20">
        <v>70.100000000002183</v>
      </c>
      <c r="AC64" s="17">
        <v>423.40999999997439</v>
      </c>
      <c r="AD64" s="17">
        <v>396.48999999999069</v>
      </c>
      <c r="AE64" s="17">
        <v>403.67999999999302</v>
      </c>
      <c r="AF64" s="17">
        <v>0</v>
      </c>
      <c r="AG64" s="17">
        <v>147.59000000000378</v>
      </c>
      <c r="AH64" s="17">
        <v>314.74000000000524</v>
      </c>
      <c r="AI64" s="17">
        <v>318.81999999999243</v>
      </c>
      <c r="AJ64" s="17">
        <v>299.22999999999593</v>
      </c>
      <c r="AK64" s="17">
        <v>559.29000000000815</v>
      </c>
      <c r="AL64" s="17">
        <v>623.32000000000698</v>
      </c>
      <c r="AM64" s="17">
        <v>489</v>
      </c>
      <c r="AN64" s="17">
        <v>455.55000000001746</v>
      </c>
      <c r="AO64" s="20">
        <f t="shared" si="9"/>
        <v>1627.5500000000211</v>
      </c>
      <c r="AP64" s="20">
        <f t="shared" si="12"/>
        <v>1539.1499999999905</v>
      </c>
      <c r="AQ64" s="20">
        <f t="shared" si="12"/>
        <v>1581.7699999999859</v>
      </c>
      <c r="AR64" s="20">
        <f t="shared" si="12"/>
        <v>0</v>
      </c>
      <c r="AS64" s="20">
        <f t="shared" si="12"/>
        <v>588.54000000001543</v>
      </c>
      <c r="AT64" s="20">
        <f t="shared" si="12"/>
        <v>1265.9800000000178</v>
      </c>
      <c r="AU64" s="20">
        <f t="shared" si="12"/>
        <v>1293.2700000000405</v>
      </c>
      <c r="AV64" s="20">
        <f t="shared" si="12"/>
        <v>1224.6500000000397</v>
      </c>
      <c r="AW64" s="20">
        <f t="shared" si="12"/>
        <v>2309.7399999999834</v>
      </c>
      <c r="AX64" s="20">
        <f t="shared" si="12"/>
        <v>2597.0999999999294</v>
      </c>
      <c r="AY64" s="20">
        <f t="shared" si="12"/>
        <v>2053.4400000000714</v>
      </c>
      <c r="AZ64" s="20">
        <f t="shared" si="12"/>
        <v>1927.6899999999405</v>
      </c>
      <c r="BA64" s="17">
        <v>13.43</v>
      </c>
      <c r="BB64" s="17">
        <v>12.75</v>
      </c>
      <c r="BC64" s="17">
        <v>13.14</v>
      </c>
      <c r="BD64" s="17">
        <v>0</v>
      </c>
      <c r="BE64" s="17">
        <v>4.92</v>
      </c>
      <c r="BF64" s="17">
        <v>10.61</v>
      </c>
      <c r="BG64" s="17">
        <v>10.87</v>
      </c>
      <c r="BH64" s="17">
        <v>10.32</v>
      </c>
      <c r="BI64" s="17">
        <v>19.53</v>
      </c>
      <c r="BJ64" s="17">
        <v>22.02</v>
      </c>
      <c r="BK64" s="17">
        <v>17.45</v>
      </c>
      <c r="BL64" s="17">
        <v>16.420000000000002</v>
      </c>
      <c r="BM64" s="20">
        <f t="shared" si="10"/>
        <v>1640.9800000000212</v>
      </c>
      <c r="BN64" s="20">
        <f t="shared" si="13"/>
        <v>1551.8999999999905</v>
      </c>
      <c r="BO64" s="20">
        <f t="shared" si="13"/>
        <v>1594.909999999986</v>
      </c>
      <c r="BP64" s="20">
        <f t="shared" si="13"/>
        <v>0</v>
      </c>
      <c r="BQ64" s="20">
        <f t="shared" si="13"/>
        <v>593.46000000001538</v>
      </c>
      <c r="BR64" s="20">
        <f t="shared" si="13"/>
        <v>1276.5900000000177</v>
      </c>
      <c r="BS64" s="20">
        <f t="shared" si="13"/>
        <v>1304.1400000000403</v>
      </c>
      <c r="BT64" s="20">
        <f t="shared" si="13"/>
        <v>1234.9700000000396</v>
      </c>
      <c r="BU64" s="20">
        <f t="shared" si="13"/>
        <v>2329.2699999999836</v>
      </c>
      <c r="BV64" s="20">
        <f t="shared" si="13"/>
        <v>2619.1199999999294</v>
      </c>
      <c r="BW64" s="20">
        <f t="shared" si="13"/>
        <v>2070.8900000000713</v>
      </c>
      <c r="BX64" s="20">
        <f t="shared" si="13"/>
        <v>1944.1099999999406</v>
      </c>
      <c r="BY64" s="17">
        <f t="shared" si="3"/>
        <v>12931.23000000004</v>
      </c>
      <c r="BZ64" s="17">
        <f t="shared" si="4"/>
        <v>646.53000000000793</v>
      </c>
      <c r="CA64" s="17">
        <f t="shared" si="5"/>
        <v>4582.5799999999881</v>
      </c>
      <c r="CB64" s="17">
        <f t="shared" si="6"/>
        <v>18160.34000000004</v>
      </c>
    </row>
    <row r="65" spans="1:80" x14ac:dyDescent="0.25">
      <c r="A65" t="str">
        <f t="shared" si="11"/>
        <v>TAU.HSH</v>
      </c>
      <c r="B65" s="1" t="s">
        <v>31</v>
      </c>
      <c r="C65" s="1" t="s">
        <v>115</v>
      </c>
      <c r="D65" s="1" t="s">
        <v>115</v>
      </c>
      <c r="E65" s="17">
        <v>100.5199999999968</v>
      </c>
      <c r="F65" s="17">
        <v>76.970000000001164</v>
      </c>
      <c r="G65" s="17">
        <v>95.950000000000728</v>
      </c>
      <c r="H65" s="17">
        <v>128.9800000000032</v>
      </c>
      <c r="I65" s="17">
        <v>172.9800000000032</v>
      </c>
      <c r="J65" s="17">
        <v>167.2300000000032</v>
      </c>
      <c r="K65" s="17">
        <v>135.61000000000058</v>
      </c>
      <c r="L65" s="17">
        <v>151.13999999999942</v>
      </c>
      <c r="M65" s="17">
        <v>170.81999999999971</v>
      </c>
      <c r="N65" s="17">
        <v>147.02999999999884</v>
      </c>
      <c r="O65" s="17">
        <v>126.43000000000029</v>
      </c>
      <c r="P65" s="17">
        <v>122.7400000000016</v>
      </c>
      <c r="Q65" s="20">
        <v>5.0299999999999727</v>
      </c>
      <c r="R65" s="20">
        <v>3.8500000000000227</v>
      </c>
      <c r="S65" s="20">
        <v>4.7999999999999545</v>
      </c>
      <c r="T65" s="20">
        <v>6.4499999999999318</v>
      </c>
      <c r="U65" s="20">
        <v>8.6399999999998727</v>
      </c>
      <c r="V65" s="20">
        <v>8.3599999999999</v>
      </c>
      <c r="W65" s="20">
        <v>6.7799999999999727</v>
      </c>
      <c r="X65" s="20">
        <v>7.5599999999999454</v>
      </c>
      <c r="Y65" s="20">
        <v>8.540000000000191</v>
      </c>
      <c r="Z65" s="20">
        <v>7.3500000000000227</v>
      </c>
      <c r="AA65" s="20">
        <v>6.32000000000005</v>
      </c>
      <c r="AB65" s="20">
        <v>6.1399999999999864</v>
      </c>
      <c r="AC65" s="17">
        <v>37.119999999999891</v>
      </c>
      <c r="AD65" s="17">
        <v>28.039999999999964</v>
      </c>
      <c r="AE65" s="17">
        <v>34.519999999999527</v>
      </c>
      <c r="AF65" s="17">
        <v>45.829999999999927</v>
      </c>
      <c r="AG65" s="17">
        <v>60.789999999999054</v>
      </c>
      <c r="AH65" s="17">
        <v>58.100000000000364</v>
      </c>
      <c r="AI65" s="17">
        <v>46.590000000000146</v>
      </c>
      <c r="AJ65" s="17">
        <v>51.3100000000004</v>
      </c>
      <c r="AK65" s="17">
        <v>57.31000000000131</v>
      </c>
      <c r="AL65" s="17">
        <v>48.75</v>
      </c>
      <c r="AM65" s="17">
        <v>41.489999999999782</v>
      </c>
      <c r="AN65" s="17">
        <v>39.880000000000109</v>
      </c>
      <c r="AO65" s="20">
        <f t="shared" si="9"/>
        <v>142.66999999999666</v>
      </c>
      <c r="AP65" s="20">
        <f t="shared" si="12"/>
        <v>108.86000000000115</v>
      </c>
      <c r="AQ65" s="20">
        <f t="shared" si="12"/>
        <v>135.27000000000021</v>
      </c>
      <c r="AR65" s="20">
        <f t="shared" si="12"/>
        <v>181.26000000000306</v>
      </c>
      <c r="AS65" s="20">
        <f t="shared" si="12"/>
        <v>242.41000000000213</v>
      </c>
      <c r="AT65" s="20">
        <f t="shared" si="12"/>
        <v>233.69000000000347</v>
      </c>
      <c r="AU65" s="20">
        <f t="shared" si="12"/>
        <v>188.9800000000007</v>
      </c>
      <c r="AV65" s="20">
        <f t="shared" si="12"/>
        <v>210.00999999999976</v>
      </c>
      <c r="AW65" s="20">
        <f t="shared" si="12"/>
        <v>236.67000000000121</v>
      </c>
      <c r="AX65" s="20">
        <f t="shared" si="12"/>
        <v>203.12999999999886</v>
      </c>
      <c r="AY65" s="20">
        <f t="shared" si="12"/>
        <v>174.24000000000012</v>
      </c>
      <c r="AZ65" s="20">
        <f t="shared" si="12"/>
        <v>168.7600000000017</v>
      </c>
      <c r="BA65" s="17">
        <v>1.18</v>
      </c>
      <c r="BB65" s="17">
        <v>0.9</v>
      </c>
      <c r="BC65" s="17">
        <v>1.1200000000000001</v>
      </c>
      <c r="BD65" s="17">
        <v>1.51</v>
      </c>
      <c r="BE65" s="17">
        <v>2.0299999999999998</v>
      </c>
      <c r="BF65" s="17">
        <v>1.96</v>
      </c>
      <c r="BG65" s="17">
        <v>1.59</v>
      </c>
      <c r="BH65" s="17">
        <v>1.77</v>
      </c>
      <c r="BI65" s="17">
        <v>2</v>
      </c>
      <c r="BJ65" s="17">
        <v>1.72</v>
      </c>
      <c r="BK65" s="17">
        <v>1.48</v>
      </c>
      <c r="BL65" s="17">
        <v>1.44</v>
      </c>
      <c r="BM65" s="20">
        <f t="shared" si="10"/>
        <v>143.84999999999667</v>
      </c>
      <c r="BN65" s="20">
        <f t="shared" si="13"/>
        <v>109.76000000000116</v>
      </c>
      <c r="BO65" s="20">
        <f t="shared" si="13"/>
        <v>136.39000000000021</v>
      </c>
      <c r="BP65" s="20">
        <f t="shared" si="13"/>
        <v>182.77000000000305</v>
      </c>
      <c r="BQ65" s="20">
        <f t="shared" si="13"/>
        <v>244.44000000000213</v>
      </c>
      <c r="BR65" s="20">
        <f t="shared" si="13"/>
        <v>235.65000000000347</v>
      </c>
      <c r="BS65" s="20">
        <f t="shared" si="13"/>
        <v>190.5700000000007</v>
      </c>
      <c r="BT65" s="20">
        <f t="shared" si="13"/>
        <v>211.77999999999977</v>
      </c>
      <c r="BU65" s="20">
        <f t="shared" si="13"/>
        <v>238.67000000000121</v>
      </c>
      <c r="BV65" s="20">
        <f t="shared" si="13"/>
        <v>204.84999999999886</v>
      </c>
      <c r="BW65" s="20">
        <f t="shared" si="13"/>
        <v>175.72000000000011</v>
      </c>
      <c r="BX65" s="20">
        <f t="shared" si="13"/>
        <v>170.20000000000169</v>
      </c>
      <c r="BY65" s="17">
        <f t="shared" ref="BY65:BY128" si="14">SUM(E65:P65)</f>
        <v>1596.4000000000087</v>
      </c>
      <c r="BZ65" s="17">
        <f t="shared" ref="BZ65:BZ128" si="15">SUM(Q65:AB65)</f>
        <v>79.819999999999823</v>
      </c>
      <c r="CA65" s="17">
        <f t="shared" si="5"/>
        <v>568.43000000000052</v>
      </c>
      <c r="CB65" s="17">
        <f t="shared" si="6"/>
        <v>2244.6500000000087</v>
      </c>
    </row>
    <row r="66" spans="1:80" x14ac:dyDescent="0.25">
      <c r="A66" t="str">
        <f t="shared" si="11"/>
        <v>VQW.IEW1</v>
      </c>
      <c r="B66" s="1" t="s">
        <v>29</v>
      </c>
      <c r="C66" s="1" t="s">
        <v>116</v>
      </c>
      <c r="D66" s="1" t="s">
        <v>116</v>
      </c>
      <c r="E66" s="17">
        <v>462.38999999999214</v>
      </c>
      <c r="F66" s="17">
        <v>340.80000000000291</v>
      </c>
      <c r="G66" s="17">
        <v>459.7300000000032</v>
      </c>
      <c r="H66" s="17">
        <v>641.22000000000116</v>
      </c>
      <c r="I66" s="17">
        <v>387.44999999999709</v>
      </c>
      <c r="J66" s="17">
        <v>220.53000000000247</v>
      </c>
      <c r="K66" s="17">
        <v>139.97999999999956</v>
      </c>
      <c r="L66" s="17">
        <v>184.2300000000032</v>
      </c>
      <c r="M66" s="17">
        <v>195.51000000000204</v>
      </c>
      <c r="N66" s="17">
        <v>187.80999999999767</v>
      </c>
      <c r="O66" s="17">
        <v>463.09000000000378</v>
      </c>
      <c r="P66" s="17">
        <v>254.34999999999854</v>
      </c>
      <c r="Q66" s="20">
        <v>23.119999999999891</v>
      </c>
      <c r="R66" s="20">
        <v>17.040000000000191</v>
      </c>
      <c r="S66" s="20">
        <v>22.990000000000009</v>
      </c>
      <c r="T66" s="20">
        <v>32.059999999999945</v>
      </c>
      <c r="U66" s="20">
        <v>19.370000000000118</v>
      </c>
      <c r="V66" s="20">
        <v>11.029999999999973</v>
      </c>
      <c r="W66" s="20">
        <v>7</v>
      </c>
      <c r="X66" s="20">
        <v>9.2100000000000364</v>
      </c>
      <c r="Y66" s="20">
        <v>9.7699999999999818</v>
      </c>
      <c r="Z66" s="20">
        <v>9.3899999999999864</v>
      </c>
      <c r="AA66" s="20">
        <v>23.150000000000091</v>
      </c>
      <c r="AB66" s="20">
        <v>12.720000000000027</v>
      </c>
      <c r="AC66" s="17">
        <v>170.71999999999935</v>
      </c>
      <c r="AD66" s="17">
        <v>124.17000000000007</v>
      </c>
      <c r="AE66" s="17">
        <v>165.40999999999985</v>
      </c>
      <c r="AF66" s="17">
        <v>227.85000000000218</v>
      </c>
      <c r="AG66" s="17">
        <v>136.17000000000007</v>
      </c>
      <c r="AH66" s="17">
        <v>76.619999999999891</v>
      </c>
      <c r="AI66" s="17">
        <v>48.090000000000146</v>
      </c>
      <c r="AJ66" s="17">
        <v>62.549999999999272</v>
      </c>
      <c r="AK66" s="17">
        <v>65.590000000000146</v>
      </c>
      <c r="AL66" s="17">
        <v>62.270000000000437</v>
      </c>
      <c r="AM66" s="17">
        <v>151.97999999999956</v>
      </c>
      <c r="AN66" s="17">
        <v>82.639999999999418</v>
      </c>
      <c r="AO66" s="20">
        <f t="shared" si="9"/>
        <v>656.22999999999138</v>
      </c>
      <c r="AP66" s="20">
        <f t="shared" si="12"/>
        <v>482.01000000000317</v>
      </c>
      <c r="AQ66" s="20">
        <f t="shared" si="12"/>
        <v>648.13000000000306</v>
      </c>
      <c r="AR66" s="20">
        <f t="shared" si="12"/>
        <v>901.13000000000329</v>
      </c>
      <c r="AS66" s="20">
        <f t="shared" si="12"/>
        <v>542.98999999999728</v>
      </c>
      <c r="AT66" s="20">
        <f t="shared" si="12"/>
        <v>308.18000000000234</v>
      </c>
      <c r="AU66" s="20">
        <f t="shared" si="12"/>
        <v>195.06999999999971</v>
      </c>
      <c r="AV66" s="20">
        <f t="shared" si="12"/>
        <v>255.99000000000251</v>
      </c>
      <c r="AW66" s="20">
        <f t="shared" si="12"/>
        <v>270.87000000000216</v>
      </c>
      <c r="AX66" s="20">
        <f t="shared" si="12"/>
        <v>259.46999999999809</v>
      </c>
      <c r="AY66" s="20">
        <f t="shared" si="12"/>
        <v>638.22000000000344</v>
      </c>
      <c r="AZ66" s="20">
        <f t="shared" si="12"/>
        <v>349.70999999999799</v>
      </c>
      <c r="BA66" s="17">
        <v>5.42</v>
      </c>
      <c r="BB66" s="17">
        <v>3.99</v>
      </c>
      <c r="BC66" s="17">
        <v>5.38</v>
      </c>
      <c r="BD66" s="17">
        <v>7.51</v>
      </c>
      <c r="BE66" s="17">
        <v>4.54</v>
      </c>
      <c r="BF66" s="17">
        <v>2.58</v>
      </c>
      <c r="BG66" s="17">
        <v>1.64</v>
      </c>
      <c r="BH66" s="17">
        <v>2.16</v>
      </c>
      <c r="BI66" s="17">
        <v>2.29</v>
      </c>
      <c r="BJ66" s="17">
        <v>2.2000000000000002</v>
      </c>
      <c r="BK66" s="17">
        <v>5.42</v>
      </c>
      <c r="BL66" s="17">
        <v>2.98</v>
      </c>
      <c r="BM66" s="20">
        <f t="shared" si="10"/>
        <v>661.64999999999134</v>
      </c>
      <c r="BN66" s="20">
        <f t="shared" si="13"/>
        <v>486.00000000000318</v>
      </c>
      <c r="BO66" s="20">
        <f t="shared" si="13"/>
        <v>653.51000000000306</v>
      </c>
      <c r="BP66" s="20">
        <f t="shared" si="13"/>
        <v>908.64000000000328</v>
      </c>
      <c r="BQ66" s="20">
        <f t="shared" si="13"/>
        <v>547.52999999999724</v>
      </c>
      <c r="BR66" s="20">
        <f t="shared" si="13"/>
        <v>310.76000000000232</v>
      </c>
      <c r="BS66" s="20">
        <f t="shared" si="13"/>
        <v>196.7099999999997</v>
      </c>
      <c r="BT66" s="20">
        <f t="shared" si="13"/>
        <v>258.15000000000254</v>
      </c>
      <c r="BU66" s="20">
        <f t="shared" si="13"/>
        <v>273.16000000000219</v>
      </c>
      <c r="BV66" s="20">
        <f t="shared" si="13"/>
        <v>261.66999999999808</v>
      </c>
      <c r="BW66" s="20">
        <f t="shared" si="13"/>
        <v>643.6400000000034</v>
      </c>
      <c r="BX66" s="20">
        <f t="shared" si="13"/>
        <v>352.68999999999801</v>
      </c>
      <c r="BY66" s="17">
        <f t="shared" si="14"/>
        <v>3937.0900000000038</v>
      </c>
      <c r="BZ66" s="17">
        <f t="shared" si="15"/>
        <v>196.85000000000025</v>
      </c>
      <c r="CA66" s="17">
        <f t="shared" ref="CA66:CA129" si="16">SUM(AC66:AN66,BA66:BL66)</f>
        <v>1420.1700000000008</v>
      </c>
      <c r="CB66" s="17">
        <f t="shared" ref="CB66:CB129" si="17">SUM(BM66:BX66)</f>
        <v>5554.1100000000042</v>
      </c>
    </row>
    <row r="67" spans="1:80" x14ac:dyDescent="0.25">
      <c r="A67" t="str">
        <f t="shared" si="11"/>
        <v>TAU.INT</v>
      </c>
      <c r="B67" s="1" t="s">
        <v>31</v>
      </c>
      <c r="C67" s="1" t="s">
        <v>118</v>
      </c>
      <c r="D67" s="1" t="s">
        <v>118</v>
      </c>
      <c r="E67" s="17">
        <v>-9.9100000000000819</v>
      </c>
      <c r="F67" s="17">
        <v>-6.9600000000000364</v>
      </c>
      <c r="G67" s="17">
        <v>-5.8300000000000409</v>
      </c>
      <c r="H67" s="17">
        <v>-5.160000000000025</v>
      </c>
      <c r="I67" s="17">
        <v>-1.6700000000000159</v>
      </c>
      <c r="J67" s="17">
        <v>-2.0400000000000205</v>
      </c>
      <c r="K67" s="17">
        <v>-3.5099999999999909</v>
      </c>
      <c r="L67" s="17">
        <v>-6.3399999999999181</v>
      </c>
      <c r="M67" s="17">
        <v>-6.5499999999999545</v>
      </c>
      <c r="N67" s="17">
        <v>-6.6199999999998909</v>
      </c>
      <c r="O67" s="17">
        <v>-6.7400000000000091</v>
      </c>
      <c r="P67" s="17">
        <v>-10.75</v>
      </c>
      <c r="Q67" s="20">
        <v>-0.5</v>
      </c>
      <c r="R67" s="20">
        <v>-0.33999999999999631</v>
      </c>
      <c r="S67" s="20">
        <v>-0.28999999999999915</v>
      </c>
      <c r="T67" s="20">
        <v>-0.25999999999999801</v>
      </c>
      <c r="U67" s="20">
        <v>-8.0000000000000071E-2</v>
      </c>
      <c r="V67" s="20">
        <v>-9.9999999999999645E-2</v>
      </c>
      <c r="W67" s="20">
        <v>-0.18000000000000149</v>
      </c>
      <c r="X67" s="20">
        <v>-0.30999999999999872</v>
      </c>
      <c r="Y67" s="20">
        <v>-0.32000000000000028</v>
      </c>
      <c r="Z67" s="20">
        <v>-0.34000000000000341</v>
      </c>
      <c r="AA67" s="20">
        <v>-0.3300000000000054</v>
      </c>
      <c r="AB67" s="20">
        <v>-0.54000000000000625</v>
      </c>
      <c r="AC67" s="17">
        <v>-3.660000000000025</v>
      </c>
      <c r="AD67" s="17">
        <v>-2.5299999999999727</v>
      </c>
      <c r="AE67" s="17">
        <v>-2.1000000000000227</v>
      </c>
      <c r="AF67" s="17">
        <v>-1.8299999999999841</v>
      </c>
      <c r="AG67" s="17">
        <v>-0.57999999999999829</v>
      </c>
      <c r="AH67" s="17">
        <v>-0.70000000000000284</v>
      </c>
      <c r="AI67" s="17">
        <v>-1.2099999999999937</v>
      </c>
      <c r="AJ67" s="17">
        <v>-2.1500000000000057</v>
      </c>
      <c r="AK67" s="17">
        <v>-2.1899999999999977</v>
      </c>
      <c r="AL67" s="17">
        <v>-2.2000000000000455</v>
      </c>
      <c r="AM67" s="17">
        <v>-2.2099999999999795</v>
      </c>
      <c r="AN67" s="17">
        <v>-3.4900000000000091</v>
      </c>
      <c r="AO67" s="20">
        <f t="shared" si="9"/>
        <v>-14.070000000000107</v>
      </c>
      <c r="AP67" s="20">
        <f t="shared" si="12"/>
        <v>-9.8300000000000054</v>
      </c>
      <c r="AQ67" s="20">
        <f t="shared" si="12"/>
        <v>-8.2200000000000628</v>
      </c>
      <c r="AR67" s="20">
        <f t="shared" si="12"/>
        <v>-7.2500000000000071</v>
      </c>
      <c r="AS67" s="20">
        <f t="shared" si="12"/>
        <v>-2.3300000000000143</v>
      </c>
      <c r="AT67" s="20">
        <f t="shared" si="12"/>
        <v>-2.840000000000023</v>
      </c>
      <c r="AU67" s="20">
        <f t="shared" si="12"/>
        <v>-4.8999999999999861</v>
      </c>
      <c r="AV67" s="20">
        <f t="shared" si="12"/>
        <v>-8.7999999999999226</v>
      </c>
      <c r="AW67" s="20">
        <f t="shared" si="12"/>
        <v>-9.0599999999999525</v>
      </c>
      <c r="AX67" s="20">
        <f t="shared" si="12"/>
        <v>-9.1599999999999397</v>
      </c>
      <c r="AY67" s="20">
        <f t="shared" si="12"/>
        <v>-9.279999999999994</v>
      </c>
      <c r="AZ67" s="20">
        <f t="shared" si="12"/>
        <v>-14.780000000000015</v>
      </c>
      <c r="BA67" s="17">
        <v>-0.12</v>
      </c>
      <c r="BB67" s="17">
        <v>-0.08</v>
      </c>
      <c r="BC67" s="17">
        <v>-7.0000000000000007E-2</v>
      </c>
      <c r="BD67" s="17">
        <v>-0.06</v>
      </c>
      <c r="BE67" s="17">
        <v>-0.02</v>
      </c>
      <c r="BF67" s="17">
        <v>-0.02</v>
      </c>
      <c r="BG67" s="17">
        <v>-0.04</v>
      </c>
      <c r="BH67" s="17">
        <v>-7.0000000000000007E-2</v>
      </c>
      <c r="BI67" s="17">
        <v>-0.08</v>
      </c>
      <c r="BJ67" s="17">
        <v>-0.08</v>
      </c>
      <c r="BK67" s="17">
        <v>-0.08</v>
      </c>
      <c r="BL67" s="17">
        <v>-0.13</v>
      </c>
      <c r="BM67" s="20">
        <f t="shared" si="10"/>
        <v>-14.190000000000106</v>
      </c>
      <c r="BN67" s="20">
        <f t="shared" si="13"/>
        <v>-9.9100000000000055</v>
      </c>
      <c r="BO67" s="20">
        <f t="shared" si="13"/>
        <v>-8.2900000000000631</v>
      </c>
      <c r="BP67" s="20">
        <f t="shared" si="13"/>
        <v>-7.3100000000000067</v>
      </c>
      <c r="BQ67" s="20">
        <f t="shared" si="13"/>
        <v>-2.3500000000000143</v>
      </c>
      <c r="BR67" s="20">
        <f t="shared" si="13"/>
        <v>-2.860000000000023</v>
      </c>
      <c r="BS67" s="20">
        <f t="shared" si="13"/>
        <v>-4.9399999999999862</v>
      </c>
      <c r="BT67" s="20">
        <f t="shared" si="13"/>
        <v>-8.8699999999999228</v>
      </c>
      <c r="BU67" s="20">
        <f t="shared" si="13"/>
        <v>-9.1399999999999526</v>
      </c>
      <c r="BV67" s="20">
        <f t="shared" si="13"/>
        <v>-9.2399999999999398</v>
      </c>
      <c r="BW67" s="20">
        <f t="shared" si="13"/>
        <v>-9.3599999999999941</v>
      </c>
      <c r="BX67" s="20">
        <f t="shared" si="13"/>
        <v>-14.910000000000016</v>
      </c>
      <c r="BY67" s="17">
        <f t="shared" si="14"/>
        <v>-72.079999999999984</v>
      </c>
      <c r="BZ67" s="17">
        <f t="shared" si="15"/>
        <v>-3.5900000000000087</v>
      </c>
      <c r="CA67" s="17">
        <f t="shared" si="16"/>
        <v>-25.700000000000028</v>
      </c>
      <c r="CB67" s="17">
        <f t="shared" si="17"/>
        <v>-101.37000000000003</v>
      </c>
    </row>
    <row r="68" spans="1:80" x14ac:dyDescent="0.25">
      <c r="A68" t="str">
        <f t="shared" si="11"/>
        <v>ESSO.IOR1</v>
      </c>
      <c r="B68" s="1" t="s">
        <v>119</v>
      </c>
      <c r="C68" s="1" t="s">
        <v>120</v>
      </c>
      <c r="D68" s="1" t="s">
        <v>120</v>
      </c>
      <c r="E68" s="17">
        <v>2812.1499999999942</v>
      </c>
      <c r="F68" s="17">
        <v>2396.9000000000233</v>
      </c>
      <c r="G68" s="17">
        <v>1954.8499999999949</v>
      </c>
      <c r="H68" s="17">
        <v>258.80000000000109</v>
      </c>
      <c r="I68" s="17">
        <v>1181.2800000000079</v>
      </c>
      <c r="J68" s="17">
        <v>3095.5499999999884</v>
      </c>
      <c r="K68" s="17">
        <v>2433.9700000000012</v>
      </c>
      <c r="L68" s="17">
        <v>3040.9000000000087</v>
      </c>
      <c r="M68" s="17">
        <v>3777.2799999999988</v>
      </c>
      <c r="N68" s="17">
        <v>4535.0299999999988</v>
      </c>
      <c r="O68" s="17">
        <v>4085.2400000000198</v>
      </c>
      <c r="P68" s="17">
        <v>4121.7399999999907</v>
      </c>
      <c r="Q68" s="20">
        <v>140.61000000000013</v>
      </c>
      <c r="R68" s="20">
        <v>119.84000000000015</v>
      </c>
      <c r="S68" s="20">
        <v>97.740000000000009</v>
      </c>
      <c r="T68" s="20">
        <v>12.939999999999998</v>
      </c>
      <c r="U68" s="20">
        <v>59.069999999999936</v>
      </c>
      <c r="V68" s="20">
        <v>154.77999999999975</v>
      </c>
      <c r="W68" s="20">
        <v>121.70000000000005</v>
      </c>
      <c r="X68" s="20">
        <v>152.05000000000018</v>
      </c>
      <c r="Y68" s="20">
        <v>188.86999999999989</v>
      </c>
      <c r="Z68" s="20">
        <v>226.75</v>
      </c>
      <c r="AA68" s="20">
        <v>204.26</v>
      </c>
      <c r="AB68" s="20">
        <v>206.08999999999992</v>
      </c>
      <c r="AC68" s="17">
        <v>1038.2800000000025</v>
      </c>
      <c r="AD68" s="17">
        <v>873.28999999999905</v>
      </c>
      <c r="AE68" s="17">
        <v>703.32999999999993</v>
      </c>
      <c r="AF68" s="17">
        <v>91.970000000000027</v>
      </c>
      <c r="AG68" s="17">
        <v>415.15999999999985</v>
      </c>
      <c r="AH68" s="17">
        <v>1075.4699999999993</v>
      </c>
      <c r="AI68" s="17">
        <v>836.14000000000124</v>
      </c>
      <c r="AJ68" s="17">
        <v>1032.3999999999996</v>
      </c>
      <c r="AK68" s="17">
        <v>1267.2100000000028</v>
      </c>
      <c r="AL68" s="17">
        <v>1503.7600000000002</v>
      </c>
      <c r="AM68" s="17">
        <v>1340.7900000000009</v>
      </c>
      <c r="AN68" s="17">
        <v>1339.2399999999998</v>
      </c>
      <c r="AO68" s="20">
        <f t="shared" si="9"/>
        <v>3991.0399999999968</v>
      </c>
      <c r="AP68" s="20">
        <f t="shared" si="12"/>
        <v>3390.0300000000225</v>
      </c>
      <c r="AQ68" s="20">
        <f t="shared" si="12"/>
        <v>2755.9199999999946</v>
      </c>
      <c r="AR68" s="20">
        <f t="shared" si="12"/>
        <v>363.71000000000112</v>
      </c>
      <c r="AS68" s="20">
        <f t="shared" si="12"/>
        <v>1655.5100000000077</v>
      </c>
      <c r="AT68" s="20">
        <f t="shared" si="12"/>
        <v>4325.7999999999874</v>
      </c>
      <c r="AU68" s="20">
        <f t="shared" si="12"/>
        <v>3391.8100000000022</v>
      </c>
      <c r="AV68" s="20">
        <f t="shared" ref="AP68:AZ91" si="18">L68+X68+AJ68</f>
        <v>4225.3500000000085</v>
      </c>
      <c r="AW68" s="20">
        <f t="shared" si="18"/>
        <v>5233.3600000000015</v>
      </c>
      <c r="AX68" s="20">
        <f t="shared" si="18"/>
        <v>6265.5399999999991</v>
      </c>
      <c r="AY68" s="20">
        <f t="shared" si="18"/>
        <v>5630.2900000000209</v>
      </c>
      <c r="AZ68" s="20">
        <f t="shared" si="18"/>
        <v>5667.0699999999906</v>
      </c>
      <c r="BA68" s="17">
        <v>32.94</v>
      </c>
      <c r="BB68" s="17">
        <v>28.07</v>
      </c>
      <c r="BC68" s="17">
        <v>22.9</v>
      </c>
      <c r="BD68" s="17">
        <v>3.03</v>
      </c>
      <c r="BE68" s="17">
        <v>13.84</v>
      </c>
      <c r="BF68" s="17">
        <v>36.26</v>
      </c>
      <c r="BG68" s="17">
        <v>28.51</v>
      </c>
      <c r="BH68" s="17">
        <v>35.619999999999997</v>
      </c>
      <c r="BI68" s="17">
        <v>44.24</v>
      </c>
      <c r="BJ68" s="17">
        <v>53.12</v>
      </c>
      <c r="BK68" s="17">
        <v>47.85</v>
      </c>
      <c r="BL68" s="17">
        <v>48.27</v>
      </c>
      <c r="BM68" s="20">
        <f t="shared" si="10"/>
        <v>4023.9799999999968</v>
      </c>
      <c r="BN68" s="20">
        <f t="shared" si="13"/>
        <v>3418.1000000000226</v>
      </c>
      <c r="BO68" s="20">
        <f t="shared" si="13"/>
        <v>2778.8199999999947</v>
      </c>
      <c r="BP68" s="20">
        <f t="shared" si="13"/>
        <v>366.74000000000109</v>
      </c>
      <c r="BQ68" s="20">
        <f t="shared" si="13"/>
        <v>1669.3500000000076</v>
      </c>
      <c r="BR68" s="20">
        <f t="shared" si="13"/>
        <v>4362.0599999999877</v>
      </c>
      <c r="BS68" s="20">
        <f t="shared" si="13"/>
        <v>3420.3200000000024</v>
      </c>
      <c r="BT68" s="20">
        <f t="shared" ref="BN68:BX91" si="19">AV68+BH68</f>
        <v>4260.9700000000084</v>
      </c>
      <c r="BU68" s="20">
        <f t="shared" si="19"/>
        <v>5277.6000000000013</v>
      </c>
      <c r="BV68" s="20">
        <f t="shared" si="19"/>
        <v>6318.6599999999989</v>
      </c>
      <c r="BW68" s="20">
        <f t="shared" si="19"/>
        <v>5678.1400000000212</v>
      </c>
      <c r="BX68" s="20">
        <f t="shared" si="19"/>
        <v>5715.3399999999911</v>
      </c>
      <c r="BY68" s="17">
        <f t="shared" si="14"/>
        <v>33693.690000000031</v>
      </c>
      <c r="BZ68" s="17">
        <f t="shared" si="15"/>
        <v>1684.7</v>
      </c>
      <c r="CA68" s="17">
        <f t="shared" si="16"/>
        <v>11911.69000000001</v>
      </c>
      <c r="CB68" s="17">
        <f t="shared" si="17"/>
        <v>47290.080000000031</v>
      </c>
    </row>
    <row r="69" spans="1:80" x14ac:dyDescent="0.25">
      <c r="A69" t="str">
        <f t="shared" si="11"/>
        <v>TAU.KAN</v>
      </c>
      <c r="B69" s="1" t="s">
        <v>31</v>
      </c>
      <c r="C69" s="1" t="s">
        <v>123</v>
      </c>
      <c r="D69" s="1" t="s">
        <v>123</v>
      </c>
      <c r="E69" s="17">
        <v>104.96000000000276</v>
      </c>
      <c r="F69" s="17">
        <v>79.259999999998399</v>
      </c>
      <c r="G69" s="17">
        <v>99.94999999999709</v>
      </c>
      <c r="H69" s="17">
        <v>135.67000000000553</v>
      </c>
      <c r="I69" s="17">
        <v>204.79000000000087</v>
      </c>
      <c r="J69" s="17">
        <v>224.66999999999825</v>
      </c>
      <c r="K69" s="17">
        <v>176.27000000000407</v>
      </c>
      <c r="L69" s="17">
        <v>186.34000000000378</v>
      </c>
      <c r="M69" s="17">
        <v>50.270000000000437</v>
      </c>
      <c r="N69" s="17">
        <v>157.50999999999476</v>
      </c>
      <c r="O69" s="17">
        <v>130.93000000000029</v>
      </c>
      <c r="P69" s="17">
        <v>120.57999999999811</v>
      </c>
      <c r="Q69" s="20">
        <v>5.25</v>
      </c>
      <c r="R69" s="20">
        <v>3.9600000000000364</v>
      </c>
      <c r="S69" s="20">
        <v>4.9900000000000091</v>
      </c>
      <c r="T69" s="20">
        <v>6.7799999999999727</v>
      </c>
      <c r="U69" s="20">
        <v>10.230000000000018</v>
      </c>
      <c r="V69" s="20">
        <v>11.230000000000018</v>
      </c>
      <c r="W69" s="20">
        <v>8.8199999999999363</v>
      </c>
      <c r="X69" s="20">
        <v>9.3199999999999363</v>
      </c>
      <c r="Y69" s="20">
        <v>2.5100000000000477</v>
      </c>
      <c r="Z69" s="20">
        <v>7.8799999999999955</v>
      </c>
      <c r="AA69" s="20">
        <v>6.5400000000000773</v>
      </c>
      <c r="AB69" s="20">
        <v>6.0299999999999727</v>
      </c>
      <c r="AC69" s="17">
        <v>38.75</v>
      </c>
      <c r="AD69" s="17">
        <v>28.869999999999891</v>
      </c>
      <c r="AE69" s="17">
        <v>35.960000000000036</v>
      </c>
      <c r="AF69" s="17">
        <v>48.210000000000036</v>
      </c>
      <c r="AG69" s="17">
        <v>71.969999999999345</v>
      </c>
      <c r="AH69" s="17">
        <v>78.059999999999491</v>
      </c>
      <c r="AI69" s="17">
        <v>60.56000000000131</v>
      </c>
      <c r="AJ69" s="17">
        <v>63.260000000000218</v>
      </c>
      <c r="AK69" s="17">
        <v>16.869999999999891</v>
      </c>
      <c r="AL69" s="17">
        <v>52.229999999999563</v>
      </c>
      <c r="AM69" s="17">
        <v>42.980000000000473</v>
      </c>
      <c r="AN69" s="17">
        <v>39.180000000000291</v>
      </c>
      <c r="AO69" s="20">
        <f t="shared" si="9"/>
        <v>148.96000000000276</v>
      </c>
      <c r="AP69" s="20">
        <f t="shared" si="18"/>
        <v>112.08999999999833</v>
      </c>
      <c r="AQ69" s="20">
        <f t="shared" si="18"/>
        <v>140.89999999999714</v>
      </c>
      <c r="AR69" s="20">
        <f t="shared" si="18"/>
        <v>190.66000000000554</v>
      </c>
      <c r="AS69" s="20">
        <f t="shared" si="18"/>
        <v>286.99000000000024</v>
      </c>
      <c r="AT69" s="20">
        <f t="shared" si="18"/>
        <v>313.95999999999776</v>
      </c>
      <c r="AU69" s="20">
        <f t="shared" si="18"/>
        <v>245.65000000000532</v>
      </c>
      <c r="AV69" s="20">
        <f t="shared" si="18"/>
        <v>258.92000000000394</v>
      </c>
      <c r="AW69" s="20">
        <f t="shared" si="18"/>
        <v>69.650000000000375</v>
      </c>
      <c r="AX69" s="20">
        <f t="shared" si="18"/>
        <v>217.61999999999432</v>
      </c>
      <c r="AY69" s="20">
        <f t="shared" si="18"/>
        <v>180.45000000000084</v>
      </c>
      <c r="AZ69" s="20">
        <f t="shared" si="18"/>
        <v>165.78999999999837</v>
      </c>
      <c r="BA69" s="17">
        <v>1.23</v>
      </c>
      <c r="BB69" s="17">
        <v>0.93</v>
      </c>
      <c r="BC69" s="17">
        <v>1.17</v>
      </c>
      <c r="BD69" s="17">
        <v>1.59</v>
      </c>
      <c r="BE69" s="17">
        <v>2.4</v>
      </c>
      <c r="BF69" s="17">
        <v>2.63</v>
      </c>
      <c r="BG69" s="17">
        <v>2.06</v>
      </c>
      <c r="BH69" s="17">
        <v>2.1800000000000002</v>
      </c>
      <c r="BI69" s="17">
        <v>0.59</v>
      </c>
      <c r="BJ69" s="17">
        <v>1.84</v>
      </c>
      <c r="BK69" s="17">
        <v>1.53</v>
      </c>
      <c r="BL69" s="17">
        <v>1.41</v>
      </c>
      <c r="BM69" s="20">
        <f t="shared" si="10"/>
        <v>150.19000000000275</v>
      </c>
      <c r="BN69" s="20">
        <f t="shared" si="19"/>
        <v>113.01999999999833</v>
      </c>
      <c r="BO69" s="20">
        <f t="shared" si="19"/>
        <v>142.06999999999712</v>
      </c>
      <c r="BP69" s="20">
        <f t="shared" si="19"/>
        <v>192.25000000000554</v>
      </c>
      <c r="BQ69" s="20">
        <f t="shared" si="19"/>
        <v>289.39000000000021</v>
      </c>
      <c r="BR69" s="20">
        <f t="shared" si="19"/>
        <v>316.58999999999776</v>
      </c>
      <c r="BS69" s="20">
        <f t="shared" si="19"/>
        <v>247.71000000000532</v>
      </c>
      <c r="BT69" s="20">
        <f t="shared" si="19"/>
        <v>261.10000000000394</v>
      </c>
      <c r="BU69" s="20">
        <f t="shared" si="19"/>
        <v>70.240000000000379</v>
      </c>
      <c r="BV69" s="20">
        <f t="shared" si="19"/>
        <v>219.45999999999432</v>
      </c>
      <c r="BW69" s="20">
        <f t="shared" si="19"/>
        <v>181.98000000000084</v>
      </c>
      <c r="BX69" s="20">
        <f t="shared" si="19"/>
        <v>167.19999999999837</v>
      </c>
      <c r="BY69" s="17">
        <f t="shared" si="14"/>
        <v>1671.2000000000044</v>
      </c>
      <c r="BZ69" s="17">
        <f t="shared" si="15"/>
        <v>83.54000000000002</v>
      </c>
      <c r="CA69" s="17">
        <f t="shared" si="16"/>
        <v>596.46000000000038</v>
      </c>
      <c r="CB69" s="17">
        <f t="shared" si="17"/>
        <v>2351.2000000000048</v>
      </c>
    </row>
    <row r="70" spans="1:80" x14ac:dyDescent="0.25">
      <c r="A70" t="str">
        <f t="shared" si="11"/>
        <v>EEC.KH1</v>
      </c>
      <c r="B70" s="1" t="s">
        <v>24</v>
      </c>
      <c r="C70" s="1" t="s">
        <v>124</v>
      </c>
      <c r="D70" s="1" t="s">
        <v>124</v>
      </c>
      <c r="E70" s="17">
        <v>4315.4199999999291</v>
      </c>
      <c r="F70" s="17">
        <v>3198.5200000000186</v>
      </c>
      <c r="G70" s="17">
        <v>4528.8400000000838</v>
      </c>
      <c r="H70" s="17">
        <v>6357.2900000000373</v>
      </c>
      <c r="I70" s="17">
        <v>5189.660000000149</v>
      </c>
      <c r="J70" s="17">
        <v>4058.2299999999814</v>
      </c>
      <c r="K70" s="17">
        <v>2896.3999999999069</v>
      </c>
      <c r="L70" s="17">
        <v>2799.3399999999674</v>
      </c>
      <c r="M70" s="17">
        <v>3579.1799999999348</v>
      </c>
      <c r="N70" s="17">
        <v>5519.0800000000745</v>
      </c>
      <c r="O70" s="17">
        <v>4262.6999999999534</v>
      </c>
      <c r="P70" s="17">
        <v>4287.2600000000093</v>
      </c>
      <c r="Q70" s="20">
        <v>215.76999999999998</v>
      </c>
      <c r="R70" s="20">
        <v>159.91999999999985</v>
      </c>
      <c r="S70" s="20">
        <v>226.44000000000005</v>
      </c>
      <c r="T70" s="20">
        <v>317.87</v>
      </c>
      <c r="U70" s="20">
        <v>259.49</v>
      </c>
      <c r="V70" s="20">
        <v>202.91000000000003</v>
      </c>
      <c r="W70" s="20">
        <v>144.82</v>
      </c>
      <c r="X70" s="20">
        <v>139.96999999999997</v>
      </c>
      <c r="Y70" s="20">
        <v>178.95999999999998</v>
      </c>
      <c r="Z70" s="20">
        <v>275.96000000000095</v>
      </c>
      <c r="AA70" s="20">
        <v>213.1299999999992</v>
      </c>
      <c r="AB70" s="20">
        <v>214.3700000000008</v>
      </c>
      <c r="AC70" s="17">
        <v>1593.3100000000013</v>
      </c>
      <c r="AD70" s="17">
        <v>1165.3600000000006</v>
      </c>
      <c r="AE70" s="17">
        <v>1629.42</v>
      </c>
      <c r="AF70" s="17">
        <v>2258.9899999999998</v>
      </c>
      <c r="AG70" s="17">
        <v>1823.8799999999999</v>
      </c>
      <c r="AH70" s="17">
        <v>1409.92</v>
      </c>
      <c r="AI70" s="17">
        <v>995</v>
      </c>
      <c r="AJ70" s="17">
        <v>950.38999999999987</v>
      </c>
      <c r="AK70" s="17">
        <v>1200.75</v>
      </c>
      <c r="AL70" s="17">
        <v>1830.070000000007</v>
      </c>
      <c r="AM70" s="17">
        <v>1399.0199999999968</v>
      </c>
      <c r="AN70" s="17">
        <v>1393.0299999999988</v>
      </c>
      <c r="AO70" s="20">
        <f t="shared" si="9"/>
        <v>6124.4999999999309</v>
      </c>
      <c r="AP70" s="20">
        <f t="shared" si="18"/>
        <v>4523.8000000000193</v>
      </c>
      <c r="AQ70" s="20">
        <f t="shared" si="18"/>
        <v>6384.7000000000844</v>
      </c>
      <c r="AR70" s="20">
        <f t="shared" si="18"/>
        <v>8934.1500000000378</v>
      </c>
      <c r="AS70" s="20">
        <f t="shared" si="18"/>
        <v>7273.0300000001489</v>
      </c>
      <c r="AT70" s="20">
        <f t="shared" si="18"/>
        <v>5671.0599999999813</v>
      </c>
      <c r="AU70" s="20">
        <f t="shared" si="18"/>
        <v>4036.219999999907</v>
      </c>
      <c r="AV70" s="20">
        <f t="shared" si="18"/>
        <v>3889.6999999999671</v>
      </c>
      <c r="AW70" s="20">
        <f t="shared" si="18"/>
        <v>4958.8899999999348</v>
      </c>
      <c r="AX70" s="20">
        <f t="shared" si="18"/>
        <v>7625.1100000000824</v>
      </c>
      <c r="AY70" s="20">
        <f t="shared" si="18"/>
        <v>5874.8499999999494</v>
      </c>
      <c r="AZ70" s="20">
        <f t="shared" si="18"/>
        <v>5894.6600000000089</v>
      </c>
      <c r="BA70" s="17">
        <v>50.54</v>
      </c>
      <c r="BB70" s="17">
        <v>37.46</v>
      </c>
      <c r="BC70" s="17">
        <v>53.04</v>
      </c>
      <c r="BD70" s="17">
        <v>74.459999999999994</v>
      </c>
      <c r="BE70" s="17">
        <v>60.78</v>
      </c>
      <c r="BF70" s="17">
        <v>47.53</v>
      </c>
      <c r="BG70" s="17">
        <v>33.92</v>
      </c>
      <c r="BH70" s="17">
        <v>32.79</v>
      </c>
      <c r="BI70" s="17">
        <v>41.92</v>
      </c>
      <c r="BJ70" s="17">
        <v>64.64</v>
      </c>
      <c r="BK70" s="17">
        <v>49.93</v>
      </c>
      <c r="BL70" s="17">
        <v>50.21</v>
      </c>
      <c r="BM70" s="20">
        <f t="shared" si="10"/>
        <v>6175.0399999999308</v>
      </c>
      <c r="BN70" s="20">
        <f t="shared" si="19"/>
        <v>4561.2600000000193</v>
      </c>
      <c r="BO70" s="20">
        <f t="shared" si="19"/>
        <v>6437.7400000000844</v>
      </c>
      <c r="BP70" s="20">
        <f t="shared" si="19"/>
        <v>9008.610000000037</v>
      </c>
      <c r="BQ70" s="20">
        <f t="shared" si="19"/>
        <v>7333.8100000001486</v>
      </c>
      <c r="BR70" s="20">
        <f t="shared" si="19"/>
        <v>5718.589999999981</v>
      </c>
      <c r="BS70" s="20">
        <f t="shared" si="19"/>
        <v>4070.1399999999071</v>
      </c>
      <c r="BT70" s="20">
        <f t="shared" si="19"/>
        <v>3922.489999999967</v>
      </c>
      <c r="BU70" s="20">
        <f t="shared" si="19"/>
        <v>5000.8099999999349</v>
      </c>
      <c r="BV70" s="20">
        <f t="shared" si="19"/>
        <v>7689.7500000000828</v>
      </c>
      <c r="BW70" s="20">
        <f t="shared" si="19"/>
        <v>5924.7799999999497</v>
      </c>
      <c r="BX70" s="20">
        <f t="shared" si="19"/>
        <v>5944.870000000009</v>
      </c>
      <c r="BY70" s="17">
        <f t="shared" si="14"/>
        <v>50991.920000000042</v>
      </c>
      <c r="BZ70" s="17">
        <f t="shared" si="15"/>
        <v>2549.6100000000006</v>
      </c>
      <c r="CA70" s="17">
        <f t="shared" si="16"/>
        <v>18246.359999999997</v>
      </c>
      <c r="CB70" s="17">
        <f t="shared" si="17"/>
        <v>71787.890000000043</v>
      </c>
    </row>
    <row r="71" spans="1:80" x14ac:dyDescent="0.25">
      <c r="A71" t="str">
        <f t="shared" si="11"/>
        <v>EEC.KH2</v>
      </c>
      <c r="B71" s="1" t="s">
        <v>24</v>
      </c>
      <c r="C71" s="1" t="s">
        <v>125</v>
      </c>
      <c r="D71" s="1" t="s">
        <v>125</v>
      </c>
      <c r="E71" s="17">
        <v>1885.4899999999907</v>
      </c>
      <c r="F71" s="17">
        <v>1595.2999999999302</v>
      </c>
      <c r="G71" s="17">
        <v>2125.7900000000373</v>
      </c>
      <c r="H71" s="17">
        <v>2110.1999999997206</v>
      </c>
      <c r="I71" s="17">
        <v>2424.1999999999534</v>
      </c>
      <c r="J71" s="17">
        <v>2121.1700000001583</v>
      </c>
      <c r="K71" s="17">
        <v>1693.5299999997951</v>
      </c>
      <c r="L71" s="17">
        <v>2219.8400000003166</v>
      </c>
      <c r="M71" s="17">
        <v>1879.0700000000652</v>
      </c>
      <c r="N71" s="17">
        <v>2021.2000000001863</v>
      </c>
      <c r="O71" s="17">
        <v>1372.3200000000652</v>
      </c>
      <c r="P71" s="17">
        <v>2485.9699999999721</v>
      </c>
      <c r="Q71" s="20">
        <v>94.270000000000209</v>
      </c>
      <c r="R71" s="20">
        <v>79.769999999999982</v>
      </c>
      <c r="S71" s="20">
        <v>106.28999999999996</v>
      </c>
      <c r="T71" s="20">
        <v>105.51000000000005</v>
      </c>
      <c r="U71" s="20">
        <v>121.20999999999998</v>
      </c>
      <c r="V71" s="20">
        <v>106.06</v>
      </c>
      <c r="W71" s="20">
        <v>84.679999999999978</v>
      </c>
      <c r="X71" s="20">
        <v>111</v>
      </c>
      <c r="Y71" s="20">
        <v>93.949999999999989</v>
      </c>
      <c r="Z71" s="20">
        <v>101.05999999999949</v>
      </c>
      <c r="AA71" s="20">
        <v>68.619999999999891</v>
      </c>
      <c r="AB71" s="20">
        <v>124.29999999999927</v>
      </c>
      <c r="AC71" s="17">
        <v>696.13999999999942</v>
      </c>
      <c r="AD71" s="17">
        <v>581.22999999999956</v>
      </c>
      <c r="AE71" s="17">
        <v>764.82999999999993</v>
      </c>
      <c r="AF71" s="17">
        <v>749.83999999999969</v>
      </c>
      <c r="AG71" s="17">
        <v>851.97000000000025</v>
      </c>
      <c r="AH71" s="17">
        <v>736.94</v>
      </c>
      <c r="AI71" s="17">
        <v>581.78</v>
      </c>
      <c r="AJ71" s="17">
        <v>753.65000000000009</v>
      </c>
      <c r="AK71" s="17">
        <v>630.39999999999986</v>
      </c>
      <c r="AL71" s="17">
        <v>670.20999999999913</v>
      </c>
      <c r="AM71" s="17">
        <v>450.38999999999942</v>
      </c>
      <c r="AN71" s="17">
        <v>807.75</v>
      </c>
      <c r="AO71" s="20">
        <f t="shared" si="9"/>
        <v>2675.8999999999905</v>
      </c>
      <c r="AP71" s="20">
        <f t="shared" si="18"/>
        <v>2256.2999999999297</v>
      </c>
      <c r="AQ71" s="20">
        <f t="shared" si="18"/>
        <v>2996.9100000000371</v>
      </c>
      <c r="AR71" s="20">
        <f t="shared" si="18"/>
        <v>2965.5499999997205</v>
      </c>
      <c r="AS71" s="20">
        <f t="shared" si="18"/>
        <v>3397.3799999999537</v>
      </c>
      <c r="AT71" s="20">
        <f t="shared" si="18"/>
        <v>2964.1700000001583</v>
      </c>
      <c r="AU71" s="20">
        <f t="shared" si="18"/>
        <v>2359.9899999997951</v>
      </c>
      <c r="AV71" s="20">
        <f t="shared" si="18"/>
        <v>3084.4900000003167</v>
      </c>
      <c r="AW71" s="20">
        <f t="shared" si="18"/>
        <v>2603.4200000000651</v>
      </c>
      <c r="AX71" s="20">
        <f t="shared" si="18"/>
        <v>2792.4700000001849</v>
      </c>
      <c r="AY71" s="20">
        <f t="shared" si="18"/>
        <v>1891.3300000000645</v>
      </c>
      <c r="AZ71" s="20">
        <f t="shared" si="18"/>
        <v>3418.0199999999713</v>
      </c>
      <c r="BA71" s="17">
        <v>22.08</v>
      </c>
      <c r="BB71" s="17">
        <v>18.68</v>
      </c>
      <c r="BC71" s="17">
        <v>24.9</v>
      </c>
      <c r="BD71" s="17">
        <v>24.72</v>
      </c>
      <c r="BE71" s="17">
        <v>28.39</v>
      </c>
      <c r="BF71" s="17">
        <v>24.84</v>
      </c>
      <c r="BG71" s="17">
        <v>19.84</v>
      </c>
      <c r="BH71" s="17">
        <v>26</v>
      </c>
      <c r="BI71" s="17">
        <v>22.01</v>
      </c>
      <c r="BJ71" s="17">
        <v>23.67</v>
      </c>
      <c r="BK71" s="17">
        <v>16.07</v>
      </c>
      <c r="BL71" s="17">
        <v>29.12</v>
      </c>
      <c r="BM71" s="20">
        <f t="shared" si="10"/>
        <v>2697.9799999999905</v>
      </c>
      <c r="BN71" s="20">
        <f t="shared" si="19"/>
        <v>2274.9799999999295</v>
      </c>
      <c r="BO71" s="20">
        <f t="shared" si="19"/>
        <v>3021.8100000000372</v>
      </c>
      <c r="BP71" s="20">
        <f t="shared" si="19"/>
        <v>2990.2699999997203</v>
      </c>
      <c r="BQ71" s="20">
        <f t="shared" si="19"/>
        <v>3425.7699999999536</v>
      </c>
      <c r="BR71" s="20">
        <f t="shared" si="19"/>
        <v>2989.0100000001585</v>
      </c>
      <c r="BS71" s="20">
        <f t="shared" si="19"/>
        <v>2379.8299999997953</v>
      </c>
      <c r="BT71" s="20">
        <f t="shared" si="19"/>
        <v>3110.4900000003167</v>
      </c>
      <c r="BU71" s="20">
        <f t="shared" si="19"/>
        <v>2625.4300000000653</v>
      </c>
      <c r="BV71" s="20">
        <f t="shared" si="19"/>
        <v>2816.140000000185</v>
      </c>
      <c r="BW71" s="20">
        <f t="shared" si="19"/>
        <v>1907.4000000000644</v>
      </c>
      <c r="BX71" s="20">
        <f t="shared" si="19"/>
        <v>3447.1399999999712</v>
      </c>
      <c r="BY71" s="17">
        <f t="shared" si="14"/>
        <v>23934.080000000191</v>
      </c>
      <c r="BZ71" s="17">
        <f t="shared" si="15"/>
        <v>1196.7199999999987</v>
      </c>
      <c r="CA71" s="17">
        <f t="shared" si="16"/>
        <v>8555.4499999999971</v>
      </c>
      <c r="CB71" s="17">
        <f t="shared" si="17"/>
        <v>33686.250000000189</v>
      </c>
    </row>
    <row r="72" spans="1:80" x14ac:dyDescent="0.25">
      <c r="A72" t="str">
        <f t="shared" si="11"/>
        <v>KHW.KHW1</v>
      </c>
      <c r="B72" s="1" t="s">
        <v>128</v>
      </c>
      <c r="C72" s="1" t="s">
        <v>129</v>
      </c>
      <c r="D72" s="1" t="s">
        <v>129</v>
      </c>
      <c r="E72" s="17">
        <v>461.54999999999563</v>
      </c>
      <c r="F72" s="17">
        <v>348.97999999999593</v>
      </c>
      <c r="G72" s="17">
        <v>481.11000000000058</v>
      </c>
      <c r="H72" s="17">
        <v>724.76999999998952</v>
      </c>
      <c r="I72" s="17">
        <v>390.30999999999767</v>
      </c>
      <c r="J72" s="17">
        <v>263.03000000000247</v>
      </c>
      <c r="K72" s="17">
        <v>183.9800000000032</v>
      </c>
      <c r="L72" s="17">
        <v>216.30999999999767</v>
      </c>
      <c r="M72" s="17">
        <v>254.52000000000044</v>
      </c>
      <c r="N72" s="17">
        <v>399.54000000000087</v>
      </c>
      <c r="O72" s="17">
        <v>641.19000000000233</v>
      </c>
      <c r="P72" s="17">
        <v>277.41999999999825</v>
      </c>
      <c r="Q72" s="20">
        <v>23.079999999999927</v>
      </c>
      <c r="R72" s="20">
        <v>17.449999999999932</v>
      </c>
      <c r="S72" s="20">
        <v>24.049999999999955</v>
      </c>
      <c r="T72" s="20">
        <v>36.240000000000009</v>
      </c>
      <c r="U72" s="20">
        <v>19.509999999999991</v>
      </c>
      <c r="V72" s="20">
        <v>13.150000000000091</v>
      </c>
      <c r="W72" s="20">
        <v>9.1999999999999886</v>
      </c>
      <c r="X72" s="20">
        <v>10.810000000000059</v>
      </c>
      <c r="Y72" s="20">
        <v>12.720000000000027</v>
      </c>
      <c r="Z72" s="20">
        <v>19.970000000000027</v>
      </c>
      <c r="AA72" s="20">
        <v>32.059999999999945</v>
      </c>
      <c r="AB72" s="20">
        <v>13.869999999999891</v>
      </c>
      <c r="AC72" s="17">
        <v>170.40999999999985</v>
      </c>
      <c r="AD72" s="17">
        <v>127.15000000000055</v>
      </c>
      <c r="AE72" s="17">
        <v>173.10000000000036</v>
      </c>
      <c r="AF72" s="17">
        <v>257.54000000000087</v>
      </c>
      <c r="AG72" s="17">
        <v>137.17000000000007</v>
      </c>
      <c r="AH72" s="17">
        <v>91.3799999999992</v>
      </c>
      <c r="AI72" s="17">
        <v>63.199999999999818</v>
      </c>
      <c r="AJ72" s="17">
        <v>73.440000000000055</v>
      </c>
      <c r="AK72" s="17">
        <v>85.380000000000109</v>
      </c>
      <c r="AL72" s="17">
        <v>132.47999999999956</v>
      </c>
      <c r="AM72" s="17">
        <v>210.43000000000029</v>
      </c>
      <c r="AN72" s="17">
        <v>90.139999999999418</v>
      </c>
      <c r="AO72" s="20">
        <f t="shared" si="9"/>
        <v>655.03999999999542</v>
      </c>
      <c r="AP72" s="20">
        <f t="shared" si="18"/>
        <v>493.5799999999964</v>
      </c>
      <c r="AQ72" s="20">
        <f t="shared" si="18"/>
        <v>678.2600000000009</v>
      </c>
      <c r="AR72" s="20">
        <f t="shared" si="18"/>
        <v>1018.5499999999904</v>
      </c>
      <c r="AS72" s="20">
        <f t="shared" si="18"/>
        <v>546.98999999999774</v>
      </c>
      <c r="AT72" s="20">
        <f t="shared" si="18"/>
        <v>367.56000000000176</v>
      </c>
      <c r="AU72" s="20">
        <f t="shared" si="18"/>
        <v>256.38000000000301</v>
      </c>
      <c r="AV72" s="20">
        <f t="shared" si="18"/>
        <v>300.55999999999779</v>
      </c>
      <c r="AW72" s="20">
        <f t="shared" si="18"/>
        <v>352.62000000000057</v>
      </c>
      <c r="AX72" s="20">
        <f t="shared" si="18"/>
        <v>551.99000000000046</v>
      </c>
      <c r="AY72" s="20">
        <f t="shared" si="18"/>
        <v>883.68000000000256</v>
      </c>
      <c r="AZ72" s="20">
        <f t="shared" si="18"/>
        <v>381.42999999999756</v>
      </c>
      <c r="BA72" s="17">
        <v>5.41</v>
      </c>
      <c r="BB72" s="17">
        <v>4.09</v>
      </c>
      <c r="BC72" s="17">
        <v>5.63</v>
      </c>
      <c r="BD72" s="17">
        <v>8.49</v>
      </c>
      <c r="BE72" s="17">
        <v>4.57</v>
      </c>
      <c r="BF72" s="17">
        <v>3.08</v>
      </c>
      <c r="BG72" s="17">
        <v>2.15</v>
      </c>
      <c r="BH72" s="17">
        <v>2.5299999999999998</v>
      </c>
      <c r="BI72" s="17">
        <v>2.98</v>
      </c>
      <c r="BJ72" s="17">
        <v>4.68</v>
      </c>
      <c r="BK72" s="17">
        <v>7.51</v>
      </c>
      <c r="BL72" s="17">
        <v>3.25</v>
      </c>
      <c r="BM72" s="20">
        <f t="shared" si="10"/>
        <v>660.44999999999538</v>
      </c>
      <c r="BN72" s="20">
        <f t="shared" si="19"/>
        <v>497.66999999999638</v>
      </c>
      <c r="BO72" s="20">
        <f t="shared" si="19"/>
        <v>683.8900000000009</v>
      </c>
      <c r="BP72" s="20">
        <f t="shared" si="19"/>
        <v>1027.0399999999904</v>
      </c>
      <c r="BQ72" s="20">
        <f t="shared" si="19"/>
        <v>551.55999999999779</v>
      </c>
      <c r="BR72" s="20">
        <f t="shared" si="19"/>
        <v>370.64000000000175</v>
      </c>
      <c r="BS72" s="20">
        <f t="shared" si="19"/>
        <v>258.53000000000299</v>
      </c>
      <c r="BT72" s="20">
        <f t="shared" si="19"/>
        <v>303.08999999999776</v>
      </c>
      <c r="BU72" s="20">
        <f t="shared" si="19"/>
        <v>355.60000000000059</v>
      </c>
      <c r="BV72" s="20">
        <f t="shared" si="19"/>
        <v>556.67000000000041</v>
      </c>
      <c r="BW72" s="20">
        <f t="shared" si="19"/>
        <v>891.19000000000256</v>
      </c>
      <c r="BX72" s="20">
        <f t="shared" si="19"/>
        <v>384.67999999999756</v>
      </c>
      <c r="BY72" s="17">
        <f t="shared" si="14"/>
        <v>4642.7099999999846</v>
      </c>
      <c r="BZ72" s="17">
        <f t="shared" si="15"/>
        <v>232.10999999999984</v>
      </c>
      <c r="CA72" s="17">
        <f t="shared" si="16"/>
        <v>1666.1900000000003</v>
      </c>
      <c r="CB72" s="17">
        <f t="shared" si="17"/>
        <v>6541.0099999999829</v>
      </c>
    </row>
    <row r="73" spans="1:80" x14ac:dyDescent="0.25">
      <c r="A73" t="str">
        <f t="shared" si="11"/>
        <v>MANH.SPCIMP</v>
      </c>
      <c r="B73" s="1" t="s">
        <v>130</v>
      </c>
      <c r="C73" s="1" t="s">
        <v>131</v>
      </c>
      <c r="D73" s="1" t="s">
        <v>73</v>
      </c>
      <c r="E73" s="17">
        <v>625.23999999999796</v>
      </c>
      <c r="F73" s="17">
        <v>171.3799999999992</v>
      </c>
      <c r="G73" s="17">
        <v>414.75</v>
      </c>
      <c r="H73" s="17">
        <v>183.3700000000008</v>
      </c>
      <c r="I73" s="17">
        <v>37.410000000000309</v>
      </c>
      <c r="J73" s="17">
        <v>55.050000000000182</v>
      </c>
      <c r="K73" s="17">
        <v>5.1900000000000546</v>
      </c>
      <c r="L73" s="17">
        <v>33.640000000000327</v>
      </c>
      <c r="M73" s="17">
        <v>58.720000000000255</v>
      </c>
      <c r="N73" s="17">
        <v>92.360000000000582</v>
      </c>
      <c r="O73" s="17">
        <v>26.599999999999909</v>
      </c>
      <c r="P73" s="17">
        <v>211.31000000000131</v>
      </c>
      <c r="Q73" s="20">
        <v>31.259999999999764</v>
      </c>
      <c r="R73" s="20">
        <v>8.57000000000005</v>
      </c>
      <c r="S73" s="20">
        <v>20.740000000000009</v>
      </c>
      <c r="T73" s="20">
        <v>9.1699999999999591</v>
      </c>
      <c r="U73" s="20">
        <v>1.8700000000000045</v>
      </c>
      <c r="V73" s="20">
        <v>2.7599999999999909</v>
      </c>
      <c r="W73" s="20">
        <v>0.25999999999999801</v>
      </c>
      <c r="X73" s="20">
        <v>1.6799999999999926</v>
      </c>
      <c r="Y73" s="20">
        <v>2.9300000000000068</v>
      </c>
      <c r="Z73" s="20">
        <v>4.6200000000000045</v>
      </c>
      <c r="AA73" s="20">
        <v>1.3299999999999983</v>
      </c>
      <c r="AB73" s="20">
        <v>10.560000000000059</v>
      </c>
      <c r="AC73" s="17">
        <v>230.84000000000015</v>
      </c>
      <c r="AD73" s="17">
        <v>62.4399999999996</v>
      </c>
      <c r="AE73" s="17">
        <v>149.21999999999935</v>
      </c>
      <c r="AF73" s="17">
        <v>65.159999999999854</v>
      </c>
      <c r="AG73" s="17">
        <v>13.149999999999977</v>
      </c>
      <c r="AH73" s="17">
        <v>19.130000000000109</v>
      </c>
      <c r="AI73" s="17">
        <v>1.7900000000000063</v>
      </c>
      <c r="AJ73" s="17">
        <v>11.420000000000073</v>
      </c>
      <c r="AK73" s="17">
        <v>19.700000000000045</v>
      </c>
      <c r="AL73" s="17">
        <v>30.630000000000109</v>
      </c>
      <c r="AM73" s="17">
        <v>8.7400000000000091</v>
      </c>
      <c r="AN73" s="17">
        <v>68.659999999999854</v>
      </c>
      <c r="AO73" s="20">
        <f t="shared" si="9"/>
        <v>887.33999999999787</v>
      </c>
      <c r="AP73" s="20">
        <f t="shared" si="18"/>
        <v>242.38999999999885</v>
      </c>
      <c r="AQ73" s="20">
        <f t="shared" si="18"/>
        <v>584.70999999999935</v>
      </c>
      <c r="AR73" s="20">
        <f t="shared" si="18"/>
        <v>257.70000000000061</v>
      </c>
      <c r="AS73" s="20">
        <f t="shared" si="18"/>
        <v>52.430000000000291</v>
      </c>
      <c r="AT73" s="20">
        <f t="shared" si="18"/>
        <v>76.940000000000282</v>
      </c>
      <c r="AU73" s="20">
        <f t="shared" si="18"/>
        <v>7.2400000000000588</v>
      </c>
      <c r="AV73" s="20">
        <f t="shared" si="18"/>
        <v>46.740000000000393</v>
      </c>
      <c r="AW73" s="20">
        <f t="shared" si="18"/>
        <v>81.350000000000307</v>
      </c>
      <c r="AX73" s="20">
        <f t="shared" si="18"/>
        <v>127.6100000000007</v>
      </c>
      <c r="AY73" s="20">
        <f t="shared" si="18"/>
        <v>36.669999999999916</v>
      </c>
      <c r="AZ73" s="20">
        <f t="shared" si="18"/>
        <v>290.53000000000122</v>
      </c>
      <c r="BA73" s="17">
        <v>7.32</v>
      </c>
      <c r="BB73" s="17">
        <v>2.0099999999999998</v>
      </c>
      <c r="BC73" s="17">
        <v>4.8600000000000003</v>
      </c>
      <c r="BD73" s="17">
        <v>2.15</v>
      </c>
      <c r="BE73" s="17">
        <v>0.44</v>
      </c>
      <c r="BF73" s="17">
        <v>0.64</v>
      </c>
      <c r="BG73" s="17">
        <v>0.06</v>
      </c>
      <c r="BH73" s="17">
        <v>0.39</v>
      </c>
      <c r="BI73" s="17">
        <v>0.69</v>
      </c>
      <c r="BJ73" s="17">
        <v>1.08</v>
      </c>
      <c r="BK73" s="17">
        <v>0.31</v>
      </c>
      <c r="BL73" s="17">
        <v>2.4700000000000002</v>
      </c>
      <c r="BM73" s="20">
        <f t="shared" si="10"/>
        <v>894.65999999999792</v>
      </c>
      <c r="BN73" s="20">
        <f t="shared" si="19"/>
        <v>244.39999999999884</v>
      </c>
      <c r="BO73" s="20">
        <f t="shared" si="19"/>
        <v>589.56999999999937</v>
      </c>
      <c r="BP73" s="20">
        <f t="shared" si="19"/>
        <v>259.85000000000059</v>
      </c>
      <c r="BQ73" s="20">
        <f t="shared" si="19"/>
        <v>52.870000000000289</v>
      </c>
      <c r="BR73" s="20">
        <f t="shared" si="19"/>
        <v>77.580000000000283</v>
      </c>
      <c r="BS73" s="20">
        <f t="shared" si="19"/>
        <v>7.3000000000000584</v>
      </c>
      <c r="BT73" s="20">
        <f t="shared" si="19"/>
        <v>47.130000000000393</v>
      </c>
      <c r="BU73" s="20">
        <f t="shared" si="19"/>
        <v>82.040000000000305</v>
      </c>
      <c r="BV73" s="20">
        <f t="shared" si="19"/>
        <v>128.69000000000071</v>
      </c>
      <c r="BW73" s="20">
        <f t="shared" si="19"/>
        <v>36.979999999999919</v>
      </c>
      <c r="BX73" s="20">
        <f t="shared" si="19"/>
        <v>293.00000000000125</v>
      </c>
      <c r="BY73" s="17">
        <f t="shared" si="14"/>
        <v>1915.0200000000009</v>
      </c>
      <c r="BZ73" s="17">
        <f t="shared" si="15"/>
        <v>95.749999999999829</v>
      </c>
      <c r="CA73" s="17">
        <f t="shared" si="16"/>
        <v>703.29999999999916</v>
      </c>
      <c r="CB73" s="17">
        <f t="shared" si="17"/>
        <v>2714.07</v>
      </c>
    </row>
    <row r="74" spans="1:80" x14ac:dyDescent="0.25">
      <c r="A74" t="str">
        <f t="shared" si="11"/>
        <v>ASEI.MKR1</v>
      </c>
      <c r="B74" s="1" t="s">
        <v>690</v>
      </c>
      <c r="C74" s="1" t="s">
        <v>136</v>
      </c>
      <c r="D74" s="1" t="s">
        <v>136</v>
      </c>
      <c r="E74" s="17">
        <v>0</v>
      </c>
      <c r="F74" s="17">
        <v>0</v>
      </c>
      <c r="G74" s="17">
        <v>0</v>
      </c>
      <c r="H74" s="17">
        <v>0</v>
      </c>
      <c r="I74" s="17">
        <v>0</v>
      </c>
      <c r="J74" s="17">
        <v>0</v>
      </c>
      <c r="K74" s="17">
        <v>0</v>
      </c>
      <c r="L74" s="17">
        <v>0</v>
      </c>
      <c r="M74" s="17">
        <v>0</v>
      </c>
      <c r="N74" s="17">
        <v>0</v>
      </c>
      <c r="O74" s="17">
        <v>0</v>
      </c>
      <c r="P74" s="17">
        <v>0</v>
      </c>
      <c r="Q74" s="20">
        <v>0</v>
      </c>
      <c r="R74" s="20">
        <v>0</v>
      </c>
      <c r="S74" s="20">
        <v>0</v>
      </c>
      <c r="T74" s="20">
        <v>0</v>
      </c>
      <c r="U74" s="20">
        <v>0</v>
      </c>
      <c r="V74" s="20">
        <v>0</v>
      </c>
      <c r="W74" s="20">
        <v>0</v>
      </c>
      <c r="X74" s="20">
        <v>0</v>
      </c>
      <c r="Y74" s="20">
        <v>0</v>
      </c>
      <c r="Z74" s="20">
        <v>0</v>
      </c>
      <c r="AA74" s="20">
        <v>0</v>
      </c>
      <c r="AB74" s="20">
        <v>0</v>
      </c>
      <c r="AC74" s="17">
        <v>0</v>
      </c>
      <c r="AD74" s="17">
        <v>0</v>
      </c>
      <c r="AE74" s="17">
        <v>0</v>
      </c>
      <c r="AF74" s="17">
        <v>0</v>
      </c>
      <c r="AG74" s="17">
        <v>0</v>
      </c>
      <c r="AH74" s="17">
        <v>0</v>
      </c>
      <c r="AI74" s="17">
        <v>0</v>
      </c>
      <c r="AJ74" s="17">
        <v>0</v>
      </c>
      <c r="AK74" s="17">
        <v>0</v>
      </c>
      <c r="AL74" s="17">
        <v>0</v>
      </c>
      <c r="AM74" s="17">
        <v>0</v>
      </c>
      <c r="AN74" s="17">
        <v>0</v>
      </c>
      <c r="AO74" s="20">
        <f t="shared" si="9"/>
        <v>0</v>
      </c>
      <c r="AP74" s="20">
        <f t="shared" si="18"/>
        <v>0</v>
      </c>
      <c r="AQ74" s="20">
        <f t="shared" si="18"/>
        <v>0</v>
      </c>
      <c r="AR74" s="20">
        <f t="shared" si="18"/>
        <v>0</v>
      </c>
      <c r="AS74" s="20">
        <f t="shared" si="18"/>
        <v>0</v>
      </c>
      <c r="AT74" s="20">
        <f t="shared" si="18"/>
        <v>0</v>
      </c>
      <c r="AU74" s="20">
        <f t="shared" si="18"/>
        <v>0</v>
      </c>
      <c r="AV74" s="20">
        <f t="shared" si="18"/>
        <v>0</v>
      </c>
      <c r="AW74" s="20">
        <f t="shared" si="18"/>
        <v>0</v>
      </c>
      <c r="AX74" s="20">
        <f t="shared" si="18"/>
        <v>0</v>
      </c>
      <c r="AY74" s="20">
        <f t="shared" si="18"/>
        <v>0</v>
      </c>
      <c r="AZ74" s="20">
        <f t="shared" si="18"/>
        <v>0</v>
      </c>
      <c r="BA74" s="17">
        <v>0</v>
      </c>
      <c r="BB74" s="17">
        <v>0</v>
      </c>
      <c r="BC74" s="17">
        <v>0</v>
      </c>
      <c r="BD74" s="17">
        <v>0</v>
      </c>
      <c r="BE74" s="17">
        <v>0</v>
      </c>
      <c r="BF74" s="17">
        <v>0</v>
      </c>
      <c r="BG74" s="17">
        <v>0</v>
      </c>
      <c r="BH74" s="17">
        <v>0</v>
      </c>
      <c r="BI74" s="17">
        <v>0</v>
      </c>
      <c r="BJ74" s="17">
        <v>0</v>
      </c>
      <c r="BK74" s="17">
        <v>0</v>
      </c>
      <c r="BL74" s="17">
        <v>0</v>
      </c>
      <c r="BM74" s="20">
        <f t="shared" si="10"/>
        <v>0</v>
      </c>
      <c r="BN74" s="20">
        <f t="shared" si="19"/>
        <v>0</v>
      </c>
      <c r="BO74" s="20">
        <f t="shared" si="19"/>
        <v>0</v>
      </c>
      <c r="BP74" s="20">
        <f t="shared" si="19"/>
        <v>0</v>
      </c>
      <c r="BQ74" s="20">
        <f t="shared" si="19"/>
        <v>0</v>
      </c>
      <c r="BR74" s="20">
        <f t="shared" si="19"/>
        <v>0</v>
      </c>
      <c r="BS74" s="20">
        <f t="shared" si="19"/>
        <v>0</v>
      </c>
      <c r="BT74" s="20">
        <f t="shared" si="19"/>
        <v>0</v>
      </c>
      <c r="BU74" s="20">
        <f t="shared" si="19"/>
        <v>0</v>
      </c>
      <c r="BV74" s="20">
        <f t="shared" si="19"/>
        <v>0</v>
      </c>
      <c r="BW74" s="20">
        <f t="shared" si="19"/>
        <v>0</v>
      </c>
      <c r="BX74" s="20">
        <f t="shared" si="19"/>
        <v>0</v>
      </c>
      <c r="BY74" s="17">
        <f t="shared" si="14"/>
        <v>0</v>
      </c>
      <c r="BZ74" s="17">
        <f t="shared" si="15"/>
        <v>0</v>
      </c>
      <c r="CA74" s="17">
        <f t="shared" si="16"/>
        <v>0</v>
      </c>
      <c r="CB74" s="17">
        <f t="shared" si="17"/>
        <v>0</v>
      </c>
    </row>
    <row r="75" spans="1:80" x14ac:dyDescent="0.25">
      <c r="A75" t="str">
        <f t="shared" si="11"/>
        <v>TCN.MKRC</v>
      </c>
      <c r="B75" s="1" t="s">
        <v>33</v>
      </c>
      <c r="C75" s="1" t="s">
        <v>137</v>
      </c>
      <c r="D75" s="1" t="s">
        <v>137</v>
      </c>
      <c r="E75" s="17">
        <v>856.33999999985099</v>
      </c>
      <c r="F75" s="17">
        <v>672.26000000000931</v>
      </c>
      <c r="G75" s="17">
        <v>1035.6199999999953</v>
      </c>
      <c r="H75" s="17">
        <v>1556.2800000000279</v>
      </c>
      <c r="I75" s="17">
        <v>424.68000000005122</v>
      </c>
      <c r="J75" s="17">
        <v>854.35000000009313</v>
      </c>
      <c r="K75" s="17">
        <v>704.36999999999534</v>
      </c>
      <c r="L75" s="17">
        <v>878.19000000006054</v>
      </c>
      <c r="M75" s="17">
        <v>1032.1300000000047</v>
      </c>
      <c r="N75" s="17">
        <v>903.61999999999534</v>
      </c>
      <c r="O75" s="17">
        <v>1100.3800000000047</v>
      </c>
      <c r="P75" s="17">
        <v>1098.1900000000605</v>
      </c>
      <c r="Q75" s="20">
        <v>42.820000000000164</v>
      </c>
      <c r="R75" s="20">
        <v>33.6099999999999</v>
      </c>
      <c r="S75" s="20">
        <v>51.779999999999745</v>
      </c>
      <c r="T75" s="20">
        <v>77.8100000000004</v>
      </c>
      <c r="U75" s="20">
        <v>21.230000000000018</v>
      </c>
      <c r="V75" s="20">
        <v>42.710000000000036</v>
      </c>
      <c r="W75" s="20">
        <v>35.2199999999998</v>
      </c>
      <c r="X75" s="20">
        <v>43.910000000000764</v>
      </c>
      <c r="Y75" s="20">
        <v>51.609999999999673</v>
      </c>
      <c r="Z75" s="20">
        <v>45.180000000000291</v>
      </c>
      <c r="AA75" s="20">
        <v>55.020000000000437</v>
      </c>
      <c r="AB75" s="20">
        <v>54.909999999999854</v>
      </c>
      <c r="AC75" s="17">
        <v>316.16999999999825</v>
      </c>
      <c r="AD75" s="17">
        <v>244.93000000000029</v>
      </c>
      <c r="AE75" s="17">
        <v>372.60999999999694</v>
      </c>
      <c r="AF75" s="17">
        <v>553.01000000000204</v>
      </c>
      <c r="AG75" s="17">
        <v>149.25</v>
      </c>
      <c r="AH75" s="17">
        <v>296.81999999999971</v>
      </c>
      <c r="AI75" s="17">
        <v>241.97000000000116</v>
      </c>
      <c r="AJ75" s="17">
        <v>298.15999999999985</v>
      </c>
      <c r="AK75" s="17">
        <v>346.26000000000204</v>
      </c>
      <c r="AL75" s="17">
        <v>299.63000000000466</v>
      </c>
      <c r="AM75" s="17">
        <v>361.14999999999418</v>
      </c>
      <c r="AN75" s="17">
        <v>356.83000000000175</v>
      </c>
      <c r="AO75" s="20">
        <f t="shared" si="9"/>
        <v>1215.3299999998494</v>
      </c>
      <c r="AP75" s="20">
        <f t="shared" si="18"/>
        <v>950.8000000000095</v>
      </c>
      <c r="AQ75" s="20">
        <f t="shared" si="18"/>
        <v>1460.009999999992</v>
      </c>
      <c r="AR75" s="20">
        <f t="shared" si="18"/>
        <v>2187.1000000000304</v>
      </c>
      <c r="AS75" s="20">
        <f t="shared" si="18"/>
        <v>595.16000000005124</v>
      </c>
      <c r="AT75" s="20">
        <f t="shared" si="18"/>
        <v>1193.8800000000929</v>
      </c>
      <c r="AU75" s="20">
        <f t="shared" si="18"/>
        <v>981.55999999999631</v>
      </c>
      <c r="AV75" s="20">
        <f t="shared" si="18"/>
        <v>1220.2600000000612</v>
      </c>
      <c r="AW75" s="20">
        <f t="shared" si="18"/>
        <v>1430.0000000000064</v>
      </c>
      <c r="AX75" s="20">
        <f t="shared" si="18"/>
        <v>1248.4300000000003</v>
      </c>
      <c r="AY75" s="20">
        <f t="shared" si="18"/>
        <v>1516.5499999999993</v>
      </c>
      <c r="AZ75" s="20">
        <f t="shared" si="18"/>
        <v>1509.9300000000621</v>
      </c>
      <c r="BA75" s="17">
        <v>10.029999999999999</v>
      </c>
      <c r="BB75" s="17">
        <v>7.87</v>
      </c>
      <c r="BC75" s="17">
        <v>12.13</v>
      </c>
      <c r="BD75" s="17">
        <v>18.23</v>
      </c>
      <c r="BE75" s="17">
        <v>4.97</v>
      </c>
      <c r="BF75" s="17">
        <v>10.01</v>
      </c>
      <c r="BG75" s="17">
        <v>8.25</v>
      </c>
      <c r="BH75" s="17">
        <v>10.29</v>
      </c>
      <c r="BI75" s="17">
        <v>12.09</v>
      </c>
      <c r="BJ75" s="17">
        <v>10.58</v>
      </c>
      <c r="BK75" s="17">
        <v>12.89</v>
      </c>
      <c r="BL75" s="17">
        <v>12.86</v>
      </c>
      <c r="BM75" s="20">
        <f t="shared" si="10"/>
        <v>1225.3599999998494</v>
      </c>
      <c r="BN75" s="20">
        <f t="shared" si="19"/>
        <v>958.67000000000951</v>
      </c>
      <c r="BO75" s="20">
        <f t="shared" si="19"/>
        <v>1472.1399999999921</v>
      </c>
      <c r="BP75" s="20">
        <f t="shared" si="19"/>
        <v>2205.3300000000304</v>
      </c>
      <c r="BQ75" s="20">
        <f t="shared" si="19"/>
        <v>600.13000000005127</v>
      </c>
      <c r="BR75" s="20">
        <f t="shared" si="19"/>
        <v>1203.8900000000929</v>
      </c>
      <c r="BS75" s="20">
        <f t="shared" si="19"/>
        <v>989.80999999999631</v>
      </c>
      <c r="BT75" s="20">
        <f t="shared" si="19"/>
        <v>1230.5500000000611</v>
      </c>
      <c r="BU75" s="20">
        <f t="shared" si="19"/>
        <v>1442.0900000000063</v>
      </c>
      <c r="BV75" s="20">
        <f t="shared" si="19"/>
        <v>1259.0100000000002</v>
      </c>
      <c r="BW75" s="20">
        <f t="shared" si="19"/>
        <v>1529.4399999999994</v>
      </c>
      <c r="BX75" s="20">
        <f t="shared" si="19"/>
        <v>1522.790000000062</v>
      </c>
      <c r="BY75" s="17">
        <f t="shared" si="14"/>
        <v>11116.410000000149</v>
      </c>
      <c r="BZ75" s="17">
        <f t="shared" si="15"/>
        <v>555.81000000000108</v>
      </c>
      <c r="CA75" s="17">
        <f t="shared" si="16"/>
        <v>3966.9900000000011</v>
      </c>
      <c r="CB75" s="17">
        <f t="shared" si="17"/>
        <v>15639.21000000015</v>
      </c>
    </row>
    <row r="76" spans="1:80" x14ac:dyDescent="0.25">
      <c r="A76" t="str">
        <f t="shared" si="11"/>
        <v>MSCG.BCHIMP</v>
      </c>
      <c r="B76" s="1" t="s">
        <v>138</v>
      </c>
      <c r="C76" s="1" t="s">
        <v>139</v>
      </c>
      <c r="D76" s="1" t="s">
        <v>21</v>
      </c>
      <c r="E76" s="17">
        <v>0</v>
      </c>
      <c r="F76" s="17">
        <v>0.55000000000000071</v>
      </c>
      <c r="G76" s="17">
        <v>0</v>
      </c>
      <c r="H76" s="17">
        <v>23.159999999999968</v>
      </c>
      <c r="I76" s="17">
        <v>0</v>
      </c>
      <c r="J76" s="17">
        <v>0</v>
      </c>
      <c r="K76" s="17">
        <v>0</v>
      </c>
      <c r="L76" s="17">
        <v>0</v>
      </c>
      <c r="M76" s="17">
        <v>0</v>
      </c>
      <c r="N76" s="17">
        <v>0</v>
      </c>
      <c r="O76" s="17">
        <v>0</v>
      </c>
      <c r="P76" s="17">
        <v>0</v>
      </c>
      <c r="Q76" s="20">
        <v>0</v>
      </c>
      <c r="R76" s="20">
        <v>2.0000000000000018E-2</v>
      </c>
      <c r="S76" s="20">
        <v>0</v>
      </c>
      <c r="T76" s="20">
        <v>1.1600000000000001</v>
      </c>
      <c r="U76" s="20">
        <v>0</v>
      </c>
      <c r="V76" s="20">
        <v>0</v>
      </c>
      <c r="W76" s="20">
        <v>0</v>
      </c>
      <c r="X76" s="20">
        <v>0</v>
      </c>
      <c r="Y76" s="20">
        <v>0</v>
      </c>
      <c r="Z76" s="20">
        <v>0</v>
      </c>
      <c r="AA76" s="20">
        <v>0</v>
      </c>
      <c r="AB76" s="20">
        <v>0</v>
      </c>
      <c r="AC76" s="17">
        <v>0</v>
      </c>
      <c r="AD76" s="17">
        <v>0.20000000000000018</v>
      </c>
      <c r="AE76" s="17">
        <v>0</v>
      </c>
      <c r="AF76" s="17">
        <v>8.230000000000004</v>
      </c>
      <c r="AG76" s="17">
        <v>0</v>
      </c>
      <c r="AH76" s="17">
        <v>0</v>
      </c>
      <c r="AI76" s="17">
        <v>0</v>
      </c>
      <c r="AJ76" s="17">
        <v>0</v>
      </c>
      <c r="AK76" s="17">
        <v>0</v>
      </c>
      <c r="AL76" s="17">
        <v>0</v>
      </c>
      <c r="AM76" s="17">
        <v>0</v>
      </c>
      <c r="AN76" s="17">
        <v>0</v>
      </c>
      <c r="AO76" s="20">
        <f t="shared" si="9"/>
        <v>0</v>
      </c>
      <c r="AP76" s="20">
        <f t="shared" si="18"/>
        <v>0.77000000000000091</v>
      </c>
      <c r="AQ76" s="20">
        <f t="shared" si="18"/>
        <v>0</v>
      </c>
      <c r="AR76" s="20">
        <f t="shared" si="18"/>
        <v>32.549999999999969</v>
      </c>
      <c r="AS76" s="20">
        <f t="shared" si="18"/>
        <v>0</v>
      </c>
      <c r="AT76" s="20">
        <f t="shared" si="18"/>
        <v>0</v>
      </c>
      <c r="AU76" s="20">
        <f t="shared" si="18"/>
        <v>0</v>
      </c>
      <c r="AV76" s="20">
        <f t="shared" si="18"/>
        <v>0</v>
      </c>
      <c r="AW76" s="20">
        <f t="shared" si="18"/>
        <v>0</v>
      </c>
      <c r="AX76" s="20">
        <f t="shared" si="18"/>
        <v>0</v>
      </c>
      <c r="AY76" s="20">
        <f t="shared" si="18"/>
        <v>0</v>
      </c>
      <c r="AZ76" s="20">
        <f t="shared" si="18"/>
        <v>0</v>
      </c>
      <c r="BA76" s="17">
        <v>0</v>
      </c>
      <c r="BB76" s="17">
        <v>0.01</v>
      </c>
      <c r="BC76" s="17">
        <v>0</v>
      </c>
      <c r="BD76" s="17">
        <v>0.27</v>
      </c>
      <c r="BE76" s="17">
        <v>0</v>
      </c>
      <c r="BF76" s="17">
        <v>0</v>
      </c>
      <c r="BG76" s="17">
        <v>0</v>
      </c>
      <c r="BH76" s="17">
        <v>0</v>
      </c>
      <c r="BI76" s="17">
        <v>0</v>
      </c>
      <c r="BJ76" s="17">
        <v>0</v>
      </c>
      <c r="BK76" s="17">
        <v>0</v>
      </c>
      <c r="BL76" s="17">
        <v>0</v>
      </c>
      <c r="BM76" s="20">
        <f t="shared" si="10"/>
        <v>0</v>
      </c>
      <c r="BN76" s="20">
        <f t="shared" si="19"/>
        <v>0.78000000000000091</v>
      </c>
      <c r="BO76" s="20">
        <f t="shared" si="19"/>
        <v>0</v>
      </c>
      <c r="BP76" s="20">
        <f t="shared" si="19"/>
        <v>32.819999999999972</v>
      </c>
      <c r="BQ76" s="20">
        <f t="shared" si="19"/>
        <v>0</v>
      </c>
      <c r="BR76" s="20">
        <f t="shared" si="19"/>
        <v>0</v>
      </c>
      <c r="BS76" s="20">
        <f t="shared" si="19"/>
        <v>0</v>
      </c>
      <c r="BT76" s="20">
        <f t="shared" si="19"/>
        <v>0</v>
      </c>
      <c r="BU76" s="20">
        <f t="shared" si="19"/>
        <v>0</v>
      </c>
      <c r="BV76" s="20">
        <f t="shared" si="19"/>
        <v>0</v>
      </c>
      <c r="BW76" s="20">
        <f t="shared" si="19"/>
        <v>0</v>
      </c>
      <c r="BX76" s="20">
        <f t="shared" si="19"/>
        <v>0</v>
      </c>
      <c r="BY76" s="17">
        <f t="shared" si="14"/>
        <v>23.709999999999969</v>
      </c>
      <c r="BZ76" s="17">
        <f t="shared" si="15"/>
        <v>1.1800000000000002</v>
      </c>
      <c r="CA76" s="17">
        <f t="shared" si="16"/>
        <v>8.7100000000000026</v>
      </c>
      <c r="CB76" s="17">
        <f t="shared" si="17"/>
        <v>33.599999999999973</v>
      </c>
    </row>
    <row r="77" spans="1:80" x14ac:dyDescent="0.25">
      <c r="A77" t="str">
        <f t="shared" si="11"/>
        <v>APNC.NOVAGEN15M</v>
      </c>
      <c r="B77" s="1" t="s">
        <v>142</v>
      </c>
      <c r="C77" s="1" t="s">
        <v>143</v>
      </c>
      <c r="D77" s="1" t="s">
        <v>143</v>
      </c>
      <c r="E77" s="17">
        <v>1886.6699999999983</v>
      </c>
      <c r="F77" s="17">
        <v>1064.0699999999997</v>
      </c>
      <c r="G77" s="17">
        <v>1400.5</v>
      </c>
      <c r="H77" s="17">
        <v>2817.7800000000279</v>
      </c>
      <c r="I77" s="17">
        <v>2884.8499999999767</v>
      </c>
      <c r="J77" s="17">
        <v>299.76000000000386</v>
      </c>
      <c r="K77" s="17">
        <v>653.59999999999854</v>
      </c>
      <c r="L77" s="17">
        <v>1854.9300000000076</v>
      </c>
      <c r="M77" s="17">
        <v>428.60000000000218</v>
      </c>
      <c r="N77" s="17">
        <v>2780.8800000000047</v>
      </c>
      <c r="O77" s="17">
        <v>3072.5200000000186</v>
      </c>
      <c r="P77" s="17">
        <v>3081.9400000000023</v>
      </c>
      <c r="Q77" s="20">
        <v>94.329999999999927</v>
      </c>
      <c r="R77" s="20">
        <v>53.210000000000036</v>
      </c>
      <c r="S77" s="20">
        <v>70.019999999999982</v>
      </c>
      <c r="T77" s="20">
        <v>140.88999999999942</v>
      </c>
      <c r="U77" s="20">
        <v>144.23999999999978</v>
      </c>
      <c r="V77" s="20">
        <v>14.990000000000009</v>
      </c>
      <c r="W77" s="20">
        <v>32.679999999999836</v>
      </c>
      <c r="X77" s="20">
        <v>92.75</v>
      </c>
      <c r="Y77" s="20">
        <v>21.430000000000064</v>
      </c>
      <c r="Z77" s="20">
        <v>139.03999999999996</v>
      </c>
      <c r="AA77" s="20">
        <v>153.63000000000011</v>
      </c>
      <c r="AB77" s="20">
        <v>154.09000000000015</v>
      </c>
      <c r="AC77" s="17">
        <v>696.58000000000175</v>
      </c>
      <c r="AD77" s="17">
        <v>387.69000000000233</v>
      </c>
      <c r="AE77" s="17">
        <v>503.88000000000102</v>
      </c>
      <c r="AF77" s="17">
        <v>1001.2699999999968</v>
      </c>
      <c r="AG77" s="17">
        <v>1013.8699999999953</v>
      </c>
      <c r="AH77" s="17">
        <v>104.15000000000055</v>
      </c>
      <c r="AI77" s="17">
        <v>224.53000000000065</v>
      </c>
      <c r="AJ77" s="17">
        <v>629.75999999999476</v>
      </c>
      <c r="AK77" s="17">
        <v>143.78999999999996</v>
      </c>
      <c r="AL77" s="17">
        <v>922.11000000000058</v>
      </c>
      <c r="AM77" s="17">
        <v>1008.4099999999999</v>
      </c>
      <c r="AN77" s="17">
        <v>1001.4000000000015</v>
      </c>
      <c r="AO77" s="20">
        <f t="shared" si="9"/>
        <v>2677.58</v>
      </c>
      <c r="AP77" s="20">
        <f t="shared" si="18"/>
        <v>1504.9700000000021</v>
      </c>
      <c r="AQ77" s="20">
        <f t="shared" si="18"/>
        <v>1974.400000000001</v>
      </c>
      <c r="AR77" s="20">
        <f t="shared" si="18"/>
        <v>3959.9400000000242</v>
      </c>
      <c r="AS77" s="20">
        <f t="shared" si="18"/>
        <v>4042.9599999999718</v>
      </c>
      <c r="AT77" s="20">
        <f t="shared" si="18"/>
        <v>418.90000000000441</v>
      </c>
      <c r="AU77" s="20">
        <f t="shared" si="18"/>
        <v>910.80999999999904</v>
      </c>
      <c r="AV77" s="20">
        <f t="shared" si="18"/>
        <v>2577.4400000000023</v>
      </c>
      <c r="AW77" s="20">
        <f t="shared" si="18"/>
        <v>593.82000000000221</v>
      </c>
      <c r="AX77" s="20">
        <f t="shared" si="18"/>
        <v>3842.0300000000052</v>
      </c>
      <c r="AY77" s="20">
        <f t="shared" si="18"/>
        <v>4234.5600000000186</v>
      </c>
      <c r="AZ77" s="20">
        <f t="shared" si="18"/>
        <v>4237.4300000000039</v>
      </c>
      <c r="BA77" s="17">
        <v>22.1</v>
      </c>
      <c r="BB77" s="17">
        <v>12.46</v>
      </c>
      <c r="BC77" s="17">
        <v>16.399999999999999</v>
      </c>
      <c r="BD77" s="17">
        <v>33</v>
      </c>
      <c r="BE77" s="17">
        <v>33.79</v>
      </c>
      <c r="BF77" s="17">
        <v>3.51</v>
      </c>
      <c r="BG77" s="17">
        <v>7.66</v>
      </c>
      <c r="BH77" s="17">
        <v>21.73</v>
      </c>
      <c r="BI77" s="17">
        <v>5.0199999999999996</v>
      </c>
      <c r="BJ77" s="17">
        <v>32.57</v>
      </c>
      <c r="BK77" s="17">
        <v>35.99</v>
      </c>
      <c r="BL77" s="17">
        <v>36.1</v>
      </c>
      <c r="BM77" s="20">
        <f t="shared" si="10"/>
        <v>2699.68</v>
      </c>
      <c r="BN77" s="20">
        <f t="shared" si="19"/>
        <v>1517.4300000000021</v>
      </c>
      <c r="BO77" s="20">
        <f t="shared" si="19"/>
        <v>1990.8000000000011</v>
      </c>
      <c r="BP77" s="20">
        <f t="shared" si="19"/>
        <v>3992.9400000000242</v>
      </c>
      <c r="BQ77" s="20">
        <f t="shared" si="19"/>
        <v>4076.7499999999718</v>
      </c>
      <c r="BR77" s="20">
        <f t="shared" si="19"/>
        <v>422.4100000000044</v>
      </c>
      <c r="BS77" s="20">
        <f t="shared" si="19"/>
        <v>918.469999999999</v>
      </c>
      <c r="BT77" s="20">
        <f t="shared" si="19"/>
        <v>2599.1700000000023</v>
      </c>
      <c r="BU77" s="20">
        <f t="shared" si="19"/>
        <v>598.84000000000219</v>
      </c>
      <c r="BV77" s="20">
        <f t="shared" si="19"/>
        <v>3874.6000000000054</v>
      </c>
      <c r="BW77" s="20">
        <f t="shared" si="19"/>
        <v>4270.5500000000184</v>
      </c>
      <c r="BX77" s="20">
        <f t="shared" si="19"/>
        <v>4273.5300000000043</v>
      </c>
      <c r="BY77" s="17">
        <f t="shared" si="14"/>
        <v>22226.100000000042</v>
      </c>
      <c r="BZ77" s="17">
        <f t="shared" si="15"/>
        <v>1111.2999999999993</v>
      </c>
      <c r="CA77" s="17">
        <f t="shared" si="16"/>
        <v>7897.769999999995</v>
      </c>
      <c r="CB77" s="17">
        <f t="shared" si="17"/>
        <v>31235.170000000035</v>
      </c>
    </row>
    <row r="78" spans="1:80" x14ac:dyDescent="0.25">
      <c r="A78" t="str">
        <f t="shared" si="11"/>
        <v>NPC.NPC1</v>
      </c>
      <c r="B78" s="1" t="s">
        <v>144</v>
      </c>
      <c r="C78" s="1" t="s">
        <v>145</v>
      </c>
      <c r="D78" s="1" t="s">
        <v>145</v>
      </c>
      <c r="E78" s="17">
        <v>16.320000000000164</v>
      </c>
      <c r="F78" s="17">
        <v>5.6700000000000728</v>
      </c>
      <c r="G78" s="17">
        <v>29.780000000000655</v>
      </c>
      <c r="H78" s="17">
        <v>54.170000000000073</v>
      </c>
      <c r="I78" s="17">
        <v>32.9399999999996</v>
      </c>
      <c r="J78" s="17">
        <v>16.110000000000127</v>
      </c>
      <c r="K78" s="17">
        <v>4.25</v>
      </c>
      <c r="L78" s="17">
        <v>14.809999999999945</v>
      </c>
      <c r="M78" s="17">
        <v>34.299999999999272</v>
      </c>
      <c r="N78" s="17">
        <v>33.569999999999709</v>
      </c>
      <c r="O78" s="17">
        <v>30.239999999999782</v>
      </c>
      <c r="P78" s="17">
        <v>32.029999999999745</v>
      </c>
      <c r="Q78" s="20">
        <v>0.81000000000000227</v>
      </c>
      <c r="R78" s="20">
        <v>0.27999999999999403</v>
      </c>
      <c r="S78" s="20">
        <v>1.4900000000000091</v>
      </c>
      <c r="T78" s="20">
        <v>2.710000000000008</v>
      </c>
      <c r="U78" s="20">
        <v>1.6500000000000057</v>
      </c>
      <c r="V78" s="20">
        <v>0.81000000000000227</v>
      </c>
      <c r="W78" s="20">
        <v>0.20999999999999908</v>
      </c>
      <c r="X78" s="20">
        <v>0.73999999999999844</v>
      </c>
      <c r="Y78" s="20">
        <v>1.710000000000008</v>
      </c>
      <c r="Z78" s="20">
        <v>1.67</v>
      </c>
      <c r="AA78" s="20">
        <v>1.5099999999999998</v>
      </c>
      <c r="AB78" s="20">
        <v>1.6100000000000003</v>
      </c>
      <c r="AC78" s="17">
        <v>6.0299999999999727</v>
      </c>
      <c r="AD78" s="17">
        <v>2.0600000000000023</v>
      </c>
      <c r="AE78" s="17">
        <v>10.720000000000027</v>
      </c>
      <c r="AF78" s="17">
        <v>19.240000000000009</v>
      </c>
      <c r="AG78" s="17">
        <v>11.569999999999993</v>
      </c>
      <c r="AH78" s="17">
        <v>5.5999999999999943</v>
      </c>
      <c r="AI78" s="17">
        <v>1.4600000000000009</v>
      </c>
      <c r="AJ78" s="17">
        <v>5.0300000000000011</v>
      </c>
      <c r="AK78" s="17">
        <v>11.5</v>
      </c>
      <c r="AL78" s="17">
        <v>11.130000000000003</v>
      </c>
      <c r="AM78" s="17">
        <v>9.9300000000000033</v>
      </c>
      <c r="AN78" s="17">
        <v>10.410000000000004</v>
      </c>
      <c r="AO78" s="20">
        <f t="shared" si="9"/>
        <v>23.160000000000139</v>
      </c>
      <c r="AP78" s="20">
        <f t="shared" si="18"/>
        <v>8.0100000000000691</v>
      </c>
      <c r="AQ78" s="20">
        <f t="shared" si="18"/>
        <v>41.990000000000691</v>
      </c>
      <c r="AR78" s="20">
        <f t="shared" si="18"/>
        <v>76.12000000000009</v>
      </c>
      <c r="AS78" s="20">
        <f t="shared" si="18"/>
        <v>46.159999999999599</v>
      </c>
      <c r="AT78" s="20">
        <f t="shared" si="18"/>
        <v>22.520000000000124</v>
      </c>
      <c r="AU78" s="20">
        <f t="shared" si="18"/>
        <v>5.92</v>
      </c>
      <c r="AV78" s="20">
        <f t="shared" si="18"/>
        <v>20.579999999999945</v>
      </c>
      <c r="AW78" s="20">
        <f t="shared" si="18"/>
        <v>47.50999999999928</v>
      </c>
      <c r="AX78" s="20">
        <f t="shared" si="18"/>
        <v>46.369999999999713</v>
      </c>
      <c r="AY78" s="20">
        <f t="shared" si="18"/>
        <v>41.679999999999779</v>
      </c>
      <c r="AZ78" s="20">
        <f t="shared" si="18"/>
        <v>44.049999999999748</v>
      </c>
      <c r="BA78" s="17">
        <v>0.19</v>
      </c>
      <c r="BB78" s="17">
        <v>7.0000000000000007E-2</v>
      </c>
      <c r="BC78" s="17">
        <v>0.35</v>
      </c>
      <c r="BD78" s="17">
        <v>0.63</v>
      </c>
      <c r="BE78" s="17">
        <v>0.39</v>
      </c>
      <c r="BF78" s="17">
        <v>0.19</v>
      </c>
      <c r="BG78" s="17">
        <v>0.05</v>
      </c>
      <c r="BH78" s="17">
        <v>0.17</v>
      </c>
      <c r="BI78" s="17">
        <v>0.4</v>
      </c>
      <c r="BJ78" s="17">
        <v>0.39</v>
      </c>
      <c r="BK78" s="17">
        <v>0.35</v>
      </c>
      <c r="BL78" s="17">
        <v>0.38</v>
      </c>
      <c r="BM78" s="20">
        <f t="shared" si="10"/>
        <v>23.35000000000014</v>
      </c>
      <c r="BN78" s="20">
        <f t="shared" si="19"/>
        <v>8.0800000000000693</v>
      </c>
      <c r="BO78" s="20">
        <f t="shared" si="19"/>
        <v>42.340000000000693</v>
      </c>
      <c r="BP78" s="20">
        <f t="shared" si="19"/>
        <v>76.750000000000085</v>
      </c>
      <c r="BQ78" s="20">
        <f t="shared" si="19"/>
        <v>46.549999999999599</v>
      </c>
      <c r="BR78" s="20">
        <f t="shared" si="19"/>
        <v>22.710000000000125</v>
      </c>
      <c r="BS78" s="20">
        <f t="shared" si="19"/>
        <v>5.97</v>
      </c>
      <c r="BT78" s="20">
        <f t="shared" si="19"/>
        <v>20.749999999999947</v>
      </c>
      <c r="BU78" s="20">
        <f t="shared" si="19"/>
        <v>47.909999999999279</v>
      </c>
      <c r="BV78" s="20">
        <f t="shared" si="19"/>
        <v>46.759999999999714</v>
      </c>
      <c r="BW78" s="20">
        <f t="shared" si="19"/>
        <v>42.029999999999781</v>
      </c>
      <c r="BX78" s="20">
        <f t="shared" si="19"/>
        <v>44.429999999999751</v>
      </c>
      <c r="BY78" s="17">
        <f t="shared" si="14"/>
        <v>304.18999999999915</v>
      </c>
      <c r="BZ78" s="17">
        <f t="shared" si="15"/>
        <v>15.200000000000028</v>
      </c>
      <c r="CA78" s="17">
        <f t="shared" si="16"/>
        <v>108.23999999999998</v>
      </c>
      <c r="CB78" s="17">
        <f t="shared" si="17"/>
        <v>427.6299999999992</v>
      </c>
    </row>
    <row r="79" spans="1:80" x14ac:dyDescent="0.25">
      <c r="A79" t="str">
        <f t="shared" si="11"/>
        <v>GPI.NPP1</v>
      </c>
      <c r="B79" s="1" t="s">
        <v>146</v>
      </c>
      <c r="C79" s="1" t="s">
        <v>147</v>
      </c>
      <c r="D79" s="1" t="s">
        <v>147</v>
      </c>
      <c r="E79" s="17">
        <v>0</v>
      </c>
      <c r="F79" s="17">
        <v>0</v>
      </c>
      <c r="G79" s="17">
        <v>0</v>
      </c>
      <c r="H79" s="17">
        <v>0</v>
      </c>
      <c r="I79" s="17">
        <v>0</v>
      </c>
      <c r="J79" s="17">
        <v>0</v>
      </c>
      <c r="K79" s="17">
        <v>0</v>
      </c>
      <c r="L79" s="17">
        <v>0</v>
      </c>
      <c r="M79" s="17">
        <v>0</v>
      </c>
      <c r="N79" s="17">
        <v>0</v>
      </c>
      <c r="O79" s="17">
        <v>0</v>
      </c>
      <c r="P79" s="17">
        <v>25.090000000000146</v>
      </c>
      <c r="Q79" s="20">
        <v>0</v>
      </c>
      <c r="R79" s="20">
        <v>0</v>
      </c>
      <c r="S79" s="20">
        <v>0</v>
      </c>
      <c r="T79" s="20">
        <v>0</v>
      </c>
      <c r="U79" s="20">
        <v>0</v>
      </c>
      <c r="V79" s="20">
        <v>0</v>
      </c>
      <c r="W79" s="20">
        <v>0</v>
      </c>
      <c r="X79" s="20">
        <v>0</v>
      </c>
      <c r="Y79" s="20">
        <v>0</v>
      </c>
      <c r="Z79" s="20">
        <v>0</v>
      </c>
      <c r="AA79" s="20">
        <v>0</v>
      </c>
      <c r="AB79" s="20">
        <v>1.2499999999999982</v>
      </c>
      <c r="AC79" s="17">
        <v>0</v>
      </c>
      <c r="AD79" s="17">
        <v>0</v>
      </c>
      <c r="AE79" s="17">
        <v>0</v>
      </c>
      <c r="AF79" s="17">
        <v>0</v>
      </c>
      <c r="AG79" s="17">
        <v>0</v>
      </c>
      <c r="AH79" s="17">
        <v>0</v>
      </c>
      <c r="AI79" s="17">
        <v>0</v>
      </c>
      <c r="AJ79" s="17">
        <v>0</v>
      </c>
      <c r="AK79" s="17">
        <v>0</v>
      </c>
      <c r="AL79" s="17">
        <v>0</v>
      </c>
      <c r="AM79" s="17">
        <v>0</v>
      </c>
      <c r="AN79" s="17">
        <v>8.1499999999999915</v>
      </c>
      <c r="AO79" s="20">
        <f t="shared" si="9"/>
        <v>0</v>
      </c>
      <c r="AP79" s="20">
        <f t="shared" si="18"/>
        <v>0</v>
      </c>
      <c r="AQ79" s="20">
        <f t="shared" si="18"/>
        <v>0</v>
      </c>
      <c r="AR79" s="20">
        <f t="shared" si="18"/>
        <v>0</v>
      </c>
      <c r="AS79" s="20">
        <f t="shared" si="18"/>
        <v>0</v>
      </c>
      <c r="AT79" s="20">
        <f t="shared" si="18"/>
        <v>0</v>
      </c>
      <c r="AU79" s="20">
        <f t="shared" si="18"/>
        <v>0</v>
      </c>
      <c r="AV79" s="20">
        <f t="shared" si="18"/>
        <v>0</v>
      </c>
      <c r="AW79" s="20">
        <f t="shared" si="18"/>
        <v>0</v>
      </c>
      <c r="AX79" s="20">
        <f t="shared" si="18"/>
        <v>0</v>
      </c>
      <c r="AY79" s="20">
        <f t="shared" si="18"/>
        <v>0</v>
      </c>
      <c r="AZ79" s="20">
        <f t="shared" si="18"/>
        <v>34.490000000000137</v>
      </c>
      <c r="BA79" s="17">
        <v>0</v>
      </c>
      <c r="BB79" s="17">
        <v>0</v>
      </c>
      <c r="BC79" s="17">
        <v>0</v>
      </c>
      <c r="BD79" s="17">
        <v>0</v>
      </c>
      <c r="BE79" s="17">
        <v>0</v>
      </c>
      <c r="BF79" s="17">
        <v>0</v>
      </c>
      <c r="BG79" s="17">
        <v>0</v>
      </c>
      <c r="BH79" s="17">
        <v>0</v>
      </c>
      <c r="BI79" s="17">
        <v>0</v>
      </c>
      <c r="BJ79" s="17">
        <v>0</v>
      </c>
      <c r="BK79" s="17">
        <v>0</v>
      </c>
      <c r="BL79" s="17">
        <v>0.28999999999999998</v>
      </c>
      <c r="BM79" s="20">
        <f t="shared" si="10"/>
        <v>0</v>
      </c>
      <c r="BN79" s="20">
        <f t="shared" si="19"/>
        <v>0</v>
      </c>
      <c r="BO79" s="20">
        <f t="shared" si="19"/>
        <v>0</v>
      </c>
      <c r="BP79" s="20">
        <f t="shared" si="19"/>
        <v>0</v>
      </c>
      <c r="BQ79" s="20">
        <f t="shared" si="19"/>
        <v>0</v>
      </c>
      <c r="BR79" s="20">
        <f t="shared" si="19"/>
        <v>0</v>
      </c>
      <c r="BS79" s="20">
        <f t="shared" si="19"/>
        <v>0</v>
      </c>
      <c r="BT79" s="20">
        <f t="shared" si="19"/>
        <v>0</v>
      </c>
      <c r="BU79" s="20">
        <f t="shared" si="19"/>
        <v>0</v>
      </c>
      <c r="BV79" s="20">
        <f t="shared" si="19"/>
        <v>0</v>
      </c>
      <c r="BW79" s="20">
        <f t="shared" si="19"/>
        <v>0</v>
      </c>
      <c r="BX79" s="20">
        <f t="shared" si="19"/>
        <v>34.780000000000136</v>
      </c>
      <c r="BY79" s="17">
        <f t="shared" si="14"/>
        <v>25.090000000000146</v>
      </c>
      <c r="BZ79" s="17">
        <f t="shared" si="15"/>
        <v>1.2499999999999982</v>
      </c>
      <c r="CA79" s="17">
        <f t="shared" si="16"/>
        <v>8.4399999999999906</v>
      </c>
      <c r="CB79" s="17">
        <f t="shared" si="17"/>
        <v>34.780000000000136</v>
      </c>
    </row>
    <row r="80" spans="1:80" x14ac:dyDescent="0.25">
      <c r="A80" t="str">
        <f t="shared" si="11"/>
        <v>NXI.NX01</v>
      </c>
      <c r="B80" s="1" t="s">
        <v>150</v>
      </c>
      <c r="C80" s="1" t="s">
        <v>151</v>
      </c>
      <c r="D80" s="1" t="s">
        <v>151</v>
      </c>
      <c r="E80" s="17">
        <v>535.02999999999884</v>
      </c>
      <c r="F80" s="17">
        <v>412.95999999999185</v>
      </c>
      <c r="G80" s="17">
        <v>552.41999999999825</v>
      </c>
      <c r="H80" s="17">
        <v>1703.7199999999721</v>
      </c>
      <c r="I80" s="17">
        <v>1035.9200000000128</v>
      </c>
      <c r="J80" s="17">
        <v>605.05000000000291</v>
      </c>
      <c r="K80" s="17">
        <v>359.04000000000815</v>
      </c>
      <c r="L80" s="17">
        <v>786.33999999999651</v>
      </c>
      <c r="M80" s="17">
        <v>975.98000000003958</v>
      </c>
      <c r="N80" s="17">
        <v>1160.7300000000105</v>
      </c>
      <c r="O80" s="17">
        <v>1096.2700000000186</v>
      </c>
      <c r="P80" s="17">
        <v>985.57000000000698</v>
      </c>
      <c r="Q80" s="20">
        <v>26.75</v>
      </c>
      <c r="R80" s="20">
        <v>20.649999999999636</v>
      </c>
      <c r="S80" s="20">
        <v>27.619999999999891</v>
      </c>
      <c r="T80" s="20">
        <v>85.190000000000509</v>
      </c>
      <c r="U80" s="20">
        <v>51.790000000000873</v>
      </c>
      <c r="V80" s="20">
        <v>30.260000000000218</v>
      </c>
      <c r="W80" s="20">
        <v>17.950000000000273</v>
      </c>
      <c r="X80" s="20">
        <v>39.320000000000618</v>
      </c>
      <c r="Y80" s="20">
        <v>48.799999999999272</v>
      </c>
      <c r="Z80" s="20">
        <v>58.039999999999054</v>
      </c>
      <c r="AA80" s="20">
        <v>54.8100000000004</v>
      </c>
      <c r="AB80" s="20">
        <v>49.279999999999745</v>
      </c>
      <c r="AC80" s="17">
        <v>197.5399999999936</v>
      </c>
      <c r="AD80" s="17">
        <v>150.45999999999913</v>
      </c>
      <c r="AE80" s="17">
        <v>198.76000000000204</v>
      </c>
      <c r="AF80" s="17">
        <v>605.39999999999418</v>
      </c>
      <c r="AG80" s="17">
        <v>364.07000000000698</v>
      </c>
      <c r="AH80" s="17">
        <v>210.20999999999913</v>
      </c>
      <c r="AI80" s="17">
        <v>123.34000000000015</v>
      </c>
      <c r="AJ80" s="17">
        <v>266.97000000000116</v>
      </c>
      <c r="AK80" s="17">
        <v>327.41999999999825</v>
      </c>
      <c r="AL80" s="17">
        <v>384.87999999999738</v>
      </c>
      <c r="AM80" s="17">
        <v>359.79999999999563</v>
      </c>
      <c r="AN80" s="17">
        <v>320.23999999999796</v>
      </c>
      <c r="AO80" s="20">
        <f t="shared" si="9"/>
        <v>759.31999999999243</v>
      </c>
      <c r="AP80" s="20">
        <f t="shared" si="18"/>
        <v>584.06999999999061</v>
      </c>
      <c r="AQ80" s="20">
        <f t="shared" si="18"/>
        <v>778.80000000000018</v>
      </c>
      <c r="AR80" s="20">
        <f t="shared" si="18"/>
        <v>2394.3099999999667</v>
      </c>
      <c r="AS80" s="20">
        <f t="shared" si="18"/>
        <v>1451.7800000000207</v>
      </c>
      <c r="AT80" s="20">
        <f t="shared" si="18"/>
        <v>845.52000000000226</v>
      </c>
      <c r="AU80" s="20">
        <f t="shared" si="18"/>
        <v>500.33000000000857</v>
      </c>
      <c r="AV80" s="20">
        <f t="shared" si="18"/>
        <v>1092.6299999999983</v>
      </c>
      <c r="AW80" s="20">
        <f t="shared" si="18"/>
        <v>1352.2000000000371</v>
      </c>
      <c r="AX80" s="20">
        <f t="shared" si="18"/>
        <v>1603.6500000000069</v>
      </c>
      <c r="AY80" s="20">
        <f t="shared" si="18"/>
        <v>1510.8800000000147</v>
      </c>
      <c r="AZ80" s="20">
        <f t="shared" si="18"/>
        <v>1355.0900000000047</v>
      </c>
      <c r="BA80" s="17">
        <v>6.27</v>
      </c>
      <c r="BB80" s="17">
        <v>4.84</v>
      </c>
      <c r="BC80" s="17">
        <v>6.47</v>
      </c>
      <c r="BD80" s="17">
        <v>19.95</v>
      </c>
      <c r="BE80" s="17">
        <v>12.13</v>
      </c>
      <c r="BF80" s="17">
        <v>7.09</v>
      </c>
      <c r="BG80" s="17">
        <v>4.21</v>
      </c>
      <c r="BH80" s="17">
        <v>9.2100000000000009</v>
      </c>
      <c r="BI80" s="17">
        <v>11.43</v>
      </c>
      <c r="BJ80" s="17">
        <v>13.59</v>
      </c>
      <c r="BK80" s="17">
        <v>12.84</v>
      </c>
      <c r="BL80" s="17">
        <v>11.54</v>
      </c>
      <c r="BM80" s="20">
        <f t="shared" si="10"/>
        <v>765.58999999999241</v>
      </c>
      <c r="BN80" s="20">
        <f t="shared" si="19"/>
        <v>588.90999999999065</v>
      </c>
      <c r="BO80" s="20">
        <f t="shared" si="19"/>
        <v>785.27000000000021</v>
      </c>
      <c r="BP80" s="20">
        <f t="shared" si="19"/>
        <v>2414.2599999999666</v>
      </c>
      <c r="BQ80" s="20">
        <f t="shared" si="19"/>
        <v>1463.9100000000208</v>
      </c>
      <c r="BR80" s="20">
        <f t="shared" si="19"/>
        <v>852.61000000000229</v>
      </c>
      <c r="BS80" s="20">
        <f t="shared" si="19"/>
        <v>504.54000000000855</v>
      </c>
      <c r="BT80" s="20">
        <f t="shared" si="19"/>
        <v>1101.8399999999983</v>
      </c>
      <c r="BU80" s="20">
        <f t="shared" si="19"/>
        <v>1363.6300000000372</v>
      </c>
      <c r="BV80" s="20">
        <f t="shared" si="19"/>
        <v>1617.2400000000068</v>
      </c>
      <c r="BW80" s="20">
        <f t="shared" si="19"/>
        <v>1523.7200000000146</v>
      </c>
      <c r="BX80" s="20">
        <f t="shared" si="19"/>
        <v>1366.6300000000047</v>
      </c>
      <c r="BY80" s="17">
        <f t="shared" si="14"/>
        <v>10209.030000000057</v>
      </c>
      <c r="BZ80" s="17">
        <f t="shared" si="15"/>
        <v>510.46000000000049</v>
      </c>
      <c r="CA80" s="17">
        <f t="shared" si="16"/>
        <v>3628.6599999999858</v>
      </c>
      <c r="CB80" s="17">
        <f t="shared" si="17"/>
        <v>14348.150000000041</v>
      </c>
    </row>
    <row r="81" spans="1:80" x14ac:dyDescent="0.25">
      <c r="A81" t="str">
        <f t="shared" si="11"/>
        <v>NXI.NX02</v>
      </c>
      <c r="B81" s="1" t="s">
        <v>150</v>
      </c>
      <c r="C81" s="1" t="s">
        <v>152</v>
      </c>
      <c r="D81" s="1" t="s">
        <v>152</v>
      </c>
      <c r="E81" s="17">
        <v>0</v>
      </c>
      <c r="F81" s="17">
        <v>45.520000000000437</v>
      </c>
      <c r="G81" s="17">
        <v>804.40000000002328</v>
      </c>
      <c r="H81" s="17">
        <v>2129.039999999979</v>
      </c>
      <c r="I81" s="17">
        <v>1863.9600000000792</v>
      </c>
      <c r="J81" s="17">
        <v>1318.109999999986</v>
      </c>
      <c r="K81" s="17">
        <v>1367.3399999999965</v>
      </c>
      <c r="L81" s="17">
        <v>2077.7299999999814</v>
      </c>
      <c r="M81" s="17">
        <v>1374.2299999999814</v>
      </c>
      <c r="N81" s="17">
        <v>2965.3399999999674</v>
      </c>
      <c r="O81" s="17">
        <v>889.17999999999302</v>
      </c>
      <c r="P81" s="17">
        <v>309.97000000000116</v>
      </c>
      <c r="Q81" s="20">
        <v>0</v>
      </c>
      <c r="R81" s="20">
        <v>2.269999999999996</v>
      </c>
      <c r="S81" s="20">
        <v>40.2199999999998</v>
      </c>
      <c r="T81" s="20">
        <v>106.44999999999982</v>
      </c>
      <c r="U81" s="20">
        <v>93.199999999999818</v>
      </c>
      <c r="V81" s="20">
        <v>65.909999999999854</v>
      </c>
      <c r="W81" s="20">
        <v>68.359999999999673</v>
      </c>
      <c r="X81" s="20">
        <v>103.89000000000033</v>
      </c>
      <c r="Y81" s="20">
        <v>68.710000000000036</v>
      </c>
      <c r="Z81" s="20">
        <v>148.27000000000044</v>
      </c>
      <c r="AA81" s="20">
        <v>44.460000000000036</v>
      </c>
      <c r="AB81" s="20">
        <v>15.5</v>
      </c>
      <c r="AC81" s="17">
        <v>0</v>
      </c>
      <c r="AD81" s="17">
        <v>16.590000000000032</v>
      </c>
      <c r="AE81" s="17">
        <v>289.42000000000007</v>
      </c>
      <c r="AF81" s="17">
        <v>756.54000000000087</v>
      </c>
      <c r="AG81" s="17">
        <v>655.07999999999447</v>
      </c>
      <c r="AH81" s="17">
        <v>457.94000000000233</v>
      </c>
      <c r="AI81" s="17">
        <v>469.71999999999753</v>
      </c>
      <c r="AJ81" s="17">
        <v>705.39999999999418</v>
      </c>
      <c r="AK81" s="17">
        <v>461.03000000000247</v>
      </c>
      <c r="AL81" s="17">
        <v>983.27999999999884</v>
      </c>
      <c r="AM81" s="17">
        <v>291.83000000000175</v>
      </c>
      <c r="AN81" s="17">
        <v>100.71999999999935</v>
      </c>
      <c r="AO81" s="20">
        <f t="shared" si="9"/>
        <v>0</v>
      </c>
      <c r="AP81" s="20">
        <f t="shared" si="18"/>
        <v>64.380000000000464</v>
      </c>
      <c r="AQ81" s="20">
        <f t="shared" si="18"/>
        <v>1134.0400000000232</v>
      </c>
      <c r="AR81" s="20">
        <f t="shared" si="18"/>
        <v>2992.0299999999797</v>
      </c>
      <c r="AS81" s="20">
        <f t="shared" si="18"/>
        <v>2612.2400000000735</v>
      </c>
      <c r="AT81" s="20">
        <f t="shared" si="18"/>
        <v>1841.9599999999882</v>
      </c>
      <c r="AU81" s="20">
        <f t="shared" si="18"/>
        <v>1905.4199999999937</v>
      </c>
      <c r="AV81" s="20">
        <f t="shared" si="18"/>
        <v>2887.0199999999759</v>
      </c>
      <c r="AW81" s="20">
        <f t="shared" si="18"/>
        <v>1903.9699999999839</v>
      </c>
      <c r="AX81" s="20">
        <f t="shared" si="18"/>
        <v>4096.8899999999667</v>
      </c>
      <c r="AY81" s="20">
        <f t="shared" si="18"/>
        <v>1225.4699999999948</v>
      </c>
      <c r="AZ81" s="20">
        <f t="shared" si="18"/>
        <v>426.19000000000051</v>
      </c>
      <c r="BA81" s="17">
        <v>0</v>
      </c>
      <c r="BB81" s="17">
        <v>0.53</v>
      </c>
      <c r="BC81" s="17">
        <v>9.42</v>
      </c>
      <c r="BD81" s="17">
        <v>24.94</v>
      </c>
      <c r="BE81" s="17">
        <v>21.83</v>
      </c>
      <c r="BF81" s="17">
        <v>15.44</v>
      </c>
      <c r="BG81" s="17">
        <v>16.010000000000002</v>
      </c>
      <c r="BH81" s="17">
        <v>24.33</v>
      </c>
      <c r="BI81" s="17">
        <v>16.100000000000001</v>
      </c>
      <c r="BJ81" s="17">
        <v>34.729999999999997</v>
      </c>
      <c r="BK81" s="17">
        <v>10.41</v>
      </c>
      <c r="BL81" s="17">
        <v>3.63</v>
      </c>
      <c r="BM81" s="20">
        <f t="shared" si="10"/>
        <v>0</v>
      </c>
      <c r="BN81" s="20">
        <f t="shared" si="19"/>
        <v>64.910000000000466</v>
      </c>
      <c r="BO81" s="20">
        <f t="shared" si="19"/>
        <v>1143.4600000000232</v>
      </c>
      <c r="BP81" s="20">
        <f t="shared" si="19"/>
        <v>3016.9699999999798</v>
      </c>
      <c r="BQ81" s="20">
        <f t="shared" si="19"/>
        <v>2634.0700000000734</v>
      </c>
      <c r="BR81" s="20">
        <f t="shared" si="19"/>
        <v>1857.3999999999883</v>
      </c>
      <c r="BS81" s="20">
        <f t="shared" si="19"/>
        <v>1921.4299999999937</v>
      </c>
      <c r="BT81" s="20">
        <f t="shared" si="19"/>
        <v>2911.3499999999758</v>
      </c>
      <c r="BU81" s="20">
        <f t="shared" si="19"/>
        <v>1920.0699999999838</v>
      </c>
      <c r="BV81" s="20">
        <f t="shared" si="19"/>
        <v>4131.6199999999662</v>
      </c>
      <c r="BW81" s="20">
        <f t="shared" si="19"/>
        <v>1235.8799999999949</v>
      </c>
      <c r="BX81" s="20">
        <f t="shared" si="19"/>
        <v>429.8200000000005</v>
      </c>
      <c r="BY81" s="17">
        <f t="shared" si="14"/>
        <v>15144.819999999989</v>
      </c>
      <c r="BZ81" s="17">
        <f t="shared" si="15"/>
        <v>757.23999999999978</v>
      </c>
      <c r="CA81" s="17">
        <f t="shared" si="16"/>
        <v>5364.919999999991</v>
      </c>
      <c r="CB81" s="17">
        <f t="shared" si="17"/>
        <v>21266.979999999978</v>
      </c>
    </row>
    <row r="82" spans="1:80" x14ac:dyDescent="0.25">
      <c r="A82" t="str">
        <f t="shared" si="11"/>
        <v>CUPC.OMRH</v>
      </c>
      <c r="B82" s="1" t="s">
        <v>153</v>
      </c>
      <c r="C82" s="1" t="s">
        <v>154</v>
      </c>
      <c r="D82" s="1" t="s">
        <v>154</v>
      </c>
      <c r="E82" s="17">
        <v>43.860000000000127</v>
      </c>
      <c r="F82" s="17">
        <v>30.839999999999918</v>
      </c>
      <c r="G82" s="17">
        <v>44.850000000000136</v>
      </c>
      <c r="H82" s="17">
        <v>166.40999999999985</v>
      </c>
      <c r="I82" s="17">
        <v>684.95000000000073</v>
      </c>
      <c r="J82" s="17">
        <v>745.69000000000233</v>
      </c>
      <c r="K82" s="17">
        <v>539.22000000000116</v>
      </c>
      <c r="L82" s="17">
        <v>482.5099999999984</v>
      </c>
      <c r="M82" s="17">
        <v>306.61999999999898</v>
      </c>
      <c r="N82" s="17">
        <v>180.02000000000044</v>
      </c>
      <c r="O82" s="17">
        <v>111.11999999999989</v>
      </c>
      <c r="P82" s="17">
        <v>45.819999999999936</v>
      </c>
      <c r="Q82" s="20">
        <v>2.2000000000000028</v>
      </c>
      <c r="R82" s="20">
        <v>1.5399999999999991</v>
      </c>
      <c r="S82" s="20">
        <v>2.2399999999999949</v>
      </c>
      <c r="T82" s="20">
        <v>8.3199999999999932</v>
      </c>
      <c r="U82" s="20">
        <v>34.25</v>
      </c>
      <c r="V82" s="20">
        <v>37.279999999999973</v>
      </c>
      <c r="W82" s="20">
        <v>26.960000000000036</v>
      </c>
      <c r="X82" s="20">
        <v>24.129999999999995</v>
      </c>
      <c r="Y82" s="20">
        <v>15.330000000000041</v>
      </c>
      <c r="Z82" s="20">
        <v>9</v>
      </c>
      <c r="AA82" s="20">
        <v>5.5600000000000023</v>
      </c>
      <c r="AB82" s="20">
        <v>2.2899999999999991</v>
      </c>
      <c r="AC82" s="17">
        <v>16.189999999999941</v>
      </c>
      <c r="AD82" s="17">
        <v>11.230000000000018</v>
      </c>
      <c r="AE82" s="17">
        <v>16.139999999999986</v>
      </c>
      <c r="AF82" s="17">
        <v>59.130000000000109</v>
      </c>
      <c r="AG82" s="17">
        <v>240.71999999999935</v>
      </c>
      <c r="AH82" s="17">
        <v>259.06999999999971</v>
      </c>
      <c r="AI82" s="17">
        <v>185.23999999999978</v>
      </c>
      <c r="AJ82" s="17">
        <v>163.80999999999949</v>
      </c>
      <c r="AK82" s="17">
        <v>102.86999999999989</v>
      </c>
      <c r="AL82" s="17">
        <v>59.690000000000055</v>
      </c>
      <c r="AM82" s="17">
        <v>36.470000000000027</v>
      </c>
      <c r="AN82" s="17">
        <v>14.879999999999995</v>
      </c>
      <c r="AO82" s="20">
        <f t="shared" si="9"/>
        <v>62.250000000000071</v>
      </c>
      <c r="AP82" s="20">
        <f t="shared" si="18"/>
        <v>43.609999999999935</v>
      </c>
      <c r="AQ82" s="20">
        <f t="shared" si="18"/>
        <v>63.230000000000118</v>
      </c>
      <c r="AR82" s="20">
        <f t="shared" si="18"/>
        <v>233.85999999999996</v>
      </c>
      <c r="AS82" s="20">
        <f t="shared" si="18"/>
        <v>959.92000000000007</v>
      </c>
      <c r="AT82" s="20">
        <f t="shared" si="18"/>
        <v>1042.040000000002</v>
      </c>
      <c r="AU82" s="20">
        <f t="shared" si="18"/>
        <v>751.42000000000098</v>
      </c>
      <c r="AV82" s="20">
        <f t="shared" si="18"/>
        <v>670.44999999999789</v>
      </c>
      <c r="AW82" s="20">
        <f t="shared" si="18"/>
        <v>424.81999999999891</v>
      </c>
      <c r="AX82" s="20">
        <f t="shared" si="18"/>
        <v>248.71000000000049</v>
      </c>
      <c r="AY82" s="20">
        <f t="shared" si="18"/>
        <v>153.14999999999992</v>
      </c>
      <c r="AZ82" s="20">
        <f t="shared" si="18"/>
        <v>62.989999999999931</v>
      </c>
      <c r="BA82" s="17">
        <v>0.51</v>
      </c>
      <c r="BB82" s="17">
        <v>0.36</v>
      </c>
      <c r="BC82" s="17">
        <v>0.53</v>
      </c>
      <c r="BD82" s="17">
        <v>1.95</v>
      </c>
      <c r="BE82" s="17">
        <v>8.02</v>
      </c>
      <c r="BF82" s="17">
        <v>8.73</v>
      </c>
      <c r="BG82" s="17">
        <v>6.32</v>
      </c>
      <c r="BH82" s="17">
        <v>5.65</v>
      </c>
      <c r="BI82" s="17">
        <v>3.59</v>
      </c>
      <c r="BJ82" s="17">
        <v>2.11</v>
      </c>
      <c r="BK82" s="17">
        <v>1.3</v>
      </c>
      <c r="BL82" s="17">
        <v>0.54</v>
      </c>
      <c r="BM82" s="20">
        <f t="shared" si="10"/>
        <v>62.760000000000069</v>
      </c>
      <c r="BN82" s="20">
        <f t="shared" si="19"/>
        <v>43.969999999999935</v>
      </c>
      <c r="BO82" s="20">
        <f t="shared" si="19"/>
        <v>63.760000000000119</v>
      </c>
      <c r="BP82" s="20">
        <f t="shared" si="19"/>
        <v>235.80999999999995</v>
      </c>
      <c r="BQ82" s="20">
        <f t="shared" si="19"/>
        <v>967.94</v>
      </c>
      <c r="BR82" s="20">
        <f t="shared" si="19"/>
        <v>1050.770000000002</v>
      </c>
      <c r="BS82" s="20">
        <f t="shared" si="19"/>
        <v>757.74000000000103</v>
      </c>
      <c r="BT82" s="20">
        <f t="shared" si="19"/>
        <v>676.09999999999786</v>
      </c>
      <c r="BU82" s="20">
        <f t="shared" si="19"/>
        <v>428.40999999999889</v>
      </c>
      <c r="BV82" s="20">
        <f t="shared" si="19"/>
        <v>250.8200000000005</v>
      </c>
      <c r="BW82" s="20">
        <f t="shared" si="19"/>
        <v>154.44999999999993</v>
      </c>
      <c r="BX82" s="20">
        <f t="shared" si="19"/>
        <v>63.52999999999993</v>
      </c>
      <c r="BY82" s="17">
        <f t="shared" si="14"/>
        <v>3381.9100000000017</v>
      </c>
      <c r="BZ82" s="17">
        <f t="shared" si="15"/>
        <v>169.10000000000002</v>
      </c>
      <c r="CA82" s="17">
        <f t="shared" si="16"/>
        <v>1205.0499999999979</v>
      </c>
      <c r="CB82" s="17">
        <f t="shared" si="17"/>
        <v>4756.0600000000004</v>
      </c>
    </row>
    <row r="83" spans="1:80" x14ac:dyDescent="0.25">
      <c r="A83" t="str">
        <f t="shared" si="11"/>
        <v>CUPC.PH1</v>
      </c>
      <c r="B83" s="1" t="s">
        <v>153</v>
      </c>
      <c r="C83" s="1" t="s">
        <v>157</v>
      </c>
      <c r="D83" s="1" t="s">
        <v>157</v>
      </c>
      <c r="E83" s="17">
        <v>23.039999999999964</v>
      </c>
      <c r="F83" s="17">
        <v>20.369999999999891</v>
      </c>
      <c r="G83" s="17">
        <v>55.579999999999927</v>
      </c>
      <c r="H83" s="17">
        <v>195.68000000000029</v>
      </c>
      <c r="I83" s="17">
        <v>26.54999999999928</v>
      </c>
      <c r="J83" s="17">
        <v>36.1299999999992</v>
      </c>
      <c r="K83" s="17">
        <v>27.009999999999316</v>
      </c>
      <c r="L83" s="17">
        <v>39.699999999998909</v>
      </c>
      <c r="M83" s="17">
        <v>57.719999999999345</v>
      </c>
      <c r="N83" s="17">
        <v>74.380000000001019</v>
      </c>
      <c r="O83" s="17">
        <v>193.66000000000349</v>
      </c>
      <c r="P83" s="17">
        <v>102.13000000000102</v>
      </c>
      <c r="Q83" s="20">
        <v>1.1500000000000057</v>
      </c>
      <c r="R83" s="20">
        <v>1.019999999999996</v>
      </c>
      <c r="S83" s="20">
        <v>2.7800000000000011</v>
      </c>
      <c r="T83" s="20">
        <v>9.7800000000000011</v>
      </c>
      <c r="U83" s="20">
        <v>1.3199999999999998</v>
      </c>
      <c r="V83" s="20">
        <v>1.81</v>
      </c>
      <c r="W83" s="20">
        <v>1.3499999999999996</v>
      </c>
      <c r="X83" s="20">
        <v>1.98</v>
      </c>
      <c r="Y83" s="20">
        <v>2.8900000000000006</v>
      </c>
      <c r="Z83" s="20">
        <v>3.7199999999999989</v>
      </c>
      <c r="AA83" s="20">
        <v>9.6899999999999977</v>
      </c>
      <c r="AB83" s="20">
        <v>5.1100000000000136</v>
      </c>
      <c r="AC83" s="17">
        <v>8.5</v>
      </c>
      <c r="AD83" s="17">
        <v>7.4199999999999875</v>
      </c>
      <c r="AE83" s="17">
        <v>19.990000000000009</v>
      </c>
      <c r="AF83" s="17">
        <v>69.53</v>
      </c>
      <c r="AG83" s="17">
        <v>9.3299999999999983</v>
      </c>
      <c r="AH83" s="17">
        <v>12.559999999999999</v>
      </c>
      <c r="AI83" s="17">
        <v>9.2799999999999976</v>
      </c>
      <c r="AJ83" s="17">
        <v>13.48</v>
      </c>
      <c r="AK83" s="17">
        <v>19.360000000000007</v>
      </c>
      <c r="AL83" s="17">
        <v>24.669999999999959</v>
      </c>
      <c r="AM83" s="17">
        <v>63.5600000000004</v>
      </c>
      <c r="AN83" s="17">
        <v>33.180000000000064</v>
      </c>
      <c r="AO83" s="20">
        <f t="shared" si="9"/>
        <v>32.689999999999969</v>
      </c>
      <c r="AP83" s="20">
        <f t="shared" si="18"/>
        <v>28.809999999999874</v>
      </c>
      <c r="AQ83" s="20">
        <f t="shared" si="18"/>
        <v>78.349999999999937</v>
      </c>
      <c r="AR83" s="20">
        <f t="shared" si="18"/>
        <v>274.99000000000029</v>
      </c>
      <c r="AS83" s="20">
        <f t="shared" si="18"/>
        <v>37.199999999999278</v>
      </c>
      <c r="AT83" s="20">
        <f t="shared" si="18"/>
        <v>50.499999999999204</v>
      </c>
      <c r="AU83" s="20">
        <f t="shared" si="18"/>
        <v>37.639999999999318</v>
      </c>
      <c r="AV83" s="20">
        <f t="shared" si="18"/>
        <v>55.159999999998902</v>
      </c>
      <c r="AW83" s="20">
        <f t="shared" si="18"/>
        <v>79.969999999999345</v>
      </c>
      <c r="AX83" s="20">
        <f t="shared" si="18"/>
        <v>102.77000000000098</v>
      </c>
      <c r="AY83" s="20">
        <f t="shared" si="18"/>
        <v>266.91000000000389</v>
      </c>
      <c r="AZ83" s="20">
        <f t="shared" si="18"/>
        <v>140.4200000000011</v>
      </c>
      <c r="BA83" s="17">
        <v>0.27</v>
      </c>
      <c r="BB83" s="17">
        <v>0.24</v>
      </c>
      <c r="BC83" s="17">
        <v>0.65</v>
      </c>
      <c r="BD83" s="17">
        <v>2.29</v>
      </c>
      <c r="BE83" s="17">
        <v>0.31</v>
      </c>
      <c r="BF83" s="17">
        <v>0.42</v>
      </c>
      <c r="BG83" s="17">
        <v>0.32</v>
      </c>
      <c r="BH83" s="17">
        <v>0.46</v>
      </c>
      <c r="BI83" s="17">
        <v>0.68</v>
      </c>
      <c r="BJ83" s="17">
        <v>0.87</v>
      </c>
      <c r="BK83" s="17">
        <v>2.27</v>
      </c>
      <c r="BL83" s="17">
        <v>1.2</v>
      </c>
      <c r="BM83" s="20">
        <f t="shared" si="10"/>
        <v>32.959999999999972</v>
      </c>
      <c r="BN83" s="20">
        <f t="shared" si="19"/>
        <v>29.049999999999873</v>
      </c>
      <c r="BO83" s="20">
        <f t="shared" si="19"/>
        <v>78.999999999999943</v>
      </c>
      <c r="BP83" s="20">
        <f t="shared" si="19"/>
        <v>277.28000000000031</v>
      </c>
      <c r="BQ83" s="20">
        <f t="shared" si="19"/>
        <v>37.50999999999928</v>
      </c>
      <c r="BR83" s="20">
        <f t="shared" si="19"/>
        <v>50.919999999999206</v>
      </c>
      <c r="BS83" s="20">
        <f t="shared" si="19"/>
        <v>37.959999999999319</v>
      </c>
      <c r="BT83" s="20">
        <f t="shared" si="19"/>
        <v>55.619999999998903</v>
      </c>
      <c r="BU83" s="20">
        <f t="shared" si="19"/>
        <v>80.649999999999352</v>
      </c>
      <c r="BV83" s="20">
        <f t="shared" si="19"/>
        <v>103.64000000000098</v>
      </c>
      <c r="BW83" s="20">
        <f t="shared" si="19"/>
        <v>269.18000000000387</v>
      </c>
      <c r="BX83" s="20">
        <f t="shared" si="19"/>
        <v>141.62000000000108</v>
      </c>
      <c r="BY83" s="17">
        <f t="shared" si="14"/>
        <v>851.95000000000164</v>
      </c>
      <c r="BZ83" s="17">
        <f t="shared" si="15"/>
        <v>42.600000000000009</v>
      </c>
      <c r="CA83" s="17">
        <f t="shared" si="16"/>
        <v>300.84000000000037</v>
      </c>
      <c r="CB83" s="17">
        <f t="shared" si="17"/>
        <v>1195.3900000000021</v>
      </c>
    </row>
    <row r="84" spans="1:80" x14ac:dyDescent="0.25">
      <c r="A84" t="str">
        <f t="shared" si="11"/>
        <v>TAU.POC</v>
      </c>
      <c r="B84" s="1" t="s">
        <v>31</v>
      </c>
      <c r="C84" s="1" t="s">
        <v>159</v>
      </c>
      <c r="D84" s="1" t="s">
        <v>159</v>
      </c>
      <c r="E84" s="17">
        <v>95.43999999999869</v>
      </c>
      <c r="F84" s="17">
        <v>58.350000000000364</v>
      </c>
      <c r="G84" s="17">
        <v>63.710000000000036</v>
      </c>
      <c r="H84" s="17">
        <v>86.399999999999636</v>
      </c>
      <c r="I84" s="17">
        <v>37.239999999999782</v>
      </c>
      <c r="J84" s="17">
        <v>17.190000000000055</v>
      </c>
      <c r="K84" s="17">
        <v>21.25</v>
      </c>
      <c r="L84" s="17">
        <v>49.199999999999818</v>
      </c>
      <c r="M84" s="17">
        <v>61.819999999999709</v>
      </c>
      <c r="N84" s="17">
        <v>73.719999999999345</v>
      </c>
      <c r="O84" s="17">
        <v>68.480000000000473</v>
      </c>
      <c r="P84" s="17">
        <v>96.559999999999491</v>
      </c>
      <c r="Q84" s="20">
        <v>4.7699999999999996</v>
      </c>
      <c r="R84" s="20">
        <v>2.92</v>
      </c>
      <c r="S84" s="20">
        <v>3.1899999999999995</v>
      </c>
      <c r="T84" s="20">
        <v>4.32</v>
      </c>
      <c r="U84" s="20">
        <v>1.8599999999999994</v>
      </c>
      <c r="V84" s="20">
        <v>0.85999999999999943</v>
      </c>
      <c r="W84" s="20">
        <v>1.0599999999999996</v>
      </c>
      <c r="X84" s="20">
        <v>2.4600000000000009</v>
      </c>
      <c r="Y84" s="20">
        <v>3.09</v>
      </c>
      <c r="Z84" s="20">
        <v>3.6800000000000068</v>
      </c>
      <c r="AA84" s="20">
        <v>3.4200000000000017</v>
      </c>
      <c r="AB84" s="20">
        <v>4.8299999999999841</v>
      </c>
      <c r="AC84" s="17">
        <v>35.239999999999981</v>
      </c>
      <c r="AD84" s="17">
        <v>21.260000000000005</v>
      </c>
      <c r="AE84" s="17">
        <v>22.92</v>
      </c>
      <c r="AF84" s="17">
        <v>30.700000000000017</v>
      </c>
      <c r="AG84" s="17">
        <v>13.090000000000003</v>
      </c>
      <c r="AH84" s="17">
        <v>5.9699999999999989</v>
      </c>
      <c r="AI84" s="17">
        <v>7.3000000000000043</v>
      </c>
      <c r="AJ84" s="17">
        <v>16.699999999999989</v>
      </c>
      <c r="AK84" s="17">
        <v>20.739999999999981</v>
      </c>
      <c r="AL84" s="17">
        <v>24.450000000000045</v>
      </c>
      <c r="AM84" s="17">
        <v>22.480000000000018</v>
      </c>
      <c r="AN84" s="17">
        <v>31.380000000000109</v>
      </c>
      <c r="AO84" s="20">
        <f t="shared" si="9"/>
        <v>135.44999999999868</v>
      </c>
      <c r="AP84" s="20">
        <f t="shared" si="18"/>
        <v>82.530000000000371</v>
      </c>
      <c r="AQ84" s="20">
        <f t="shared" si="18"/>
        <v>89.820000000000036</v>
      </c>
      <c r="AR84" s="20">
        <f t="shared" si="18"/>
        <v>121.41999999999965</v>
      </c>
      <c r="AS84" s="20">
        <f t="shared" si="18"/>
        <v>52.189999999999785</v>
      </c>
      <c r="AT84" s="20">
        <f t="shared" si="18"/>
        <v>24.020000000000053</v>
      </c>
      <c r="AU84" s="20">
        <f t="shared" si="18"/>
        <v>29.610000000000003</v>
      </c>
      <c r="AV84" s="20">
        <f t="shared" si="18"/>
        <v>68.359999999999815</v>
      </c>
      <c r="AW84" s="20">
        <f t="shared" si="18"/>
        <v>85.649999999999693</v>
      </c>
      <c r="AX84" s="20">
        <f t="shared" si="18"/>
        <v>101.8499999999994</v>
      </c>
      <c r="AY84" s="20">
        <f t="shared" si="18"/>
        <v>94.380000000000493</v>
      </c>
      <c r="AZ84" s="20">
        <f t="shared" si="18"/>
        <v>132.76999999999958</v>
      </c>
      <c r="BA84" s="17">
        <v>1.1200000000000001</v>
      </c>
      <c r="BB84" s="17">
        <v>0.68</v>
      </c>
      <c r="BC84" s="17">
        <v>0.75</v>
      </c>
      <c r="BD84" s="17">
        <v>1.01</v>
      </c>
      <c r="BE84" s="17">
        <v>0.44</v>
      </c>
      <c r="BF84" s="17">
        <v>0.2</v>
      </c>
      <c r="BG84" s="17">
        <v>0.25</v>
      </c>
      <c r="BH84" s="17">
        <v>0.57999999999999996</v>
      </c>
      <c r="BI84" s="17">
        <v>0.72</v>
      </c>
      <c r="BJ84" s="17">
        <v>0.86</v>
      </c>
      <c r="BK84" s="17">
        <v>0.8</v>
      </c>
      <c r="BL84" s="17">
        <v>1.1299999999999999</v>
      </c>
      <c r="BM84" s="20">
        <f t="shared" si="10"/>
        <v>136.56999999999869</v>
      </c>
      <c r="BN84" s="20">
        <f t="shared" si="19"/>
        <v>83.210000000000377</v>
      </c>
      <c r="BO84" s="20">
        <f t="shared" si="19"/>
        <v>90.570000000000036</v>
      </c>
      <c r="BP84" s="20">
        <f t="shared" si="19"/>
        <v>122.42999999999965</v>
      </c>
      <c r="BQ84" s="20">
        <f t="shared" si="19"/>
        <v>52.629999999999782</v>
      </c>
      <c r="BR84" s="20">
        <f t="shared" si="19"/>
        <v>24.220000000000052</v>
      </c>
      <c r="BS84" s="20">
        <f t="shared" si="19"/>
        <v>29.860000000000003</v>
      </c>
      <c r="BT84" s="20">
        <f t="shared" si="19"/>
        <v>68.939999999999813</v>
      </c>
      <c r="BU84" s="20">
        <f t="shared" si="19"/>
        <v>86.369999999999692</v>
      </c>
      <c r="BV84" s="20">
        <f t="shared" si="19"/>
        <v>102.7099999999994</v>
      </c>
      <c r="BW84" s="20">
        <f t="shared" si="19"/>
        <v>95.18000000000049</v>
      </c>
      <c r="BX84" s="20">
        <f t="shared" si="19"/>
        <v>133.89999999999958</v>
      </c>
      <c r="BY84" s="17">
        <f t="shared" si="14"/>
        <v>729.3599999999974</v>
      </c>
      <c r="BZ84" s="17">
        <f t="shared" si="15"/>
        <v>36.459999999999994</v>
      </c>
      <c r="CA84" s="17">
        <f t="shared" si="16"/>
        <v>260.77000000000021</v>
      </c>
      <c r="CB84" s="17">
        <f t="shared" si="17"/>
        <v>1026.5899999999974</v>
      </c>
    </row>
    <row r="85" spans="1:80" x14ac:dyDescent="0.25">
      <c r="A85" t="str">
        <f t="shared" si="11"/>
        <v>ACRL.PR1</v>
      </c>
      <c r="B85" s="1" t="s">
        <v>160</v>
      </c>
      <c r="C85" s="1" t="s">
        <v>161</v>
      </c>
      <c r="D85" s="1" t="s">
        <v>161</v>
      </c>
      <c r="E85" s="17">
        <v>1057.2399999999907</v>
      </c>
      <c r="F85" s="17">
        <v>879.22999999999593</v>
      </c>
      <c r="G85" s="17">
        <v>1033.2799999999843</v>
      </c>
      <c r="H85" s="17">
        <v>215.23999999999796</v>
      </c>
      <c r="I85" s="17">
        <v>1029.3399999999965</v>
      </c>
      <c r="J85" s="17">
        <v>695.08000000000175</v>
      </c>
      <c r="K85" s="17">
        <v>603.57999999999447</v>
      </c>
      <c r="L85" s="17">
        <v>705.39000000000669</v>
      </c>
      <c r="M85" s="17">
        <v>778.4800000000032</v>
      </c>
      <c r="N85" s="17">
        <v>90.149999999999636</v>
      </c>
      <c r="O85" s="17">
        <v>0</v>
      </c>
      <c r="P85" s="17">
        <v>579.06999999999971</v>
      </c>
      <c r="Q85" s="20">
        <v>52.860000000000014</v>
      </c>
      <c r="R85" s="20">
        <v>43.960000000000036</v>
      </c>
      <c r="S85" s="20">
        <v>51.669999999999959</v>
      </c>
      <c r="T85" s="20">
        <v>10.760000000000019</v>
      </c>
      <c r="U85" s="20">
        <v>51.460000000000036</v>
      </c>
      <c r="V85" s="20">
        <v>34.75</v>
      </c>
      <c r="W85" s="20">
        <v>30.169999999999959</v>
      </c>
      <c r="X85" s="20">
        <v>35.269999999999982</v>
      </c>
      <c r="Y85" s="20">
        <v>38.919999999999959</v>
      </c>
      <c r="Z85" s="20">
        <v>4.5099999999999909</v>
      </c>
      <c r="AA85" s="20">
        <v>0</v>
      </c>
      <c r="AB85" s="20">
        <v>28.960000000000036</v>
      </c>
      <c r="AC85" s="17">
        <v>390.34999999999945</v>
      </c>
      <c r="AD85" s="17">
        <v>320.34000000000015</v>
      </c>
      <c r="AE85" s="17">
        <v>371.76000000000022</v>
      </c>
      <c r="AF85" s="17">
        <v>76.490000000000009</v>
      </c>
      <c r="AG85" s="17">
        <v>361.75999999999931</v>
      </c>
      <c r="AH85" s="17">
        <v>241.48000000000047</v>
      </c>
      <c r="AI85" s="17">
        <v>207.34999999999991</v>
      </c>
      <c r="AJ85" s="17">
        <v>239.48000000000002</v>
      </c>
      <c r="AK85" s="17">
        <v>261.17000000000007</v>
      </c>
      <c r="AL85" s="17">
        <v>29.899999999999977</v>
      </c>
      <c r="AM85" s="17">
        <v>0</v>
      </c>
      <c r="AN85" s="17">
        <v>188.15000000000055</v>
      </c>
      <c r="AO85" s="20">
        <f t="shared" si="9"/>
        <v>1500.4499999999903</v>
      </c>
      <c r="AP85" s="20">
        <f t="shared" si="18"/>
        <v>1243.5299999999961</v>
      </c>
      <c r="AQ85" s="20">
        <f t="shared" si="18"/>
        <v>1456.7099999999846</v>
      </c>
      <c r="AR85" s="20">
        <f t="shared" si="18"/>
        <v>302.48999999999796</v>
      </c>
      <c r="AS85" s="20">
        <f t="shared" si="18"/>
        <v>1442.5599999999959</v>
      </c>
      <c r="AT85" s="20">
        <f t="shared" si="18"/>
        <v>971.31000000000222</v>
      </c>
      <c r="AU85" s="20">
        <f t="shared" si="18"/>
        <v>841.09999999999434</v>
      </c>
      <c r="AV85" s="20">
        <f t="shared" si="18"/>
        <v>980.14000000000669</v>
      </c>
      <c r="AW85" s="20">
        <f t="shared" si="18"/>
        <v>1078.5700000000033</v>
      </c>
      <c r="AX85" s="20">
        <f t="shared" si="18"/>
        <v>124.5599999999996</v>
      </c>
      <c r="AY85" s="20">
        <f t="shared" si="18"/>
        <v>0</v>
      </c>
      <c r="AZ85" s="20">
        <f t="shared" si="18"/>
        <v>796.18000000000029</v>
      </c>
      <c r="BA85" s="17">
        <v>12.38</v>
      </c>
      <c r="BB85" s="17">
        <v>10.3</v>
      </c>
      <c r="BC85" s="17">
        <v>12.1</v>
      </c>
      <c r="BD85" s="17">
        <v>2.52</v>
      </c>
      <c r="BE85" s="17">
        <v>12.06</v>
      </c>
      <c r="BF85" s="17">
        <v>8.14</v>
      </c>
      <c r="BG85" s="17">
        <v>7.07</v>
      </c>
      <c r="BH85" s="17">
        <v>8.26</v>
      </c>
      <c r="BI85" s="17">
        <v>9.1199999999999992</v>
      </c>
      <c r="BJ85" s="17">
        <v>1.06</v>
      </c>
      <c r="BK85" s="17">
        <v>0</v>
      </c>
      <c r="BL85" s="17">
        <v>6.78</v>
      </c>
      <c r="BM85" s="20">
        <f t="shared" si="10"/>
        <v>1512.8299999999904</v>
      </c>
      <c r="BN85" s="20">
        <f t="shared" si="19"/>
        <v>1253.8299999999961</v>
      </c>
      <c r="BO85" s="20">
        <f t="shared" si="19"/>
        <v>1468.8099999999845</v>
      </c>
      <c r="BP85" s="20">
        <f t="shared" si="19"/>
        <v>305.00999999999794</v>
      </c>
      <c r="BQ85" s="20">
        <f t="shared" si="19"/>
        <v>1454.6199999999958</v>
      </c>
      <c r="BR85" s="20">
        <f t="shared" si="19"/>
        <v>979.45000000000221</v>
      </c>
      <c r="BS85" s="20">
        <f t="shared" si="19"/>
        <v>848.16999999999439</v>
      </c>
      <c r="BT85" s="20">
        <f t="shared" si="19"/>
        <v>988.40000000000668</v>
      </c>
      <c r="BU85" s="20">
        <f t="shared" si="19"/>
        <v>1087.6900000000032</v>
      </c>
      <c r="BV85" s="20">
        <f t="shared" si="19"/>
        <v>125.61999999999961</v>
      </c>
      <c r="BW85" s="20">
        <f t="shared" si="19"/>
        <v>0</v>
      </c>
      <c r="BX85" s="20">
        <f t="shared" si="19"/>
        <v>802.96000000000026</v>
      </c>
      <c r="BY85" s="17">
        <f t="shared" si="14"/>
        <v>7666.0799999999708</v>
      </c>
      <c r="BZ85" s="17">
        <f t="shared" si="15"/>
        <v>383.28999999999996</v>
      </c>
      <c r="CA85" s="17">
        <f t="shared" si="16"/>
        <v>2778.0200000000004</v>
      </c>
      <c r="CB85" s="17">
        <f t="shared" si="17"/>
        <v>10827.389999999972</v>
      </c>
    </row>
    <row r="86" spans="1:80" x14ac:dyDescent="0.25">
      <c r="A86" t="str">
        <f t="shared" si="11"/>
        <v>PWX.BCHEXP</v>
      </c>
      <c r="B86" s="1" t="s">
        <v>99</v>
      </c>
      <c r="C86" s="1" t="s">
        <v>162</v>
      </c>
      <c r="D86" s="1" t="s">
        <v>28</v>
      </c>
      <c r="E86" s="17">
        <v>409.54000000000815</v>
      </c>
      <c r="F86" s="17">
        <v>306.41999999999825</v>
      </c>
      <c r="G86" s="17">
        <v>350.81999999999243</v>
      </c>
      <c r="H86" s="17">
        <v>209.62000000000262</v>
      </c>
      <c r="I86" s="17">
        <v>176.91999999999825</v>
      </c>
      <c r="J86" s="17">
        <v>0</v>
      </c>
      <c r="K86" s="17">
        <v>216.55000000000291</v>
      </c>
      <c r="L86" s="17">
        <v>309.00999999999476</v>
      </c>
      <c r="M86" s="17">
        <v>120.03000000000247</v>
      </c>
      <c r="N86" s="17">
        <v>126.38999999999942</v>
      </c>
      <c r="O86" s="17">
        <v>170.18000000000029</v>
      </c>
      <c r="P86" s="17">
        <v>231.72000000000116</v>
      </c>
      <c r="Q86" s="20">
        <v>20.480000000000473</v>
      </c>
      <c r="R86" s="20">
        <v>15.320000000000164</v>
      </c>
      <c r="S86" s="20">
        <v>17.539999999999964</v>
      </c>
      <c r="T86" s="20">
        <v>10.480000000000018</v>
      </c>
      <c r="U86" s="20">
        <v>8.8500000000001364</v>
      </c>
      <c r="V86" s="20">
        <v>0</v>
      </c>
      <c r="W86" s="20">
        <v>10.829999999999927</v>
      </c>
      <c r="X86" s="20">
        <v>15.449999999999818</v>
      </c>
      <c r="Y86" s="20">
        <v>6.0099999999999909</v>
      </c>
      <c r="Z86" s="20">
        <v>6.3199999999999363</v>
      </c>
      <c r="AA86" s="20">
        <v>8.5099999999999909</v>
      </c>
      <c r="AB86" s="20">
        <v>11.579999999999927</v>
      </c>
      <c r="AC86" s="17">
        <v>151.20999999999913</v>
      </c>
      <c r="AD86" s="17">
        <v>111.63999999999942</v>
      </c>
      <c r="AE86" s="17">
        <v>126.21999999999753</v>
      </c>
      <c r="AF86" s="17">
        <v>74.479999999999563</v>
      </c>
      <c r="AG86" s="17">
        <v>62.170000000000073</v>
      </c>
      <c r="AH86" s="17">
        <v>0</v>
      </c>
      <c r="AI86" s="17">
        <v>74.389999999999418</v>
      </c>
      <c r="AJ86" s="17">
        <v>104.90999999999985</v>
      </c>
      <c r="AK86" s="17">
        <v>40.260000000000218</v>
      </c>
      <c r="AL86" s="17">
        <v>41.909999999999854</v>
      </c>
      <c r="AM86" s="17">
        <v>55.860000000000582</v>
      </c>
      <c r="AN86" s="17">
        <v>75.289999999999054</v>
      </c>
      <c r="AO86" s="20">
        <f t="shared" si="9"/>
        <v>581.23000000000775</v>
      </c>
      <c r="AP86" s="20">
        <f t="shared" si="18"/>
        <v>433.37999999999784</v>
      </c>
      <c r="AQ86" s="20">
        <f t="shared" si="18"/>
        <v>494.57999999998992</v>
      </c>
      <c r="AR86" s="20">
        <f t="shared" si="18"/>
        <v>294.5800000000022</v>
      </c>
      <c r="AS86" s="20">
        <f t="shared" si="18"/>
        <v>247.93999999999846</v>
      </c>
      <c r="AT86" s="20">
        <f t="shared" si="18"/>
        <v>0</v>
      </c>
      <c r="AU86" s="20">
        <f t="shared" si="18"/>
        <v>301.77000000000226</v>
      </c>
      <c r="AV86" s="20">
        <f t="shared" si="18"/>
        <v>429.36999999999443</v>
      </c>
      <c r="AW86" s="20">
        <f t="shared" si="18"/>
        <v>166.30000000000268</v>
      </c>
      <c r="AX86" s="20">
        <f t="shared" si="18"/>
        <v>174.61999999999921</v>
      </c>
      <c r="AY86" s="20">
        <f t="shared" si="18"/>
        <v>234.55000000000086</v>
      </c>
      <c r="AZ86" s="20">
        <f t="shared" si="18"/>
        <v>318.59000000000015</v>
      </c>
      <c r="BA86" s="17">
        <v>4.8</v>
      </c>
      <c r="BB86" s="17">
        <v>3.59</v>
      </c>
      <c r="BC86" s="17">
        <v>4.1100000000000003</v>
      </c>
      <c r="BD86" s="17">
        <v>2.46</v>
      </c>
      <c r="BE86" s="17">
        <v>2.0699999999999998</v>
      </c>
      <c r="BF86" s="17">
        <v>0</v>
      </c>
      <c r="BG86" s="17">
        <v>2.54</v>
      </c>
      <c r="BH86" s="17">
        <v>3.62</v>
      </c>
      <c r="BI86" s="17">
        <v>1.41</v>
      </c>
      <c r="BJ86" s="17">
        <v>1.48</v>
      </c>
      <c r="BK86" s="17">
        <v>1.99</v>
      </c>
      <c r="BL86" s="17">
        <v>2.71</v>
      </c>
      <c r="BM86" s="20">
        <f t="shared" si="10"/>
        <v>586.0300000000077</v>
      </c>
      <c r="BN86" s="20">
        <f t="shared" si="19"/>
        <v>436.96999999999781</v>
      </c>
      <c r="BO86" s="20">
        <f t="shared" si="19"/>
        <v>498.68999999998994</v>
      </c>
      <c r="BP86" s="20">
        <f t="shared" si="19"/>
        <v>297.04000000000218</v>
      </c>
      <c r="BQ86" s="20">
        <f t="shared" si="19"/>
        <v>250.00999999999846</v>
      </c>
      <c r="BR86" s="20">
        <f t="shared" si="19"/>
        <v>0</v>
      </c>
      <c r="BS86" s="20">
        <f t="shared" si="19"/>
        <v>304.31000000000228</v>
      </c>
      <c r="BT86" s="20">
        <f t="shared" si="19"/>
        <v>432.98999999999444</v>
      </c>
      <c r="BU86" s="20">
        <f t="shared" si="19"/>
        <v>167.71000000000268</v>
      </c>
      <c r="BV86" s="20">
        <f t="shared" si="19"/>
        <v>176.0999999999992</v>
      </c>
      <c r="BW86" s="20">
        <f t="shared" si="19"/>
        <v>236.54000000000087</v>
      </c>
      <c r="BX86" s="20">
        <f t="shared" si="19"/>
        <v>321.30000000000013</v>
      </c>
      <c r="BY86" s="17">
        <f t="shared" si="14"/>
        <v>2627.2000000000007</v>
      </c>
      <c r="BZ86" s="17">
        <f t="shared" si="15"/>
        <v>131.37000000000035</v>
      </c>
      <c r="CA86" s="17">
        <f t="shared" si="16"/>
        <v>949.11999999999477</v>
      </c>
      <c r="CB86" s="17">
        <f t="shared" si="17"/>
        <v>3707.6899999999955</v>
      </c>
    </row>
    <row r="87" spans="1:80" x14ac:dyDescent="0.25">
      <c r="A87" t="str">
        <f t="shared" si="11"/>
        <v>PWX.SPCEXP</v>
      </c>
      <c r="B87" s="1" t="s">
        <v>99</v>
      </c>
      <c r="C87" s="1" t="s">
        <v>221</v>
      </c>
      <c r="D87" s="1" t="s">
        <v>74</v>
      </c>
      <c r="E87" s="17">
        <v>14.849999999999909</v>
      </c>
      <c r="F87" s="17">
        <v>20.130000000000109</v>
      </c>
      <c r="G87" s="17">
        <v>15</v>
      </c>
      <c r="H87" s="17">
        <v>0</v>
      </c>
      <c r="I87" s="17">
        <v>0</v>
      </c>
      <c r="J87" s="17">
        <v>7.3599999999999</v>
      </c>
      <c r="K87" s="17">
        <v>11.760000000000218</v>
      </c>
      <c r="L87" s="17">
        <v>0</v>
      </c>
      <c r="M87" s="17">
        <v>0.53000000000000114</v>
      </c>
      <c r="N87" s="17">
        <v>0</v>
      </c>
      <c r="O87" s="17">
        <v>1.3999999999999773</v>
      </c>
      <c r="P87" s="17">
        <v>9.2999999999999545</v>
      </c>
      <c r="Q87" s="20">
        <v>0.73999999999998067</v>
      </c>
      <c r="R87" s="20">
        <v>1.0099999999999909</v>
      </c>
      <c r="S87" s="20">
        <v>0.75</v>
      </c>
      <c r="T87" s="20">
        <v>0</v>
      </c>
      <c r="U87" s="20">
        <v>0</v>
      </c>
      <c r="V87" s="20">
        <v>0.37000000000000455</v>
      </c>
      <c r="W87" s="20">
        <v>0.57999999999999829</v>
      </c>
      <c r="X87" s="20">
        <v>0</v>
      </c>
      <c r="Y87" s="20">
        <v>3.0000000000000249E-2</v>
      </c>
      <c r="Z87" s="20">
        <v>0</v>
      </c>
      <c r="AA87" s="20">
        <v>7.0000000000000284E-2</v>
      </c>
      <c r="AB87" s="20">
        <v>0.46000000000000796</v>
      </c>
      <c r="AC87" s="17">
        <v>5.4800000000000182</v>
      </c>
      <c r="AD87" s="17">
        <v>7.3300000000001546</v>
      </c>
      <c r="AE87" s="17">
        <v>5.3900000000001</v>
      </c>
      <c r="AF87" s="17">
        <v>0</v>
      </c>
      <c r="AG87" s="17">
        <v>0</v>
      </c>
      <c r="AH87" s="17">
        <v>2.5600000000000591</v>
      </c>
      <c r="AI87" s="17">
        <v>4.0399999999999636</v>
      </c>
      <c r="AJ87" s="17">
        <v>0</v>
      </c>
      <c r="AK87" s="17">
        <v>0.17999999999999972</v>
      </c>
      <c r="AL87" s="17">
        <v>0</v>
      </c>
      <c r="AM87" s="17">
        <v>0.46000000000000796</v>
      </c>
      <c r="AN87" s="17">
        <v>3.0300000000000296</v>
      </c>
      <c r="AO87" s="20">
        <f t="shared" ref="AO87:AZ137" si="20">E87+Q87+AC87</f>
        <v>21.069999999999908</v>
      </c>
      <c r="AP87" s="20">
        <f t="shared" si="18"/>
        <v>28.470000000000255</v>
      </c>
      <c r="AQ87" s="20">
        <f t="shared" si="18"/>
        <v>21.1400000000001</v>
      </c>
      <c r="AR87" s="20">
        <f t="shared" si="18"/>
        <v>0</v>
      </c>
      <c r="AS87" s="20">
        <f t="shared" si="18"/>
        <v>0</v>
      </c>
      <c r="AT87" s="20">
        <f t="shared" si="18"/>
        <v>10.289999999999964</v>
      </c>
      <c r="AU87" s="20">
        <f t="shared" si="18"/>
        <v>16.38000000000018</v>
      </c>
      <c r="AV87" s="20">
        <f t="shared" si="18"/>
        <v>0</v>
      </c>
      <c r="AW87" s="20">
        <f t="shared" si="18"/>
        <v>0.7400000000000011</v>
      </c>
      <c r="AX87" s="20">
        <f t="shared" si="18"/>
        <v>0</v>
      </c>
      <c r="AY87" s="20">
        <f t="shared" si="18"/>
        <v>1.9299999999999855</v>
      </c>
      <c r="AZ87" s="20">
        <f t="shared" si="18"/>
        <v>12.789999999999992</v>
      </c>
      <c r="BA87" s="17">
        <v>0.17</v>
      </c>
      <c r="BB87" s="17">
        <v>0.24</v>
      </c>
      <c r="BC87" s="17">
        <v>0.18</v>
      </c>
      <c r="BD87" s="17">
        <v>0</v>
      </c>
      <c r="BE87" s="17">
        <v>0</v>
      </c>
      <c r="BF87" s="17">
        <v>0.09</v>
      </c>
      <c r="BG87" s="17">
        <v>0.14000000000000001</v>
      </c>
      <c r="BH87" s="17">
        <v>0</v>
      </c>
      <c r="BI87" s="17">
        <v>0.01</v>
      </c>
      <c r="BJ87" s="17">
        <v>0</v>
      </c>
      <c r="BK87" s="17">
        <v>0.02</v>
      </c>
      <c r="BL87" s="17">
        <v>0.11</v>
      </c>
      <c r="BM87" s="20">
        <f t="shared" ref="BM87:BX137" si="21">AO87+BA87</f>
        <v>21.23999999999991</v>
      </c>
      <c r="BN87" s="20">
        <f t="shared" si="19"/>
        <v>28.710000000000253</v>
      </c>
      <c r="BO87" s="20">
        <f t="shared" si="19"/>
        <v>21.3200000000001</v>
      </c>
      <c r="BP87" s="20">
        <f t="shared" si="19"/>
        <v>0</v>
      </c>
      <c r="BQ87" s="20">
        <f t="shared" si="19"/>
        <v>0</v>
      </c>
      <c r="BR87" s="20">
        <f t="shared" si="19"/>
        <v>10.379999999999963</v>
      </c>
      <c r="BS87" s="20">
        <f t="shared" si="19"/>
        <v>16.520000000000181</v>
      </c>
      <c r="BT87" s="20">
        <f t="shared" si="19"/>
        <v>0</v>
      </c>
      <c r="BU87" s="20">
        <f t="shared" si="19"/>
        <v>0.75000000000000111</v>
      </c>
      <c r="BV87" s="20">
        <f t="shared" si="19"/>
        <v>0</v>
      </c>
      <c r="BW87" s="20">
        <f t="shared" si="19"/>
        <v>1.9499999999999855</v>
      </c>
      <c r="BX87" s="20">
        <f t="shared" si="19"/>
        <v>12.899999999999991</v>
      </c>
      <c r="BY87" s="17">
        <f t="shared" si="14"/>
        <v>80.330000000000069</v>
      </c>
      <c r="BZ87" s="17">
        <f t="shared" si="15"/>
        <v>4.0099999999999829</v>
      </c>
      <c r="CA87" s="17">
        <f t="shared" si="16"/>
        <v>29.430000000000334</v>
      </c>
      <c r="CB87" s="17">
        <f t="shared" si="17"/>
        <v>113.77000000000039</v>
      </c>
    </row>
    <row r="88" spans="1:80" x14ac:dyDescent="0.25">
      <c r="A88" t="str">
        <f t="shared" si="11"/>
        <v>PWX.BCHIMP</v>
      </c>
      <c r="B88" s="1" t="s">
        <v>99</v>
      </c>
      <c r="C88" s="1" t="s">
        <v>163</v>
      </c>
      <c r="D88" s="1" t="s">
        <v>21</v>
      </c>
      <c r="E88" s="17">
        <v>2539.5</v>
      </c>
      <c r="F88" s="17">
        <v>864.62000000000262</v>
      </c>
      <c r="G88" s="17">
        <v>2077.820000000007</v>
      </c>
      <c r="H88" s="17">
        <v>5024.8399999999674</v>
      </c>
      <c r="I88" s="17">
        <v>3360.0299999999988</v>
      </c>
      <c r="J88" s="17">
        <v>4938.1899999999732</v>
      </c>
      <c r="K88" s="17">
        <v>2031.0600000000122</v>
      </c>
      <c r="L88" s="17">
        <v>2476.039999999979</v>
      </c>
      <c r="M88" s="17">
        <v>3490.5100000000093</v>
      </c>
      <c r="N88" s="17">
        <v>5610.2200000000012</v>
      </c>
      <c r="O88" s="17">
        <v>4866.25</v>
      </c>
      <c r="P88" s="17">
        <v>5247.1600000000035</v>
      </c>
      <c r="Q88" s="20">
        <v>126.98000000000002</v>
      </c>
      <c r="R88" s="20">
        <v>43.230000000000018</v>
      </c>
      <c r="S88" s="20">
        <v>103.88999999999987</v>
      </c>
      <c r="T88" s="20">
        <v>251.24999999999977</v>
      </c>
      <c r="U88" s="20">
        <v>168</v>
      </c>
      <c r="V88" s="20">
        <v>246.91000000000008</v>
      </c>
      <c r="W88" s="20">
        <v>101.55000000000007</v>
      </c>
      <c r="X88" s="20">
        <v>123.81000000000006</v>
      </c>
      <c r="Y88" s="20">
        <v>174.51999999999998</v>
      </c>
      <c r="Z88" s="20">
        <v>280.52000000000044</v>
      </c>
      <c r="AA88" s="20">
        <v>243.30999999999949</v>
      </c>
      <c r="AB88" s="20">
        <v>262.36000000000058</v>
      </c>
      <c r="AC88" s="17">
        <v>937.62000000000262</v>
      </c>
      <c r="AD88" s="17">
        <v>315.01999999999953</v>
      </c>
      <c r="AE88" s="17">
        <v>747.56999999999971</v>
      </c>
      <c r="AF88" s="17">
        <v>1785.5199999999986</v>
      </c>
      <c r="AG88" s="17">
        <v>1180.8700000000008</v>
      </c>
      <c r="AH88" s="17">
        <v>1715.6400000000012</v>
      </c>
      <c r="AI88" s="17">
        <v>697.72999999999956</v>
      </c>
      <c r="AJ88" s="17">
        <v>840.63000000000011</v>
      </c>
      <c r="AK88" s="17">
        <v>1171.0100000000002</v>
      </c>
      <c r="AL88" s="17">
        <v>1860.2900000000081</v>
      </c>
      <c r="AM88" s="17">
        <v>1597.1100000000006</v>
      </c>
      <c r="AN88" s="17">
        <v>1704.9300000000003</v>
      </c>
      <c r="AO88" s="20">
        <f t="shared" si="20"/>
        <v>3604.1000000000026</v>
      </c>
      <c r="AP88" s="20">
        <f t="shared" si="18"/>
        <v>1222.8700000000022</v>
      </c>
      <c r="AQ88" s="20">
        <f t="shared" si="18"/>
        <v>2929.2800000000066</v>
      </c>
      <c r="AR88" s="20">
        <f t="shared" si="18"/>
        <v>7061.609999999966</v>
      </c>
      <c r="AS88" s="20">
        <f t="shared" si="18"/>
        <v>4708.8999999999996</v>
      </c>
      <c r="AT88" s="20">
        <f t="shared" si="18"/>
        <v>6900.7399999999743</v>
      </c>
      <c r="AU88" s="20">
        <f t="shared" si="18"/>
        <v>2830.340000000012</v>
      </c>
      <c r="AV88" s="20">
        <f t="shared" si="18"/>
        <v>3440.4799999999791</v>
      </c>
      <c r="AW88" s="20">
        <f t="shared" si="18"/>
        <v>4836.04000000001</v>
      </c>
      <c r="AX88" s="20">
        <f t="shared" si="18"/>
        <v>7751.0300000000097</v>
      </c>
      <c r="AY88" s="20">
        <f t="shared" si="18"/>
        <v>6706.67</v>
      </c>
      <c r="AZ88" s="20">
        <f t="shared" si="18"/>
        <v>7214.4500000000044</v>
      </c>
      <c r="BA88" s="17">
        <v>29.74</v>
      </c>
      <c r="BB88" s="17">
        <v>10.130000000000001</v>
      </c>
      <c r="BC88" s="17">
        <v>24.34</v>
      </c>
      <c r="BD88" s="17">
        <v>58.85</v>
      </c>
      <c r="BE88" s="17">
        <v>39.35</v>
      </c>
      <c r="BF88" s="17">
        <v>57.84</v>
      </c>
      <c r="BG88" s="17">
        <v>23.79</v>
      </c>
      <c r="BH88" s="17">
        <v>29</v>
      </c>
      <c r="BI88" s="17">
        <v>40.880000000000003</v>
      </c>
      <c r="BJ88" s="17">
        <v>65.709999999999994</v>
      </c>
      <c r="BK88" s="17">
        <v>56.99</v>
      </c>
      <c r="BL88" s="17">
        <v>61.46</v>
      </c>
      <c r="BM88" s="20">
        <f t="shared" si="21"/>
        <v>3633.8400000000024</v>
      </c>
      <c r="BN88" s="20">
        <f t="shared" si="19"/>
        <v>1233.0000000000023</v>
      </c>
      <c r="BO88" s="20">
        <f t="shared" si="19"/>
        <v>2953.6200000000067</v>
      </c>
      <c r="BP88" s="20">
        <f t="shared" si="19"/>
        <v>7120.4599999999664</v>
      </c>
      <c r="BQ88" s="20">
        <f t="shared" si="19"/>
        <v>4748.25</v>
      </c>
      <c r="BR88" s="20">
        <f t="shared" si="19"/>
        <v>6958.5799999999745</v>
      </c>
      <c r="BS88" s="20">
        <f t="shared" si="19"/>
        <v>2854.1300000000119</v>
      </c>
      <c r="BT88" s="20">
        <f t="shared" si="19"/>
        <v>3469.4799999999791</v>
      </c>
      <c r="BU88" s="20">
        <f t="shared" si="19"/>
        <v>4876.9200000000101</v>
      </c>
      <c r="BV88" s="20">
        <f t="shared" si="19"/>
        <v>7816.7400000000098</v>
      </c>
      <c r="BW88" s="20">
        <f t="shared" si="19"/>
        <v>6763.66</v>
      </c>
      <c r="BX88" s="20">
        <f t="shared" si="19"/>
        <v>7275.9100000000044</v>
      </c>
      <c r="BY88" s="17">
        <f t="shared" si="14"/>
        <v>42526.239999999954</v>
      </c>
      <c r="BZ88" s="17">
        <f t="shared" si="15"/>
        <v>2126.3300000000004</v>
      </c>
      <c r="CA88" s="17">
        <f t="shared" si="16"/>
        <v>15052.02000000001</v>
      </c>
      <c r="CB88" s="17">
        <f t="shared" si="17"/>
        <v>59704.589999999967</v>
      </c>
    </row>
    <row r="89" spans="1:80" x14ac:dyDescent="0.25">
      <c r="A89" t="str">
        <f t="shared" si="11"/>
        <v>PWX.SPCIMP</v>
      </c>
      <c r="B89" s="1" t="s">
        <v>99</v>
      </c>
      <c r="C89" s="1" t="s">
        <v>222</v>
      </c>
      <c r="D89" s="1" t="s">
        <v>73</v>
      </c>
      <c r="E89" s="17">
        <v>303.55999999999767</v>
      </c>
      <c r="F89" s="17">
        <v>633.34000000000378</v>
      </c>
      <c r="G89" s="17">
        <v>841.16000000000349</v>
      </c>
      <c r="H89" s="17">
        <v>2351.1300000000047</v>
      </c>
      <c r="I89" s="17">
        <v>1202.9400000000023</v>
      </c>
      <c r="J89" s="17">
        <v>591.24000000000524</v>
      </c>
      <c r="K89" s="17">
        <v>547.44999999999709</v>
      </c>
      <c r="L89" s="17">
        <v>1260.0099999999948</v>
      </c>
      <c r="M89" s="17">
        <v>297.4900000000016</v>
      </c>
      <c r="N89" s="17">
        <v>721.52000000000407</v>
      </c>
      <c r="O89" s="17">
        <v>1086.1100000000151</v>
      </c>
      <c r="P89" s="17">
        <v>1125.2400000000052</v>
      </c>
      <c r="Q89" s="20">
        <v>15.180000000000064</v>
      </c>
      <c r="R89" s="20">
        <v>31.669999999999618</v>
      </c>
      <c r="S89" s="20">
        <v>42.049999999999727</v>
      </c>
      <c r="T89" s="20">
        <v>117.54999999999927</v>
      </c>
      <c r="U89" s="20">
        <v>60.139999999999418</v>
      </c>
      <c r="V89" s="20">
        <v>29.559999999999945</v>
      </c>
      <c r="W89" s="20">
        <v>27.369999999999891</v>
      </c>
      <c r="X89" s="20">
        <v>63</v>
      </c>
      <c r="Y89" s="20">
        <v>14.880000000000109</v>
      </c>
      <c r="Z89" s="20">
        <v>36.079999999999927</v>
      </c>
      <c r="AA89" s="20">
        <v>54.300000000000182</v>
      </c>
      <c r="AB89" s="20">
        <v>56.259999999999309</v>
      </c>
      <c r="AC89" s="17">
        <v>112.07999999999993</v>
      </c>
      <c r="AD89" s="17">
        <v>230.75</v>
      </c>
      <c r="AE89" s="17">
        <v>302.63999999999942</v>
      </c>
      <c r="AF89" s="17">
        <v>835.45000000000437</v>
      </c>
      <c r="AG89" s="17">
        <v>422.77000000000044</v>
      </c>
      <c r="AH89" s="17">
        <v>205.41000000000167</v>
      </c>
      <c r="AI89" s="17">
        <v>188.06999999999971</v>
      </c>
      <c r="AJ89" s="17">
        <v>427.79000000000087</v>
      </c>
      <c r="AK89" s="17">
        <v>99.800000000000182</v>
      </c>
      <c r="AL89" s="17">
        <v>239.25</v>
      </c>
      <c r="AM89" s="17">
        <v>356.46000000000276</v>
      </c>
      <c r="AN89" s="17">
        <v>365.62000000000262</v>
      </c>
      <c r="AO89" s="20">
        <f t="shared" si="20"/>
        <v>430.81999999999766</v>
      </c>
      <c r="AP89" s="20">
        <f t="shared" si="18"/>
        <v>895.7600000000034</v>
      </c>
      <c r="AQ89" s="20">
        <f t="shared" si="18"/>
        <v>1185.8500000000026</v>
      </c>
      <c r="AR89" s="20">
        <f t="shared" si="18"/>
        <v>3304.1300000000083</v>
      </c>
      <c r="AS89" s="20">
        <f t="shared" si="18"/>
        <v>1685.8500000000022</v>
      </c>
      <c r="AT89" s="20">
        <f t="shared" si="18"/>
        <v>826.21000000000686</v>
      </c>
      <c r="AU89" s="20">
        <f t="shared" si="18"/>
        <v>762.88999999999669</v>
      </c>
      <c r="AV89" s="20">
        <f t="shared" si="18"/>
        <v>1750.7999999999956</v>
      </c>
      <c r="AW89" s="20">
        <f t="shared" si="18"/>
        <v>412.17000000000189</v>
      </c>
      <c r="AX89" s="20">
        <f t="shared" si="18"/>
        <v>996.850000000004</v>
      </c>
      <c r="AY89" s="20">
        <f t="shared" si="18"/>
        <v>1496.8700000000181</v>
      </c>
      <c r="AZ89" s="20">
        <f t="shared" si="18"/>
        <v>1547.1200000000072</v>
      </c>
      <c r="BA89" s="17">
        <v>3.56</v>
      </c>
      <c r="BB89" s="17">
        <v>7.42</v>
      </c>
      <c r="BC89" s="17">
        <v>9.85</v>
      </c>
      <c r="BD89" s="17">
        <v>27.54</v>
      </c>
      <c r="BE89" s="17">
        <v>14.09</v>
      </c>
      <c r="BF89" s="17">
        <v>6.92</v>
      </c>
      <c r="BG89" s="17">
        <v>6.41</v>
      </c>
      <c r="BH89" s="17">
        <v>14.76</v>
      </c>
      <c r="BI89" s="17">
        <v>3.48</v>
      </c>
      <c r="BJ89" s="17">
        <v>8.4499999999999993</v>
      </c>
      <c r="BK89" s="17">
        <v>12.72</v>
      </c>
      <c r="BL89" s="17">
        <v>13.18</v>
      </c>
      <c r="BM89" s="20">
        <f t="shared" si="21"/>
        <v>434.37999999999766</v>
      </c>
      <c r="BN89" s="20">
        <f t="shared" si="19"/>
        <v>903.18000000000336</v>
      </c>
      <c r="BO89" s="20">
        <f t="shared" si="19"/>
        <v>1195.7000000000025</v>
      </c>
      <c r="BP89" s="20">
        <f t="shared" si="19"/>
        <v>3331.6700000000083</v>
      </c>
      <c r="BQ89" s="20">
        <f t="shared" si="19"/>
        <v>1699.9400000000021</v>
      </c>
      <c r="BR89" s="20">
        <f t="shared" si="19"/>
        <v>833.13000000000682</v>
      </c>
      <c r="BS89" s="20">
        <f t="shared" si="19"/>
        <v>769.29999999999666</v>
      </c>
      <c r="BT89" s="20">
        <f t="shared" si="19"/>
        <v>1765.5599999999956</v>
      </c>
      <c r="BU89" s="20">
        <f t="shared" si="19"/>
        <v>415.65000000000191</v>
      </c>
      <c r="BV89" s="20">
        <f t="shared" si="19"/>
        <v>1005.300000000004</v>
      </c>
      <c r="BW89" s="20">
        <f t="shared" si="19"/>
        <v>1509.5900000000181</v>
      </c>
      <c r="BX89" s="20">
        <f t="shared" si="19"/>
        <v>1560.3000000000072</v>
      </c>
      <c r="BY89" s="17">
        <f t="shared" si="14"/>
        <v>10961.190000000035</v>
      </c>
      <c r="BZ89" s="17">
        <f t="shared" si="15"/>
        <v>548.03999999999746</v>
      </c>
      <c r="CA89" s="17">
        <f t="shared" si="16"/>
        <v>3914.4700000000116</v>
      </c>
      <c r="CB89" s="17">
        <f t="shared" si="17"/>
        <v>15423.700000000046</v>
      </c>
    </row>
    <row r="90" spans="1:80" x14ac:dyDescent="0.25">
      <c r="A90" t="str">
        <f t="shared" si="11"/>
        <v>CUPC.RB1</v>
      </c>
      <c r="B90" s="1" t="s">
        <v>153</v>
      </c>
      <c r="C90" s="1" t="s">
        <v>223</v>
      </c>
      <c r="D90" s="1" t="s">
        <v>223</v>
      </c>
      <c r="E90" s="17">
        <v>0</v>
      </c>
      <c r="F90" s="17">
        <v>0</v>
      </c>
      <c r="G90" s="17">
        <v>0</v>
      </c>
      <c r="H90" s="17">
        <v>0</v>
      </c>
      <c r="I90" s="17">
        <v>0</v>
      </c>
      <c r="J90" s="17">
        <v>0</v>
      </c>
      <c r="K90" s="17">
        <v>0</v>
      </c>
      <c r="L90" s="17">
        <v>0</v>
      </c>
      <c r="M90" s="17">
        <v>0</v>
      </c>
      <c r="N90" s="17">
        <v>0</v>
      </c>
      <c r="O90" s="17">
        <v>0</v>
      </c>
      <c r="P90" s="17">
        <v>0</v>
      </c>
      <c r="Q90" s="20">
        <v>0</v>
      </c>
      <c r="R90" s="20">
        <v>0</v>
      </c>
      <c r="S90" s="20">
        <v>0</v>
      </c>
      <c r="T90" s="20">
        <v>0</v>
      </c>
      <c r="U90" s="20">
        <v>0</v>
      </c>
      <c r="V90" s="20">
        <v>0</v>
      </c>
      <c r="W90" s="20">
        <v>0</v>
      </c>
      <c r="X90" s="20">
        <v>0</v>
      </c>
      <c r="Y90" s="20">
        <v>0</v>
      </c>
      <c r="Z90" s="20">
        <v>0</v>
      </c>
      <c r="AA90" s="20">
        <v>0</v>
      </c>
      <c r="AB90" s="20">
        <v>0</v>
      </c>
      <c r="AC90" s="17">
        <v>0</v>
      </c>
      <c r="AD90" s="17">
        <v>0</v>
      </c>
      <c r="AE90" s="17">
        <v>0</v>
      </c>
      <c r="AF90" s="17">
        <v>0</v>
      </c>
      <c r="AG90" s="17">
        <v>0</v>
      </c>
      <c r="AH90" s="17">
        <v>0</v>
      </c>
      <c r="AI90" s="17">
        <v>0</v>
      </c>
      <c r="AJ90" s="17">
        <v>0</v>
      </c>
      <c r="AK90" s="17">
        <v>0</v>
      </c>
      <c r="AL90" s="17">
        <v>0</v>
      </c>
      <c r="AM90" s="17">
        <v>0</v>
      </c>
      <c r="AN90" s="17">
        <v>0</v>
      </c>
      <c r="AO90" s="20">
        <f t="shared" si="20"/>
        <v>0</v>
      </c>
      <c r="AP90" s="20">
        <f t="shared" si="18"/>
        <v>0</v>
      </c>
      <c r="AQ90" s="20">
        <f t="shared" si="18"/>
        <v>0</v>
      </c>
      <c r="AR90" s="20">
        <f t="shared" si="18"/>
        <v>0</v>
      </c>
      <c r="AS90" s="20">
        <f t="shared" si="18"/>
        <v>0</v>
      </c>
      <c r="AT90" s="20">
        <f t="shared" si="18"/>
        <v>0</v>
      </c>
      <c r="AU90" s="20">
        <f t="shared" si="18"/>
        <v>0</v>
      </c>
      <c r="AV90" s="20">
        <f t="shared" si="18"/>
        <v>0</v>
      </c>
      <c r="AW90" s="20">
        <f t="shared" si="18"/>
        <v>0</v>
      </c>
      <c r="AX90" s="20">
        <f t="shared" si="18"/>
        <v>0</v>
      </c>
      <c r="AY90" s="20">
        <f t="shared" si="18"/>
        <v>0</v>
      </c>
      <c r="AZ90" s="20">
        <f t="shared" si="18"/>
        <v>0</v>
      </c>
      <c r="BA90" s="17">
        <v>0</v>
      </c>
      <c r="BB90" s="17">
        <v>0</v>
      </c>
      <c r="BC90" s="17">
        <v>0</v>
      </c>
      <c r="BD90" s="17">
        <v>0</v>
      </c>
      <c r="BE90" s="17">
        <v>0</v>
      </c>
      <c r="BF90" s="17">
        <v>0</v>
      </c>
      <c r="BG90" s="17">
        <v>0</v>
      </c>
      <c r="BH90" s="17">
        <v>0</v>
      </c>
      <c r="BI90" s="17">
        <v>0</v>
      </c>
      <c r="BJ90" s="17">
        <v>0</v>
      </c>
      <c r="BK90" s="17">
        <v>0</v>
      </c>
      <c r="BL90" s="17">
        <v>0</v>
      </c>
      <c r="BM90" s="20">
        <f t="shared" si="21"/>
        <v>0</v>
      </c>
      <c r="BN90" s="20">
        <f t="shared" si="19"/>
        <v>0</v>
      </c>
      <c r="BO90" s="20">
        <f t="shared" si="19"/>
        <v>0</v>
      </c>
      <c r="BP90" s="20">
        <f t="shared" si="19"/>
        <v>0</v>
      </c>
      <c r="BQ90" s="20">
        <f t="shared" si="19"/>
        <v>0</v>
      </c>
      <c r="BR90" s="20">
        <f t="shared" si="19"/>
        <v>0</v>
      </c>
      <c r="BS90" s="20">
        <f t="shared" si="19"/>
        <v>0</v>
      </c>
      <c r="BT90" s="20">
        <f t="shared" si="19"/>
        <v>0</v>
      </c>
      <c r="BU90" s="20">
        <f t="shared" si="19"/>
        <v>0</v>
      </c>
      <c r="BV90" s="20">
        <f t="shared" si="19"/>
        <v>0</v>
      </c>
      <c r="BW90" s="20">
        <f t="shared" si="19"/>
        <v>0</v>
      </c>
      <c r="BX90" s="20">
        <f t="shared" si="19"/>
        <v>0</v>
      </c>
      <c r="BY90" s="17">
        <f t="shared" si="14"/>
        <v>0</v>
      </c>
      <c r="BZ90" s="17">
        <f t="shared" si="15"/>
        <v>0</v>
      </c>
      <c r="CA90" s="17">
        <f t="shared" si="16"/>
        <v>0</v>
      </c>
      <c r="CB90" s="17">
        <f t="shared" si="17"/>
        <v>0</v>
      </c>
    </row>
    <row r="91" spans="1:80" x14ac:dyDescent="0.25">
      <c r="A91" t="str">
        <f t="shared" si="11"/>
        <v>CUPC.RB2</v>
      </c>
      <c r="B91" s="1" t="s">
        <v>153</v>
      </c>
      <c r="C91" s="1" t="s">
        <v>224</v>
      </c>
      <c r="D91" s="1" t="s">
        <v>224</v>
      </c>
      <c r="E91" s="17">
        <v>103.69999999999709</v>
      </c>
      <c r="F91" s="17">
        <v>3.5900000000000318</v>
      </c>
      <c r="G91" s="17">
        <v>54.790000000000873</v>
      </c>
      <c r="H91" s="17">
        <v>146.11000000000058</v>
      </c>
      <c r="I91" s="17">
        <v>22.449999999999818</v>
      </c>
      <c r="J91" s="17">
        <v>98.56000000000131</v>
      </c>
      <c r="K91" s="17">
        <v>20.840000000000146</v>
      </c>
      <c r="L91" s="17">
        <v>70.180000000000291</v>
      </c>
      <c r="M91" s="17">
        <v>147.45999999999913</v>
      </c>
      <c r="N91" s="17">
        <v>132.2400000000016</v>
      </c>
      <c r="O91" s="17">
        <v>81.030000000002474</v>
      </c>
      <c r="P91" s="17">
        <v>10.449999999999818</v>
      </c>
      <c r="Q91" s="20">
        <v>5.1899999999998272</v>
      </c>
      <c r="R91" s="20">
        <v>0.17999999999999972</v>
      </c>
      <c r="S91" s="20">
        <v>2.7400000000000091</v>
      </c>
      <c r="T91" s="20">
        <v>7.3099999999999454</v>
      </c>
      <c r="U91" s="20">
        <v>1.1200000000000045</v>
      </c>
      <c r="V91" s="20">
        <v>4.9299999999998363</v>
      </c>
      <c r="W91" s="20">
        <v>1.0500000000000114</v>
      </c>
      <c r="X91" s="20">
        <v>3.5</v>
      </c>
      <c r="Y91" s="20">
        <v>7.3700000000001182</v>
      </c>
      <c r="Z91" s="20">
        <v>6.6099999999999</v>
      </c>
      <c r="AA91" s="20">
        <v>4.0499999999999545</v>
      </c>
      <c r="AB91" s="20">
        <v>0.52000000000001023</v>
      </c>
      <c r="AC91" s="17">
        <v>38.289999999999054</v>
      </c>
      <c r="AD91" s="17">
        <v>1.3100000000000023</v>
      </c>
      <c r="AE91" s="17">
        <v>19.710000000000036</v>
      </c>
      <c r="AF91" s="17">
        <v>51.920000000000073</v>
      </c>
      <c r="AG91" s="17">
        <v>7.8900000000001</v>
      </c>
      <c r="AH91" s="17">
        <v>34.239999999999782</v>
      </c>
      <c r="AI91" s="17">
        <v>7.1600000000000819</v>
      </c>
      <c r="AJ91" s="17">
        <v>23.829999999999927</v>
      </c>
      <c r="AK91" s="17">
        <v>49.469999999999345</v>
      </c>
      <c r="AL91" s="17">
        <v>43.850000000000364</v>
      </c>
      <c r="AM91" s="17">
        <v>26.589999999999236</v>
      </c>
      <c r="AN91" s="17">
        <v>3.3900000000001</v>
      </c>
      <c r="AO91" s="20">
        <f t="shared" si="20"/>
        <v>147.17999999999597</v>
      </c>
      <c r="AP91" s="20">
        <f t="shared" si="18"/>
        <v>5.0800000000000338</v>
      </c>
      <c r="AQ91" s="20">
        <f t="shared" si="18"/>
        <v>77.240000000000919</v>
      </c>
      <c r="AR91" s="20">
        <f t="shared" si="18"/>
        <v>205.3400000000006</v>
      </c>
      <c r="AS91" s="20">
        <f t="shared" si="18"/>
        <v>31.459999999999923</v>
      </c>
      <c r="AT91" s="20">
        <f t="shared" si="18"/>
        <v>137.73000000000093</v>
      </c>
      <c r="AU91" s="20">
        <f t="shared" si="18"/>
        <v>29.050000000000239</v>
      </c>
      <c r="AV91" s="20">
        <f t="shared" si="18"/>
        <v>97.510000000000218</v>
      </c>
      <c r="AW91" s="20">
        <f t="shared" si="18"/>
        <v>204.29999999999859</v>
      </c>
      <c r="AX91" s="20">
        <f t="shared" ref="AP91:AZ114" si="22">N91+Z91+AL91</f>
        <v>182.70000000000186</v>
      </c>
      <c r="AY91" s="20">
        <f t="shared" si="22"/>
        <v>111.67000000000166</v>
      </c>
      <c r="AZ91" s="20">
        <f t="shared" si="22"/>
        <v>14.359999999999928</v>
      </c>
      <c r="BA91" s="17">
        <v>1.21</v>
      </c>
      <c r="BB91" s="17">
        <v>0.04</v>
      </c>
      <c r="BC91" s="17">
        <v>0.64</v>
      </c>
      <c r="BD91" s="17">
        <v>1.71</v>
      </c>
      <c r="BE91" s="17">
        <v>0.26</v>
      </c>
      <c r="BF91" s="17">
        <v>1.1499999999999999</v>
      </c>
      <c r="BG91" s="17">
        <v>0.24</v>
      </c>
      <c r="BH91" s="17">
        <v>0.82</v>
      </c>
      <c r="BI91" s="17">
        <v>1.73</v>
      </c>
      <c r="BJ91" s="17">
        <v>1.55</v>
      </c>
      <c r="BK91" s="17">
        <v>0.95</v>
      </c>
      <c r="BL91" s="17">
        <v>0.12</v>
      </c>
      <c r="BM91" s="20">
        <f t="shared" si="21"/>
        <v>148.38999999999598</v>
      </c>
      <c r="BN91" s="20">
        <f t="shared" si="19"/>
        <v>5.1200000000000339</v>
      </c>
      <c r="BO91" s="20">
        <f t="shared" si="19"/>
        <v>77.880000000000919</v>
      </c>
      <c r="BP91" s="20">
        <f t="shared" si="19"/>
        <v>207.05000000000061</v>
      </c>
      <c r="BQ91" s="20">
        <f t="shared" si="19"/>
        <v>31.719999999999924</v>
      </c>
      <c r="BR91" s="20">
        <f t="shared" si="19"/>
        <v>138.88000000000093</v>
      </c>
      <c r="BS91" s="20">
        <f t="shared" si="19"/>
        <v>29.290000000000237</v>
      </c>
      <c r="BT91" s="20">
        <f t="shared" si="19"/>
        <v>98.330000000000211</v>
      </c>
      <c r="BU91" s="20">
        <f t="shared" si="19"/>
        <v>206.02999999999858</v>
      </c>
      <c r="BV91" s="20">
        <f t="shared" ref="BN91:BX114" si="23">AX91+BJ91</f>
        <v>184.25000000000188</v>
      </c>
      <c r="BW91" s="20">
        <f t="shared" si="23"/>
        <v>112.62000000000167</v>
      </c>
      <c r="BX91" s="20">
        <f t="shared" si="23"/>
        <v>14.479999999999928</v>
      </c>
      <c r="BY91" s="17">
        <f t="shared" si="14"/>
        <v>891.40000000000316</v>
      </c>
      <c r="BZ91" s="17">
        <f t="shared" si="15"/>
        <v>44.569999999999617</v>
      </c>
      <c r="CA91" s="17">
        <f t="shared" si="16"/>
        <v>318.06999999999806</v>
      </c>
      <c r="CB91" s="17">
        <f t="shared" si="17"/>
        <v>1254.0400000000009</v>
      </c>
    </row>
    <row r="92" spans="1:80" x14ac:dyDescent="0.25">
      <c r="A92" t="str">
        <f t="shared" si="11"/>
        <v>CUPC.RB3</v>
      </c>
      <c r="B92" s="1" t="s">
        <v>153</v>
      </c>
      <c r="C92" s="1" t="s">
        <v>225</v>
      </c>
      <c r="D92" s="1" t="s">
        <v>225</v>
      </c>
      <c r="E92" s="17">
        <v>0</v>
      </c>
      <c r="F92" s="17">
        <v>0</v>
      </c>
      <c r="G92" s="17">
        <v>0</v>
      </c>
      <c r="H92" s="17">
        <v>0</v>
      </c>
      <c r="I92" s="17">
        <v>0</v>
      </c>
      <c r="J92" s="17">
        <v>0</v>
      </c>
      <c r="K92" s="17">
        <v>0</v>
      </c>
      <c r="L92" s="17">
        <v>0</v>
      </c>
      <c r="M92" s="17">
        <v>0</v>
      </c>
      <c r="N92" s="17">
        <v>0</v>
      </c>
      <c r="O92" s="17">
        <v>0</v>
      </c>
      <c r="P92" s="17">
        <v>0</v>
      </c>
      <c r="Q92" s="20">
        <v>0</v>
      </c>
      <c r="R92" s="20">
        <v>0</v>
      </c>
      <c r="S92" s="20">
        <v>0</v>
      </c>
      <c r="T92" s="20">
        <v>0</v>
      </c>
      <c r="U92" s="20">
        <v>0</v>
      </c>
      <c r="V92" s="20">
        <v>0</v>
      </c>
      <c r="W92" s="20">
        <v>0</v>
      </c>
      <c r="X92" s="20">
        <v>0</v>
      </c>
      <c r="Y92" s="20">
        <v>0</v>
      </c>
      <c r="Z92" s="20">
        <v>0</v>
      </c>
      <c r="AA92" s="20">
        <v>0</v>
      </c>
      <c r="AB92" s="20">
        <v>0</v>
      </c>
      <c r="AC92" s="17">
        <v>0</v>
      </c>
      <c r="AD92" s="17">
        <v>0</v>
      </c>
      <c r="AE92" s="17">
        <v>0</v>
      </c>
      <c r="AF92" s="17">
        <v>0</v>
      </c>
      <c r="AG92" s="17">
        <v>0</v>
      </c>
      <c r="AH92" s="17">
        <v>0</v>
      </c>
      <c r="AI92" s="17">
        <v>0</v>
      </c>
      <c r="AJ92" s="17">
        <v>0</v>
      </c>
      <c r="AK92" s="17">
        <v>0</v>
      </c>
      <c r="AL92" s="17">
        <v>0</v>
      </c>
      <c r="AM92" s="17">
        <v>0</v>
      </c>
      <c r="AN92" s="17">
        <v>0</v>
      </c>
      <c r="AO92" s="20">
        <f t="shared" si="20"/>
        <v>0</v>
      </c>
      <c r="AP92" s="20">
        <f t="shared" si="22"/>
        <v>0</v>
      </c>
      <c r="AQ92" s="20">
        <f t="shared" si="22"/>
        <v>0</v>
      </c>
      <c r="AR92" s="20">
        <f t="shared" si="22"/>
        <v>0</v>
      </c>
      <c r="AS92" s="20">
        <f t="shared" si="22"/>
        <v>0</v>
      </c>
      <c r="AT92" s="20">
        <f t="shared" si="22"/>
        <v>0</v>
      </c>
      <c r="AU92" s="20">
        <f t="shared" si="22"/>
        <v>0</v>
      </c>
      <c r="AV92" s="20">
        <f t="shared" si="22"/>
        <v>0</v>
      </c>
      <c r="AW92" s="20">
        <f t="shared" si="22"/>
        <v>0</v>
      </c>
      <c r="AX92" s="20">
        <f t="shared" si="22"/>
        <v>0</v>
      </c>
      <c r="AY92" s="20">
        <f t="shared" si="22"/>
        <v>0</v>
      </c>
      <c r="AZ92" s="20">
        <f t="shared" si="22"/>
        <v>0</v>
      </c>
      <c r="BA92" s="17">
        <v>0</v>
      </c>
      <c r="BB92" s="17">
        <v>0</v>
      </c>
      <c r="BC92" s="17">
        <v>0</v>
      </c>
      <c r="BD92" s="17">
        <v>0</v>
      </c>
      <c r="BE92" s="17">
        <v>0</v>
      </c>
      <c r="BF92" s="17">
        <v>0</v>
      </c>
      <c r="BG92" s="17">
        <v>0</v>
      </c>
      <c r="BH92" s="17">
        <v>0</v>
      </c>
      <c r="BI92" s="17">
        <v>0</v>
      </c>
      <c r="BJ92" s="17">
        <v>0</v>
      </c>
      <c r="BK92" s="17">
        <v>0</v>
      </c>
      <c r="BL92" s="17">
        <v>0</v>
      </c>
      <c r="BM92" s="20">
        <f t="shared" si="21"/>
        <v>0</v>
      </c>
      <c r="BN92" s="20">
        <f t="shared" si="23"/>
        <v>0</v>
      </c>
      <c r="BO92" s="20">
        <f t="shared" si="23"/>
        <v>0</v>
      </c>
      <c r="BP92" s="20">
        <f t="shared" si="23"/>
        <v>0</v>
      </c>
      <c r="BQ92" s="20">
        <f t="shared" si="23"/>
        <v>0</v>
      </c>
      <c r="BR92" s="20">
        <f t="shared" si="23"/>
        <v>0</v>
      </c>
      <c r="BS92" s="20">
        <f t="shared" si="23"/>
        <v>0</v>
      </c>
      <c r="BT92" s="20">
        <f t="shared" si="23"/>
        <v>0</v>
      </c>
      <c r="BU92" s="20">
        <f t="shared" si="23"/>
        <v>0</v>
      </c>
      <c r="BV92" s="20">
        <f t="shared" si="23"/>
        <v>0</v>
      </c>
      <c r="BW92" s="20">
        <f t="shared" si="23"/>
        <v>0</v>
      </c>
      <c r="BX92" s="20">
        <f t="shared" si="23"/>
        <v>0</v>
      </c>
      <c r="BY92" s="17">
        <f t="shared" si="14"/>
        <v>0</v>
      </c>
      <c r="BZ92" s="17">
        <f t="shared" si="15"/>
        <v>0</v>
      </c>
      <c r="CA92" s="17">
        <f t="shared" si="16"/>
        <v>0</v>
      </c>
      <c r="CB92" s="17">
        <f t="shared" si="17"/>
        <v>0</v>
      </c>
    </row>
    <row r="93" spans="1:80" x14ac:dyDescent="0.25">
      <c r="A93" t="str">
        <f t="shared" si="11"/>
        <v>CUPC.RB5</v>
      </c>
      <c r="B93" s="1" t="s">
        <v>153</v>
      </c>
      <c r="C93" s="1" t="s">
        <v>164</v>
      </c>
      <c r="D93" s="1" t="s">
        <v>164</v>
      </c>
      <c r="E93" s="17">
        <v>248.39999999999418</v>
      </c>
      <c r="F93" s="17">
        <v>159.77999999999884</v>
      </c>
      <c r="G93" s="17">
        <v>266.94999999999709</v>
      </c>
      <c r="H93" s="17">
        <v>463.69000000000233</v>
      </c>
      <c r="I93" s="17">
        <v>350.67999999999302</v>
      </c>
      <c r="J93" s="17">
        <v>166.69000000000233</v>
      </c>
      <c r="K93" s="17">
        <v>202.14999999999418</v>
      </c>
      <c r="L93" s="17">
        <v>199.90000000000146</v>
      </c>
      <c r="M93" s="17">
        <v>373.70999999999185</v>
      </c>
      <c r="N93" s="17">
        <v>468.66000000000349</v>
      </c>
      <c r="O93" s="17">
        <v>329.50999999999476</v>
      </c>
      <c r="P93" s="17">
        <v>328.99000000000524</v>
      </c>
      <c r="Q93" s="20">
        <v>12.420000000000073</v>
      </c>
      <c r="R93" s="20">
        <v>7.9900000000000091</v>
      </c>
      <c r="S93" s="20">
        <v>13.340000000000146</v>
      </c>
      <c r="T93" s="20">
        <v>23.1899999999996</v>
      </c>
      <c r="U93" s="20">
        <v>17.539999999999964</v>
      </c>
      <c r="V93" s="20">
        <v>8.3300000000001546</v>
      </c>
      <c r="W93" s="20">
        <v>10.110000000000127</v>
      </c>
      <c r="X93" s="20">
        <v>9.9900000000000091</v>
      </c>
      <c r="Y93" s="20">
        <v>18.690000000000055</v>
      </c>
      <c r="Z93" s="20">
        <v>23.429999999999836</v>
      </c>
      <c r="AA93" s="20">
        <v>16.480000000000018</v>
      </c>
      <c r="AB93" s="20">
        <v>16.450000000000273</v>
      </c>
      <c r="AC93" s="17">
        <v>91.719999999997526</v>
      </c>
      <c r="AD93" s="17">
        <v>58.209999999999127</v>
      </c>
      <c r="AE93" s="17">
        <v>96.040000000000873</v>
      </c>
      <c r="AF93" s="17">
        <v>164.76000000000204</v>
      </c>
      <c r="AG93" s="17">
        <v>123.2400000000016</v>
      </c>
      <c r="AH93" s="17">
        <v>57.920000000000073</v>
      </c>
      <c r="AI93" s="17">
        <v>69.450000000000728</v>
      </c>
      <c r="AJ93" s="17">
        <v>67.8700000000008</v>
      </c>
      <c r="AK93" s="17">
        <v>125.36999999999898</v>
      </c>
      <c r="AL93" s="17">
        <v>155.39999999999782</v>
      </c>
      <c r="AM93" s="17">
        <v>108.13999999999942</v>
      </c>
      <c r="AN93" s="17">
        <v>106.89999999999964</v>
      </c>
      <c r="AO93" s="20">
        <f t="shared" si="20"/>
        <v>352.53999999999178</v>
      </c>
      <c r="AP93" s="20">
        <f t="shared" si="22"/>
        <v>225.97999999999797</v>
      </c>
      <c r="AQ93" s="20">
        <f t="shared" si="22"/>
        <v>376.32999999999811</v>
      </c>
      <c r="AR93" s="20">
        <f t="shared" si="22"/>
        <v>651.64000000000397</v>
      </c>
      <c r="AS93" s="20">
        <f t="shared" si="22"/>
        <v>491.45999999999458</v>
      </c>
      <c r="AT93" s="20">
        <f t="shared" si="22"/>
        <v>232.94000000000256</v>
      </c>
      <c r="AU93" s="20">
        <f t="shared" si="22"/>
        <v>281.70999999999503</v>
      </c>
      <c r="AV93" s="20">
        <f t="shared" si="22"/>
        <v>277.76000000000226</v>
      </c>
      <c r="AW93" s="20">
        <f t="shared" si="22"/>
        <v>517.76999999999089</v>
      </c>
      <c r="AX93" s="20">
        <f t="shared" si="22"/>
        <v>647.49000000000115</v>
      </c>
      <c r="AY93" s="20">
        <f t="shared" si="22"/>
        <v>454.1299999999942</v>
      </c>
      <c r="AZ93" s="20">
        <f t="shared" si="22"/>
        <v>452.34000000000515</v>
      </c>
      <c r="BA93" s="17">
        <v>2.91</v>
      </c>
      <c r="BB93" s="17">
        <v>1.87</v>
      </c>
      <c r="BC93" s="17">
        <v>3.13</v>
      </c>
      <c r="BD93" s="17">
        <v>5.43</v>
      </c>
      <c r="BE93" s="17">
        <v>4.1100000000000003</v>
      </c>
      <c r="BF93" s="17">
        <v>1.95</v>
      </c>
      <c r="BG93" s="17">
        <v>2.37</v>
      </c>
      <c r="BH93" s="17">
        <v>2.34</v>
      </c>
      <c r="BI93" s="17">
        <v>4.38</v>
      </c>
      <c r="BJ93" s="17">
        <v>5.49</v>
      </c>
      <c r="BK93" s="17">
        <v>3.86</v>
      </c>
      <c r="BL93" s="17">
        <v>3.85</v>
      </c>
      <c r="BM93" s="20">
        <f t="shared" si="21"/>
        <v>355.4499999999918</v>
      </c>
      <c r="BN93" s="20">
        <f t="shared" si="23"/>
        <v>227.84999999999798</v>
      </c>
      <c r="BO93" s="20">
        <f t="shared" si="23"/>
        <v>379.4599999999981</v>
      </c>
      <c r="BP93" s="20">
        <f t="shared" si="23"/>
        <v>657.07000000000392</v>
      </c>
      <c r="BQ93" s="20">
        <f t="shared" si="23"/>
        <v>495.56999999999459</v>
      </c>
      <c r="BR93" s="20">
        <f t="shared" si="23"/>
        <v>234.89000000000254</v>
      </c>
      <c r="BS93" s="20">
        <f t="shared" si="23"/>
        <v>284.07999999999504</v>
      </c>
      <c r="BT93" s="20">
        <f t="shared" si="23"/>
        <v>280.10000000000224</v>
      </c>
      <c r="BU93" s="20">
        <f t="shared" si="23"/>
        <v>522.14999999999088</v>
      </c>
      <c r="BV93" s="20">
        <f t="shared" si="23"/>
        <v>652.98000000000116</v>
      </c>
      <c r="BW93" s="20">
        <f t="shared" si="23"/>
        <v>457.98999999999421</v>
      </c>
      <c r="BX93" s="20">
        <f t="shared" si="23"/>
        <v>456.19000000000517</v>
      </c>
      <c r="BY93" s="17">
        <f t="shared" si="14"/>
        <v>3559.1099999999788</v>
      </c>
      <c r="BZ93" s="17">
        <f t="shared" si="15"/>
        <v>177.96000000000026</v>
      </c>
      <c r="CA93" s="17">
        <f t="shared" si="16"/>
        <v>1266.7099999999984</v>
      </c>
      <c r="CB93" s="17">
        <f t="shared" si="17"/>
        <v>5003.7799999999779</v>
      </c>
    </row>
    <row r="94" spans="1:80" x14ac:dyDescent="0.25">
      <c r="A94" t="str">
        <f t="shared" si="11"/>
        <v>EPDC.RG8</v>
      </c>
      <c r="B94" s="1" t="s">
        <v>689</v>
      </c>
      <c r="C94" s="1" t="s">
        <v>697</v>
      </c>
      <c r="D94" s="1" t="s">
        <v>697</v>
      </c>
      <c r="E94" s="17">
        <v>0</v>
      </c>
      <c r="F94" s="17">
        <v>0</v>
      </c>
      <c r="G94" s="17">
        <v>0</v>
      </c>
      <c r="H94" s="17">
        <v>0</v>
      </c>
      <c r="I94" s="17">
        <v>0</v>
      </c>
      <c r="J94" s="17">
        <v>0</v>
      </c>
      <c r="K94" s="17">
        <v>0</v>
      </c>
      <c r="L94" s="17">
        <v>0</v>
      </c>
      <c r="M94" s="17">
        <v>0</v>
      </c>
      <c r="N94" s="17">
        <v>0</v>
      </c>
      <c r="O94" s="17">
        <v>0</v>
      </c>
      <c r="P94" s="17">
        <v>0</v>
      </c>
      <c r="Q94" s="20">
        <v>0</v>
      </c>
      <c r="R94" s="20">
        <v>0</v>
      </c>
      <c r="S94" s="20">
        <v>0</v>
      </c>
      <c r="T94" s="20">
        <v>0</v>
      </c>
      <c r="U94" s="20">
        <v>0</v>
      </c>
      <c r="V94" s="20">
        <v>0</v>
      </c>
      <c r="W94" s="20">
        <v>0</v>
      </c>
      <c r="X94" s="20">
        <v>0</v>
      </c>
      <c r="Y94" s="20">
        <v>0</v>
      </c>
      <c r="Z94" s="20">
        <v>0</v>
      </c>
      <c r="AA94" s="20">
        <v>0</v>
      </c>
      <c r="AB94" s="20">
        <v>0</v>
      </c>
      <c r="AC94" s="17">
        <v>0</v>
      </c>
      <c r="AD94" s="17">
        <v>0</v>
      </c>
      <c r="AE94" s="17">
        <v>0</v>
      </c>
      <c r="AF94" s="17">
        <v>0</v>
      </c>
      <c r="AG94" s="17">
        <v>0</v>
      </c>
      <c r="AH94" s="17">
        <v>0</v>
      </c>
      <c r="AI94" s="17">
        <v>0</v>
      </c>
      <c r="AJ94" s="17">
        <v>0</v>
      </c>
      <c r="AK94" s="17">
        <v>0</v>
      </c>
      <c r="AL94" s="17">
        <v>0</v>
      </c>
      <c r="AM94" s="17">
        <v>0</v>
      </c>
      <c r="AN94" s="17">
        <v>0</v>
      </c>
      <c r="AO94" s="20">
        <f t="shared" si="20"/>
        <v>0</v>
      </c>
      <c r="AP94" s="20">
        <f t="shared" si="22"/>
        <v>0</v>
      </c>
      <c r="AQ94" s="20">
        <f t="shared" si="22"/>
        <v>0</v>
      </c>
      <c r="AR94" s="20">
        <f t="shared" si="22"/>
        <v>0</v>
      </c>
      <c r="AS94" s="20">
        <f t="shared" si="22"/>
        <v>0</v>
      </c>
      <c r="AT94" s="20">
        <f t="shared" si="22"/>
        <v>0</v>
      </c>
      <c r="AU94" s="20">
        <f t="shared" si="22"/>
        <v>0</v>
      </c>
      <c r="AV94" s="20">
        <f t="shared" si="22"/>
        <v>0</v>
      </c>
      <c r="AW94" s="20">
        <f t="shared" si="22"/>
        <v>0</v>
      </c>
      <c r="AX94" s="20">
        <f t="shared" si="22"/>
        <v>0</v>
      </c>
      <c r="AY94" s="20">
        <f t="shared" si="22"/>
        <v>0</v>
      </c>
      <c r="AZ94" s="20">
        <f t="shared" si="22"/>
        <v>0</v>
      </c>
      <c r="BA94" s="17">
        <v>0</v>
      </c>
      <c r="BB94" s="17">
        <v>0</v>
      </c>
      <c r="BC94" s="17">
        <v>0</v>
      </c>
      <c r="BD94" s="17">
        <v>0</v>
      </c>
      <c r="BE94" s="17">
        <v>0</v>
      </c>
      <c r="BF94" s="17">
        <v>0</v>
      </c>
      <c r="BG94" s="17">
        <v>0</v>
      </c>
      <c r="BH94" s="17">
        <v>0</v>
      </c>
      <c r="BI94" s="17">
        <v>0</v>
      </c>
      <c r="BJ94" s="17">
        <v>0</v>
      </c>
      <c r="BK94" s="17">
        <v>0</v>
      </c>
      <c r="BL94" s="17">
        <v>0</v>
      </c>
      <c r="BM94" s="20">
        <f t="shared" si="21"/>
        <v>0</v>
      </c>
      <c r="BN94" s="20">
        <f t="shared" si="23"/>
        <v>0</v>
      </c>
      <c r="BO94" s="20">
        <f t="shared" si="23"/>
        <v>0</v>
      </c>
      <c r="BP94" s="20">
        <f t="shared" si="23"/>
        <v>0</v>
      </c>
      <c r="BQ94" s="20">
        <f t="shared" si="23"/>
        <v>0</v>
      </c>
      <c r="BR94" s="20">
        <f t="shared" si="23"/>
        <v>0</v>
      </c>
      <c r="BS94" s="20">
        <f t="shared" si="23"/>
        <v>0</v>
      </c>
      <c r="BT94" s="20">
        <f t="shared" si="23"/>
        <v>0</v>
      </c>
      <c r="BU94" s="20">
        <f t="shared" si="23"/>
        <v>0</v>
      </c>
      <c r="BV94" s="20">
        <f t="shared" si="23"/>
        <v>0</v>
      </c>
      <c r="BW94" s="20">
        <f t="shared" si="23"/>
        <v>0</v>
      </c>
      <c r="BX94" s="20">
        <f t="shared" si="23"/>
        <v>0</v>
      </c>
      <c r="BY94" s="17">
        <f t="shared" si="14"/>
        <v>0</v>
      </c>
      <c r="BZ94" s="17">
        <f t="shared" si="15"/>
        <v>0</v>
      </c>
      <c r="CA94" s="17">
        <f t="shared" si="16"/>
        <v>0</v>
      </c>
      <c r="CB94" s="17">
        <f t="shared" si="17"/>
        <v>0</v>
      </c>
    </row>
    <row r="95" spans="1:80" x14ac:dyDescent="0.25">
      <c r="A95" t="str">
        <f t="shared" si="11"/>
        <v>EPDC.RG9</v>
      </c>
      <c r="B95" s="1" t="s">
        <v>689</v>
      </c>
      <c r="C95" s="1" t="s">
        <v>698</v>
      </c>
      <c r="D95" s="1" t="s">
        <v>698</v>
      </c>
      <c r="E95" s="17">
        <v>0</v>
      </c>
      <c r="F95" s="17">
        <v>0</v>
      </c>
      <c r="G95" s="17">
        <v>0</v>
      </c>
      <c r="H95" s="17">
        <v>0</v>
      </c>
      <c r="I95" s="17">
        <v>0</v>
      </c>
      <c r="J95" s="17">
        <v>0</v>
      </c>
      <c r="K95" s="17">
        <v>0</v>
      </c>
      <c r="L95" s="17">
        <v>0</v>
      </c>
      <c r="M95" s="17">
        <v>0</v>
      </c>
      <c r="N95" s="17">
        <v>0</v>
      </c>
      <c r="O95" s="17">
        <v>0</v>
      </c>
      <c r="P95" s="17">
        <v>0</v>
      </c>
      <c r="Q95" s="20">
        <v>0</v>
      </c>
      <c r="R95" s="20">
        <v>0</v>
      </c>
      <c r="S95" s="20">
        <v>0</v>
      </c>
      <c r="T95" s="20">
        <v>0</v>
      </c>
      <c r="U95" s="20">
        <v>0</v>
      </c>
      <c r="V95" s="20">
        <v>0</v>
      </c>
      <c r="W95" s="20">
        <v>0</v>
      </c>
      <c r="X95" s="20">
        <v>0</v>
      </c>
      <c r="Y95" s="20">
        <v>0</v>
      </c>
      <c r="Z95" s="20">
        <v>0</v>
      </c>
      <c r="AA95" s="20">
        <v>0</v>
      </c>
      <c r="AB95" s="20">
        <v>0</v>
      </c>
      <c r="AC95" s="17">
        <v>0</v>
      </c>
      <c r="AD95" s="17">
        <v>0</v>
      </c>
      <c r="AE95" s="17">
        <v>0</v>
      </c>
      <c r="AF95" s="17">
        <v>0</v>
      </c>
      <c r="AG95" s="17">
        <v>0</v>
      </c>
      <c r="AH95" s="17">
        <v>0</v>
      </c>
      <c r="AI95" s="17">
        <v>0</v>
      </c>
      <c r="AJ95" s="17">
        <v>0</v>
      </c>
      <c r="AK95" s="17">
        <v>0</v>
      </c>
      <c r="AL95" s="17">
        <v>0</v>
      </c>
      <c r="AM95" s="17">
        <v>0</v>
      </c>
      <c r="AN95" s="17">
        <v>0</v>
      </c>
      <c r="AO95" s="20">
        <f t="shared" si="20"/>
        <v>0</v>
      </c>
      <c r="AP95" s="20">
        <f t="shared" si="22"/>
        <v>0</v>
      </c>
      <c r="AQ95" s="20">
        <f t="shared" si="22"/>
        <v>0</v>
      </c>
      <c r="AR95" s="20">
        <f t="shared" si="22"/>
        <v>0</v>
      </c>
      <c r="AS95" s="20">
        <f t="shared" si="22"/>
        <v>0</v>
      </c>
      <c r="AT95" s="20">
        <f t="shared" si="22"/>
        <v>0</v>
      </c>
      <c r="AU95" s="20">
        <f t="shared" si="22"/>
        <v>0</v>
      </c>
      <c r="AV95" s="20">
        <f t="shared" si="22"/>
        <v>0</v>
      </c>
      <c r="AW95" s="20">
        <f t="shared" si="22"/>
        <v>0</v>
      </c>
      <c r="AX95" s="20">
        <f t="shared" si="22"/>
        <v>0</v>
      </c>
      <c r="AY95" s="20">
        <f t="shared" si="22"/>
        <v>0</v>
      </c>
      <c r="AZ95" s="20">
        <f t="shared" si="22"/>
        <v>0</v>
      </c>
      <c r="BA95" s="17">
        <v>0</v>
      </c>
      <c r="BB95" s="17">
        <v>0</v>
      </c>
      <c r="BC95" s="17">
        <v>0</v>
      </c>
      <c r="BD95" s="17">
        <v>0</v>
      </c>
      <c r="BE95" s="17">
        <v>0</v>
      </c>
      <c r="BF95" s="17">
        <v>0</v>
      </c>
      <c r="BG95" s="17">
        <v>0</v>
      </c>
      <c r="BH95" s="17">
        <v>0</v>
      </c>
      <c r="BI95" s="17">
        <v>0</v>
      </c>
      <c r="BJ95" s="17">
        <v>0</v>
      </c>
      <c r="BK95" s="17">
        <v>0</v>
      </c>
      <c r="BL95" s="17">
        <v>0</v>
      </c>
      <c r="BM95" s="20">
        <f t="shared" si="21"/>
        <v>0</v>
      </c>
      <c r="BN95" s="20">
        <f t="shared" si="23"/>
        <v>0</v>
      </c>
      <c r="BO95" s="20">
        <f t="shared" si="23"/>
        <v>0</v>
      </c>
      <c r="BP95" s="20">
        <f t="shared" si="23"/>
        <v>0</v>
      </c>
      <c r="BQ95" s="20">
        <f t="shared" si="23"/>
        <v>0</v>
      </c>
      <c r="BR95" s="20">
        <f t="shared" si="23"/>
        <v>0</v>
      </c>
      <c r="BS95" s="20">
        <f t="shared" si="23"/>
        <v>0</v>
      </c>
      <c r="BT95" s="20">
        <f t="shared" si="23"/>
        <v>0</v>
      </c>
      <c r="BU95" s="20">
        <f t="shared" si="23"/>
        <v>0</v>
      </c>
      <c r="BV95" s="20">
        <f t="shared" si="23"/>
        <v>0</v>
      </c>
      <c r="BW95" s="20">
        <f t="shared" si="23"/>
        <v>0</v>
      </c>
      <c r="BX95" s="20">
        <f t="shared" si="23"/>
        <v>0</v>
      </c>
      <c r="BY95" s="17">
        <f t="shared" si="14"/>
        <v>0</v>
      </c>
      <c r="BZ95" s="17">
        <f t="shared" si="15"/>
        <v>0</v>
      </c>
      <c r="CA95" s="17">
        <f t="shared" si="16"/>
        <v>0</v>
      </c>
      <c r="CB95" s="17">
        <f t="shared" si="17"/>
        <v>0</v>
      </c>
    </row>
    <row r="96" spans="1:80" x14ac:dyDescent="0.25">
      <c r="A96" t="str">
        <f t="shared" si="11"/>
        <v>EPDC.RG10</v>
      </c>
      <c r="B96" s="1" t="s">
        <v>689</v>
      </c>
      <c r="C96" s="1" t="s">
        <v>699</v>
      </c>
      <c r="D96" s="1" t="s">
        <v>699</v>
      </c>
      <c r="E96" s="17">
        <v>0</v>
      </c>
      <c r="F96" s="17">
        <v>0</v>
      </c>
      <c r="G96" s="17">
        <v>0</v>
      </c>
      <c r="H96" s="17">
        <v>0</v>
      </c>
      <c r="I96" s="17">
        <v>0</v>
      </c>
      <c r="J96" s="17">
        <v>0</v>
      </c>
      <c r="K96" s="17">
        <v>0</v>
      </c>
      <c r="L96" s="17">
        <v>0</v>
      </c>
      <c r="M96" s="17">
        <v>0</v>
      </c>
      <c r="N96" s="17">
        <v>0</v>
      </c>
      <c r="O96" s="17">
        <v>0</v>
      </c>
      <c r="P96" s="17">
        <v>0</v>
      </c>
      <c r="Q96" s="20">
        <v>0</v>
      </c>
      <c r="R96" s="20">
        <v>0</v>
      </c>
      <c r="S96" s="20">
        <v>0</v>
      </c>
      <c r="T96" s="20">
        <v>0</v>
      </c>
      <c r="U96" s="20">
        <v>0</v>
      </c>
      <c r="V96" s="20">
        <v>0</v>
      </c>
      <c r="W96" s="20">
        <v>0</v>
      </c>
      <c r="X96" s="20">
        <v>0</v>
      </c>
      <c r="Y96" s="20">
        <v>0</v>
      </c>
      <c r="Z96" s="20">
        <v>0</v>
      </c>
      <c r="AA96" s="20">
        <v>0</v>
      </c>
      <c r="AB96" s="20">
        <v>0</v>
      </c>
      <c r="AC96" s="17">
        <v>0</v>
      </c>
      <c r="AD96" s="17">
        <v>0</v>
      </c>
      <c r="AE96" s="17">
        <v>0</v>
      </c>
      <c r="AF96" s="17">
        <v>0</v>
      </c>
      <c r="AG96" s="17">
        <v>0</v>
      </c>
      <c r="AH96" s="17">
        <v>0</v>
      </c>
      <c r="AI96" s="17">
        <v>0</v>
      </c>
      <c r="AJ96" s="17">
        <v>0</v>
      </c>
      <c r="AK96" s="17">
        <v>0</v>
      </c>
      <c r="AL96" s="17">
        <v>0</v>
      </c>
      <c r="AM96" s="17">
        <v>0</v>
      </c>
      <c r="AN96" s="17">
        <v>0</v>
      </c>
      <c r="AO96" s="20">
        <f t="shared" si="20"/>
        <v>0</v>
      </c>
      <c r="AP96" s="20">
        <f t="shared" si="22"/>
        <v>0</v>
      </c>
      <c r="AQ96" s="20">
        <f t="shared" si="22"/>
        <v>0</v>
      </c>
      <c r="AR96" s="20">
        <f t="shared" si="22"/>
        <v>0</v>
      </c>
      <c r="AS96" s="20">
        <f t="shared" si="22"/>
        <v>0</v>
      </c>
      <c r="AT96" s="20">
        <f t="shared" si="22"/>
        <v>0</v>
      </c>
      <c r="AU96" s="20">
        <f t="shared" si="22"/>
        <v>0</v>
      </c>
      <c r="AV96" s="20">
        <f t="shared" si="22"/>
        <v>0</v>
      </c>
      <c r="AW96" s="20">
        <f t="shared" si="22"/>
        <v>0</v>
      </c>
      <c r="AX96" s="20">
        <f t="shared" si="22"/>
        <v>0</v>
      </c>
      <c r="AY96" s="20">
        <f t="shared" si="22"/>
        <v>0</v>
      </c>
      <c r="AZ96" s="20">
        <f t="shared" si="22"/>
        <v>0</v>
      </c>
      <c r="BA96" s="17">
        <v>0</v>
      </c>
      <c r="BB96" s="17">
        <v>0</v>
      </c>
      <c r="BC96" s="17">
        <v>0</v>
      </c>
      <c r="BD96" s="17">
        <v>0</v>
      </c>
      <c r="BE96" s="17">
        <v>0</v>
      </c>
      <c r="BF96" s="17">
        <v>0</v>
      </c>
      <c r="BG96" s="17">
        <v>0</v>
      </c>
      <c r="BH96" s="17">
        <v>0</v>
      </c>
      <c r="BI96" s="17">
        <v>0</v>
      </c>
      <c r="BJ96" s="17">
        <v>0</v>
      </c>
      <c r="BK96" s="17">
        <v>0</v>
      </c>
      <c r="BL96" s="17">
        <v>0</v>
      </c>
      <c r="BM96" s="20">
        <f t="shared" si="21"/>
        <v>0</v>
      </c>
      <c r="BN96" s="20">
        <f t="shared" si="23"/>
        <v>0</v>
      </c>
      <c r="BO96" s="20">
        <f t="shared" si="23"/>
        <v>0</v>
      </c>
      <c r="BP96" s="20">
        <f t="shared" si="23"/>
        <v>0</v>
      </c>
      <c r="BQ96" s="20">
        <f t="shared" si="23"/>
        <v>0</v>
      </c>
      <c r="BR96" s="20">
        <f t="shared" si="23"/>
        <v>0</v>
      </c>
      <c r="BS96" s="20">
        <f t="shared" si="23"/>
        <v>0</v>
      </c>
      <c r="BT96" s="20">
        <f t="shared" si="23"/>
        <v>0</v>
      </c>
      <c r="BU96" s="20">
        <f t="shared" si="23"/>
        <v>0</v>
      </c>
      <c r="BV96" s="20">
        <f t="shared" si="23"/>
        <v>0</v>
      </c>
      <c r="BW96" s="20">
        <f t="shared" si="23"/>
        <v>0</v>
      </c>
      <c r="BX96" s="20">
        <f t="shared" si="23"/>
        <v>0</v>
      </c>
      <c r="BY96" s="17">
        <f t="shared" si="14"/>
        <v>0</v>
      </c>
      <c r="BZ96" s="17">
        <f t="shared" si="15"/>
        <v>0</v>
      </c>
      <c r="CA96" s="17">
        <f t="shared" si="16"/>
        <v>0</v>
      </c>
      <c r="CB96" s="17">
        <f t="shared" si="17"/>
        <v>0</v>
      </c>
    </row>
    <row r="97" spans="1:80" x14ac:dyDescent="0.25">
      <c r="A97" t="str">
        <f t="shared" si="11"/>
        <v>CUPC.RL1</v>
      </c>
      <c r="B97" s="1" t="s">
        <v>153</v>
      </c>
      <c r="C97" s="1" t="s">
        <v>166</v>
      </c>
      <c r="D97" s="1" t="s">
        <v>166</v>
      </c>
      <c r="E97" s="17">
        <v>461.44999999999709</v>
      </c>
      <c r="F97" s="17">
        <v>387.44999999998254</v>
      </c>
      <c r="G97" s="17">
        <v>504.19000000000233</v>
      </c>
      <c r="H97" s="17">
        <v>745.44000000000233</v>
      </c>
      <c r="I97" s="17">
        <v>558.84000000002561</v>
      </c>
      <c r="J97" s="17">
        <v>406.57000000000698</v>
      </c>
      <c r="K97" s="17">
        <v>260.68999999999505</v>
      </c>
      <c r="L97" s="17">
        <v>369.25999999998021</v>
      </c>
      <c r="M97" s="17">
        <v>425.41000000000349</v>
      </c>
      <c r="N97" s="17">
        <v>292.68000000000757</v>
      </c>
      <c r="O97" s="17">
        <v>476.93000000000757</v>
      </c>
      <c r="P97" s="17">
        <v>514.4600000000064</v>
      </c>
      <c r="Q97" s="20">
        <v>23.069999999999709</v>
      </c>
      <c r="R97" s="20">
        <v>19.369999999999891</v>
      </c>
      <c r="S97" s="20">
        <v>25.210000000000036</v>
      </c>
      <c r="T97" s="20">
        <v>37.270000000000437</v>
      </c>
      <c r="U97" s="20">
        <v>27.940000000000509</v>
      </c>
      <c r="V97" s="20">
        <v>20.330000000000382</v>
      </c>
      <c r="W97" s="20">
        <v>13.0300000000002</v>
      </c>
      <c r="X97" s="20">
        <v>18.460000000000036</v>
      </c>
      <c r="Y97" s="20">
        <v>21.269999999999527</v>
      </c>
      <c r="Z97" s="20">
        <v>14.629999999999654</v>
      </c>
      <c r="AA97" s="20">
        <v>23.840000000000146</v>
      </c>
      <c r="AB97" s="20">
        <v>25.730000000000018</v>
      </c>
      <c r="AC97" s="17">
        <v>170.38000000000466</v>
      </c>
      <c r="AD97" s="17">
        <v>141.17000000000189</v>
      </c>
      <c r="AE97" s="17">
        <v>181.40000000000146</v>
      </c>
      <c r="AF97" s="17">
        <v>264.88000000000466</v>
      </c>
      <c r="AG97" s="17">
        <v>196.40000000000146</v>
      </c>
      <c r="AH97" s="17">
        <v>141.25</v>
      </c>
      <c r="AI97" s="17">
        <v>89.56000000000131</v>
      </c>
      <c r="AJ97" s="17">
        <v>125.36000000000058</v>
      </c>
      <c r="AK97" s="17">
        <v>142.71999999999753</v>
      </c>
      <c r="AL97" s="17">
        <v>97.049999999999272</v>
      </c>
      <c r="AM97" s="17">
        <v>156.52999999999884</v>
      </c>
      <c r="AN97" s="17">
        <v>167.15999999999985</v>
      </c>
      <c r="AO97" s="20">
        <f t="shared" si="20"/>
        <v>654.90000000000146</v>
      </c>
      <c r="AP97" s="20">
        <f t="shared" si="22"/>
        <v>547.98999999998432</v>
      </c>
      <c r="AQ97" s="20">
        <f t="shared" si="22"/>
        <v>710.80000000000382</v>
      </c>
      <c r="AR97" s="20">
        <f t="shared" si="22"/>
        <v>1047.5900000000074</v>
      </c>
      <c r="AS97" s="20">
        <f t="shared" si="22"/>
        <v>783.18000000002758</v>
      </c>
      <c r="AT97" s="20">
        <f t="shared" si="22"/>
        <v>568.15000000000737</v>
      </c>
      <c r="AU97" s="20">
        <f t="shared" si="22"/>
        <v>363.27999999999656</v>
      </c>
      <c r="AV97" s="20">
        <f t="shared" si="22"/>
        <v>513.07999999998083</v>
      </c>
      <c r="AW97" s="20">
        <f t="shared" si="22"/>
        <v>589.40000000000055</v>
      </c>
      <c r="AX97" s="20">
        <f t="shared" si="22"/>
        <v>404.36000000000649</v>
      </c>
      <c r="AY97" s="20">
        <f t="shared" si="22"/>
        <v>657.30000000000655</v>
      </c>
      <c r="AZ97" s="20">
        <f t="shared" si="22"/>
        <v>707.35000000000628</v>
      </c>
      <c r="BA97" s="17">
        <v>5.4</v>
      </c>
      <c r="BB97" s="17">
        <v>4.54</v>
      </c>
      <c r="BC97" s="17">
        <v>5.91</v>
      </c>
      <c r="BD97" s="17">
        <v>8.73</v>
      </c>
      <c r="BE97" s="17">
        <v>6.55</v>
      </c>
      <c r="BF97" s="17">
        <v>4.76</v>
      </c>
      <c r="BG97" s="17">
        <v>3.05</v>
      </c>
      <c r="BH97" s="17">
        <v>4.32</v>
      </c>
      <c r="BI97" s="17">
        <v>4.9800000000000004</v>
      </c>
      <c r="BJ97" s="17">
        <v>3.43</v>
      </c>
      <c r="BK97" s="17">
        <v>5.59</v>
      </c>
      <c r="BL97" s="17">
        <v>6.03</v>
      </c>
      <c r="BM97" s="20">
        <f t="shared" si="21"/>
        <v>660.30000000000143</v>
      </c>
      <c r="BN97" s="20">
        <f t="shared" si="23"/>
        <v>552.52999999998428</v>
      </c>
      <c r="BO97" s="20">
        <f t="shared" si="23"/>
        <v>716.71000000000379</v>
      </c>
      <c r="BP97" s="20">
        <f t="shared" si="23"/>
        <v>1056.3200000000074</v>
      </c>
      <c r="BQ97" s="20">
        <f t="shared" si="23"/>
        <v>789.73000000002753</v>
      </c>
      <c r="BR97" s="20">
        <f t="shared" si="23"/>
        <v>572.91000000000736</v>
      </c>
      <c r="BS97" s="20">
        <f t="shared" si="23"/>
        <v>366.32999999999657</v>
      </c>
      <c r="BT97" s="20">
        <f t="shared" si="23"/>
        <v>517.39999999998088</v>
      </c>
      <c r="BU97" s="20">
        <f t="shared" si="23"/>
        <v>594.38000000000056</v>
      </c>
      <c r="BV97" s="20">
        <f t="shared" si="23"/>
        <v>407.7900000000065</v>
      </c>
      <c r="BW97" s="20">
        <f t="shared" si="23"/>
        <v>662.89000000000658</v>
      </c>
      <c r="BX97" s="20">
        <f t="shared" si="23"/>
        <v>713.38000000000625</v>
      </c>
      <c r="BY97" s="17">
        <f t="shared" si="14"/>
        <v>5403.3700000000172</v>
      </c>
      <c r="BZ97" s="17">
        <f t="shared" si="15"/>
        <v>270.15000000000055</v>
      </c>
      <c r="CA97" s="17">
        <f t="shared" si="16"/>
        <v>1937.1500000000115</v>
      </c>
      <c r="CB97" s="17">
        <f t="shared" si="17"/>
        <v>7610.6700000000292</v>
      </c>
    </row>
    <row r="98" spans="1:80" x14ac:dyDescent="0.25">
      <c r="A98" t="str">
        <f t="shared" si="11"/>
        <v>TAU.RUN</v>
      </c>
      <c r="B98" s="1" t="s">
        <v>31</v>
      </c>
      <c r="C98" s="1" t="s">
        <v>167</v>
      </c>
      <c r="D98" s="1" t="s">
        <v>167</v>
      </c>
      <c r="E98" s="17">
        <v>127.56999999999971</v>
      </c>
      <c r="F98" s="17">
        <v>95.569999999999709</v>
      </c>
      <c r="G98" s="17">
        <v>140.79000000000087</v>
      </c>
      <c r="H98" s="17">
        <v>193.49000000000524</v>
      </c>
      <c r="I98" s="17">
        <v>127.09999999999854</v>
      </c>
      <c r="J98" s="17">
        <v>159.65999999999622</v>
      </c>
      <c r="K98" s="17">
        <v>106.47999999999956</v>
      </c>
      <c r="L98" s="17">
        <v>121.26000000000204</v>
      </c>
      <c r="M98" s="17">
        <v>151.90000000000146</v>
      </c>
      <c r="N98" s="17">
        <v>152.09000000000378</v>
      </c>
      <c r="O98" s="17">
        <v>160.2699999999968</v>
      </c>
      <c r="P98" s="17">
        <v>186.83000000000175</v>
      </c>
      <c r="Q98" s="20">
        <v>6.3799999999999955</v>
      </c>
      <c r="R98" s="20">
        <v>4.7800000000000864</v>
      </c>
      <c r="S98" s="20">
        <v>7.0400000000000773</v>
      </c>
      <c r="T98" s="20">
        <v>9.6800000000000637</v>
      </c>
      <c r="U98" s="20">
        <v>6.3600000000000136</v>
      </c>
      <c r="V98" s="20">
        <v>7.9900000000000091</v>
      </c>
      <c r="W98" s="20">
        <v>5.3300000000000409</v>
      </c>
      <c r="X98" s="20">
        <v>6.0599999999999454</v>
      </c>
      <c r="Y98" s="20">
        <v>7.6000000000001364</v>
      </c>
      <c r="Z98" s="20">
        <v>7.6100000000000136</v>
      </c>
      <c r="AA98" s="20">
        <v>8.0099999999999909</v>
      </c>
      <c r="AB98" s="20">
        <v>9.3400000000000318</v>
      </c>
      <c r="AC98" s="17">
        <v>47.100000000000364</v>
      </c>
      <c r="AD98" s="17">
        <v>34.820000000000618</v>
      </c>
      <c r="AE98" s="17">
        <v>50.650000000000546</v>
      </c>
      <c r="AF98" s="17">
        <v>68.75</v>
      </c>
      <c r="AG98" s="17">
        <v>44.670000000000073</v>
      </c>
      <c r="AH98" s="17">
        <v>55.470000000000255</v>
      </c>
      <c r="AI98" s="17">
        <v>36.579999999999927</v>
      </c>
      <c r="AJ98" s="17">
        <v>41.170000000000073</v>
      </c>
      <c r="AK98" s="17">
        <v>50.960000000000036</v>
      </c>
      <c r="AL98" s="17">
        <v>50.430000000000291</v>
      </c>
      <c r="AM98" s="17">
        <v>52.600000000000364</v>
      </c>
      <c r="AN98" s="17">
        <v>60.699999999999818</v>
      </c>
      <c r="AO98" s="20">
        <f t="shared" si="20"/>
        <v>181.05000000000007</v>
      </c>
      <c r="AP98" s="20">
        <f t="shared" si="22"/>
        <v>135.17000000000041</v>
      </c>
      <c r="AQ98" s="20">
        <f t="shared" si="22"/>
        <v>198.4800000000015</v>
      </c>
      <c r="AR98" s="20">
        <f t="shared" si="22"/>
        <v>271.9200000000053</v>
      </c>
      <c r="AS98" s="20">
        <f t="shared" si="22"/>
        <v>178.12999999999863</v>
      </c>
      <c r="AT98" s="20">
        <f t="shared" si="22"/>
        <v>223.11999999999648</v>
      </c>
      <c r="AU98" s="20">
        <f t="shared" si="22"/>
        <v>148.38999999999953</v>
      </c>
      <c r="AV98" s="20">
        <f t="shared" si="22"/>
        <v>168.49000000000206</v>
      </c>
      <c r="AW98" s="20">
        <f t="shared" si="22"/>
        <v>210.46000000000163</v>
      </c>
      <c r="AX98" s="20">
        <f t="shared" si="22"/>
        <v>210.13000000000409</v>
      </c>
      <c r="AY98" s="20">
        <f t="shared" si="22"/>
        <v>220.87999999999715</v>
      </c>
      <c r="AZ98" s="20">
        <f t="shared" si="22"/>
        <v>256.8700000000016</v>
      </c>
      <c r="BA98" s="17">
        <v>1.49</v>
      </c>
      <c r="BB98" s="17">
        <v>1.1200000000000001</v>
      </c>
      <c r="BC98" s="17">
        <v>1.65</v>
      </c>
      <c r="BD98" s="17">
        <v>2.27</v>
      </c>
      <c r="BE98" s="17">
        <v>1.49</v>
      </c>
      <c r="BF98" s="17">
        <v>1.87</v>
      </c>
      <c r="BG98" s="17">
        <v>1.25</v>
      </c>
      <c r="BH98" s="17">
        <v>1.42</v>
      </c>
      <c r="BI98" s="17">
        <v>1.78</v>
      </c>
      <c r="BJ98" s="17">
        <v>1.78</v>
      </c>
      <c r="BK98" s="17">
        <v>1.88</v>
      </c>
      <c r="BL98" s="17">
        <v>2.19</v>
      </c>
      <c r="BM98" s="20">
        <f t="shared" si="21"/>
        <v>182.54000000000008</v>
      </c>
      <c r="BN98" s="20">
        <f t="shared" si="23"/>
        <v>136.29000000000042</v>
      </c>
      <c r="BO98" s="20">
        <f t="shared" si="23"/>
        <v>200.1300000000015</v>
      </c>
      <c r="BP98" s="20">
        <f t="shared" si="23"/>
        <v>274.19000000000528</v>
      </c>
      <c r="BQ98" s="20">
        <f t="shared" si="23"/>
        <v>179.61999999999864</v>
      </c>
      <c r="BR98" s="20">
        <f t="shared" si="23"/>
        <v>224.98999999999648</v>
      </c>
      <c r="BS98" s="20">
        <f t="shared" si="23"/>
        <v>149.63999999999953</v>
      </c>
      <c r="BT98" s="20">
        <f t="shared" si="23"/>
        <v>169.91000000000204</v>
      </c>
      <c r="BU98" s="20">
        <f t="shared" si="23"/>
        <v>212.24000000000163</v>
      </c>
      <c r="BV98" s="20">
        <f t="shared" si="23"/>
        <v>211.91000000000409</v>
      </c>
      <c r="BW98" s="20">
        <f t="shared" si="23"/>
        <v>222.75999999999715</v>
      </c>
      <c r="BX98" s="20">
        <f t="shared" si="23"/>
        <v>259.06000000000159</v>
      </c>
      <c r="BY98" s="17">
        <f t="shared" si="14"/>
        <v>1723.0100000000057</v>
      </c>
      <c r="BZ98" s="17">
        <f t="shared" si="15"/>
        <v>86.180000000000405</v>
      </c>
      <c r="CA98" s="17">
        <f t="shared" si="16"/>
        <v>614.09000000000231</v>
      </c>
      <c r="CB98" s="17">
        <f t="shared" si="17"/>
        <v>2423.2800000000088</v>
      </c>
    </row>
    <row r="99" spans="1:80" x14ac:dyDescent="0.25">
      <c r="A99" t="str">
        <f t="shared" si="11"/>
        <v>SCL.SCL1</v>
      </c>
      <c r="B99" s="1" t="s">
        <v>169</v>
      </c>
      <c r="C99" s="1" t="s">
        <v>170</v>
      </c>
      <c r="D99" s="1" t="s">
        <v>170</v>
      </c>
      <c r="E99" s="17">
        <v>495.97000000000116</v>
      </c>
      <c r="F99" s="17">
        <v>411.5399999999936</v>
      </c>
      <c r="G99" s="17">
        <v>830</v>
      </c>
      <c r="H99" s="17">
        <v>861.05999999999767</v>
      </c>
      <c r="I99" s="17">
        <v>925.0000000000291</v>
      </c>
      <c r="J99" s="17">
        <v>162.95999999999913</v>
      </c>
      <c r="K99" s="17">
        <v>299.02000000000407</v>
      </c>
      <c r="L99" s="17">
        <v>293.77999999999884</v>
      </c>
      <c r="M99" s="17">
        <v>726.91000000000349</v>
      </c>
      <c r="N99" s="17">
        <v>926.38000000003376</v>
      </c>
      <c r="O99" s="17">
        <v>1062.4799999999814</v>
      </c>
      <c r="P99" s="17">
        <v>900.02000000001863</v>
      </c>
      <c r="Q99" s="20">
        <v>24.800000000000182</v>
      </c>
      <c r="R99" s="20">
        <v>20.569999999999936</v>
      </c>
      <c r="S99" s="20">
        <v>41.5</v>
      </c>
      <c r="T99" s="20">
        <v>43.050000000000182</v>
      </c>
      <c r="U99" s="20">
        <v>46.25</v>
      </c>
      <c r="V99" s="20">
        <v>8.1499999999999773</v>
      </c>
      <c r="W99" s="20">
        <v>14.950000000000045</v>
      </c>
      <c r="X99" s="20">
        <v>14.689999999999827</v>
      </c>
      <c r="Y99" s="20">
        <v>36.349999999999909</v>
      </c>
      <c r="Z99" s="20">
        <v>46.319999999999709</v>
      </c>
      <c r="AA99" s="20">
        <v>53.119999999999891</v>
      </c>
      <c r="AB99" s="20">
        <v>45</v>
      </c>
      <c r="AC99" s="17">
        <v>183.1200000000008</v>
      </c>
      <c r="AD99" s="17">
        <v>149.93999999999869</v>
      </c>
      <c r="AE99" s="17">
        <v>298.61999999999898</v>
      </c>
      <c r="AF99" s="17">
        <v>305.97000000000116</v>
      </c>
      <c r="AG99" s="17">
        <v>325.08999999999651</v>
      </c>
      <c r="AH99" s="17">
        <v>56.619999999999891</v>
      </c>
      <c r="AI99" s="17">
        <v>102.71999999999935</v>
      </c>
      <c r="AJ99" s="17">
        <v>99.739999999999782</v>
      </c>
      <c r="AK99" s="17">
        <v>243.87000000000262</v>
      </c>
      <c r="AL99" s="17">
        <v>307.18000000000029</v>
      </c>
      <c r="AM99" s="17">
        <v>348.70999999999913</v>
      </c>
      <c r="AN99" s="17">
        <v>292.44000000000233</v>
      </c>
      <c r="AO99" s="20">
        <f t="shared" si="20"/>
        <v>703.89000000000215</v>
      </c>
      <c r="AP99" s="20">
        <f t="shared" si="22"/>
        <v>582.04999999999222</v>
      </c>
      <c r="AQ99" s="20">
        <f t="shared" si="22"/>
        <v>1170.119999999999</v>
      </c>
      <c r="AR99" s="20">
        <f t="shared" si="22"/>
        <v>1210.079999999999</v>
      </c>
      <c r="AS99" s="20">
        <f t="shared" si="22"/>
        <v>1296.3400000000256</v>
      </c>
      <c r="AT99" s="20">
        <f t="shared" si="22"/>
        <v>227.729999999999</v>
      </c>
      <c r="AU99" s="20">
        <f t="shared" si="22"/>
        <v>416.69000000000347</v>
      </c>
      <c r="AV99" s="20">
        <f t="shared" si="22"/>
        <v>408.20999999999844</v>
      </c>
      <c r="AW99" s="20">
        <f t="shared" si="22"/>
        <v>1007.130000000006</v>
      </c>
      <c r="AX99" s="20">
        <f t="shared" si="22"/>
        <v>1279.8800000000338</v>
      </c>
      <c r="AY99" s="20">
        <f t="shared" si="22"/>
        <v>1464.3099999999804</v>
      </c>
      <c r="AZ99" s="20">
        <f t="shared" si="22"/>
        <v>1237.460000000021</v>
      </c>
      <c r="BA99" s="17">
        <v>5.81</v>
      </c>
      <c r="BB99" s="17">
        <v>4.82</v>
      </c>
      <c r="BC99" s="17">
        <v>9.7200000000000006</v>
      </c>
      <c r="BD99" s="17">
        <v>10.08</v>
      </c>
      <c r="BE99" s="17">
        <v>10.83</v>
      </c>
      <c r="BF99" s="17">
        <v>1.91</v>
      </c>
      <c r="BG99" s="17">
        <v>3.5</v>
      </c>
      <c r="BH99" s="17">
        <v>3.44</v>
      </c>
      <c r="BI99" s="17">
        <v>8.51</v>
      </c>
      <c r="BJ99" s="17">
        <v>10.85</v>
      </c>
      <c r="BK99" s="17">
        <v>12.44</v>
      </c>
      <c r="BL99" s="17">
        <v>10.54</v>
      </c>
      <c r="BM99" s="20">
        <f t="shared" si="21"/>
        <v>709.70000000000209</v>
      </c>
      <c r="BN99" s="20">
        <f t="shared" si="23"/>
        <v>586.86999999999227</v>
      </c>
      <c r="BO99" s="20">
        <f t="shared" si="23"/>
        <v>1179.839999999999</v>
      </c>
      <c r="BP99" s="20">
        <f t="shared" si="23"/>
        <v>1220.1599999999989</v>
      </c>
      <c r="BQ99" s="20">
        <f t="shared" si="23"/>
        <v>1307.1700000000255</v>
      </c>
      <c r="BR99" s="20">
        <f t="shared" si="23"/>
        <v>229.63999999999899</v>
      </c>
      <c r="BS99" s="20">
        <f t="shared" si="23"/>
        <v>420.19000000000347</v>
      </c>
      <c r="BT99" s="20">
        <f t="shared" si="23"/>
        <v>411.64999999999844</v>
      </c>
      <c r="BU99" s="20">
        <f t="shared" si="23"/>
        <v>1015.640000000006</v>
      </c>
      <c r="BV99" s="20">
        <f t="shared" si="23"/>
        <v>1290.7300000000337</v>
      </c>
      <c r="BW99" s="20">
        <f t="shared" si="23"/>
        <v>1476.7499999999804</v>
      </c>
      <c r="BX99" s="20">
        <f t="shared" si="23"/>
        <v>1248.0000000000209</v>
      </c>
      <c r="BY99" s="17">
        <f t="shared" si="14"/>
        <v>7895.1200000000608</v>
      </c>
      <c r="BZ99" s="17">
        <f t="shared" si="15"/>
        <v>394.74999999999966</v>
      </c>
      <c r="CA99" s="17">
        <f t="shared" si="16"/>
        <v>2806.4699999999993</v>
      </c>
      <c r="CB99" s="17">
        <f t="shared" si="17"/>
        <v>11096.340000000058</v>
      </c>
    </row>
    <row r="100" spans="1:80" x14ac:dyDescent="0.25">
      <c r="A100" t="str">
        <f t="shared" si="11"/>
        <v>SCR.SCR1</v>
      </c>
      <c r="B100" s="1" t="s">
        <v>171</v>
      </c>
      <c r="C100" s="1" t="s">
        <v>172</v>
      </c>
      <c r="D100" s="1" t="s">
        <v>172</v>
      </c>
      <c r="E100" s="17">
        <v>1153.3099999999395</v>
      </c>
      <c r="F100" s="17">
        <v>883.93000000005122</v>
      </c>
      <c r="G100" s="17">
        <v>826.8399999999674</v>
      </c>
      <c r="H100" s="17">
        <v>1041.3699999999953</v>
      </c>
      <c r="I100" s="17">
        <v>1198.4000000000233</v>
      </c>
      <c r="J100" s="17">
        <v>807.69999999995343</v>
      </c>
      <c r="K100" s="17">
        <v>657.95000000001164</v>
      </c>
      <c r="L100" s="17">
        <v>986.57999999984168</v>
      </c>
      <c r="M100" s="17">
        <v>1037.3599999998696</v>
      </c>
      <c r="N100" s="17">
        <v>642.8300000000163</v>
      </c>
      <c r="O100" s="17">
        <v>1016.2900000000373</v>
      </c>
      <c r="P100" s="17">
        <v>1306.4399999999441</v>
      </c>
      <c r="Q100" s="20">
        <v>57.669999999999163</v>
      </c>
      <c r="R100" s="20">
        <v>44.200000000000273</v>
      </c>
      <c r="S100" s="20">
        <v>41.339999999999691</v>
      </c>
      <c r="T100" s="20">
        <v>52.069999999999709</v>
      </c>
      <c r="U100" s="20">
        <v>59.920000000000073</v>
      </c>
      <c r="V100" s="20">
        <v>40.380000000000109</v>
      </c>
      <c r="W100" s="20">
        <v>32.899999999999636</v>
      </c>
      <c r="X100" s="20">
        <v>49.329999999999927</v>
      </c>
      <c r="Y100" s="20">
        <v>51.8700000000008</v>
      </c>
      <c r="Z100" s="20">
        <v>32.139999999999418</v>
      </c>
      <c r="AA100" s="20">
        <v>50.809999999999491</v>
      </c>
      <c r="AB100" s="20">
        <v>65.319999999999709</v>
      </c>
      <c r="AC100" s="17">
        <v>425.81999999999971</v>
      </c>
      <c r="AD100" s="17">
        <v>322.04999999999927</v>
      </c>
      <c r="AE100" s="17">
        <v>297.48999999999796</v>
      </c>
      <c r="AF100" s="17">
        <v>370.04000000000087</v>
      </c>
      <c r="AG100" s="17">
        <v>421.16999999999825</v>
      </c>
      <c r="AH100" s="17">
        <v>280.61000000000058</v>
      </c>
      <c r="AI100" s="17">
        <v>226.03000000000247</v>
      </c>
      <c r="AJ100" s="17">
        <v>334.95000000000437</v>
      </c>
      <c r="AK100" s="17">
        <v>348.0199999999968</v>
      </c>
      <c r="AL100" s="17">
        <v>213.15000000000146</v>
      </c>
      <c r="AM100" s="17">
        <v>333.54000000000815</v>
      </c>
      <c r="AN100" s="17">
        <v>424.49000000000524</v>
      </c>
      <c r="AO100" s="20">
        <f t="shared" si="20"/>
        <v>1636.7999999999383</v>
      </c>
      <c r="AP100" s="20">
        <f t="shared" si="22"/>
        <v>1250.1800000000508</v>
      </c>
      <c r="AQ100" s="20">
        <f t="shared" si="22"/>
        <v>1165.6699999999651</v>
      </c>
      <c r="AR100" s="20">
        <f t="shared" si="22"/>
        <v>1463.4799999999959</v>
      </c>
      <c r="AS100" s="20">
        <f t="shared" si="22"/>
        <v>1679.4900000000216</v>
      </c>
      <c r="AT100" s="20">
        <f t="shared" si="22"/>
        <v>1128.6899999999541</v>
      </c>
      <c r="AU100" s="20">
        <f t="shared" si="22"/>
        <v>916.88000000001375</v>
      </c>
      <c r="AV100" s="20">
        <f t="shared" si="22"/>
        <v>1370.859999999846</v>
      </c>
      <c r="AW100" s="20">
        <f t="shared" si="22"/>
        <v>1437.2499999998672</v>
      </c>
      <c r="AX100" s="20">
        <f t="shared" si="22"/>
        <v>888.12000000001717</v>
      </c>
      <c r="AY100" s="20">
        <f t="shared" si="22"/>
        <v>1400.6400000000449</v>
      </c>
      <c r="AZ100" s="20">
        <f t="shared" si="22"/>
        <v>1796.2499999999491</v>
      </c>
      <c r="BA100" s="17">
        <v>13.51</v>
      </c>
      <c r="BB100" s="17">
        <v>10.35</v>
      </c>
      <c r="BC100" s="17">
        <v>9.68</v>
      </c>
      <c r="BD100" s="17">
        <v>12.2</v>
      </c>
      <c r="BE100" s="17">
        <v>14.04</v>
      </c>
      <c r="BF100" s="17">
        <v>9.4600000000000009</v>
      </c>
      <c r="BG100" s="17">
        <v>7.71</v>
      </c>
      <c r="BH100" s="17">
        <v>11.56</v>
      </c>
      <c r="BI100" s="17">
        <v>12.15</v>
      </c>
      <c r="BJ100" s="17">
        <v>7.53</v>
      </c>
      <c r="BK100" s="17">
        <v>11.9</v>
      </c>
      <c r="BL100" s="17">
        <v>15.3</v>
      </c>
      <c r="BM100" s="20">
        <f t="shared" si="21"/>
        <v>1650.3099999999383</v>
      </c>
      <c r="BN100" s="20">
        <f t="shared" si="23"/>
        <v>1260.5300000000507</v>
      </c>
      <c r="BO100" s="20">
        <f t="shared" si="23"/>
        <v>1175.3499999999651</v>
      </c>
      <c r="BP100" s="20">
        <f t="shared" si="23"/>
        <v>1475.679999999996</v>
      </c>
      <c r="BQ100" s="20">
        <f t="shared" si="23"/>
        <v>1693.5300000000216</v>
      </c>
      <c r="BR100" s="20">
        <f t="shared" si="23"/>
        <v>1138.1499999999542</v>
      </c>
      <c r="BS100" s="20">
        <f t="shared" si="23"/>
        <v>924.59000000001379</v>
      </c>
      <c r="BT100" s="20">
        <f t="shared" si="23"/>
        <v>1382.4199999998459</v>
      </c>
      <c r="BU100" s="20">
        <f t="shared" si="23"/>
        <v>1449.3999999998673</v>
      </c>
      <c r="BV100" s="20">
        <f t="shared" si="23"/>
        <v>895.65000000001714</v>
      </c>
      <c r="BW100" s="20">
        <f t="shared" si="23"/>
        <v>1412.540000000045</v>
      </c>
      <c r="BX100" s="20">
        <f t="shared" si="23"/>
        <v>1811.549999999949</v>
      </c>
      <c r="BY100" s="17">
        <f t="shared" si="14"/>
        <v>11558.999999999651</v>
      </c>
      <c r="BZ100" s="17">
        <f t="shared" si="15"/>
        <v>577.949999999998</v>
      </c>
      <c r="CA100" s="17">
        <f t="shared" si="16"/>
        <v>4132.7500000000146</v>
      </c>
      <c r="CB100" s="17">
        <f t="shared" si="17"/>
        <v>16269.699999999664</v>
      </c>
    </row>
    <row r="101" spans="1:80" x14ac:dyDescent="0.25">
      <c r="A101" t="str">
        <f t="shared" si="11"/>
        <v>SEPI.SCR2</v>
      </c>
      <c r="B101" s="1" t="s">
        <v>173</v>
      </c>
      <c r="C101" s="1" t="s">
        <v>174</v>
      </c>
      <c r="D101" s="1" t="s">
        <v>174</v>
      </c>
      <c r="E101" s="17">
        <v>380.01000000000022</v>
      </c>
      <c r="F101" s="17">
        <v>243.56999999999971</v>
      </c>
      <c r="G101" s="17">
        <v>330.38000000000102</v>
      </c>
      <c r="H101" s="17">
        <v>468.90000000000146</v>
      </c>
      <c r="I101" s="17">
        <v>308.84999999999854</v>
      </c>
      <c r="J101" s="17">
        <v>201.38999999999942</v>
      </c>
      <c r="K101" s="17">
        <v>120.65000000000055</v>
      </c>
      <c r="L101" s="17">
        <v>207.13000000000011</v>
      </c>
      <c r="M101" s="17">
        <v>149.38000000000011</v>
      </c>
      <c r="N101" s="17">
        <v>365.67000000000189</v>
      </c>
      <c r="O101" s="17">
        <v>468.45000000000073</v>
      </c>
      <c r="P101" s="17">
        <v>277.43999999999869</v>
      </c>
      <c r="Q101" s="20">
        <v>19</v>
      </c>
      <c r="R101" s="20">
        <v>12.180000000000007</v>
      </c>
      <c r="S101" s="20">
        <v>16.509999999999991</v>
      </c>
      <c r="T101" s="20">
        <v>23.440000000000055</v>
      </c>
      <c r="U101" s="20">
        <v>15.439999999999941</v>
      </c>
      <c r="V101" s="20">
        <v>10.069999999999993</v>
      </c>
      <c r="W101" s="20">
        <v>6.0300000000000011</v>
      </c>
      <c r="X101" s="20">
        <v>10.350000000000023</v>
      </c>
      <c r="Y101" s="20">
        <v>7.4700000000000273</v>
      </c>
      <c r="Z101" s="20">
        <v>18.289999999999964</v>
      </c>
      <c r="AA101" s="20">
        <v>23.430000000000064</v>
      </c>
      <c r="AB101" s="20">
        <v>13.870000000000005</v>
      </c>
      <c r="AC101" s="17">
        <v>140.3100000000004</v>
      </c>
      <c r="AD101" s="17">
        <v>88.740000000000236</v>
      </c>
      <c r="AE101" s="17">
        <v>118.86999999999989</v>
      </c>
      <c r="AF101" s="17">
        <v>166.61999999999989</v>
      </c>
      <c r="AG101" s="17">
        <v>108.55000000000018</v>
      </c>
      <c r="AH101" s="17">
        <v>69.9699999999998</v>
      </c>
      <c r="AI101" s="17">
        <v>41.450000000000045</v>
      </c>
      <c r="AJ101" s="17">
        <v>70.320000000000164</v>
      </c>
      <c r="AK101" s="17">
        <v>50.1099999999999</v>
      </c>
      <c r="AL101" s="17">
        <v>121.25</v>
      </c>
      <c r="AM101" s="17">
        <v>153.75</v>
      </c>
      <c r="AN101" s="17">
        <v>90.150000000000091</v>
      </c>
      <c r="AO101" s="20">
        <f t="shared" si="20"/>
        <v>539.32000000000062</v>
      </c>
      <c r="AP101" s="20">
        <f t="shared" si="22"/>
        <v>344.48999999999995</v>
      </c>
      <c r="AQ101" s="20">
        <f t="shared" si="22"/>
        <v>465.7600000000009</v>
      </c>
      <c r="AR101" s="20">
        <f t="shared" si="22"/>
        <v>658.9600000000014</v>
      </c>
      <c r="AS101" s="20">
        <f t="shared" si="22"/>
        <v>432.83999999999867</v>
      </c>
      <c r="AT101" s="20">
        <f t="shared" si="22"/>
        <v>281.42999999999921</v>
      </c>
      <c r="AU101" s="20">
        <f t="shared" si="22"/>
        <v>168.13000000000059</v>
      </c>
      <c r="AV101" s="20">
        <f t="shared" si="22"/>
        <v>287.8000000000003</v>
      </c>
      <c r="AW101" s="20">
        <f t="shared" si="22"/>
        <v>206.96000000000004</v>
      </c>
      <c r="AX101" s="20">
        <f t="shared" si="22"/>
        <v>505.21000000000186</v>
      </c>
      <c r="AY101" s="20">
        <f t="shared" si="22"/>
        <v>645.63000000000079</v>
      </c>
      <c r="AZ101" s="20">
        <f t="shared" si="22"/>
        <v>381.45999999999879</v>
      </c>
      <c r="BA101" s="17">
        <v>4.45</v>
      </c>
      <c r="BB101" s="17">
        <v>2.85</v>
      </c>
      <c r="BC101" s="17">
        <v>3.87</v>
      </c>
      <c r="BD101" s="17">
        <v>5.49</v>
      </c>
      <c r="BE101" s="17">
        <v>3.62</v>
      </c>
      <c r="BF101" s="17">
        <v>2.36</v>
      </c>
      <c r="BG101" s="17">
        <v>1.41</v>
      </c>
      <c r="BH101" s="17">
        <v>2.4300000000000002</v>
      </c>
      <c r="BI101" s="17">
        <v>1.75</v>
      </c>
      <c r="BJ101" s="17">
        <v>4.28</v>
      </c>
      <c r="BK101" s="17">
        <v>5.49</v>
      </c>
      <c r="BL101" s="17">
        <v>3.25</v>
      </c>
      <c r="BM101" s="20">
        <f t="shared" si="21"/>
        <v>543.77000000000066</v>
      </c>
      <c r="BN101" s="20">
        <f t="shared" si="23"/>
        <v>347.34</v>
      </c>
      <c r="BO101" s="20">
        <f t="shared" si="23"/>
        <v>469.6300000000009</v>
      </c>
      <c r="BP101" s="20">
        <f t="shared" si="23"/>
        <v>664.45000000000141</v>
      </c>
      <c r="BQ101" s="20">
        <f t="shared" si="23"/>
        <v>436.45999999999867</v>
      </c>
      <c r="BR101" s="20">
        <f t="shared" si="23"/>
        <v>283.78999999999922</v>
      </c>
      <c r="BS101" s="20">
        <f t="shared" si="23"/>
        <v>169.54000000000059</v>
      </c>
      <c r="BT101" s="20">
        <f t="shared" si="23"/>
        <v>290.2300000000003</v>
      </c>
      <c r="BU101" s="20">
        <f t="shared" si="23"/>
        <v>208.71000000000004</v>
      </c>
      <c r="BV101" s="20">
        <f t="shared" si="23"/>
        <v>509.49000000000183</v>
      </c>
      <c r="BW101" s="20">
        <f t="shared" si="23"/>
        <v>651.1200000000008</v>
      </c>
      <c r="BX101" s="20">
        <f t="shared" si="23"/>
        <v>384.70999999999879</v>
      </c>
      <c r="BY101" s="17">
        <f t="shared" si="14"/>
        <v>3521.8200000000024</v>
      </c>
      <c r="BZ101" s="17">
        <f t="shared" si="15"/>
        <v>176.08000000000007</v>
      </c>
      <c r="CA101" s="17">
        <f t="shared" si="16"/>
        <v>1261.3400000000004</v>
      </c>
      <c r="CB101" s="17">
        <f t="shared" si="17"/>
        <v>4959.2400000000034</v>
      </c>
    </row>
    <row r="102" spans="1:80" x14ac:dyDescent="0.25">
      <c r="A102" t="str">
        <f t="shared" si="11"/>
        <v>SEPI.SCR3</v>
      </c>
      <c r="B102" s="1" t="s">
        <v>173</v>
      </c>
      <c r="C102" s="1" t="s">
        <v>175</v>
      </c>
      <c r="D102" s="1" t="s">
        <v>175</v>
      </c>
      <c r="E102" s="17">
        <v>506.81999999999971</v>
      </c>
      <c r="F102" s="17">
        <v>288.65999999999622</v>
      </c>
      <c r="G102" s="17">
        <v>384.95999999999913</v>
      </c>
      <c r="H102" s="17">
        <v>544.52999999999884</v>
      </c>
      <c r="I102" s="17">
        <v>335.2400000000016</v>
      </c>
      <c r="J102" s="17">
        <v>204.7300000000032</v>
      </c>
      <c r="K102" s="17">
        <v>155.1299999999992</v>
      </c>
      <c r="L102" s="17">
        <v>282.88999999999942</v>
      </c>
      <c r="M102" s="17">
        <v>170.98999999999978</v>
      </c>
      <c r="N102" s="17">
        <v>459.15000000000146</v>
      </c>
      <c r="O102" s="17">
        <v>585.65999999999622</v>
      </c>
      <c r="P102" s="17">
        <v>393.81000000000131</v>
      </c>
      <c r="Q102" s="20">
        <v>25.340000000000146</v>
      </c>
      <c r="R102" s="20">
        <v>14.430000000000064</v>
      </c>
      <c r="S102" s="20">
        <v>19.25</v>
      </c>
      <c r="T102" s="20">
        <v>27.230000000000018</v>
      </c>
      <c r="U102" s="20">
        <v>16.759999999999991</v>
      </c>
      <c r="V102" s="20">
        <v>10.230000000000018</v>
      </c>
      <c r="W102" s="20">
        <v>7.7599999999999909</v>
      </c>
      <c r="X102" s="20">
        <v>14.149999999999977</v>
      </c>
      <c r="Y102" s="20">
        <v>8.5500000000000114</v>
      </c>
      <c r="Z102" s="20">
        <v>22.960000000000036</v>
      </c>
      <c r="AA102" s="20">
        <v>29.279999999999973</v>
      </c>
      <c r="AB102" s="20">
        <v>19.689999999999941</v>
      </c>
      <c r="AC102" s="17">
        <v>187.1200000000008</v>
      </c>
      <c r="AD102" s="17">
        <v>105.17000000000007</v>
      </c>
      <c r="AE102" s="17">
        <v>138.5</v>
      </c>
      <c r="AF102" s="17">
        <v>193.48999999999978</v>
      </c>
      <c r="AG102" s="17">
        <v>117.82000000000062</v>
      </c>
      <c r="AH102" s="17">
        <v>71.130000000000109</v>
      </c>
      <c r="AI102" s="17">
        <v>53.289999999999964</v>
      </c>
      <c r="AJ102" s="17">
        <v>96.039999999999964</v>
      </c>
      <c r="AK102" s="17">
        <v>57.369999999999891</v>
      </c>
      <c r="AL102" s="17">
        <v>152.25</v>
      </c>
      <c r="AM102" s="17">
        <v>192.22000000000025</v>
      </c>
      <c r="AN102" s="17">
        <v>127.96000000000004</v>
      </c>
      <c r="AO102" s="20">
        <f t="shared" si="20"/>
        <v>719.28000000000065</v>
      </c>
      <c r="AP102" s="20">
        <f t="shared" si="22"/>
        <v>408.25999999999635</v>
      </c>
      <c r="AQ102" s="20">
        <f t="shared" si="22"/>
        <v>542.70999999999913</v>
      </c>
      <c r="AR102" s="20">
        <f t="shared" si="22"/>
        <v>765.24999999999864</v>
      </c>
      <c r="AS102" s="20">
        <f t="shared" si="22"/>
        <v>469.82000000000221</v>
      </c>
      <c r="AT102" s="20">
        <f t="shared" si="22"/>
        <v>286.09000000000333</v>
      </c>
      <c r="AU102" s="20">
        <f t="shared" si="22"/>
        <v>216.17999999999915</v>
      </c>
      <c r="AV102" s="20">
        <f t="shared" si="22"/>
        <v>393.07999999999936</v>
      </c>
      <c r="AW102" s="20">
        <f t="shared" si="22"/>
        <v>236.90999999999968</v>
      </c>
      <c r="AX102" s="20">
        <f t="shared" si="22"/>
        <v>634.36000000000149</v>
      </c>
      <c r="AY102" s="20">
        <f t="shared" si="22"/>
        <v>807.15999999999644</v>
      </c>
      <c r="AZ102" s="20">
        <f t="shared" si="22"/>
        <v>541.46000000000129</v>
      </c>
      <c r="BA102" s="17">
        <v>5.94</v>
      </c>
      <c r="BB102" s="17">
        <v>3.38</v>
      </c>
      <c r="BC102" s="17">
        <v>4.51</v>
      </c>
      <c r="BD102" s="17">
        <v>6.38</v>
      </c>
      <c r="BE102" s="17">
        <v>3.93</v>
      </c>
      <c r="BF102" s="17">
        <v>2.4</v>
      </c>
      <c r="BG102" s="17">
        <v>1.82</v>
      </c>
      <c r="BH102" s="17">
        <v>3.31</v>
      </c>
      <c r="BI102" s="17">
        <v>2</v>
      </c>
      <c r="BJ102" s="17">
        <v>5.38</v>
      </c>
      <c r="BK102" s="17">
        <v>6.86</v>
      </c>
      <c r="BL102" s="17">
        <v>4.6100000000000003</v>
      </c>
      <c r="BM102" s="20">
        <f t="shared" si="21"/>
        <v>725.22000000000071</v>
      </c>
      <c r="BN102" s="20">
        <f t="shared" si="23"/>
        <v>411.63999999999635</v>
      </c>
      <c r="BO102" s="20">
        <f t="shared" si="23"/>
        <v>547.21999999999912</v>
      </c>
      <c r="BP102" s="20">
        <f t="shared" si="23"/>
        <v>771.62999999999863</v>
      </c>
      <c r="BQ102" s="20">
        <f t="shared" si="23"/>
        <v>473.75000000000222</v>
      </c>
      <c r="BR102" s="20">
        <f t="shared" si="23"/>
        <v>288.49000000000331</v>
      </c>
      <c r="BS102" s="20">
        <f t="shared" si="23"/>
        <v>217.99999999999915</v>
      </c>
      <c r="BT102" s="20">
        <f t="shared" si="23"/>
        <v>396.38999999999936</v>
      </c>
      <c r="BU102" s="20">
        <f t="shared" si="23"/>
        <v>238.90999999999968</v>
      </c>
      <c r="BV102" s="20">
        <f t="shared" si="23"/>
        <v>639.74000000000149</v>
      </c>
      <c r="BW102" s="20">
        <f t="shared" si="23"/>
        <v>814.01999999999646</v>
      </c>
      <c r="BX102" s="20">
        <f t="shared" si="23"/>
        <v>546.0700000000013</v>
      </c>
      <c r="BY102" s="17">
        <f t="shared" si="14"/>
        <v>4312.5699999999961</v>
      </c>
      <c r="BZ102" s="17">
        <f t="shared" si="15"/>
        <v>215.63000000000017</v>
      </c>
      <c r="CA102" s="17">
        <f t="shared" si="16"/>
        <v>1542.8800000000017</v>
      </c>
      <c r="CB102" s="17">
        <f t="shared" si="17"/>
        <v>6071.0799999999981</v>
      </c>
    </row>
    <row r="103" spans="1:80" x14ac:dyDescent="0.25">
      <c r="A103" t="str">
        <f t="shared" ref="A103:A137" si="24">B103&amp;"."&amp;IF(D103="CES1/CES2",C103,IF(C103="CRE1/CRE2",C103,D103))</f>
        <v>SHEL.SCTG</v>
      </c>
      <c r="B103" s="1" t="s">
        <v>178</v>
      </c>
      <c r="C103" s="1" t="s">
        <v>179</v>
      </c>
      <c r="D103" s="1" t="s">
        <v>179</v>
      </c>
      <c r="E103" s="17">
        <v>-62.100000000001273</v>
      </c>
      <c r="F103" s="17">
        <v>-21.090000000000146</v>
      </c>
      <c r="G103" s="17">
        <v>-96.729999999999563</v>
      </c>
      <c r="H103" s="17">
        <v>0</v>
      </c>
      <c r="I103" s="17">
        <v>-5.2599999999999909</v>
      </c>
      <c r="J103" s="17">
        <v>-3.8699999999999477</v>
      </c>
      <c r="K103" s="17">
        <v>0</v>
      </c>
      <c r="L103" s="17">
        <v>-1.2000000000000171</v>
      </c>
      <c r="M103" s="17">
        <v>-61.990000000000691</v>
      </c>
      <c r="N103" s="17">
        <v>0</v>
      </c>
      <c r="O103" s="17">
        <v>-0.17999999999999972</v>
      </c>
      <c r="P103" s="17">
        <v>-10.039999999999964</v>
      </c>
      <c r="Q103" s="20">
        <v>-3.1099999999999994</v>
      </c>
      <c r="R103" s="20">
        <v>-1.0600000000000005</v>
      </c>
      <c r="S103" s="20">
        <v>-4.8400000000000034</v>
      </c>
      <c r="T103" s="20">
        <v>0</v>
      </c>
      <c r="U103" s="20">
        <v>-0.25999999999999979</v>
      </c>
      <c r="V103" s="20">
        <v>-0.19000000000000039</v>
      </c>
      <c r="W103" s="20">
        <v>0</v>
      </c>
      <c r="X103" s="20">
        <v>-6.0000000000000053E-2</v>
      </c>
      <c r="Y103" s="20">
        <v>-3.1000000000000014</v>
      </c>
      <c r="Z103" s="20">
        <v>0</v>
      </c>
      <c r="AA103" s="20">
        <v>-1.0000000000000009E-2</v>
      </c>
      <c r="AB103" s="20">
        <v>-0.5</v>
      </c>
      <c r="AC103" s="17">
        <v>-22.919999999999959</v>
      </c>
      <c r="AD103" s="17">
        <v>-7.6899999999999977</v>
      </c>
      <c r="AE103" s="17">
        <v>-34.800000000000011</v>
      </c>
      <c r="AF103" s="17">
        <v>0</v>
      </c>
      <c r="AG103" s="17">
        <v>-1.8500000000000014</v>
      </c>
      <c r="AH103" s="17">
        <v>-1.3399999999999999</v>
      </c>
      <c r="AI103" s="17">
        <v>0</v>
      </c>
      <c r="AJ103" s="17">
        <v>-0.40999999999999925</v>
      </c>
      <c r="AK103" s="17">
        <v>-20.800000000000011</v>
      </c>
      <c r="AL103" s="17">
        <v>0</v>
      </c>
      <c r="AM103" s="17">
        <v>-6.0000000000000053E-2</v>
      </c>
      <c r="AN103" s="17">
        <v>-3.2599999999999909</v>
      </c>
      <c r="AO103" s="20">
        <f t="shared" si="20"/>
        <v>-88.130000000001232</v>
      </c>
      <c r="AP103" s="20">
        <f t="shared" si="22"/>
        <v>-29.840000000000146</v>
      </c>
      <c r="AQ103" s="20">
        <f t="shared" si="22"/>
        <v>-136.36999999999958</v>
      </c>
      <c r="AR103" s="20">
        <f t="shared" si="22"/>
        <v>0</v>
      </c>
      <c r="AS103" s="20">
        <f t="shared" si="22"/>
        <v>-7.3699999999999921</v>
      </c>
      <c r="AT103" s="20">
        <f t="shared" si="22"/>
        <v>-5.399999999999948</v>
      </c>
      <c r="AU103" s="20">
        <f t="shared" si="22"/>
        <v>0</v>
      </c>
      <c r="AV103" s="20">
        <f t="shared" si="22"/>
        <v>-1.6700000000000164</v>
      </c>
      <c r="AW103" s="20">
        <f t="shared" si="22"/>
        <v>-85.890000000000697</v>
      </c>
      <c r="AX103" s="20">
        <f t="shared" si="22"/>
        <v>0</v>
      </c>
      <c r="AY103" s="20">
        <f t="shared" si="22"/>
        <v>-0.24999999999999978</v>
      </c>
      <c r="AZ103" s="20">
        <f t="shared" si="22"/>
        <v>-13.799999999999955</v>
      </c>
      <c r="BA103" s="17">
        <v>-0.73</v>
      </c>
      <c r="BB103" s="17">
        <v>-0.25</v>
      </c>
      <c r="BC103" s="17">
        <v>-1.1299999999999999</v>
      </c>
      <c r="BD103" s="17">
        <v>0</v>
      </c>
      <c r="BE103" s="17">
        <v>-0.06</v>
      </c>
      <c r="BF103" s="17">
        <v>-0.05</v>
      </c>
      <c r="BG103" s="17">
        <v>0</v>
      </c>
      <c r="BH103" s="17">
        <v>-0.01</v>
      </c>
      <c r="BI103" s="17">
        <v>-0.73</v>
      </c>
      <c r="BJ103" s="17">
        <v>0</v>
      </c>
      <c r="BK103" s="17">
        <v>0</v>
      </c>
      <c r="BL103" s="17">
        <v>-0.12</v>
      </c>
      <c r="BM103" s="20">
        <f t="shared" si="21"/>
        <v>-88.860000000001236</v>
      </c>
      <c r="BN103" s="20">
        <f t="shared" si="23"/>
        <v>-30.090000000000146</v>
      </c>
      <c r="BO103" s="20">
        <f t="shared" si="23"/>
        <v>-137.49999999999957</v>
      </c>
      <c r="BP103" s="20">
        <f t="shared" si="23"/>
        <v>0</v>
      </c>
      <c r="BQ103" s="20">
        <f t="shared" si="23"/>
        <v>-7.4299999999999917</v>
      </c>
      <c r="BR103" s="20">
        <f t="shared" si="23"/>
        <v>-5.4499999999999478</v>
      </c>
      <c r="BS103" s="20">
        <f t="shared" si="23"/>
        <v>0</v>
      </c>
      <c r="BT103" s="20">
        <f t="shared" si="23"/>
        <v>-1.6800000000000164</v>
      </c>
      <c r="BU103" s="20">
        <f t="shared" si="23"/>
        <v>-86.620000000000701</v>
      </c>
      <c r="BV103" s="20">
        <f t="shared" si="23"/>
        <v>0</v>
      </c>
      <c r="BW103" s="20">
        <f t="shared" si="23"/>
        <v>-0.24999999999999978</v>
      </c>
      <c r="BX103" s="20">
        <f t="shared" si="23"/>
        <v>-13.919999999999954</v>
      </c>
      <c r="BY103" s="17">
        <f t="shared" si="14"/>
        <v>-262.46000000000163</v>
      </c>
      <c r="BZ103" s="17">
        <f t="shared" si="15"/>
        <v>-13.130000000000006</v>
      </c>
      <c r="CA103" s="17">
        <f t="shared" si="16"/>
        <v>-96.20999999999998</v>
      </c>
      <c r="CB103" s="17">
        <f t="shared" si="17"/>
        <v>-371.80000000000155</v>
      </c>
    </row>
    <row r="104" spans="1:80" x14ac:dyDescent="0.25">
      <c r="A104" t="str">
        <f t="shared" si="24"/>
        <v>TCN.SD1</v>
      </c>
      <c r="B104" s="1" t="s">
        <v>33</v>
      </c>
      <c r="C104" s="1" t="s">
        <v>180</v>
      </c>
      <c r="D104" s="1" t="s">
        <v>180</v>
      </c>
      <c r="E104" s="17">
        <v>3175.2700000000186</v>
      </c>
      <c r="F104" s="17">
        <v>1781.6499999999069</v>
      </c>
      <c r="G104" s="17">
        <v>3199.5500000000466</v>
      </c>
      <c r="H104" s="17">
        <v>5182.6400000001304</v>
      </c>
      <c r="I104" s="17">
        <v>3333.8599999998696</v>
      </c>
      <c r="J104" s="17">
        <v>3212.8599999998696</v>
      </c>
      <c r="K104" s="17">
        <v>2432.3800000000047</v>
      </c>
      <c r="L104" s="17">
        <v>2947.5100000000093</v>
      </c>
      <c r="M104" s="17">
        <v>2997.3600000001024</v>
      </c>
      <c r="N104" s="17">
        <v>2321.4899999999907</v>
      </c>
      <c r="O104" s="17">
        <v>2054.6000000000931</v>
      </c>
      <c r="P104" s="17">
        <v>3357.089999999851</v>
      </c>
      <c r="Q104" s="20">
        <v>158.7700000000001</v>
      </c>
      <c r="R104" s="20">
        <v>89.079999999999984</v>
      </c>
      <c r="S104" s="20">
        <v>159.98000000000002</v>
      </c>
      <c r="T104" s="20">
        <v>259.12999999999965</v>
      </c>
      <c r="U104" s="20">
        <v>166.69000000000005</v>
      </c>
      <c r="V104" s="20">
        <v>160.63999999999987</v>
      </c>
      <c r="W104" s="20">
        <v>121.62000000000012</v>
      </c>
      <c r="X104" s="20">
        <v>147.38000000000011</v>
      </c>
      <c r="Y104" s="20">
        <v>149.86999999999989</v>
      </c>
      <c r="Z104" s="20">
        <v>116.06999999999971</v>
      </c>
      <c r="AA104" s="20">
        <v>102.72999999999956</v>
      </c>
      <c r="AB104" s="20">
        <v>167.85000000000036</v>
      </c>
      <c r="AC104" s="17">
        <v>1172.3400000000001</v>
      </c>
      <c r="AD104" s="17">
        <v>649.13000000000011</v>
      </c>
      <c r="AE104" s="17">
        <v>1151.1599999999999</v>
      </c>
      <c r="AF104" s="17">
        <v>1841.6000000000022</v>
      </c>
      <c r="AG104" s="17">
        <v>1171.6800000000003</v>
      </c>
      <c r="AH104" s="17">
        <v>1116.2200000000012</v>
      </c>
      <c r="AI104" s="17">
        <v>835.60000000000036</v>
      </c>
      <c r="AJ104" s="17">
        <v>1000.7000000000007</v>
      </c>
      <c r="AK104" s="17">
        <v>1005.5600000000013</v>
      </c>
      <c r="AL104" s="17">
        <v>769.78000000000611</v>
      </c>
      <c r="AM104" s="17">
        <v>674.33000000000175</v>
      </c>
      <c r="AN104" s="17">
        <v>1090.8000000000029</v>
      </c>
      <c r="AO104" s="20">
        <f t="shared" si="20"/>
        <v>4506.3800000000192</v>
      </c>
      <c r="AP104" s="20">
        <f t="shared" si="22"/>
        <v>2519.8599999999069</v>
      </c>
      <c r="AQ104" s="20">
        <f t="shared" si="22"/>
        <v>4510.690000000046</v>
      </c>
      <c r="AR104" s="20">
        <f t="shared" si="22"/>
        <v>7283.3700000001318</v>
      </c>
      <c r="AS104" s="20">
        <f t="shared" si="22"/>
        <v>4672.2299999998704</v>
      </c>
      <c r="AT104" s="20">
        <f t="shared" si="22"/>
        <v>4489.7199999998702</v>
      </c>
      <c r="AU104" s="20">
        <f t="shared" si="22"/>
        <v>3389.6000000000049</v>
      </c>
      <c r="AV104" s="20">
        <f t="shared" si="22"/>
        <v>4095.5900000000101</v>
      </c>
      <c r="AW104" s="20">
        <f t="shared" si="22"/>
        <v>4152.7900000001036</v>
      </c>
      <c r="AX104" s="20">
        <f t="shared" si="22"/>
        <v>3207.3399999999965</v>
      </c>
      <c r="AY104" s="20">
        <f t="shared" si="22"/>
        <v>2831.6600000000944</v>
      </c>
      <c r="AZ104" s="20">
        <f t="shared" si="22"/>
        <v>4615.7399999998543</v>
      </c>
      <c r="BA104" s="17">
        <v>37.19</v>
      </c>
      <c r="BB104" s="17">
        <v>20.87</v>
      </c>
      <c r="BC104" s="17">
        <v>37.47</v>
      </c>
      <c r="BD104" s="17">
        <v>60.7</v>
      </c>
      <c r="BE104" s="17">
        <v>39.049999999999997</v>
      </c>
      <c r="BF104" s="17">
        <v>37.630000000000003</v>
      </c>
      <c r="BG104" s="17">
        <v>28.49</v>
      </c>
      <c r="BH104" s="17">
        <v>34.520000000000003</v>
      </c>
      <c r="BI104" s="17">
        <v>35.11</v>
      </c>
      <c r="BJ104" s="17">
        <v>27.19</v>
      </c>
      <c r="BK104" s="17">
        <v>24.06</v>
      </c>
      <c r="BL104" s="17">
        <v>39.32</v>
      </c>
      <c r="BM104" s="20">
        <f t="shared" si="21"/>
        <v>4543.5700000000188</v>
      </c>
      <c r="BN104" s="20">
        <f t="shared" si="23"/>
        <v>2540.7299999999068</v>
      </c>
      <c r="BO104" s="20">
        <f t="shared" si="23"/>
        <v>4548.1600000000462</v>
      </c>
      <c r="BP104" s="20">
        <f t="shared" si="23"/>
        <v>7344.0700000001316</v>
      </c>
      <c r="BQ104" s="20">
        <f t="shared" si="23"/>
        <v>4711.2799999998706</v>
      </c>
      <c r="BR104" s="20">
        <f t="shared" si="23"/>
        <v>4527.3499999998703</v>
      </c>
      <c r="BS104" s="20">
        <f t="shared" si="23"/>
        <v>3418.0900000000047</v>
      </c>
      <c r="BT104" s="20">
        <f t="shared" si="23"/>
        <v>4130.1100000000106</v>
      </c>
      <c r="BU104" s="20">
        <f t="shared" si="23"/>
        <v>4187.9000000001033</v>
      </c>
      <c r="BV104" s="20">
        <f t="shared" si="23"/>
        <v>3234.5299999999966</v>
      </c>
      <c r="BW104" s="20">
        <f t="shared" si="23"/>
        <v>2855.7200000000944</v>
      </c>
      <c r="BX104" s="20">
        <f t="shared" si="23"/>
        <v>4655.059999999854</v>
      </c>
      <c r="BY104" s="17">
        <f t="shared" si="14"/>
        <v>35996.259999999893</v>
      </c>
      <c r="BZ104" s="17">
        <f t="shared" si="15"/>
        <v>1799.8099999999995</v>
      </c>
      <c r="CA104" s="17">
        <f t="shared" si="16"/>
        <v>12900.500000000016</v>
      </c>
      <c r="CB104" s="17">
        <f t="shared" si="17"/>
        <v>50696.569999999912</v>
      </c>
    </row>
    <row r="105" spans="1:80" x14ac:dyDescent="0.25">
      <c r="A105" t="str">
        <f t="shared" si="24"/>
        <v>TCN.SD2</v>
      </c>
      <c r="B105" s="1" t="s">
        <v>33</v>
      </c>
      <c r="C105" s="1" t="s">
        <v>181</v>
      </c>
      <c r="D105" s="1" t="s">
        <v>181</v>
      </c>
      <c r="E105" s="17">
        <v>1583.7000000001863</v>
      </c>
      <c r="F105" s="17">
        <v>1149.9499999999534</v>
      </c>
      <c r="G105" s="17">
        <v>1705.5600000000559</v>
      </c>
      <c r="H105" s="17">
        <v>2536.3299999998417</v>
      </c>
      <c r="I105" s="17">
        <v>1318.3199999998324</v>
      </c>
      <c r="J105" s="17">
        <v>0</v>
      </c>
      <c r="K105" s="17">
        <v>0</v>
      </c>
      <c r="L105" s="17">
        <v>889.02999999991152</v>
      </c>
      <c r="M105" s="17">
        <v>1840.1300000001211</v>
      </c>
      <c r="N105" s="17">
        <v>1050.4700000000885</v>
      </c>
      <c r="O105" s="17">
        <v>1795.4899999999907</v>
      </c>
      <c r="P105" s="17">
        <v>1816.5300000000279</v>
      </c>
      <c r="Q105" s="20">
        <v>79.190000000000055</v>
      </c>
      <c r="R105" s="20">
        <v>57.5</v>
      </c>
      <c r="S105" s="20">
        <v>85.279999999999745</v>
      </c>
      <c r="T105" s="20">
        <v>126.81999999999971</v>
      </c>
      <c r="U105" s="20">
        <v>65.910000000000309</v>
      </c>
      <c r="V105" s="20">
        <v>0</v>
      </c>
      <c r="W105" s="20">
        <v>0</v>
      </c>
      <c r="X105" s="20">
        <v>44.449999999999818</v>
      </c>
      <c r="Y105" s="20">
        <v>92</v>
      </c>
      <c r="Z105" s="20">
        <v>52.520000000000437</v>
      </c>
      <c r="AA105" s="20">
        <v>89.770000000000437</v>
      </c>
      <c r="AB105" s="20">
        <v>90.829999999999927</v>
      </c>
      <c r="AC105" s="17">
        <v>584.71999999999935</v>
      </c>
      <c r="AD105" s="17">
        <v>418.97000000000116</v>
      </c>
      <c r="AE105" s="17">
        <v>613.62999999999738</v>
      </c>
      <c r="AF105" s="17">
        <v>901.25</v>
      </c>
      <c r="AG105" s="17">
        <v>463.30999999999767</v>
      </c>
      <c r="AH105" s="17">
        <v>0</v>
      </c>
      <c r="AI105" s="17">
        <v>0</v>
      </c>
      <c r="AJ105" s="17">
        <v>301.82999999999993</v>
      </c>
      <c r="AK105" s="17">
        <v>617.33000000000175</v>
      </c>
      <c r="AL105" s="17">
        <v>348.31999999999971</v>
      </c>
      <c r="AM105" s="17">
        <v>589.27999999999884</v>
      </c>
      <c r="AN105" s="17">
        <v>590.22999999999593</v>
      </c>
      <c r="AO105" s="20">
        <f t="shared" si="20"/>
        <v>2247.6100000001857</v>
      </c>
      <c r="AP105" s="20">
        <f t="shared" si="22"/>
        <v>1626.4199999999546</v>
      </c>
      <c r="AQ105" s="20">
        <f t="shared" si="22"/>
        <v>2404.470000000053</v>
      </c>
      <c r="AR105" s="20">
        <f t="shared" si="22"/>
        <v>3564.3999999998414</v>
      </c>
      <c r="AS105" s="20">
        <f t="shared" si="22"/>
        <v>1847.5399999998303</v>
      </c>
      <c r="AT105" s="20">
        <f t="shared" si="22"/>
        <v>0</v>
      </c>
      <c r="AU105" s="20">
        <f t="shared" si="22"/>
        <v>0</v>
      </c>
      <c r="AV105" s="20">
        <f t="shared" si="22"/>
        <v>1235.3099999999113</v>
      </c>
      <c r="AW105" s="20">
        <f t="shared" si="22"/>
        <v>2549.4600000001228</v>
      </c>
      <c r="AX105" s="20">
        <f t="shared" si="22"/>
        <v>1451.3100000000886</v>
      </c>
      <c r="AY105" s="20">
        <f t="shared" si="22"/>
        <v>2474.53999999999</v>
      </c>
      <c r="AZ105" s="20">
        <f t="shared" si="22"/>
        <v>2497.5900000000238</v>
      </c>
      <c r="BA105" s="17">
        <v>18.55</v>
      </c>
      <c r="BB105" s="17">
        <v>13.47</v>
      </c>
      <c r="BC105" s="17">
        <v>19.98</v>
      </c>
      <c r="BD105" s="17">
        <v>29.71</v>
      </c>
      <c r="BE105" s="17">
        <v>15.44</v>
      </c>
      <c r="BF105" s="17">
        <v>0</v>
      </c>
      <c r="BG105" s="17">
        <v>0</v>
      </c>
      <c r="BH105" s="17">
        <v>10.41</v>
      </c>
      <c r="BI105" s="17">
        <v>21.55</v>
      </c>
      <c r="BJ105" s="17">
        <v>12.3</v>
      </c>
      <c r="BK105" s="17">
        <v>21.03</v>
      </c>
      <c r="BL105" s="17">
        <v>21.28</v>
      </c>
      <c r="BM105" s="20">
        <f t="shared" si="21"/>
        <v>2266.1600000001858</v>
      </c>
      <c r="BN105" s="20">
        <f t="shared" si="23"/>
        <v>1639.8899999999546</v>
      </c>
      <c r="BO105" s="20">
        <f t="shared" si="23"/>
        <v>2424.450000000053</v>
      </c>
      <c r="BP105" s="20">
        <f t="shared" si="23"/>
        <v>3594.1099999998414</v>
      </c>
      <c r="BQ105" s="20">
        <f t="shared" si="23"/>
        <v>1862.9799999998304</v>
      </c>
      <c r="BR105" s="20">
        <f t="shared" si="23"/>
        <v>0</v>
      </c>
      <c r="BS105" s="20">
        <f t="shared" si="23"/>
        <v>0</v>
      </c>
      <c r="BT105" s="20">
        <f t="shared" si="23"/>
        <v>1245.7199999999114</v>
      </c>
      <c r="BU105" s="20">
        <f t="shared" si="23"/>
        <v>2571.010000000123</v>
      </c>
      <c r="BV105" s="20">
        <f t="shared" si="23"/>
        <v>1463.6100000000886</v>
      </c>
      <c r="BW105" s="20">
        <f t="shared" si="23"/>
        <v>2495.5699999999902</v>
      </c>
      <c r="BX105" s="20">
        <f t="shared" si="23"/>
        <v>2518.870000000024</v>
      </c>
      <c r="BY105" s="17">
        <f t="shared" si="14"/>
        <v>15685.510000000009</v>
      </c>
      <c r="BZ105" s="17">
        <f t="shared" si="15"/>
        <v>784.27000000000044</v>
      </c>
      <c r="CA105" s="17">
        <f t="shared" si="16"/>
        <v>5612.5899999999911</v>
      </c>
      <c r="CB105" s="17">
        <f t="shared" si="17"/>
        <v>22082.37</v>
      </c>
    </row>
    <row r="106" spans="1:80" x14ac:dyDescent="0.25">
      <c r="A106" t="str">
        <f t="shared" si="24"/>
        <v>ASTC.SD3</v>
      </c>
      <c r="B106" s="1" t="s">
        <v>182</v>
      </c>
      <c r="C106" s="1" t="s">
        <v>183</v>
      </c>
      <c r="D106" s="1" t="s">
        <v>183</v>
      </c>
      <c r="E106" s="17">
        <v>3696.2600000000093</v>
      </c>
      <c r="F106" s="17">
        <v>3043.1299999998882</v>
      </c>
      <c r="G106" s="17">
        <v>3291.7800000000279</v>
      </c>
      <c r="H106" s="17">
        <v>6679.3700000001118</v>
      </c>
      <c r="I106" s="17">
        <v>3475.0600000000559</v>
      </c>
      <c r="J106" s="17">
        <v>2825.0600000000486</v>
      </c>
      <c r="K106" s="17">
        <v>2803.900000000016</v>
      </c>
      <c r="L106" s="17">
        <v>3845.6700000001583</v>
      </c>
      <c r="M106" s="17">
        <v>4091.9399999999441</v>
      </c>
      <c r="N106" s="17">
        <v>2528.5500000000466</v>
      </c>
      <c r="O106" s="17">
        <v>3970.7099999999627</v>
      </c>
      <c r="P106" s="17">
        <v>4006.4099999999162</v>
      </c>
      <c r="Q106" s="20">
        <v>184.81000000000017</v>
      </c>
      <c r="R106" s="20">
        <v>152.16000000000008</v>
      </c>
      <c r="S106" s="20">
        <v>164.57999999999993</v>
      </c>
      <c r="T106" s="20">
        <v>333.97000000000025</v>
      </c>
      <c r="U106" s="20">
        <v>173.75</v>
      </c>
      <c r="V106" s="20">
        <v>141.25</v>
      </c>
      <c r="W106" s="20">
        <v>140.19999999999982</v>
      </c>
      <c r="X106" s="20">
        <v>192.28999999999996</v>
      </c>
      <c r="Y106" s="20">
        <v>204.59000000000015</v>
      </c>
      <c r="Z106" s="20">
        <v>126.43000000000029</v>
      </c>
      <c r="AA106" s="20">
        <v>198.53000000000065</v>
      </c>
      <c r="AB106" s="20">
        <v>200.31999999999971</v>
      </c>
      <c r="AC106" s="17">
        <v>1364.6999999999989</v>
      </c>
      <c r="AD106" s="17">
        <v>1108.7400000000016</v>
      </c>
      <c r="AE106" s="17">
        <v>1184.3400000000001</v>
      </c>
      <c r="AF106" s="17">
        <v>2373.4499999999971</v>
      </c>
      <c r="AG106" s="17">
        <v>1221.2999999999993</v>
      </c>
      <c r="AH106" s="17">
        <v>981.48999999999796</v>
      </c>
      <c r="AI106" s="17">
        <v>963.21999999999753</v>
      </c>
      <c r="AJ106" s="17">
        <v>1305.630000000001</v>
      </c>
      <c r="AK106" s="17">
        <v>1372.7700000000004</v>
      </c>
      <c r="AL106" s="17">
        <v>838.44000000000233</v>
      </c>
      <c r="AM106" s="17">
        <v>1303.1900000000023</v>
      </c>
      <c r="AN106" s="17">
        <v>1301.7700000000041</v>
      </c>
      <c r="AO106" s="20">
        <f t="shared" si="20"/>
        <v>5245.7700000000086</v>
      </c>
      <c r="AP106" s="20">
        <f t="shared" si="22"/>
        <v>4304.0299999998897</v>
      </c>
      <c r="AQ106" s="20">
        <f t="shared" si="22"/>
        <v>4640.700000000028</v>
      </c>
      <c r="AR106" s="20">
        <f t="shared" si="22"/>
        <v>9386.79000000011</v>
      </c>
      <c r="AS106" s="20">
        <f t="shared" si="22"/>
        <v>4870.1100000000552</v>
      </c>
      <c r="AT106" s="20">
        <f t="shared" si="22"/>
        <v>3947.8000000000466</v>
      </c>
      <c r="AU106" s="20">
        <f t="shared" si="22"/>
        <v>3907.3200000000134</v>
      </c>
      <c r="AV106" s="20">
        <f t="shared" si="22"/>
        <v>5343.5900000001593</v>
      </c>
      <c r="AW106" s="20">
        <f t="shared" si="22"/>
        <v>5669.2999999999447</v>
      </c>
      <c r="AX106" s="20">
        <f t="shared" si="22"/>
        <v>3493.4200000000492</v>
      </c>
      <c r="AY106" s="20">
        <f t="shared" si="22"/>
        <v>5472.4299999999657</v>
      </c>
      <c r="AZ106" s="20">
        <f t="shared" si="22"/>
        <v>5508.49999999992</v>
      </c>
      <c r="BA106" s="17">
        <v>43.29</v>
      </c>
      <c r="BB106" s="17">
        <v>35.64</v>
      </c>
      <c r="BC106" s="17">
        <v>38.549999999999997</v>
      </c>
      <c r="BD106" s="17">
        <v>78.23</v>
      </c>
      <c r="BE106" s="17">
        <v>40.700000000000003</v>
      </c>
      <c r="BF106" s="17">
        <v>33.090000000000003</v>
      </c>
      <c r="BG106" s="17">
        <v>32.840000000000003</v>
      </c>
      <c r="BH106" s="17">
        <v>45.04</v>
      </c>
      <c r="BI106" s="17">
        <v>47.93</v>
      </c>
      <c r="BJ106" s="17">
        <v>29.62</v>
      </c>
      <c r="BK106" s="17">
        <v>46.51</v>
      </c>
      <c r="BL106" s="17">
        <v>46.92</v>
      </c>
      <c r="BM106" s="20">
        <f t="shared" si="21"/>
        <v>5289.0600000000086</v>
      </c>
      <c r="BN106" s="20">
        <f t="shared" si="23"/>
        <v>4339.66999999989</v>
      </c>
      <c r="BO106" s="20">
        <f t="shared" si="23"/>
        <v>4679.2500000000282</v>
      </c>
      <c r="BP106" s="20">
        <f t="shared" si="23"/>
        <v>9465.0200000001096</v>
      </c>
      <c r="BQ106" s="20">
        <f t="shared" si="23"/>
        <v>4910.810000000055</v>
      </c>
      <c r="BR106" s="20">
        <f t="shared" si="23"/>
        <v>3980.8900000000467</v>
      </c>
      <c r="BS106" s="20">
        <f t="shared" si="23"/>
        <v>3940.1600000000135</v>
      </c>
      <c r="BT106" s="20">
        <f t="shared" si="23"/>
        <v>5388.6300000001593</v>
      </c>
      <c r="BU106" s="20">
        <f t="shared" si="23"/>
        <v>5717.229999999945</v>
      </c>
      <c r="BV106" s="20">
        <f t="shared" si="23"/>
        <v>3523.0400000000491</v>
      </c>
      <c r="BW106" s="20">
        <f t="shared" si="23"/>
        <v>5518.9399999999659</v>
      </c>
      <c r="BX106" s="20">
        <f t="shared" si="23"/>
        <v>5555.41999999992</v>
      </c>
      <c r="BY106" s="17">
        <f t="shared" si="14"/>
        <v>44257.840000000186</v>
      </c>
      <c r="BZ106" s="17">
        <f t="shared" si="15"/>
        <v>2212.880000000001</v>
      </c>
      <c r="CA106" s="17">
        <f t="shared" si="16"/>
        <v>15837.400000000005</v>
      </c>
      <c r="CB106" s="17">
        <f t="shared" si="17"/>
        <v>62308.120000000192</v>
      </c>
    </row>
    <row r="107" spans="1:80" x14ac:dyDescent="0.25">
      <c r="A107" t="str">
        <f t="shared" si="24"/>
        <v>ASTC.SD4</v>
      </c>
      <c r="B107" s="1" t="s">
        <v>182</v>
      </c>
      <c r="C107" s="1" t="s">
        <v>184</v>
      </c>
      <c r="D107" s="1" t="s">
        <v>184</v>
      </c>
      <c r="E107" s="17">
        <v>3395.8799999998882</v>
      </c>
      <c r="F107" s="17">
        <v>2937.7700000000204</v>
      </c>
      <c r="G107" s="17">
        <v>4255.7700000000186</v>
      </c>
      <c r="H107" s="17">
        <v>5360.0699999998324</v>
      </c>
      <c r="I107" s="17">
        <v>5870.8200000000652</v>
      </c>
      <c r="J107" s="17">
        <v>4166.6599999999162</v>
      </c>
      <c r="K107" s="17">
        <v>3582.2299999999814</v>
      </c>
      <c r="L107" s="17">
        <v>3961.3800000001211</v>
      </c>
      <c r="M107" s="17">
        <v>3344.4300000001676</v>
      </c>
      <c r="N107" s="17">
        <v>5281</v>
      </c>
      <c r="O107" s="17">
        <v>4879.5399999998044</v>
      </c>
      <c r="P107" s="17">
        <v>3488.4899999999907</v>
      </c>
      <c r="Q107" s="20">
        <v>169.79999999999995</v>
      </c>
      <c r="R107" s="20">
        <v>146.88999999999999</v>
      </c>
      <c r="S107" s="20">
        <v>212.78999999999996</v>
      </c>
      <c r="T107" s="20">
        <v>268</v>
      </c>
      <c r="U107" s="20">
        <v>293.53999999999996</v>
      </c>
      <c r="V107" s="20">
        <v>208.33000000000038</v>
      </c>
      <c r="W107" s="20">
        <v>179.10999999999967</v>
      </c>
      <c r="X107" s="20">
        <v>198.05999999999995</v>
      </c>
      <c r="Y107" s="20">
        <v>167.23000000000002</v>
      </c>
      <c r="Z107" s="20">
        <v>264.04999999999927</v>
      </c>
      <c r="AA107" s="20">
        <v>243.97999999999956</v>
      </c>
      <c r="AB107" s="20">
        <v>174.43000000000029</v>
      </c>
      <c r="AC107" s="17">
        <v>1253.7999999999993</v>
      </c>
      <c r="AD107" s="17">
        <v>1070.3599999999997</v>
      </c>
      <c r="AE107" s="17">
        <v>1531.17</v>
      </c>
      <c r="AF107" s="17">
        <v>1904.6399999999994</v>
      </c>
      <c r="AG107" s="17">
        <v>2063.2799999999988</v>
      </c>
      <c r="AH107" s="17">
        <v>1447.5999999999985</v>
      </c>
      <c r="AI107" s="17">
        <v>1230.6000000000022</v>
      </c>
      <c r="AJ107" s="17">
        <v>1344.9099999999999</v>
      </c>
      <c r="AK107" s="17">
        <v>1122</v>
      </c>
      <c r="AL107" s="17">
        <v>1751.1299999999901</v>
      </c>
      <c r="AM107" s="17">
        <v>1601.4799999999959</v>
      </c>
      <c r="AN107" s="17">
        <v>1133.489999999998</v>
      </c>
      <c r="AO107" s="20">
        <f t="shared" si="20"/>
        <v>4819.4799999998877</v>
      </c>
      <c r="AP107" s="20">
        <f t="shared" si="22"/>
        <v>4155.0200000000204</v>
      </c>
      <c r="AQ107" s="20">
        <f t="shared" si="22"/>
        <v>5999.7300000000187</v>
      </c>
      <c r="AR107" s="20">
        <f t="shared" si="22"/>
        <v>7532.7099999998318</v>
      </c>
      <c r="AS107" s="20">
        <f t="shared" si="22"/>
        <v>8227.6400000000649</v>
      </c>
      <c r="AT107" s="20">
        <f t="shared" si="22"/>
        <v>5822.5899999999147</v>
      </c>
      <c r="AU107" s="20">
        <f t="shared" si="22"/>
        <v>4991.9399999999832</v>
      </c>
      <c r="AV107" s="20">
        <f t="shared" si="22"/>
        <v>5504.3500000001204</v>
      </c>
      <c r="AW107" s="20">
        <f t="shared" si="22"/>
        <v>4633.6600000001672</v>
      </c>
      <c r="AX107" s="20">
        <f t="shared" si="22"/>
        <v>7296.1799999999894</v>
      </c>
      <c r="AY107" s="20">
        <f t="shared" si="22"/>
        <v>6724.9999999997999</v>
      </c>
      <c r="AZ107" s="20">
        <f t="shared" si="22"/>
        <v>4796.4099999999889</v>
      </c>
      <c r="BA107" s="17">
        <v>39.770000000000003</v>
      </c>
      <c r="BB107" s="17">
        <v>34.409999999999997</v>
      </c>
      <c r="BC107" s="17">
        <v>49.84</v>
      </c>
      <c r="BD107" s="17">
        <v>62.78</v>
      </c>
      <c r="BE107" s="17">
        <v>68.760000000000005</v>
      </c>
      <c r="BF107" s="17">
        <v>48.8</v>
      </c>
      <c r="BG107" s="17">
        <v>41.96</v>
      </c>
      <c r="BH107" s="17">
        <v>46.4</v>
      </c>
      <c r="BI107" s="17">
        <v>39.17</v>
      </c>
      <c r="BJ107" s="17">
        <v>61.85</v>
      </c>
      <c r="BK107" s="17">
        <v>57.15</v>
      </c>
      <c r="BL107" s="17">
        <v>40.86</v>
      </c>
      <c r="BM107" s="20">
        <f t="shared" si="21"/>
        <v>4859.2499999998881</v>
      </c>
      <c r="BN107" s="20">
        <f t="shared" si="23"/>
        <v>4189.4300000000203</v>
      </c>
      <c r="BO107" s="20">
        <f t="shared" si="23"/>
        <v>6049.5700000000188</v>
      </c>
      <c r="BP107" s="20">
        <f t="shared" si="23"/>
        <v>7595.4899999998315</v>
      </c>
      <c r="BQ107" s="20">
        <f t="shared" si="23"/>
        <v>8296.4000000000651</v>
      </c>
      <c r="BR107" s="20">
        <f t="shared" si="23"/>
        <v>5871.3899999999148</v>
      </c>
      <c r="BS107" s="20">
        <f t="shared" si="23"/>
        <v>5033.8999999999833</v>
      </c>
      <c r="BT107" s="20">
        <f t="shared" si="23"/>
        <v>5550.7500000001201</v>
      </c>
      <c r="BU107" s="20">
        <f t="shared" si="23"/>
        <v>4672.8300000001673</v>
      </c>
      <c r="BV107" s="20">
        <f t="shared" si="23"/>
        <v>7358.0299999999897</v>
      </c>
      <c r="BW107" s="20">
        <f t="shared" si="23"/>
        <v>6782.1499999997995</v>
      </c>
      <c r="BX107" s="20">
        <f t="shared" si="23"/>
        <v>4837.2699999999886</v>
      </c>
      <c r="BY107" s="17">
        <f t="shared" si="14"/>
        <v>50524.039999999804</v>
      </c>
      <c r="BZ107" s="17">
        <f t="shared" si="15"/>
        <v>2526.2099999999991</v>
      </c>
      <c r="CA107" s="17">
        <f t="shared" si="16"/>
        <v>18046.209999999977</v>
      </c>
      <c r="CB107" s="17">
        <f t="shared" si="17"/>
        <v>71096.459999999788</v>
      </c>
    </row>
    <row r="108" spans="1:80" x14ac:dyDescent="0.25">
      <c r="A108" t="str">
        <f t="shared" si="24"/>
        <v>EPPA.SD5</v>
      </c>
      <c r="B108" s="1" t="s">
        <v>186</v>
      </c>
      <c r="C108" s="1" t="s">
        <v>185</v>
      </c>
      <c r="D108" s="1" t="s">
        <v>185</v>
      </c>
      <c r="E108" s="17">
        <v>3869.0699999998324</v>
      </c>
      <c r="F108" s="17">
        <v>3059.0299999999115</v>
      </c>
      <c r="G108" s="17">
        <v>3617.9499999999534</v>
      </c>
      <c r="H108" s="17">
        <v>4664.7900000000373</v>
      </c>
      <c r="I108" s="17">
        <v>5141.3899999998976</v>
      </c>
      <c r="J108" s="17">
        <v>2587.7900000000373</v>
      </c>
      <c r="K108" s="17">
        <v>2034.5600000000559</v>
      </c>
      <c r="L108" s="17">
        <v>1782.2299999999814</v>
      </c>
      <c r="M108" s="17">
        <v>4219.9000000001397</v>
      </c>
      <c r="N108" s="17">
        <v>4321.4199999999255</v>
      </c>
      <c r="O108" s="17">
        <v>4746.1200000001118</v>
      </c>
      <c r="P108" s="17">
        <v>4088.4399999999441</v>
      </c>
      <c r="Q108" s="20">
        <v>193.45000000000005</v>
      </c>
      <c r="R108" s="20">
        <v>152.94999999999982</v>
      </c>
      <c r="S108" s="20">
        <v>180.90000000000009</v>
      </c>
      <c r="T108" s="20">
        <v>233.23999999999978</v>
      </c>
      <c r="U108" s="20">
        <v>257.06999999999971</v>
      </c>
      <c r="V108" s="20">
        <v>129.38999999999987</v>
      </c>
      <c r="W108" s="20">
        <v>101.72000000000003</v>
      </c>
      <c r="X108" s="20">
        <v>89.110000000000127</v>
      </c>
      <c r="Y108" s="20">
        <v>210.98999999999978</v>
      </c>
      <c r="Z108" s="20">
        <v>216.06999999999971</v>
      </c>
      <c r="AA108" s="20">
        <v>237.30000000000109</v>
      </c>
      <c r="AB108" s="20">
        <v>204.43000000000029</v>
      </c>
      <c r="AC108" s="17">
        <v>1428.5100000000002</v>
      </c>
      <c r="AD108" s="17">
        <v>1114.5400000000009</v>
      </c>
      <c r="AE108" s="17">
        <v>1301.6900000000005</v>
      </c>
      <c r="AF108" s="17">
        <v>1657.5800000000017</v>
      </c>
      <c r="AG108" s="17">
        <v>1806.9199999999983</v>
      </c>
      <c r="AH108" s="17">
        <v>899.05999999999767</v>
      </c>
      <c r="AI108" s="17">
        <v>698.93000000000029</v>
      </c>
      <c r="AJ108" s="17">
        <v>605.07999999999993</v>
      </c>
      <c r="AK108" s="17">
        <v>1415.7100000000028</v>
      </c>
      <c r="AL108" s="17">
        <v>1432.9400000000023</v>
      </c>
      <c r="AM108" s="17">
        <v>1557.679999999993</v>
      </c>
      <c r="AN108" s="17">
        <v>1328.4300000000076</v>
      </c>
      <c r="AO108" s="20">
        <f t="shared" si="20"/>
        <v>5491.0299999998324</v>
      </c>
      <c r="AP108" s="20">
        <f t="shared" si="22"/>
        <v>4326.5199999999122</v>
      </c>
      <c r="AQ108" s="20">
        <f t="shared" si="22"/>
        <v>5100.5399999999536</v>
      </c>
      <c r="AR108" s="20">
        <f t="shared" si="22"/>
        <v>6555.6100000000388</v>
      </c>
      <c r="AS108" s="20">
        <f t="shared" si="22"/>
        <v>7205.3799999998955</v>
      </c>
      <c r="AT108" s="20">
        <f t="shared" si="22"/>
        <v>3616.2400000000348</v>
      </c>
      <c r="AU108" s="20">
        <f t="shared" si="22"/>
        <v>2835.2100000000564</v>
      </c>
      <c r="AV108" s="20">
        <f t="shared" si="22"/>
        <v>2476.4199999999814</v>
      </c>
      <c r="AW108" s="20">
        <f t="shared" si="22"/>
        <v>5846.6000000001422</v>
      </c>
      <c r="AX108" s="20">
        <f t="shared" si="22"/>
        <v>5970.4299999999275</v>
      </c>
      <c r="AY108" s="20">
        <f t="shared" si="22"/>
        <v>6541.1000000001059</v>
      </c>
      <c r="AZ108" s="20">
        <f t="shared" si="22"/>
        <v>5621.299999999952</v>
      </c>
      <c r="BA108" s="17">
        <v>45.32</v>
      </c>
      <c r="BB108" s="17">
        <v>35.83</v>
      </c>
      <c r="BC108" s="17">
        <v>42.37</v>
      </c>
      <c r="BD108" s="17">
        <v>54.64</v>
      </c>
      <c r="BE108" s="17">
        <v>60.22</v>
      </c>
      <c r="BF108" s="17">
        <v>30.31</v>
      </c>
      <c r="BG108" s="17">
        <v>23.83</v>
      </c>
      <c r="BH108" s="17">
        <v>20.87</v>
      </c>
      <c r="BI108" s="17">
        <v>49.42</v>
      </c>
      <c r="BJ108" s="17">
        <v>50.61</v>
      </c>
      <c r="BK108" s="17">
        <v>55.59</v>
      </c>
      <c r="BL108" s="17">
        <v>47.88</v>
      </c>
      <c r="BM108" s="20">
        <f t="shared" si="21"/>
        <v>5536.3499999998321</v>
      </c>
      <c r="BN108" s="20">
        <f t="shared" si="23"/>
        <v>4362.3499999999121</v>
      </c>
      <c r="BO108" s="20">
        <f t="shared" si="23"/>
        <v>5142.9099999999535</v>
      </c>
      <c r="BP108" s="20">
        <f t="shared" si="23"/>
        <v>6610.2500000000391</v>
      </c>
      <c r="BQ108" s="20">
        <f t="shared" si="23"/>
        <v>7265.5999999998958</v>
      </c>
      <c r="BR108" s="20">
        <f t="shared" si="23"/>
        <v>3646.5500000000347</v>
      </c>
      <c r="BS108" s="20">
        <f t="shared" si="23"/>
        <v>2859.0400000000564</v>
      </c>
      <c r="BT108" s="20">
        <f t="shared" si="23"/>
        <v>2497.2899999999813</v>
      </c>
      <c r="BU108" s="20">
        <f t="shared" si="23"/>
        <v>5896.0200000001423</v>
      </c>
      <c r="BV108" s="20">
        <f t="shared" si="23"/>
        <v>6021.0399999999272</v>
      </c>
      <c r="BW108" s="20">
        <f t="shared" si="23"/>
        <v>6596.690000000106</v>
      </c>
      <c r="BX108" s="20">
        <f t="shared" si="23"/>
        <v>5669.1799999999521</v>
      </c>
      <c r="BY108" s="17">
        <f t="shared" si="14"/>
        <v>44132.689999999828</v>
      </c>
      <c r="BZ108" s="17">
        <f t="shared" si="15"/>
        <v>2206.6200000000003</v>
      </c>
      <c r="CA108" s="17">
        <f t="shared" si="16"/>
        <v>15763.960000000005</v>
      </c>
      <c r="CB108" s="17">
        <f t="shared" si="17"/>
        <v>62103.269999999829</v>
      </c>
    </row>
    <row r="109" spans="1:80" x14ac:dyDescent="0.25">
      <c r="A109" t="str">
        <f t="shared" si="24"/>
        <v>EPPA.SD6</v>
      </c>
      <c r="B109" s="1" t="s">
        <v>186</v>
      </c>
      <c r="C109" s="1" t="s">
        <v>187</v>
      </c>
      <c r="D109" s="1" t="s">
        <v>187</v>
      </c>
      <c r="E109" s="17">
        <v>3825.8300000000745</v>
      </c>
      <c r="F109" s="17">
        <v>2927.9899999999907</v>
      </c>
      <c r="G109" s="17">
        <v>4307.9099999999162</v>
      </c>
      <c r="H109" s="17">
        <v>6457.5200000000186</v>
      </c>
      <c r="I109" s="17">
        <v>4715.5500000000466</v>
      </c>
      <c r="J109" s="17">
        <v>3760.0999999998603</v>
      </c>
      <c r="K109" s="17">
        <v>3035.5200000000186</v>
      </c>
      <c r="L109" s="17">
        <v>2840.75</v>
      </c>
      <c r="M109" s="17">
        <v>3227.8299999998417</v>
      </c>
      <c r="N109" s="17">
        <v>4097.7399999999907</v>
      </c>
      <c r="O109" s="17">
        <v>0</v>
      </c>
      <c r="P109" s="17">
        <v>1305.7399999999907</v>
      </c>
      <c r="Q109" s="20">
        <v>191.28999999999996</v>
      </c>
      <c r="R109" s="20">
        <v>146.40000000000009</v>
      </c>
      <c r="S109" s="20">
        <v>215.40000000000009</v>
      </c>
      <c r="T109" s="20">
        <v>322.86999999999898</v>
      </c>
      <c r="U109" s="20">
        <v>235.76999999999953</v>
      </c>
      <c r="V109" s="20">
        <v>188.00999999999931</v>
      </c>
      <c r="W109" s="20">
        <v>151.77999999999975</v>
      </c>
      <c r="X109" s="20">
        <v>142.03999999999996</v>
      </c>
      <c r="Y109" s="20">
        <v>161.38999999999942</v>
      </c>
      <c r="Z109" s="20">
        <v>204.88999999999942</v>
      </c>
      <c r="AA109" s="20">
        <v>0</v>
      </c>
      <c r="AB109" s="20">
        <v>65.289999999999964</v>
      </c>
      <c r="AC109" s="17">
        <v>1412.5500000000029</v>
      </c>
      <c r="AD109" s="17">
        <v>1066.7900000000009</v>
      </c>
      <c r="AE109" s="17">
        <v>1549.9199999999983</v>
      </c>
      <c r="AF109" s="17">
        <v>2294.6100000000006</v>
      </c>
      <c r="AG109" s="17">
        <v>1657.2599999999948</v>
      </c>
      <c r="AH109" s="17">
        <v>1306.3399999999965</v>
      </c>
      <c r="AI109" s="17">
        <v>1042.7900000000009</v>
      </c>
      <c r="AJ109" s="17">
        <v>964.46000000000276</v>
      </c>
      <c r="AK109" s="17">
        <v>1082.880000000001</v>
      </c>
      <c r="AL109" s="17">
        <v>1358.7699999999895</v>
      </c>
      <c r="AM109" s="17">
        <v>0</v>
      </c>
      <c r="AN109" s="17">
        <v>424.2599999999984</v>
      </c>
      <c r="AO109" s="20">
        <f t="shared" si="20"/>
        <v>5429.6700000000774</v>
      </c>
      <c r="AP109" s="20">
        <f t="shared" si="22"/>
        <v>4141.1799999999912</v>
      </c>
      <c r="AQ109" s="20">
        <f t="shared" si="22"/>
        <v>6073.2299999999141</v>
      </c>
      <c r="AR109" s="20">
        <f t="shared" si="22"/>
        <v>9075.0000000000182</v>
      </c>
      <c r="AS109" s="20">
        <f t="shared" si="22"/>
        <v>6608.5800000000409</v>
      </c>
      <c r="AT109" s="20">
        <f t="shared" si="22"/>
        <v>5254.4499999998561</v>
      </c>
      <c r="AU109" s="20">
        <f t="shared" si="22"/>
        <v>4230.0900000000192</v>
      </c>
      <c r="AV109" s="20">
        <f t="shared" si="22"/>
        <v>3947.2500000000027</v>
      </c>
      <c r="AW109" s="20">
        <f t="shared" si="22"/>
        <v>4472.0999999998421</v>
      </c>
      <c r="AX109" s="20">
        <f t="shared" si="22"/>
        <v>5661.3999999999796</v>
      </c>
      <c r="AY109" s="20">
        <f t="shared" si="22"/>
        <v>0</v>
      </c>
      <c r="AZ109" s="20">
        <f t="shared" si="22"/>
        <v>1795.289999999989</v>
      </c>
      <c r="BA109" s="17">
        <v>44.81</v>
      </c>
      <c r="BB109" s="17">
        <v>34.29</v>
      </c>
      <c r="BC109" s="17">
        <v>50.46</v>
      </c>
      <c r="BD109" s="17">
        <v>75.63</v>
      </c>
      <c r="BE109" s="17">
        <v>55.23</v>
      </c>
      <c r="BF109" s="17">
        <v>44.04</v>
      </c>
      <c r="BG109" s="17">
        <v>35.549999999999997</v>
      </c>
      <c r="BH109" s="17">
        <v>33.270000000000003</v>
      </c>
      <c r="BI109" s="17">
        <v>37.81</v>
      </c>
      <c r="BJ109" s="17">
        <v>47.99</v>
      </c>
      <c r="BK109" s="17">
        <v>0</v>
      </c>
      <c r="BL109" s="17">
        <v>15.29</v>
      </c>
      <c r="BM109" s="20">
        <f t="shared" si="21"/>
        <v>5474.4800000000778</v>
      </c>
      <c r="BN109" s="20">
        <f t="shared" si="23"/>
        <v>4175.4699999999912</v>
      </c>
      <c r="BO109" s="20">
        <f t="shared" si="23"/>
        <v>6123.6899999999141</v>
      </c>
      <c r="BP109" s="20">
        <f t="shared" si="23"/>
        <v>9150.6300000000174</v>
      </c>
      <c r="BQ109" s="20">
        <f t="shared" si="23"/>
        <v>6663.8100000000404</v>
      </c>
      <c r="BR109" s="20">
        <f t="shared" si="23"/>
        <v>5298.4899999998561</v>
      </c>
      <c r="BS109" s="20">
        <f t="shared" si="23"/>
        <v>4265.6400000000194</v>
      </c>
      <c r="BT109" s="20">
        <f t="shared" si="23"/>
        <v>3980.5200000000027</v>
      </c>
      <c r="BU109" s="20">
        <f t="shared" si="23"/>
        <v>4509.9099999998425</v>
      </c>
      <c r="BV109" s="20">
        <f t="shared" si="23"/>
        <v>5709.3899999999794</v>
      </c>
      <c r="BW109" s="20">
        <f t="shared" si="23"/>
        <v>0</v>
      </c>
      <c r="BX109" s="20">
        <f t="shared" si="23"/>
        <v>1810.579999999989</v>
      </c>
      <c r="BY109" s="17">
        <f t="shared" si="14"/>
        <v>40502.479999999749</v>
      </c>
      <c r="BZ109" s="17">
        <f t="shared" si="15"/>
        <v>2025.1299999999965</v>
      </c>
      <c r="CA109" s="17">
        <f t="shared" si="16"/>
        <v>14634.999999999985</v>
      </c>
      <c r="CB109" s="17">
        <f t="shared" si="17"/>
        <v>57162.609999999739</v>
      </c>
    </row>
    <row r="110" spans="1:80" x14ac:dyDescent="0.25">
      <c r="A110" t="str">
        <f t="shared" si="24"/>
        <v>STC.BCHIMP</v>
      </c>
      <c r="B110" s="1" t="s">
        <v>691</v>
      </c>
      <c r="C110" s="1" t="s">
        <v>692</v>
      </c>
      <c r="D110" s="1" t="s">
        <v>21</v>
      </c>
      <c r="E110" s="17">
        <v>0</v>
      </c>
      <c r="F110" s="17">
        <v>0</v>
      </c>
      <c r="G110" s="17">
        <v>12.310000000000059</v>
      </c>
      <c r="H110" s="17">
        <v>0</v>
      </c>
      <c r="I110" s="17">
        <v>0</v>
      </c>
      <c r="J110" s="17">
        <v>0</v>
      </c>
      <c r="K110" s="17">
        <v>0.5</v>
      </c>
      <c r="L110" s="17">
        <v>0</v>
      </c>
      <c r="M110" s="17">
        <v>0</v>
      </c>
      <c r="N110" s="17">
        <v>0</v>
      </c>
      <c r="O110" s="17">
        <v>0</v>
      </c>
      <c r="P110" s="17">
        <v>0</v>
      </c>
      <c r="Q110" s="20">
        <v>0</v>
      </c>
      <c r="R110" s="20">
        <v>0</v>
      </c>
      <c r="S110" s="20">
        <v>0.61000000000000121</v>
      </c>
      <c r="T110" s="20">
        <v>0</v>
      </c>
      <c r="U110" s="20">
        <v>0</v>
      </c>
      <c r="V110" s="20">
        <v>0</v>
      </c>
      <c r="W110" s="20">
        <v>1.999999999999999E-2</v>
      </c>
      <c r="X110" s="20">
        <v>0</v>
      </c>
      <c r="Y110" s="20">
        <v>0</v>
      </c>
      <c r="Z110" s="20">
        <v>0</v>
      </c>
      <c r="AA110" s="20">
        <v>0</v>
      </c>
      <c r="AB110" s="20">
        <v>0</v>
      </c>
      <c r="AC110" s="17">
        <v>0</v>
      </c>
      <c r="AD110" s="17">
        <v>0</v>
      </c>
      <c r="AE110" s="17">
        <v>4.4300000000000068</v>
      </c>
      <c r="AF110" s="17">
        <v>0</v>
      </c>
      <c r="AG110" s="17">
        <v>0</v>
      </c>
      <c r="AH110" s="17">
        <v>0</v>
      </c>
      <c r="AI110" s="17">
        <v>0.16999999999999993</v>
      </c>
      <c r="AJ110" s="17">
        <v>0</v>
      </c>
      <c r="AK110" s="17">
        <v>0</v>
      </c>
      <c r="AL110" s="17">
        <v>0</v>
      </c>
      <c r="AM110" s="17">
        <v>0</v>
      </c>
      <c r="AN110" s="17">
        <v>0</v>
      </c>
      <c r="AO110" s="20">
        <f t="shared" si="20"/>
        <v>0</v>
      </c>
      <c r="AP110" s="20">
        <f t="shared" si="22"/>
        <v>0</v>
      </c>
      <c r="AQ110" s="20">
        <f t="shared" si="22"/>
        <v>17.350000000000065</v>
      </c>
      <c r="AR110" s="20">
        <f t="shared" si="22"/>
        <v>0</v>
      </c>
      <c r="AS110" s="20">
        <f t="shared" si="22"/>
        <v>0</v>
      </c>
      <c r="AT110" s="20">
        <f t="shared" si="22"/>
        <v>0</v>
      </c>
      <c r="AU110" s="20">
        <f t="shared" si="22"/>
        <v>0.69</v>
      </c>
      <c r="AV110" s="20">
        <f t="shared" si="22"/>
        <v>0</v>
      </c>
      <c r="AW110" s="20">
        <f t="shared" si="22"/>
        <v>0</v>
      </c>
      <c r="AX110" s="20">
        <f t="shared" si="22"/>
        <v>0</v>
      </c>
      <c r="AY110" s="20">
        <f t="shared" si="22"/>
        <v>0</v>
      </c>
      <c r="AZ110" s="20">
        <f t="shared" si="22"/>
        <v>0</v>
      </c>
      <c r="BA110" s="17">
        <v>0</v>
      </c>
      <c r="BB110" s="17">
        <v>0</v>
      </c>
      <c r="BC110" s="17">
        <v>0.14000000000000001</v>
      </c>
      <c r="BD110" s="17">
        <v>0</v>
      </c>
      <c r="BE110" s="17">
        <v>0</v>
      </c>
      <c r="BF110" s="17">
        <v>0</v>
      </c>
      <c r="BG110" s="17">
        <v>0.01</v>
      </c>
      <c r="BH110" s="17">
        <v>0</v>
      </c>
      <c r="BI110" s="17">
        <v>0</v>
      </c>
      <c r="BJ110" s="17">
        <v>0</v>
      </c>
      <c r="BK110" s="17">
        <v>0</v>
      </c>
      <c r="BL110" s="17">
        <v>0</v>
      </c>
      <c r="BM110" s="20">
        <f t="shared" si="21"/>
        <v>0</v>
      </c>
      <c r="BN110" s="20">
        <f t="shared" si="23"/>
        <v>0</v>
      </c>
      <c r="BO110" s="20">
        <f t="shared" si="23"/>
        <v>17.490000000000066</v>
      </c>
      <c r="BP110" s="20">
        <f t="shared" si="23"/>
        <v>0</v>
      </c>
      <c r="BQ110" s="20">
        <f t="shared" si="23"/>
        <v>0</v>
      </c>
      <c r="BR110" s="20">
        <f t="shared" si="23"/>
        <v>0</v>
      </c>
      <c r="BS110" s="20">
        <f t="shared" si="23"/>
        <v>0.7</v>
      </c>
      <c r="BT110" s="20">
        <f t="shared" si="23"/>
        <v>0</v>
      </c>
      <c r="BU110" s="20">
        <f t="shared" si="23"/>
        <v>0</v>
      </c>
      <c r="BV110" s="20">
        <f t="shared" si="23"/>
        <v>0</v>
      </c>
      <c r="BW110" s="20">
        <f t="shared" si="23"/>
        <v>0</v>
      </c>
      <c r="BX110" s="20">
        <f t="shared" si="23"/>
        <v>0</v>
      </c>
      <c r="BY110" s="17">
        <f t="shared" si="14"/>
        <v>12.810000000000059</v>
      </c>
      <c r="BZ110" s="17">
        <f t="shared" si="15"/>
        <v>0.63000000000000123</v>
      </c>
      <c r="CA110" s="17">
        <f t="shared" si="16"/>
        <v>4.7500000000000062</v>
      </c>
      <c r="CB110" s="17">
        <f t="shared" si="17"/>
        <v>18.190000000000065</v>
      </c>
    </row>
    <row r="111" spans="1:80" x14ac:dyDescent="0.25">
      <c r="A111" t="str">
        <f t="shared" si="24"/>
        <v>TCN.SH1</v>
      </c>
      <c r="B111" s="1" t="s">
        <v>33</v>
      </c>
      <c r="C111" s="1" t="s">
        <v>188</v>
      </c>
      <c r="D111" s="1" t="s">
        <v>188</v>
      </c>
      <c r="E111" s="17">
        <v>6567.5999999999767</v>
      </c>
      <c r="F111" s="17">
        <v>4952.539999999979</v>
      </c>
      <c r="G111" s="17">
        <v>7118.4299999999348</v>
      </c>
      <c r="H111" s="17">
        <v>10520.439999999711</v>
      </c>
      <c r="I111" s="17">
        <v>8524.1299999998882</v>
      </c>
      <c r="J111" s="17">
        <v>1146.3999999999942</v>
      </c>
      <c r="K111" s="17">
        <v>5036.4399999999441</v>
      </c>
      <c r="L111" s="17">
        <v>6802.9200000000419</v>
      </c>
      <c r="M111" s="17">
        <v>7589.9200000001583</v>
      </c>
      <c r="N111" s="17">
        <v>8555.2699999999022</v>
      </c>
      <c r="O111" s="17">
        <v>7983.5199999999022</v>
      </c>
      <c r="P111" s="17">
        <v>7383.7199999999721</v>
      </c>
      <c r="Q111" s="20">
        <v>328.38000000000011</v>
      </c>
      <c r="R111" s="20">
        <v>247.61999999999989</v>
      </c>
      <c r="S111" s="20">
        <v>355.92999999999984</v>
      </c>
      <c r="T111" s="20">
        <v>526.01999999999953</v>
      </c>
      <c r="U111" s="20">
        <v>426.21000000000004</v>
      </c>
      <c r="V111" s="20">
        <v>57.32000000000005</v>
      </c>
      <c r="W111" s="20">
        <v>251.82000000000016</v>
      </c>
      <c r="X111" s="20">
        <v>340.14999999999964</v>
      </c>
      <c r="Y111" s="20">
        <v>379.5</v>
      </c>
      <c r="Z111" s="20">
        <v>427.76000000000022</v>
      </c>
      <c r="AA111" s="20">
        <v>399.17000000000007</v>
      </c>
      <c r="AB111" s="20">
        <v>369.17999999999847</v>
      </c>
      <c r="AC111" s="17">
        <v>2424.84</v>
      </c>
      <c r="AD111" s="17">
        <v>1804.4199999999983</v>
      </c>
      <c r="AE111" s="17">
        <v>2561.119999999999</v>
      </c>
      <c r="AF111" s="17">
        <v>3738.3199999999997</v>
      </c>
      <c r="AG111" s="17">
        <v>2995.7700000000004</v>
      </c>
      <c r="AH111" s="17">
        <v>398.27999999999975</v>
      </c>
      <c r="AI111" s="17">
        <v>1730.1599999999999</v>
      </c>
      <c r="AJ111" s="17">
        <v>2309.6299999999974</v>
      </c>
      <c r="AK111" s="17">
        <v>2546.2799999999988</v>
      </c>
      <c r="AL111" s="17">
        <v>2836.8399999999965</v>
      </c>
      <c r="AM111" s="17">
        <v>2620.1999999999971</v>
      </c>
      <c r="AN111" s="17">
        <v>2399.1399999999994</v>
      </c>
      <c r="AO111" s="20">
        <f t="shared" si="20"/>
        <v>9320.8199999999779</v>
      </c>
      <c r="AP111" s="20">
        <f t="shared" si="22"/>
        <v>7004.5799999999772</v>
      </c>
      <c r="AQ111" s="20">
        <f t="shared" si="22"/>
        <v>10035.479999999934</v>
      </c>
      <c r="AR111" s="20">
        <f t="shared" si="22"/>
        <v>14784.779999999711</v>
      </c>
      <c r="AS111" s="20">
        <f t="shared" si="22"/>
        <v>11946.109999999888</v>
      </c>
      <c r="AT111" s="20">
        <f t="shared" si="22"/>
        <v>1601.9999999999941</v>
      </c>
      <c r="AU111" s="20">
        <f t="shared" si="22"/>
        <v>7018.4199999999437</v>
      </c>
      <c r="AV111" s="20">
        <f t="shared" si="22"/>
        <v>9452.7000000000389</v>
      </c>
      <c r="AW111" s="20">
        <f t="shared" si="22"/>
        <v>10515.700000000157</v>
      </c>
      <c r="AX111" s="20">
        <f t="shared" si="22"/>
        <v>11819.869999999899</v>
      </c>
      <c r="AY111" s="20">
        <f t="shared" si="22"/>
        <v>11002.889999999899</v>
      </c>
      <c r="AZ111" s="20">
        <f t="shared" si="22"/>
        <v>10152.03999999997</v>
      </c>
      <c r="BA111" s="17">
        <v>76.92</v>
      </c>
      <c r="BB111" s="17">
        <v>58.01</v>
      </c>
      <c r="BC111" s="17">
        <v>83.37</v>
      </c>
      <c r="BD111" s="17">
        <v>123.22</v>
      </c>
      <c r="BE111" s="17">
        <v>99.84</v>
      </c>
      <c r="BF111" s="17">
        <v>13.43</v>
      </c>
      <c r="BG111" s="17">
        <v>58.99</v>
      </c>
      <c r="BH111" s="17">
        <v>79.680000000000007</v>
      </c>
      <c r="BI111" s="17">
        <v>88.9</v>
      </c>
      <c r="BJ111" s="17">
        <v>100.2</v>
      </c>
      <c r="BK111" s="17">
        <v>93.51</v>
      </c>
      <c r="BL111" s="17">
        <v>86.48</v>
      </c>
      <c r="BM111" s="20">
        <f t="shared" si="21"/>
        <v>9397.739999999978</v>
      </c>
      <c r="BN111" s="20">
        <f t="shared" si="23"/>
        <v>7062.5899999999774</v>
      </c>
      <c r="BO111" s="20">
        <f t="shared" si="23"/>
        <v>10118.849999999935</v>
      </c>
      <c r="BP111" s="20">
        <f t="shared" si="23"/>
        <v>14907.999999999711</v>
      </c>
      <c r="BQ111" s="20">
        <f t="shared" si="23"/>
        <v>12045.949999999888</v>
      </c>
      <c r="BR111" s="20">
        <f t="shared" si="23"/>
        <v>1615.4299999999942</v>
      </c>
      <c r="BS111" s="20">
        <f t="shared" si="23"/>
        <v>7077.4099999999435</v>
      </c>
      <c r="BT111" s="20">
        <f t="shared" si="23"/>
        <v>9532.3800000000392</v>
      </c>
      <c r="BU111" s="20">
        <f t="shared" si="23"/>
        <v>10604.600000000157</v>
      </c>
      <c r="BV111" s="20">
        <f t="shared" si="23"/>
        <v>11920.0699999999</v>
      </c>
      <c r="BW111" s="20">
        <f t="shared" si="23"/>
        <v>11096.3999999999</v>
      </c>
      <c r="BX111" s="20">
        <f t="shared" si="23"/>
        <v>10238.51999999997</v>
      </c>
      <c r="BY111" s="17">
        <f t="shared" si="14"/>
        <v>82181.329999999405</v>
      </c>
      <c r="BZ111" s="17">
        <f t="shared" si="15"/>
        <v>4109.0599999999977</v>
      </c>
      <c r="CA111" s="17">
        <f t="shared" si="16"/>
        <v>29327.549999999985</v>
      </c>
      <c r="CB111" s="17">
        <f t="shared" si="17"/>
        <v>115617.93999999941</v>
      </c>
    </row>
    <row r="112" spans="1:80" x14ac:dyDescent="0.25">
      <c r="A112" t="str">
        <f t="shared" si="24"/>
        <v>TCN.SH2</v>
      </c>
      <c r="B112" s="1" t="s">
        <v>33</v>
      </c>
      <c r="C112" s="1" t="s">
        <v>189</v>
      </c>
      <c r="D112" s="1" t="s">
        <v>189</v>
      </c>
      <c r="E112" s="17">
        <v>4314.7000000000698</v>
      </c>
      <c r="F112" s="17">
        <v>3319.0299999999697</v>
      </c>
      <c r="G112" s="17">
        <v>4734.640000000014</v>
      </c>
      <c r="H112" s="17">
        <v>6502.0100000000093</v>
      </c>
      <c r="I112" s="17">
        <v>5858.8200000000652</v>
      </c>
      <c r="J112" s="17">
        <v>4394.3699999999953</v>
      </c>
      <c r="K112" s="17">
        <v>3444.9099999999744</v>
      </c>
      <c r="L112" s="17">
        <v>4504.6899999999441</v>
      </c>
      <c r="M112" s="17">
        <v>3555.160000000029</v>
      </c>
      <c r="N112" s="17">
        <v>4193.5699999999488</v>
      </c>
      <c r="O112" s="17">
        <v>5282.3399999999674</v>
      </c>
      <c r="P112" s="17">
        <v>4919.3499999999767</v>
      </c>
      <c r="Q112" s="20">
        <v>215.74000000000024</v>
      </c>
      <c r="R112" s="20">
        <v>165.95000000000005</v>
      </c>
      <c r="S112" s="20">
        <v>236.73000000000002</v>
      </c>
      <c r="T112" s="20">
        <v>325.10000000000036</v>
      </c>
      <c r="U112" s="20">
        <v>292.94000000000005</v>
      </c>
      <c r="V112" s="20">
        <v>219.72000000000003</v>
      </c>
      <c r="W112" s="20">
        <v>172.25</v>
      </c>
      <c r="X112" s="20">
        <v>225.24</v>
      </c>
      <c r="Y112" s="20">
        <v>177.76</v>
      </c>
      <c r="Z112" s="20">
        <v>209.68000000000029</v>
      </c>
      <c r="AA112" s="20">
        <v>264.1200000000008</v>
      </c>
      <c r="AB112" s="20">
        <v>245.96999999999935</v>
      </c>
      <c r="AC112" s="17">
        <v>1593.0399999999991</v>
      </c>
      <c r="AD112" s="17">
        <v>1209.2600000000002</v>
      </c>
      <c r="AE112" s="17">
        <v>1703.4599999999991</v>
      </c>
      <c r="AF112" s="17">
        <v>2310.4200000000019</v>
      </c>
      <c r="AG112" s="17">
        <v>2059.0599999999977</v>
      </c>
      <c r="AH112" s="17">
        <v>1526.6999999999989</v>
      </c>
      <c r="AI112" s="17">
        <v>1183.4300000000003</v>
      </c>
      <c r="AJ112" s="17">
        <v>1529.369999999999</v>
      </c>
      <c r="AK112" s="17">
        <v>1192.6900000000005</v>
      </c>
      <c r="AL112" s="17">
        <v>1390.5400000000081</v>
      </c>
      <c r="AM112" s="17">
        <v>1733.6699999999983</v>
      </c>
      <c r="AN112" s="17">
        <v>1598.4100000000035</v>
      </c>
      <c r="AO112" s="20">
        <f t="shared" si="20"/>
        <v>6123.4800000000687</v>
      </c>
      <c r="AP112" s="20">
        <f t="shared" si="22"/>
        <v>4694.2399999999698</v>
      </c>
      <c r="AQ112" s="20">
        <f t="shared" si="22"/>
        <v>6674.8300000000127</v>
      </c>
      <c r="AR112" s="20">
        <f t="shared" si="22"/>
        <v>9137.5300000000116</v>
      </c>
      <c r="AS112" s="20">
        <f t="shared" si="22"/>
        <v>8210.8200000000634</v>
      </c>
      <c r="AT112" s="20">
        <f t="shared" si="22"/>
        <v>6140.7899999999945</v>
      </c>
      <c r="AU112" s="20">
        <f t="shared" si="22"/>
        <v>4800.5899999999747</v>
      </c>
      <c r="AV112" s="20">
        <f t="shared" si="22"/>
        <v>6259.2999999999429</v>
      </c>
      <c r="AW112" s="20">
        <f t="shared" si="22"/>
        <v>4925.6100000000297</v>
      </c>
      <c r="AX112" s="20">
        <f t="shared" si="22"/>
        <v>5793.7899999999572</v>
      </c>
      <c r="AY112" s="20">
        <f t="shared" si="22"/>
        <v>7280.1299999999665</v>
      </c>
      <c r="AZ112" s="20">
        <f t="shared" si="22"/>
        <v>6763.7299999999796</v>
      </c>
      <c r="BA112" s="17">
        <v>50.53</v>
      </c>
      <c r="BB112" s="17">
        <v>38.869999999999997</v>
      </c>
      <c r="BC112" s="17">
        <v>55.45</v>
      </c>
      <c r="BD112" s="17">
        <v>76.150000000000006</v>
      </c>
      <c r="BE112" s="17">
        <v>68.62</v>
      </c>
      <c r="BF112" s="17">
        <v>51.47</v>
      </c>
      <c r="BG112" s="17">
        <v>40.35</v>
      </c>
      <c r="BH112" s="17">
        <v>52.76</v>
      </c>
      <c r="BI112" s="17">
        <v>41.64</v>
      </c>
      <c r="BJ112" s="17">
        <v>49.12</v>
      </c>
      <c r="BK112" s="17">
        <v>61.87</v>
      </c>
      <c r="BL112" s="17">
        <v>57.62</v>
      </c>
      <c r="BM112" s="20">
        <f t="shared" si="21"/>
        <v>6174.0100000000684</v>
      </c>
      <c r="BN112" s="20">
        <f t="shared" si="23"/>
        <v>4733.1099999999697</v>
      </c>
      <c r="BO112" s="20">
        <f t="shared" si="23"/>
        <v>6730.2800000000125</v>
      </c>
      <c r="BP112" s="20">
        <f t="shared" si="23"/>
        <v>9213.6800000000112</v>
      </c>
      <c r="BQ112" s="20">
        <f t="shared" si="23"/>
        <v>8279.4400000000642</v>
      </c>
      <c r="BR112" s="20">
        <f t="shared" si="23"/>
        <v>6192.2599999999948</v>
      </c>
      <c r="BS112" s="20">
        <f t="shared" si="23"/>
        <v>4840.939999999975</v>
      </c>
      <c r="BT112" s="20">
        <f t="shared" si="23"/>
        <v>6312.0599999999431</v>
      </c>
      <c r="BU112" s="20">
        <f t="shared" si="23"/>
        <v>4967.25000000003</v>
      </c>
      <c r="BV112" s="20">
        <f t="shared" si="23"/>
        <v>5842.9099999999571</v>
      </c>
      <c r="BW112" s="20">
        <f t="shared" si="23"/>
        <v>7341.9999999999663</v>
      </c>
      <c r="BX112" s="20">
        <f t="shared" si="23"/>
        <v>6821.3499999999794</v>
      </c>
      <c r="BY112" s="17">
        <f t="shared" si="14"/>
        <v>55023.589999999967</v>
      </c>
      <c r="BZ112" s="17">
        <f t="shared" si="15"/>
        <v>2751.2000000000012</v>
      </c>
      <c r="CA112" s="17">
        <f t="shared" si="16"/>
        <v>19674.5</v>
      </c>
      <c r="CB112" s="17">
        <f t="shared" si="17"/>
        <v>77449.289999999979</v>
      </c>
    </row>
    <row r="113" spans="1:80" x14ac:dyDescent="0.25">
      <c r="A113" t="str">
        <f t="shared" si="24"/>
        <v>SHEL.SHCG</v>
      </c>
      <c r="B113" s="1" t="s">
        <v>178</v>
      </c>
      <c r="C113" s="1" t="s">
        <v>191</v>
      </c>
      <c r="D113" s="1" t="s">
        <v>191</v>
      </c>
      <c r="E113" s="17">
        <v>0</v>
      </c>
      <c r="F113" s="17">
        <v>0</v>
      </c>
      <c r="G113" s="17">
        <v>28.649999999999636</v>
      </c>
      <c r="H113" s="17">
        <v>67.759999999998399</v>
      </c>
      <c r="I113" s="17">
        <v>40.200000000000728</v>
      </c>
      <c r="J113" s="17">
        <v>17.260000000000218</v>
      </c>
      <c r="K113" s="17">
        <v>9.7099999999995816</v>
      </c>
      <c r="L113" s="17">
        <v>2.67999999999995</v>
      </c>
      <c r="M113" s="17">
        <v>10.170000000000073</v>
      </c>
      <c r="N113" s="17">
        <v>23.5600000000004</v>
      </c>
      <c r="O113" s="17">
        <v>71.769999999996799</v>
      </c>
      <c r="P113" s="17">
        <v>1.3100000000000023</v>
      </c>
      <c r="Q113" s="20">
        <v>0</v>
      </c>
      <c r="R113" s="20">
        <v>0</v>
      </c>
      <c r="S113" s="20">
        <v>1.42999999999995</v>
      </c>
      <c r="T113" s="20">
        <v>3.3899999999999864</v>
      </c>
      <c r="U113" s="20">
        <v>2.0099999999999909</v>
      </c>
      <c r="V113" s="20">
        <v>0.85999999999998522</v>
      </c>
      <c r="W113" s="20">
        <v>0.49000000000000909</v>
      </c>
      <c r="X113" s="20">
        <v>0.12999999999999901</v>
      </c>
      <c r="Y113" s="20">
        <v>0.51000000000000512</v>
      </c>
      <c r="Z113" s="20">
        <v>1.1800000000000068</v>
      </c>
      <c r="AA113" s="20">
        <v>3.5899999999999181</v>
      </c>
      <c r="AB113" s="20">
        <v>6.0000000000000497E-2</v>
      </c>
      <c r="AC113" s="17">
        <v>0</v>
      </c>
      <c r="AD113" s="17">
        <v>0</v>
      </c>
      <c r="AE113" s="17">
        <v>10.309999999999945</v>
      </c>
      <c r="AF113" s="17">
        <v>24.069999999999709</v>
      </c>
      <c r="AG113" s="17">
        <v>14.129999999999654</v>
      </c>
      <c r="AH113" s="17">
        <v>6</v>
      </c>
      <c r="AI113" s="17">
        <v>3.3400000000000318</v>
      </c>
      <c r="AJ113" s="17">
        <v>0.91000000000002501</v>
      </c>
      <c r="AK113" s="17">
        <v>3.4099999999999682</v>
      </c>
      <c r="AL113" s="17">
        <v>7.8099999999999454</v>
      </c>
      <c r="AM113" s="17">
        <v>23.550000000000182</v>
      </c>
      <c r="AN113" s="17">
        <v>0.42000000000000171</v>
      </c>
      <c r="AO113" s="20">
        <f t="shared" si="20"/>
        <v>0</v>
      </c>
      <c r="AP113" s="20">
        <f t="shared" si="22"/>
        <v>0</v>
      </c>
      <c r="AQ113" s="20">
        <f t="shared" si="22"/>
        <v>40.389999999999532</v>
      </c>
      <c r="AR113" s="20">
        <f t="shared" si="22"/>
        <v>95.219999999998095</v>
      </c>
      <c r="AS113" s="20">
        <f t="shared" si="22"/>
        <v>56.340000000000373</v>
      </c>
      <c r="AT113" s="20">
        <f t="shared" si="22"/>
        <v>24.120000000000203</v>
      </c>
      <c r="AU113" s="20">
        <f t="shared" si="22"/>
        <v>13.539999999999623</v>
      </c>
      <c r="AV113" s="20">
        <f t="shared" si="22"/>
        <v>3.719999999999974</v>
      </c>
      <c r="AW113" s="20">
        <f t="shared" si="22"/>
        <v>14.090000000000046</v>
      </c>
      <c r="AX113" s="20">
        <f t="shared" si="22"/>
        <v>32.550000000000352</v>
      </c>
      <c r="AY113" s="20">
        <f t="shared" si="22"/>
        <v>98.909999999996899</v>
      </c>
      <c r="AZ113" s="20">
        <f t="shared" si="22"/>
        <v>1.7900000000000045</v>
      </c>
      <c r="BA113" s="17">
        <v>0</v>
      </c>
      <c r="BB113" s="17">
        <v>0</v>
      </c>
      <c r="BC113" s="17">
        <v>0.34</v>
      </c>
      <c r="BD113" s="17">
        <v>0.79</v>
      </c>
      <c r="BE113" s="17">
        <v>0.47</v>
      </c>
      <c r="BF113" s="17">
        <v>0.2</v>
      </c>
      <c r="BG113" s="17">
        <v>0.11</v>
      </c>
      <c r="BH113" s="17">
        <v>0.03</v>
      </c>
      <c r="BI113" s="17">
        <v>0.12</v>
      </c>
      <c r="BJ113" s="17">
        <v>0.28000000000000003</v>
      </c>
      <c r="BK113" s="17">
        <v>0.84</v>
      </c>
      <c r="BL113" s="17">
        <v>0.02</v>
      </c>
      <c r="BM113" s="20">
        <f t="shared" si="21"/>
        <v>0</v>
      </c>
      <c r="BN113" s="20">
        <f t="shared" si="23"/>
        <v>0</v>
      </c>
      <c r="BO113" s="20">
        <f t="shared" si="23"/>
        <v>40.729999999999535</v>
      </c>
      <c r="BP113" s="20">
        <f t="shared" si="23"/>
        <v>96.009999999998101</v>
      </c>
      <c r="BQ113" s="20">
        <f t="shared" si="23"/>
        <v>56.810000000000372</v>
      </c>
      <c r="BR113" s="20">
        <f t="shared" si="23"/>
        <v>24.320000000000203</v>
      </c>
      <c r="BS113" s="20">
        <f t="shared" si="23"/>
        <v>13.649999999999622</v>
      </c>
      <c r="BT113" s="20">
        <f t="shared" si="23"/>
        <v>3.7499999999999738</v>
      </c>
      <c r="BU113" s="20">
        <f t="shared" si="23"/>
        <v>14.210000000000045</v>
      </c>
      <c r="BV113" s="20">
        <f t="shared" si="23"/>
        <v>32.830000000000354</v>
      </c>
      <c r="BW113" s="20">
        <f t="shared" si="23"/>
        <v>99.749999999996902</v>
      </c>
      <c r="BX113" s="20">
        <f t="shared" si="23"/>
        <v>1.8100000000000045</v>
      </c>
      <c r="BY113" s="17">
        <f t="shared" si="14"/>
        <v>273.06999999999579</v>
      </c>
      <c r="BZ113" s="17">
        <f t="shared" si="15"/>
        <v>13.649999999999851</v>
      </c>
      <c r="CA113" s="17">
        <f t="shared" si="16"/>
        <v>97.14999999999948</v>
      </c>
      <c r="CB113" s="17">
        <f t="shared" si="17"/>
        <v>383.86999999999506</v>
      </c>
    </row>
    <row r="114" spans="1:80" x14ac:dyDescent="0.25">
      <c r="A114" t="str">
        <f t="shared" si="24"/>
        <v>NESI.BCHIMP</v>
      </c>
      <c r="B114" s="1" t="s">
        <v>194</v>
      </c>
      <c r="C114" s="1" t="s">
        <v>195</v>
      </c>
      <c r="D114" s="1" t="s">
        <v>21</v>
      </c>
      <c r="E114" s="17">
        <v>660.25</v>
      </c>
      <c r="F114" s="17">
        <v>630.0199999999968</v>
      </c>
      <c r="G114" s="17">
        <v>517.47999999999956</v>
      </c>
      <c r="H114" s="17">
        <v>876.62999999999738</v>
      </c>
      <c r="I114" s="17">
        <v>582.15999999999985</v>
      </c>
      <c r="J114" s="17">
        <v>475.52999999999884</v>
      </c>
      <c r="K114" s="17">
        <v>274.10999999999876</v>
      </c>
      <c r="L114" s="17">
        <v>436.61999999999898</v>
      </c>
      <c r="M114" s="17">
        <v>352.80999999999949</v>
      </c>
      <c r="N114" s="17">
        <v>595.82999999999811</v>
      </c>
      <c r="O114" s="17">
        <v>526.68000000000029</v>
      </c>
      <c r="P114" s="17">
        <v>404.41999999999825</v>
      </c>
      <c r="Q114" s="20">
        <v>33.009999999999991</v>
      </c>
      <c r="R114" s="20">
        <v>31.5</v>
      </c>
      <c r="S114" s="20">
        <v>25.879999999999995</v>
      </c>
      <c r="T114" s="20">
        <v>43.830000000000041</v>
      </c>
      <c r="U114" s="20">
        <v>29.110000000000014</v>
      </c>
      <c r="V114" s="20">
        <v>23.78</v>
      </c>
      <c r="W114" s="20">
        <v>13.699999999999989</v>
      </c>
      <c r="X114" s="20">
        <v>21.829999999999984</v>
      </c>
      <c r="Y114" s="20">
        <v>17.639999999999986</v>
      </c>
      <c r="Z114" s="20">
        <v>29.789999999999964</v>
      </c>
      <c r="AA114" s="20">
        <v>26.330000000000041</v>
      </c>
      <c r="AB114" s="20">
        <v>20.220000000000027</v>
      </c>
      <c r="AC114" s="17">
        <v>243.77000000000044</v>
      </c>
      <c r="AD114" s="17">
        <v>229.53999999999996</v>
      </c>
      <c r="AE114" s="17">
        <v>186.17999999999984</v>
      </c>
      <c r="AF114" s="17">
        <v>311.5</v>
      </c>
      <c r="AG114" s="17">
        <v>204.59999999999991</v>
      </c>
      <c r="AH114" s="17">
        <v>165.20999999999981</v>
      </c>
      <c r="AI114" s="17">
        <v>94.159999999999968</v>
      </c>
      <c r="AJ114" s="17">
        <v>148.24</v>
      </c>
      <c r="AK114" s="17">
        <v>118.36000000000001</v>
      </c>
      <c r="AL114" s="17">
        <v>197.57000000000062</v>
      </c>
      <c r="AM114" s="17">
        <v>172.85999999999967</v>
      </c>
      <c r="AN114" s="17">
        <v>131.40999999999985</v>
      </c>
      <c r="AO114" s="20">
        <f t="shared" si="20"/>
        <v>937.03000000000043</v>
      </c>
      <c r="AP114" s="20">
        <f t="shared" si="22"/>
        <v>891.05999999999676</v>
      </c>
      <c r="AQ114" s="20">
        <f t="shared" si="22"/>
        <v>729.5399999999994</v>
      </c>
      <c r="AR114" s="20">
        <f t="shared" si="22"/>
        <v>1231.9599999999973</v>
      </c>
      <c r="AS114" s="20">
        <f t="shared" si="22"/>
        <v>815.86999999999978</v>
      </c>
      <c r="AT114" s="20">
        <f t="shared" si="22"/>
        <v>664.51999999999862</v>
      </c>
      <c r="AU114" s="20">
        <f t="shared" si="22"/>
        <v>381.96999999999872</v>
      </c>
      <c r="AV114" s="20">
        <f t="shared" si="22"/>
        <v>606.68999999999892</v>
      </c>
      <c r="AW114" s="20">
        <f t="shared" si="22"/>
        <v>488.80999999999949</v>
      </c>
      <c r="AX114" s="20">
        <f t="shared" si="22"/>
        <v>823.18999999999869</v>
      </c>
      <c r="AY114" s="20">
        <f t="shared" si="22"/>
        <v>725.87</v>
      </c>
      <c r="AZ114" s="20">
        <f t="shared" ref="AP114:AZ136" si="25">P114+AB114+AN114</f>
        <v>556.04999999999814</v>
      </c>
      <c r="BA114" s="17">
        <v>7.73</v>
      </c>
      <c r="BB114" s="17">
        <v>7.38</v>
      </c>
      <c r="BC114" s="17">
        <v>6.06</v>
      </c>
      <c r="BD114" s="17">
        <v>10.27</v>
      </c>
      <c r="BE114" s="17">
        <v>6.82</v>
      </c>
      <c r="BF114" s="17">
        <v>5.57</v>
      </c>
      <c r="BG114" s="17">
        <v>3.21</v>
      </c>
      <c r="BH114" s="17">
        <v>5.1100000000000003</v>
      </c>
      <c r="BI114" s="17">
        <v>4.13</v>
      </c>
      <c r="BJ114" s="17">
        <v>6.98</v>
      </c>
      <c r="BK114" s="17">
        <v>6.17</v>
      </c>
      <c r="BL114" s="17">
        <v>4.74</v>
      </c>
      <c r="BM114" s="20">
        <f t="shared" si="21"/>
        <v>944.76000000000045</v>
      </c>
      <c r="BN114" s="20">
        <f t="shared" si="23"/>
        <v>898.43999999999676</v>
      </c>
      <c r="BO114" s="20">
        <f t="shared" si="23"/>
        <v>735.59999999999934</v>
      </c>
      <c r="BP114" s="20">
        <f t="shared" si="23"/>
        <v>1242.2299999999973</v>
      </c>
      <c r="BQ114" s="20">
        <f t="shared" si="23"/>
        <v>822.68999999999983</v>
      </c>
      <c r="BR114" s="20">
        <f t="shared" si="23"/>
        <v>670.08999999999867</v>
      </c>
      <c r="BS114" s="20">
        <f t="shared" si="23"/>
        <v>385.1799999999987</v>
      </c>
      <c r="BT114" s="20">
        <f t="shared" si="23"/>
        <v>611.79999999999893</v>
      </c>
      <c r="BU114" s="20">
        <f t="shared" si="23"/>
        <v>492.93999999999949</v>
      </c>
      <c r="BV114" s="20">
        <f t="shared" si="23"/>
        <v>830.16999999999871</v>
      </c>
      <c r="BW114" s="20">
        <f t="shared" si="23"/>
        <v>732.04</v>
      </c>
      <c r="BX114" s="20">
        <f t="shared" ref="BN114:BX136" si="26">AZ114+BL114</f>
        <v>560.78999999999814</v>
      </c>
      <c r="BY114" s="17">
        <f t="shared" si="14"/>
        <v>6332.5399999999863</v>
      </c>
      <c r="BZ114" s="17">
        <f t="shared" si="15"/>
        <v>316.62</v>
      </c>
      <c r="CA114" s="17">
        <f t="shared" si="16"/>
        <v>2277.5700000000006</v>
      </c>
      <c r="CB114" s="17">
        <f t="shared" si="17"/>
        <v>8926.729999999985</v>
      </c>
    </row>
    <row r="115" spans="1:80" x14ac:dyDescent="0.25">
      <c r="A115" t="str">
        <f t="shared" si="24"/>
        <v>TAU.SPR</v>
      </c>
      <c r="B115" s="1" t="s">
        <v>31</v>
      </c>
      <c r="C115" s="1" t="s">
        <v>196</v>
      </c>
      <c r="D115" s="1" t="s">
        <v>196</v>
      </c>
      <c r="E115" s="17">
        <v>369.66999999999825</v>
      </c>
      <c r="F115" s="17">
        <v>284.81000000001222</v>
      </c>
      <c r="G115" s="17">
        <v>407.00999999999476</v>
      </c>
      <c r="H115" s="17">
        <v>569.97000000000116</v>
      </c>
      <c r="I115" s="17">
        <v>377.77999999999884</v>
      </c>
      <c r="J115" s="17">
        <v>467.38000000000466</v>
      </c>
      <c r="K115" s="17">
        <v>312.63999999999942</v>
      </c>
      <c r="L115" s="17">
        <v>359.69000000000233</v>
      </c>
      <c r="M115" s="17">
        <v>430.58999999999651</v>
      </c>
      <c r="N115" s="17">
        <v>439.44999999999709</v>
      </c>
      <c r="O115" s="17">
        <v>468.60000000000582</v>
      </c>
      <c r="P115" s="17">
        <v>539.09000000001106</v>
      </c>
      <c r="Q115" s="20">
        <v>18.489999999999782</v>
      </c>
      <c r="R115" s="20">
        <v>14.240000000000009</v>
      </c>
      <c r="S115" s="20">
        <v>20.349999999999909</v>
      </c>
      <c r="T115" s="20">
        <v>28.5</v>
      </c>
      <c r="U115" s="20">
        <v>18.890000000000327</v>
      </c>
      <c r="V115" s="20">
        <v>23.370000000000346</v>
      </c>
      <c r="W115" s="20">
        <v>15.630000000000109</v>
      </c>
      <c r="X115" s="20">
        <v>17.980000000000018</v>
      </c>
      <c r="Y115" s="20">
        <v>21.529999999999745</v>
      </c>
      <c r="Z115" s="20">
        <v>21.970000000000255</v>
      </c>
      <c r="AA115" s="20">
        <v>23.429999999999836</v>
      </c>
      <c r="AB115" s="20">
        <v>26.949999999999818</v>
      </c>
      <c r="AC115" s="17">
        <v>136.4900000000016</v>
      </c>
      <c r="AD115" s="17">
        <v>103.76999999999862</v>
      </c>
      <c r="AE115" s="17">
        <v>146.43000000000029</v>
      </c>
      <c r="AF115" s="17">
        <v>202.54000000000087</v>
      </c>
      <c r="AG115" s="17">
        <v>132.7699999999968</v>
      </c>
      <c r="AH115" s="17">
        <v>162.37000000000262</v>
      </c>
      <c r="AI115" s="17">
        <v>107.39999999999964</v>
      </c>
      <c r="AJ115" s="17">
        <v>122.11000000000058</v>
      </c>
      <c r="AK115" s="17">
        <v>144.46000000000276</v>
      </c>
      <c r="AL115" s="17">
        <v>145.71000000000095</v>
      </c>
      <c r="AM115" s="17">
        <v>153.78999999999905</v>
      </c>
      <c r="AN115" s="17">
        <v>175.16000000000349</v>
      </c>
      <c r="AO115" s="20">
        <f t="shared" si="20"/>
        <v>524.64999999999964</v>
      </c>
      <c r="AP115" s="20">
        <f t="shared" si="25"/>
        <v>402.82000000001085</v>
      </c>
      <c r="AQ115" s="20">
        <f t="shared" si="25"/>
        <v>573.78999999999496</v>
      </c>
      <c r="AR115" s="20">
        <f t="shared" si="25"/>
        <v>801.01000000000204</v>
      </c>
      <c r="AS115" s="20">
        <f t="shared" si="25"/>
        <v>529.43999999999596</v>
      </c>
      <c r="AT115" s="20">
        <f t="shared" si="25"/>
        <v>653.12000000000762</v>
      </c>
      <c r="AU115" s="20">
        <f t="shared" si="25"/>
        <v>435.66999999999916</v>
      </c>
      <c r="AV115" s="20">
        <f t="shared" si="25"/>
        <v>499.78000000000293</v>
      </c>
      <c r="AW115" s="20">
        <f t="shared" si="25"/>
        <v>596.57999999999902</v>
      </c>
      <c r="AX115" s="20">
        <f t="shared" si="25"/>
        <v>607.12999999999829</v>
      </c>
      <c r="AY115" s="20">
        <f t="shared" si="25"/>
        <v>645.82000000000471</v>
      </c>
      <c r="AZ115" s="20">
        <f t="shared" si="25"/>
        <v>741.20000000001437</v>
      </c>
      <c r="BA115" s="17">
        <v>4.33</v>
      </c>
      <c r="BB115" s="17">
        <v>3.34</v>
      </c>
      <c r="BC115" s="17">
        <v>4.7699999999999996</v>
      </c>
      <c r="BD115" s="17">
        <v>6.68</v>
      </c>
      <c r="BE115" s="17">
        <v>4.42</v>
      </c>
      <c r="BF115" s="17">
        <v>5.47</v>
      </c>
      <c r="BG115" s="17">
        <v>3.66</v>
      </c>
      <c r="BH115" s="17">
        <v>4.21</v>
      </c>
      <c r="BI115" s="17">
        <v>5.04</v>
      </c>
      <c r="BJ115" s="17">
        <v>5.15</v>
      </c>
      <c r="BK115" s="17">
        <v>5.49</v>
      </c>
      <c r="BL115" s="17">
        <v>6.31</v>
      </c>
      <c r="BM115" s="20">
        <f t="shared" si="21"/>
        <v>528.97999999999968</v>
      </c>
      <c r="BN115" s="20">
        <f t="shared" si="26"/>
        <v>406.16000000001083</v>
      </c>
      <c r="BO115" s="20">
        <f t="shared" si="26"/>
        <v>578.55999999999494</v>
      </c>
      <c r="BP115" s="20">
        <f t="shared" si="26"/>
        <v>807.69000000000199</v>
      </c>
      <c r="BQ115" s="20">
        <f t="shared" si="26"/>
        <v>533.85999999999592</v>
      </c>
      <c r="BR115" s="20">
        <f t="shared" si="26"/>
        <v>658.59000000000765</v>
      </c>
      <c r="BS115" s="20">
        <f t="shared" si="26"/>
        <v>439.32999999999919</v>
      </c>
      <c r="BT115" s="20">
        <f t="shared" si="26"/>
        <v>503.99000000000291</v>
      </c>
      <c r="BU115" s="20">
        <f t="shared" si="26"/>
        <v>601.61999999999898</v>
      </c>
      <c r="BV115" s="20">
        <f t="shared" si="26"/>
        <v>612.27999999999827</v>
      </c>
      <c r="BW115" s="20">
        <f t="shared" si="26"/>
        <v>651.31000000000472</v>
      </c>
      <c r="BX115" s="20">
        <f t="shared" si="26"/>
        <v>747.51000000001432</v>
      </c>
      <c r="BY115" s="17">
        <f t="shared" si="14"/>
        <v>5026.6800000000221</v>
      </c>
      <c r="BZ115" s="17">
        <f t="shared" si="15"/>
        <v>251.33000000000015</v>
      </c>
      <c r="CA115" s="17">
        <f t="shared" si="16"/>
        <v>1791.8700000000074</v>
      </c>
      <c r="CB115" s="17">
        <f t="shared" si="17"/>
        <v>7069.8800000000283</v>
      </c>
    </row>
    <row r="116" spans="1:80" x14ac:dyDescent="0.25">
      <c r="A116" t="str">
        <f t="shared" si="24"/>
        <v>NESI.SPCIMP</v>
      </c>
      <c r="B116" s="1" t="s">
        <v>194</v>
      </c>
      <c r="C116" s="1" t="s">
        <v>197</v>
      </c>
      <c r="D116" s="1" t="s">
        <v>73</v>
      </c>
      <c r="E116" s="17">
        <v>3165.9700000000012</v>
      </c>
      <c r="F116" s="17">
        <v>1158.8399999999965</v>
      </c>
      <c r="G116" s="17">
        <v>1408.3699999999953</v>
      </c>
      <c r="H116" s="17">
        <v>6329.2000000000116</v>
      </c>
      <c r="I116" s="17">
        <v>2808.3999999999942</v>
      </c>
      <c r="J116" s="17">
        <v>2242.6699999999837</v>
      </c>
      <c r="K116" s="17">
        <v>2216.6199999999953</v>
      </c>
      <c r="L116" s="17">
        <v>3717.1199999999953</v>
      </c>
      <c r="M116" s="17">
        <v>1198.1999999999971</v>
      </c>
      <c r="N116" s="17">
        <v>3501.2399999999907</v>
      </c>
      <c r="O116" s="17">
        <v>3520.3999999999651</v>
      </c>
      <c r="P116" s="17">
        <v>1666.4899999999907</v>
      </c>
      <c r="Q116" s="20">
        <v>158.29999999999927</v>
      </c>
      <c r="R116" s="20">
        <v>57.940000000000509</v>
      </c>
      <c r="S116" s="20">
        <v>70.409999999999854</v>
      </c>
      <c r="T116" s="20">
        <v>316.45999999999913</v>
      </c>
      <c r="U116" s="20">
        <v>140.41999999999825</v>
      </c>
      <c r="V116" s="20">
        <v>112.13000000000011</v>
      </c>
      <c r="W116" s="20">
        <v>110.82999999999993</v>
      </c>
      <c r="X116" s="20">
        <v>185.86000000000058</v>
      </c>
      <c r="Y116" s="20">
        <v>59.909999999999854</v>
      </c>
      <c r="Z116" s="20">
        <v>175.06000000000131</v>
      </c>
      <c r="AA116" s="20">
        <v>176.02000000000044</v>
      </c>
      <c r="AB116" s="20">
        <v>83.319999999999709</v>
      </c>
      <c r="AC116" s="17">
        <v>1168.9100000000035</v>
      </c>
      <c r="AD116" s="17">
        <v>422.20999999999913</v>
      </c>
      <c r="AE116" s="17">
        <v>506.71999999999389</v>
      </c>
      <c r="AF116" s="17">
        <v>2249.0199999999895</v>
      </c>
      <c r="AG116" s="17">
        <v>987</v>
      </c>
      <c r="AH116" s="17">
        <v>779.15999999999622</v>
      </c>
      <c r="AI116" s="17">
        <v>761.4800000000032</v>
      </c>
      <c r="AJ116" s="17">
        <v>1261.9900000000052</v>
      </c>
      <c r="AK116" s="17">
        <v>401.97000000000116</v>
      </c>
      <c r="AL116" s="17">
        <v>1160.9799999999959</v>
      </c>
      <c r="AM116" s="17">
        <v>1155.3999999999942</v>
      </c>
      <c r="AN116" s="17">
        <v>541.4800000000032</v>
      </c>
      <c r="AO116" s="20">
        <f t="shared" si="20"/>
        <v>4493.1800000000039</v>
      </c>
      <c r="AP116" s="20">
        <f t="shared" si="25"/>
        <v>1638.9899999999961</v>
      </c>
      <c r="AQ116" s="20">
        <f t="shared" si="25"/>
        <v>1985.4999999999891</v>
      </c>
      <c r="AR116" s="20">
        <f t="shared" si="25"/>
        <v>8894.68</v>
      </c>
      <c r="AS116" s="20">
        <f t="shared" si="25"/>
        <v>3935.8199999999924</v>
      </c>
      <c r="AT116" s="20">
        <f t="shared" si="25"/>
        <v>3133.95999999998</v>
      </c>
      <c r="AU116" s="20">
        <f t="shared" si="25"/>
        <v>3088.9299999999985</v>
      </c>
      <c r="AV116" s="20">
        <f t="shared" si="25"/>
        <v>5164.9700000000012</v>
      </c>
      <c r="AW116" s="20">
        <f t="shared" si="25"/>
        <v>1660.0799999999981</v>
      </c>
      <c r="AX116" s="20">
        <f t="shared" si="25"/>
        <v>4837.2799999999879</v>
      </c>
      <c r="AY116" s="20">
        <f t="shared" si="25"/>
        <v>4851.8199999999597</v>
      </c>
      <c r="AZ116" s="20">
        <f t="shared" si="25"/>
        <v>2291.2899999999936</v>
      </c>
      <c r="BA116" s="17">
        <v>37.08</v>
      </c>
      <c r="BB116" s="17">
        <v>13.57</v>
      </c>
      <c r="BC116" s="17">
        <v>16.5</v>
      </c>
      <c r="BD116" s="17">
        <v>74.13</v>
      </c>
      <c r="BE116" s="17">
        <v>32.89</v>
      </c>
      <c r="BF116" s="17">
        <v>26.27</v>
      </c>
      <c r="BG116" s="17">
        <v>25.96</v>
      </c>
      <c r="BH116" s="17">
        <v>43.54</v>
      </c>
      <c r="BI116" s="17">
        <v>14.03</v>
      </c>
      <c r="BJ116" s="17">
        <v>41.01</v>
      </c>
      <c r="BK116" s="17">
        <v>41.23</v>
      </c>
      <c r="BL116" s="17">
        <v>19.52</v>
      </c>
      <c r="BM116" s="20">
        <f t="shared" si="21"/>
        <v>4530.2600000000039</v>
      </c>
      <c r="BN116" s="20">
        <f t="shared" si="26"/>
        <v>1652.5599999999961</v>
      </c>
      <c r="BO116" s="20">
        <f t="shared" si="26"/>
        <v>2001.9999999999891</v>
      </c>
      <c r="BP116" s="20">
        <f t="shared" si="26"/>
        <v>8968.81</v>
      </c>
      <c r="BQ116" s="20">
        <f t="shared" si="26"/>
        <v>3968.7099999999923</v>
      </c>
      <c r="BR116" s="20">
        <f t="shared" si="26"/>
        <v>3160.22999999998</v>
      </c>
      <c r="BS116" s="20">
        <f t="shared" si="26"/>
        <v>3114.8899999999985</v>
      </c>
      <c r="BT116" s="20">
        <f t="shared" si="26"/>
        <v>5208.5100000000011</v>
      </c>
      <c r="BU116" s="20">
        <f t="shared" si="26"/>
        <v>1674.1099999999981</v>
      </c>
      <c r="BV116" s="20">
        <f t="shared" si="26"/>
        <v>4878.2899999999881</v>
      </c>
      <c r="BW116" s="20">
        <f t="shared" si="26"/>
        <v>4893.0499999999593</v>
      </c>
      <c r="BX116" s="20">
        <f t="shared" si="26"/>
        <v>2310.8099999999936</v>
      </c>
      <c r="BY116" s="17">
        <f t="shared" si="14"/>
        <v>32933.519999999917</v>
      </c>
      <c r="BZ116" s="17">
        <f t="shared" si="15"/>
        <v>1646.6599999999989</v>
      </c>
      <c r="CA116" s="17">
        <f t="shared" si="16"/>
        <v>11782.049999999985</v>
      </c>
      <c r="CB116" s="17">
        <f t="shared" si="17"/>
        <v>46362.229999999901</v>
      </c>
    </row>
    <row r="117" spans="1:80" x14ac:dyDescent="0.25">
      <c r="A117" t="str">
        <f t="shared" si="24"/>
        <v>NESI.BCHEXP</v>
      </c>
      <c r="B117" s="1" t="s">
        <v>194</v>
      </c>
      <c r="C117" s="1" t="s">
        <v>198</v>
      </c>
      <c r="D117" s="1" t="s">
        <v>28</v>
      </c>
      <c r="E117" s="17">
        <v>3.7799999999999727</v>
      </c>
      <c r="F117" s="17">
        <v>1.5600000000000023</v>
      </c>
      <c r="G117" s="17">
        <v>0</v>
      </c>
      <c r="H117" s="17">
        <v>13.690000000000055</v>
      </c>
      <c r="I117" s="17">
        <v>5.0299999999999727</v>
      </c>
      <c r="J117" s="17">
        <v>0</v>
      </c>
      <c r="K117" s="17">
        <v>0</v>
      </c>
      <c r="L117" s="17">
        <v>2.0100000000000477</v>
      </c>
      <c r="M117" s="17">
        <v>0</v>
      </c>
      <c r="N117" s="17">
        <v>0</v>
      </c>
      <c r="O117" s="17">
        <v>0</v>
      </c>
      <c r="P117" s="17">
        <v>0</v>
      </c>
      <c r="Q117" s="20">
        <v>0.18999999999999773</v>
      </c>
      <c r="R117" s="20">
        <v>7.9999999999998295E-2</v>
      </c>
      <c r="S117" s="20">
        <v>0</v>
      </c>
      <c r="T117" s="20">
        <v>0.68999999999999773</v>
      </c>
      <c r="U117" s="20">
        <v>0.25</v>
      </c>
      <c r="V117" s="20">
        <v>0</v>
      </c>
      <c r="W117" s="20">
        <v>0</v>
      </c>
      <c r="X117" s="20">
        <v>0.10000000000000142</v>
      </c>
      <c r="Y117" s="20">
        <v>0</v>
      </c>
      <c r="Z117" s="20">
        <v>0</v>
      </c>
      <c r="AA117" s="20">
        <v>0</v>
      </c>
      <c r="AB117" s="20">
        <v>0</v>
      </c>
      <c r="AC117" s="17">
        <v>1.3999999999999773</v>
      </c>
      <c r="AD117" s="17">
        <v>0.5700000000000216</v>
      </c>
      <c r="AE117" s="17">
        <v>0</v>
      </c>
      <c r="AF117" s="17">
        <v>4.8599999999999</v>
      </c>
      <c r="AG117" s="17">
        <v>1.7699999999999818</v>
      </c>
      <c r="AH117" s="17">
        <v>0</v>
      </c>
      <c r="AI117" s="17">
        <v>0</v>
      </c>
      <c r="AJ117" s="17">
        <v>0.6799999999999784</v>
      </c>
      <c r="AK117" s="17">
        <v>0</v>
      </c>
      <c r="AL117" s="17">
        <v>0</v>
      </c>
      <c r="AM117" s="17">
        <v>0</v>
      </c>
      <c r="AN117" s="17">
        <v>0</v>
      </c>
      <c r="AO117" s="20">
        <f t="shared" si="20"/>
        <v>5.3699999999999477</v>
      </c>
      <c r="AP117" s="20">
        <f t="shared" si="25"/>
        <v>2.2100000000000222</v>
      </c>
      <c r="AQ117" s="20">
        <f t="shared" si="25"/>
        <v>0</v>
      </c>
      <c r="AR117" s="20">
        <f t="shared" si="25"/>
        <v>19.239999999999952</v>
      </c>
      <c r="AS117" s="20">
        <f t="shared" si="25"/>
        <v>7.0499999999999545</v>
      </c>
      <c r="AT117" s="20">
        <f t="shared" si="25"/>
        <v>0</v>
      </c>
      <c r="AU117" s="20">
        <f t="shared" si="25"/>
        <v>0</v>
      </c>
      <c r="AV117" s="20">
        <f t="shared" si="25"/>
        <v>2.7900000000000276</v>
      </c>
      <c r="AW117" s="20">
        <f t="shared" si="25"/>
        <v>0</v>
      </c>
      <c r="AX117" s="20">
        <f t="shared" si="25"/>
        <v>0</v>
      </c>
      <c r="AY117" s="20">
        <f t="shared" si="25"/>
        <v>0</v>
      </c>
      <c r="AZ117" s="20">
        <f t="shared" si="25"/>
        <v>0</v>
      </c>
      <c r="BA117" s="17">
        <v>0.04</v>
      </c>
      <c r="BB117" s="17">
        <v>0.02</v>
      </c>
      <c r="BC117" s="17">
        <v>0</v>
      </c>
      <c r="BD117" s="17">
        <v>0.16</v>
      </c>
      <c r="BE117" s="17">
        <v>0.06</v>
      </c>
      <c r="BF117" s="17">
        <v>0</v>
      </c>
      <c r="BG117" s="17">
        <v>0</v>
      </c>
      <c r="BH117" s="17">
        <v>0.02</v>
      </c>
      <c r="BI117" s="17">
        <v>0</v>
      </c>
      <c r="BJ117" s="17">
        <v>0</v>
      </c>
      <c r="BK117" s="17">
        <v>0</v>
      </c>
      <c r="BL117" s="17">
        <v>0</v>
      </c>
      <c r="BM117" s="20">
        <f t="shared" si="21"/>
        <v>5.4099999999999477</v>
      </c>
      <c r="BN117" s="20">
        <f t="shared" si="26"/>
        <v>2.2300000000000222</v>
      </c>
      <c r="BO117" s="20">
        <f t="shared" si="26"/>
        <v>0</v>
      </c>
      <c r="BP117" s="20">
        <f t="shared" si="26"/>
        <v>19.399999999999952</v>
      </c>
      <c r="BQ117" s="20">
        <f t="shared" si="26"/>
        <v>7.1099999999999541</v>
      </c>
      <c r="BR117" s="20">
        <f t="shared" si="26"/>
        <v>0</v>
      </c>
      <c r="BS117" s="20">
        <f t="shared" si="26"/>
        <v>0</v>
      </c>
      <c r="BT117" s="20">
        <f t="shared" si="26"/>
        <v>2.8100000000000276</v>
      </c>
      <c r="BU117" s="20">
        <f t="shared" si="26"/>
        <v>0</v>
      </c>
      <c r="BV117" s="20">
        <f t="shared" si="26"/>
        <v>0</v>
      </c>
      <c r="BW117" s="20">
        <f t="shared" si="26"/>
        <v>0</v>
      </c>
      <c r="BX117" s="20">
        <f t="shared" si="26"/>
        <v>0</v>
      </c>
      <c r="BY117" s="17">
        <f t="shared" si="14"/>
        <v>26.07000000000005</v>
      </c>
      <c r="BZ117" s="17">
        <f t="shared" si="15"/>
        <v>1.3099999999999952</v>
      </c>
      <c r="CA117" s="17">
        <f t="shared" si="16"/>
        <v>9.579999999999858</v>
      </c>
      <c r="CB117" s="17">
        <f t="shared" si="17"/>
        <v>36.959999999999908</v>
      </c>
    </row>
    <row r="118" spans="1:80" x14ac:dyDescent="0.25">
      <c r="A118" t="str">
        <f t="shared" si="24"/>
        <v>NESI.SPCEXP</v>
      </c>
      <c r="B118" s="1" t="s">
        <v>194</v>
      </c>
      <c r="C118" s="1" t="s">
        <v>199</v>
      </c>
      <c r="D118" s="1" t="s">
        <v>74</v>
      </c>
      <c r="E118" s="17">
        <v>20.770000000000437</v>
      </c>
      <c r="F118" s="17">
        <v>54.460000000000946</v>
      </c>
      <c r="G118" s="17">
        <v>104.53000000000247</v>
      </c>
      <c r="H118" s="17">
        <v>0</v>
      </c>
      <c r="I118" s="17">
        <v>1.8300000000000409</v>
      </c>
      <c r="J118" s="17">
        <v>10.119999999999891</v>
      </c>
      <c r="K118" s="17">
        <v>5.7300000000000182</v>
      </c>
      <c r="L118" s="17">
        <v>0</v>
      </c>
      <c r="M118" s="17">
        <v>87.409999999999854</v>
      </c>
      <c r="N118" s="17">
        <v>2.8700000000000045</v>
      </c>
      <c r="O118" s="17">
        <v>6.3899999999998727</v>
      </c>
      <c r="P118" s="17">
        <v>52.269999999998618</v>
      </c>
      <c r="Q118" s="20">
        <v>1.0400000000000205</v>
      </c>
      <c r="R118" s="20">
        <v>2.7200000000000273</v>
      </c>
      <c r="S118" s="20">
        <v>5.2200000000000273</v>
      </c>
      <c r="T118" s="20">
        <v>0</v>
      </c>
      <c r="U118" s="20">
        <v>8.9999999999999858E-2</v>
      </c>
      <c r="V118" s="20">
        <v>0.5</v>
      </c>
      <c r="W118" s="20">
        <v>0.28000000000000114</v>
      </c>
      <c r="X118" s="20">
        <v>0</v>
      </c>
      <c r="Y118" s="20">
        <v>4.3700000000000045</v>
      </c>
      <c r="Z118" s="20">
        <v>0.14000000000000057</v>
      </c>
      <c r="AA118" s="20">
        <v>0.32000000000000028</v>
      </c>
      <c r="AB118" s="20">
        <v>2.6100000000000136</v>
      </c>
      <c r="AC118" s="17">
        <v>7.6700000000000728</v>
      </c>
      <c r="AD118" s="17">
        <v>19.840000000000146</v>
      </c>
      <c r="AE118" s="17">
        <v>37.609999999998763</v>
      </c>
      <c r="AF118" s="17">
        <v>0</v>
      </c>
      <c r="AG118" s="17">
        <v>0.63999999999998636</v>
      </c>
      <c r="AH118" s="17">
        <v>3.5199999999999818</v>
      </c>
      <c r="AI118" s="17">
        <v>1.9699999999999704</v>
      </c>
      <c r="AJ118" s="17">
        <v>0</v>
      </c>
      <c r="AK118" s="17">
        <v>29.320000000000618</v>
      </c>
      <c r="AL118" s="17">
        <v>0.96000000000000796</v>
      </c>
      <c r="AM118" s="17">
        <v>2.1000000000000227</v>
      </c>
      <c r="AN118" s="17">
        <v>16.980000000000018</v>
      </c>
      <c r="AO118" s="20">
        <f t="shared" si="20"/>
        <v>29.48000000000053</v>
      </c>
      <c r="AP118" s="20">
        <f t="shared" si="25"/>
        <v>77.020000000001119</v>
      </c>
      <c r="AQ118" s="20">
        <f t="shared" si="25"/>
        <v>147.36000000000126</v>
      </c>
      <c r="AR118" s="20">
        <f t="shared" si="25"/>
        <v>0</v>
      </c>
      <c r="AS118" s="20">
        <f t="shared" si="25"/>
        <v>2.5600000000000271</v>
      </c>
      <c r="AT118" s="20">
        <f t="shared" si="25"/>
        <v>14.139999999999873</v>
      </c>
      <c r="AU118" s="20">
        <f t="shared" si="25"/>
        <v>7.9799999999999898</v>
      </c>
      <c r="AV118" s="20">
        <f t="shared" si="25"/>
        <v>0</v>
      </c>
      <c r="AW118" s="20">
        <f t="shared" si="25"/>
        <v>121.10000000000048</v>
      </c>
      <c r="AX118" s="20">
        <f t="shared" si="25"/>
        <v>3.9700000000000131</v>
      </c>
      <c r="AY118" s="20">
        <f t="shared" si="25"/>
        <v>8.8099999999998957</v>
      </c>
      <c r="AZ118" s="20">
        <f t="shared" si="25"/>
        <v>71.859999999998649</v>
      </c>
      <c r="BA118" s="17">
        <v>0.24</v>
      </c>
      <c r="BB118" s="17">
        <v>0.64</v>
      </c>
      <c r="BC118" s="17">
        <v>1.22</v>
      </c>
      <c r="BD118" s="17">
        <v>0</v>
      </c>
      <c r="BE118" s="17">
        <v>0.02</v>
      </c>
      <c r="BF118" s="17">
        <v>0.12</v>
      </c>
      <c r="BG118" s="17">
        <v>7.0000000000000007E-2</v>
      </c>
      <c r="BH118" s="17">
        <v>0</v>
      </c>
      <c r="BI118" s="17">
        <v>1.02</v>
      </c>
      <c r="BJ118" s="17">
        <v>0.03</v>
      </c>
      <c r="BK118" s="17">
        <v>7.0000000000000007E-2</v>
      </c>
      <c r="BL118" s="17">
        <v>0.61</v>
      </c>
      <c r="BM118" s="20">
        <f t="shared" si="21"/>
        <v>29.720000000000528</v>
      </c>
      <c r="BN118" s="20">
        <f t="shared" si="26"/>
        <v>77.660000000001119</v>
      </c>
      <c r="BO118" s="20">
        <f t="shared" si="26"/>
        <v>148.58000000000126</v>
      </c>
      <c r="BP118" s="20">
        <f t="shared" si="26"/>
        <v>0</v>
      </c>
      <c r="BQ118" s="20">
        <f t="shared" si="26"/>
        <v>2.5800000000000272</v>
      </c>
      <c r="BR118" s="20">
        <f t="shared" si="26"/>
        <v>14.259999999999872</v>
      </c>
      <c r="BS118" s="20">
        <f t="shared" si="26"/>
        <v>8.0499999999999901</v>
      </c>
      <c r="BT118" s="20">
        <f t="shared" si="26"/>
        <v>0</v>
      </c>
      <c r="BU118" s="20">
        <f t="shared" si="26"/>
        <v>122.12000000000047</v>
      </c>
      <c r="BV118" s="20">
        <f t="shared" si="26"/>
        <v>4.0000000000000133</v>
      </c>
      <c r="BW118" s="20">
        <f t="shared" si="26"/>
        <v>8.879999999999896</v>
      </c>
      <c r="BX118" s="20">
        <f t="shared" si="26"/>
        <v>72.469999999998649</v>
      </c>
      <c r="BY118" s="17">
        <f t="shared" si="14"/>
        <v>346.38000000000216</v>
      </c>
      <c r="BZ118" s="17">
        <f t="shared" si="15"/>
        <v>17.290000000000095</v>
      </c>
      <c r="CA118" s="17">
        <f t="shared" si="16"/>
        <v>124.64999999999957</v>
      </c>
      <c r="CB118" s="17">
        <f t="shared" si="17"/>
        <v>488.32000000000181</v>
      </c>
    </row>
    <row r="119" spans="1:80" x14ac:dyDescent="0.25">
      <c r="A119" t="str">
        <f t="shared" si="24"/>
        <v>AP00.ST1</v>
      </c>
      <c r="B119" s="1" t="s">
        <v>231</v>
      </c>
      <c r="C119" s="1" t="s">
        <v>232</v>
      </c>
      <c r="D119" s="1" t="s">
        <v>232</v>
      </c>
      <c r="E119" s="17">
        <v>0</v>
      </c>
      <c r="F119" s="17">
        <v>0</v>
      </c>
      <c r="G119" s="17">
        <v>0</v>
      </c>
      <c r="H119" s="17">
        <v>0</v>
      </c>
      <c r="I119" s="17">
        <v>0</v>
      </c>
      <c r="J119" s="17">
        <v>0</v>
      </c>
      <c r="K119" s="17">
        <v>0</v>
      </c>
      <c r="L119" s="17">
        <v>0</v>
      </c>
      <c r="M119" s="17">
        <v>0</v>
      </c>
      <c r="N119" s="17">
        <v>0</v>
      </c>
      <c r="O119" s="17">
        <v>0</v>
      </c>
      <c r="P119" s="17">
        <v>0</v>
      </c>
      <c r="Q119" s="20">
        <v>0</v>
      </c>
      <c r="R119" s="20">
        <v>0</v>
      </c>
      <c r="S119" s="20">
        <v>0</v>
      </c>
      <c r="T119" s="20">
        <v>0</v>
      </c>
      <c r="U119" s="20">
        <v>0</v>
      </c>
      <c r="V119" s="20">
        <v>0</v>
      </c>
      <c r="W119" s="20">
        <v>0</v>
      </c>
      <c r="X119" s="20">
        <v>0</v>
      </c>
      <c r="Y119" s="20">
        <v>0</v>
      </c>
      <c r="Z119" s="20">
        <v>0</v>
      </c>
      <c r="AA119" s="20">
        <v>0</v>
      </c>
      <c r="AB119" s="20">
        <v>0</v>
      </c>
      <c r="AC119" s="17">
        <v>0</v>
      </c>
      <c r="AD119" s="17">
        <v>0</v>
      </c>
      <c r="AE119" s="17">
        <v>0</v>
      </c>
      <c r="AF119" s="17">
        <v>0</v>
      </c>
      <c r="AG119" s="17">
        <v>0</v>
      </c>
      <c r="AH119" s="17">
        <v>0</v>
      </c>
      <c r="AI119" s="17">
        <v>0</v>
      </c>
      <c r="AJ119" s="17">
        <v>0</v>
      </c>
      <c r="AK119" s="17">
        <v>0</v>
      </c>
      <c r="AL119" s="17">
        <v>0</v>
      </c>
      <c r="AM119" s="17">
        <v>0</v>
      </c>
      <c r="AN119" s="17">
        <v>0</v>
      </c>
      <c r="AO119" s="20">
        <f t="shared" si="20"/>
        <v>0</v>
      </c>
      <c r="AP119" s="20">
        <f t="shared" si="25"/>
        <v>0</v>
      </c>
      <c r="AQ119" s="20">
        <f t="shared" si="25"/>
        <v>0</v>
      </c>
      <c r="AR119" s="20">
        <f t="shared" si="25"/>
        <v>0</v>
      </c>
      <c r="AS119" s="20">
        <f t="shared" si="25"/>
        <v>0</v>
      </c>
      <c r="AT119" s="20">
        <f t="shared" si="25"/>
        <v>0</v>
      </c>
      <c r="AU119" s="20">
        <f t="shared" si="25"/>
        <v>0</v>
      </c>
      <c r="AV119" s="20">
        <f t="shared" si="25"/>
        <v>0</v>
      </c>
      <c r="AW119" s="20">
        <f t="shared" si="25"/>
        <v>0</v>
      </c>
      <c r="AX119" s="20">
        <f t="shared" si="25"/>
        <v>0</v>
      </c>
      <c r="AY119" s="20">
        <f t="shared" si="25"/>
        <v>0</v>
      </c>
      <c r="AZ119" s="20">
        <f t="shared" si="25"/>
        <v>0</v>
      </c>
      <c r="BA119" s="17">
        <v>0</v>
      </c>
      <c r="BB119" s="17">
        <v>0</v>
      </c>
      <c r="BC119" s="17">
        <v>0</v>
      </c>
      <c r="BD119" s="17">
        <v>0</v>
      </c>
      <c r="BE119" s="17">
        <v>0</v>
      </c>
      <c r="BF119" s="17">
        <v>0</v>
      </c>
      <c r="BG119" s="17">
        <v>0</v>
      </c>
      <c r="BH119" s="17">
        <v>0</v>
      </c>
      <c r="BI119" s="17">
        <v>0</v>
      </c>
      <c r="BJ119" s="17">
        <v>0</v>
      </c>
      <c r="BK119" s="17">
        <v>0</v>
      </c>
      <c r="BL119" s="17">
        <v>0</v>
      </c>
      <c r="BM119" s="20">
        <f t="shared" si="21"/>
        <v>0</v>
      </c>
      <c r="BN119" s="20">
        <f t="shared" si="26"/>
        <v>0</v>
      </c>
      <c r="BO119" s="20">
        <f t="shared" si="26"/>
        <v>0</v>
      </c>
      <c r="BP119" s="20">
        <f t="shared" si="26"/>
        <v>0</v>
      </c>
      <c r="BQ119" s="20">
        <f t="shared" si="26"/>
        <v>0</v>
      </c>
      <c r="BR119" s="20">
        <f t="shared" si="26"/>
        <v>0</v>
      </c>
      <c r="BS119" s="20">
        <f t="shared" si="26"/>
        <v>0</v>
      </c>
      <c r="BT119" s="20">
        <f t="shared" si="26"/>
        <v>0</v>
      </c>
      <c r="BU119" s="20">
        <f t="shared" si="26"/>
        <v>0</v>
      </c>
      <c r="BV119" s="20">
        <f t="shared" si="26"/>
        <v>0</v>
      </c>
      <c r="BW119" s="20">
        <f t="shared" si="26"/>
        <v>0</v>
      </c>
      <c r="BX119" s="20">
        <f t="shared" si="26"/>
        <v>0</v>
      </c>
      <c r="BY119" s="17">
        <f t="shared" si="14"/>
        <v>0</v>
      </c>
      <c r="BZ119" s="17">
        <f t="shared" si="15"/>
        <v>0</v>
      </c>
      <c r="CA119" s="17">
        <f t="shared" si="16"/>
        <v>0</v>
      </c>
      <c r="CB119" s="17">
        <f t="shared" si="17"/>
        <v>0</v>
      </c>
    </row>
    <row r="120" spans="1:80" x14ac:dyDescent="0.25">
      <c r="A120" t="str">
        <f t="shared" si="24"/>
        <v>AP00.ST2</v>
      </c>
      <c r="B120" s="1" t="s">
        <v>231</v>
      </c>
      <c r="C120" s="1" t="s">
        <v>233</v>
      </c>
      <c r="D120" s="1" t="s">
        <v>233</v>
      </c>
      <c r="E120" s="17">
        <v>0</v>
      </c>
      <c r="F120" s="17">
        <v>0</v>
      </c>
      <c r="G120" s="17">
        <v>0</v>
      </c>
      <c r="H120" s="17">
        <v>0</v>
      </c>
      <c r="I120" s="17">
        <v>0</v>
      </c>
      <c r="J120" s="17">
        <v>0</v>
      </c>
      <c r="K120" s="17">
        <v>0</v>
      </c>
      <c r="L120" s="17">
        <v>0</v>
      </c>
      <c r="M120" s="17">
        <v>0</v>
      </c>
      <c r="N120" s="17">
        <v>0</v>
      </c>
      <c r="O120" s="17">
        <v>0</v>
      </c>
      <c r="P120" s="17">
        <v>0</v>
      </c>
      <c r="Q120" s="20">
        <v>0</v>
      </c>
      <c r="R120" s="20">
        <v>0</v>
      </c>
      <c r="S120" s="20">
        <v>0</v>
      </c>
      <c r="T120" s="20">
        <v>0</v>
      </c>
      <c r="U120" s="20">
        <v>0</v>
      </c>
      <c r="V120" s="20">
        <v>0</v>
      </c>
      <c r="W120" s="20">
        <v>0</v>
      </c>
      <c r="X120" s="20">
        <v>0</v>
      </c>
      <c r="Y120" s="20">
        <v>0</v>
      </c>
      <c r="Z120" s="20">
        <v>0</v>
      </c>
      <c r="AA120" s="20">
        <v>0</v>
      </c>
      <c r="AB120" s="20">
        <v>0</v>
      </c>
      <c r="AC120" s="17">
        <v>0</v>
      </c>
      <c r="AD120" s="17">
        <v>0</v>
      </c>
      <c r="AE120" s="17">
        <v>0</v>
      </c>
      <c r="AF120" s="17">
        <v>0</v>
      </c>
      <c r="AG120" s="17">
        <v>0</v>
      </c>
      <c r="AH120" s="17">
        <v>0</v>
      </c>
      <c r="AI120" s="17">
        <v>0</v>
      </c>
      <c r="AJ120" s="17">
        <v>0</v>
      </c>
      <c r="AK120" s="17">
        <v>0</v>
      </c>
      <c r="AL120" s="17">
        <v>0</v>
      </c>
      <c r="AM120" s="17">
        <v>0</v>
      </c>
      <c r="AN120" s="17">
        <v>0</v>
      </c>
      <c r="AO120" s="20">
        <f t="shared" si="20"/>
        <v>0</v>
      </c>
      <c r="AP120" s="20">
        <f t="shared" si="25"/>
        <v>0</v>
      </c>
      <c r="AQ120" s="20">
        <f t="shared" si="25"/>
        <v>0</v>
      </c>
      <c r="AR120" s="20">
        <f t="shared" si="25"/>
        <v>0</v>
      </c>
      <c r="AS120" s="20">
        <f t="shared" si="25"/>
        <v>0</v>
      </c>
      <c r="AT120" s="20">
        <f t="shared" si="25"/>
        <v>0</v>
      </c>
      <c r="AU120" s="20">
        <f t="shared" si="25"/>
        <v>0</v>
      </c>
      <c r="AV120" s="20">
        <f t="shared" si="25"/>
        <v>0</v>
      </c>
      <c r="AW120" s="20">
        <f t="shared" si="25"/>
        <v>0</v>
      </c>
      <c r="AX120" s="20">
        <f t="shared" si="25"/>
        <v>0</v>
      </c>
      <c r="AY120" s="20">
        <f t="shared" si="25"/>
        <v>0</v>
      </c>
      <c r="AZ120" s="20">
        <f t="shared" si="25"/>
        <v>0</v>
      </c>
      <c r="BA120" s="17">
        <v>0</v>
      </c>
      <c r="BB120" s="17">
        <v>0</v>
      </c>
      <c r="BC120" s="17">
        <v>0</v>
      </c>
      <c r="BD120" s="17">
        <v>0</v>
      </c>
      <c r="BE120" s="17">
        <v>0</v>
      </c>
      <c r="BF120" s="17">
        <v>0</v>
      </c>
      <c r="BG120" s="17">
        <v>0</v>
      </c>
      <c r="BH120" s="17">
        <v>0</v>
      </c>
      <c r="BI120" s="17">
        <v>0</v>
      </c>
      <c r="BJ120" s="17">
        <v>0</v>
      </c>
      <c r="BK120" s="17">
        <v>0</v>
      </c>
      <c r="BL120" s="17">
        <v>0</v>
      </c>
      <c r="BM120" s="20">
        <f t="shared" si="21"/>
        <v>0</v>
      </c>
      <c r="BN120" s="20">
        <f t="shared" si="26"/>
        <v>0</v>
      </c>
      <c r="BO120" s="20">
        <f t="shared" si="26"/>
        <v>0</v>
      </c>
      <c r="BP120" s="20">
        <f t="shared" si="26"/>
        <v>0</v>
      </c>
      <c r="BQ120" s="20">
        <f t="shared" si="26"/>
        <v>0</v>
      </c>
      <c r="BR120" s="20">
        <f t="shared" si="26"/>
        <v>0</v>
      </c>
      <c r="BS120" s="20">
        <f t="shared" si="26"/>
        <v>0</v>
      </c>
      <c r="BT120" s="20">
        <f t="shared" si="26"/>
        <v>0</v>
      </c>
      <c r="BU120" s="20">
        <f t="shared" si="26"/>
        <v>0</v>
      </c>
      <c r="BV120" s="20">
        <f t="shared" si="26"/>
        <v>0</v>
      </c>
      <c r="BW120" s="20">
        <f t="shared" si="26"/>
        <v>0</v>
      </c>
      <c r="BX120" s="20">
        <f t="shared" si="26"/>
        <v>0</v>
      </c>
      <c r="BY120" s="17">
        <f t="shared" si="14"/>
        <v>0</v>
      </c>
      <c r="BZ120" s="17">
        <f t="shared" si="15"/>
        <v>0</v>
      </c>
      <c r="CA120" s="17">
        <f t="shared" si="16"/>
        <v>0</v>
      </c>
      <c r="CB120" s="17">
        <f t="shared" si="17"/>
        <v>0</v>
      </c>
    </row>
    <row r="121" spans="1:80" x14ac:dyDescent="0.25">
      <c r="A121" t="str">
        <f t="shared" si="24"/>
        <v>SYPM.BCHIMP</v>
      </c>
      <c r="B121" s="1" t="s">
        <v>700</v>
      </c>
      <c r="C121" s="1" t="s">
        <v>828</v>
      </c>
      <c r="D121" s="1" t="s">
        <v>21</v>
      </c>
      <c r="E121" s="17">
        <v>0</v>
      </c>
      <c r="F121" s="17">
        <v>0</v>
      </c>
      <c r="G121" s="17">
        <v>0</v>
      </c>
      <c r="H121" s="17">
        <v>0</v>
      </c>
      <c r="I121" s="17">
        <v>0</v>
      </c>
      <c r="J121" s="17">
        <v>0</v>
      </c>
      <c r="K121" s="17">
        <v>0</v>
      </c>
      <c r="L121" s="17">
        <v>0</v>
      </c>
      <c r="M121" s="17">
        <v>0</v>
      </c>
      <c r="N121" s="17">
        <v>0</v>
      </c>
      <c r="O121" s="17">
        <v>0</v>
      </c>
      <c r="P121" s="17">
        <v>0</v>
      </c>
      <c r="Q121" s="20">
        <v>0</v>
      </c>
      <c r="R121" s="20">
        <v>0</v>
      </c>
      <c r="S121" s="20">
        <v>0</v>
      </c>
      <c r="T121" s="20">
        <v>0</v>
      </c>
      <c r="U121" s="20">
        <v>0</v>
      </c>
      <c r="V121" s="20">
        <v>0</v>
      </c>
      <c r="W121" s="20">
        <v>0</v>
      </c>
      <c r="X121" s="20">
        <v>0</v>
      </c>
      <c r="Y121" s="20">
        <v>0</v>
      </c>
      <c r="Z121" s="20">
        <v>0</v>
      </c>
      <c r="AA121" s="20">
        <v>0</v>
      </c>
      <c r="AB121" s="20">
        <v>0</v>
      </c>
      <c r="AC121" s="17">
        <v>0</v>
      </c>
      <c r="AD121" s="17">
        <v>0</v>
      </c>
      <c r="AE121" s="17">
        <v>0</v>
      </c>
      <c r="AF121" s="17">
        <v>0</v>
      </c>
      <c r="AG121" s="17">
        <v>0</v>
      </c>
      <c r="AH121" s="17">
        <v>0</v>
      </c>
      <c r="AI121" s="17">
        <v>0</v>
      </c>
      <c r="AJ121" s="17">
        <v>0</v>
      </c>
      <c r="AK121" s="17">
        <v>0</v>
      </c>
      <c r="AL121" s="17">
        <v>0</v>
      </c>
      <c r="AM121" s="17">
        <v>0</v>
      </c>
      <c r="AN121" s="17">
        <v>0</v>
      </c>
      <c r="AO121" s="20">
        <f t="shared" si="20"/>
        <v>0</v>
      </c>
      <c r="AP121" s="20">
        <f t="shared" si="25"/>
        <v>0</v>
      </c>
      <c r="AQ121" s="20">
        <f t="shared" si="25"/>
        <v>0</v>
      </c>
      <c r="AR121" s="20">
        <f t="shared" si="25"/>
        <v>0</v>
      </c>
      <c r="AS121" s="20">
        <f t="shared" si="25"/>
        <v>0</v>
      </c>
      <c r="AT121" s="20">
        <f t="shared" si="25"/>
        <v>0</v>
      </c>
      <c r="AU121" s="20">
        <f t="shared" si="25"/>
        <v>0</v>
      </c>
      <c r="AV121" s="20">
        <f t="shared" si="25"/>
        <v>0</v>
      </c>
      <c r="AW121" s="20">
        <f t="shared" si="25"/>
        <v>0</v>
      </c>
      <c r="AX121" s="20">
        <f t="shared" si="25"/>
        <v>0</v>
      </c>
      <c r="AY121" s="20">
        <f t="shared" si="25"/>
        <v>0</v>
      </c>
      <c r="AZ121" s="20">
        <f t="shared" si="25"/>
        <v>0</v>
      </c>
      <c r="BA121" s="17">
        <v>0</v>
      </c>
      <c r="BB121" s="17">
        <v>0</v>
      </c>
      <c r="BC121" s="17">
        <v>0</v>
      </c>
      <c r="BD121" s="17">
        <v>0</v>
      </c>
      <c r="BE121" s="17">
        <v>0</v>
      </c>
      <c r="BF121" s="17">
        <v>0</v>
      </c>
      <c r="BG121" s="17">
        <v>0</v>
      </c>
      <c r="BH121" s="17">
        <v>0</v>
      </c>
      <c r="BI121" s="17">
        <v>0</v>
      </c>
      <c r="BJ121" s="17">
        <v>0</v>
      </c>
      <c r="BK121" s="17">
        <v>0</v>
      </c>
      <c r="BL121" s="17">
        <v>0</v>
      </c>
      <c r="BM121" s="20">
        <f t="shared" si="21"/>
        <v>0</v>
      </c>
      <c r="BN121" s="20">
        <f t="shared" si="26"/>
        <v>0</v>
      </c>
      <c r="BO121" s="20">
        <f t="shared" si="26"/>
        <v>0</v>
      </c>
      <c r="BP121" s="20">
        <f t="shared" si="26"/>
        <v>0</v>
      </c>
      <c r="BQ121" s="20">
        <f t="shared" si="26"/>
        <v>0</v>
      </c>
      <c r="BR121" s="20">
        <f t="shared" si="26"/>
        <v>0</v>
      </c>
      <c r="BS121" s="20">
        <f t="shared" si="26"/>
        <v>0</v>
      </c>
      <c r="BT121" s="20">
        <f t="shared" si="26"/>
        <v>0</v>
      </c>
      <c r="BU121" s="20">
        <f t="shared" si="26"/>
        <v>0</v>
      </c>
      <c r="BV121" s="20">
        <f t="shared" si="26"/>
        <v>0</v>
      </c>
      <c r="BW121" s="20">
        <f t="shared" si="26"/>
        <v>0</v>
      </c>
      <c r="BX121" s="20">
        <f t="shared" si="26"/>
        <v>0</v>
      </c>
      <c r="BY121" s="17">
        <f t="shared" si="14"/>
        <v>0</v>
      </c>
      <c r="BZ121" s="17">
        <f t="shared" si="15"/>
        <v>0</v>
      </c>
      <c r="CA121" s="17">
        <f t="shared" si="16"/>
        <v>0</v>
      </c>
      <c r="CB121" s="17">
        <f t="shared" si="17"/>
        <v>0</v>
      </c>
    </row>
    <row r="122" spans="1:80" x14ac:dyDescent="0.25">
      <c r="A122" t="str">
        <f t="shared" si="24"/>
        <v>EEC.TAB1</v>
      </c>
      <c r="B122" s="1" t="s">
        <v>24</v>
      </c>
      <c r="C122" s="1" t="s">
        <v>200</v>
      </c>
      <c r="D122" s="1" t="s">
        <v>200</v>
      </c>
      <c r="E122" s="17">
        <v>341.66000000000349</v>
      </c>
      <c r="F122" s="17">
        <v>211.66000000000349</v>
      </c>
      <c r="G122" s="17">
        <v>275.91999999999825</v>
      </c>
      <c r="H122" s="17">
        <v>326.80999999999767</v>
      </c>
      <c r="I122" s="17">
        <v>202.91000000000349</v>
      </c>
      <c r="J122" s="17">
        <v>152.45999999999913</v>
      </c>
      <c r="K122" s="17">
        <v>101.34000000000015</v>
      </c>
      <c r="L122" s="17">
        <v>204.68999999999505</v>
      </c>
      <c r="M122" s="17">
        <v>92.059999999997672</v>
      </c>
      <c r="N122" s="17">
        <v>333.39999999999418</v>
      </c>
      <c r="O122" s="17">
        <v>417.38999999999942</v>
      </c>
      <c r="P122" s="17">
        <v>264.26000000000931</v>
      </c>
      <c r="Q122" s="20">
        <v>17.090000000000146</v>
      </c>
      <c r="R122" s="20">
        <v>10.579999999999927</v>
      </c>
      <c r="S122" s="20">
        <v>13.800000000000182</v>
      </c>
      <c r="T122" s="20">
        <v>16.339999999999691</v>
      </c>
      <c r="U122" s="20">
        <v>10.149999999999864</v>
      </c>
      <c r="V122" s="20">
        <v>7.6299999999998818</v>
      </c>
      <c r="W122" s="20">
        <v>5.0699999999999363</v>
      </c>
      <c r="X122" s="20">
        <v>10.230000000000018</v>
      </c>
      <c r="Y122" s="20">
        <v>4.6000000000000227</v>
      </c>
      <c r="Z122" s="20">
        <v>16.670000000000073</v>
      </c>
      <c r="AA122" s="20">
        <v>20.869999999999891</v>
      </c>
      <c r="AB122" s="20">
        <v>13.210000000000036</v>
      </c>
      <c r="AC122" s="17">
        <v>126.13999999999942</v>
      </c>
      <c r="AD122" s="17">
        <v>77.1200000000008</v>
      </c>
      <c r="AE122" s="17">
        <v>99.269999999996799</v>
      </c>
      <c r="AF122" s="17">
        <v>116.13000000000102</v>
      </c>
      <c r="AG122" s="17">
        <v>71.320000000001528</v>
      </c>
      <c r="AH122" s="17">
        <v>52.970000000001164</v>
      </c>
      <c r="AI122" s="17">
        <v>34.819999999999709</v>
      </c>
      <c r="AJ122" s="17">
        <v>69.5</v>
      </c>
      <c r="AK122" s="17">
        <v>30.880000000000109</v>
      </c>
      <c r="AL122" s="17">
        <v>110.54999999999927</v>
      </c>
      <c r="AM122" s="17">
        <v>136.9800000000032</v>
      </c>
      <c r="AN122" s="17">
        <v>85.860000000000582</v>
      </c>
      <c r="AO122" s="20">
        <f t="shared" si="20"/>
        <v>484.89000000000306</v>
      </c>
      <c r="AP122" s="20">
        <f t="shared" si="25"/>
        <v>299.36000000000422</v>
      </c>
      <c r="AQ122" s="20">
        <f t="shared" si="25"/>
        <v>388.98999999999523</v>
      </c>
      <c r="AR122" s="20">
        <f t="shared" si="25"/>
        <v>459.27999999999838</v>
      </c>
      <c r="AS122" s="20">
        <f t="shared" si="25"/>
        <v>284.38000000000488</v>
      </c>
      <c r="AT122" s="20">
        <f t="shared" si="25"/>
        <v>213.06000000000017</v>
      </c>
      <c r="AU122" s="20">
        <f t="shared" si="25"/>
        <v>141.22999999999979</v>
      </c>
      <c r="AV122" s="20">
        <f t="shared" si="25"/>
        <v>284.41999999999507</v>
      </c>
      <c r="AW122" s="20">
        <f t="shared" si="25"/>
        <v>127.5399999999978</v>
      </c>
      <c r="AX122" s="20">
        <f t="shared" si="25"/>
        <v>460.61999999999352</v>
      </c>
      <c r="AY122" s="20">
        <f t="shared" si="25"/>
        <v>575.24000000000251</v>
      </c>
      <c r="AZ122" s="20">
        <f t="shared" si="25"/>
        <v>363.33000000000993</v>
      </c>
      <c r="BA122" s="17">
        <v>4</v>
      </c>
      <c r="BB122" s="17">
        <v>2.48</v>
      </c>
      <c r="BC122" s="17">
        <v>3.23</v>
      </c>
      <c r="BD122" s="17">
        <v>3.83</v>
      </c>
      <c r="BE122" s="17">
        <v>2.38</v>
      </c>
      <c r="BF122" s="17">
        <v>1.79</v>
      </c>
      <c r="BG122" s="17">
        <v>1.19</v>
      </c>
      <c r="BH122" s="17">
        <v>2.4</v>
      </c>
      <c r="BI122" s="17">
        <v>1.08</v>
      </c>
      <c r="BJ122" s="17">
        <v>3.9</v>
      </c>
      <c r="BK122" s="17">
        <v>4.8899999999999997</v>
      </c>
      <c r="BL122" s="17">
        <v>3.1</v>
      </c>
      <c r="BM122" s="20">
        <f t="shared" si="21"/>
        <v>488.89000000000306</v>
      </c>
      <c r="BN122" s="20">
        <f t="shared" si="26"/>
        <v>301.84000000000424</v>
      </c>
      <c r="BO122" s="20">
        <f t="shared" si="26"/>
        <v>392.21999999999525</v>
      </c>
      <c r="BP122" s="20">
        <f t="shared" si="26"/>
        <v>463.10999999999837</v>
      </c>
      <c r="BQ122" s="20">
        <f t="shared" si="26"/>
        <v>286.76000000000488</v>
      </c>
      <c r="BR122" s="20">
        <f t="shared" si="26"/>
        <v>214.85000000000016</v>
      </c>
      <c r="BS122" s="20">
        <f t="shared" si="26"/>
        <v>142.41999999999979</v>
      </c>
      <c r="BT122" s="20">
        <f t="shared" si="26"/>
        <v>286.81999999999505</v>
      </c>
      <c r="BU122" s="20">
        <f t="shared" si="26"/>
        <v>128.61999999999782</v>
      </c>
      <c r="BV122" s="20">
        <f t="shared" si="26"/>
        <v>464.5199999999935</v>
      </c>
      <c r="BW122" s="20">
        <f t="shared" si="26"/>
        <v>580.1300000000025</v>
      </c>
      <c r="BX122" s="20">
        <f t="shared" si="26"/>
        <v>366.43000000000995</v>
      </c>
      <c r="BY122" s="17">
        <f t="shared" si="14"/>
        <v>2924.5600000000013</v>
      </c>
      <c r="BZ122" s="17">
        <f t="shared" si="15"/>
        <v>146.23999999999967</v>
      </c>
      <c r="CA122" s="17">
        <f t="shared" si="16"/>
        <v>1045.8100000000038</v>
      </c>
      <c r="CB122" s="17">
        <f t="shared" si="17"/>
        <v>4116.6100000000042</v>
      </c>
    </row>
    <row r="123" spans="1:80" x14ac:dyDescent="0.25">
      <c r="A123" t="str">
        <f t="shared" si="24"/>
        <v>CHD.TAY1</v>
      </c>
      <c r="B123" s="1" t="s">
        <v>229</v>
      </c>
      <c r="C123" s="1" t="s">
        <v>202</v>
      </c>
      <c r="D123" s="1" t="s">
        <v>202</v>
      </c>
      <c r="E123" s="17">
        <v>0</v>
      </c>
      <c r="F123" s="17">
        <v>0</v>
      </c>
      <c r="G123" s="17">
        <v>0</v>
      </c>
      <c r="H123" s="17">
        <v>0</v>
      </c>
      <c r="I123" s="17">
        <v>382.69999999999709</v>
      </c>
      <c r="J123" s="17">
        <v>470.76000000000204</v>
      </c>
      <c r="K123" s="17">
        <v>379.11000000000058</v>
      </c>
      <c r="L123" s="17">
        <v>475.81999999999607</v>
      </c>
      <c r="M123" s="17">
        <v>292.54999999999927</v>
      </c>
      <c r="N123" s="17">
        <v>105.57000000000062</v>
      </c>
      <c r="O123" s="17">
        <v>0</v>
      </c>
      <c r="P123" s="17">
        <v>0</v>
      </c>
      <c r="Q123" s="20">
        <v>0</v>
      </c>
      <c r="R123" s="20">
        <v>0</v>
      </c>
      <c r="S123" s="20">
        <v>0</v>
      </c>
      <c r="T123" s="20">
        <v>0</v>
      </c>
      <c r="U123" s="20">
        <v>19.139999999999873</v>
      </c>
      <c r="V123" s="20">
        <v>23.539999999999964</v>
      </c>
      <c r="W123" s="20">
        <v>18.960000000000036</v>
      </c>
      <c r="X123" s="20">
        <v>23.789999999999964</v>
      </c>
      <c r="Y123" s="20">
        <v>14.629999999999995</v>
      </c>
      <c r="Z123" s="20">
        <v>5.2800000000000011</v>
      </c>
      <c r="AA123" s="20">
        <v>0</v>
      </c>
      <c r="AB123" s="20">
        <v>0</v>
      </c>
      <c r="AC123" s="17">
        <v>0</v>
      </c>
      <c r="AD123" s="17">
        <v>0</v>
      </c>
      <c r="AE123" s="17">
        <v>0</v>
      </c>
      <c r="AF123" s="17">
        <v>0</v>
      </c>
      <c r="AG123" s="17">
        <v>134.5</v>
      </c>
      <c r="AH123" s="17">
        <v>163.54999999999927</v>
      </c>
      <c r="AI123" s="17">
        <v>130.22999999999956</v>
      </c>
      <c r="AJ123" s="17">
        <v>161.55000000000109</v>
      </c>
      <c r="AK123" s="17">
        <v>98.139999999999418</v>
      </c>
      <c r="AL123" s="17">
        <v>35.009999999999991</v>
      </c>
      <c r="AM123" s="17">
        <v>0</v>
      </c>
      <c r="AN123" s="17">
        <v>0</v>
      </c>
      <c r="AO123" s="20">
        <f t="shared" si="20"/>
        <v>0</v>
      </c>
      <c r="AP123" s="20">
        <f t="shared" si="25"/>
        <v>0</v>
      </c>
      <c r="AQ123" s="20">
        <f t="shared" si="25"/>
        <v>0</v>
      </c>
      <c r="AR123" s="20">
        <f t="shared" si="25"/>
        <v>0</v>
      </c>
      <c r="AS123" s="20">
        <f t="shared" si="25"/>
        <v>536.33999999999696</v>
      </c>
      <c r="AT123" s="20">
        <f t="shared" si="25"/>
        <v>657.85000000000127</v>
      </c>
      <c r="AU123" s="20">
        <f t="shared" si="25"/>
        <v>528.30000000000018</v>
      </c>
      <c r="AV123" s="20">
        <f t="shared" si="25"/>
        <v>661.15999999999713</v>
      </c>
      <c r="AW123" s="20">
        <f t="shared" si="25"/>
        <v>405.31999999999869</v>
      </c>
      <c r="AX123" s="20">
        <f t="shared" si="25"/>
        <v>145.86000000000061</v>
      </c>
      <c r="AY123" s="20">
        <f t="shared" si="25"/>
        <v>0</v>
      </c>
      <c r="AZ123" s="20">
        <f t="shared" si="25"/>
        <v>0</v>
      </c>
      <c r="BA123" s="17">
        <v>0</v>
      </c>
      <c r="BB123" s="17">
        <v>0</v>
      </c>
      <c r="BC123" s="17">
        <v>0</v>
      </c>
      <c r="BD123" s="17">
        <v>0</v>
      </c>
      <c r="BE123" s="17">
        <v>4.4800000000000004</v>
      </c>
      <c r="BF123" s="17">
        <v>5.51</v>
      </c>
      <c r="BG123" s="17">
        <v>4.4400000000000004</v>
      </c>
      <c r="BH123" s="17">
        <v>5.57</v>
      </c>
      <c r="BI123" s="17">
        <v>3.43</v>
      </c>
      <c r="BJ123" s="17">
        <v>1.24</v>
      </c>
      <c r="BK123" s="17">
        <v>0</v>
      </c>
      <c r="BL123" s="17">
        <v>0</v>
      </c>
      <c r="BM123" s="20">
        <f t="shared" si="21"/>
        <v>0</v>
      </c>
      <c r="BN123" s="20">
        <f t="shared" si="26"/>
        <v>0</v>
      </c>
      <c r="BO123" s="20">
        <f t="shared" si="26"/>
        <v>0</v>
      </c>
      <c r="BP123" s="20">
        <f t="shared" si="26"/>
        <v>0</v>
      </c>
      <c r="BQ123" s="20">
        <f t="shared" si="26"/>
        <v>540.81999999999698</v>
      </c>
      <c r="BR123" s="20">
        <f t="shared" si="26"/>
        <v>663.36000000000126</v>
      </c>
      <c r="BS123" s="20">
        <f t="shared" si="26"/>
        <v>532.74000000000024</v>
      </c>
      <c r="BT123" s="20">
        <f t="shared" si="26"/>
        <v>666.72999999999718</v>
      </c>
      <c r="BU123" s="20">
        <f t="shared" si="26"/>
        <v>408.74999999999869</v>
      </c>
      <c r="BV123" s="20">
        <f t="shared" si="26"/>
        <v>147.10000000000062</v>
      </c>
      <c r="BW123" s="20">
        <f t="shared" si="26"/>
        <v>0</v>
      </c>
      <c r="BX123" s="20">
        <f t="shared" si="26"/>
        <v>0</v>
      </c>
      <c r="BY123" s="17">
        <f t="shared" si="14"/>
        <v>2106.5099999999957</v>
      </c>
      <c r="BZ123" s="17">
        <f t="shared" si="15"/>
        <v>105.33999999999983</v>
      </c>
      <c r="CA123" s="17">
        <f t="shared" si="16"/>
        <v>747.64999999999941</v>
      </c>
      <c r="CB123" s="17">
        <f t="shared" si="17"/>
        <v>2959.499999999995</v>
      </c>
    </row>
    <row r="124" spans="1:80" x14ac:dyDescent="0.25">
      <c r="A124" t="str">
        <f t="shared" si="24"/>
        <v>CHD.TAY2</v>
      </c>
      <c r="B124" s="1" t="s">
        <v>229</v>
      </c>
      <c r="C124" s="1" t="s">
        <v>654</v>
      </c>
      <c r="D124" s="1" t="s">
        <v>654</v>
      </c>
      <c r="E124" s="17">
        <v>-22.040000000000077</v>
      </c>
      <c r="F124" s="17">
        <v>-18.169999999999959</v>
      </c>
      <c r="G124" s="17">
        <v>-22.919999999999959</v>
      </c>
      <c r="H124" s="17">
        <v>-29.240000000000009</v>
      </c>
      <c r="I124" s="17">
        <v>-22.210000000000036</v>
      </c>
      <c r="J124" s="17">
        <v>-12.510000000000048</v>
      </c>
      <c r="K124" s="17">
        <v>-5.8699999999999761</v>
      </c>
      <c r="L124" s="17">
        <v>-12.509999999999991</v>
      </c>
      <c r="M124" s="17">
        <v>-6.42999999999995</v>
      </c>
      <c r="N124" s="17">
        <v>-20.100000000000023</v>
      </c>
      <c r="O124" s="17">
        <v>-30.75</v>
      </c>
      <c r="P124" s="17">
        <v>-17.120000000000005</v>
      </c>
      <c r="Q124" s="20">
        <v>-1.1000000000000014</v>
      </c>
      <c r="R124" s="20">
        <v>-0.90999999999999659</v>
      </c>
      <c r="S124" s="20">
        <v>-1.1500000000000057</v>
      </c>
      <c r="T124" s="20">
        <v>-1.4599999999999937</v>
      </c>
      <c r="U124" s="20">
        <v>-1.1099999999999994</v>
      </c>
      <c r="V124" s="20">
        <v>-0.63000000000000256</v>
      </c>
      <c r="W124" s="20">
        <v>-0.28999999999999915</v>
      </c>
      <c r="X124" s="20">
        <v>-0.62000000000000099</v>
      </c>
      <c r="Y124" s="20">
        <v>-0.32000000000000028</v>
      </c>
      <c r="Z124" s="20">
        <v>-1.009999999999998</v>
      </c>
      <c r="AA124" s="20">
        <v>-1.5399999999999991</v>
      </c>
      <c r="AB124" s="20">
        <v>-0.85000000000000142</v>
      </c>
      <c r="AC124" s="17">
        <v>-8.1399999999999864</v>
      </c>
      <c r="AD124" s="17">
        <v>-6.6200000000000045</v>
      </c>
      <c r="AE124" s="17">
        <v>-8.25</v>
      </c>
      <c r="AF124" s="17">
        <v>-10.390000000000043</v>
      </c>
      <c r="AG124" s="17">
        <v>-7.8100000000000023</v>
      </c>
      <c r="AH124" s="17">
        <v>-4.3400000000000034</v>
      </c>
      <c r="AI124" s="17">
        <v>-2.0100000000000051</v>
      </c>
      <c r="AJ124" s="17">
        <v>-4.25</v>
      </c>
      <c r="AK124" s="17">
        <v>-2.1599999999999966</v>
      </c>
      <c r="AL124" s="17">
        <v>-6.6700000000000159</v>
      </c>
      <c r="AM124" s="17">
        <v>-10.099999999999994</v>
      </c>
      <c r="AN124" s="17">
        <v>-5.5599999999999881</v>
      </c>
      <c r="AO124" s="20">
        <f t="shared" si="20"/>
        <v>-31.280000000000065</v>
      </c>
      <c r="AP124" s="20">
        <f t="shared" si="25"/>
        <v>-25.69999999999996</v>
      </c>
      <c r="AQ124" s="20">
        <f t="shared" si="25"/>
        <v>-32.319999999999965</v>
      </c>
      <c r="AR124" s="20">
        <f t="shared" si="25"/>
        <v>-41.090000000000046</v>
      </c>
      <c r="AS124" s="20">
        <f t="shared" si="25"/>
        <v>-31.130000000000038</v>
      </c>
      <c r="AT124" s="20">
        <f t="shared" si="25"/>
        <v>-17.480000000000054</v>
      </c>
      <c r="AU124" s="20">
        <f t="shared" si="25"/>
        <v>-8.1699999999999804</v>
      </c>
      <c r="AV124" s="20">
        <f t="shared" si="25"/>
        <v>-17.379999999999992</v>
      </c>
      <c r="AW124" s="20">
        <f t="shared" si="25"/>
        <v>-8.9099999999999469</v>
      </c>
      <c r="AX124" s="20">
        <f t="shared" si="25"/>
        <v>-27.780000000000037</v>
      </c>
      <c r="AY124" s="20">
        <f t="shared" si="25"/>
        <v>-42.389999999999993</v>
      </c>
      <c r="AZ124" s="20">
        <f t="shared" si="25"/>
        <v>-23.529999999999994</v>
      </c>
      <c r="BA124" s="17">
        <v>-0.26</v>
      </c>
      <c r="BB124" s="17">
        <v>-0.21</v>
      </c>
      <c r="BC124" s="17">
        <v>-0.27</v>
      </c>
      <c r="BD124" s="17">
        <v>-0.34</v>
      </c>
      <c r="BE124" s="17">
        <v>-0.26</v>
      </c>
      <c r="BF124" s="17">
        <v>-0.15</v>
      </c>
      <c r="BG124" s="17">
        <v>-7.0000000000000007E-2</v>
      </c>
      <c r="BH124" s="17">
        <v>-0.15</v>
      </c>
      <c r="BI124" s="17">
        <v>-0.08</v>
      </c>
      <c r="BJ124" s="17">
        <v>-0.24</v>
      </c>
      <c r="BK124" s="17">
        <v>-0.36</v>
      </c>
      <c r="BL124" s="17">
        <v>-0.2</v>
      </c>
      <c r="BM124" s="20">
        <f t="shared" si="21"/>
        <v>-31.540000000000067</v>
      </c>
      <c r="BN124" s="20">
        <f t="shared" si="26"/>
        <v>-25.909999999999961</v>
      </c>
      <c r="BO124" s="20">
        <f t="shared" si="26"/>
        <v>-32.589999999999968</v>
      </c>
      <c r="BP124" s="20">
        <f t="shared" si="26"/>
        <v>-41.430000000000049</v>
      </c>
      <c r="BQ124" s="20">
        <f t="shared" si="26"/>
        <v>-31.39000000000004</v>
      </c>
      <c r="BR124" s="20">
        <f t="shared" si="26"/>
        <v>-17.630000000000052</v>
      </c>
      <c r="BS124" s="20">
        <f t="shared" si="26"/>
        <v>-8.2399999999999807</v>
      </c>
      <c r="BT124" s="20">
        <f t="shared" si="26"/>
        <v>-17.52999999999999</v>
      </c>
      <c r="BU124" s="20">
        <f t="shared" si="26"/>
        <v>-8.9899999999999469</v>
      </c>
      <c r="BV124" s="20">
        <f t="shared" si="26"/>
        <v>-28.020000000000035</v>
      </c>
      <c r="BW124" s="20">
        <f t="shared" si="26"/>
        <v>-42.749999999999993</v>
      </c>
      <c r="BX124" s="20">
        <f t="shared" si="26"/>
        <v>-23.729999999999993</v>
      </c>
      <c r="BY124" s="17">
        <f t="shared" si="14"/>
        <v>-219.87000000000003</v>
      </c>
      <c r="BZ124" s="17">
        <f t="shared" si="15"/>
        <v>-10.989999999999998</v>
      </c>
      <c r="CA124" s="17">
        <f t="shared" si="16"/>
        <v>-78.890000000000043</v>
      </c>
      <c r="CB124" s="17">
        <f t="shared" si="17"/>
        <v>-309.75000000000011</v>
      </c>
    </row>
    <row r="125" spans="1:80" x14ac:dyDescent="0.25">
      <c r="A125" t="str">
        <f t="shared" si="24"/>
        <v>TCN.TC01</v>
      </c>
      <c r="B125" s="1" t="s">
        <v>33</v>
      </c>
      <c r="C125" s="1" t="s">
        <v>203</v>
      </c>
      <c r="D125" s="1" t="s">
        <v>203</v>
      </c>
      <c r="E125" s="17">
        <v>790.09999999997672</v>
      </c>
      <c r="F125" s="17">
        <v>551.63000000000466</v>
      </c>
      <c r="G125" s="17">
        <v>804.45000000001164</v>
      </c>
      <c r="H125" s="17">
        <v>1388.289999999979</v>
      </c>
      <c r="I125" s="17">
        <v>998.82000000000698</v>
      </c>
      <c r="J125" s="17">
        <v>621.48000000001048</v>
      </c>
      <c r="K125" s="17">
        <v>614.57000000000698</v>
      </c>
      <c r="L125" s="17">
        <v>782.07999999998719</v>
      </c>
      <c r="M125" s="17">
        <v>897.70000000001164</v>
      </c>
      <c r="N125" s="17">
        <v>1037.8399999999965</v>
      </c>
      <c r="O125" s="17">
        <v>949</v>
      </c>
      <c r="P125" s="17">
        <v>807.97999999998137</v>
      </c>
      <c r="Q125" s="20">
        <v>39.5</v>
      </c>
      <c r="R125" s="20">
        <v>27.579999999999927</v>
      </c>
      <c r="S125" s="20">
        <v>40.219999999999345</v>
      </c>
      <c r="T125" s="20">
        <v>69.410000000001673</v>
      </c>
      <c r="U125" s="20">
        <v>49.940000000000509</v>
      </c>
      <c r="V125" s="20">
        <v>31.070000000000618</v>
      </c>
      <c r="W125" s="20">
        <v>30.730000000000473</v>
      </c>
      <c r="X125" s="20">
        <v>39.099999999998545</v>
      </c>
      <c r="Y125" s="20">
        <v>44.8799999999992</v>
      </c>
      <c r="Z125" s="20">
        <v>51.890000000001237</v>
      </c>
      <c r="AA125" s="20">
        <v>47.450000000000728</v>
      </c>
      <c r="AB125" s="20">
        <v>40.399999999999636</v>
      </c>
      <c r="AC125" s="17">
        <v>291.70999999999913</v>
      </c>
      <c r="AD125" s="17">
        <v>200.9800000000032</v>
      </c>
      <c r="AE125" s="17">
        <v>289.43000000000029</v>
      </c>
      <c r="AF125" s="17">
        <v>493.31999999999243</v>
      </c>
      <c r="AG125" s="17">
        <v>351.02999999999884</v>
      </c>
      <c r="AH125" s="17">
        <v>215.92000000000553</v>
      </c>
      <c r="AI125" s="17">
        <v>211.12000000000262</v>
      </c>
      <c r="AJ125" s="17">
        <v>265.52999999999884</v>
      </c>
      <c r="AK125" s="17">
        <v>301.16000000000349</v>
      </c>
      <c r="AL125" s="17">
        <v>344.13000000000466</v>
      </c>
      <c r="AM125" s="17">
        <v>311.45999999999913</v>
      </c>
      <c r="AN125" s="17">
        <v>262.52999999999884</v>
      </c>
      <c r="AO125" s="20">
        <f t="shared" si="20"/>
        <v>1121.3099999999758</v>
      </c>
      <c r="AP125" s="20">
        <f t="shared" si="25"/>
        <v>780.19000000000779</v>
      </c>
      <c r="AQ125" s="20">
        <f t="shared" si="25"/>
        <v>1134.1000000000113</v>
      </c>
      <c r="AR125" s="20">
        <f t="shared" si="25"/>
        <v>1951.0199999999732</v>
      </c>
      <c r="AS125" s="20">
        <f t="shared" si="25"/>
        <v>1399.7900000000063</v>
      </c>
      <c r="AT125" s="20">
        <f t="shared" si="25"/>
        <v>868.47000000001663</v>
      </c>
      <c r="AU125" s="20">
        <f t="shared" si="25"/>
        <v>856.42000000001008</v>
      </c>
      <c r="AV125" s="20">
        <f t="shared" si="25"/>
        <v>1086.7099999999846</v>
      </c>
      <c r="AW125" s="20">
        <f t="shared" si="25"/>
        <v>1243.7400000000143</v>
      </c>
      <c r="AX125" s="20">
        <f t="shared" si="25"/>
        <v>1433.8600000000024</v>
      </c>
      <c r="AY125" s="20">
        <f t="shared" si="25"/>
        <v>1307.9099999999999</v>
      </c>
      <c r="AZ125" s="20">
        <f t="shared" si="25"/>
        <v>1110.9099999999798</v>
      </c>
      <c r="BA125" s="17">
        <v>9.25</v>
      </c>
      <c r="BB125" s="17">
        <v>6.46</v>
      </c>
      <c r="BC125" s="17">
        <v>9.42</v>
      </c>
      <c r="BD125" s="17">
        <v>16.260000000000002</v>
      </c>
      <c r="BE125" s="17">
        <v>11.7</v>
      </c>
      <c r="BF125" s="17">
        <v>7.28</v>
      </c>
      <c r="BG125" s="17">
        <v>7.2</v>
      </c>
      <c r="BH125" s="17">
        <v>9.16</v>
      </c>
      <c r="BI125" s="17">
        <v>10.51</v>
      </c>
      <c r="BJ125" s="17">
        <v>12.16</v>
      </c>
      <c r="BK125" s="17">
        <v>11.11</v>
      </c>
      <c r="BL125" s="17">
        <v>9.4600000000000009</v>
      </c>
      <c r="BM125" s="20">
        <f t="shared" si="21"/>
        <v>1130.5599999999758</v>
      </c>
      <c r="BN125" s="20">
        <f t="shared" si="26"/>
        <v>786.65000000000782</v>
      </c>
      <c r="BO125" s="20">
        <f t="shared" si="26"/>
        <v>1143.5200000000114</v>
      </c>
      <c r="BP125" s="20">
        <f t="shared" si="26"/>
        <v>1967.2799999999731</v>
      </c>
      <c r="BQ125" s="20">
        <f t="shared" si="26"/>
        <v>1411.4900000000064</v>
      </c>
      <c r="BR125" s="20">
        <f t="shared" si="26"/>
        <v>875.7500000000166</v>
      </c>
      <c r="BS125" s="20">
        <f t="shared" si="26"/>
        <v>863.62000000001012</v>
      </c>
      <c r="BT125" s="20">
        <f t="shared" si="26"/>
        <v>1095.8699999999847</v>
      </c>
      <c r="BU125" s="20">
        <f t="shared" si="26"/>
        <v>1254.2500000000143</v>
      </c>
      <c r="BV125" s="20">
        <f t="shared" si="26"/>
        <v>1446.0200000000025</v>
      </c>
      <c r="BW125" s="20">
        <f t="shared" si="26"/>
        <v>1319.0199999999998</v>
      </c>
      <c r="BX125" s="20">
        <f t="shared" si="26"/>
        <v>1120.3699999999799</v>
      </c>
      <c r="BY125" s="17">
        <f t="shared" si="14"/>
        <v>10243.939999999973</v>
      </c>
      <c r="BZ125" s="17">
        <f t="shared" si="15"/>
        <v>512.17000000000189</v>
      </c>
      <c r="CA125" s="17">
        <f t="shared" si="16"/>
        <v>3658.2900000000072</v>
      </c>
      <c r="CB125" s="17">
        <f t="shared" si="17"/>
        <v>14414.399999999983</v>
      </c>
    </row>
    <row r="126" spans="1:80" x14ac:dyDescent="0.25">
      <c r="A126" t="str">
        <f t="shared" si="24"/>
        <v>TCN.TC02</v>
      </c>
      <c r="B126" s="1" t="s">
        <v>33</v>
      </c>
      <c r="C126" s="1" t="s">
        <v>204</v>
      </c>
      <c r="D126" s="1" t="s">
        <v>204</v>
      </c>
      <c r="E126" s="17">
        <v>354.50000000000728</v>
      </c>
      <c r="F126" s="17">
        <v>224.22999999999593</v>
      </c>
      <c r="G126" s="17">
        <v>378.71999999999389</v>
      </c>
      <c r="H126" s="17">
        <v>565.16999999999825</v>
      </c>
      <c r="I126" s="17">
        <v>396.59999999999854</v>
      </c>
      <c r="J126" s="17">
        <v>300.54999999999563</v>
      </c>
      <c r="K126" s="17">
        <v>231.89999999999782</v>
      </c>
      <c r="L126" s="17">
        <v>258.95999999999913</v>
      </c>
      <c r="M126" s="17">
        <v>309.31999999999971</v>
      </c>
      <c r="N126" s="17">
        <v>359.23000000001048</v>
      </c>
      <c r="O126" s="17">
        <v>361.25</v>
      </c>
      <c r="P126" s="17">
        <v>398.53000000000611</v>
      </c>
      <c r="Q126" s="20">
        <v>17.730000000000018</v>
      </c>
      <c r="R126" s="20">
        <v>11.210000000000008</v>
      </c>
      <c r="S126" s="20">
        <v>18.940000000000055</v>
      </c>
      <c r="T126" s="20">
        <v>28.259999999999991</v>
      </c>
      <c r="U126" s="20">
        <v>19.830000000000013</v>
      </c>
      <c r="V126" s="20">
        <v>15.019999999999982</v>
      </c>
      <c r="W126" s="20">
        <v>11.600000000000009</v>
      </c>
      <c r="X126" s="20">
        <v>12.940000000000012</v>
      </c>
      <c r="Y126" s="20">
        <v>15.469999999999999</v>
      </c>
      <c r="Z126" s="20">
        <v>17.960000000000036</v>
      </c>
      <c r="AA126" s="20">
        <v>18.060000000000002</v>
      </c>
      <c r="AB126" s="20">
        <v>19.930000000000007</v>
      </c>
      <c r="AC126" s="17">
        <v>130.88999999999987</v>
      </c>
      <c r="AD126" s="17">
        <v>81.700000000000045</v>
      </c>
      <c r="AE126" s="17">
        <v>136.26000000000022</v>
      </c>
      <c r="AF126" s="17">
        <v>200.83000000000015</v>
      </c>
      <c r="AG126" s="17">
        <v>139.37999999999988</v>
      </c>
      <c r="AH126" s="17">
        <v>104.41999999999996</v>
      </c>
      <c r="AI126" s="17">
        <v>79.659999999999968</v>
      </c>
      <c r="AJ126" s="17">
        <v>87.909999999999968</v>
      </c>
      <c r="AK126" s="17">
        <v>103.7700000000001</v>
      </c>
      <c r="AL126" s="17">
        <v>119.11999999999989</v>
      </c>
      <c r="AM126" s="17">
        <v>118.55999999999995</v>
      </c>
      <c r="AN126" s="17">
        <v>129.49000000000024</v>
      </c>
      <c r="AO126" s="20">
        <f t="shared" si="20"/>
        <v>503.12000000000717</v>
      </c>
      <c r="AP126" s="20">
        <f t="shared" si="25"/>
        <v>317.13999999999601</v>
      </c>
      <c r="AQ126" s="20">
        <f t="shared" si="25"/>
        <v>533.91999999999416</v>
      </c>
      <c r="AR126" s="20">
        <f t="shared" si="25"/>
        <v>794.2599999999984</v>
      </c>
      <c r="AS126" s="20">
        <f t="shared" si="25"/>
        <v>555.80999999999847</v>
      </c>
      <c r="AT126" s="20">
        <f t="shared" si="25"/>
        <v>419.98999999999558</v>
      </c>
      <c r="AU126" s="20">
        <f t="shared" si="25"/>
        <v>323.15999999999781</v>
      </c>
      <c r="AV126" s="20">
        <f t="shared" si="25"/>
        <v>359.80999999999909</v>
      </c>
      <c r="AW126" s="20">
        <f t="shared" si="25"/>
        <v>428.55999999999983</v>
      </c>
      <c r="AX126" s="20">
        <f t="shared" si="25"/>
        <v>496.3100000000104</v>
      </c>
      <c r="AY126" s="20">
        <f t="shared" si="25"/>
        <v>497.86999999999995</v>
      </c>
      <c r="AZ126" s="20">
        <f t="shared" si="25"/>
        <v>547.95000000000641</v>
      </c>
      <c r="BA126" s="17">
        <v>4.1500000000000004</v>
      </c>
      <c r="BB126" s="17">
        <v>2.63</v>
      </c>
      <c r="BC126" s="17">
        <v>4.4400000000000004</v>
      </c>
      <c r="BD126" s="17">
        <v>6.62</v>
      </c>
      <c r="BE126" s="17">
        <v>4.6500000000000004</v>
      </c>
      <c r="BF126" s="17">
        <v>3.52</v>
      </c>
      <c r="BG126" s="17">
        <v>2.72</v>
      </c>
      <c r="BH126" s="17">
        <v>3.03</v>
      </c>
      <c r="BI126" s="17">
        <v>3.62</v>
      </c>
      <c r="BJ126" s="17">
        <v>4.21</v>
      </c>
      <c r="BK126" s="17">
        <v>4.2300000000000004</v>
      </c>
      <c r="BL126" s="17">
        <v>4.67</v>
      </c>
      <c r="BM126" s="20">
        <f t="shared" si="21"/>
        <v>507.27000000000714</v>
      </c>
      <c r="BN126" s="20">
        <f t="shared" si="26"/>
        <v>319.769999999996</v>
      </c>
      <c r="BO126" s="20">
        <f t="shared" si="26"/>
        <v>538.35999999999422</v>
      </c>
      <c r="BP126" s="20">
        <f t="shared" si="26"/>
        <v>800.8799999999984</v>
      </c>
      <c r="BQ126" s="20">
        <f t="shared" si="26"/>
        <v>560.45999999999844</v>
      </c>
      <c r="BR126" s="20">
        <f t="shared" si="26"/>
        <v>423.50999999999556</v>
      </c>
      <c r="BS126" s="20">
        <f t="shared" si="26"/>
        <v>325.87999999999784</v>
      </c>
      <c r="BT126" s="20">
        <f t="shared" si="26"/>
        <v>362.83999999999907</v>
      </c>
      <c r="BU126" s="20">
        <f t="shared" si="26"/>
        <v>432.17999999999984</v>
      </c>
      <c r="BV126" s="20">
        <f t="shared" si="26"/>
        <v>500.52000000001038</v>
      </c>
      <c r="BW126" s="20">
        <f t="shared" si="26"/>
        <v>502.09999999999997</v>
      </c>
      <c r="BX126" s="20">
        <f t="shared" si="26"/>
        <v>552.62000000000637</v>
      </c>
      <c r="BY126" s="17">
        <f t="shared" si="14"/>
        <v>4138.9600000000028</v>
      </c>
      <c r="BZ126" s="17">
        <f t="shared" si="15"/>
        <v>206.95000000000013</v>
      </c>
      <c r="CA126" s="17">
        <f t="shared" si="16"/>
        <v>1480.4800000000005</v>
      </c>
      <c r="CB126" s="17">
        <f t="shared" si="17"/>
        <v>5826.390000000004</v>
      </c>
    </row>
    <row r="127" spans="1:80" x14ac:dyDescent="0.25">
      <c r="A127" t="str">
        <f t="shared" si="24"/>
        <v>TEN.BCHIMP</v>
      </c>
      <c r="B127" s="1" t="s">
        <v>205</v>
      </c>
      <c r="C127" s="1" t="s">
        <v>206</v>
      </c>
      <c r="D127" s="1" t="s">
        <v>21</v>
      </c>
      <c r="E127" s="17">
        <v>16.889999999999986</v>
      </c>
      <c r="F127" s="17">
        <v>3.7299999999999613</v>
      </c>
      <c r="G127" s="17">
        <v>44.720000000000027</v>
      </c>
      <c r="H127" s="17">
        <v>97.350000000000364</v>
      </c>
      <c r="I127" s="17">
        <v>29.360000000000099</v>
      </c>
      <c r="J127" s="17">
        <v>10.199999999999989</v>
      </c>
      <c r="K127" s="17">
        <v>124.47000000000025</v>
      </c>
      <c r="L127" s="17">
        <v>85.440000000000055</v>
      </c>
      <c r="M127" s="17">
        <v>204.06999999999971</v>
      </c>
      <c r="N127" s="17">
        <v>199.36999999999898</v>
      </c>
      <c r="O127" s="17">
        <v>118.16000000000122</v>
      </c>
      <c r="P127" s="17">
        <v>12.039999999999964</v>
      </c>
      <c r="Q127" s="20">
        <v>0.83999999999999986</v>
      </c>
      <c r="R127" s="20">
        <v>0.18000000000000016</v>
      </c>
      <c r="S127" s="20">
        <v>2.240000000000002</v>
      </c>
      <c r="T127" s="20">
        <v>4.8700000000000045</v>
      </c>
      <c r="U127" s="20">
        <v>1.4600000000000009</v>
      </c>
      <c r="V127" s="20">
        <v>0.50999999999999979</v>
      </c>
      <c r="W127" s="20">
        <v>6.2199999999999989</v>
      </c>
      <c r="X127" s="20">
        <v>4.2700000000000031</v>
      </c>
      <c r="Y127" s="20">
        <v>10.200000000000003</v>
      </c>
      <c r="Z127" s="20">
        <v>9.9700000000000273</v>
      </c>
      <c r="AA127" s="20">
        <v>5.8999999999999773</v>
      </c>
      <c r="AB127" s="20">
        <v>0.60000000000000142</v>
      </c>
      <c r="AC127" s="17">
        <v>6.2399999999999949</v>
      </c>
      <c r="AD127" s="17">
        <v>1.3599999999999994</v>
      </c>
      <c r="AE127" s="17">
        <v>16.090000000000032</v>
      </c>
      <c r="AF127" s="17">
        <v>34.589999999999975</v>
      </c>
      <c r="AG127" s="17">
        <v>10.319999999999993</v>
      </c>
      <c r="AH127" s="17">
        <v>3.5399999999999991</v>
      </c>
      <c r="AI127" s="17">
        <v>42.759999999999991</v>
      </c>
      <c r="AJ127" s="17">
        <v>29.009999999999991</v>
      </c>
      <c r="AK127" s="17">
        <v>68.459999999999923</v>
      </c>
      <c r="AL127" s="17">
        <v>66.110000000000127</v>
      </c>
      <c r="AM127" s="17">
        <v>38.779999999999973</v>
      </c>
      <c r="AN127" s="17">
        <v>3.9199999999999875</v>
      </c>
      <c r="AO127" s="20">
        <f t="shared" si="20"/>
        <v>23.969999999999981</v>
      </c>
      <c r="AP127" s="20">
        <f t="shared" si="25"/>
        <v>5.2699999999999605</v>
      </c>
      <c r="AQ127" s="20">
        <f t="shared" si="25"/>
        <v>63.050000000000061</v>
      </c>
      <c r="AR127" s="20">
        <f t="shared" si="25"/>
        <v>136.81000000000034</v>
      </c>
      <c r="AS127" s="20">
        <f t="shared" si="25"/>
        <v>41.140000000000093</v>
      </c>
      <c r="AT127" s="20">
        <f t="shared" si="25"/>
        <v>14.249999999999988</v>
      </c>
      <c r="AU127" s="20">
        <f t="shared" si="25"/>
        <v>173.45000000000024</v>
      </c>
      <c r="AV127" s="20">
        <f t="shared" si="25"/>
        <v>118.72000000000006</v>
      </c>
      <c r="AW127" s="20">
        <f t="shared" si="25"/>
        <v>282.72999999999962</v>
      </c>
      <c r="AX127" s="20">
        <f t="shared" si="25"/>
        <v>275.44999999999914</v>
      </c>
      <c r="AY127" s="20">
        <f t="shared" si="25"/>
        <v>162.84000000000117</v>
      </c>
      <c r="AZ127" s="20">
        <f t="shared" si="25"/>
        <v>16.559999999999953</v>
      </c>
      <c r="BA127" s="17">
        <v>0.2</v>
      </c>
      <c r="BB127" s="17">
        <v>0.04</v>
      </c>
      <c r="BC127" s="17">
        <v>0.52</v>
      </c>
      <c r="BD127" s="17">
        <v>1.1399999999999999</v>
      </c>
      <c r="BE127" s="17">
        <v>0.34</v>
      </c>
      <c r="BF127" s="17">
        <v>0.12</v>
      </c>
      <c r="BG127" s="17">
        <v>1.46</v>
      </c>
      <c r="BH127" s="17">
        <v>1</v>
      </c>
      <c r="BI127" s="17">
        <v>2.39</v>
      </c>
      <c r="BJ127" s="17">
        <v>2.34</v>
      </c>
      <c r="BK127" s="17">
        <v>1.38</v>
      </c>
      <c r="BL127" s="17">
        <v>0.14000000000000001</v>
      </c>
      <c r="BM127" s="20">
        <f t="shared" si="21"/>
        <v>24.16999999999998</v>
      </c>
      <c r="BN127" s="20">
        <f t="shared" si="26"/>
        <v>5.3099999999999605</v>
      </c>
      <c r="BO127" s="20">
        <f t="shared" si="26"/>
        <v>63.570000000000064</v>
      </c>
      <c r="BP127" s="20">
        <f t="shared" si="26"/>
        <v>137.95000000000033</v>
      </c>
      <c r="BQ127" s="20">
        <f t="shared" si="26"/>
        <v>41.480000000000096</v>
      </c>
      <c r="BR127" s="20">
        <f t="shared" si="26"/>
        <v>14.369999999999987</v>
      </c>
      <c r="BS127" s="20">
        <f t="shared" si="26"/>
        <v>174.91000000000025</v>
      </c>
      <c r="BT127" s="20">
        <f t="shared" si="26"/>
        <v>119.72000000000006</v>
      </c>
      <c r="BU127" s="20">
        <f t="shared" si="26"/>
        <v>285.11999999999961</v>
      </c>
      <c r="BV127" s="20">
        <f t="shared" si="26"/>
        <v>277.78999999999911</v>
      </c>
      <c r="BW127" s="20">
        <f t="shared" si="26"/>
        <v>164.22000000000116</v>
      </c>
      <c r="BX127" s="20">
        <f t="shared" si="26"/>
        <v>16.699999999999953</v>
      </c>
      <c r="BY127" s="17">
        <f t="shared" si="14"/>
        <v>945.80000000000064</v>
      </c>
      <c r="BZ127" s="17">
        <f t="shared" si="15"/>
        <v>47.260000000000019</v>
      </c>
      <c r="CA127" s="17">
        <f t="shared" si="16"/>
        <v>332.24999999999983</v>
      </c>
      <c r="CB127" s="17">
        <f t="shared" si="17"/>
        <v>1325.3100000000006</v>
      </c>
    </row>
    <row r="128" spans="1:80" x14ac:dyDescent="0.25">
      <c r="A128" t="str">
        <f t="shared" si="24"/>
        <v>TEN.BCHEXP</v>
      </c>
      <c r="B128" s="1" t="s">
        <v>205</v>
      </c>
      <c r="C128" s="1" t="s">
        <v>207</v>
      </c>
      <c r="D128" s="1" t="s">
        <v>28</v>
      </c>
      <c r="E128" s="17">
        <v>28.789999999999964</v>
      </c>
      <c r="F128" s="17">
        <v>14.779999999999745</v>
      </c>
      <c r="G128" s="17">
        <v>26.3700000000008</v>
      </c>
      <c r="H128" s="17">
        <v>37.419999999998254</v>
      </c>
      <c r="I128" s="17">
        <v>26.369999999999891</v>
      </c>
      <c r="J128" s="17">
        <v>0</v>
      </c>
      <c r="K128" s="17">
        <v>43.1299999999992</v>
      </c>
      <c r="L128" s="17">
        <v>88.919999999998254</v>
      </c>
      <c r="M128" s="17">
        <v>11.799999999999727</v>
      </c>
      <c r="N128" s="17">
        <v>8.6899999999998272</v>
      </c>
      <c r="O128" s="17">
        <v>91.340000000000146</v>
      </c>
      <c r="P128" s="17">
        <v>161.25999999999476</v>
      </c>
      <c r="Q128" s="20">
        <v>1.4399999999999977</v>
      </c>
      <c r="R128" s="20">
        <v>0.73999999999998067</v>
      </c>
      <c r="S128" s="20">
        <v>1.32000000000005</v>
      </c>
      <c r="T128" s="20">
        <v>1.8700000000000045</v>
      </c>
      <c r="U128" s="20">
        <v>1.3199999999999932</v>
      </c>
      <c r="V128" s="20">
        <v>0</v>
      </c>
      <c r="W128" s="20">
        <v>2.160000000000025</v>
      </c>
      <c r="X128" s="20">
        <v>4.4499999999999318</v>
      </c>
      <c r="Y128" s="20">
        <v>0.59000000000000341</v>
      </c>
      <c r="Z128" s="20">
        <v>0.43999999999999773</v>
      </c>
      <c r="AA128" s="20">
        <v>4.57000000000005</v>
      </c>
      <c r="AB128" s="20">
        <v>8.0699999999999363</v>
      </c>
      <c r="AC128" s="17">
        <v>10.630000000000109</v>
      </c>
      <c r="AD128" s="17">
        <v>5.3799999999998818</v>
      </c>
      <c r="AE128" s="17">
        <v>9.4900000000002365</v>
      </c>
      <c r="AF128" s="17">
        <v>13.300000000000182</v>
      </c>
      <c r="AG128" s="17">
        <v>9.2699999999999818</v>
      </c>
      <c r="AH128" s="17">
        <v>0</v>
      </c>
      <c r="AI128" s="17">
        <v>14.809999999999945</v>
      </c>
      <c r="AJ128" s="17">
        <v>30.190000000000509</v>
      </c>
      <c r="AK128" s="17">
        <v>3.9599999999999227</v>
      </c>
      <c r="AL128" s="17">
        <v>2.8799999999999955</v>
      </c>
      <c r="AM128" s="17">
        <v>29.980000000000473</v>
      </c>
      <c r="AN128" s="17">
        <v>52.390000000001237</v>
      </c>
      <c r="AO128" s="20">
        <f t="shared" si="20"/>
        <v>40.86000000000007</v>
      </c>
      <c r="AP128" s="20">
        <f t="shared" si="25"/>
        <v>20.899999999999608</v>
      </c>
      <c r="AQ128" s="20">
        <f t="shared" si="25"/>
        <v>37.180000000001087</v>
      </c>
      <c r="AR128" s="20">
        <f t="shared" si="25"/>
        <v>52.58999999999844</v>
      </c>
      <c r="AS128" s="20">
        <f t="shared" si="25"/>
        <v>36.959999999999866</v>
      </c>
      <c r="AT128" s="20">
        <f t="shared" si="25"/>
        <v>0</v>
      </c>
      <c r="AU128" s="20">
        <f t="shared" si="25"/>
        <v>60.09999999999917</v>
      </c>
      <c r="AV128" s="20">
        <f t="shared" si="25"/>
        <v>123.55999999999869</v>
      </c>
      <c r="AW128" s="20">
        <f t="shared" si="25"/>
        <v>16.349999999999653</v>
      </c>
      <c r="AX128" s="20">
        <f t="shared" si="25"/>
        <v>12.00999999999982</v>
      </c>
      <c r="AY128" s="20">
        <f t="shared" si="25"/>
        <v>125.89000000000067</v>
      </c>
      <c r="AZ128" s="20">
        <f t="shared" si="25"/>
        <v>221.71999999999593</v>
      </c>
      <c r="BA128" s="17">
        <v>0.34</v>
      </c>
      <c r="BB128" s="17">
        <v>0.17</v>
      </c>
      <c r="BC128" s="17">
        <v>0.31</v>
      </c>
      <c r="BD128" s="17">
        <v>0.44</v>
      </c>
      <c r="BE128" s="17">
        <v>0.31</v>
      </c>
      <c r="BF128" s="17">
        <v>0</v>
      </c>
      <c r="BG128" s="17">
        <v>0.51</v>
      </c>
      <c r="BH128" s="17">
        <v>1.04</v>
      </c>
      <c r="BI128" s="17">
        <v>0.14000000000000001</v>
      </c>
      <c r="BJ128" s="17">
        <v>0.1</v>
      </c>
      <c r="BK128" s="17">
        <v>1.07</v>
      </c>
      <c r="BL128" s="17">
        <v>1.89</v>
      </c>
      <c r="BM128" s="20">
        <f t="shared" si="21"/>
        <v>41.200000000000074</v>
      </c>
      <c r="BN128" s="20">
        <f t="shared" si="26"/>
        <v>21.069999999999609</v>
      </c>
      <c r="BO128" s="20">
        <f t="shared" si="26"/>
        <v>37.490000000001089</v>
      </c>
      <c r="BP128" s="20">
        <f t="shared" si="26"/>
        <v>53.029999999998438</v>
      </c>
      <c r="BQ128" s="20">
        <f t="shared" si="26"/>
        <v>37.269999999999868</v>
      </c>
      <c r="BR128" s="20">
        <f t="shared" si="26"/>
        <v>0</v>
      </c>
      <c r="BS128" s="20">
        <f t="shared" si="26"/>
        <v>60.609999999999168</v>
      </c>
      <c r="BT128" s="20">
        <f t="shared" si="26"/>
        <v>124.5999999999987</v>
      </c>
      <c r="BU128" s="20">
        <f t="shared" si="26"/>
        <v>16.489999999999654</v>
      </c>
      <c r="BV128" s="20">
        <f t="shared" si="26"/>
        <v>12.10999999999982</v>
      </c>
      <c r="BW128" s="20">
        <f t="shared" si="26"/>
        <v>126.96000000000066</v>
      </c>
      <c r="BX128" s="20">
        <f t="shared" si="26"/>
        <v>223.60999999999592</v>
      </c>
      <c r="BY128" s="17">
        <f t="shared" si="14"/>
        <v>538.86999999999057</v>
      </c>
      <c r="BZ128" s="17">
        <f t="shared" si="15"/>
        <v>26.96999999999997</v>
      </c>
      <c r="CA128" s="17">
        <f t="shared" si="16"/>
        <v>188.60000000000241</v>
      </c>
      <c r="CB128" s="17">
        <f t="shared" si="17"/>
        <v>754.43999999999312</v>
      </c>
    </row>
    <row r="129" spans="1:80" x14ac:dyDescent="0.25">
      <c r="A129" t="str">
        <f t="shared" si="24"/>
        <v>TEN.SPCEXP</v>
      </c>
      <c r="B129" s="1" t="s">
        <v>205</v>
      </c>
      <c r="C129" s="1" t="s">
        <v>829</v>
      </c>
      <c r="D129" s="1" t="s">
        <v>74</v>
      </c>
      <c r="E129" s="17">
        <v>0</v>
      </c>
      <c r="F129" s="17">
        <v>0</v>
      </c>
      <c r="G129" s="17">
        <v>0</v>
      </c>
      <c r="H129" s="17">
        <v>0</v>
      </c>
      <c r="I129" s="17">
        <v>0</v>
      </c>
      <c r="J129" s="17">
        <v>0.14000000000000057</v>
      </c>
      <c r="K129" s="17">
        <v>0.46000000000000796</v>
      </c>
      <c r="L129" s="17">
        <v>0</v>
      </c>
      <c r="M129" s="17">
        <v>0</v>
      </c>
      <c r="N129" s="17">
        <v>0</v>
      </c>
      <c r="O129" s="17">
        <v>0</v>
      </c>
      <c r="P129" s="17">
        <v>0</v>
      </c>
      <c r="Q129" s="20">
        <v>0</v>
      </c>
      <c r="R129" s="20">
        <v>0</v>
      </c>
      <c r="S129" s="20">
        <v>0</v>
      </c>
      <c r="T129" s="20">
        <v>0</v>
      </c>
      <c r="U129" s="20">
        <v>0</v>
      </c>
      <c r="V129" s="20">
        <v>1.0000000000000009E-2</v>
      </c>
      <c r="W129" s="20">
        <v>2.9999999999999361E-2</v>
      </c>
      <c r="X129" s="20">
        <v>0</v>
      </c>
      <c r="Y129" s="20">
        <v>0</v>
      </c>
      <c r="Z129" s="20">
        <v>0</v>
      </c>
      <c r="AA129" s="20">
        <v>0</v>
      </c>
      <c r="AB129" s="20">
        <v>0</v>
      </c>
      <c r="AC129" s="17">
        <v>0</v>
      </c>
      <c r="AD129" s="17">
        <v>0</v>
      </c>
      <c r="AE129" s="17">
        <v>0</v>
      </c>
      <c r="AF129" s="17">
        <v>0</v>
      </c>
      <c r="AG129" s="17">
        <v>0</v>
      </c>
      <c r="AH129" s="17">
        <v>5.0000000000000711E-2</v>
      </c>
      <c r="AI129" s="17">
        <v>0.14999999999999858</v>
      </c>
      <c r="AJ129" s="17">
        <v>0</v>
      </c>
      <c r="AK129" s="17">
        <v>0</v>
      </c>
      <c r="AL129" s="17">
        <v>0</v>
      </c>
      <c r="AM129" s="17">
        <v>0</v>
      </c>
      <c r="AN129" s="17">
        <v>0</v>
      </c>
      <c r="AO129" s="20">
        <f t="shared" si="20"/>
        <v>0</v>
      </c>
      <c r="AP129" s="20">
        <f t="shared" si="25"/>
        <v>0</v>
      </c>
      <c r="AQ129" s="20">
        <f t="shared" si="25"/>
        <v>0</v>
      </c>
      <c r="AR129" s="20">
        <f t="shared" si="25"/>
        <v>0</v>
      </c>
      <c r="AS129" s="20">
        <f t="shared" si="25"/>
        <v>0</v>
      </c>
      <c r="AT129" s="20">
        <f t="shared" si="25"/>
        <v>0.20000000000000129</v>
      </c>
      <c r="AU129" s="20">
        <f t="shared" si="25"/>
        <v>0.6400000000000059</v>
      </c>
      <c r="AV129" s="20">
        <f t="shared" si="25"/>
        <v>0</v>
      </c>
      <c r="AW129" s="20">
        <f t="shared" si="25"/>
        <v>0</v>
      </c>
      <c r="AX129" s="20">
        <f t="shared" si="25"/>
        <v>0</v>
      </c>
      <c r="AY129" s="20">
        <f t="shared" si="25"/>
        <v>0</v>
      </c>
      <c r="AZ129" s="20">
        <f t="shared" si="25"/>
        <v>0</v>
      </c>
      <c r="BA129" s="17">
        <v>0</v>
      </c>
      <c r="BB129" s="17">
        <v>0</v>
      </c>
      <c r="BC129" s="17">
        <v>0</v>
      </c>
      <c r="BD129" s="17">
        <v>0</v>
      </c>
      <c r="BE129" s="17">
        <v>0</v>
      </c>
      <c r="BF129" s="17">
        <v>0</v>
      </c>
      <c r="BG129" s="17">
        <v>0.01</v>
      </c>
      <c r="BH129" s="17">
        <v>0</v>
      </c>
      <c r="BI129" s="17">
        <v>0</v>
      </c>
      <c r="BJ129" s="17">
        <v>0</v>
      </c>
      <c r="BK129" s="17">
        <v>0</v>
      </c>
      <c r="BL129" s="17">
        <v>0</v>
      </c>
      <c r="BM129" s="20">
        <f t="shared" si="21"/>
        <v>0</v>
      </c>
      <c r="BN129" s="20">
        <f t="shared" si="26"/>
        <v>0</v>
      </c>
      <c r="BO129" s="20">
        <f t="shared" si="26"/>
        <v>0</v>
      </c>
      <c r="BP129" s="20">
        <f t="shared" si="26"/>
        <v>0</v>
      </c>
      <c r="BQ129" s="20">
        <f t="shared" si="26"/>
        <v>0</v>
      </c>
      <c r="BR129" s="20">
        <f t="shared" si="26"/>
        <v>0.20000000000000129</v>
      </c>
      <c r="BS129" s="20">
        <f t="shared" si="26"/>
        <v>0.65000000000000591</v>
      </c>
      <c r="BT129" s="20">
        <f t="shared" si="26"/>
        <v>0</v>
      </c>
      <c r="BU129" s="20">
        <f t="shared" si="26"/>
        <v>0</v>
      </c>
      <c r="BV129" s="20">
        <f t="shared" si="26"/>
        <v>0</v>
      </c>
      <c r="BW129" s="20">
        <f t="shared" si="26"/>
        <v>0</v>
      </c>
      <c r="BX129" s="20">
        <f t="shared" si="26"/>
        <v>0</v>
      </c>
      <c r="BY129" s="17">
        <f t="shared" ref="BY129:BY137" si="27">SUM(E129:P129)</f>
        <v>0.60000000000000853</v>
      </c>
      <c r="BZ129" s="17">
        <f t="shared" ref="BZ129:BZ137" si="28">SUM(Q129:AB129)</f>
        <v>3.9999999999999369E-2</v>
      </c>
      <c r="CA129" s="17">
        <f t="shared" si="16"/>
        <v>0.2099999999999993</v>
      </c>
      <c r="CB129" s="17">
        <f t="shared" si="17"/>
        <v>0.85000000000000719</v>
      </c>
    </row>
    <row r="130" spans="1:80" x14ac:dyDescent="0.25">
      <c r="A130" t="str">
        <f t="shared" si="24"/>
        <v>TEN.SPCIMP</v>
      </c>
      <c r="B130" s="1" t="s">
        <v>205</v>
      </c>
      <c r="C130" s="1" t="s">
        <v>226</v>
      </c>
      <c r="D130" s="1" t="s">
        <v>73</v>
      </c>
      <c r="E130" s="17">
        <v>0</v>
      </c>
      <c r="F130" s="17">
        <v>0</v>
      </c>
      <c r="G130" s="17">
        <v>0</v>
      </c>
      <c r="H130" s="17">
        <v>0.65000000000000568</v>
      </c>
      <c r="I130" s="17">
        <v>10.050000000000068</v>
      </c>
      <c r="J130" s="17">
        <v>18.409999999999854</v>
      </c>
      <c r="K130" s="17">
        <v>4.910000000000025</v>
      </c>
      <c r="L130" s="17">
        <v>1.2900000000000063</v>
      </c>
      <c r="M130" s="17">
        <v>12.460000000000036</v>
      </c>
      <c r="N130" s="17">
        <v>0</v>
      </c>
      <c r="O130" s="17">
        <v>0</v>
      </c>
      <c r="P130" s="17">
        <v>0</v>
      </c>
      <c r="Q130" s="20">
        <v>0</v>
      </c>
      <c r="R130" s="20">
        <v>0</v>
      </c>
      <c r="S130" s="20">
        <v>0</v>
      </c>
      <c r="T130" s="20">
        <v>4.0000000000000036E-2</v>
      </c>
      <c r="U130" s="20">
        <v>0.5</v>
      </c>
      <c r="V130" s="20">
        <v>0.92000000000000171</v>
      </c>
      <c r="W130" s="20">
        <v>0.24000000000000199</v>
      </c>
      <c r="X130" s="20">
        <v>7.0000000000000284E-2</v>
      </c>
      <c r="Y130" s="20">
        <v>0.62999999999999545</v>
      </c>
      <c r="Z130" s="20">
        <v>0</v>
      </c>
      <c r="AA130" s="20">
        <v>0</v>
      </c>
      <c r="AB130" s="20">
        <v>0</v>
      </c>
      <c r="AC130" s="17">
        <v>0</v>
      </c>
      <c r="AD130" s="17">
        <v>0</v>
      </c>
      <c r="AE130" s="17">
        <v>0</v>
      </c>
      <c r="AF130" s="17">
        <v>0.23000000000000043</v>
      </c>
      <c r="AG130" s="17">
        <v>3.5300000000000011</v>
      </c>
      <c r="AH130" s="17">
        <v>6.3899999999999864</v>
      </c>
      <c r="AI130" s="17">
        <v>1.6899999999999977</v>
      </c>
      <c r="AJ130" s="17">
        <v>0.43000000000000327</v>
      </c>
      <c r="AK130" s="17">
        <v>4.1800000000000068</v>
      </c>
      <c r="AL130" s="17">
        <v>0</v>
      </c>
      <c r="AM130" s="17">
        <v>0</v>
      </c>
      <c r="AN130" s="17">
        <v>0</v>
      </c>
      <c r="AO130" s="20">
        <f t="shared" si="20"/>
        <v>0</v>
      </c>
      <c r="AP130" s="20">
        <f t="shared" si="25"/>
        <v>0</v>
      </c>
      <c r="AQ130" s="20">
        <f t="shared" si="25"/>
        <v>0</v>
      </c>
      <c r="AR130" s="20">
        <f t="shared" si="25"/>
        <v>0.92000000000000615</v>
      </c>
      <c r="AS130" s="20">
        <f t="shared" si="25"/>
        <v>14.080000000000069</v>
      </c>
      <c r="AT130" s="20">
        <f t="shared" si="25"/>
        <v>25.719999999999843</v>
      </c>
      <c r="AU130" s="20">
        <f t="shared" si="25"/>
        <v>6.8400000000000247</v>
      </c>
      <c r="AV130" s="20">
        <f t="shared" si="25"/>
        <v>1.7900000000000098</v>
      </c>
      <c r="AW130" s="20">
        <f t="shared" si="25"/>
        <v>17.270000000000039</v>
      </c>
      <c r="AX130" s="20">
        <f t="shared" si="25"/>
        <v>0</v>
      </c>
      <c r="AY130" s="20">
        <f t="shared" si="25"/>
        <v>0</v>
      </c>
      <c r="AZ130" s="20">
        <f t="shared" si="25"/>
        <v>0</v>
      </c>
      <c r="BA130" s="17">
        <v>0</v>
      </c>
      <c r="BB130" s="17">
        <v>0</v>
      </c>
      <c r="BC130" s="17">
        <v>0</v>
      </c>
      <c r="BD130" s="17">
        <v>0.01</v>
      </c>
      <c r="BE130" s="17">
        <v>0.12</v>
      </c>
      <c r="BF130" s="17">
        <v>0.22</v>
      </c>
      <c r="BG130" s="17">
        <v>0.06</v>
      </c>
      <c r="BH130" s="17">
        <v>0.02</v>
      </c>
      <c r="BI130" s="17">
        <v>0.15</v>
      </c>
      <c r="BJ130" s="17">
        <v>0</v>
      </c>
      <c r="BK130" s="17">
        <v>0</v>
      </c>
      <c r="BL130" s="17">
        <v>0</v>
      </c>
      <c r="BM130" s="20">
        <f t="shared" si="21"/>
        <v>0</v>
      </c>
      <c r="BN130" s="20">
        <f t="shared" si="26"/>
        <v>0</v>
      </c>
      <c r="BO130" s="20">
        <f t="shared" si="26"/>
        <v>0</v>
      </c>
      <c r="BP130" s="20">
        <f t="shared" si="26"/>
        <v>0.93000000000000616</v>
      </c>
      <c r="BQ130" s="20">
        <f t="shared" si="26"/>
        <v>14.200000000000069</v>
      </c>
      <c r="BR130" s="20">
        <f t="shared" si="26"/>
        <v>25.939999999999841</v>
      </c>
      <c r="BS130" s="20">
        <f t="shared" si="26"/>
        <v>6.9000000000000243</v>
      </c>
      <c r="BT130" s="20">
        <f t="shared" si="26"/>
        <v>1.8100000000000098</v>
      </c>
      <c r="BU130" s="20">
        <f t="shared" si="26"/>
        <v>17.420000000000037</v>
      </c>
      <c r="BV130" s="20">
        <f t="shared" si="26"/>
        <v>0</v>
      </c>
      <c r="BW130" s="20">
        <f t="shared" si="26"/>
        <v>0</v>
      </c>
      <c r="BX130" s="20">
        <f t="shared" si="26"/>
        <v>0</v>
      </c>
      <c r="BY130" s="17">
        <f t="shared" si="27"/>
        <v>47.769999999999996</v>
      </c>
      <c r="BZ130" s="17">
        <f t="shared" si="28"/>
        <v>2.3999999999999995</v>
      </c>
      <c r="CA130" s="17">
        <f t="shared" ref="CA130:CA137" si="29">SUM(AC130:AN130,BA130:BL130)</f>
        <v>17.029999999999994</v>
      </c>
      <c r="CB130" s="17">
        <f t="shared" ref="CB130:CB137" si="30">SUM(BM130:BX130)</f>
        <v>67.199999999999989</v>
      </c>
    </row>
    <row r="131" spans="1:80" x14ac:dyDescent="0.25">
      <c r="A131" t="str">
        <f t="shared" si="24"/>
        <v>TAU.THS</v>
      </c>
      <c r="B131" s="1" t="s">
        <v>31</v>
      </c>
      <c r="C131" s="1" t="s">
        <v>208</v>
      </c>
      <c r="D131" s="1" t="s">
        <v>208</v>
      </c>
      <c r="E131" s="17">
        <v>40.419999999999845</v>
      </c>
      <c r="F131" s="17">
        <v>25.429999999999836</v>
      </c>
      <c r="G131" s="17">
        <v>10.260000000000019</v>
      </c>
      <c r="H131" s="17">
        <v>0</v>
      </c>
      <c r="I131" s="17">
        <v>0</v>
      </c>
      <c r="J131" s="17">
        <v>39.210000000000036</v>
      </c>
      <c r="K131" s="17">
        <v>65.059999999999945</v>
      </c>
      <c r="L131" s="17">
        <v>83.060000000000173</v>
      </c>
      <c r="M131" s="17">
        <v>100.11000000000013</v>
      </c>
      <c r="N131" s="17">
        <v>98.649999999999636</v>
      </c>
      <c r="O131" s="17">
        <v>24.740000000000009</v>
      </c>
      <c r="P131" s="17">
        <v>96.720000000000255</v>
      </c>
      <c r="Q131" s="20">
        <v>2.0200000000000031</v>
      </c>
      <c r="R131" s="20">
        <v>1.2699999999999996</v>
      </c>
      <c r="S131" s="20">
        <v>0.50999999999999979</v>
      </c>
      <c r="T131" s="20">
        <v>0</v>
      </c>
      <c r="U131" s="20">
        <v>0</v>
      </c>
      <c r="V131" s="20">
        <v>1.9600000000000009</v>
      </c>
      <c r="W131" s="20">
        <v>3.25</v>
      </c>
      <c r="X131" s="20">
        <v>4.1599999999999966</v>
      </c>
      <c r="Y131" s="20">
        <v>5.0100000000000051</v>
      </c>
      <c r="Z131" s="20">
        <v>4.9400000000000119</v>
      </c>
      <c r="AA131" s="20">
        <v>1.240000000000002</v>
      </c>
      <c r="AB131" s="20">
        <v>4.8299999999999983</v>
      </c>
      <c r="AC131" s="17">
        <v>14.930000000000007</v>
      </c>
      <c r="AD131" s="17">
        <v>9.2700000000000102</v>
      </c>
      <c r="AE131" s="17">
        <v>3.6899999999999977</v>
      </c>
      <c r="AF131" s="17">
        <v>0</v>
      </c>
      <c r="AG131" s="17">
        <v>0</v>
      </c>
      <c r="AH131" s="17">
        <v>13.620000000000005</v>
      </c>
      <c r="AI131" s="17">
        <v>22.350000000000023</v>
      </c>
      <c r="AJ131" s="17">
        <v>28.200000000000045</v>
      </c>
      <c r="AK131" s="17">
        <v>33.589999999999918</v>
      </c>
      <c r="AL131" s="17">
        <v>32.709999999999923</v>
      </c>
      <c r="AM131" s="17">
        <v>8.1200000000000045</v>
      </c>
      <c r="AN131" s="17">
        <v>31.430000000000064</v>
      </c>
      <c r="AO131" s="20">
        <f t="shared" si="20"/>
        <v>57.369999999999855</v>
      </c>
      <c r="AP131" s="20">
        <f t="shared" si="25"/>
        <v>35.969999999999843</v>
      </c>
      <c r="AQ131" s="20">
        <f t="shared" si="25"/>
        <v>14.460000000000017</v>
      </c>
      <c r="AR131" s="20">
        <f t="shared" si="25"/>
        <v>0</v>
      </c>
      <c r="AS131" s="20">
        <f t="shared" si="25"/>
        <v>0</v>
      </c>
      <c r="AT131" s="20">
        <f t="shared" si="25"/>
        <v>54.790000000000042</v>
      </c>
      <c r="AU131" s="20">
        <f t="shared" si="25"/>
        <v>90.659999999999968</v>
      </c>
      <c r="AV131" s="20">
        <f t="shared" si="25"/>
        <v>115.42000000000021</v>
      </c>
      <c r="AW131" s="20">
        <f t="shared" si="25"/>
        <v>138.71000000000004</v>
      </c>
      <c r="AX131" s="20">
        <f t="shared" si="25"/>
        <v>136.29999999999956</v>
      </c>
      <c r="AY131" s="20">
        <f t="shared" si="25"/>
        <v>34.100000000000016</v>
      </c>
      <c r="AZ131" s="20">
        <f t="shared" si="25"/>
        <v>132.9800000000003</v>
      </c>
      <c r="BA131" s="17">
        <v>0.47</v>
      </c>
      <c r="BB131" s="17">
        <v>0.3</v>
      </c>
      <c r="BC131" s="17">
        <v>0.12</v>
      </c>
      <c r="BD131" s="17">
        <v>0</v>
      </c>
      <c r="BE131" s="17">
        <v>0</v>
      </c>
      <c r="BF131" s="17">
        <v>0.46</v>
      </c>
      <c r="BG131" s="17">
        <v>0.76</v>
      </c>
      <c r="BH131" s="17">
        <v>0.97</v>
      </c>
      <c r="BI131" s="17">
        <v>1.17</v>
      </c>
      <c r="BJ131" s="17">
        <v>1.1599999999999999</v>
      </c>
      <c r="BK131" s="17">
        <v>0.28999999999999998</v>
      </c>
      <c r="BL131" s="17">
        <v>1.1299999999999999</v>
      </c>
      <c r="BM131" s="20">
        <f t="shared" si="21"/>
        <v>57.839999999999854</v>
      </c>
      <c r="BN131" s="20">
        <f t="shared" si="26"/>
        <v>36.26999999999984</v>
      </c>
      <c r="BO131" s="20">
        <f t="shared" si="26"/>
        <v>14.580000000000016</v>
      </c>
      <c r="BP131" s="20">
        <f t="shared" si="26"/>
        <v>0</v>
      </c>
      <c r="BQ131" s="20">
        <f t="shared" si="26"/>
        <v>0</v>
      </c>
      <c r="BR131" s="20">
        <f t="shared" si="26"/>
        <v>55.250000000000043</v>
      </c>
      <c r="BS131" s="20">
        <f t="shared" si="26"/>
        <v>91.419999999999973</v>
      </c>
      <c r="BT131" s="20">
        <f t="shared" si="26"/>
        <v>116.39000000000021</v>
      </c>
      <c r="BU131" s="20">
        <f t="shared" si="26"/>
        <v>139.88000000000002</v>
      </c>
      <c r="BV131" s="20">
        <f t="shared" si="26"/>
        <v>137.45999999999955</v>
      </c>
      <c r="BW131" s="20">
        <f t="shared" si="26"/>
        <v>34.390000000000015</v>
      </c>
      <c r="BX131" s="20">
        <f t="shared" si="26"/>
        <v>134.1100000000003</v>
      </c>
      <c r="BY131" s="17">
        <f t="shared" si="27"/>
        <v>583.65999999999985</v>
      </c>
      <c r="BZ131" s="17">
        <f t="shared" si="28"/>
        <v>29.190000000000019</v>
      </c>
      <c r="CA131" s="17">
        <f t="shared" si="29"/>
        <v>204.73999999999998</v>
      </c>
      <c r="CB131" s="17">
        <f t="shared" si="30"/>
        <v>817.58999999999992</v>
      </c>
    </row>
    <row r="132" spans="1:80" x14ac:dyDescent="0.25">
      <c r="A132" t="str">
        <f t="shared" si="24"/>
        <v>TCEM.BCHIMP</v>
      </c>
      <c r="B132" s="1" t="s">
        <v>693</v>
      </c>
      <c r="C132" s="1" t="s">
        <v>823</v>
      </c>
      <c r="D132" s="1" t="s">
        <v>21</v>
      </c>
      <c r="E132" s="17">
        <v>242.32000000000153</v>
      </c>
      <c r="F132" s="17">
        <v>45.779999999999973</v>
      </c>
      <c r="G132" s="17">
        <v>164.91000000000076</v>
      </c>
      <c r="H132" s="17">
        <v>563.33000000000175</v>
      </c>
      <c r="I132" s="17">
        <v>502.46000000000276</v>
      </c>
      <c r="J132" s="17">
        <v>802.67999999999302</v>
      </c>
      <c r="K132" s="17">
        <v>124.66999999999916</v>
      </c>
      <c r="L132" s="17">
        <v>357.8700000000008</v>
      </c>
      <c r="M132" s="17">
        <v>560.20000000000437</v>
      </c>
      <c r="N132" s="17">
        <v>894.93000000000029</v>
      </c>
      <c r="O132" s="17">
        <v>591.11999999999898</v>
      </c>
      <c r="P132" s="17">
        <v>558.93999999999505</v>
      </c>
      <c r="Q132" s="20">
        <v>12.119999999999976</v>
      </c>
      <c r="R132" s="20">
        <v>2.2899999999999991</v>
      </c>
      <c r="S132" s="20">
        <v>8.2400000000000091</v>
      </c>
      <c r="T132" s="20">
        <v>28.169999999999987</v>
      </c>
      <c r="U132" s="20">
        <v>25.120000000000005</v>
      </c>
      <c r="V132" s="20">
        <v>40.129999999999995</v>
      </c>
      <c r="W132" s="20">
        <v>6.230000000000004</v>
      </c>
      <c r="X132" s="20">
        <v>17.889999999999986</v>
      </c>
      <c r="Y132" s="20">
        <v>28.009999999999991</v>
      </c>
      <c r="Z132" s="20">
        <v>44.75</v>
      </c>
      <c r="AA132" s="20">
        <v>29.560000000000173</v>
      </c>
      <c r="AB132" s="20">
        <v>27.949999999999932</v>
      </c>
      <c r="AC132" s="17">
        <v>89.470000000000027</v>
      </c>
      <c r="AD132" s="17">
        <v>16.680000000000007</v>
      </c>
      <c r="AE132" s="17">
        <v>59.329999999999927</v>
      </c>
      <c r="AF132" s="17">
        <v>200.17000000000007</v>
      </c>
      <c r="AG132" s="17">
        <v>176.57999999999993</v>
      </c>
      <c r="AH132" s="17">
        <v>278.86999999999989</v>
      </c>
      <c r="AI132" s="17">
        <v>42.829999999999984</v>
      </c>
      <c r="AJ132" s="17">
        <v>121.5</v>
      </c>
      <c r="AK132" s="17">
        <v>187.94000000000005</v>
      </c>
      <c r="AL132" s="17">
        <v>296.75</v>
      </c>
      <c r="AM132" s="17">
        <v>194.01000000000022</v>
      </c>
      <c r="AN132" s="17">
        <v>181.60999999999967</v>
      </c>
      <c r="AO132" s="20">
        <f t="shared" si="20"/>
        <v>343.91000000000156</v>
      </c>
      <c r="AP132" s="20">
        <f t="shared" si="25"/>
        <v>64.749999999999972</v>
      </c>
      <c r="AQ132" s="20">
        <f t="shared" si="25"/>
        <v>232.4800000000007</v>
      </c>
      <c r="AR132" s="20">
        <f t="shared" si="25"/>
        <v>791.67000000000178</v>
      </c>
      <c r="AS132" s="20">
        <f t="shared" si="25"/>
        <v>704.1600000000027</v>
      </c>
      <c r="AT132" s="20">
        <f t="shared" si="25"/>
        <v>1121.679999999993</v>
      </c>
      <c r="AU132" s="20">
        <f t="shared" si="25"/>
        <v>173.72999999999917</v>
      </c>
      <c r="AV132" s="20">
        <f t="shared" si="25"/>
        <v>497.26000000000079</v>
      </c>
      <c r="AW132" s="20">
        <f t="shared" si="25"/>
        <v>776.15000000000441</v>
      </c>
      <c r="AX132" s="20">
        <f t="shared" si="25"/>
        <v>1236.4300000000003</v>
      </c>
      <c r="AY132" s="20">
        <f t="shared" si="25"/>
        <v>814.68999999999937</v>
      </c>
      <c r="AZ132" s="20">
        <f t="shared" si="25"/>
        <v>768.49999999999466</v>
      </c>
      <c r="BA132" s="17">
        <v>2.84</v>
      </c>
      <c r="BB132" s="17">
        <v>0.54</v>
      </c>
      <c r="BC132" s="17">
        <v>1.93</v>
      </c>
      <c r="BD132" s="17">
        <v>6.6</v>
      </c>
      <c r="BE132" s="17">
        <v>5.88</v>
      </c>
      <c r="BF132" s="17">
        <v>9.4</v>
      </c>
      <c r="BG132" s="17">
        <v>1.46</v>
      </c>
      <c r="BH132" s="17">
        <v>4.1900000000000004</v>
      </c>
      <c r="BI132" s="17">
        <v>6.56</v>
      </c>
      <c r="BJ132" s="17">
        <v>10.48</v>
      </c>
      <c r="BK132" s="17">
        <v>6.92</v>
      </c>
      <c r="BL132" s="17">
        <v>6.55</v>
      </c>
      <c r="BM132" s="20">
        <f t="shared" si="21"/>
        <v>346.75000000000153</v>
      </c>
      <c r="BN132" s="20">
        <f t="shared" si="26"/>
        <v>65.289999999999978</v>
      </c>
      <c r="BO132" s="20">
        <f t="shared" si="26"/>
        <v>234.41000000000071</v>
      </c>
      <c r="BP132" s="20">
        <f t="shared" si="26"/>
        <v>798.2700000000018</v>
      </c>
      <c r="BQ132" s="20">
        <f t="shared" si="26"/>
        <v>710.04000000000269</v>
      </c>
      <c r="BR132" s="20">
        <f t="shared" si="26"/>
        <v>1131.0799999999931</v>
      </c>
      <c r="BS132" s="20">
        <f t="shared" si="26"/>
        <v>175.18999999999917</v>
      </c>
      <c r="BT132" s="20">
        <f t="shared" si="26"/>
        <v>501.45000000000078</v>
      </c>
      <c r="BU132" s="20">
        <f t="shared" si="26"/>
        <v>782.71000000000436</v>
      </c>
      <c r="BV132" s="20">
        <f t="shared" si="26"/>
        <v>1246.9100000000003</v>
      </c>
      <c r="BW132" s="20">
        <f t="shared" si="26"/>
        <v>821.60999999999933</v>
      </c>
      <c r="BX132" s="20">
        <f t="shared" si="26"/>
        <v>775.04999999999461</v>
      </c>
      <c r="BY132" s="17">
        <f t="shared" si="27"/>
        <v>5409.2099999999982</v>
      </c>
      <c r="BZ132" s="17">
        <f t="shared" si="28"/>
        <v>270.46000000000004</v>
      </c>
      <c r="CA132" s="17">
        <f t="shared" si="29"/>
        <v>1909.09</v>
      </c>
      <c r="CB132" s="17">
        <f t="shared" si="30"/>
        <v>7588.7599999999984</v>
      </c>
    </row>
    <row r="133" spans="1:80" x14ac:dyDescent="0.25">
      <c r="A133" t="str">
        <f t="shared" si="24"/>
        <v>TCEM.BCHEXP</v>
      </c>
      <c r="B133" s="1" t="s">
        <v>693</v>
      </c>
      <c r="C133" s="1" t="s">
        <v>824</v>
      </c>
      <c r="D133" s="1" t="s">
        <v>28</v>
      </c>
      <c r="E133" s="17">
        <v>72.109999999996944</v>
      </c>
      <c r="F133" s="17">
        <v>33.510000000000218</v>
      </c>
      <c r="G133" s="17">
        <v>14.709999999999582</v>
      </c>
      <c r="H133" s="17">
        <v>47.289999999999054</v>
      </c>
      <c r="I133" s="17">
        <v>18.130000000000109</v>
      </c>
      <c r="J133" s="17">
        <v>0</v>
      </c>
      <c r="K133" s="17">
        <v>13.699999999999818</v>
      </c>
      <c r="L133" s="17">
        <v>15.150000000000091</v>
      </c>
      <c r="M133" s="17">
        <v>28.230000000000473</v>
      </c>
      <c r="N133" s="17">
        <v>26.130000000000109</v>
      </c>
      <c r="O133" s="17">
        <v>14.740000000000236</v>
      </c>
      <c r="P133" s="17">
        <v>33.4399999999996</v>
      </c>
      <c r="Q133" s="20">
        <v>3.6100000000000136</v>
      </c>
      <c r="R133" s="20">
        <v>1.6800000000000068</v>
      </c>
      <c r="S133" s="20">
        <v>0.72999999999998977</v>
      </c>
      <c r="T133" s="20">
        <v>2.3600000000000136</v>
      </c>
      <c r="U133" s="20">
        <v>0.90000000000000568</v>
      </c>
      <c r="V133" s="20">
        <v>0</v>
      </c>
      <c r="W133" s="20">
        <v>0.68999999999999773</v>
      </c>
      <c r="X133" s="20">
        <v>0.75999999999999091</v>
      </c>
      <c r="Y133" s="20">
        <v>1.410000000000025</v>
      </c>
      <c r="Z133" s="20">
        <v>1.3100000000000023</v>
      </c>
      <c r="AA133" s="20">
        <v>0.73999999999998067</v>
      </c>
      <c r="AB133" s="20">
        <v>1.6700000000000159</v>
      </c>
      <c r="AC133" s="17">
        <v>26.619999999999891</v>
      </c>
      <c r="AD133" s="17">
        <v>12.210000000000036</v>
      </c>
      <c r="AE133" s="17">
        <v>5.2999999999999545</v>
      </c>
      <c r="AF133" s="17">
        <v>16.809999999999945</v>
      </c>
      <c r="AG133" s="17">
        <v>6.3799999999998818</v>
      </c>
      <c r="AH133" s="17">
        <v>0</v>
      </c>
      <c r="AI133" s="17">
        <v>4.7100000000000364</v>
      </c>
      <c r="AJ133" s="17">
        <v>5.1500000000000909</v>
      </c>
      <c r="AK133" s="17">
        <v>9.4700000000002547</v>
      </c>
      <c r="AL133" s="17">
        <v>8.6599999999998545</v>
      </c>
      <c r="AM133" s="17">
        <v>4.8400000000000318</v>
      </c>
      <c r="AN133" s="17">
        <v>10.869999999999891</v>
      </c>
      <c r="AO133" s="20">
        <f t="shared" si="20"/>
        <v>102.33999999999685</v>
      </c>
      <c r="AP133" s="20">
        <f t="shared" si="25"/>
        <v>47.400000000000261</v>
      </c>
      <c r="AQ133" s="20">
        <f t="shared" si="25"/>
        <v>20.739999999999526</v>
      </c>
      <c r="AR133" s="20">
        <f t="shared" si="25"/>
        <v>66.459999999999013</v>
      </c>
      <c r="AS133" s="20">
        <f t="shared" si="25"/>
        <v>25.409999999999997</v>
      </c>
      <c r="AT133" s="20">
        <f t="shared" si="25"/>
        <v>0</v>
      </c>
      <c r="AU133" s="20">
        <f t="shared" si="25"/>
        <v>19.099999999999852</v>
      </c>
      <c r="AV133" s="20">
        <f t="shared" si="25"/>
        <v>21.060000000000173</v>
      </c>
      <c r="AW133" s="20">
        <f t="shared" si="25"/>
        <v>39.110000000000753</v>
      </c>
      <c r="AX133" s="20">
        <f t="shared" si="25"/>
        <v>36.099999999999966</v>
      </c>
      <c r="AY133" s="20">
        <f t="shared" si="25"/>
        <v>20.320000000000249</v>
      </c>
      <c r="AZ133" s="20">
        <f t="shared" si="25"/>
        <v>45.979999999999507</v>
      </c>
      <c r="BA133" s="17">
        <v>0.84</v>
      </c>
      <c r="BB133" s="17">
        <v>0.39</v>
      </c>
      <c r="BC133" s="17">
        <v>0.17</v>
      </c>
      <c r="BD133" s="17">
        <v>0.55000000000000004</v>
      </c>
      <c r="BE133" s="17">
        <v>0.21</v>
      </c>
      <c r="BF133" s="17">
        <v>0</v>
      </c>
      <c r="BG133" s="17">
        <v>0.16</v>
      </c>
      <c r="BH133" s="17">
        <v>0.18</v>
      </c>
      <c r="BI133" s="17">
        <v>0.33</v>
      </c>
      <c r="BJ133" s="17">
        <v>0.31</v>
      </c>
      <c r="BK133" s="17">
        <v>0.17</v>
      </c>
      <c r="BL133" s="17">
        <v>0.39</v>
      </c>
      <c r="BM133" s="20">
        <f t="shared" si="21"/>
        <v>103.17999999999685</v>
      </c>
      <c r="BN133" s="20">
        <f t="shared" si="26"/>
        <v>47.790000000000262</v>
      </c>
      <c r="BO133" s="20">
        <f t="shared" si="26"/>
        <v>20.909999999999528</v>
      </c>
      <c r="BP133" s="20">
        <f t="shared" si="26"/>
        <v>67.00999999999901</v>
      </c>
      <c r="BQ133" s="20">
        <f t="shared" si="26"/>
        <v>25.619999999999997</v>
      </c>
      <c r="BR133" s="20">
        <f t="shared" si="26"/>
        <v>0</v>
      </c>
      <c r="BS133" s="20">
        <f t="shared" si="26"/>
        <v>19.259999999999852</v>
      </c>
      <c r="BT133" s="20">
        <f t="shared" si="26"/>
        <v>21.240000000000173</v>
      </c>
      <c r="BU133" s="20">
        <f t="shared" si="26"/>
        <v>39.440000000000751</v>
      </c>
      <c r="BV133" s="20">
        <f t="shared" si="26"/>
        <v>36.409999999999968</v>
      </c>
      <c r="BW133" s="20">
        <f t="shared" si="26"/>
        <v>20.490000000000251</v>
      </c>
      <c r="BX133" s="20">
        <f t="shared" si="26"/>
        <v>46.369999999999507</v>
      </c>
      <c r="BY133" s="17">
        <f t="shared" si="27"/>
        <v>317.13999999999623</v>
      </c>
      <c r="BZ133" s="17">
        <f t="shared" si="28"/>
        <v>15.860000000000042</v>
      </c>
      <c r="CA133" s="17">
        <f t="shared" si="29"/>
        <v>114.71999999999987</v>
      </c>
      <c r="CB133" s="17">
        <f t="shared" si="30"/>
        <v>447.71999999999616</v>
      </c>
    </row>
    <row r="134" spans="1:80" x14ac:dyDescent="0.25">
      <c r="A134" t="str">
        <f t="shared" si="24"/>
        <v>CUPC.VVW1</v>
      </c>
      <c r="B134" s="1" t="s">
        <v>153</v>
      </c>
      <c r="C134" s="1" t="s">
        <v>211</v>
      </c>
      <c r="D134" s="1" t="s">
        <v>211</v>
      </c>
      <c r="E134" s="17">
        <v>58.729999999999563</v>
      </c>
      <c r="F134" s="17">
        <v>7.5499999999997272</v>
      </c>
      <c r="G134" s="17">
        <v>15.399999999999636</v>
      </c>
      <c r="H134" s="17">
        <v>60.220000000001164</v>
      </c>
      <c r="I134" s="17">
        <v>8.9099999999998545</v>
      </c>
      <c r="J134" s="17">
        <v>18.659999999999854</v>
      </c>
      <c r="K134" s="17">
        <v>6.2199999999997999</v>
      </c>
      <c r="L134" s="17">
        <v>1.7399999999999523</v>
      </c>
      <c r="M134" s="17">
        <v>103.38999999999942</v>
      </c>
      <c r="N134" s="17">
        <v>24.409999999999854</v>
      </c>
      <c r="O134" s="17">
        <v>25.329999999999927</v>
      </c>
      <c r="P134" s="17">
        <v>21.630000000000109</v>
      </c>
      <c r="Q134" s="20">
        <v>2.9400000000000546</v>
      </c>
      <c r="R134" s="20">
        <v>0.37000000000000455</v>
      </c>
      <c r="S134" s="20">
        <v>0.77000000000001023</v>
      </c>
      <c r="T134" s="20">
        <v>3.0099999999999909</v>
      </c>
      <c r="U134" s="20">
        <v>0.45000000000001705</v>
      </c>
      <c r="V134" s="20">
        <v>0.92999999999994998</v>
      </c>
      <c r="W134" s="20">
        <v>0.31000000000000227</v>
      </c>
      <c r="X134" s="20">
        <v>8.9999999999999858E-2</v>
      </c>
      <c r="Y134" s="20">
        <v>5.1699999999998454</v>
      </c>
      <c r="Z134" s="20">
        <v>1.2199999999999704</v>
      </c>
      <c r="AA134" s="20">
        <v>1.2699999999999818</v>
      </c>
      <c r="AB134" s="20">
        <v>1.0800000000000409</v>
      </c>
      <c r="AC134" s="17">
        <v>21.690000000000509</v>
      </c>
      <c r="AD134" s="17">
        <v>2.75</v>
      </c>
      <c r="AE134" s="17">
        <v>5.5399999999999636</v>
      </c>
      <c r="AF134" s="17">
        <v>21.399999999999636</v>
      </c>
      <c r="AG134" s="17">
        <v>3.1299999999999955</v>
      </c>
      <c r="AH134" s="17">
        <v>6.4900000000000091</v>
      </c>
      <c r="AI134" s="17">
        <v>2.1399999999999864</v>
      </c>
      <c r="AJ134" s="17">
        <v>0.59000000000000341</v>
      </c>
      <c r="AK134" s="17">
        <v>34.690000000000509</v>
      </c>
      <c r="AL134" s="17">
        <v>8.0900000000001455</v>
      </c>
      <c r="AM134" s="17">
        <v>8.3099999999999454</v>
      </c>
      <c r="AN134" s="17">
        <v>7.0299999999999727</v>
      </c>
      <c r="AO134" s="20">
        <f t="shared" si="20"/>
        <v>83.360000000000127</v>
      </c>
      <c r="AP134" s="20">
        <f t="shared" si="25"/>
        <v>10.669999999999732</v>
      </c>
      <c r="AQ134" s="20">
        <f t="shared" si="25"/>
        <v>21.70999999999961</v>
      </c>
      <c r="AR134" s="20">
        <f t="shared" si="25"/>
        <v>84.630000000000791</v>
      </c>
      <c r="AS134" s="20">
        <f t="shared" si="25"/>
        <v>12.489999999999867</v>
      </c>
      <c r="AT134" s="20">
        <f t="shared" si="25"/>
        <v>26.079999999999814</v>
      </c>
      <c r="AU134" s="20">
        <f t="shared" si="25"/>
        <v>8.6699999999997885</v>
      </c>
      <c r="AV134" s="20">
        <f t="shared" si="25"/>
        <v>2.4199999999999555</v>
      </c>
      <c r="AW134" s="20">
        <f t="shared" si="25"/>
        <v>143.24999999999977</v>
      </c>
      <c r="AX134" s="20">
        <f t="shared" si="25"/>
        <v>33.71999999999997</v>
      </c>
      <c r="AY134" s="20">
        <f t="shared" si="25"/>
        <v>34.909999999999854</v>
      </c>
      <c r="AZ134" s="20">
        <f t="shared" si="25"/>
        <v>29.740000000000123</v>
      </c>
      <c r="BA134" s="17">
        <v>0.69</v>
      </c>
      <c r="BB134" s="17">
        <v>0.09</v>
      </c>
      <c r="BC134" s="17">
        <v>0.18</v>
      </c>
      <c r="BD134" s="17">
        <v>0.71</v>
      </c>
      <c r="BE134" s="17">
        <v>0.1</v>
      </c>
      <c r="BF134" s="17">
        <v>0.22</v>
      </c>
      <c r="BG134" s="17">
        <v>7.0000000000000007E-2</v>
      </c>
      <c r="BH134" s="17">
        <v>0.02</v>
      </c>
      <c r="BI134" s="17">
        <v>1.21</v>
      </c>
      <c r="BJ134" s="17">
        <v>0.28999999999999998</v>
      </c>
      <c r="BK134" s="17">
        <v>0.3</v>
      </c>
      <c r="BL134" s="17">
        <v>0.25</v>
      </c>
      <c r="BM134" s="20">
        <f t="shared" si="21"/>
        <v>84.050000000000125</v>
      </c>
      <c r="BN134" s="20">
        <f t="shared" si="26"/>
        <v>10.759999999999732</v>
      </c>
      <c r="BO134" s="20">
        <f t="shared" si="26"/>
        <v>21.88999999999961</v>
      </c>
      <c r="BP134" s="20">
        <f t="shared" si="26"/>
        <v>85.340000000000785</v>
      </c>
      <c r="BQ134" s="20">
        <f t="shared" si="26"/>
        <v>12.589999999999867</v>
      </c>
      <c r="BR134" s="20">
        <f t="shared" si="26"/>
        <v>26.299999999999812</v>
      </c>
      <c r="BS134" s="20">
        <f t="shared" si="26"/>
        <v>8.7399999999997888</v>
      </c>
      <c r="BT134" s="20">
        <f t="shared" si="26"/>
        <v>2.4399999999999555</v>
      </c>
      <c r="BU134" s="20">
        <f t="shared" si="26"/>
        <v>144.45999999999978</v>
      </c>
      <c r="BV134" s="20">
        <f t="shared" si="26"/>
        <v>34.00999999999997</v>
      </c>
      <c r="BW134" s="20">
        <f t="shared" si="26"/>
        <v>35.209999999999852</v>
      </c>
      <c r="BX134" s="20">
        <f t="shared" si="26"/>
        <v>29.990000000000123</v>
      </c>
      <c r="BY134" s="17">
        <f t="shared" si="27"/>
        <v>352.18999999999886</v>
      </c>
      <c r="BZ134" s="17">
        <f t="shared" si="28"/>
        <v>17.609999999999868</v>
      </c>
      <c r="CA134" s="17">
        <f t="shared" si="29"/>
        <v>125.98000000000066</v>
      </c>
      <c r="CB134" s="17">
        <f t="shared" si="30"/>
        <v>495.77999999999946</v>
      </c>
    </row>
    <row r="135" spans="1:80" x14ac:dyDescent="0.25">
      <c r="A135" t="str">
        <f t="shared" si="24"/>
        <v>CUPC.VVW2</v>
      </c>
      <c r="B135" s="1" t="s">
        <v>153</v>
      </c>
      <c r="C135" s="1" t="s">
        <v>212</v>
      </c>
      <c r="D135" s="1" t="s">
        <v>212</v>
      </c>
      <c r="E135" s="17">
        <v>0</v>
      </c>
      <c r="F135" s="17">
        <v>0</v>
      </c>
      <c r="G135" s="17">
        <v>0</v>
      </c>
      <c r="H135" s="17">
        <v>0</v>
      </c>
      <c r="I135" s="17">
        <v>0</v>
      </c>
      <c r="J135" s="17">
        <v>0</v>
      </c>
      <c r="K135" s="17">
        <v>0</v>
      </c>
      <c r="L135" s="17">
        <v>6.2899999999999636</v>
      </c>
      <c r="M135" s="17">
        <v>96.220000000001164</v>
      </c>
      <c r="N135" s="17">
        <v>54.149999999997817</v>
      </c>
      <c r="O135" s="17">
        <v>69.190000000002328</v>
      </c>
      <c r="P135" s="17">
        <v>34.710000000000946</v>
      </c>
      <c r="Q135" s="20">
        <v>0</v>
      </c>
      <c r="R135" s="20">
        <v>0</v>
      </c>
      <c r="S135" s="20">
        <v>0</v>
      </c>
      <c r="T135" s="20">
        <v>0</v>
      </c>
      <c r="U135" s="20">
        <v>0</v>
      </c>
      <c r="V135" s="20">
        <v>0</v>
      </c>
      <c r="W135" s="20">
        <v>0</v>
      </c>
      <c r="X135" s="20">
        <v>0.31000000000000227</v>
      </c>
      <c r="Y135" s="20">
        <v>4.8099999999999454</v>
      </c>
      <c r="Z135" s="20">
        <v>2.7000000000000455</v>
      </c>
      <c r="AA135" s="20">
        <v>3.4599999999999227</v>
      </c>
      <c r="AB135" s="20">
        <v>1.7400000000000091</v>
      </c>
      <c r="AC135" s="17">
        <v>0</v>
      </c>
      <c r="AD135" s="17">
        <v>0</v>
      </c>
      <c r="AE135" s="17">
        <v>0</v>
      </c>
      <c r="AF135" s="17">
        <v>0</v>
      </c>
      <c r="AG135" s="17">
        <v>0</v>
      </c>
      <c r="AH135" s="17">
        <v>0</v>
      </c>
      <c r="AI135" s="17">
        <v>0</v>
      </c>
      <c r="AJ135" s="17">
        <v>2.1299999999999955</v>
      </c>
      <c r="AK135" s="17">
        <v>32.279999999998836</v>
      </c>
      <c r="AL135" s="17">
        <v>17.960000000000036</v>
      </c>
      <c r="AM135" s="17">
        <v>22.710000000000036</v>
      </c>
      <c r="AN135" s="17">
        <v>11.269999999999982</v>
      </c>
      <c r="AO135" s="20">
        <f t="shared" si="20"/>
        <v>0</v>
      </c>
      <c r="AP135" s="20">
        <f t="shared" si="25"/>
        <v>0</v>
      </c>
      <c r="AQ135" s="20">
        <f t="shared" si="25"/>
        <v>0</v>
      </c>
      <c r="AR135" s="20">
        <f t="shared" si="25"/>
        <v>0</v>
      </c>
      <c r="AS135" s="20">
        <f t="shared" si="25"/>
        <v>0</v>
      </c>
      <c r="AT135" s="20">
        <f t="shared" si="25"/>
        <v>0</v>
      </c>
      <c r="AU135" s="20">
        <f t="shared" si="25"/>
        <v>0</v>
      </c>
      <c r="AV135" s="20">
        <f t="shared" si="25"/>
        <v>8.7299999999999613</v>
      </c>
      <c r="AW135" s="20">
        <f t="shared" si="25"/>
        <v>133.30999999999995</v>
      </c>
      <c r="AX135" s="20">
        <f t="shared" si="25"/>
        <v>74.809999999997899</v>
      </c>
      <c r="AY135" s="20">
        <f t="shared" si="25"/>
        <v>95.360000000002287</v>
      </c>
      <c r="AZ135" s="20">
        <f t="shared" si="25"/>
        <v>47.720000000000937</v>
      </c>
      <c r="BA135" s="17">
        <v>0</v>
      </c>
      <c r="BB135" s="17">
        <v>0</v>
      </c>
      <c r="BC135" s="17">
        <v>0</v>
      </c>
      <c r="BD135" s="17">
        <v>0</v>
      </c>
      <c r="BE135" s="17">
        <v>0</v>
      </c>
      <c r="BF135" s="17">
        <v>0</v>
      </c>
      <c r="BG135" s="17">
        <v>0</v>
      </c>
      <c r="BH135" s="17">
        <v>7.0000000000000007E-2</v>
      </c>
      <c r="BI135" s="17">
        <v>1.1299999999999999</v>
      </c>
      <c r="BJ135" s="17">
        <v>0.63</v>
      </c>
      <c r="BK135" s="17">
        <v>0.81</v>
      </c>
      <c r="BL135" s="17">
        <v>0.41</v>
      </c>
      <c r="BM135" s="20">
        <f t="shared" si="21"/>
        <v>0</v>
      </c>
      <c r="BN135" s="20">
        <f t="shared" si="26"/>
        <v>0</v>
      </c>
      <c r="BO135" s="20">
        <f t="shared" si="26"/>
        <v>0</v>
      </c>
      <c r="BP135" s="20">
        <f t="shared" si="26"/>
        <v>0</v>
      </c>
      <c r="BQ135" s="20">
        <f t="shared" si="26"/>
        <v>0</v>
      </c>
      <c r="BR135" s="20">
        <f t="shared" si="26"/>
        <v>0</v>
      </c>
      <c r="BS135" s="20">
        <f t="shared" si="26"/>
        <v>0</v>
      </c>
      <c r="BT135" s="20">
        <f t="shared" si="26"/>
        <v>8.7999999999999616</v>
      </c>
      <c r="BU135" s="20">
        <f t="shared" si="26"/>
        <v>134.43999999999994</v>
      </c>
      <c r="BV135" s="20">
        <f t="shared" si="26"/>
        <v>75.439999999997895</v>
      </c>
      <c r="BW135" s="20">
        <f t="shared" si="26"/>
        <v>96.17000000000229</v>
      </c>
      <c r="BX135" s="20">
        <f t="shared" si="26"/>
        <v>48.130000000000933</v>
      </c>
      <c r="BY135" s="17">
        <f t="shared" si="27"/>
        <v>260.56000000000222</v>
      </c>
      <c r="BZ135" s="17">
        <f t="shared" si="28"/>
        <v>13.019999999999925</v>
      </c>
      <c r="CA135" s="17">
        <f t="shared" si="29"/>
        <v>89.399999999998869</v>
      </c>
      <c r="CB135" s="17">
        <f t="shared" si="30"/>
        <v>362.98000000000104</v>
      </c>
    </row>
    <row r="136" spans="1:80" x14ac:dyDescent="0.25">
      <c r="A136" t="str">
        <f t="shared" si="24"/>
        <v>TAU.WB4</v>
      </c>
      <c r="B136" s="1" t="s">
        <v>31</v>
      </c>
      <c r="C136" s="1" t="s">
        <v>655</v>
      </c>
      <c r="D136" s="1" t="s">
        <v>655</v>
      </c>
      <c r="E136" s="17">
        <v>5468.0500000000466</v>
      </c>
      <c r="F136" s="17">
        <v>4782.7700000000186</v>
      </c>
      <c r="G136" s="17">
        <v>5848.6699999999255</v>
      </c>
      <c r="H136" s="17">
        <v>8192.2399999999907</v>
      </c>
      <c r="I136" s="17">
        <v>7961.6000000000931</v>
      </c>
      <c r="J136" s="17">
        <v>5592.9100000000326</v>
      </c>
      <c r="K136" s="17">
        <v>3944.5999999999772</v>
      </c>
      <c r="L136" s="17">
        <v>4564.9500000000689</v>
      </c>
      <c r="M136" s="17">
        <v>5717.6099999999869</v>
      </c>
      <c r="N136" s="17">
        <v>7692.7800000000279</v>
      </c>
      <c r="O136" s="17">
        <v>6682.4000000000233</v>
      </c>
      <c r="P136" s="17">
        <v>6968.3199999998324</v>
      </c>
      <c r="Q136" s="20">
        <v>273.40000000000009</v>
      </c>
      <c r="R136" s="20">
        <v>239.1400000000001</v>
      </c>
      <c r="S136" s="20">
        <v>292.43000000000006</v>
      </c>
      <c r="T136" s="20">
        <v>409.62</v>
      </c>
      <c r="U136" s="20">
        <v>398.08</v>
      </c>
      <c r="V136" s="20">
        <v>279.64</v>
      </c>
      <c r="W136" s="20">
        <v>197.23</v>
      </c>
      <c r="X136" s="20">
        <v>228.24</v>
      </c>
      <c r="Y136" s="20">
        <v>285.88</v>
      </c>
      <c r="Z136" s="20">
        <v>384.63999999999942</v>
      </c>
      <c r="AA136" s="20">
        <v>334.11999999999989</v>
      </c>
      <c r="AB136" s="20">
        <v>348.42000000000007</v>
      </c>
      <c r="AC136" s="17">
        <v>2018.8700000000008</v>
      </c>
      <c r="AD136" s="17">
        <v>1742.5699999999997</v>
      </c>
      <c r="AE136" s="17">
        <v>2104.2700000000004</v>
      </c>
      <c r="AF136" s="17">
        <v>2911.03</v>
      </c>
      <c r="AG136" s="17">
        <v>2798.0799999999995</v>
      </c>
      <c r="AH136" s="17">
        <v>1943.1100000000001</v>
      </c>
      <c r="AI136" s="17">
        <v>1355.0800000000002</v>
      </c>
      <c r="AJ136" s="17">
        <v>1549.8200000000002</v>
      </c>
      <c r="AK136" s="17">
        <v>1918.16</v>
      </c>
      <c r="AL136" s="17">
        <v>2550.8399999999965</v>
      </c>
      <c r="AM136" s="17">
        <v>2193.1700000000055</v>
      </c>
      <c r="AN136" s="17">
        <v>2264.1699999999983</v>
      </c>
      <c r="AO136" s="20">
        <f t="shared" si="20"/>
        <v>7760.320000000047</v>
      </c>
      <c r="AP136" s="20">
        <f t="shared" si="25"/>
        <v>6764.4800000000187</v>
      </c>
      <c r="AQ136" s="20">
        <f t="shared" si="25"/>
        <v>8245.3699999999262</v>
      </c>
      <c r="AR136" s="20">
        <f t="shared" si="25"/>
        <v>11512.889999999992</v>
      </c>
      <c r="AS136" s="20">
        <f t="shared" si="25"/>
        <v>11157.760000000093</v>
      </c>
      <c r="AT136" s="20">
        <f t="shared" si="25"/>
        <v>7815.6600000000326</v>
      </c>
      <c r="AU136" s="20">
        <f t="shared" si="25"/>
        <v>5496.9099999999771</v>
      </c>
      <c r="AV136" s="20">
        <f t="shared" si="25"/>
        <v>6343.0100000000693</v>
      </c>
      <c r="AW136" s="20">
        <f t="shared" si="25"/>
        <v>7921.6499999999869</v>
      </c>
      <c r="AX136" s="20">
        <f t="shared" si="25"/>
        <v>10628.260000000024</v>
      </c>
      <c r="AY136" s="20">
        <f t="shared" si="25"/>
        <v>9209.6900000000278</v>
      </c>
      <c r="AZ136" s="20">
        <f t="shared" si="25"/>
        <v>9580.9099999998307</v>
      </c>
      <c r="BA136" s="17">
        <v>64.040000000000006</v>
      </c>
      <c r="BB136" s="17">
        <v>56.02</v>
      </c>
      <c r="BC136" s="17">
        <v>68.5</v>
      </c>
      <c r="BD136" s="17">
        <v>95.95</v>
      </c>
      <c r="BE136" s="17">
        <v>93.25</v>
      </c>
      <c r="BF136" s="17">
        <v>65.510000000000005</v>
      </c>
      <c r="BG136" s="17">
        <v>46.2</v>
      </c>
      <c r="BH136" s="17">
        <v>53.47</v>
      </c>
      <c r="BI136" s="17">
        <v>66.97</v>
      </c>
      <c r="BJ136" s="17">
        <v>90.1</v>
      </c>
      <c r="BK136" s="17">
        <v>78.27</v>
      </c>
      <c r="BL136" s="17">
        <v>81.61</v>
      </c>
      <c r="BM136" s="20">
        <f t="shared" si="21"/>
        <v>7824.360000000047</v>
      </c>
      <c r="BN136" s="20">
        <f t="shared" si="26"/>
        <v>6820.5000000000191</v>
      </c>
      <c r="BO136" s="20">
        <f t="shared" si="26"/>
        <v>8313.8699999999262</v>
      </c>
      <c r="BP136" s="20">
        <f t="shared" si="26"/>
        <v>11608.839999999993</v>
      </c>
      <c r="BQ136" s="20">
        <f t="shared" si="26"/>
        <v>11251.010000000093</v>
      </c>
      <c r="BR136" s="20">
        <f t="shared" si="26"/>
        <v>7881.1700000000328</v>
      </c>
      <c r="BS136" s="20">
        <f t="shared" si="26"/>
        <v>5543.1099999999769</v>
      </c>
      <c r="BT136" s="20">
        <f t="shared" si="26"/>
        <v>6396.4800000000696</v>
      </c>
      <c r="BU136" s="20">
        <f t="shared" si="26"/>
        <v>7988.6199999999872</v>
      </c>
      <c r="BV136" s="20">
        <f t="shared" si="26"/>
        <v>10718.360000000024</v>
      </c>
      <c r="BW136" s="20">
        <f t="shared" si="26"/>
        <v>9287.9600000000282</v>
      </c>
      <c r="BX136" s="20">
        <f t="shared" si="26"/>
        <v>9662.5199999998313</v>
      </c>
      <c r="BY136" s="17">
        <f t="shared" si="27"/>
        <v>73416.900000000023</v>
      </c>
      <c r="BZ136" s="17">
        <f t="shared" si="28"/>
        <v>3670.8399999999992</v>
      </c>
      <c r="CA136" s="17">
        <f t="shared" si="29"/>
        <v>26209.060000000005</v>
      </c>
      <c r="CB136" s="17">
        <f t="shared" si="30"/>
        <v>103296.80000000003</v>
      </c>
    </row>
    <row r="137" spans="1:80" x14ac:dyDescent="0.25">
      <c r="A137" t="str">
        <f t="shared" si="24"/>
        <v>WEYR.WEY1</v>
      </c>
      <c r="B137" s="1" t="s">
        <v>215</v>
      </c>
      <c r="C137" s="1" t="s">
        <v>214</v>
      </c>
      <c r="D137" s="1" t="s">
        <v>214</v>
      </c>
      <c r="E137" s="17">
        <v>1.9999999999999574E-2</v>
      </c>
      <c r="F137" s="17">
        <v>0</v>
      </c>
      <c r="G137" s="17">
        <v>0</v>
      </c>
      <c r="H137" s="17">
        <v>3</v>
      </c>
      <c r="I137" s="17">
        <v>0</v>
      </c>
      <c r="J137" s="17">
        <v>4.0000000000000924E-2</v>
      </c>
      <c r="K137" s="17">
        <v>0</v>
      </c>
      <c r="L137" s="17">
        <v>5.0000000000000711E-2</v>
      </c>
      <c r="M137" s="17">
        <v>0</v>
      </c>
      <c r="N137" s="17">
        <v>1.0000000000000009E-2</v>
      </c>
      <c r="O137" s="17">
        <v>0</v>
      </c>
      <c r="P137" s="17">
        <v>9.9999999999997868E-3</v>
      </c>
      <c r="Q137" s="20">
        <v>0</v>
      </c>
      <c r="R137" s="20">
        <v>0</v>
      </c>
      <c r="S137" s="20">
        <v>0</v>
      </c>
      <c r="T137" s="20">
        <v>0.14999999999999858</v>
      </c>
      <c r="U137" s="20">
        <v>0</v>
      </c>
      <c r="V137" s="20">
        <v>0</v>
      </c>
      <c r="W137" s="20">
        <v>0</v>
      </c>
      <c r="X137" s="20">
        <v>1.0000000000000009E-2</v>
      </c>
      <c r="Y137" s="20">
        <v>0</v>
      </c>
      <c r="Z137" s="20">
        <v>0</v>
      </c>
      <c r="AA137" s="20">
        <v>0</v>
      </c>
      <c r="AB137" s="20">
        <v>0</v>
      </c>
      <c r="AC137" s="17">
        <v>0</v>
      </c>
      <c r="AD137" s="17">
        <v>0</v>
      </c>
      <c r="AE137" s="17">
        <v>0</v>
      </c>
      <c r="AF137" s="17">
        <v>1.0600000000000023</v>
      </c>
      <c r="AG137" s="17">
        <v>0</v>
      </c>
      <c r="AH137" s="17">
        <v>1.0000000000000231E-2</v>
      </c>
      <c r="AI137" s="17">
        <v>0</v>
      </c>
      <c r="AJ137" s="17">
        <v>2.0000000000000018E-2</v>
      </c>
      <c r="AK137" s="17">
        <v>0</v>
      </c>
      <c r="AL137" s="17">
        <v>0</v>
      </c>
      <c r="AM137" s="17">
        <v>0</v>
      </c>
      <c r="AN137" s="17">
        <v>1.0000000000000009E-2</v>
      </c>
      <c r="AO137" s="20">
        <f t="shared" si="20"/>
        <v>1.9999999999999574E-2</v>
      </c>
      <c r="AP137" s="20">
        <f t="shared" si="20"/>
        <v>0</v>
      </c>
      <c r="AQ137" s="20">
        <f t="shared" si="20"/>
        <v>0</v>
      </c>
      <c r="AR137" s="20">
        <f t="shared" si="20"/>
        <v>4.2100000000000009</v>
      </c>
      <c r="AS137" s="20">
        <f t="shared" si="20"/>
        <v>0</v>
      </c>
      <c r="AT137" s="20">
        <f t="shared" si="20"/>
        <v>5.0000000000001155E-2</v>
      </c>
      <c r="AU137" s="20">
        <f t="shared" si="20"/>
        <v>0</v>
      </c>
      <c r="AV137" s="20">
        <f t="shared" si="20"/>
        <v>8.0000000000000737E-2</v>
      </c>
      <c r="AW137" s="20">
        <f t="shared" si="20"/>
        <v>0</v>
      </c>
      <c r="AX137" s="20">
        <f t="shared" si="20"/>
        <v>1.0000000000000009E-2</v>
      </c>
      <c r="AY137" s="20">
        <f t="shared" si="20"/>
        <v>0</v>
      </c>
      <c r="AZ137" s="20">
        <f t="shared" si="20"/>
        <v>1.9999999999999796E-2</v>
      </c>
      <c r="BA137" s="17">
        <v>0</v>
      </c>
      <c r="BB137" s="17">
        <v>0</v>
      </c>
      <c r="BC137" s="17">
        <v>0</v>
      </c>
      <c r="BD137" s="17">
        <v>0.04</v>
      </c>
      <c r="BE137" s="17">
        <v>0</v>
      </c>
      <c r="BF137" s="17">
        <v>0</v>
      </c>
      <c r="BG137" s="17">
        <v>0</v>
      </c>
      <c r="BH137" s="17">
        <v>0</v>
      </c>
      <c r="BI137" s="17">
        <v>0</v>
      </c>
      <c r="BJ137" s="17">
        <v>0</v>
      </c>
      <c r="BK137" s="17">
        <v>0</v>
      </c>
      <c r="BL137" s="17">
        <v>0</v>
      </c>
      <c r="BM137" s="20">
        <f t="shared" si="21"/>
        <v>1.9999999999999574E-2</v>
      </c>
      <c r="BN137" s="20">
        <f t="shared" si="21"/>
        <v>0</v>
      </c>
      <c r="BO137" s="20">
        <f t="shared" si="21"/>
        <v>0</v>
      </c>
      <c r="BP137" s="20">
        <f t="shared" si="21"/>
        <v>4.2500000000000009</v>
      </c>
      <c r="BQ137" s="20">
        <f t="shared" si="21"/>
        <v>0</v>
      </c>
      <c r="BR137" s="20">
        <f t="shared" si="21"/>
        <v>5.0000000000001155E-2</v>
      </c>
      <c r="BS137" s="20">
        <f t="shared" si="21"/>
        <v>0</v>
      </c>
      <c r="BT137" s="20">
        <f t="shared" si="21"/>
        <v>8.0000000000000737E-2</v>
      </c>
      <c r="BU137" s="20">
        <f t="shared" si="21"/>
        <v>0</v>
      </c>
      <c r="BV137" s="20">
        <f t="shared" si="21"/>
        <v>1.0000000000000009E-2</v>
      </c>
      <c r="BW137" s="20">
        <f t="shared" si="21"/>
        <v>0</v>
      </c>
      <c r="BX137" s="20">
        <f t="shared" si="21"/>
        <v>1.9999999999999796E-2</v>
      </c>
      <c r="BY137" s="17">
        <f t="shared" si="27"/>
        <v>3.1300000000000008</v>
      </c>
      <c r="BZ137" s="17">
        <f t="shared" si="28"/>
        <v>0.15999999999999859</v>
      </c>
      <c r="CA137" s="17">
        <f t="shared" si="29"/>
        <v>1.1400000000000026</v>
      </c>
      <c r="CB137" s="17">
        <f t="shared" si="30"/>
        <v>4.4300000000000024</v>
      </c>
    </row>
    <row r="139" spans="1:80" x14ac:dyDescent="0.25">
      <c r="A139" t="s">
        <v>637</v>
      </c>
    </row>
    <row r="140" spans="1:80" x14ac:dyDescent="0.25">
      <c r="A140" t="s">
        <v>643</v>
      </c>
    </row>
    <row r="141" spans="1:80" x14ac:dyDescent="0.25">
      <c r="A141" t="s">
        <v>638</v>
      </c>
    </row>
    <row r="142" spans="1:80" x14ac:dyDescent="0.25">
      <c r="A142" t="s">
        <v>639</v>
      </c>
    </row>
    <row r="143" spans="1:80" s="1" customFormat="1" x14ac:dyDescent="0.25">
      <c r="A143" t="s">
        <v>640</v>
      </c>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7"/>
      <c r="AD143" s="17"/>
      <c r="AE143" s="17"/>
      <c r="AF143" s="17"/>
      <c r="AG143" s="17"/>
      <c r="AH143" s="17"/>
      <c r="AI143" s="17"/>
      <c r="AJ143" s="17"/>
      <c r="AK143" s="17"/>
      <c r="AL143" s="17"/>
      <c r="AM143" s="17"/>
      <c r="AN143" s="17"/>
      <c r="AO143" s="16"/>
      <c r="AP143" s="16"/>
      <c r="AQ143" s="16"/>
      <c r="AR143" s="16"/>
      <c r="AS143" s="16"/>
      <c r="AT143" s="16"/>
      <c r="AU143" s="16"/>
      <c r="AV143" s="16"/>
      <c r="AW143" s="16"/>
      <c r="AX143" s="16"/>
      <c r="AY143" s="16"/>
      <c r="AZ143" s="16"/>
      <c r="BA143" s="17"/>
      <c r="BB143" s="17"/>
      <c r="BC143" s="17"/>
      <c r="BD143" s="17"/>
      <c r="BE143" s="17"/>
      <c r="BF143" s="17"/>
      <c r="BG143" s="17"/>
      <c r="BH143" s="17"/>
      <c r="BI143" s="17"/>
      <c r="BJ143" s="17"/>
      <c r="BK143" s="17"/>
      <c r="BL143" s="17"/>
      <c r="BM143" s="16"/>
      <c r="BN143" s="16"/>
      <c r="BO143" s="16"/>
      <c r="BP143" s="16"/>
      <c r="BQ143" s="16"/>
      <c r="BR143" s="16"/>
      <c r="BS143" s="16"/>
      <c r="BT143" s="16"/>
      <c r="BU143" s="16"/>
      <c r="BV143" s="16"/>
      <c r="BW143" s="16"/>
      <c r="BX143" s="16"/>
      <c r="BY143" s="17"/>
      <c r="BZ143" s="17"/>
      <c r="CA143" s="17"/>
      <c r="CB143" s="17"/>
    </row>
    <row r="144" spans="1:80" s="1" customFormat="1" x14ac:dyDescent="0.25">
      <c r="A144" t="s">
        <v>641</v>
      </c>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7"/>
      <c r="AD144" s="17"/>
      <c r="AE144" s="17"/>
      <c r="AF144" s="17"/>
      <c r="AG144" s="17"/>
      <c r="AH144" s="17"/>
      <c r="AI144" s="17"/>
      <c r="AJ144" s="17"/>
      <c r="AK144" s="17"/>
      <c r="AL144" s="17"/>
      <c r="AM144" s="17"/>
      <c r="AN144" s="17"/>
      <c r="AO144" s="16"/>
      <c r="AP144" s="16"/>
      <c r="AQ144" s="16"/>
      <c r="AR144" s="16"/>
      <c r="AS144" s="16"/>
      <c r="AT144" s="16"/>
      <c r="AU144" s="16"/>
      <c r="AV144" s="16"/>
      <c r="AW144" s="16"/>
      <c r="AX144" s="16"/>
      <c r="AY144" s="16"/>
      <c r="AZ144" s="16"/>
      <c r="BA144" s="17"/>
      <c r="BB144" s="17"/>
      <c r="BC144" s="17"/>
      <c r="BD144" s="17"/>
      <c r="BE144" s="17"/>
      <c r="BF144" s="17"/>
      <c r="BG144" s="17"/>
      <c r="BH144" s="17"/>
      <c r="BI144" s="17"/>
      <c r="BJ144" s="17"/>
      <c r="BK144" s="17"/>
      <c r="BL144" s="17"/>
      <c r="BM144" s="16"/>
      <c r="BN144" s="16"/>
      <c r="BO144" s="16"/>
      <c r="BP144" s="16"/>
      <c r="BQ144" s="16"/>
      <c r="BR144" s="16"/>
      <c r="BS144" s="16"/>
      <c r="BT144" s="16"/>
      <c r="BU144" s="16"/>
      <c r="BV144" s="16"/>
      <c r="BW144" s="16"/>
      <c r="BX144" s="16"/>
      <c r="BY144" s="17"/>
      <c r="BZ144" s="17"/>
      <c r="CA144" s="17"/>
      <c r="CB144" s="17"/>
    </row>
    <row r="145" spans="1:80" s="1" customFormat="1" x14ac:dyDescent="0.25">
      <c r="A145" t="s">
        <v>642</v>
      </c>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7"/>
      <c r="AD145" s="17"/>
      <c r="AE145" s="17"/>
      <c r="AF145" s="17"/>
      <c r="AG145" s="17"/>
      <c r="AH145" s="17"/>
      <c r="AI145" s="17"/>
      <c r="AJ145" s="17"/>
      <c r="AK145" s="17"/>
      <c r="AL145" s="17"/>
      <c r="AM145" s="17"/>
      <c r="AN145" s="17"/>
      <c r="AO145" s="16"/>
      <c r="AP145" s="16"/>
      <c r="AQ145" s="16"/>
      <c r="AR145" s="16"/>
      <c r="AS145" s="16"/>
      <c r="AT145" s="16"/>
      <c r="AU145" s="16"/>
      <c r="AV145" s="16"/>
      <c r="AW145" s="16"/>
      <c r="AX145" s="16"/>
      <c r="AY145" s="16"/>
      <c r="AZ145" s="16"/>
      <c r="BA145" s="17"/>
      <c r="BB145" s="17"/>
      <c r="BC145" s="17"/>
      <c r="BD145" s="17"/>
      <c r="BE145" s="17"/>
      <c r="BF145" s="17"/>
      <c r="BG145" s="17"/>
      <c r="BH145" s="17"/>
      <c r="BI145" s="17"/>
      <c r="BJ145" s="17"/>
      <c r="BK145" s="17"/>
      <c r="BL145" s="17"/>
      <c r="BM145" s="16"/>
      <c r="BN145" s="16"/>
      <c r="BO145" s="16"/>
      <c r="BP145" s="16"/>
      <c r="BQ145" s="16"/>
      <c r="BR145" s="16"/>
      <c r="BS145" s="16"/>
      <c r="BT145" s="16"/>
      <c r="BU145" s="16"/>
      <c r="BV145" s="16"/>
      <c r="BW145" s="16"/>
      <c r="BX145" s="16"/>
      <c r="BY145" s="17"/>
      <c r="BZ145" s="17"/>
      <c r="CA145" s="17"/>
      <c r="CB145"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8921-361B-4DC4-92F3-AB03EAF810F7}">
  <dimension ref="A1:CB154"/>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833</v>
      </c>
    </row>
    <row r="2" spans="1:80" x14ac:dyDescent="0.25">
      <c r="A2" s="2" t="s">
        <v>835</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803</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807</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834</v>
      </c>
      <c r="BZ2" s="21" t="s">
        <v>834</v>
      </c>
      <c r="CA2" s="21" t="s">
        <v>834</v>
      </c>
      <c r="CB2" s="21" t="s">
        <v>834</v>
      </c>
    </row>
    <row r="3" spans="1:80" x14ac:dyDescent="0.25">
      <c r="E3" s="22" t="s">
        <v>798</v>
      </c>
      <c r="F3" s="23"/>
      <c r="G3" s="23"/>
      <c r="H3" s="23"/>
      <c r="I3" s="23"/>
      <c r="J3" s="23"/>
      <c r="K3" s="23"/>
      <c r="L3" s="23"/>
      <c r="M3" s="23"/>
      <c r="N3" s="23"/>
      <c r="O3" s="42">
        <f>SUM(E5:P146)</f>
        <v>263651.46000000072</v>
      </c>
      <c r="P3" s="43"/>
      <c r="Q3" s="24" t="s">
        <v>801</v>
      </c>
      <c r="R3" s="25"/>
      <c r="S3" s="25"/>
      <c r="T3" s="25"/>
      <c r="U3" s="25"/>
      <c r="V3" s="25"/>
      <c r="W3" s="25"/>
      <c r="X3" s="25"/>
      <c r="Y3" s="25"/>
      <c r="Z3" s="25"/>
      <c r="AA3" s="44">
        <f>SUM(Q5:AB146)</f>
        <v>13182.25</v>
      </c>
      <c r="AB3" s="45"/>
      <c r="AC3" s="15">
        <v>0.32217018489407895</v>
      </c>
      <c r="AD3" s="15">
        <v>0.31983456845572272</v>
      </c>
      <c r="AE3" s="15">
        <v>0.31772497941462685</v>
      </c>
      <c r="AF3" s="15">
        <v>0.31581402051051727</v>
      </c>
      <c r="AG3" s="15">
        <v>0.31417018489407883</v>
      </c>
      <c r="AH3" s="15">
        <v>0.31247155475709254</v>
      </c>
      <c r="AI3" s="15">
        <v>0.31082771914065416</v>
      </c>
      <c r="AJ3" s="15">
        <v>0.30912908900366787</v>
      </c>
      <c r="AK3" s="15">
        <v>0.30743045886668158</v>
      </c>
      <c r="AL3" s="15">
        <v>0.30578662325024319</v>
      </c>
      <c r="AM3" s="15">
        <v>0.3040879931132569</v>
      </c>
      <c r="AN3" s="15">
        <v>0.30244415749681852</v>
      </c>
      <c r="AO3" s="24" t="s">
        <v>806</v>
      </c>
      <c r="AP3" s="25"/>
      <c r="AQ3" s="25"/>
      <c r="AR3" s="25"/>
      <c r="AS3" s="25"/>
      <c r="AT3" s="25"/>
      <c r="AU3" s="25"/>
      <c r="AV3" s="25"/>
      <c r="AW3" s="25"/>
      <c r="AX3" s="25"/>
      <c r="AY3" s="44">
        <f>SUM(AO5:AZ146)</f>
        <v>359057.20000000088</v>
      </c>
      <c r="AZ3" s="45"/>
      <c r="BA3" s="15">
        <v>1.1712253911220901E-2</v>
      </c>
      <c r="BB3" s="15">
        <v>1.1712253911220901E-2</v>
      </c>
      <c r="BC3" s="15">
        <v>1.1712253911220901E-2</v>
      </c>
      <c r="BD3" s="15">
        <v>1.1712253911220901E-2</v>
      </c>
      <c r="BE3" s="15">
        <v>1.1712253911220901E-2</v>
      </c>
      <c r="BF3" s="15">
        <v>1.1712253911220901E-2</v>
      </c>
      <c r="BG3" s="15">
        <v>1.1712253911220901E-2</v>
      </c>
      <c r="BH3" s="15">
        <v>1.1712253911220901E-2</v>
      </c>
      <c r="BI3" s="15">
        <v>1.1712253911220901E-2</v>
      </c>
      <c r="BJ3" s="15">
        <v>1.1712253911220901E-2</v>
      </c>
      <c r="BK3" s="15">
        <v>1.1712253911220901E-2</v>
      </c>
      <c r="BL3" s="15">
        <v>1.1712253911220901E-2</v>
      </c>
      <c r="BM3" s="24" t="s">
        <v>813</v>
      </c>
      <c r="BN3" s="25"/>
      <c r="BO3" s="25"/>
      <c r="BP3" s="25"/>
      <c r="BQ3" s="25"/>
      <c r="BR3" s="25"/>
      <c r="BS3" s="25"/>
      <c r="BT3" s="25"/>
      <c r="BU3" s="25"/>
      <c r="BV3" s="25"/>
      <c r="BW3" s="44">
        <f>SUM(BM5:BX146)</f>
        <v>362145.16000000085</v>
      </c>
      <c r="BX3" s="45"/>
      <c r="BY3" s="26" t="s">
        <v>634</v>
      </c>
      <c r="BZ3" s="26" t="s">
        <v>644</v>
      </c>
      <c r="CA3" s="26" t="s">
        <v>635</v>
      </c>
      <c r="CB3" s="26" t="s">
        <v>633</v>
      </c>
    </row>
    <row r="4" spans="1:80" x14ac:dyDescent="0.25">
      <c r="A4" s="3" t="s">
        <v>216</v>
      </c>
      <c r="B4" s="4" t="s">
        <v>0</v>
      </c>
      <c r="C4" s="4" t="s">
        <v>1</v>
      </c>
      <c r="D4" s="4" t="s">
        <v>2</v>
      </c>
      <c r="E4" s="13">
        <v>39814</v>
      </c>
      <c r="F4" s="13">
        <v>39845</v>
      </c>
      <c r="G4" s="13">
        <v>39873</v>
      </c>
      <c r="H4" s="13">
        <v>39904</v>
      </c>
      <c r="I4" s="13">
        <v>39934</v>
      </c>
      <c r="J4" s="13">
        <v>39965</v>
      </c>
      <c r="K4" s="13">
        <v>39995</v>
      </c>
      <c r="L4" s="13">
        <v>40026</v>
      </c>
      <c r="M4" s="13">
        <v>40057</v>
      </c>
      <c r="N4" s="13">
        <v>40087</v>
      </c>
      <c r="O4" s="13">
        <v>40118</v>
      </c>
      <c r="P4" s="13">
        <v>40148</v>
      </c>
      <c r="Q4" s="14">
        <v>39814</v>
      </c>
      <c r="R4" s="14">
        <v>39845</v>
      </c>
      <c r="S4" s="14">
        <v>39873</v>
      </c>
      <c r="T4" s="14">
        <v>39904</v>
      </c>
      <c r="U4" s="14">
        <v>39934</v>
      </c>
      <c r="V4" s="14">
        <v>39965</v>
      </c>
      <c r="W4" s="14">
        <v>39995</v>
      </c>
      <c r="X4" s="14">
        <v>40026</v>
      </c>
      <c r="Y4" s="14">
        <v>40057</v>
      </c>
      <c r="Z4" s="14">
        <v>40087</v>
      </c>
      <c r="AA4" s="14">
        <v>40118</v>
      </c>
      <c r="AB4" s="14">
        <v>40148</v>
      </c>
      <c r="AC4" s="13">
        <v>39814</v>
      </c>
      <c r="AD4" s="13">
        <v>39845</v>
      </c>
      <c r="AE4" s="13">
        <v>39873</v>
      </c>
      <c r="AF4" s="13">
        <v>39904</v>
      </c>
      <c r="AG4" s="13">
        <v>39934</v>
      </c>
      <c r="AH4" s="13">
        <v>39965</v>
      </c>
      <c r="AI4" s="13">
        <v>39995</v>
      </c>
      <c r="AJ4" s="13">
        <v>40026</v>
      </c>
      <c r="AK4" s="13">
        <v>40057</v>
      </c>
      <c r="AL4" s="13">
        <v>40087</v>
      </c>
      <c r="AM4" s="13">
        <v>40118</v>
      </c>
      <c r="AN4" s="13">
        <v>40148</v>
      </c>
      <c r="AO4" s="14">
        <v>39814</v>
      </c>
      <c r="AP4" s="14">
        <v>39845</v>
      </c>
      <c r="AQ4" s="14">
        <v>39873</v>
      </c>
      <c r="AR4" s="14">
        <v>39904</v>
      </c>
      <c r="AS4" s="14">
        <v>39934</v>
      </c>
      <c r="AT4" s="14">
        <v>39965</v>
      </c>
      <c r="AU4" s="14">
        <v>39995</v>
      </c>
      <c r="AV4" s="14">
        <v>40026</v>
      </c>
      <c r="AW4" s="14">
        <v>40057</v>
      </c>
      <c r="AX4" s="14">
        <v>40087</v>
      </c>
      <c r="AY4" s="14">
        <v>40118</v>
      </c>
      <c r="AZ4" s="14">
        <v>40148</v>
      </c>
      <c r="BA4" s="13">
        <v>39814</v>
      </c>
      <c r="BB4" s="13">
        <v>39845</v>
      </c>
      <c r="BC4" s="13">
        <v>39873</v>
      </c>
      <c r="BD4" s="13">
        <v>39904</v>
      </c>
      <c r="BE4" s="13">
        <v>39934</v>
      </c>
      <c r="BF4" s="13">
        <v>39965</v>
      </c>
      <c r="BG4" s="13">
        <v>39995</v>
      </c>
      <c r="BH4" s="13">
        <v>40026</v>
      </c>
      <c r="BI4" s="13">
        <v>40057</v>
      </c>
      <c r="BJ4" s="13">
        <v>40087</v>
      </c>
      <c r="BK4" s="13">
        <v>40118</v>
      </c>
      <c r="BL4" s="13">
        <v>40148</v>
      </c>
      <c r="BM4" s="14">
        <v>39814</v>
      </c>
      <c r="BN4" s="14">
        <v>39845</v>
      </c>
      <c r="BO4" s="14">
        <v>39873</v>
      </c>
      <c r="BP4" s="14">
        <v>39904</v>
      </c>
      <c r="BQ4" s="14">
        <v>39934</v>
      </c>
      <c r="BR4" s="14">
        <v>39965</v>
      </c>
      <c r="BS4" s="14">
        <v>39995</v>
      </c>
      <c r="BT4" s="14">
        <v>40026</v>
      </c>
      <c r="BU4" s="14">
        <v>40057</v>
      </c>
      <c r="BV4" s="14">
        <v>40087</v>
      </c>
      <c r="BW4" s="14">
        <v>40118</v>
      </c>
      <c r="BX4" s="14">
        <v>40148</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-1.7899999999999991</v>
      </c>
      <c r="F5" s="17">
        <v>-0.16999999999999993</v>
      </c>
      <c r="G5" s="17">
        <v>-2.1400000000000006</v>
      </c>
      <c r="H5" s="17">
        <v>0</v>
      </c>
      <c r="I5" s="17">
        <v>-3.25</v>
      </c>
      <c r="J5" s="17">
        <v>0</v>
      </c>
      <c r="K5" s="17">
        <v>-2.0000000000000018E-2</v>
      </c>
      <c r="L5" s="17">
        <v>-1.0000000000000009E-2</v>
      </c>
      <c r="M5" s="17">
        <v>-1.0000000000000009E-2</v>
      </c>
      <c r="N5" s="17">
        <v>-0.23999999999999932</v>
      </c>
      <c r="O5" s="17">
        <v>-7.4300000000000068</v>
      </c>
      <c r="P5" s="17">
        <v>-5.9999999999999609E-2</v>
      </c>
      <c r="Q5" s="20">
        <v>-8.9999999999999858E-2</v>
      </c>
      <c r="R5" s="20">
        <v>-1.0000000000000009E-2</v>
      </c>
      <c r="S5" s="20">
        <v>-0.10000000000000009</v>
      </c>
      <c r="T5" s="20">
        <v>0</v>
      </c>
      <c r="U5" s="20">
        <v>-0.16999999999999993</v>
      </c>
      <c r="V5" s="20">
        <v>0</v>
      </c>
      <c r="W5" s="20">
        <v>0</v>
      </c>
      <c r="X5" s="20">
        <v>0</v>
      </c>
      <c r="Y5" s="20">
        <v>0</v>
      </c>
      <c r="Z5" s="20">
        <v>-2.0000000000000018E-2</v>
      </c>
      <c r="AA5" s="20">
        <v>-0.37000000000000099</v>
      </c>
      <c r="AB5" s="20">
        <v>-1.0000000000000009E-2</v>
      </c>
      <c r="AC5" s="17">
        <v>-0.58000000000000007</v>
      </c>
      <c r="AD5" s="17">
        <v>-4.9999999999999822E-2</v>
      </c>
      <c r="AE5" s="17">
        <v>-0.67999999999999972</v>
      </c>
      <c r="AF5" s="17">
        <v>0</v>
      </c>
      <c r="AG5" s="17">
        <v>-1.0199999999999996</v>
      </c>
      <c r="AH5" s="17">
        <v>0</v>
      </c>
      <c r="AI5" s="17">
        <v>0</v>
      </c>
      <c r="AJ5" s="17">
        <v>-1.0000000000000002E-2</v>
      </c>
      <c r="AK5" s="17">
        <v>-1.0000000000000002E-2</v>
      </c>
      <c r="AL5" s="17">
        <v>-7.0000000000000062E-2</v>
      </c>
      <c r="AM5" s="17">
        <v>-2.2600000000000051</v>
      </c>
      <c r="AN5" s="17">
        <v>-9.9999999999998979E-3</v>
      </c>
      <c r="AO5" s="20">
        <f t="shared" ref="AO5:AZ22" si="1">E5+Q5+AC5</f>
        <v>-2.4599999999999991</v>
      </c>
      <c r="AP5" s="20">
        <f t="shared" si="1"/>
        <v>-0.22999999999999976</v>
      </c>
      <c r="AQ5" s="20">
        <f t="shared" si="1"/>
        <v>-2.9200000000000004</v>
      </c>
      <c r="AR5" s="20">
        <f t="shared" si="1"/>
        <v>0</v>
      </c>
      <c r="AS5" s="20">
        <f t="shared" si="1"/>
        <v>-4.4399999999999995</v>
      </c>
      <c r="AT5" s="20">
        <f t="shared" si="1"/>
        <v>0</v>
      </c>
      <c r="AU5" s="20">
        <f t="shared" si="1"/>
        <v>-2.0000000000000018E-2</v>
      </c>
      <c r="AV5" s="20">
        <f t="shared" si="1"/>
        <v>-2.0000000000000011E-2</v>
      </c>
      <c r="AW5" s="20">
        <f t="shared" si="1"/>
        <v>-2.0000000000000011E-2</v>
      </c>
      <c r="AX5" s="20">
        <f t="shared" si="1"/>
        <v>-0.3299999999999994</v>
      </c>
      <c r="AY5" s="20">
        <f t="shared" si="1"/>
        <v>-10.060000000000013</v>
      </c>
      <c r="AZ5" s="20">
        <f t="shared" si="1"/>
        <v>-7.9999999999999516E-2</v>
      </c>
      <c r="BA5" s="17">
        <v>-0.02</v>
      </c>
      <c r="BB5" s="17">
        <v>0</v>
      </c>
      <c r="BC5" s="17">
        <v>-0.03</v>
      </c>
      <c r="BD5" s="17">
        <v>0</v>
      </c>
      <c r="BE5" s="17">
        <v>-0.04</v>
      </c>
      <c r="BF5" s="17">
        <v>0</v>
      </c>
      <c r="BG5" s="17">
        <v>0</v>
      </c>
      <c r="BH5" s="17">
        <v>0</v>
      </c>
      <c r="BI5" s="17">
        <v>0</v>
      </c>
      <c r="BJ5" s="17">
        <v>0</v>
      </c>
      <c r="BK5" s="17">
        <v>-0.09</v>
      </c>
      <c r="BL5" s="17">
        <v>0</v>
      </c>
      <c r="BM5" s="20">
        <f t="shared" ref="BM5:BX22" si="2">AO5+BA5</f>
        <v>-2.4799999999999991</v>
      </c>
      <c r="BN5" s="20">
        <f t="shared" si="2"/>
        <v>-0.22999999999999976</v>
      </c>
      <c r="BO5" s="20">
        <f t="shared" si="2"/>
        <v>-2.95</v>
      </c>
      <c r="BP5" s="20">
        <f t="shared" si="2"/>
        <v>0</v>
      </c>
      <c r="BQ5" s="20">
        <f t="shared" si="2"/>
        <v>-4.4799999999999995</v>
      </c>
      <c r="BR5" s="20">
        <f t="shared" si="2"/>
        <v>0</v>
      </c>
      <c r="BS5" s="20">
        <f t="shared" si="2"/>
        <v>-2.0000000000000018E-2</v>
      </c>
      <c r="BT5" s="20">
        <f t="shared" si="2"/>
        <v>-2.0000000000000011E-2</v>
      </c>
      <c r="BU5" s="20">
        <f t="shared" si="2"/>
        <v>-2.0000000000000011E-2</v>
      </c>
      <c r="BV5" s="20">
        <f t="shared" si="2"/>
        <v>-0.3299999999999994</v>
      </c>
      <c r="BW5" s="20">
        <f t="shared" si="2"/>
        <v>-10.150000000000013</v>
      </c>
      <c r="BX5" s="20">
        <f t="shared" si="2"/>
        <v>-7.9999999999999516E-2</v>
      </c>
      <c r="BY5" s="17">
        <f t="shared" ref="BY5:BY68" si="3">SUM(E5:P5)</f>
        <v>-15.120000000000005</v>
      </c>
      <c r="BZ5" s="17">
        <f t="shared" ref="BZ5:BZ68" si="4">SUM(Q5:AB5)</f>
        <v>-0.77000000000000091</v>
      </c>
      <c r="CA5" s="17">
        <f>SUM(AC5:AN5,BA5:BL5)</f>
        <v>-4.8700000000000037</v>
      </c>
      <c r="CB5" s="17">
        <f>SUM(BM5:BX5)</f>
        <v>-20.760000000000009</v>
      </c>
    </row>
    <row r="6" spans="1:80" x14ac:dyDescent="0.25">
      <c r="A6" t="str">
        <f t="shared" si="0"/>
        <v>UNCA.0000006711</v>
      </c>
      <c r="B6" s="1" t="s">
        <v>3</v>
      </c>
      <c r="C6" s="1" t="s">
        <v>5</v>
      </c>
      <c r="D6" s="1" t="s">
        <v>5</v>
      </c>
      <c r="E6" s="17">
        <v>0</v>
      </c>
      <c r="F6" s="17">
        <v>0</v>
      </c>
      <c r="G6" s="17">
        <v>0</v>
      </c>
      <c r="H6" s="17">
        <v>0</v>
      </c>
      <c r="I6" s="17">
        <v>0.14999999999999858</v>
      </c>
      <c r="J6" s="17">
        <v>3.2200000000000273</v>
      </c>
      <c r="K6" s="17">
        <v>2.2699999999999818</v>
      </c>
      <c r="L6" s="17">
        <v>0.70000000000000284</v>
      </c>
      <c r="M6" s="17">
        <v>1.210000000000008</v>
      </c>
      <c r="N6" s="17">
        <v>0.71999999999999886</v>
      </c>
      <c r="O6" s="17">
        <v>0</v>
      </c>
      <c r="P6" s="17">
        <v>0</v>
      </c>
      <c r="Q6" s="20">
        <v>0</v>
      </c>
      <c r="R6" s="20">
        <v>0</v>
      </c>
      <c r="S6" s="20">
        <v>0</v>
      </c>
      <c r="T6" s="20">
        <v>0</v>
      </c>
      <c r="U6" s="20">
        <v>0</v>
      </c>
      <c r="V6" s="20">
        <v>0.16000000000000014</v>
      </c>
      <c r="W6" s="20">
        <v>0.10999999999999943</v>
      </c>
      <c r="X6" s="20">
        <v>3.0000000000000249E-2</v>
      </c>
      <c r="Y6" s="20">
        <v>6.0000000000000497E-2</v>
      </c>
      <c r="Z6" s="20">
        <v>4.0000000000000036E-2</v>
      </c>
      <c r="AA6" s="20">
        <v>0</v>
      </c>
      <c r="AB6" s="20">
        <v>0</v>
      </c>
      <c r="AC6" s="17">
        <v>0</v>
      </c>
      <c r="AD6" s="17">
        <v>0</v>
      </c>
      <c r="AE6" s="17">
        <v>0</v>
      </c>
      <c r="AF6" s="17">
        <v>0</v>
      </c>
      <c r="AG6" s="17">
        <v>5.0000000000000711E-2</v>
      </c>
      <c r="AH6" s="17">
        <v>1.0099999999999909</v>
      </c>
      <c r="AI6" s="17">
        <v>0.70000000000000284</v>
      </c>
      <c r="AJ6" s="17">
        <v>0.21000000000000085</v>
      </c>
      <c r="AK6" s="17">
        <v>0.36999999999999744</v>
      </c>
      <c r="AL6" s="17">
        <v>0.21999999999999886</v>
      </c>
      <c r="AM6" s="17">
        <v>0</v>
      </c>
      <c r="AN6" s="17">
        <v>0</v>
      </c>
      <c r="AO6" s="20">
        <f t="shared" si="1"/>
        <v>0</v>
      </c>
      <c r="AP6" s="20">
        <f t="shared" si="1"/>
        <v>0</v>
      </c>
      <c r="AQ6" s="20">
        <f t="shared" si="1"/>
        <v>0</v>
      </c>
      <c r="AR6" s="20">
        <f t="shared" si="1"/>
        <v>0</v>
      </c>
      <c r="AS6" s="20">
        <f t="shared" si="1"/>
        <v>0.19999999999999929</v>
      </c>
      <c r="AT6" s="20">
        <f t="shared" si="1"/>
        <v>4.3900000000000183</v>
      </c>
      <c r="AU6" s="20">
        <f t="shared" si="1"/>
        <v>3.0799999999999841</v>
      </c>
      <c r="AV6" s="20">
        <f t="shared" si="1"/>
        <v>0.94000000000000394</v>
      </c>
      <c r="AW6" s="20">
        <f t="shared" si="1"/>
        <v>1.6400000000000059</v>
      </c>
      <c r="AX6" s="20">
        <f t="shared" si="1"/>
        <v>0.97999999999999776</v>
      </c>
      <c r="AY6" s="20">
        <f t="shared" si="1"/>
        <v>0</v>
      </c>
      <c r="AZ6" s="20">
        <f t="shared" si="1"/>
        <v>0</v>
      </c>
      <c r="BA6" s="17">
        <v>0</v>
      </c>
      <c r="BB6" s="17">
        <v>0</v>
      </c>
      <c r="BC6" s="17">
        <v>0</v>
      </c>
      <c r="BD6" s="17">
        <v>0</v>
      </c>
      <c r="BE6" s="17">
        <v>0</v>
      </c>
      <c r="BF6" s="17">
        <v>0.04</v>
      </c>
      <c r="BG6" s="17">
        <v>0.03</v>
      </c>
      <c r="BH6" s="17">
        <v>0.01</v>
      </c>
      <c r="BI6" s="17">
        <v>0.01</v>
      </c>
      <c r="BJ6" s="17">
        <v>0.01</v>
      </c>
      <c r="BK6" s="17">
        <v>0</v>
      </c>
      <c r="BL6" s="17">
        <v>0</v>
      </c>
      <c r="BM6" s="20">
        <f t="shared" si="2"/>
        <v>0</v>
      </c>
      <c r="BN6" s="20">
        <f t="shared" si="2"/>
        <v>0</v>
      </c>
      <c r="BO6" s="20">
        <f t="shared" si="2"/>
        <v>0</v>
      </c>
      <c r="BP6" s="20">
        <f t="shared" si="2"/>
        <v>0</v>
      </c>
      <c r="BQ6" s="20">
        <f t="shared" si="2"/>
        <v>0.19999999999999929</v>
      </c>
      <c r="BR6" s="20">
        <f t="shared" si="2"/>
        <v>4.4300000000000184</v>
      </c>
      <c r="BS6" s="20">
        <f t="shared" si="2"/>
        <v>3.1099999999999839</v>
      </c>
      <c r="BT6" s="20">
        <f t="shared" si="2"/>
        <v>0.95000000000000395</v>
      </c>
      <c r="BU6" s="20">
        <f t="shared" si="2"/>
        <v>1.6500000000000059</v>
      </c>
      <c r="BV6" s="20">
        <f t="shared" si="2"/>
        <v>0.98999999999999777</v>
      </c>
      <c r="BW6" s="20">
        <f t="shared" si="2"/>
        <v>0</v>
      </c>
      <c r="BX6" s="20">
        <f t="shared" si="2"/>
        <v>0</v>
      </c>
      <c r="BY6" s="17">
        <f t="shared" si="3"/>
        <v>8.2700000000000173</v>
      </c>
      <c r="BZ6" s="17">
        <f t="shared" si="4"/>
        <v>0.40000000000000036</v>
      </c>
      <c r="CA6" s="17">
        <f t="shared" ref="CA6:CA69" si="5">SUM(AC6:AN6,BA6:BL6)</f>
        <v>2.6599999999999908</v>
      </c>
      <c r="CB6" s="17">
        <f t="shared" ref="CB6:CB69" si="6">SUM(BM6:BX6)</f>
        <v>11.330000000000011</v>
      </c>
    </row>
    <row r="7" spans="1:80" x14ac:dyDescent="0.25">
      <c r="A7" t="str">
        <f t="shared" si="0"/>
        <v>UNCA.0000022911</v>
      </c>
      <c r="B7" s="1" t="s">
        <v>3</v>
      </c>
      <c r="C7" s="1" t="s">
        <v>6</v>
      </c>
      <c r="D7" s="1" t="s">
        <v>6</v>
      </c>
      <c r="E7" s="17">
        <v>2.110000000000003</v>
      </c>
      <c r="F7" s="17">
        <v>2.1799999999999997</v>
      </c>
      <c r="G7" s="17">
        <v>0.4399999999999995</v>
      </c>
      <c r="H7" s="17">
        <v>2.0900000000000034</v>
      </c>
      <c r="I7" s="17">
        <v>50.389999999999986</v>
      </c>
      <c r="J7" s="17">
        <v>12.89</v>
      </c>
      <c r="K7" s="17">
        <v>6.480000000000004</v>
      </c>
      <c r="L7" s="17">
        <v>16.930000000000007</v>
      </c>
      <c r="M7" s="17">
        <v>55.879999999999995</v>
      </c>
      <c r="N7" s="17">
        <v>9.36</v>
      </c>
      <c r="O7" s="17">
        <v>1.5600000000000005</v>
      </c>
      <c r="P7" s="17">
        <v>0</v>
      </c>
      <c r="Q7" s="20">
        <v>0.10000000000000009</v>
      </c>
      <c r="R7" s="20">
        <v>0.10999999999999988</v>
      </c>
      <c r="S7" s="20">
        <v>2.0000000000000018E-2</v>
      </c>
      <c r="T7" s="20">
        <v>0.10000000000000009</v>
      </c>
      <c r="U7" s="20">
        <v>2.5199999999999996</v>
      </c>
      <c r="V7" s="20">
        <v>0.64000000000000057</v>
      </c>
      <c r="W7" s="20">
        <v>0.31999999999999984</v>
      </c>
      <c r="X7" s="20">
        <v>0.84000000000000075</v>
      </c>
      <c r="Y7" s="20">
        <v>2.7899999999999991</v>
      </c>
      <c r="Z7" s="20">
        <v>0.45999999999999996</v>
      </c>
      <c r="AA7" s="20">
        <v>7.999999999999996E-2</v>
      </c>
      <c r="AB7" s="20">
        <v>0</v>
      </c>
      <c r="AC7" s="17">
        <v>0.67999999999999972</v>
      </c>
      <c r="AD7" s="17">
        <v>0.69000000000000039</v>
      </c>
      <c r="AE7" s="17">
        <v>0.1399999999999999</v>
      </c>
      <c r="AF7" s="17">
        <v>0.66000000000000014</v>
      </c>
      <c r="AG7" s="17">
        <v>15.830000000000013</v>
      </c>
      <c r="AH7" s="17">
        <v>4.029999999999994</v>
      </c>
      <c r="AI7" s="17">
        <v>2.0199999999999996</v>
      </c>
      <c r="AJ7" s="17">
        <v>5.240000000000002</v>
      </c>
      <c r="AK7" s="17">
        <v>17.180000000000007</v>
      </c>
      <c r="AL7" s="17">
        <v>2.8599999999999994</v>
      </c>
      <c r="AM7" s="17">
        <v>0.48000000000000043</v>
      </c>
      <c r="AN7" s="17">
        <v>0</v>
      </c>
      <c r="AO7" s="20">
        <f t="shared" si="1"/>
        <v>2.8900000000000028</v>
      </c>
      <c r="AP7" s="20">
        <f t="shared" si="1"/>
        <v>2.98</v>
      </c>
      <c r="AQ7" s="20">
        <f t="shared" si="1"/>
        <v>0.59999999999999942</v>
      </c>
      <c r="AR7" s="20">
        <f t="shared" si="1"/>
        <v>2.8500000000000036</v>
      </c>
      <c r="AS7" s="20">
        <f t="shared" si="1"/>
        <v>68.739999999999995</v>
      </c>
      <c r="AT7" s="20">
        <f t="shared" si="1"/>
        <v>17.559999999999995</v>
      </c>
      <c r="AU7" s="20">
        <f t="shared" si="1"/>
        <v>8.8200000000000038</v>
      </c>
      <c r="AV7" s="20">
        <f t="shared" si="1"/>
        <v>23.010000000000009</v>
      </c>
      <c r="AW7" s="20">
        <f t="shared" si="1"/>
        <v>75.849999999999994</v>
      </c>
      <c r="AX7" s="20">
        <f t="shared" si="1"/>
        <v>12.68</v>
      </c>
      <c r="AY7" s="20">
        <f t="shared" si="1"/>
        <v>2.120000000000001</v>
      </c>
      <c r="AZ7" s="20">
        <f t="shared" si="1"/>
        <v>0</v>
      </c>
      <c r="BA7" s="17">
        <v>0.02</v>
      </c>
      <c r="BB7" s="17">
        <v>0.03</v>
      </c>
      <c r="BC7" s="17">
        <v>0.01</v>
      </c>
      <c r="BD7" s="17">
        <v>0.02</v>
      </c>
      <c r="BE7" s="17">
        <v>0.59</v>
      </c>
      <c r="BF7" s="17">
        <v>0.15</v>
      </c>
      <c r="BG7" s="17">
        <v>0.08</v>
      </c>
      <c r="BH7" s="17">
        <v>0.2</v>
      </c>
      <c r="BI7" s="17">
        <v>0.65</v>
      </c>
      <c r="BJ7" s="17">
        <v>0.11</v>
      </c>
      <c r="BK7" s="17">
        <v>0.02</v>
      </c>
      <c r="BL7" s="17">
        <v>0</v>
      </c>
      <c r="BM7" s="20">
        <f t="shared" si="2"/>
        <v>2.9100000000000028</v>
      </c>
      <c r="BN7" s="20">
        <f t="shared" si="2"/>
        <v>3.01</v>
      </c>
      <c r="BO7" s="20">
        <f t="shared" si="2"/>
        <v>0.60999999999999943</v>
      </c>
      <c r="BP7" s="20">
        <f t="shared" si="2"/>
        <v>2.8700000000000037</v>
      </c>
      <c r="BQ7" s="20">
        <f t="shared" si="2"/>
        <v>69.33</v>
      </c>
      <c r="BR7" s="20">
        <f t="shared" si="2"/>
        <v>17.709999999999994</v>
      </c>
      <c r="BS7" s="20">
        <f t="shared" si="2"/>
        <v>8.9000000000000039</v>
      </c>
      <c r="BT7" s="20">
        <f t="shared" si="2"/>
        <v>23.210000000000008</v>
      </c>
      <c r="BU7" s="20">
        <f t="shared" si="2"/>
        <v>76.5</v>
      </c>
      <c r="BV7" s="20">
        <f t="shared" si="2"/>
        <v>12.79</v>
      </c>
      <c r="BW7" s="20">
        <f t="shared" si="2"/>
        <v>2.140000000000001</v>
      </c>
      <c r="BX7" s="20">
        <f t="shared" si="2"/>
        <v>0</v>
      </c>
      <c r="BY7" s="17">
        <f t="shared" si="3"/>
        <v>160.31</v>
      </c>
      <c r="BZ7" s="17">
        <f t="shared" si="4"/>
        <v>7.9799999999999995</v>
      </c>
      <c r="CA7" s="17">
        <f t="shared" si="5"/>
        <v>51.690000000000026</v>
      </c>
      <c r="CB7" s="17">
        <f t="shared" si="6"/>
        <v>219.98000000000002</v>
      </c>
    </row>
    <row r="8" spans="1:80" x14ac:dyDescent="0.25">
      <c r="A8" t="str">
        <f t="shared" si="0"/>
        <v>UNCA.0000034911</v>
      </c>
      <c r="B8" s="1" t="s">
        <v>3</v>
      </c>
      <c r="C8" s="1" t="s">
        <v>9</v>
      </c>
      <c r="D8" s="1" t="s">
        <v>9</v>
      </c>
      <c r="E8" s="17">
        <v>0</v>
      </c>
      <c r="F8" s="17">
        <v>0</v>
      </c>
      <c r="G8" s="17">
        <v>0</v>
      </c>
      <c r="H8" s="17">
        <v>0</v>
      </c>
      <c r="I8" s="17">
        <v>0</v>
      </c>
      <c r="J8" s="17">
        <v>0</v>
      </c>
      <c r="K8" s="17">
        <v>0</v>
      </c>
      <c r="L8" s="17">
        <v>0</v>
      </c>
      <c r="M8" s="17">
        <v>0</v>
      </c>
      <c r="N8" s="17">
        <v>0</v>
      </c>
      <c r="O8" s="17">
        <v>0</v>
      </c>
      <c r="P8" s="17">
        <v>0</v>
      </c>
      <c r="Q8" s="20">
        <v>0</v>
      </c>
      <c r="R8" s="20">
        <v>0</v>
      </c>
      <c r="S8" s="20">
        <v>0</v>
      </c>
      <c r="T8" s="20">
        <v>0</v>
      </c>
      <c r="U8" s="20">
        <v>0</v>
      </c>
      <c r="V8" s="20">
        <v>0</v>
      </c>
      <c r="W8" s="20">
        <v>0</v>
      </c>
      <c r="X8" s="20">
        <v>0</v>
      </c>
      <c r="Y8" s="20">
        <v>0</v>
      </c>
      <c r="Z8" s="20">
        <v>0</v>
      </c>
      <c r="AA8" s="20">
        <v>0</v>
      </c>
      <c r="AB8" s="20">
        <v>0</v>
      </c>
      <c r="AC8" s="17">
        <v>0</v>
      </c>
      <c r="AD8" s="17">
        <v>0</v>
      </c>
      <c r="AE8" s="17">
        <v>0</v>
      </c>
      <c r="AF8" s="17">
        <v>0</v>
      </c>
      <c r="AG8" s="17">
        <v>0</v>
      </c>
      <c r="AH8" s="17">
        <v>0</v>
      </c>
      <c r="AI8" s="17">
        <v>0</v>
      </c>
      <c r="AJ8" s="17">
        <v>0</v>
      </c>
      <c r="AK8" s="17">
        <v>0</v>
      </c>
      <c r="AL8" s="17">
        <v>0</v>
      </c>
      <c r="AM8" s="17">
        <v>0</v>
      </c>
      <c r="AN8" s="17">
        <v>0</v>
      </c>
      <c r="AO8" s="20">
        <f t="shared" si="1"/>
        <v>0</v>
      </c>
      <c r="AP8" s="20">
        <f t="shared" si="1"/>
        <v>0</v>
      </c>
      <c r="AQ8" s="20">
        <f t="shared" si="1"/>
        <v>0</v>
      </c>
      <c r="AR8" s="20">
        <f t="shared" si="1"/>
        <v>0</v>
      </c>
      <c r="AS8" s="20">
        <f t="shared" si="1"/>
        <v>0</v>
      </c>
      <c r="AT8" s="20">
        <f t="shared" si="1"/>
        <v>0</v>
      </c>
      <c r="AU8" s="20">
        <f t="shared" si="1"/>
        <v>0</v>
      </c>
      <c r="AV8" s="20">
        <f t="shared" si="1"/>
        <v>0</v>
      </c>
      <c r="AW8" s="20">
        <f t="shared" si="1"/>
        <v>0</v>
      </c>
      <c r="AX8" s="20">
        <f t="shared" si="1"/>
        <v>0</v>
      </c>
      <c r="AY8" s="20">
        <f t="shared" si="1"/>
        <v>0</v>
      </c>
      <c r="AZ8" s="20">
        <f t="shared" si="1"/>
        <v>0</v>
      </c>
      <c r="BA8" s="17">
        <v>0</v>
      </c>
      <c r="BB8" s="17">
        <v>0</v>
      </c>
      <c r="BC8" s="17">
        <v>0</v>
      </c>
      <c r="BD8" s="17">
        <v>0</v>
      </c>
      <c r="BE8" s="17">
        <v>0</v>
      </c>
      <c r="BF8" s="17">
        <v>0</v>
      </c>
      <c r="BG8" s="17">
        <v>0</v>
      </c>
      <c r="BH8" s="17">
        <v>0</v>
      </c>
      <c r="BI8" s="17">
        <v>0</v>
      </c>
      <c r="BJ8" s="17">
        <v>0</v>
      </c>
      <c r="BK8" s="17">
        <v>0</v>
      </c>
      <c r="BL8" s="17">
        <v>0</v>
      </c>
      <c r="BM8" s="20">
        <f t="shared" si="2"/>
        <v>0</v>
      </c>
      <c r="BN8" s="20">
        <f t="shared" si="2"/>
        <v>0</v>
      </c>
      <c r="BO8" s="20">
        <f t="shared" si="2"/>
        <v>0</v>
      </c>
      <c r="BP8" s="20">
        <f t="shared" si="2"/>
        <v>0</v>
      </c>
      <c r="BQ8" s="20">
        <f t="shared" si="2"/>
        <v>0</v>
      </c>
      <c r="BR8" s="20">
        <f t="shared" si="2"/>
        <v>0</v>
      </c>
      <c r="BS8" s="20">
        <f t="shared" si="2"/>
        <v>0</v>
      </c>
      <c r="BT8" s="20">
        <f t="shared" si="2"/>
        <v>0</v>
      </c>
      <c r="BU8" s="20">
        <f t="shared" si="2"/>
        <v>0</v>
      </c>
      <c r="BV8" s="20">
        <f t="shared" si="2"/>
        <v>0</v>
      </c>
      <c r="BW8" s="20">
        <f t="shared" si="2"/>
        <v>0</v>
      </c>
      <c r="BX8" s="20">
        <f t="shared" si="2"/>
        <v>0</v>
      </c>
      <c r="BY8" s="17">
        <f t="shared" si="3"/>
        <v>0</v>
      </c>
      <c r="BZ8" s="17">
        <f t="shared" si="4"/>
        <v>0</v>
      </c>
      <c r="CA8" s="17">
        <f t="shared" si="5"/>
        <v>0</v>
      </c>
      <c r="CB8" s="17">
        <f t="shared" si="6"/>
        <v>0</v>
      </c>
    </row>
    <row r="9" spans="1:80" x14ac:dyDescent="0.25">
      <c r="A9" t="str">
        <f t="shared" si="0"/>
        <v>UNCA.0000035311</v>
      </c>
      <c r="B9" s="1" t="s">
        <v>3</v>
      </c>
      <c r="C9" s="1" t="s">
        <v>686</v>
      </c>
      <c r="D9" s="1" t="s">
        <v>686</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0</v>
      </c>
      <c r="BZ9" s="17">
        <f t="shared" si="4"/>
        <v>0</v>
      </c>
      <c r="CA9" s="17">
        <f t="shared" si="5"/>
        <v>0</v>
      </c>
      <c r="CB9" s="17">
        <f t="shared" si="6"/>
        <v>0</v>
      </c>
    </row>
    <row r="10" spans="1:80" x14ac:dyDescent="0.25">
      <c r="A10" t="str">
        <f t="shared" si="0"/>
        <v>UNCA.0000038511</v>
      </c>
      <c r="B10" s="1" t="s">
        <v>3</v>
      </c>
      <c r="C10" s="1" t="s">
        <v>10</v>
      </c>
      <c r="D10" s="1" t="s">
        <v>10</v>
      </c>
      <c r="E10" s="17">
        <v>0</v>
      </c>
      <c r="F10" s="17">
        <v>0</v>
      </c>
      <c r="G10" s="17">
        <v>0</v>
      </c>
      <c r="H10" s="17">
        <v>0</v>
      </c>
      <c r="I10" s="17">
        <v>0</v>
      </c>
      <c r="J10" s="17">
        <v>0</v>
      </c>
      <c r="K10" s="17">
        <v>0</v>
      </c>
      <c r="L10" s="17">
        <v>0</v>
      </c>
      <c r="M10" s="17">
        <v>0</v>
      </c>
      <c r="N10" s="17">
        <v>0</v>
      </c>
      <c r="O10" s="17">
        <v>0</v>
      </c>
      <c r="P10" s="17">
        <v>0</v>
      </c>
      <c r="Q10" s="20">
        <v>0</v>
      </c>
      <c r="R10" s="20">
        <v>0</v>
      </c>
      <c r="S10" s="20">
        <v>0</v>
      </c>
      <c r="T10" s="20">
        <v>0</v>
      </c>
      <c r="U10" s="20">
        <v>0</v>
      </c>
      <c r="V10" s="20">
        <v>0</v>
      </c>
      <c r="W10" s="20">
        <v>0</v>
      </c>
      <c r="X10" s="20">
        <v>0</v>
      </c>
      <c r="Y10" s="20">
        <v>0</v>
      </c>
      <c r="Z10" s="20">
        <v>0</v>
      </c>
      <c r="AA10" s="20">
        <v>0</v>
      </c>
      <c r="AB10" s="20">
        <v>0</v>
      </c>
      <c r="AC10" s="17">
        <v>0</v>
      </c>
      <c r="AD10" s="17">
        <v>0</v>
      </c>
      <c r="AE10" s="17">
        <v>0</v>
      </c>
      <c r="AF10" s="17">
        <v>0</v>
      </c>
      <c r="AG10" s="17">
        <v>0</v>
      </c>
      <c r="AH10" s="17">
        <v>0</v>
      </c>
      <c r="AI10" s="17">
        <v>0</v>
      </c>
      <c r="AJ10" s="17">
        <v>0</v>
      </c>
      <c r="AK10" s="17">
        <v>0</v>
      </c>
      <c r="AL10" s="17">
        <v>0</v>
      </c>
      <c r="AM10" s="17">
        <v>0</v>
      </c>
      <c r="AN10" s="17">
        <v>0</v>
      </c>
      <c r="AO10" s="20">
        <f t="shared" si="1"/>
        <v>0</v>
      </c>
      <c r="AP10" s="20">
        <f t="shared" si="1"/>
        <v>0</v>
      </c>
      <c r="AQ10" s="20">
        <f t="shared" si="1"/>
        <v>0</v>
      </c>
      <c r="AR10" s="20">
        <f t="shared" si="1"/>
        <v>0</v>
      </c>
      <c r="AS10" s="20">
        <f t="shared" si="1"/>
        <v>0</v>
      </c>
      <c r="AT10" s="20">
        <f t="shared" si="1"/>
        <v>0</v>
      </c>
      <c r="AU10" s="20">
        <f t="shared" si="1"/>
        <v>0</v>
      </c>
      <c r="AV10" s="20">
        <f t="shared" si="1"/>
        <v>0</v>
      </c>
      <c r="AW10" s="20">
        <f t="shared" si="1"/>
        <v>0</v>
      </c>
      <c r="AX10" s="20">
        <f t="shared" si="1"/>
        <v>0</v>
      </c>
      <c r="AY10" s="20">
        <f t="shared" si="1"/>
        <v>0</v>
      </c>
      <c r="AZ10" s="20">
        <f t="shared" si="1"/>
        <v>0</v>
      </c>
      <c r="BA10" s="17">
        <v>0</v>
      </c>
      <c r="BB10" s="17">
        <v>0</v>
      </c>
      <c r="BC10" s="17">
        <v>0</v>
      </c>
      <c r="BD10" s="17">
        <v>0</v>
      </c>
      <c r="BE10" s="17">
        <v>0</v>
      </c>
      <c r="BF10" s="17">
        <v>0</v>
      </c>
      <c r="BG10" s="17">
        <v>0</v>
      </c>
      <c r="BH10" s="17">
        <v>0</v>
      </c>
      <c r="BI10" s="17">
        <v>0</v>
      </c>
      <c r="BJ10" s="17">
        <v>0</v>
      </c>
      <c r="BK10" s="17">
        <v>0</v>
      </c>
      <c r="BL10" s="17">
        <v>0</v>
      </c>
      <c r="BM10" s="20">
        <f t="shared" si="2"/>
        <v>0</v>
      </c>
      <c r="BN10" s="20">
        <f t="shared" si="2"/>
        <v>0</v>
      </c>
      <c r="BO10" s="20">
        <f t="shared" si="2"/>
        <v>0</v>
      </c>
      <c r="BP10" s="20">
        <f t="shared" si="2"/>
        <v>0</v>
      </c>
      <c r="BQ10" s="20">
        <f t="shared" si="2"/>
        <v>0</v>
      </c>
      <c r="BR10" s="20">
        <f t="shared" si="2"/>
        <v>0</v>
      </c>
      <c r="BS10" s="20">
        <f t="shared" si="2"/>
        <v>0</v>
      </c>
      <c r="BT10" s="20">
        <f t="shared" si="2"/>
        <v>0</v>
      </c>
      <c r="BU10" s="20">
        <f t="shared" si="2"/>
        <v>0</v>
      </c>
      <c r="BV10" s="20">
        <f t="shared" si="2"/>
        <v>0</v>
      </c>
      <c r="BW10" s="20">
        <f t="shared" si="2"/>
        <v>0</v>
      </c>
      <c r="BX10" s="20">
        <f t="shared" si="2"/>
        <v>0</v>
      </c>
      <c r="BY10" s="17">
        <f t="shared" si="3"/>
        <v>0</v>
      </c>
      <c r="BZ10" s="17">
        <f t="shared" si="4"/>
        <v>0</v>
      </c>
      <c r="CA10" s="17">
        <f t="shared" si="5"/>
        <v>0</v>
      </c>
      <c r="CB10" s="17">
        <f t="shared" si="6"/>
        <v>0</v>
      </c>
    </row>
    <row r="11" spans="1:80" x14ac:dyDescent="0.25">
      <c r="A11" t="str">
        <f t="shared" si="0"/>
        <v>UNCA.0000039611</v>
      </c>
      <c r="B11" s="1" t="s">
        <v>3</v>
      </c>
      <c r="C11" s="1" t="s">
        <v>11</v>
      </c>
      <c r="D11" s="1" t="s">
        <v>11</v>
      </c>
      <c r="E11" s="17">
        <v>12.529999999999745</v>
      </c>
      <c r="F11" s="17">
        <v>6.0199999999999818</v>
      </c>
      <c r="G11" s="17">
        <v>5.3199999999999363</v>
      </c>
      <c r="H11" s="17">
        <v>5.9300000000000637</v>
      </c>
      <c r="I11" s="17">
        <v>9.25</v>
      </c>
      <c r="J11" s="17">
        <v>5.6300000000001091</v>
      </c>
      <c r="K11" s="17">
        <v>1.8999999999999773</v>
      </c>
      <c r="L11" s="17">
        <v>4.1399999999999864</v>
      </c>
      <c r="M11" s="17">
        <v>11.150000000000091</v>
      </c>
      <c r="N11" s="17">
        <v>8.1400000000001</v>
      </c>
      <c r="O11" s="17">
        <v>41.930000000000291</v>
      </c>
      <c r="P11" s="17">
        <v>13.139999999999873</v>
      </c>
      <c r="Q11" s="20">
        <v>0.63000000000000966</v>
      </c>
      <c r="R11" s="20">
        <v>0.29999999999999716</v>
      </c>
      <c r="S11" s="20">
        <v>0.26000000000000512</v>
      </c>
      <c r="T11" s="20">
        <v>0.29999999999999716</v>
      </c>
      <c r="U11" s="20">
        <v>0.46000000000000796</v>
      </c>
      <c r="V11" s="20">
        <v>0.28000000000000114</v>
      </c>
      <c r="W11" s="20">
        <v>0.10000000000000142</v>
      </c>
      <c r="X11" s="20">
        <v>0.21000000000000085</v>
      </c>
      <c r="Y11" s="20">
        <v>0.54999999999999716</v>
      </c>
      <c r="Z11" s="20">
        <v>0.4100000000000108</v>
      </c>
      <c r="AA11" s="20">
        <v>2.1000000000000227</v>
      </c>
      <c r="AB11" s="20">
        <v>0.65000000000000568</v>
      </c>
      <c r="AC11" s="17">
        <v>4.0300000000000864</v>
      </c>
      <c r="AD11" s="17">
        <v>1.92999999999995</v>
      </c>
      <c r="AE11" s="17">
        <v>1.6899999999999977</v>
      </c>
      <c r="AF11" s="17">
        <v>1.8700000000000045</v>
      </c>
      <c r="AG11" s="17">
        <v>2.910000000000025</v>
      </c>
      <c r="AH11" s="17">
        <v>1.7599999999999909</v>
      </c>
      <c r="AI11" s="17">
        <v>0.59000000000000341</v>
      </c>
      <c r="AJ11" s="17">
        <v>1.2800000000000011</v>
      </c>
      <c r="AK11" s="17">
        <v>3.42999999999995</v>
      </c>
      <c r="AL11" s="17">
        <v>2.4900000000000091</v>
      </c>
      <c r="AM11" s="17">
        <v>12.75</v>
      </c>
      <c r="AN11" s="17">
        <v>3.9700000000000273</v>
      </c>
      <c r="AO11" s="20">
        <f t="shared" si="1"/>
        <v>17.189999999999841</v>
      </c>
      <c r="AP11" s="20">
        <f t="shared" si="1"/>
        <v>8.2499999999999289</v>
      </c>
      <c r="AQ11" s="20">
        <f t="shared" si="1"/>
        <v>7.2699999999999392</v>
      </c>
      <c r="AR11" s="20">
        <f t="shared" si="1"/>
        <v>8.1000000000000654</v>
      </c>
      <c r="AS11" s="20">
        <f t="shared" si="1"/>
        <v>12.620000000000033</v>
      </c>
      <c r="AT11" s="20">
        <f t="shared" si="1"/>
        <v>7.6700000000001012</v>
      </c>
      <c r="AU11" s="20">
        <f t="shared" si="1"/>
        <v>2.5899999999999821</v>
      </c>
      <c r="AV11" s="20">
        <f t="shared" si="1"/>
        <v>5.6299999999999883</v>
      </c>
      <c r="AW11" s="20">
        <f t="shared" si="1"/>
        <v>15.130000000000038</v>
      </c>
      <c r="AX11" s="20">
        <f t="shared" si="1"/>
        <v>11.04000000000012</v>
      </c>
      <c r="AY11" s="20">
        <f t="shared" si="1"/>
        <v>56.780000000000314</v>
      </c>
      <c r="AZ11" s="20">
        <f t="shared" si="1"/>
        <v>17.759999999999906</v>
      </c>
      <c r="BA11" s="17">
        <v>0.15</v>
      </c>
      <c r="BB11" s="17">
        <v>7.0000000000000007E-2</v>
      </c>
      <c r="BC11" s="17">
        <v>0.06</v>
      </c>
      <c r="BD11" s="17">
        <v>7.0000000000000007E-2</v>
      </c>
      <c r="BE11" s="17">
        <v>0.11</v>
      </c>
      <c r="BF11" s="17">
        <v>7.0000000000000007E-2</v>
      </c>
      <c r="BG11" s="17">
        <v>0.02</v>
      </c>
      <c r="BH11" s="17">
        <v>0.05</v>
      </c>
      <c r="BI11" s="17">
        <v>0.13</v>
      </c>
      <c r="BJ11" s="17">
        <v>0.1</v>
      </c>
      <c r="BK11" s="17">
        <v>0.49</v>
      </c>
      <c r="BL11" s="17">
        <v>0.15</v>
      </c>
      <c r="BM11" s="20">
        <f t="shared" si="2"/>
        <v>17.33999999999984</v>
      </c>
      <c r="BN11" s="20">
        <f t="shared" si="2"/>
        <v>8.3199999999999292</v>
      </c>
      <c r="BO11" s="20">
        <f t="shared" si="2"/>
        <v>7.3299999999999388</v>
      </c>
      <c r="BP11" s="20">
        <f t="shared" si="2"/>
        <v>8.1700000000000657</v>
      </c>
      <c r="BQ11" s="20">
        <f t="shared" si="2"/>
        <v>12.730000000000032</v>
      </c>
      <c r="BR11" s="20">
        <f t="shared" si="2"/>
        <v>7.7400000000001015</v>
      </c>
      <c r="BS11" s="20">
        <f t="shared" si="2"/>
        <v>2.6099999999999821</v>
      </c>
      <c r="BT11" s="20">
        <f t="shared" si="2"/>
        <v>5.6799999999999882</v>
      </c>
      <c r="BU11" s="20">
        <f t="shared" si="2"/>
        <v>15.260000000000039</v>
      </c>
      <c r="BV11" s="20">
        <f t="shared" si="2"/>
        <v>11.14000000000012</v>
      </c>
      <c r="BW11" s="20">
        <f t="shared" si="2"/>
        <v>57.270000000000316</v>
      </c>
      <c r="BX11" s="20">
        <f t="shared" si="2"/>
        <v>17.909999999999904</v>
      </c>
      <c r="BY11" s="17">
        <f t="shared" si="3"/>
        <v>125.08000000000015</v>
      </c>
      <c r="BZ11" s="17">
        <f t="shared" si="4"/>
        <v>6.2500000000000568</v>
      </c>
      <c r="CA11" s="17">
        <f t="shared" si="5"/>
        <v>40.170000000000051</v>
      </c>
      <c r="CB11" s="17">
        <f t="shared" si="6"/>
        <v>171.50000000000026</v>
      </c>
    </row>
    <row r="12" spans="1:80" x14ac:dyDescent="0.25">
      <c r="A12" t="str">
        <f t="shared" si="0"/>
        <v>UNCA.0000040511</v>
      </c>
      <c r="B12" s="1" t="s">
        <v>3</v>
      </c>
      <c r="C12" s="1" t="s">
        <v>645</v>
      </c>
      <c r="D12" s="1" t="s">
        <v>645</v>
      </c>
      <c r="E12" s="17">
        <v>0</v>
      </c>
      <c r="F12" s="17">
        <v>0</v>
      </c>
      <c r="G12" s="17">
        <v>0</v>
      </c>
      <c r="H12" s="17">
        <v>0</v>
      </c>
      <c r="I12" s="17">
        <v>0</v>
      </c>
      <c r="J12" s="17">
        <v>0</v>
      </c>
      <c r="K12" s="17">
        <v>0</v>
      </c>
      <c r="L12" s="17">
        <v>0</v>
      </c>
      <c r="M12" s="17">
        <v>-129.89000000000033</v>
      </c>
      <c r="N12" s="17">
        <v>-9.6299999999999955</v>
      </c>
      <c r="O12" s="17">
        <v>-53.630000000000095</v>
      </c>
      <c r="P12" s="17">
        <v>-53.909999999999854</v>
      </c>
      <c r="Q12" s="20">
        <v>0</v>
      </c>
      <c r="R12" s="20">
        <v>0</v>
      </c>
      <c r="S12" s="20">
        <v>0</v>
      </c>
      <c r="T12" s="20">
        <v>0</v>
      </c>
      <c r="U12" s="20">
        <v>0</v>
      </c>
      <c r="V12" s="20">
        <v>0</v>
      </c>
      <c r="W12" s="20">
        <v>0</v>
      </c>
      <c r="X12" s="20">
        <v>0</v>
      </c>
      <c r="Y12" s="20">
        <v>-6.49</v>
      </c>
      <c r="Z12" s="20">
        <v>-0.48</v>
      </c>
      <c r="AA12" s="20">
        <v>-2.6799999999999997</v>
      </c>
      <c r="AB12" s="20">
        <v>-2.7</v>
      </c>
      <c r="AC12" s="17">
        <v>0</v>
      </c>
      <c r="AD12" s="17">
        <v>0</v>
      </c>
      <c r="AE12" s="17">
        <v>0</v>
      </c>
      <c r="AF12" s="17">
        <v>0</v>
      </c>
      <c r="AG12" s="17">
        <v>0</v>
      </c>
      <c r="AH12" s="17">
        <v>0</v>
      </c>
      <c r="AI12" s="17">
        <v>0</v>
      </c>
      <c r="AJ12" s="17">
        <v>0</v>
      </c>
      <c r="AK12" s="17">
        <v>-39.93</v>
      </c>
      <c r="AL12" s="17">
        <v>-2.9400000000000004</v>
      </c>
      <c r="AM12" s="17">
        <v>-16.299999999999997</v>
      </c>
      <c r="AN12" s="17">
        <v>-16.310000000000002</v>
      </c>
      <c r="AO12" s="20">
        <f t="shared" si="1"/>
        <v>0</v>
      </c>
      <c r="AP12" s="20">
        <f t="shared" si="1"/>
        <v>0</v>
      </c>
      <c r="AQ12" s="20">
        <f t="shared" si="1"/>
        <v>0</v>
      </c>
      <c r="AR12" s="20">
        <f t="shared" si="1"/>
        <v>0</v>
      </c>
      <c r="AS12" s="20">
        <f t="shared" si="1"/>
        <v>0</v>
      </c>
      <c r="AT12" s="20">
        <f t="shared" si="1"/>
        <v>0</v>
      </c>
      <c r="AU12" s="20">
        <f t="shared" si="1"/>
        <v>0</v>
      </c>
      <c r="AV12" s="20">
        <f t="shared" si="1"/>
        <v>0</v>
      </c>
      <c r="AW12" s="20">
        <f t="shared" si="1"/>
        <v>-176.31000000000034</v>
      </c>
      <c r="AX12" s="20">
        <f t="shared" si="1"/>
        <v>-13.049999999999997</v>
      </c>
      <c r="AY12" s="20">
        <f t="shared" si="1"/>
        <v>-72.610000000000099</v>
      </c>
      <c r="AZ12" s="20">
        <f t="shared" si="1"/>
        <v>-72.91999999999986</v>
      </c>
      <c r="BA12" s="17">
        <v>0</v>
      </c>
      <c r="BB12" s="17">
        <v>0</v>
      </c>
      <c r="BC12" s="17">
        <v>0</v>
      </c>
      <c r="BD12" s="17">
        <v>0</v>
      </c>
      <c r="BE12" s="17">
        <v>0</v>
      </c>
      <c r="BF12" s="17">
        <v>0</v>
      </c>
      <c r="BG12" s="17">
        <v>0</v>
      </c>
      <c r="BH12" s="17">
        <v>0</v>
      </c>
      <c r="BI12" s="17">
        <v>-1.52</v>
      </c>
      <c r="BJ12" s="17">
        <v>-0.11</v>
      </c>
      <c r="BK12" s="17">
        <v>-0.63</v>
      </c>
      <c r="BL12" s="17">
        <v>-0.63</v>
      </c>
      <c r="BM12" s="20">
        <f t="shared" si="2"/>
        <v>0</v>
      </c>
      <c r="BN12" s="20">
        <f t="shared" si="2"/>
        <v>0</v>
      </c>
      <c r="BO12" s="20">
        <f t="shared" si="2"/>
        <v>0</v>
      </c>
      <c r="BP12" s="20">
        <f t="shared" si="2"/>
        <v>0</v>
      </c>
      <c r="BQ12" s="20">
        <f t="shared" si="2"/>
        <v>0</v>
      </c>
      <c r="BR12" s="20">
        <f t="shared" si="2"/>
        <v>0</v>
      </c>
      <c r="BS12" s="20">
        <f t="shared" si="2"/>
        <v>0</v>
      </c>
      <c r="BT12" s="20">
        <f t="shared" si="2"/>
        <v>0</v>
      </c>
      <c r="BU12" s="20">
        <f t="shared" si="2"/>
        <v>-177.83000000000035</v>
      </c>
      <c r="BV12" s="20">
        <f t="shared" si="2"/>
        <v>-13.159999999999997</v>
      </c>
      <c r="BW12" s="20">
        <f t="shared" si="2"/>
        <v>-73.240000000000094</v>
      </c>
      <c r="BX12" s="20">
        <f t="shared" si="2"/>
        <v>-73.549999999999855</v>
      </c>
      <c r="BY12" s="17">
        <f t="shared" si="3"/>
        <v>-247.06000000000029</v>
      </c>
      <c r="BZ12" s="17">
        <f t="shared" si="4"/>
        <v>-12.350000000000001</v>
      </c>
      <c r="CA12" s="17">
        <f t="shared" si="5"/>
        <v>-78.369999999999976</v>
      </c>
      <c r="CB12" s="17">
        <f t="shared" si="6"/>
        <v>-337.78000000000031</v>
      </c>
    </row>
    <row r="13" spans="1:80" x14ac:dyDescent="0.25">
      <c r="A13" t="str">
        <f t="shared" si="0"/>
        <v>UNCA.0000045411</v>
      </c>
      <c r="B13" s="1" t="s">
        <v>3</v>
      </c>
      <c r="C13" s="1" t="s">
        <v>12</v>
      </c>
      <c r="D13" s="1" t="s">
        <v>12</v>
      </c>
      <c r="E13" s="17">
        <v>7.9999999999999627E-2</v>
      </c>
      <c r="F13" s="17">
        <v>1.0000000000000009E-2</v>
      </c>
      <c r="G13" s="17">
        <v>0</v>
      </c>
      <c r="H13" s="17">
        <v>2.1899999999999977</v>
      </c>
      <c r="I13" s="17">
        <v>7.5100000000000477</v>
      </c>
      <c r="J13" s="17">
        <v>1.0000000000000009E-2</v>
      </c>
      <c r="K13" s="17">
        <v>0.44999999999999929</v>
      </c>
      <c r="L13" s="17">
        <v>0.49000000000000199</v>
      </c>
      <c r="M13" s="17">
        <v>0.19999999999999929</v>
      </c>
      <c r="N13" s="17">
        <v>1.0200000000000031</v>
      </c>
      <c r="O13" s="17">
        <v>0</v>
      </c>
      <c r="P13" s="17">
        <v>0</v>
      </c>
      <c r="Q13" s="20">
        <v>0</v>
      </c>
      <c r="R13" s="20">
        <v>0</v>
      </c>
      <c r="S13" s="20">
        <v>0</v>
      </c>
      <c r="T13" s="20">
        <v>0.10999999999999988</v>
      </c>
      <c r="U13" s="20">
        <v>0.37000000000000099</v>
      </c>
      <c r="V13" s="20">
        <v>0</v>
      </c>
      <c r="W13" s="20">
        <v>2.0000000000000018E-2</v>
      </c>
      <c r="X13" s="20">
        <v>1.9999999999999907E-2</v>
      </c>
      <c r="Y13" s="20">
        <v>1.0000000000000009E-2</v>
      </c>
      <c r="Z13" s="20">
        <v>5.0000000000000044E-2</v>
      </c>
      <c r="AA13" s="20">
        <v>0</v>
      </c>
      <c r="AB13" s="20">
        <v>0</v>
      </c>
      <c r="AC13" s="17">
        <v>2.0000000000000018E-2</v>
      </c>
      <c r="AD13" s="17">
        <v>9.999999999999995E-3</v>
      </c>
      <c r="AE13" s="17">
        <v>0</v>
      </c>
      <c r="AF13" s="17">
        <v>0.70000000000000284</v>
      </c>
      <c r="AG13" s="17">
        <v>2.3599999999999994</v>
      </c>
      <c r="AH13" s="17">
        <v>0</v>
      </c>
      <c r="AI13" s="17">
        <v>0.14000000000000012</v>
      </c>
      <c r="AJ13" s="17">
        <v>0.14999999999999947</v>
      </c>
      <c r="AK13" s="17">
        <v>6.0000000000000053E-2</v>
      </c>
      <c r="AL13" s="17">
        <v>0.30999999999999872</v>
      </c>
      <c r="AM13" s="17">
        <v>0</v>
      </c>
      <c r="AN13" s="17">
        <v>0</v>
      </c>
      <c r="AO13" s="20">
        <f t="shared" si="1"/>
        <v>9.9999999999999645E-2</v>
      </c>
      <c r="AP13" s="20">
        <f t="shared" si="1"/>
        <v>2.0000000000000004E-2</v>
      </c>
      <c r="AQ13" s="20">
        <f t="shared" si="1"/>
        <v>0</v>
      </c>
      <c r="AR13" s="20">
        <f t="shared" si="1"/>
        <v>3.0000000000000004</v>
      </c>
      <c r="AS13" s="20">
        <f t="shared" si="1"/>
        <v>10.240000000000048</v>
      </c>
      <c r="AT13" s="20">
        <f t="shared" si="1"/>
        <v>1.0000000000000009E-2</v>
      </c>
      <c r="AU13" s="20">
        <f t="shared" si="1"/>
        <v>0.60999999999999943</v>
      </c>
      <c r="AV13" s="20">
        <f t="shared" si="1"/>
        <v>0.66000000000000136</v>
      </c>
      <c r="AW13" s="20">
        <f t="shared" si="1"/>
        <v>0.26999999999999935</v>
      </c>
      <c r="AX13" s="20">
        <f t="shared" si="1"/>
        <v>1.3800000000000019</v>
      </c>
      <c r="AY13" s="20">
        <f t="shared" si="1"/>
        <v>0</v>
      </c>
      <c r="AZ13" s="20">
        <f t="shared" si="1"/>
        <v>0</v>
      </c>
      <c r="BA13" s="17">
        <v>0</v>
      </c>
      <c r="BB13" s="17">
        <v>0</v>
      </c>
      <c r="BC13" s="17">
        <v>0</v>
      </c>
      <c r="BD13" s="17">
        <v>0.03</v>
      </c>
      <c r="BE13" s="17">
        <v>0.09</v>
      </c>
      <c r="BF13" s="17">
        <v>0</v>
      </c>
      <c r="BG13" s="17">
        <v>0.01</v>
      </c>
      <c r="BH13" s="17">
        <v>0.01</v>
      </c>
      <c r="BI13" s="17">
        <v>0</v>
      </c>
      <c r="BJ13" s="17">
        <v>0.01</v>
      </c>
      <c r="BK13" s="17">
        <v>0</v>
      </c>
      <c r="BL13" s="17">
        <v>0</v>
      </c>
      <c r="BM13" s="20">
        <f t="shared" si="2"/>
        <v>9.9999999999999645E-2</v>
      </c>
      <c r="BN13" s="20">
        <f t="shared" si="2"/>
        <v>2.0000000000000004E-2</v>
      </c>
      <c r="BO13" s="20">
        <f t="shared" si="2"/>
        <v>0</v>
      </c>
      <c r="BP13" s="20">
        <f t="shared" si="2"/>
        <v>3.0300000000000002</v>
      </c>
      <c r="BQ13" s="20">
        <f t="shared" si="2"/>
        <v>10.330000000000048</v>
      </c>
      <c r="BR13" s="20">
        <f t="shared" si="2"/>
        <v>1.0000000000000009E-2</v>
      </c>
      <c r="BS13" s="20">
        <f t="shared" si="2"/>
        <v>0.61999999999999944</v>
      </c>
      <c r="BT13" s="20">
        <f t="shared" si="2"/>
        <v>0.67000000000000137</v>
      </c>
      <c r="BU13" s="20">
        <f t="shared" si="2"/>
        <v>0.26999999999999935</v>
      </c>
      <c r="BV13" s="20">
        <f t="shared" si="2"/>
        <v>1.3900000000000019</v>
      </c>
      <c r="BW13" s="20">
        <f t="shared" si="2"/>
        <v>0</v>
      </c>
      <c r="BX13" s="20">
        <f t="shared" si="2"/>
        <v>0</v>
      </c>
      <c r="BY13" s="17">
        <f t="shared" si="3"/>
        <v>11.960000000000049</v>
      </c>
      <c r="BZ13" s="17">
        <f t="shared" si="4"/>
        <v>0.58000000000000085</v>
      </c>
      <c r="CA13" s="17">
        <f t="shared" si="5"/>
        <v>3.9</v>
      </c>
      <c r="CB13" s="17">
        <f t="shared" si="6"/>
        <v>16.440000000000051</v>
      </c>
    </row>
    <row r="14" spans="1:80" x14ac:dyDescent="0.25">
      <c r="A14" t="str">
        <f t="shared" si="0"/>
        <v>UNCA.0000079301</v>
      </c>
      <c r="B14" s="1" t="s">
        <v>3</v>
      </c>
      <c r="C14" s="1" t="s">
        <v>227</v>
      </c>
      <c r="D14" s="1" t="s">
        <v>227</v>
      </c>
      <c r="E14" s="17">
        <v>6.9800000000004729</v>
      </c>
      <c r="F14" s="17">
        <v>0</v>
      </c>
      <c r="G14" s="17">
        <v>26.120000000002619</v>
      </c>
      <c r="H14" s="17">
        <v>16.3799999999992</v>
      </c>
      <c r="I14" s="17">
        <v>0.28999999999999204</v>
      </c>
      <c r="J14" s="17">
        <v>0</v>
      </c>
      <c r="K14" s="17">
        <v>0</v>
      </c>
      <c r="L14" s="17">
        <v>0</v>
      </c>
      <c r="M14" s="17">
        <v>0</v>
      </c>
      <c r="N14" s="17">
        <v>0.84000000000003183</v>
      </c>
      <c r="O14" s="17">
        <v>0</v>
      </c>
      <c r="P14" s="17">
        <v>0</v>
      </c>
      <c r="Q14" s="20">
        <v>0.34999999999999432</v>
      </c>
      <c r="R14" s="20">
        <v>0</v>
      </c>
      <c r="S14" s="20">
        <v>1.3099999999999454</v>
      </c>
      <c r="T14" s="20">
        <v>0.81999999999999318</v>
      </c>
      <c r="U14" s="20">
        <v>2.0000000000000018E-2</v>
      </c>
      <c r="V14" s="20">
        <v>0</v>
      </c>
      <c r="W14" s="20">
        <v>0</v>
      </c>
      <c r="X14" s="20">
        <v>0</v>
      </c>
      <c r="Y14" s="20">
        <v>0</v>
      </c>
      <c r="Z14" s="20">
        <v>4.0000000000000036E-2</v>
      </c>
      <c r="AA14" s="20">
        <v>0</v>
      </c>
      <c r="AB14" s="20">
        <v>0</v>
      </c>
      <c r="AC14" s="17">
        <v>2.25</v>
      </c>
      <c r="AD14" s="17">
        <v>0</v>
      </c>
      <c r="AE14" s="17">
        <v>8.3000000000001819</v>
      </c>
      <c r="AF14" s="17">
        <v>5.1700000000000728</v>
      </c>
      <c r="AG14" s="17">
        <v>8.9999999999999858E-2</v>
      </c>
      <c r="AH14" s="17">
        <v>0</v>
      </c>
      <c r="AI14" s="17">
        <v>0</v>
      </c>
      <c r="AJ14" s="17">
        <v>0</v>
      </c>
      <c r="AK14" s="17">
        <v>0</v>
      </c>
      <c r="AL14" s="17">
        <v>0.25999999999999979</v>
      </c>
      <c r="AM14" s="17">
        <v>0</v>
      </c>
      <c r="AN14" s="17">
        <v>0</v>
      </c>
      <c r="AO14" s="20">
        <f t="shared" si="1"/>
        <v>9.5800000000004673</v>
      </c>
      <c r="AP14" s="20">
        <f t="shared" si="1"/>
        <v>0</v>
      </c>
      <c r="AQ14" s="20">
        <f t="shared" si="1"/>
        <v>35.730000000002747</v>
      </c>
      <c r="AR14" s="20">
        <f t="shared" si="1"/>
        <v>22.369999999999266</v>
      </c>
      <c r="AS14" s="20">
        <f t="shared" si="1"/>
        <v>0.39999999999999192</v>
      </c>
      <c r="AT14" s="20">
        <f t="shared" si="1"/>
        <v>0</v>
      </c>
      <c r="AU14" s="20">
        <f t="shared" si="1"/>
        <v>0</v>
      </c>
      <c r="AV14" s="20">
        <f t="shared" si="1"/>
        <v>0</v>
      </c>
      <c r="AW14" s="20">
        <f t="shared" si="1"/>
        <v>0</v>
      </c>
      <c r="AX14" s="20">
        <f t="shared" si="1"/>
        <v>1.1400000000000317</v>
      </c>
      <c r="AY14" s="20">
        <f t="shared" si="1"/>
        <v>0</v>
      </c>
      <c r="AZ14" s="20">
        <f t="shared" si="1"/>
        <v>0</v>
      </c>
      <c r="BA14" s="17">
        <v>0.08</v>
      </c>
      <c r="BB14" s="17">
        <v>0</v>
      </c>
      <c r="BC14" s="17">
        <v>0.31</v>
      </c>
      <c r="BD14" s="17">
        <v>0.19</v>
      </c>
      <c r="BE14" s="17">
        <v>0</v>
      </c>
      <c r="BF14" s="17">
        <v>0</v>
      </c>
      <c r="BG14" s="17">
        <v>0</v>
      </c>
      <c r="BH14" s="17">
        <v>0</v>
      </c>
      <c r="BI14" s="17">
        <v>0</v>
      </c>
      <c r="BJ14" s="17">
        <v>0.01</v>
      </c>
      <c r="BK14" s="17">
        <v>0</v>
      </c>
      <c r="BL14" s="17">
        <v>0</v>
      </c>
      <c r="BM14" s="20">
        <f t="shared" si="2"/>
        <v>9.6600000000004673</v>
      </c>
      <c r="BN14" s="20">
        <f t="shared" si="2"/>
        <v>0</v>
      </c>
      <c r="BO14" s="20">
        <f t="shared" si="2"/>
        <v>36.040000000002749</v>
      </c>
      <c r="BP14" s="20">
        <f t="shared" si="2"/>
        <v>22.559999999999267</v>
      </c>
      <c r="BQ14" s="20">
        <f t="shared" si="2"/>
        <v>0.39999999999999192</v>
      </c>
      <c r="BR14" s="20">
        <f t="shared" si="2"/>
        <v>0</v>
      </c>
      <c r="BS14" s="20">
        <f t="shared" si="2"/>
        <v>0</v>
      </c>
      <c r="BT14" s="20">
        <f t="shared" si="2"/>
        <v>0</v>
      </c>
      <c r="BU14" s="20">
        <f t="shared" si="2"/>
        <v>0</v>
      </c>
      <c r="BV14" s="20">
        <f t="shared" si="2"/>
        <v>1.1500000000000317</v>
      </c>
      <c r="BW14" s="20">
        <f t="shared" si="2"/>
        <v>0</v>
      </c>
      <c r="BX14" s="20">
        <f t="shared" si="2"/>
        <v>0</v>
      </c>
      <c r="BY14" s="17">
        <f t="shared" si="3"/>
        <v>50.610000000002316</v>
      </c>
      <c r="BZ14" s="17">
        <f t="shared" si="4"/>
        <v>2.539999999999933</v>
      </c>
      <c r="CA14" s="17">
        <f t="shared" si="5"/>
        <v>16.660000000000256</v>
      </c>
      <c r="CB14" s="17">
        <f t="shared" si="6"/>
        <v>69.810000000002503</v>
      </c>
    </row>
    <row r="15" spans="1:80" x14ac:dyDescent="0.25">
      <c r="A15" t="str">
        <f t="shared" si="0"/>
        <v>SCL.341S025</v>
      </c>
      <c r="B15" s="1" t="s">
        <v>169</v>
      </c>
      <c r="C15" s="1" t="s">
        <v>646</v>
      </c>
      <c r="D15" s="1" t="s">
        <v>646</v>
      </c>
      <c r="E15" s="17">
        <v>0.59999999999999432</v>
      </c>
      <c r="F15" s="17">
        <v>0</v>
      </c>
      <c r="G15" s="17">
        <v>24.850000000000364</v>
      </c>
      <c r="H15" s="17">
        <v>0.44999999999998863</v>
      </c>
      <c r="I15" s="17">
        <v>1.1800000000000068</v>
      </c>
      <c r="J15" s="17">
        <v>50.629999999997381</v>
      </c>
      <c r="K15" s="17">
        <v>3.0900000000001455</v>
      </c>
      <c r="L15" s="17">
        <v>2.6000000000001364</v>
      </c>
      <c r="M15" s="17">
        <v>0.54999999999998295</v>
      </c>
      <c r="N15" s="17">
        <v>0</v>
      </c>
      <c r="O15" s="17">
        <v>0.81000000000000227</v>
      </c>
      <c r="P15" s="17">
        <v>0</v>
      </c>
      <c r="Q15" s="20">
        <v>2.9999999999999916E-2</v>
      </c>
      <c r="R15" s="20">
        <v>0</v>
      </c>
      <c r="S15" s="20">
        <v>1.240000000000002</v>
      </c>
      <c r="T15" s="20">
        <v>3.0000000000000027E-2</v>
      </c>
      <c r="U15" s="20">
        <v>6.0000000000000053E-2</v>
      </c>
      <c r="V15" s="20">
        <v>2.5300000000000011</v>
      </c>
      <c r="W15" s="20">
        <v>0.16000000000000014</v>
      </c>
      <c r="X15" s="20">
        <v>0.12999999999999989</v>
      </c>
      <c r="Y15" s="20">
        <v>2.0000000000000018E-2</v>
      </c>
      <c r="Z15" s="20">
        <v>0</v>
      </c>
      <c r="AA15" s="20">
        <v>4.0000000000000036E-2</v>
      </c>
      <c r="AB15" s="20">
        <v>0</v>
      </c>
      <c r="AC15" s="17">
        <v>0.19000000000000039</v>
      </c>
      <c r="AD15" s="17">
        <v>0</v>
      </c>
      <c r="AE15" s="17">
        <v>7.9000000000000057</v>
      </c>
      <c r="AF15" s="17">
        <v>0.15000000000000036</v>
      </c>
      <c r="AG15" s="17">
        <v>0.37000000000000099</v>
      </c>
      <c r="AH15" s="17">
        <v>15.819999999999993</v>
      </c>
      <c r="AI15" s="17">
        <v>0.96000000000000085</v>
      </c>
      <c r="AJ15" s="17">
        <v>0.80999999999999872</v>
      </c>
      <c r="AK15" s="17">
        <v>0.16999999999999993</v>
      </c>
      <c r="AL15" s="17">
        <v>0</v>
      </c>
      <c r="AM15" s="17">
        <v>0.25</v>
      </c>
      <c r="AN15" s="17">
        <v>0</v>
      </c>
      <c r="AO15" s="20">
        <f t="shared" si="1"/>
        <v>0.81999999999999462</v>
      </c>
      <c r="AP15" s="20">
        <f t="shared" si="1"/>
        <v>0</v>
      </c>
      <c r="AQ15" s="20">
        <f t="shared" si="1"/>
        <v>33.990000000000371</v>
      </c>
      <c r="AR15" s="20">
        <f t="shared" si="1"/>
        <v>0.62999999999998901</v>
      </c>
      <c r="AS15" s="20">
        <f t="shared" si="1"/>
        <v>1.6100000000000079</v>
      </c>
      <c r="AT15" s="20">
        <f t="shared" si="1"/>
        <v>68.979999999997375</v>
      </c>
      <c r="AU15" s="20">
        <f t="shared" si="1"/>
        <v>4.2100000000001465</v>
      </c>
      <c r="AV15" s="20">
        <f t="shared" si="1"/>
        <v>3.540000000000135</v>
      </c>
      <c r="AW15" s="20">
        <f t="shared" si="1"/>
        <v>0.73999999999998289</v>
      </c>
      <c r="AX15" s="20">
        <f t="shared" si="1"/>
        <v>0</v>
      </c>
      <c r="AY15" s="20">
        <f t="shared" si="1"/>
        <v>1.1000000000000023</v>
      </c>
      <c r="AZ15" s="20">
        <f t="shared" si="1"/>
        <v>0</v>
      </c>
      <c r="BA15" s="17">
        <v>0.01</v>
      </c>
      <c r="BB15" s="17">
        <v>0</v>
      </c>
      <c r="BC15" s="17">
        <v>0.28999999999999998</v>
      </c>
      <c r="BD15" s="17">
        <v>0.01</v>
      </c>
      <c r="BE15" s="17">
        <v>0.01</v>
      </c>
      <c r="BF15" s="17">
        <v>0.59</v>
      </c>
      <c r="BG15" s="17">
        <v>0.04</v>
      </c>
      <c r="BH15" s="17">
        <v>0.03</v>
      </c>
      <c r="BI15" s="17">
        <v>0.01</v>
      </c>
      <c r="BJ15" s="17">
        <v>0</v>
      </c>
      <c r="BK15" s="17">
        <v>0.01</v>
      </c>
      <c r="BL15" s="17">
        <v>0</v>
      </c>
      <c r="BM15" s="20">
        <f t="shared" si="2"/>
        <v>0.82999999999999463</v>
      </c>
      <c r="BN15" s="20">
        <f t="shared" si="2"/>
        <v>0</v>
      </c>
      <c r="BO15" s="20">
        <f t="shared" si="2"/>
        <v>34.280000000000371</v>
      </c>
      <c r="BP15" s="20">
        <f t="shared" si="2"/>
        <v>0.63999999999998902</v>
      </c>
      <c r="BQ15" s="20">
        <f t="shared" si="2"/>
        <v>1.6200000000000079</v>
      </c>
      <c r="BR15" s="20">
        <f t="shared" si="2"/>
        <v>69.569999999997378</v>
      </c>
      <c r="BS15" s="20">
        <f t="shared" si="2"/>
        <v>4.2500000000001465</v>
      </c>
      <c r="BT15" s="20">
        <f t="shared" si="2"/>
        <v>3.5700000000001348</v>
      </c>
      <c r="BU15" s="20">
        <f t="shared" si="2"/>
        <v>0.7499999999999829</v>
      </c>
      <c r="BV15" s="20">
        <f t="shared" si="2"/>
        <v>0</v>
      </c>
      <c r="BW15" s="20">
        <f t="shared" si="2"/>
        <v>1.1100000000000023</v>
      </c>
      <c r="BX15" s="20">
        <f t="shared" si="2"/>
        <v>0</v>
      </c>
      <c r="BY15" s="17">
        <f t="shared" si="3"/>
        <v>84.759999999998001</v>
      </c>
      <c r="BZ15" s="17">
        <f t="shared" si="4"/>
        <v>4.2400000000000029</v>
      </c>
      <c r="CA15" s="17">
        <f t="shared" si="5"/>
        <v>27.620000000000005</v>
      </c>
      <c r="CB15" s="17">
        <f t="shared" si="6"/>
        <v>116.61999999999799</v>
      </c>
    </row>
    <row r="16" spans="1:80" x14ac:dyDescent="0.25">
      <c r="A16" t="str">
        <f t="shared" si="0"/>
        <v>EEC.AKE1</v>
      </c>
      <c r="B16" s="1" t="s">
        <v>24</v>
      </c>
      <c r="C16" s="1" t="s">
        <v>25</v>
      </c>
      <c r="D16" s="1" t="s">
        <v>25</v>
      </c>
      <c r="E16" s="17">
        <v>11562.770000000004</v>
      </c>
      <c r="F16" s="17">
        <v>4161.2700000000004</v>
      </c>
      <c r="G16" s="17">
        <v>5791.6099999999969</v>
      </c>
      <c r="H16" s="17">
        <v>2986.1400000000012</v>
      </c>
      <c r="I16" s="17">
        <v>3497.829999999999</v>
      </c>
      <c r="J16" s="17">
        <v>2075.9599999999987</v>
      </c>
      <c r="K16" s="17">
        <v>1620.5499999999993</v>
      </c>
      <c r="L16" s="17">
        <v>1523.4399999999996</v>
      </c>
      <c r="M16" s="17">
        <v>6118.4300000000039</v>
      </c>
      <c r="N16" s="17">
        <v>3297.75</v>
      </c>
      <c r="O16" s="17">
        <v>10671.18</v>
      </c>
      <c r="P16" s="17">
        <v>4571.9799999999977</v>
      </c>
      <c r="Q16" s="20">
        <v>578.13</v>
      </c>
      <c r="R16" s="20">
        <v>208.07000000000005</v>
      </c>
      <c r="S16" s="20">
        <v>289.58</v>
      </c>
      <c r="T16" s="20">
        <v>149.31</v>
      </c>
      <c r="U16" s="20">
        <v>174.89</v>
      </c>
      <c r="V16" s="20">
        <v>103.80000000000001</v>
      </c>
      <c r="W16" s="20">
        <v>81.03</v>
      </c>
      <c r="X16" s="20">
        <v>76.169999999999987</v>
      </c>
      <c r="Y16" s="20">
        <v>305.92999999999995</v>
      </c>
      <c r="Z16" s="20">
        <v>164.89000000000001</v>
      </c>
      <c r="AA16" s="20">
        <v>533.55999999999995</v>
      </c>
      <c r="AB16" s="20">
        <v>228.58999999999997</v>
      </c>
      <c r="AC16" s="17">
        <v>3725.1800000000012</v>
      </c>
      <c r="AD16" s="17">
        <v>1330.92</v>
      </c>
      <c r="AE16" s="17">
        <v>1840.1400000000003</v>
      </c>
      <c r="AF16" s="17">
        <v>943.06</v>
      </c>
      <c r="AG16" s="17">
        <v>1098.9100000000001</v>
      </c>
      <c r="AH16" s="17">
        <v>648.68000000000006</v>
      </c>
      <c r="AI16" s="17">
        <v>503.71000000000004</v>
      </c>
      <c r="AJ16" s="17">
        <v>470.94000000000005</v>
      </c>
      <c r="AK16" s="17">
        <v>1880.9899999999998</v>
      </c>
      <c r="AL16" s="17">
        <v>1008.4100000000001</v>
      </c>
      <c r="AM16" s="17">
        <v>3244.9800000000005</v>
      </c>
      <c r="AN16" s="17">
        <v>1382.77</v>
      </c>
      <c r="AO16" s="20">
        <f t="shared" si="1"/>
        <v>15866.080000000005</v>
      </c>
      <c r="AP16" s="20">
        <f t="shared" si="1"/>
        <v>5700.26</v>
      </c>
      <c r="AQ16" s="20">
        <f t="shared" si="1"/>
        <v>7921.3299999999972</v>
      </c>
      <c r="AR16" s="20">
        <f t="shared" si="1"/>
        <v>4078.5100000000011</v>
      </c>
      <c r="AS16" s="20">
        <f t="shared" si="1"/>
        <v>4771.6299999999992</v>
      </c>
      <c r="AT16" s="20">
        <f t="shared" si="1"/>
        <v>2828.4399999999987</v>
      </c>
      <c r="AU16" s="20">
        <f t="shared" si="1"/>
        <v>2205.2899999999991</v>
      </c>
      <c r="AV16" s="20">
        <f t="shared" si="1"/>
        <v>2070.5499999999997</v>
      </c>
      <c r="AW16" s="20">
        <f t="shared" si="1"/>
        <v>8305.350000000004</v>
      </c>
      <c r="AX16" s="20">
        <f t="shared" si="1"/>
        <v>4471.05</v>
      </c>
      <c r="AY16" s="20">
        <f t="shared" si="1"/>
        <v>14449.720000000001</v>
      </c>
      <c r="AZ16" s="20">
        <f t="shared" si="1"/>
        <v>6183.3399999999983</v>
      </c>
      <c r="BA16" s="17">
        <v>135.43</v>
      </c>
      <c r="BB16" s="17">
        <v>48.74</v>
      </c>
      <c r="BC16" s="17">
        <v>67.83</v>
      </c>
      <c r="BD16" s="17">
        <v>34.97</v>
      </c>
      <c r="BE16" s="17">
        <v>40.97</v>
      </c>
      <c r="BF16" s="17">
        <v>24.31</v>
      </c>
      <c r="BG16" s="17">
        <v>18.98</v>
      </c>
      <c r="BH16" s="17">
        <v>17.84</v>
      </c>
      <c r="BI16" s="17">
        <v>71.66</v>
      </c>
      <c r="BJ16" s="17">
        <v>38.619999999999997</v>
      </c>
      <c r="BK16" s="17">
        <v>124.98</v>
      </c>
      <c r="BL16" s="17">
        <v>53.55</v>
      </c>
      <c r="BM16" s="20">
        <f t="shared" si="2"/>
        <v>16001.510000000006</v>
      </c>
      <c r="BN16" s="20">
        <f t="shared" si="2"/>
        <v>5749</v>
      </c>
      <c r="BO16" s="20">
        <f t="shared" si="2"/>
        <v>7989.1599999999971</v>
      </c>
      <c r="BP16" s="20">
        <f t="shared" si="2"/>
        <v>4113.4800000000014</v>
      </c>
      <c r="BQ16" s="20">
        <f t="shared" si="2"/>
        <v>4812.5999999999995</v>
      </c>
      <c r="BR16" s="20">
        <f t="shared" si="2"/>
        <v>2852.7499999999986</v>
      </c>
      <c r="BS16" s="20">
        <f t="shared" si="2"/>
        <v>2224.2699999999991</v>
      </c>
      <c r="BT16" s="20">
        <f t="shared" si="2"/>
        <v>2088.39</v>
      </c>
      <c r="BU16" s="20">
        <f t="shared" si="2"/>
        <v>8377.0100000000039</v>
      </c>
      <c r="BV16" s="20">
        <f t="shared" si="2"/>
        <v>4509.67</v>
      </c>
      <c r="BW16" s="20">
        <f t="shared" si="2"/>
        <v>14574.7</v>
      </c>
      <c r="BX16" s="20">
        <f t="shared" si="2"/>
        <v>6236.8899999999985</v>
      </c>
      <c r="BY16" s="17">
        <f t="shared" si="3"/>
        <v>57878.909999999996</v>
      </c>
      <c r="BZ16" s="17">
        <f t="shared" si="4"/>
        <v>2893.95</v>
      </c>
      <c r="CA16" s="17">
        <f t="shared" si="5"/>
        <v>18756.570000000007</v>
      </c>
      <c r="CB16" s="17">
        <f t="shared" si="6"/>
        <v>79529.429999999993</v>
      </c>
    </row>
    <row r="17" spans="1:80" x14ac:dyDescent="0.25">
      <c r="A17" t="str">
        <f t="shared" si="0"/>
        <v>TAU.BAR</v>
      </c>
      <c r="B17" s="1" t="s">
        <v>31</v>
      </c>
      <c r="C17" s="1" t="s">
        <v>32</v>
      </c>
      <c r="D17" s="1" t="s">
        <v>32</v>
      </c>
      <c r="E17" s="17">
        <v>143.12999999999738</v>
      </c>
      <c r="F17" s="17">
        <v>56.880000000000109</v>
      </c>
      <c r="G17" s="17">
        <v>52.289999999999054</v>
      </c>
      <c r="H17" s="17">
        <v>37.619999999999891</v>
      </c>
      <c r="I17" s="17">
        <v>35.220000000001164</v>
      </c>
      <c r="J17" s="17">
        <v>48.690000000000509</v>
      </c>
      <c r="K17" s="17">
        <v>44.899999999999636</v>
      </c>
      <c r="L17" s="17">
        <v>40.799999999999272</v>
      </c>
      <c r="M17" s="17">
        <v>116.65999999999985</v>
      </c>
      <c r="N17" s="17">
        <v>30.5600000000004</v>
      </c>
      <c r="O17" s="17">
        <v>48.859999999999673</v>
      </c>
      <c r="P17" s="17">
        <v>71.799999999999272</v>
      </c>
      <c r="Q17" s="20">
        <v>7.1500000000000909</v>
      </c>
      <c r="R17" s="20">
        <v>2.8400000000000034</v>
      </c>
      <c r="S17" s="20">
        <v>2.6100000000000136</v>
      </c>
      <c r="T17" s="20">
        <v>1.8799999999999955</v>
      </c>
      <c r="U17" s="20">
        <v>1.7599999999999909</v>
      </c>
      <c r="V17" s="20">
        <v>2.4399999999999977</v>
      </c>
      <c r="W17" s="20">
        <v>2.2400000000000091</v>
      </c>
      <c r="X17" s="20">
        <v>2.0400000000000205</v>
      </c>
      <c r="Y17" s="20">
        <v>5.839999999999975</v>
      </c>
      <c r="Z17" s="20">
        <v>1.5300000000000011</v>
      </c>
      <c r="AA17" s="20">
        <v>2.4399999999999977</v>
      </c>
      <c r="AB17" s="20">
        <v>3.5900000000000318</v>
      </c>
      <c r="AC17" s="17">
        <v>46.109999999999673</v>
      </c>
      <c r="AD17" s="17">
        <v>18.190000000000055</v>
      </c>
      <c r="AE17" s="17">
        <v>16.620000000000118</v>
      </c>
      <c r="AF17" s="17">
        <v>11.879999999999995</v>
      </c>
      <c r="AG17" s="17">
        <v>11.060000000000059</v>
      </c>
      <c r="AH17" s="17">
        <v>15.210000000000036</v>
      </c>
      <c r="AI17" s="17">
        <v>13.949999999999818</v>
      </c>
      <c r="AJ17" s="17">
        <v>12.6099999999999</v>
      </c>
      <c r="AK17" s="17">
        <v>35.869999999999891</v>
      </c>
      <c r="AL17" s="17">
        <v>9.3500000000000227</v>
      </c>
      <c r="AM17" s="17">
        <v>14.860000000000127</v>
      </c>
      <c r="AN17" s="17">
        <v>21.720000000000027</v>
      </c>
      <c r="AO17" s="20">
        <f t="shared" si="1"/>
        <v>196.38999999999714</v>
      </c>
      <c r="AP17" s="20">
        <f t="shared" si="1"/>
        <v>77.910000000000167</v>
      </c>
      <c r="AQ17" s="20">
        <f t="shared" si="1"/>
        <v>71.519999999999186</v>
      </c>
      <c r="AR17" s="20">
        <f t="shared" si="1"/>
        <v>51.379999999999882</v>
      </c>
      <c r="AS17" s="20">
        <f t="shared" si="1"/>
        <v>48.040000000001214</v>
      </c>
      <c r="AT17" s="20">
        <f t="shared" si="1"/>
        <v>66.340000000000543</v>
      </c>
      <c r="AU17" s="20">
        <f t="shared" si="1"/>
        <v>61.089999999999463</v>
      </c>
      <c r="AV17" s="20">
        <f t="shared" si="1"/>
        <v>55.449999999999193</v>
      </c>
      <c r="AW17" s="20">
        <f t="shared" si="1"/>
        <v>158.36999999999972</v>
      </c>
      <c r="AX17" s="20">
        <f t="shared" si="1"/>
        <v>41.440000000000424</v>
      </c>
      <c r="AY17" s="20">
        <f t="shared" si="1"/>
        <v>66.159999999999798</v>
      </c>
      <c r="AZ17" s="20">
        <f t="shared" si="1"/>
        <v>97.109999999999332</v>
      </c>
      <c r="BA17" s="17">
        <v>1.68</v>
      </c>
      <c r="BB17" s="17">
        <v>0.67</v>
      </c>
      <c r="BC17" s="17">
        <v>0.61</v>
      </c>
      <c r="BD17" s="17">
        <v>0.44</v>
      </c>
      <c r="BE17" s="17">
        <v>0.41</v>
      </c>
      <c r="BF17" s="17">
        <v>0.56999999999999995</v>
      </c>
      <c r="BG17" s="17">
        <v>0.53</v>
      </c>
      <c r="BH17" s="17">
        <v>0.48</v>
      </c>
      <c r="BI17" s="17">
        <v>1.37</v>
      </c>
      <c r="BJ17" s="17">
        <v>0.36</v>
      </c>
      <c r="BK17" s="17">
        <v>0.56999999999999995</v>
      </c>
      <c r="BL17" s="17">
        <v>0.84</v>
      </c>
      <c r="BM17" s="20">
        <f t="shared" si="2"/>
        <v>198.06999999999715</v>
      </c>
      <c r="BN17" s="20">
        <f t="shared" si="2"/>
        <v>78.580000000000169</v>
      </c>
      <c r="BO17" s="20">
        <f t="shared" si="2"/>
        <v>72.129999999999185</v>
      </c>
      <c r="BP17" s="20">
        <f t="shared" si="2"/>
        <v>51.819999999999879</v>
      </c>
      <c r="BQ17" s="20">
        <f t="shared" si="2"/>
        <v>48.450000000001211</v>
      </c>
      <c r="BR17" s="20">
        <f t="shared" si="2"/>
        <v>66.910000000000537</v>
      </c>
      <c r="BS17" s="20">
        <f t="shared" si="2"/>
        <v>61.619999999999465</v>
      </c>
      <c r="BT17" s="20">
        <f t="shared" si="2"/>
        <v>55.92999999999919</v>
      </c>
      <c r="BU17" s="20">
        <f t="shared" si="2"/>
        <v>159.73999999999972</v>
      </c>
      <c r="BV17" s="20">
        <f t="shared" si="2"/>
        <v>41.800000000000423</v>
      </c>
      <c r="BW17" s="20">
        <f t="shared" si="2"/>
        <v>66.729999999999791</v>
      </c>
      <c r="BX17" s="20">
        <f t="shared" si="2"/>
        <v>97.949999999999335</v>
      </c>
      <c r="BY17" s="17">
        <f t="shared" si="3"/>
        <v>727.40999999999622</v>
      </c>
      <c r="BZ17" s="17">
        <f t="shared" si="4"/>
        <v>36.360000000000127</v>
      </c>
      <c r="CA17" s="17">
        <f t="shared" si="5"/>
        <v>235.95999999999972</v>
      </c>
      <c r="CB17" s="17">
        <f t="shared" si="6"/>
        <v>999.72999999999593</v>
      </c>
    </row>
    <row r="18" spans="1:80" x14ac:dyDescent="0.25">
      <c r="A18" t="str">
        <f t="shared" si="0"/>
        <v>TCN.BCR2</v>
      </c>
      <c r="B18" s="1" t="s">
        <v>33</v>
      </c>
      <c r="C18" s="1" t="s">
        <v>34</v>
      </c>
      <c r="D18" s="1" t="s">
        <v>34</v>
      </c>
      <c r="E18" s="17">
        <v>-2003.6399999999994</v>
      </c>
      <c r="F18" s="17">
        <v>-779.61999999999534</v>
      </c>
      <c r="G18" s="17">
        <v>-784.87000000000262</v>
      </c>
      <c r="H18" s="17">
        <v>-388.20000000000073</v>
      </c>
      <c r="I18" s="17">
        <v>-386.04000000000087</v>
      </c>
      <c r="J18" s="17">
        <v>-491.79999999999927</v>
      </c>
      <c r="K18" s="17">
        <v>-807.02999999999884</v>
      </c>
      <c r="L18" s="17">
        <v>-621.79999999999563</v>
      </c>
      <c r="M18" s="17">
        <v>-1293.8200000000215</v>
      </c>
      <c r="N18" s="17">
        <v>-484.82999999999811</v>
      </c>
      <c r="O18" s="17">
        <v>-722.88999999999214</v>
      </c>
      <c r="P18" s="17">
        <v>-823.87999999999738</v>
      </c>
      <c r="Q18" s="20">
        <v>-100.17999999999938</v>
      </c>
      <c r="R18" s="20">
        <v>-38.980000000000018</v>
      </c>
      <c r="S18" s="20">
        <v>-39.25</v>
      </c>
      <c r="T18" s="20">
        <v>-19.409999999999968</v>
      </c>
      <c r="U18" s="20">
        <v>-19.299999999999955</v>
      </c>
      <c r="V18" s="20">
        <v>-24.589999999999918</v>
      </c>
      <c r="W18" s="20">
        <v>-40.349999999999909</v>
      </c>
      <c r="X18" s="20">
        <v>-31.090000000000146</v>
      </c>
      <c r="Y18" s="20">
        <v>-64.690000000000055</v>
      </c>
      <c r="Z18" s="20">
        <v>-24.25</v>
      </c>
      <c r="AA18" s="20">
        <v>-36.150000000000091</v>
      </c>
      <c r="AB18" s="20">
        <v>-41.200000000000045</v>
      </c>
      <c r="AC18" s="17">
        <v>-645.51000000000204</v>
      </c>
      <c r="AD18" s="17">
        <v>-249.34000000000015</v>
      </c>
      <c r="AE18" s="17">
        <v>-249.36999999999898</v>
      </c>
      <c r="AF18" s="17">
        <v>-122.59999999999945</v>
      </c>
      <c r="AG18" s="17">
        <v>-121.27999999999975</v>
      </c>
      <c r="AH18" s="17">
        <v>-153.67000000000007</v>
      </c>
      <c r="AI18" s="17">
        <v>-250.85000000000036</v>
      </c>
      <c r="AJ18" s="17">
        <v>-192.20999999999913</v>
      </c>
      <c r="AK18" s="17">
        <v>-397.7599999999984</v>
      </c>
      <c r="AL18" s="17">
        <v>-148.25</v>
      </c>
      <c r="AM18" s="17">
        <v>-219.81999999999971</v>
      </c>
      <c r="AN18" s="17">
        <v>-249.17999999999847</v>
      </c>
      <c r="AO18" s="20">
        <f t="shared" si="1"/>
        <v>-2749.3300000000008</v>
      </c>
      <c r="AP18" s="20">
        <f t="shared" si="1"/>
        <v>-1067.9399999999955</v>
      </c>
      <c r="AQ18" s="20">
        <f t="shared" si="1"/>
        <v>-1073.4900000000016</v>
      </c>
      <c r="AR18" s="20">
        <f t="shared" si="1"/>
        <v>-530.21000000000015</v>
      </c>
      <c r="AS18" s="20">
        <f t="shared" si="1"/>
        <v>-526.62000000000057</v>
      </c>
      <c r="AT18" s="20">
        <f t="shared" si="1"/>
        <v>-670.05999999999926</v>
      </c>
      <c r="AU18" s="20">
        <f t="shared" si="1"/>
        <v>-1098.2299999999991</v>
      </c>
      <c r="AV18" s="20">
        <f t="shared" si="1"/>
        <v>-845.09999999999491</v>
      </c>
      <c r="AW18" s="20">
        <f t="shared" si="1"/>
        <v>-1756.27000000002</v>
      </c>
      <c r="AX18" s="20">
        <f t="shared" si="1"/>
        <v>-657.32999999999811</v>
      </c>
      <c r="AY18" s="20">
        <f t="shared" si="1"/>
        <v>-978.85999999999194</v>
      </c>
      <c r="AZ18" s="20">
        <f t="shared" si="1"/>
        <v>-1114.2599999999959</v>
      </c>
      <c r="BA18" s="17">
        <v>-23.47</v>
      </c>
      <c r="BB18" s="17">
        <v>-9.1300000000000008</v>
      </c>
      <c r="BC18" s="17">
        <v>-9.19</v>
      </c>
      <c r="BD18" s="17">
        <v>-4.55</v>
      </c>
      <c r="BE18" s="17">
        <v>-4.5199999999999996</v>
      </c>
      <c r="BF18" s="17">
        <v>-5.76</v>
      </c>
      <c r="BG18" s="17">
        <v>-9.4499999999999993</v>
      </c>
      <c r="BH18" s="17">
        <v>-7.28</v>
      </c>
      <c r="BI18" s="17">
        <v>-15.15</v>
      </c>
      <c r="BJ18" s="17">
        <v>-5.68</v>
      </c>
      <c r="BK18" s="17">
        <v>-8.4700000000000006</v>
      </c>
      <c r="BL18" s="17">
        <v>-9.65</v>
      </c>
      <c r="BM18" s="20">
        <f t="shared" si="2"/>
        <v>-2772.8000000000006</v>
      </c>
      <c r="BN18" s="20">
        <f t="shared" si="2"/>
        <v>-1077.0699999999956</v>
      </c>
      <c r="BO18" s="20">
        <f t="shared" si="2"/>
        <v>-1082.6800000000017</v>
      </c>
      <c r="BP18" s="20">
        <f t="shared" si="2"/>
        <v>-534.7600000000001</v>
      </c>
      <c r="BQ18" s="20">
        <f t="shared" si="2"/>
        <v>-531.14000000000055</v>
      </c>
      <c r="BR18" s="20">
        <f t="shared" si="2"/>
        <v>-675.81999999999925</v>
      </c>
      <c r="BS18" s="20">
        <f t="shared" si="2"/>
        <v>-1107.6799999999992</v>
      </c>
      <c r="BT18" s="20">
        <f t="shared" si="2"/>
        <v>-852.37999999999488</v>
      </c>
      <c r="BU18" s="20">
        <f t="shared" si="2"/>
        <v>-1771.4200000000201</v>
      </c>
      <c r="BV18" s="20">
        <f t="shared" si="2"/>
        <v>-663.00999999999806</v>
      </c>
      <c r="BW18" s="20">
        <f t="shared" si="2"/>
        <v>-987.32999999999197</v>
      </c>
      <c r="BX18" s="20">
        <f t="shared" si="2"/>
        <v>-1123.909999999996</v>
      </c>
      <c r="BY18" s="17">
        <f t="shared" si="3"/>
        <v>-9588.4200000000019</v>
      </c>
      <c r="BZ18" s="17">
        <f t="shared" si="4"/>
        <v>-479.43999999999949</v>
      </c>
      <c r="CA18" s="17">
        <f t="shared" si="5"/>
        <v>-3112.1399999999967</v>
      </c>
      <c r="CB18" s="17">
        <f t="shared" si="6"/>
        <v>-13179.999999999998</v>
      </c>
    </row>
    <row r="19" spans="1:80" x14ac:dyDescent="0.25">
      <c r="A19" t="str">
        <f t="shared" si="0"/>
        <v>TCN.BCRK</v>
      </c>
      <c r="B19" s="1" t="s">
        <v>33</v>
      </c>
      <c r="C19" s="1" t="s">
        <v>35</v>
      </c>
      <c r="D19" s="1" t="s">
        <v>35</v>
      </c>
      <c r="E19" s="17">
        <v>-1316.0599999999977</v>
      </c>
      <c r="F19" s="17">
        <v>-176.18000000000029</v>
      </c>
      <c r="G19" s="17">
        <v>-196.19000000000233</v>
      </c>
      <c r="H19" s="17">
        <v>-34.889999999999418</v>
      </c>
      <c r="I19" s="17">
        <v>-28.6200000000008</v>
      </c>
      <c r="J19" s="17">
        <v>-34.080000000000837</v>
      </c>
      <c r="K19" s="17">
        <v>-83.800000000001091</v>
      </c>
      <c r="L19" s="17">
        <v>-20.519999999999982</v>
      </c>
      <c r="M19" s="17">
        <v>-573.67999999999302</v>
      </c>
      <c r="N19" s="17">
        <v>-6.0899999999999181</v>
      </c>
      <c r="O19" s="17">
        <v>-50.5600000000004</v>
      </c>
      <c r="P19" s="17">
        <v>-226.18999999999505</v>
      </c>
      <c r="Q19" s="20">
        <v>-65.799999999999272</v>
      </c>
      <c r="R19" s="20">
        <v>-8.8100000000000591</v>
      </c>
      <c r="S19" s="20">
        <v>-9.8099999999999454</v>
      </c>
      <c r="T19" s="20">
        <v>-1.7400000000000091</v>
      </c>
      <c r="U19" s="20">
        <v>-1.4300000000000068</v>
      </c>
      <c r="V19" s="20">
        <v>-1.7099999999999795</v>
      </c>
      <c r="W19" s="20">
        <v>-4.1899999999999977</v>
      </c>
      <c r="X19" s="20">
        <v>-1.0300000000000011</v>
      </c>
      <c r="Y19" s="20">
        <v>-28.690000000000055</v>
      </c>
      <c r="Z19" s="20">
        <v>-0.29999999999999716</v>
      </c>
      <c r="AA19" s="20">
        <v>-2.5299999999999727</v>
      </c>
      <c r="AB19" s="20">
        <v>-11.309999999999945</v>
      </c>
      <c r="AC19" s="17">
        <v>-423.99000000000524</v>
      </c>
      <c r="AD19" s="17">
        <v>-56.350000000000364</v>
      </c>
      <c r="AE19" s="17">
        <v>-62.340000000000146</v>
      </c>
      <c r="AF19" s="17">
        <v>-11.009999999999991</v>
      </c>
      <c r="AG19" s="17">
        <v>-8.9900000000000091</v>
      </c>
      <c r="AH19" s="17">
        <v>-10.650000000000091</v>
      </c>
      <c r="AI19" s="17">
        <v>-26.039999999999964</v>
      </c>
      <c r="AJ19" s="17">
        <v>-6.3400000000000318</v>
      </c>
      <c r="AK19" s="17">
        <v>-176.37000000000262</v>
      </c>
      <c r="AL19" s="17">
        <v>-1.8600000000000136</v>
      </c>
      <c r="AM19" s="17">
        <v>-15.380000000000109</v>
      </c>
      <c r="AN19" s="17">
        <v>-68.409999999999854</v>
      </c>
      <c r="AO19" s="20">
        <f t="shared" si="1"/>
        <v>-1805.8500000000022</v>
      </c>
      <c r="AP19" s="20">
        <f t="shared" si="1"/>
        <v>-241.34000000000071</v>
      </c>
      <c r="AQ19" s="20">
        <f t="shared" si="1"/>
        <v>-268.34000000000242</v>
      </c>
      <c r="AR19" s="20">
        <f t="shared" si="1"/>
        <v>-47.639999999999418</v>
      </c>
      <c r="AS19" s="20">
        <f t="shared" si="1"/>
        <v>-39.040000000000816</v>
      </c>
      <c r="AT19" s="20">
        <f t="shared" si="1"/>
        <v>-46.440000000000907</v>
      </c>
      <c r="AU19" s="20">
        <f t="shared" si="1"/>
        <v>-114.03000000000105</v>
      </c>
      <c r="AV19" s="20">
        <f t="shared" si="1"/>
        <v>-27.890000000000015</v>
      </c>
      <c r="AW19" s="20">
        <f t="shared" si="1"/>
        <v>-778.73999999999569</v>
      </c>
      <c r="AX19" s="20">
        <f t="shared" si="1"/>
        <v>-8.2499999999999289</v>
      </c>
      <c r="AY19" s="20">
        <f t="shared" si="1"/>
        <v>-68.470000000000482</v>
      </c>
      <c r="AZ19" s="20">
        <f t="shared" si="1"/>
        <v>-305.90999999999485</v>
      </c>
      <c r="BA19" s="17">
        <v>-15.41</v>
      </c>
      <c r="BB19" s="17">
        <v>-2.06</v>
      </c>
      <c r="BC19" s="17">
        <v>-2.2999999999999998</v>
      </c>
      <c r="BD19" s="17">
        <v>-0.41</v>
      </c>
      <c r="BE19" s="17">
        <v>-0.34</v>
      </c>
      <c r="BF19" s="17">
        <v>-0.4</v>
      </c>
      <c r="BG19" s="17">
        <v>-0.98</v>
      </c>
      <c r="BH19" s="17">
        <v>-0.24</v>
      </c>
      <c r="BI19" s="17">
        <v>-6.72</v>
      </c>
      <c r="BJ19" s="17">
        <v>-7.0000000000000007E-2</v>
      </c>
      <c r="BK19" s="17">
        <v>-0.59</v>
      </c>
      <c r="BL19" s="17">
        <v>-2.65</v>
      </c>
      <c r="BM19" s="20">
        <f t="shared" si="2"/>
        <v>-1821.2600000000023</v>
      </c>
      <c r="BN19" s="20">
        <f t="shared" si="2"/>
        <v>-243.40000000000072</v>
      </c>
      <c r="BO19" s="20">
        <f t="shared" si="2"/>
        <v>-270.64000000000243</v>
      </c>
      <c r="BP19" s="20">
        <f t="shared" si="2"/>
        <v>-48.049999999999415</v>
      </c>
      <c r="BQ19" s="20">
        <f t="shared" si="2"/>
        <v>-39.38000000000082</v>
      </c>
      <c r="BR19" s="20">
        <f t="shared" si="2"/>
        <v>-46.840000000000906</v>
      </c>
      <c r="BS19" s="20">
        <f t="shared" si="2"/>
        <v>-115.01000000000106</v>
      </c>
      <c r="BT19" s="20">
        <f t="shared" si="2"/>
        <v>-28.130000000000013</v>
      </c>
      <c r="BU19" s="20">
        <f t="shared" si="2"/>
        <v>-785.45999999999572</v>
      </c>
      <c r="BV19" s="20">
        <f t="shared" si="2"/>
        <v>-8.3199999999999292</v>
      </c>
      <c r="BW19" s="20">
        <f t="shared" si="2"/>
        <v>-69.060000000000485</v>
      </c>
      <c r="BX19" s="20">
        <f t="shared" si="2"/>
        <v>-308.55999999999483</v>
      </c>
      <c r="BY19" s="17">
        <f t="shared" si="3"/>
        <v>-2746.8599999999906</v>
      </c>
      <c r="BZ19" s="17">
        <f t="shared" si="4"/>
        <v>-137.34999999999923</v>
      </c>
      <c r="CA19" s="17">
        <f t="shared" si="5"/>
        <v>-899.90000000000839</v>
      </c>
      <c r="CB19" s="17">
        <f t="shared" si="6"/>
        <v>-3784.1099999999988</v>
      </c>
    </row>
    <row r="20" spans="1:80" x14ac:dyDescent="0.25">
      <c r="A20" t="str">
        <f t="shared" si="0"/>
        <v>TAU.BIG</v>
      </c>
      <c r="B20" s="1" t="s">
        <v>31</v>
      </c>
      <c r="C20" s="1" t="s">
        <v>36</v>
      </c>
      <c r="D20" s="1" t="s">
        <v>36</v>
      </c>
      <c r="E20" s="17">
        <v>696.83999999999651</v>
      </c>
      <c r="F20" s="17">
        <v>301.92999999999302</v>
      </c>
      <c r="G20" s="17">
        <v>239.30999999999767</v>
      </c>
      <c r="H20" s="17">
        <v>167.86000000000058</v>
      </c>
      <c r="I20" s="17">
        <v>165.40999999999622</v>
      </c>
      <c r="J20" s="17">
        <v>119.34000000000378</v>
      </c>
      <c r="K20" s="17">
        <v>229.88999999999942</v>
      </c>
      <c r="L20" s="17">
        <v>242.89999999999418</v>
      </c>
      <c r="M20" s="17">
        <v>526.46000000002095</v>
      </c>
      <c r="N20" s="17">
        <v>239.38000000000466</v>
      </c>
      <c r="O20" s="17">
        <v>359.63000000000466</v>
      </c>
      <c r="P20" s="17">
        <v>394.86000000001513</v>
      </c>
      <c r="Q20" s="20">
        <v>34.840000000000146</v>
      </c>
      <c r="R20" s="20">
        <v>15.100000000000364</v>
      </c>
      <c r="S20" s="20">
        <v>11.960000000000036</v>
      </c>
      <c r="T20" s="20">
        <v>8.3900000000003274</v>
      </c>
      <c r="U20" s="20">
        <v>8.2699999999999818</v>
      </c>
      <c r="V20" s="20">
        <v>5.9700000000000273</v>
      </c>
      <c r="W20" s="20">
        <v>11.489999999999782</v>
      </c>
      <c r="X20" s="20">
        <v>12.150000000000091</v>
      </c>
      <c r="Y20" s="20">
        <v>26.319999999999709</v>
      </c>
      <c r="Z20" s="20">
        <v>11.970000000000255</v>
      </c>
      <c r="AA20" s="20">
        <v>17.980000000000473</v>
      </c>
      <c r="AB20" s="20">
        <v>19.75</v>
      </c>
      <c r="AC20" s="17">
        <v>224.5</v>
      </c>
      <c r="AD20" s="17">
        <v>96.569999999999709</v>
      </c>
      <c r="AE20" s="17">
        <v>76.040000000000873</v>
      </c>
      <c r="AF20" s="17">
        <v>53.010000000002037</v>
      </c>
      <c r="AG20" s="17">
        <v>51.970000000001164</v>
      </c>
      <c r="AH20" s="17">
        <v>37.290000000000873</v>
      </c>
      <c r="AI20" s="17">
        <v>71.450000000000728</v>
      </c>
      <c r="AJ20" s="17">
        <v>75.090000000000146</v>
      </c>
      <c r="AK20" s="17">
        <v>161.85000000000582</v>
      </c>
      <c r="AL20" s="17">
        <v>73.200000000000728</v>
      </c>
      <c r="AM20" s="17">
        <v>109.36000000000058</v>
      </c>
      <c r="AN20" s="17">
        <v>119.43000000000029</v>
      </c>
      <c r="AO20" s="20">
        <f t="shared" si="1"/>
        <v>956.17999999999665</v>
      </c>
      <c r="AP20" s="20">
        <f t="shared" si="1"/>
        <v>413.59999999999309</v>
      </c>
      <c r="AQ20" s="20">
        <f t="shared" si="1"/>
        <v>327.30999999999858</v>
      </c>
      <c r="AR20" s="20">
        <f t="shared" si="1"/>
        <v>229.26000000000295</v>
      </c>
      <c r="AS20" s="20">
        <f t="shared" si="1"/>
        <v>225.64999999999736</v>
      </c>
      <c r="AT20" s="20">
        <f t="shared" si="1"/>
        <v>162.60000000000468</v>
      </c>
      <c r="AU20" s="20">
        <f t="shared" si="1"/>
        <v>312.82999999999993</v>
      </c>
      <c r="AV20" s="20">
        <f t="shared" si="1"/>
        <v>330.13999999999442</v>
      </c>
      <c r="AW20" s="20">
        <f t="shared" si="1"/>
        <v>714.63000000002648</v>
      </c>
      <c r="AX20" s="20">
        <f t="shared" si="1"/>
        <v>324.55000000000564</v>
      </c>
      <c r="AY20" s="20">
        <f t="shared" si="1"/>
        <v>486.97000000000571</v>
      </c>
      <c r="AZ20" s="20">
        <f t="shared" si="1"/>
        <v>534.04000000001543</v>
      </c>
      <c r="BA20" s="17">
        <v>8.16</v>
      </c>
      <c r="BB20" s="17">
        <v>3.54</v>
      </c>
      <c r="BC20" s="17">
        <v>2.8</v>
      </c>
      <c r="BD20" s="17">
        <v>1.97</v>
      </c>
      <c r="BE20" s="17">
        <v>1.94</v>
      </c>
      <c r="BF20" s="17">
        <v>1.4</v>
      </c>
      <c r="BG20" s="17">
        <v>2.69</v>
      </c>
      <c r="BH20" s="17">
        <v>2.84</v>
      </c>
      <c r="BI20" s="17">
        <v>6.17</v>
      </c>
      <c r="BJ20" s="17">
        <v>2.8</v>
      </c>
      <c r="BK20" s="17">
        <v>4.21</v>
      </c>
      <c r="BL20" s="17">
        <v>4.62</v>
      </c>
      <c r="BM20" s="20">
        <f t="shared" si="2"/>
        <v>964.33999999999662</v>
      </c>
      <c r="BN20" s="20">
        <f t="shared" si="2"/>
        <v>417.13999999999311</v>
      </c>
      <c r="BO20" s="20">
        <f t="shared" si="2"/>
        <v>330.10999999999859</v>
      </c>
      <c r="BP20" s="20">
        <f t="shared" si="2"/>
        <v>231.23000000000295</v>
      </c>
      <c r="BQ20" s="20">
        <f t="shared" si="2"/>
        <v>227.58999999999736</v>
      </c>
      <c r="BR20" s="20">
        <f t="shared" si="2"/>
        <v>164.00000000000469</v>
      </c>
      <c r="BS20" s="20">
        <f t="shared" si="2"/>
        <v>315.51999999999992</v>
      </c>
      <c r="BT20" s="20">
        <f t="shared" si="2"/>
        <v>332.97999999999439</v>
      </c>
      <c r="BU20" s="20">
        <f t="shared" si="2"/>
        <v>720.80000000002644</v>
      </c>
      <c r="BV20" s="20">
        <f t="shared" si="2"/>
        <v>327.35000000000565</v>
      </c>
      <c r="BW20" s="20">
        <f t="shared" si="2"/>
        <v>491.18000000000569</v>
      </c>
      <c r="BX20" s="20">
        <f t="shared" si="2"/>
        <v>538.66000000001543</v>
      </c>
      <c r="BY20" s="17">
        <f t="shared" si="3"/>
        <v>3683.8100000000268</v>
      </c>
      <c r="BZ20" s="17">
        <f t="shared" si="4"/>
        <v>184.19000000000119</v>
      </c>
      <c r="CA20" s="17">
        <f t="shared" si="5"/>
        <v>1192.9000000000131</v>
      </c>
      <c r="CB20" s="17">
        <f t="shared" si="6"/>
        <v>5060.9000000000406</v>
      </c>
    </row>
    <row r="21" spans="1:80" x14ac:dyDescent="0.25">
      <c r="A21" t="str">
        <f t="shared" si="0"/>
        <v>TAU.BPW</v>
      </c>
      <c r="B21" s="1" t="s">
        <v>31</v>
      </c>
      <c r="C21" s="1" t="s">
        <v>37</v>
      </c>
      <c r="D21" s="1" t="s">
        <v>37</v>
      </c>
      <c r="E21" s="17">
        <v>48.5</v>
      </c>
      <c r="F21" s="17">
        <v>22.469999999999345</v>
      </c>
      <c r="G21" s="17">
        <v>20.010000000000218</v>
      </c>
      <c r="H21" s="17">
        <v>14.369999999998981</v>
      </c>
      <c r="I21" s="17">
        <v>18.199999999998909</v>
      </c>
      <c r="J21" s="17">
        <v>32.889999999999418</v>
      </c>
      <c r="K21" s="17">
        <v>37</v>
      </c>
      <c r="L21" s="17">
        <v>24.239999999999782</v>
      </c>
      <c r="M21" s="17">
        <v>38.06000000000131</v>
      </c>
      <c r="N21" s="17">
        <v>11.090000000000146</v>
      </c>
      <c r="O21" s="17">
        <v>21.770000000000437</v>
      </c>
      <c r="P21" s="17">
        <v>22.179999999998472</v>
      </c>
      <c r="Q21" s="20">
        <v>2.4300000000000637</v>
      </c>
      <c r="R21" s="20">
        <v>1.1299999999999955</v>
      </c>
      <c r="S21" s="20">
        <v>1</v>
      </c>
      <c r="T21" s="20">
        <v>0.71999999999999886</v>
      </c>
      <c r="U21" s="20">
        <v>0.90999999999996817</v>
      </c>
      <c r="V21" s="20">
        <v>1.6499999999999773</v>
      </c>
      <c r="W21" s="20">
        <v>1.8499999999999091</v>
      </c>
      <c r="X21" s="20">
        <v>1.2200000000000273</v>
      </c>
      <c r="Y21" s="20">
        <v>1.9099999999999682</v>
      </c>
      <c r="Z21" s="20">
        <v>0.54999999999998295</v>
      </c>
      <c r="AA21" s="20">
        <v>1.0900000000000318</v>
      </c>
      <c r="AB21" s="20">
        <v>1.1100000000000136</v>
      </c>
      <c r="AC21" s="17">
        <v>15.630000000000109</v>
      </c>
      <c r="AD21" s="17">
        <v>7.1900000000000546</v>
      </c>
      <c r="AE21" s="17">
        <v>6.3599999999996726</v>
      </c>
      <c r="AF21" s="17">
        <v>4.5399999999999636</v>
      </c>
      <c r="AG21" s="17">
        <v>5.7200000000000273</v>
      </c>
      <c r="AH21" s="17">
        <v>10.2800000000002</v>
      </c>
      <c r="AI21" s="17">
        <v>11.5</v>
      </c>
      <c r="AJ21" s="17">
        <v>7.4900000000002365</v>
      </c>
      <c r="AK21" s="17">
        <v>11.699999999999818</v>
      </c>
      <c r="AL21" s="17">
        <v>3.3899999999998727</v>
      </c>
      <c r="AM21" s="17">
        <v>6.6200000000003456</v>
      </c>
      <c r="AN21" s="17">
        <v>6.6999999999998181</v>
      </c>
      <c r="AO21" s="20">
        <f t="shared" si="1"/>
        <v>66.560000000000173</v>
      </c>
      <c r="AP21" s="20">
        <f t="shared" si="1"/>
        <v>30.789999999999395</v>
      </c>
      <c r="AQ21" s="20">
        <f t="shared" si="1"/>
        <v>27.369999999999891</v>
      </c>
      <c r="AR21" s="20">
        <f t="shared" si="1"/>
        <v>19.629999999998944</v>
      </c>
      <c r="AS21" s="20">
        <f t="shared" si="1"/>
        <v>24.829999999998904</v>
      </c>
      <c r="AT21" s="20">
        <f t="shared" si="1"/>
        <v>44.819999999999595</v>
      </c>
      <c r="AU21" s="20">
        <f t="shared" si="1"/>
        <v>50.349999999999909</v>
      </c>
      <c r="AV21" s="20">
        <f t="shared" si="1"/>
        <v>32.950000000000045</v>
      </c>
      <c r="AW21" s="20">
        <f t="shared" si="1"/>
        <v>51.670000000001096</v>
      </c>
      <c r="AX21" s="20">
        <f t="shared" si="1"/>
        <v>15.030000000000001</v>
      </c>
      <c r="AY21" s="20">
        <f t="shared" si="1"/>
        <v>29.480000000000814</v>
      </c>
      <c r="AZ21" s="20">
        <f t="shared" si="1"/>
        <v>29.989999999998304</v>
      </c>
      <c r="BA21" s="17">
        <v>0.56999999999999995</v>
      </c>
      <c r="BB21" s="17">
        <v>0.26</v>
      </c>
      <c r="BC21" s="17">
        <v>0.23</v>
      </c>
      <c r="BD21" s="17">
        <v>0.17</v>
      </c>
      <c r="BE21" s="17">
        <v>0.21</v>
      </c>
      <c r="BF21" s="17">
        <v>0.39</v>
      </c>
      <c r="BG21" s="17">
        <v>0.43</v>
      </c>
      <c r="BH21" s="17">
        <v>0.28000000000000003</v>
      </c>
      <c r="BI21" s="17">
        <v>0.45</v>
      </c>
      <c r="BJ21" s="17">
        <v>0.13</v>
      </c>
      <c r="BK21" s="17">
        <v>0.25</v>
      </c>
      <c r="BL21" s="17">
        <v>0.26</v>
      </c>
      <c r="BM21" s="20">
        <f t="shared" si="2"/>
        <v>67.130000000000166</v>
      </c>
      <c r="BN21" s="20">
        <f t="shared" si="2"/>
        <v>31.049999999999397</v>
      </c>
      <c r="BO21" s="20">
        <f t="shared" si="2"/>
        <v>27.599999999999891</v>
      </c>
      <c r="BP21" s="20">
        <f t="shared" si="2"/>
        <v>19.799999999998946</v>
      </c>
      <c r="BQ21" s="20">
        <f t="shared" si="2"/>
        <v>25.039999999998905</v>
      </c>
      <c r="BR21" s="20">
        <f t="shared" si="2"/>
        <v>45.209999999999596</v>
      </c>
      <c r="BS21" s="20">
        <f t="shared" si="2"/>
        <v>50.779999999999909</v>
      </c>
      <c r="BT21" s="20">
        <f t="shared" si="2"/>
        <v>33.230000000000047</v>
      </c>
      <c r="BU21" s="20">
        <f t="shared" si="2"/>
        <v>52.120000000001099</v>
      </c>
      <c r="BV21" s="20">
        <f t="shared" si="2"/>
        <v>15.160000000000002</v>
      </c>
      <c r="BW21" s="20">
        <f t="shared" si="2"/>
        <v>29.730000000000814</v>
      </c>
      <c r="BX21" s="20">
        <f t="shared" si="2"/>
        <v>30.249999999998305</v>
      </c>
      <c r="BY21" s="17">
        <f t="shared" si="3"/>
        <v>310.77999999999702</v>
      </c>
      <c r="BZ21" s="17">
        <f t="shared" si="4"/>
        <v>15.569999999999936</v>
      </c>
      <c r="CA21" s="17">
        <f t="shared" si="5"/>
        <v>100.75000000000013</v>
      </c>
      <c r="CB21" s="17">
        <f t="shared" si="6"/>
        <v>427.09999999999707</v>
      </c>
    </row>
    <row r="22" spans="1:80" x14ac:dyDescent="0.25">
      <c r="A22" t="str">
        <f t="shared" si="0"/>
        <v>ENMP.BR3</v>
      </c>
      <c r="B22" s="1" t="s">
        <v>43</v>
      </c>
      <c r="C22" s="1" t="s">
        <v>39</v>
      </c>
      <c r="D22" s="1" t="s">
        <v>39</v>
      </c>
      <c r="E22" s="17">
        <v>-1017.1099999998696</v>
      </c>
      <c r="F22" s="17">
        <v>-491.55999999999767</v>
      </c>
      <c r="G22" s="17">
        <v>-341.53999999997905</v>
      </c>
      <c r="H22" s="17">
        <v>-283.89999999996508</v>
      </c>
      <c r="I22" s="17">
        <v>-58.479999999995925</v>
      </c>
      <c r="J22" s="17">
        <v>-324.29000000000815</v>
      </c>
      <c r="K22" s="17">
        <v>-421.25</v>
      </c>
      <c r="L22" s="17">
        <v>-363.88999999998487</v>
      </c>
      <c r="M22" s="17">
        <v>-772.03000000002794</v>
      </c>
      <c r="N22" s="17">
        <v>-376.78000000002794</v>
      </c>
      <c r="O22" s="17">
        <v>-440.46999999997206</v>
      </c>
      <c r="P22" s="17">
        <v>-562.17999999999302</v>
      </c>
      <c r="Q22" s="20">
        <v>-50.850000000000364</v>
      </c>
      <c r="R22" s="20">
        <v>-24.570000000000164</v>
      </c>
      <c r="S22" s="20">
        <v>-17.079999999999927</v>
      </c>
      <c r="T22" s="20">
        <v>-14.200000000000045</v>
      </c>
      <c r="U22" s="20">
        <v>-2.9200000000000159</v>
      </c>
      <c r="V22" s="20">
        <v>-16.210000000000036</v>
      </c>
      <c r="W22" s="20">
        <v>-21.059999999999945</v>
      </c>
      <c r="X22" s="20">
        <v>-18.190000000000055</v>
      </c>
      <c r="Y22" s="20">
        <v>-38.600000000000364</v>
      </c>
      <c r="Z22" s="20">
        <v>-18.839999999999691</v>
      </c>
      <c r="AA22" s="20">
        <v>-22.0300000000002</v>
      </c>
      <c r="AB22" s="20">
        <v>-28.100000000000364</v>
      </c>
      <c r="AC22" s="17">
        <v>-327.68000000000029</v>
      </c>
      <c r="AD22" s="17">
        <v>-157.21999999999753</v>
      </c>
      <c r="AE22" s="17">
        <v>-108.52000000000044</v>
      </c>
      <c r="AF22" s="17">
        <v>-89.659999999999854</v>
      </c>
      <c r="AG22" s="17">
        <v>-18.369999999999891</v>
      </c>
      <c r="AH22" s="17">
        <v>-101.32999999999993</v>
      </c>
      <c r="AI22" s="17">
        <v>-130.93999999999869</v>
      </c>
      <c r="AJ22" s="17">
        <v>-112.48999999999978</v>
      </c>
      <c r="AK22" s="17">
        <v>-237.35000000000218</v>
      </c>
      <c r="AL22" s="17">
        <v>-115.21000000000276</v>
      </c>
      <c r="AM22" s="17">
        <v>-133.93999999999869</v>
      </c>
      <c r="AN22" s="17">
        <v>-170.02999999999884</v>
      </c>
      <c r="AO22" s="20">
        <f t="shared" si="1"/>
        <v>-1395.6399999998703</v>
      </c>
      <c r="AP22" s="20">
        <f t="shared" si="1"/>
        <v>-673.34999999999536</v>
      </c>
      <c r="AQ22" s="20">
        <f t="shared" si="1"/>
        <v>-467.13999999997941</v>
      </c>
      <c r="AR22" s="20">
        <f t="shared" si="1"/>
        <v>-387.75999999996498</v>
      </c>
      <c r="AS22" s="20">
        <f t="shared" si="1"/>
        <v>-79.769999999995832</v>
      </c>
      <c r="AT22" s="20">
        <f t="shared" si="1"/>
        <v>-441.83000000000811</v>
      </c>
      <c r="AU22" s="20">
        <f t="shared" si="1"/>
        <v>-573.24999999999864</v>
      </c>
      <c r="AV22" s="20">
        <f t="shared" si="1"/>
        <v>-494.5699999999847</v>
      </c>
      <c r="AW22" s="20">
        <f t="shared" si="1"/>
        <v>-1047.9800000000305</v>
      </c>
      <c r="AX22" s="20">
        <f t="shared" si="1"/>
        <v>-510.8300000000304</v>
      </c>
      <c r="AY22" s="20">
        <f t="shared" si="1"/>
        <v>-596.43999999997095</v>
      </c>
      <c r="AZ22" s="20">
        <f t="shared" si="1"/>
        <v>-760.30999999999221</v>
      </c>
      <c r="BA22" s="17">
        <v>-11.91</v>
      </c>
      <c r="BB22" s="17">
        <v>-5.76</v>
      </c>
      <c r="BC22" s="17">
        <v>-4</v>
      </c>
      <c r="BD22" s="17">
        <v>-3.33</v>
      </c>
      <c r="BE22" s="17">
        <v>-0.68</v>
      </c>
      <c r="BF22" s="17">
        <v>-3.8</v>
      </c>
      <c r="BG22" s="17">
        <v>-4.93</v>
      </c>
      <c r="BH22" s="17">
        <v>-4.26</v>
      </c>
      <c r="BI22" s="17">
        <v>-9.0399999999999991</v>
      </c>
      <c r="BJ22" s="17">
        <v>-4.41</v>
      </c>
      <c r="BK22" s="17">
        <v>-5.16</v>
      </c>
      <c r="BL22" s="17">
        <v>-6.58</v>
      </c>
      <c r="BM22" s="20">
        <f t="shared" si="2"/>
        <v>-1407.5499999998704</v>
      </c>
      <c r="BN22" s="20">
        <f t="shared" si="2"/>
        <v>-679.10999999999535</v>
      </c>
      <c r="BO22" s="20">
        <f t="shared" si="2"/>
        <v>-471.13999999997941</v>
      </c>
      <c r="BP22" s="20">
        <f t="shared" si="2"/>
        <v>-391.08999999996496</v>
      </c>
      <c r="BQ22" s="20">
        <f t="shared" si="2"/>
        <v>-80.449999999995839</v>
      </c>
      <c r="BR22" s="20">
        <f t="shared" si="2"/>
        <v>-445.63000000000812</v>
      </c>
      <c r="BS22" s="20">
        <f t="shared" si="2"/>
        <v>-578.17999999999859</v>
      </c>
      <c r="BT22" s="20">
        <f t="shared" si="2"/>
        <v>-498.82999999998469</v>
      </c>
      <c r="BU22" s="20">
        <f t="shared" si="2"/>
        <v>-1057.0200000000304</v>
      </c>
      <c r="BV22" s="20">
        <f t="shared" si="2"/>
        <v>-515.24000000003036</v>
      </c>
      <c r="BW22" s="20">
        <f t="shared" si="2"/>
        <v>-601.59999999997092</v>
      </c>
      <c r="BX22" s="20">
        <f t="shared" si="2"/>
        <v>-766.88999999999226</v>
      </c>
      <c r="BY22" s="17">
        <f t="shared" si="3"/>
        <v>-5453.4799999998213</v>
      </c>
      <c r="BZ22" s="17">
        <f t="shared" si="4"/>
        <v>-272.65000000000117</v>
      </c>
      <c r="CA22" s="17">
        <f t="shared" si="5"/>
        <v>-1766.599999999999</v>
      </c>
      <c r="CB22" s="17">
        <f t="shared" si="6"/>
        <v>-7492.7299999998222</v>
      </c>
    </row>
    <row r="23" spans="1:80" x14ac:dyDescent="0.25">
      <c r="A23" t="str">
        <f t="shared" si="0"/>
        <v>ENMP.BR4</v>
      </c>
      <c r="B23" s="1" t="s">
        <v>43</v>
      </c>
      <c r="C23" s="1" t="s">
        <v>40</v>
      </c>
      <c r="D23" s="1" t="s">
        <v>40</v>
      </c>
      <c r="E23" s="17">
        <v>-996.73999999999069</v>
      </c>
      <c r="F23" s="17">
        <v>-520.94000000000233</v>
      </c>
      <c r="G23" s="17">
        <v>-466.11000000004424</v>
      </c>
      <c r="H23" s="17">
        <v>-329.64999999999418</v>
      </c>
      <c r="I23" s="17">
        <v>-180.48999999999069</v>
      </c>
      <c r="J23" s="17">
        <v>-330.10000000000582</v>
      </c>
      <c r="K23" s="17">
        <v>-419.90999999997439</v>
      </c>
      <c r="L23" s="17">
        <v>-361.14000000001397</v>
      </c>
      <c r="M23" s="17">
        <v>-787.97000000003027</v>
      </c>
      <c r="N23" s="17">
        <v>-251.91000000000349</v>
      </c>
      <c r="O23" s="17">
        <v>-431.69000000000233</v>
      </c>
      <c r="P23" s="17">
        <v>-608.79000000003725</v>
      </c>
      <c r="Q23" s="20">
        <v>-49.839999999999236</v>
      </c>
      <c r="R23" s="20">
        <v>-26.049999999999727</v>
      </c>
      <c r="S23" s="20">
        <v>-23.309999999999945</v>
      </c>
      <c r="T23" s="20">
        <v>-16.490000000000236</v>
      </c>
      <c r="U23" s="20">
        <v>-9.0299999999999727</v>
      </c>
      <c r="V23" s="20">
        <v>-16.509999999999764</v>
      </c>
      <c r="W23" s="20">
        <v>-20.990000000000236</v>
      </c>
      <c r="X23" s="20">
        <v>-18.050000000000182</v>
      </c>
      <c r="Y23" s="20">
        <v>-39.400000000000546</v>
      </c>
      <c r="Z23" s="20">
        <v>-12.589999999999918</v>
      </c>
      <c r="AA23" s="20">
        <v>-21.590000000000146</v>
      </c>
      <c r="AB23" s="20">
        <v>-30.4399999999996</v>
      </c>
      <c r="AC23" s="17">
        <v>-321.12000000000262</v>
      </c>
      <c r="AD23" s="17">
        <v>-166.61999999999898</v>
      </c>
      <c r="AE23" s="17">
        <v>-148.09999999999854</v>
      </c>
      <c r="AF23" s="17">
        <v>-104.10000000000036</v>
      </c>
      <c r="AG23" s="17">
        <v>-56.699999999999818</v>
      </c>
      <c r="AH23" s="17">
        <v>-103.14999999999964</v>
      </c>
      <c r="AI23" s="17">
        <v>-130.52000000000044</v>
      </c>
      <c r="AJ23" s="17">
        <v>-111.63999999999942</v>
      </c>
      <c r="AK23" s="17">
        <v>-242.23999999999796</v>
      </c>
      <c r="AL23" s="17">
        <v>-77.030000000000655</v>
      </c>
      <c r="AM23" s="17">
        <v>-131.27000000000044</v>
      </c>
      <c r="AN23" s="17">
        <v>-184.12999999999738</v>
      </c>
      <c r="AO23" s="20">
        <f t="shared" ref="AO23:AZ44" si="7">E23+Q23+AC23</f>
        <v>-1367.6999999999925</v>
      </c>
      <c r="AP23" s="20">
        <f t="shared" si="7"/>
        <v>-713.61000000000104</v>
      </c>
      <c r="AQ23" s="20">
        <f t="shared" si="7"/>
        <v>-637.52000000004273</v>
      </c>
      <c r="AR23" s="20">
        <f t="shared" si="7"/>
        <v>-450.23999999999478</v>
      </c>
      <c r="AS23" s="20">
        <f t="shared" si="7"/>
        <v>-246.21999999999048</v>
      </c>
      <c r="AT23" s="20">
        <f t="shared" si="7"/>
        <v>-449.76000000000522</v>
      </c>
      <c r="AU23" s="20">
        <f t="shared" si="7"/>
        <v>-571.41999999997506</v>
      </c>
      <c r="AV23" s="20">
        <f t="shared" si="7"/>
        <v>-490.83000000001357</v>
      </c>
      <c r="AW23" s="20">
        <f t="shared" si="7"/>
        <v>-1069.6100000000288</v>
      </c>
      <c r="AX23" s="20">
        <f t="shared" si="7"/>
        <v>-341.53000000000407</v>
      </c>
      <c r="AY23" s="20">
        <f t="shared" si="7"/>
        <v>-584.55000000000291</v>
      </c>
      <c r="AZ23" s="20">
        <f t="shared" si="7"/>
        <v>-823.36000000003423</v>
      </c>
      <c r="BA23" s="17">
        <v>-11.67</v>
      </c>
      <c r="BB23" s="17">
        <v>-6.1</v>
      </c>
      <c r="BC23" s="17">
        <v>-5.46</v>
      </c>
      <c r="BD23" s="17">
        <v>-3.86</v>
      </c>
      <c r="BE23" s="17">
        <v>-2.11</v>
      </c>
      <c r="BF23" s="17">
        <v>-3.87</v>
      </c>
      <c r="BG23" s="17">
        <v>-4.92</v>
      </c>
      <c r="BH23" s="17">
        <v>-4.2300000000000004</v>
      </c>
      <c r="BI23" s="17">
        <v>-9.23</v>
      </c>
      <c r="BJ23" s="17">
        <v>-2.95</v>
      </c>
      <c r="BK23" s="17">
        <v>-5.0599999999999996</v>
      </c>
      <c r="BL23" s="17">
        <v>-7.13</v>
      </c>
      <c r="BM23" s="20">
        <f t="shared" ref="BM23:BX44" si="8">AO23+BA23</f>
        <v>-1379.3699999999926</v>
      </c>
      <c r="BN23" s="20">
        <f t="shared" si="8"/>
        <v>-719.71000000000106</v>
      </c>
      <c r="BO23" s="20">
        <f t="shared" si="8"/>
        <v>-642.98000000004276</v>
      </c>
      <c r="BP23" s="20">
        <f t="shared" si="8"/>
        <v>-454.09999999999479</v>
      </c>
      <c r="BQ23" s="20">
        <f t="shared" si="8"/>
        <v>-248.32999999999049</v>
      </c>
      <c r="BR23" s="20">
        <f t="shared" si="8"/>
        <v>-453.63000000000523</v>
      </c>
      <c r="BS23" s="20">
        <f t="shared" si="8"/>
        <v>-576.33999999997502</v>
      </c>
      <c r="BT23" s="20">
        <f t="shared" si="8"/>
        <v>-495.06000000001359</v>
      </c>
      <c r="BU23" s="20">
        <f t="shared" si="8"/>
        <v>-1078.8400000000288</v>
      </c>
      <c r="BV23" s="20">
        <f t="shared" si="8"/>
        <v>-344.48000000000405</v>
      </c>
      <c r="BW23" s="20">
        <f t="shared" si="8"/>
        <v>-589.61000000000286</v>
      </c>
      <c r="BX23" s="20">
        <f t="shared" si="8"/>
        <v>-830.49000000003423</v>
      </c>
      <c r="BY23" s="17">
        <f t="shared" si="3"/>
        <v>-5685.4400000000896</v>
      </c>
      <c r="BZ23" s="17">
        <f t="shared" si="4"/>
        <v>-284.28999999999951</v>
      </c>
      <c r="CA23" s="17">
        <f t="shared" si="5"/>
        <v>-1843.2099999999962</v>
      </c>
      <c r="CB23" s="17">
        <f t="shared" si="6"/>
        <v>-7812.940000000086</v>
      </c>
    </row>
    <row r="24" spans="1:80" x14ac:dyDescent="0.25">
      <c r="A24" t="str">
        <f t="shared" si="0"/>
        <v>ENMP.BR5</v>
      </c>
      <c r="B24" s="1" t="s">
        <v>43</v>
      </c>
      <c r="C24" s="1" t="s">
        <v>42</v>
      </c>
      <c r="D24" s="1" t="s">
        <v>42</v>
      </c>
      <c r="E24" s="17">
        <v>2605.7099999999627</v>
      </c>
      <c r="F24" s="17">
        <v>1296.4500000000116</v>
      </c>
      <c r="G24" s="17">
        <v>1053.0999999999767</v>
      </c>
      <c r="H24" s="17">
        <v>797.90999999997439</v>
      </c>
      <c r="I24" s="17">
        <v>808.61000000004424</v>
      </c>
      <c r="J24" s="17">
        <v>626.67000000001281</v>
      </c>
      <c r="K24" s="17">
        <v>1036.390000000014</v>
      </c>
      <c r="L24" s="17">
        <v>876.09000000002561</v>
      </c>
      <c r="M24" s="17">
        <v>1929.7999999999302</v>
      </c>
      <c r="N24" s="17">
        <v>895.18000000005122</v>
      </c>
      <c r="O24" s="17">
        <v>965.38000000000466</v>
      </c>
      <c r="P24" s="17">
        <v>1409.0500000000466</v>
      </c>
      <c r="Q24" s="20">
        <v>130.27999999999975</v>
      </c>
      <c r="R24" s="20">
        <v>64.819999999999936</v>
      </c>
      <c r="S24" s="20">
        <v>52.659999999999968</v>
      </c>
      <c r="T24" s="20">
        <v>39.8900000000001</v>
      </c>
      <c r="U24" s="20">
        <v>40.42999999999995</v>
      </c>
      <c r="V24" s="20">
        <v>31.329999999999984</v>
      </c>
      <c r="W24" s="20">
        <v>51.82000000000005</v>
      </c>
      <c r="X24" s="20">
        <v>43.800000000000068</v>
      </c>
      <c r="Y24" s="20">
        <v>96.490000000000009</v>
      </c>
      <c r="Z24" s="20">
        <v>44.759999999999991</v>
      </c>
      <c r="AA24" s="20">
        <v>48.269999999999982</v>
      </c>
      <c r="AB24" s="20">
        <v>70.449999999999989</v>
      </c>
      <c r="AC24" s="17">
        <v>839.48999999999978</v>
      </c>
      <c r="AD24" s="17">
        <v>414.64000000000033</v>
      </c>
      <c r="AE24" s="17">
        <v>334.59000000000015</v>
      </c>
      <c r="AF24" s="17">
        <v>251.98999999999978</v>
      </c>
      <c r="AG24" s="17">
        <v>254.03999999999996</v>
      </c>
      <c r="AH24" s="17">
        <v>195.82000000000016</v>
      </c>
      <c r="AI24" s="17">
        <v>322.14000000000033</v>
      </c>
      <c r="AJ24" s="17">
        <v>270.81999999999971</v>
      </c>
      <c r="AK24" s="17">
        <v>593.28000000000065</v>
      </c>
      <c r="AL24" s="17">
        <v>273.74</v>
      </c>
      <c r="AM24" s="17">
        <v>293.55999999999995</v>
      </c>
      <c r="AN24" s="17">
        <v>426.16000000000031</v>
      </c>
      <c r="AO24" s="20">
        <f t="shared" si="7"/>
        <v>3575.4799999999623</v>
      </c>
      <c r="AP24" s="20">
        <f t="shared" si="7"/>
        <v>1775.9100000000119</v>
      </c>
      <c r="AQ24" s="20">
        <f t="shared" si="7"/>
        <v>1440.3499999999767</v>
      </c>
      <c r="AR24" s="20">
        <f t="shared" si="7"/>
        <v>1089.7899999999743</v>
      </c>
      <c r="AS24" s="20">
        <f t="shared" si="7"/>
        <v>1103.080000000044</v>
      </c>
      <c r="AT24" s="20">
        <f t="shared" si="7"/>
        <v>853.8200000000129</v>
      </c>
      <c r="AU24" s="20">
        <f t="shared" si="7"/>
        <v>1410.3500000000145</v>
      </c>
      <c r="AV24" s="20">
        <f t="shared" si="7"/>
        <v>1190.7100000000255</v>
      </c>
      <c r="AW24" s="20">
        <f t="shared" si="7"/>
        <v>2619.5699999999306</v>
      </c>
      <c r="AX24" s="20">
        <f t="shared" si="7"/>
        <v>1213.6800000000512</v>
      </c>
      <c r="AY24" s="20">
        <f t="shared" si="7"/>
        <v>1307.2100000000046</v>
      </c>
      <c r="AZ24" s="20">
        <f t="shared" si="7"/>
        <v>1905.6600000000469</v>
      </c>
      <c r="BA24" s="17">
        <v>30.52</v>
      </c>
      <c r="BB24" s="17">
        <v>15.18</v>
      </c>
      <c r="BC24" s="17">
        <v>12.33</v>
      </c>
      <c r="BD24" s="17">
        <v>9.35</v>
      </c>
      <c r="BE24" s="17">
        <v>9.4700000000000006</v>
      </c>
      <c r="BF24" s="17">
        <v>7.34</v>
      </c>
      <c r="BG24" s="17">
        <v>12.14</v>
      </c>
      <c r="BH24" s="17">
        <v>10.26</v>
      </c>
      <c r="BI24" s="17">
        <v>22.6</v>
      </c>
      <c r="BJ24" s="17">
        <v>10.48</v>
      </c>
      <c r="BK24" s="17">
        <v>11.31</v>
      </c>
      <c r="BL24" s="17">
        <v>16.5</v>
      </c>
      <c r="BM24" s="20">
        <f t="shared" si="8"/>
        <v>3605.9999999999623</v>
      </c>
      <c r="BN24" s="20">
        <f t="shared" si="8"/>
        <v>1791.090000000012</v>
      </c>
      <c r="BO24" s="20">
        <f t="shared" si="8"/>
        <v>1452.6799999999766</v>
      </c>
      <c r="BP24" s="20">
        <f t="shared" si="8"/>
        <v>1099.1399999999742</v>
      </c>
      <c r="BQ24" s="20">
        <f t="shared" si="8"/>
        <v>1112.5500000000441</v>
      </c>
      <c r="BR24" s="20">
        <f t="shared" si="8"/>
        <v>861.16000000001293</v>
      </c>
      <c r="BS24" s="20">
        <f t="shared" si="8"/>
        <v>1422.4900000000146</v>
      </c>
      <c r="BT24" s="20">
        <f t="shared" si="8"/>
        <v>1200.9700000000255</v>
      </c>
      <c r="BU24" s="20">
        <f t="shared" si="8"/>
        <v>2642.1699999999305</v>
      </c>
      <c r="BV24" s="20">
        <f t="shared" si="8"/>
        <v>1224.1600000000512</v>
      </c>
      <c r="BW24" s="20">
        <f t="shared" si="8"/>
        <v>1318.5200000000045</v>
      </c>
      <c r="BX24" s="20">
        <f t="shared" si="8"/>
        <v>1922.1600000000469</v>
      </c>
      <c r="BY24" s="17">
        <f t="shared" si="3"/>
        <v>14300.340000000055</v>
      </c>
      <c r="BZ24" s="17">
        <f t="shared" si="4"/>
        <v>714.99999999999977</v>
      </c>
      <c r="CA24" s="17">
        <f t="shared" si="5"/>
        <v>4637.7500000000036</v>
      </c>
      <c r="CB24" s="17">
        <f t="shared" si="6"/>
        <v>19653.090000000055</v>
      </c>
    </row>
    <row r="25" spans="1:80" x14ac:dyDescent="0.25">
      <c r="A25" t="str">
        <f t="shared" si="0"/>
        <v>TAU.BRA</v>
      </c>
      <c r="B25" s="1" t="s">
        <v>31</v>
      </c>
      <c r="C25" s="1" t="s">
        <v>44</v>
      </c>
      <c r="D25" s="1" t="s">
        <v>44</v>
      </c>
      <c r="E25" s="17">
        <v>-384.85999999999331</v>
      </c>
      <c r="F25" s="17">
        <v>-109.39999999999964</v>
      </c>
      <c r="G25" s="17">
        <v>-115.98999999999978</v>
      </c>
      <c r="H25" s="17">
        <v>-73.579999999999927</v>
      </c>
      <c r="I25" s="17">
        <v>-93.449999999998909</v>
      </c>
      <c r="J25" s="17">
        <v>-153.52999999999884</v>
      </c>
      <c r="K25" s="17">
        <v>-101.19000000000051</v>
      </c>
      <c r="L25" s="17">
        <v>-75.709999999999127</v>
      </c>
      <c r="M25" s="17">
        <v>-232</v>
      </c>
      <c r="N25" s="17">
        <v>-55.969999999999345</v>
      </c>
      <c r="O25" s="17">
        <v>-102.45999999999913</v>
      </c>
      <c r="P25" s="17">
        <v>-146.07000000000335</v>
      </c>
      <c r="Q25" s="20">
        <v>-19.239999999999782</v>
      </c>
      <c r="R25" s="20">
        <v>-5.4700000000000273</v>
      </c>
      <c r="S25" s="20">
        <v>-5.7999999999999545</v>
      </c>
      <c r="T25" s="20">
        <v>-3.67999999999995</v>
      </c>
      <c r="U25" s="20">
        <v>-4.6700000000000728</v>
      </c>
      <c r="V25" s="20">
        <v>-7.6699999999999591</v>
      </c>
      <c r="W25" s="20">
        <v>-5.0599999999999454</v>
      </c>
      <c r="X25" s="20">
        <v>-3.7900000000000205</v>
      </c>
      <c r="Y25" s="20">
        <v>-11.600000000000136</v>
      </c>
      <c r="Z25" s="20">
        <v>-2.7999999999999545</v>
      </c>
      <c r="AA25" s="20">
        <v>-5.1200000000000045</v>
      </c>
      <c r="AB25" s="20">
        <v>-7.3000000000000682</v>
      </c>
      <c r="AC25" s="17">
        <v>-123.98999999999978</v>
      </c>
      <c r="AD25" s="17">
        <v>-34.990000000000236</v>
      </c>
      <c r="AE25" s="17">
        <v>-36.849999999999909</v>
      </c>
      <c r="AF25" s="17">
        <v>-23.230000000000018</v>
      </c>
      <c r="AG25" s="17">
        <v>-29.360000000000127</v>
      </c>
      <c r="AH25" s="17">
        <v>-47.979999999999563</v>
      </c>
      <c r="AI25" s="17">
        <v>-31.449999999999818</v>
      </c>
      <c r="AJ25" s="17">
        <v>-23.400000000000091</v>
      </c>
      <c r="AK25" s="17">
        <v>-71.319999999999709</v>
      </c>
      <c r="AL25" s="17">
        <v>-17.120000000000118</v>
      </c>
      <c r="AM25" s="17">
        <v>-31.150000000000091</v>
      </c>
      <c r="AN25" s="17">
        <v>-44.180000000000291</v>
      </c>
      <c r="AO25" s="20">
        <f t="shared" si="7"/>
        <v>-528.08999999999287</v>
      </c>
      <c r="AP25" s="20">
        <f t="shared" si="7"/>
        <v>-149.8599999999999</v>
      </c>
      <c r="AQ25" s="20">
        <f t="shared" si="7"/>
        <v>-158.63999999999965</v>
      </c>
      <c r="AR25" s="20">
        <f t="shared" si="7"/>
        <v>-100.4899999999999</v>
      </c>
      <c r="AS25" s="20">
        <f t="shared" si="7"/>
        <v>-127.47999999999911</v>
      </c>
      <c r="AT25" s="20">
        <f t="shared" si="7"/>
        <v>-209.17999999999836</v>
      </c>
      <c r="AU25" s="20">
        <f t="shared" si="7"/>
        <v>-137.70000000000027</v>
      </c>
      <c r="AV25" s="20">
        <f t="shared" si="7"/>
        <v>-102.89999999999924</v>
      </c>
      <c r="AW25" s="20">
        <f t="shared" si="7"/>
        <v>-314.91999999999985</v>
      </c>
      <c r="AX25" s="20">
        <f t="shared" si="7"/>
        <v>-75.889999999999418</v>
      </c>
      <c r="AY25" s="20">
        <f t="shared" si="7"/>
        <v>-138.72999999999922</v>
      </c>
      <c r="AZ25" s="20">
        <f t="shared" si="7"/>
        <v>-197.55000000000371</v>
      </c>
      <c r="BA25" s="17">
        <v>-4.51</v>
      </c>
      <c r="BB25" s="17">
        <v>-1.28</v>
      </c>
      <c r="BC25" s="17">
        <v>-1.36</v>
      </c>
      <c r="BD25" s="17">
        <v>-0.86</v>
      </c>
      <c r="BE25" s="17">
        <v>-1.0900000000000001</v>
      </c>
      <c r="BF25" s="17">
        <v>-1.8</v>
      </c>
      <c r="BG25" s="17">
        <v>-1.19</v>
      </c>
      <c r="BH25" s="17">
        <v>-0.89</v>
      </c>
      <c r="BI25" s="17">
        <v>-2.72</v>
      </c>
      <c r="BJ25" s="17">
        <v>-0.66</v>
      </c>
      <c r="BK25" s="17">
        <v>-1.2</v>
      </c>
      <c r="BL25" s="17">
        <v>-1.71</v>
      </c>
      <c r="BM25" s="20">
        <f t="shared" si="8"/>
        <v>-532.59999999999286</v>
      </c>
      <c r="BN25" s="20">
        <f t="shared" si="8"/>
        <v>-151.1399999999999</v>
      </c>
      <c r="BO25" s="20">
        <f t="shared" si="8"/>
        <v>-159.99999999999966</v>
      </c>
      <c r="BP25" s="20">
        <f t="shared" si="8"/>
        <v>-101.34999999999989</v>
      </c>
      <c r="BQ25" s="20">
        <f t="shared" si="8"/>
        <v>-128.56999999999911</v>
      </c>
      <c r="BR25" s="20">
        <f t="shared" si="8"/>
        <v>-210.97999999999837</v>
      </c>
      <c r="BS25" s="20">
        <f t="shared" si="8"/>
        <v>-138.89000000000027</v>
      </c>
      <c r="BT25" s="20">
        <f t="shared" si="8"/>
        <v>-103.78999999999924</v>
      </c>
      <c r="BU25" s="20">
        <f t="shared" si="8"/>
        <v>-317.63999999999987</v>
      </c>
      <c r="BV25" s="20">
        <f t="shared" si="8"/>
        <v>-76.549999999999415</v>
      </c>
      <c r="BW25" s="20">
        <f t="shared" si="8"/>
        <v>-139.92999999999921</v>
      </c>
      <c r="BX25" s="20">
        <f t="shared" si="8"/>
        <v>-199.26000000000371</v>
      </c>
      <c r="BY25" s="17">
        <f t="shared" si="3"/>
        <v>-1644.2099999999919</v>
      </c>
      <c r="BZ25" s="17">
        <f t="shared" si="4"/>
        <v>-82.199999999999875</v>
      </c>
      <c r="CA25" s="17">
        <f t="shared" si="5"/>
        <v>-534.28999999999985</v>
      </c>
      <c r="CB25" s="17">
        <f t="shared" si="6"/>
        <v>-2260.6999999999921</v>
      </c>
    </row>
    <row r="26" spans="1:80" x14ac:dyDescent="0.25">
      <c r="A26" t="str">
        <f t="shared" si="0"/>
        <v>VQW.BTR1</v>
      </c>
      <c r="B26" s="1" t="s">
        <v>29</v>
      </c>
      <c r="C26" s="1" t="s">
        <v>47</v>
      </c>
      <c r="D26" s="1" t="s">
        <v>47</v>
      </c>
      <c r="E26" s="17">
        <v>0</v>
      </c>
      <c r="F26" s="17">
        <v>0</v>
      </c>
      <c r="G26" s="17">
        <v>0</v>
      </c>
      <c r="H26" s="17">
        <v>0</v>
      </c>
      <c r="I26" s="17">
        <v>0</v>
      </c>
      <c r="J26" s="17">
        <v>0</v>
      </c>
      <c r="K26" s="17">
        <v>0</v>
      </c>
      <c r="L26" s="17">
        <v>0</v>
      </c>
      <c r="M26" s="17">
        <v>172.42000000000007</v>
      </c>
      <c r="N26" s="17">
        <v>326.01000000000022</v>
      </c>
      <c r="O26" s="17">
        <v>1589.8500000000058</v>
      </c>
      <c r="P26" s="17">
        <v>668.57999999999993</v>
      </c>
      <c r="Q26" s="20">
        <v>0</v>
      </c>
      <c r="R26" s="20">
        <v>0</v>
      </c>
      <c r="S26" s="20">
        <v>0</v>
      </c>
      <c r="T26" s="20">
        <v>0</v>
      </c>
      <c r="U26" s="20">
        <v>0</v>
      </c>
      <c r="V26" s="20">
        <v>0</v>
      </c>
      <c r="W26" s="20">
        <v>0</v>
      </c>
      <c r="X26" s="20">
        <v>0</v>
      </c>
      <c r="Y26" s="20">
        <v>8.6200000000000045</v>
      </c>
      <c r="Z26" s="20">
        <v>16.300000000000011</v>
      </c>
      <c r="AA26" s="20">
        <v>79.5</v>
      </c>
      <c r="AB26" s="20">
        <v>33.419999999999959</v>
      </c>
      <c r="AC26" s="17">
        <v>0</v>
      </c>
      <c r="AD26" s="17">
        <v>0</v>
      </c>
      <c r="AE26" s="17">
        <v>0</v>
      </c>
      <c r="AF26" s="17">
        <v>0</v>
      </c>
      <c r="AG26" s="17">
        <v>0</v>
      </c>
      <c r="AH26" s="17">
        <v>0</v>
      </c>
      <c r="AI26" s="17">
        <v>0</v>
      </c>
      <c r="AJ26" s="17">
        <v>0</v>
      </c>
      <c r="AK26" s="17">
        <v>53</v>
      </c>
      <c r="AL26" s="17">
        <v>99.690000000000055</v>
      </c>
      <c r="AM26" s="17">
        <v>483.46000000000095</v>
      </c>
      <c r="AN26" s="17">
        <v>202.21000000000004</v>
      </c>
      <c r="AO26" s="20">
        <f t="shared" si="7"/>
        <v>0</v>
      </c>
      <c r="AP26" s="20">
        <f t="shared" si="7"/>
        <v>0</v>
      </c>
      <c r="AQ26" s="20">
        <f t="shared" si="7"/>
        <v>0</v>
      </c>
      <c r="AR26" s="20">
        <f t="shared" si="7"/>
        <v>0</v>
      </c>
      <c r="AS26" s="20">
        <f t="shared" si="7"/>
        <v>0</v>
      </c>
      <c r="AT26" s="20">
        <f t="shared" si="7"/>
        <v>0</v>
      </c>
      <c r="AU26" s="20">
        <f t="shared" si="7"/>
        <v>0</v>
      </c>
      <c r="AV26" s="20">
        <f t="shared" si="7"/>
        <v>0</v>
      </c>
      <c r="AW26" s="20">
        <f t="shared" si="7"/>
        <v>234.04000000000008</v>
      </c>
      <c r="AX26" s="20">
        <f t="shared" si="7"/>
        <v>442.00000000000028</v>
      </c>
      <c r="AY26" s="20">
        <f t="shared" si="7"/>
        <v>2152.8100000000068</v>
      </c>
      <c r="AZ26" s="20">
        <f t="shared" si="7"/>
        <v>904.20999999999992</v>
      </c>
      <c r="BA26" s="17">
        <v>0</v>
      </c>
      <c r="BB26" s="17">
        <v>0</v>
      </c>
      <c r="BC26" s="17">
        <v>0</v>
      </c>
      <c r="BD26" s="17">
        <v>0</v>
      </c>
      <c r="BE26" s="17">
        <v>0</v>
      </c>
      <c r="BF26" s="17">
        <v>0</v>
      </c>
      <c r="BG26" s="17">
        <v>0</v>
      </c>
      <c r="BH26" s="17">
        <v>0</v>
      </c>
      <c r="BI26" s="17">
        <v>2.02</v>
      </c>
      <c r="BJ26" s="17">
        <v>3.82</v>
      </c>
      <c r="BK26" s="17">
        <v>18.62</v>
      </c>
      <c r="BL26" s="17">
        <v>7.83</v>
      </c>
      <c r="BM26" s="20">
        <f t="shared" si="8"/>
        <v>0</v>
      </c>
      <c r="BN26" s="20">
        <f t="shared" si="8"/>
        <v>0</v>
      </c>
      <c r="BO26" s="20">
        <f t="shared" si="8"/>
        <v>0</v>
      </c>
      <c r="BP26" s="20">
        <f t="shared" si="8"/>
        <v>0</v>
      </c>
      <c r="BQ26" s="20">
        <f t="shared" si="8"/>
        <v>0</v>
      </c>
      <c r="BR26" s="20">
        <f t="shared" si="8"/>
        <v>0</v>
      </c>
      <c r="BS26" s="20">
        <f t="shared" si="8"/>
        <v>0</v>
      </c>
      <c r="BT26" s="20">
        <f t="shared" si="8"/>
        <v>0</v>
      </c>
      <c r="BU26" s="20">
        <f t="shared" si="8"/>
        <v>236.06000000000009</v>
      </c>
      <c r="BV26" s="20">
        <f t="shared" si="8"/>
        <v>445.82000000000028</v>
      </c>
      <c r="BW26" s="20">
        <f t="shared" si="8"/>
        <v>2171.4300000000067</v>
      </c>
      <c r="BX26" s="20">
        <f t="shared" si="8"/>
        <v>912.04</v>
      </c>
      <c r="BY26" s="17">
        <f t="shared" si="3"/>
        <v>2756.860000000006</v>
      </c>
      <c r="BZ26" s="17">
        <f t="shared" si="4"/>
        <v>137.83999999999997</v>
      </c>
      <c r="CA26" s="17">
        <f t="shared" si="5"/>
        <v>870.65000000000111</v>
      </c>
      <c r="CB26" s="17">
        <f t="shared" si="6"/>
        <v>3765.3500000000067</v>
      </c>
    </row>
    <row r="27" spans="1:80" x14ac:dyDescent="0.25">
      <c r="A27" t="str">
        <f t="shared" si="0"/>
        <v>CETC.BCHIMP</v>
      </c>
      <c r="B27" s="1" t="s">
        <v>647</v>
      </c>
      <c r="C27" s="1" t="s">
        <v>648</v>
      </c>
      <c r="D27" s="1" t="s">
        <v>21</v>
      </c>
      <c r="E27" s="17">
        <v>79.359999999999673</v>
      </c>
      <c r="F27" s="17">
        <v>35.579999999999927</v>
      </c>
      <c r="G27" s="17">
        <v>18.670000000000073</v>
      </c>
      <c r="H27" s="17">
        <v>41.510000000000218</v>
      </c>
      <c r="I27" s="17">
        <v>34.8100000000004</v>
      </c>
      <c r="J27" s="17">
        <v>26.840000000000146</v>
      </c>
      <c r="K27" s="17">
        <v>53.010000000000218</v>
      </c>
      <c r="L27" s="17">
        <v>16.5</v>
      </c>
      <c r="M27" s="17">
        <v>17.400000000000091</v>
      </c>
      <c r="N27" s="17">
        <v>1.8199999999999932</v>
      </c>
      <c r="O27" s="17">
        <v>35.599999999999909</v>
      </c>
      <c r="P27" s="17">
        <v>54.869999999999891</v>
      </c>
      <c r="Q27" s="20">
        <v>3.9700000000000273</v>
      </c>
      <c r="R27" s="20">
        <v>1.7800000000000011</v>
      </c>
      <c r="S27" s="20">
        <v>0.93000000000000682</v>
      </c>
      <c r="T27" s="20">
        <v>2.0800000000000125</v>
      </c>
      <c r="U27" s="20">
        <v>1.7400000000000091</v>
      </c>
      <c r="V27" s="20">
        <v>1.3499999999999943</v>
      </c>
      <c r="W27" s="20">
        <v>2.6500000000000057</v>
      </c>
      <c r="X27" s="20">
        <v>0.8300000000000054</v>
      </c>
      <c r="Y27" s="20">
        <v>0.87000000000000455</v>
      </c>
      <c r="Z27" s="20">
        <v>9.0000000000000746E-2</v>
      </c>
      <c r="AA27" s="20">
        <v>1.7800000000000011</v>
      </c>
      <c r="AB27" s="20">
        <v>2.75</v>
      </c>
      <c r="AC27" s="17">
        <v>25.569999999999936</v>
      </c>
      <c r="AD27" s="17">
        <v>11.379999999999995</v>
      </c>
      <c r="AE27" s="17">
        <v>5.9300000000000068</v>
      </c>
      <c r="AF27" s="17">
        <v>13.110000000000014</v>
      </c>
      <c r="AG27" s="17">
        <v>10.940000000000055</v>
      </c>
      <c r="AH27" s="17">
        <v>8.3899999999999864</v>
      </c>
      <c r="AI27" s="17">
        <v>16.470000000000027</v>
      </c>
      <c r="AJ27" s="17">
        <v>5.1000000000000227</v>
      </c>
      <c r="AK27" s="17">
        <v>5.3500000000000227</v>
      </c>
      <c r="AL27" s="17">
        <v>0.55999999999999517</v>
      </c>
      <c r="AM27" s="17">
        <v>10.830000000000041</v>
      </c>
      <c r="AN27" s="17">
        <v>16.599999999999909</v>
      </c>
      <c r="AO27" s="20">
        <f t="shared" si="7"/>
        <v>108.89999999999964</v>
      </c>
      <c r="AP27" s="20">
        <f t="shared" si="7"/>
        <v>48.739999999999924</v>
      </c>
      <c r="AQ27" s="20">
        <f t="shared" si="7"/>
        <v>25.530000000000086</v>
      </c>
      <c r="AR27" s="20">
        <f t="shared" si="7"/>
        <v>56.700000000000244</v>
      </c>
      <c r="AS27" s="20">
        <f t="shared" si="7"/>
        <v>47.490000000000464</v>
      </c>
      <c r="AT27" s="20">
        <f t="shared" si="7"/>
        <v>36.580000000000126</v>
      </c>
      <c r="AU27" s="20">
        <f t="shared" si="7"/>
        <v>72.130000000000251</v>
      </c>
      <c r="AV27" s="20">
        <f t="shared" si="7"/>
        <v>22.430000000000028</v>
      </c>
      <c r="AW27" s="20">
        <f t="shared" si="7"/>
        <v>23.620000000000118</v>
      </c>
      <c r="AX27" s="20">
        <f t="shared" si="7"/>
        <v>2.4699999999999891</v>
      </c>
      <c r="AY27" s="20">
        <f t="shared" si="7"/>
        <v>48.209999999999951</v>
      </c>
      <c r="AZ27" s="20">
        <f t="shared" si="7"/>
        <v>74.2199999999998</v>
      </c>
      <c r="BA27" s="17">
        <v>0.93</v>
      </c>
      <c r="BB27" s="17">
        <v>0.42</v>
      </c>
      <c r="BC27" s="17">
        <v>0.22</v>
      </c>
      <c r="BD27" s="17">
        <v>0.49</v>
      </c>
      <c r="BE27" s="17">
        <v>0.41</v>
      </c>
      <c r="BF27" s="17">
        <v>0.31</v>
      </c>
      <c r="BG27" s="17">
        <v>0.62</v>
      </c>
      <c r="BH27" s="17">
        <v>0.19</v>
      </c>
      <c r="BI27" s="17">
        <v>0.2</v>
      </c>
      <c r="BJ27" s="17">
        <v>0.02</v>
      </c>
      <c r="BK27" s="17">
        <v>0.42</v>
      </c>
      <c r="BL27" s="17">
        <v>0.64</v>
      </c>
      <c r="BM27" s="20">
        <f t="shared" si="8"/>
        <v>109.82999999999964</v>
      </c>
      <c r="BN27" s="20">
        <f t="shared" si="8"/>
        <v>49.159999999999926</v>
      </c>
      <c r="BO27" s="20">
        <f t="shared" si="8"/>
        <v>25.750000000000085</v>
      </c>
      <c r="BP27" s="20">
        <f t="shared" si="8"/>
        <v>57.190000000000246</v>
      </c>
      <c r="BQ27" s="20">
        <f t="shared" si="8"/>
        <v>47.90000000000046</v>
      </c>
      <c r="BR27" s="20">
        <f t="shared" si="8"/>
        <v>36.890000000000128</v>
      </c>
      <c r="BS27" s="20">
        <f t="shared" si="8"/>
        <v>72.750000000000256</v>
      </c>
      <c r="BT27" s="20">
        <f t="shared" si="8"/>
        <v>22.620000000000029</v>
      </c>
      <c r="BU27" s="20">
        <f t="shared" si="8"/>
        <v>23.820000000000118</v>
      </c>
      <c r="BV27" s="20">
        <f t="shared" si="8"/>
        <v>2.4899999999999891</v>
      </c>
      <c r="BW27" s="20">
        <f t="shared" si="8"/>
        <v>48.629999999999953</v>
      </c>
      <c r="BX27" s="20">
        <f t="shared" si="8"/>
        <v>74.8599999999998</v>
      </c>
      <c r="BY27" s="17">
        <f t="shared" si="3"/>
        <v>415.97000000000054</v>
      </c>
      <c r="BZ27" s="17">
        <f t="shared" si="4"/>
        <v>20.820000000000068</v>
      </c>
      <c r="CA27" s="17">
        <f t="shared" si="5"/>
        <v>135.1</v>
      </c>
      <c r="CB27" s="17">
        <f t="shared" si="6"/>
        <v>571.89000000000055</v>
      </c>
    </row>
    <row r="28" spans="1:80" x14ac:dyDescent="0.25">
      <c r="A28" t="str">
        <f t="shared" si="0"/>
        <v>TAU.CAS</v>
      </c>
      <c r="B28" s="1" t="s">
        <v>31</v>
      </c>
      <c r="C28" s="1" t="s">
        <v>48</v>
      </c>
      <c r="D28" s="1" t="s">
        <v>48</v>
      </c>
      <c r="E28" s="17">
        <v>408.02999999999884</v>
      </c>
      <c r="F28" s="17">
        <v>165.13999999999942</v>
      </c>
      <c r="G28" s="17">
        <v>121.94000000000051</v>
      </c>
      <c r="H28" s="17">
        <v>60.300000000001091</v>
      </c>
      <c r="I28" s="17">
        <v>47.420000000000073</v>
      </c>
      <c r="J28" s="17">
        <v>0</v>
      </c>
      <c r="K28" s="17">
        <v>3.9999999999999147E-2</v>
      </c>
      <c r="L28" s="17">
        <v>22.790000000000418</v>
      </c>
      <c r="M28" s="17">
        <v>161.18999999999869</v>
      </c>
      <c r="N28" s="17">
        <v>51.989999999999782</v>
      </c>
      <c r="O28" s="17">
        <v>135.43999999999869</v>
      </c>
      <c r="P28" s="17">
        <v>196.90999999999985</v>
      </c>
      <c r="Q28" s="20">
        <v>20.400000000000091</v>
      </c>
      <c r="R28" s="20">
        <v>8.2599999999999909</v>
      </c>
      <c r="S28" s="20">
        <v>6.1000000000000227</v>
      </c>
      <c r="T28" s="20">
        <v>3.0099999999999909</v>
      </c>
      <c r="U28" s="20">
        <v>2.3700000000000045</v>
      </c>
      <c r="V28" s="20">
        <v>0</v>
      </c>
      <c r="W28" s="20">
        <v>0</v>
      </c>
      <c r="X28" s="20">
        <v>1.1400000000000006</v>
      </c>
      <c r="Y28" s="20">
        <v>8.0600000000000591</v>
      </c>
      <c r="Z28" s="20">
        <v>2.5999999999999943</v>
      </c>
      <c r="AA28" s="20">
        <v>6.7700000000000387</v>
      </c>
      <c r="AB28" s="20">
        <v>9.8500000000000227</v>
      </c>
      <c r="AC28" s="17">
        <v>131.46000000000095</v>
      </c>
      <c r="AD28" s="17">
        <v>52.820000000000164</v>
      </c>
      <c r="AE28" s="17">
        <v>38.739999999999782</v>
      </c>
      <c r="AF28" s="17">
        <v>19.039999999999964</v>
      </c>
      <c r="AG28" s="17">
        <v>14.899999999999864</v>
      </c>
      <c r="AH28" s="17">
        <v>0</v>
      </c>
      <c r="AI28" s="17">
        <v>1.0000000000000009E-2</v>
      </c>
      <c r="AJ28" s="17">
        <v>7.0499999999999545</v>
      </c>
      <c r="AK28" s="17">
        <v>49.559999999999945</v>
      </c>
      <c r="AL28" s="17">
        <v>15.889999999999873</v>
      </c>
      <c r="AM28" s="17">
        <v>41.190000000000055</v>
      </c>
      <c r="AN28" s="17">
        <v>59.550000000000182</v>
      </c>
      <c r="AO28" s="20">
        <f t="shared" si="7"/>
        <v>559.88999999999987</v>
      </c>
      <c r="AP28" s="20">
        <f t="shared" si="7"/>
        <v>226.21999999999957</v>
      </c>
      <c r="AQ28" s="20">
        <f t="shared" si="7"/>
        <v>166.78000000000031</v>
      </c>
      <c r="AR28" s="20">
        <f t="shared" si="7"/>
        <v>82.350000000001046</v>
      </c>
      <c r="AS28" s="20">
        <f t="shared" si="7"/>
        <v>64.689999999999941</v>
      </c>
      <c r="AT28" s="20">
        <f t="shared" si="7"/>
        <v>0</v>
      </c>
      <c r="AU28" s="20">
        <f t="shared" si="7"/>
        <v>4.9999999999999156E-2</v>
      </c>
      <c r="AV28" s="20">
        <f t="shared" si="7"/>
        <v>30.980000000000373</v>
      </c>
      <c r="AW28" s="20">
        <f t="shared" si="7"/>
        <v>218.80999999999869</v>
      </c>
      <c r="AX28" s="20">
        <f t="shared" si="7"/>
        <v>70.479999999999649</v>
      </c>
      <c r="AY28" s="20">
        <f t="shared" si="7"/>
        <v>183.39999999999878</v>
      </c>
      <c r="AZ28" s="20">
        <f t="shared" si="7"/>
        <v>266.31000000000006</v>
      </c>
      <c r="BA28" s="17">
        <v>4.78</v>
      </c>
      <c r="BB28" s="17">
        <v>1.93</v>
      </c>
      <c r="BC28" s="17">
        <v>1.43</v>
      </c>
      <c r="BD28" s="17">
        <v>0.71</v>
      </c>
      <c r="BE28" s="17">
        <v>0.56000000000000005</v>
      </c>
      <c r="BF28" s="17">
        <v>0</v>
      </c>
      <c r="BG28" s="17">
        <v>0</v>
      </c>
      <c r="BH28" s="17">
        <v>0.27</v>
      </c>
      <c r="BI28" s="17">
        <v>1.89</v>
      </c>
      <c r="BJ28" s="17">
        <v>0.61</v>
      </c>
      <c r="BK28" s="17">
        <v>1.59</v>
      </c>
      <c r="BL28" s="17">
        <v>2.31</v>
      </c>
      <c r="BM28" s="20">
        <f t="shared" si="8"/>
        <v>564.66999999999985</v>
      </c>
      <c r="BN28" s="20">
        <f t="shared" si="8"/>
        <v>228.14999999999958</v>
      </c>
      <c r="BO28" s="20">
        <f t="shared" si="8"/>
        <v>168.21000000000032</v>
      </c>
      <c r="BP28" s="20">
        <f t="shared" si="8"/>
        <v>83.06000000000104</v>
      </c>
      <c r="BQ28" s="20">
        <f t="shared" si="8"/>
        <v>65.249999999999943</v>
      </c>
      <c r="BR28" s="20">
        <f t="shared" si="8"/>
        <v>0</v>
      </c>
      <c r="BS28" s="20">
        <f t="shared" si="8"/>
        <v>4.9999999999999156E-2</v>
      </c>
      <c r="BT28" s="20">
        <f t="shared" si="8"/>
        <v>31.250000000000373</v>
      </c>
      <c r="BU28" s="20">
        <f t="shared" si="8"/>
        <v>220.69999999999868</v>
      </c>
      <c r="BV28" s="20">
        <f t="shared" si="8"/>
        <v>71.089999999999648</v>
      </c>
      <c r="BW28" s="20">
        <f t="shared" si="8"/>
        <v>184.98999999999879</v>
      </c>
      <c r="BX28" s="20">
        <f t="shared" si="8"/>
        <v>268.62000000000006</v>
      </c>
      <c r="BY28" s="17">
        <f t="shared" si="3"/>
        <v>1371.1899999999973</v>
      </c>
      <c r="BZ28" s="17">
        <f t="shared" si="4"/>
        <v>68.560000000000215</v>
      </c>
      <c r="CA28" s="17">
        <f t="shared" si="5"/>
        <v>446.29000000000065</v>
      </c>
      <c r="CB28" s="17">
        <f t="shared" si="6"/>
        <v>1886.0399999999986</v>
      </c>
    </row>
    <row r="29" spans="1:80" x14ac:dyDescent="0.25">
      <c r="A29" t="str">
        <f t="shared" si="0"/>
        <v>CETC.BCHEXP</v>
      </c>
      <c r="B29" s="1" t="s">
        <v>647</v>
      </c>
      <c r="C29" s="1" t="s">
        <v>827</v>
      </c>
      <c r="D29" s="1" t="s">
        <v>28</v>
      </c>
      <c r="E29" s="17">
        <v>0</v>
      </c>
      <c r="F29" s="17">
        <v>0</v>
      </c>
      <c r="G29" s="17">
        <v>0</v>
      </c>
      <c r="H29" s="17">
        <v>0</v>
      </c>
      <c r="I29" s="17">
        <v>0</v>
      </c>
      <c r="J29" s="17">
        <v>0</v>
      </c>
      <c r="K29" s="17">
        <v>0</v>
      </c>
      <c r="L29" s="17">
        <v>0</v>
      </c>
      <c r="M29" s="17">
        <v>0</v>
      </c>
      <c r="N29" s="17">
        <v>0</v>
      </c>
      <c r="O29" s="17">
        <v>0</v>
      </c>
      <c r="P29" s="17">
        <v>9.9999999999980105E-3</v>
      </c>
      <c r="Q29" s="20">
        <v>0</v>
      </c>
      <c r="R29" s="20">
        <v>0</v>
      </c>
      <c r="S29" s="20">
        <v>0</v>
      </c>
      <c r="T29" s="20">
        <v>0</v>
      </c>
      <c r="U29" s="20">
        <v>0</v>
      </c>
      <c r="V29" s="20">
        <v>0</v>
      </c>
      <c r="W29" s="20">
        <v>0</v>
      </c>
      <c r="X29" s="20">
        <v>0</v>
      </c>
      <c r="Y29" s="20">
        <v>0</v>
      </c>
      <c r="Z29" s="20">
        <v>0</v>
      </c>
      <c r="AA29" s="20">
        <v>0</v>
      </c>
      <c r="AB29" s="20">
        <v>0</v>
      </c>
      <c r="AC29" s="17">
        <v>0</v>
      </c>
      <c r="AD29" s="17">
        <v>0</v>
      </c>
      <c r="AE29" s="17">
        <v>0</v>
      </c>
      <c r="AF29" s="17">
        <v>0</v>
      </c>
      <c r="AG29" s="17">
        <v>0</v>
      </c>
      <c r="AH29" s="17">
        <v>0</v>
      </c>
      <c r="AI29" s="17">
        <v>0</v>
      </c>
      <c r="AJ29" s="17">
        <v>0</v>
      </c>
      <c r="AK29" s="17">
        <v>0</v>
      </c>
      <c r="AL29" s="17">
        <v>0</v>
      </c>
      <c r="AM29" s="17">
        <v>0</v>
      </c>
      <c r="AN29" s="17">
        <v>0</v>
      </c>
      <c r="AO29" s="20">
        <f t="shared" si="7"/>
        <v>0</v>
      </c>
      <c r="AP29" s="20">
        <f t="shared" si="7"/>
        <v>0</v>
      </c>
      <c r="AQ29" s="20">
        <f t="shared" si="7"/>
        <v>0</v>
      </c>
      <c r="AR29" s="20">
        <f t="shared" si="7"/>
        <v>0</v>
      </c>
      <c r="AS29" s="20">
        <f t="shared" si="7"/>
        <v>0</v>
      </c>
      <c r="AT29" s="20">
        <f t="shared" si="7"/>
        <v>0</v>
      </c>
      <c r="AU29" s="20">
        <f t="shared" si="7"/>
        <v>0</v>
      </c>
      <c r="AV29" s="20">
        <f t="shared" si="7"/>
        <v>0</v>
      </c>
      <c r="AW29" s="20">
        <f t="shared" si="7"/>
        <v>0</v>
      </c>
      <c r="AX29" s="20">
        <f t="shared" si="7"/>
        <v>0</v>
      </c>
      <c r="AY29" s="20">
        <f t="shared" si="7"/>
        <v>0</v>
      </c>
      <c r="AZ29" s="20">
        <f t="shared" si="7"/>
        <v>9.9999999999980105E-3</v>
      </c>
      <c r="BA29" s="17">
        <v>0</v>
      </c>
      <c r="BB29" s="17">
        <v>0</v>
      </c>
      <c r="BC29" s="17">
        <v>0</v>
      </c>
      <c r="BD29" s="17">
        <v>0</v>
      </c>
      <c r="BE29" s="17">
        <v>0</v>
      </c>
      <c r="BF29" s="17">
        <v>0</v>
      </c>
      <c r="BG29" s="17">
        <v>0</v>
      </c>
      <c r="BH29" s="17">
        <v>0</v>
      </c>
      <c r="BI29" s="17">
        <v>0</v>
      </c>
      <c r="BJ29" s="17">
        <v>0</v>
      </c>
      <c r="BK29" s="17">
        <v>0</v>
      </c>
      <c r="BL29" s="17">
        <v>0</v>
      </c>
      <c r="BM29" s="20">
        <f t="shared" si="8"/>
        <v>0</v>
      </c>
      <c r="BN29" s="20">
        <f t="shared" si="8"/>
        <v>0</v>
      </c>
      <c r="BO29" s="20">
        <f t="shared" si="8"/>
        <v>0</v>
      </c>
      <c r="BP29" s="20">
        <f t="shared" si="8"/>
        <v>0</v>
      </c>
      <c r="BQ29" s="20">
        <f t="shared" si="8"/>
        <v>0</v>
      </c>
      <c r="BR29" s="20">
        <f t="shared" si="8"/>
        <v>0</v>
      </c>
      <c r="BS29" s="20">
        <f t="shared" si="8"/>
        <v>0</v>
      </c>
      <c r="BT29" s="20">
        <f t="shared" si="8"/>
        <v>0</v>
      </c>
      <c r="BU29" s="20">
        <f t="shared" si="8"/>
        <v>0</v>
      </c>
      <c r="BV29" s="20">
        <f t="shared" si="8"/>
        <v>0</v>
      </c>
      <c r="BW29" s="20">
        <f t="shared" si="8"/>
        <v>0</v>
      </c>
      <c r="BX29" s="20">
        <f t="shared" si="8"/>
        <v>9.9999999999980105E-3</v>
      </c>
      <c r="BY29" s="17">
        <f t="shared" si="3"/>
        <v>9.9999999999980105E-3</v>
      </c>
      <c r="BZ29" s="17">
        <f t="shared" si="4"/>
        <v>0</v>
      </c>
      <c r="CA29" s="17">
        <f t="shared" si="5"/>
        <v>0</v>
      </c>
      <c r="CB29" s="17">
        <f t="shared" si="6"/>
        <v>9.9999999999980105E-3</v>
      </c>
    </row>
    <row r="30" spans="1:80" x14ac:dyDescent="0.25">
      <c r="A30" t="str">
        <f t="shared" si="0"/>
        <v>CECO.BCHIMP</v>
      </c>
      <c r="B30" s="1" t="s">
        <v>687</v>
      </c>
      <c r="C30" s="1" t="s">
        <v>688</v>
      </c>
      <c r="D30" s="1" t="s">
        <v>21</v>
      </c>
      <c r="E30" s="17">
        <v>0.92000000000000171</v>
      </c>
      <c r="F30" s="17">
        <v>3.1700000000000159</v>
      </c>
      <c r="G30" s="17">
        <v>4.6100000000000136</v>
      </c>
      <c r="H30" s="17">
        <v>3.160000000000025</v>
      </c>
      <c r="I30" s="17">
        <v>2.3500000000000227</v>
      </c>
      <c r="J30" s="17">
        <v>3.6200000000000045</v>
      </c>
      <c r="K30" s="17">
        <v>5.0199999999999818</v>
      </c>
      <c r="L30" s="17">
        <v>5.0499999999999545</v>
      </c>
      <c r="M30" s="17">
        <v>0</v>
      </c>
      <c r="N30" s="17">
        <v>0.19000000000000128</v>
      </c>
      <c r="O30" s="17">
        <v>0</v>
      </c>
      <c r="P30" s="17">
        <v>0</v>
      </c>
      <c r="Q30" s="20">
        <v>4.0000000000000036E-2</v>
      </c>
      <c r="R30" s="20">
        <v>0.16000000000000014</v>
      </c>
      <c r="S30" s="20">
        <v>0.22999999999999687</v>
      </c>
      <c r="T30" s="20">
        <v>0.16000000000000014</v>
      </c>
      <c r="U30" s="20">
        <v>0.10999999999999943</v>
      </c>
      <c r="V30" s="20">
        <v>0.18000000000000149</v>
      </c>
      <c r="W30" s="20">
        <v>0.25</v>
      </c>
      <c r="X30" s="20">
        <v>0.25</v>
      </c>
      <c r="Y30" s="20">
        <v>0</v>
      </c>
      <c r="Z30" s="20">
        <v>1.0000000000000009E-2</v>
      </c>
      <c r="AA30" s="20">
        <v>0</v>
      </c>
      <c r="AB30" s="20">
        <v>0</v>
      </c>
      <c r="AC30" s="17">
        <v>0.28999999999999915</v>
      </c>
      <c r="AD30" s="17">
        <v>1.0099999999999909</v>
      </c>
      <c r="AE30" s="17">
        <v>1.460000000000008</v>
      </c>
      <c r="AF30" s="17">
        <v>1</v>
      </c>
      <c r="AG30" s="17">
        <v>0.74000000000000199</v>
      </c>
      <c r="AH30" s="17">
        <v>1.1299999999999955</v>
      </c>
      <c r="AI30" s="17">
        <v>1.5699999999999932</v>
      </c>
      <c r="AJ30" s="17">
        <v>1.5600000000000023</v>
      </c>
      <c r="AK30" s="17">
        <v>0</v>
      </c>
      <c r="AL30" s="17">
        <v>5.9999999999999609E-2</v>
      </c>
      <c r="AM30" s="17">
        <v>0</v>
      </c>
      <c r="AN30" s="17">
        <v>0</v>
      </c>
      <c r="AO30" s="20">
        <f t="shared" si="7"/>
        <v>1.2500000000000009</v>
      </c>
      <c r="AP30" s="20">
        <f t="shared" si="7"/>
        <v>4.340000000000007</v>
      </c>
      <c r="AQ30" s="20">
        <f t="shared" si="7"/>
        <v>6.3000000000000185</v>
      </c>
      <c r="AR30" s="20">
        <f t="shared" si="7"/>
        <v>4.3200000000000252</v>
      </c>
      <c r="AS30" s="20">
        <f t="shared" si="7"/>
        <v>3.2000000000000242</v>
      </c>
      <c r="AT30" s="20">
        <f t="shared" si="7"/>
        <v>4.9300000000000015</v>
      </c>
      <c r="AU30" s="20">
        <f t="shared" si="7"/>
        <v>6.839999999999975</v>
      </c>
      <c r="AV30" s="20">
        <f t="shared" si="7"/>
        <v>6.8599999999999568</v>
      </c>
      <c r="AW30" s="20">
        <f t="shared" si="7"/>
        <v>0</v>
      </c>
      <c r="AX30" s="20">
        <f t="shared" si="7"/>
        <v>0.2600000000000009</v>
      </c>
      <c r="AY30" s="20">
        <f t="shared" si="7"/>
        <v>0</v>
      </c>
      <c r="AZ30" s="20">
        <f t="shared" si="7"/>
        <v>0</v>
      </c>
      <c r="BA30" s="17">
        <v>0.01</v>
      </c>
      <c r="BB30" s="17">
        <v>0.04</v>
      </c>
      <c r="BC30" s="17">
        <v>0.05</v>
      </c>
      <c r="BD30" s="17">
        <v>0.04</v>
      </c>
      <c r="BE30" s="17">
        <v>0.03</v>
      </c>
      <c r="BF30" s="17">
        <v>0.04</v>
      </c>
      <c r="BG30" s="17">
        <v>0.06</v>
      </c>
      <c r="BH30" s="17">
        <v>0.06</v>
      </c>
      <c r="BI30" s="17">
        <v>0</v>
      </c>
      <c r="BJ30" s="17">
        <v>0</v>
      </c>
      <c r="BK30" s="17">
        <v>0</v>
      </c>
      <c r="BL30" s="17">
        <v>0</v>
      </c>
      <c r="BM30" s="20">
        <f t="shared" si="8"/>
        <v>1.2600000000000009</v>
      </c>
      <c r="BN30" s="20">
        <f t="shared" si="8"/>
        <v>4.380000000000007</v>
      </c>
      <c r="BO30" s="20">
        <f t="shared" si="8"/>
        <v>6.3500000000000183</v>
      </c>
      <c r="BP30" s="20">
        <f t="shared" si="8"/>
        <v>4.3600000000000252</v>
      </c>
      <c r="BQ30" s="20">
        <f t="shared" si="8"/>
        <v>3.230000000000024</v>
      </c>
      <c r="BR30" s="20">
        <f t="shared" si="8"/>
        <v>4.9700000000000015</v>
      </c>
      <c r="BS30" s="20">
        <f t="shared" si="8"/>
        <v>6.8999999999999746</v>
      </c>
      <c r="BT30" s="20">
        <f t="shared" si="8"/>
        <v>6.9199999999999564</v>
      </c>
      <c r="BU30" s="20">
        <f t="shared" si="8"/>
        <v>0</v>
      </c>
      <c r="BV30" s="20">
        <f t="shared" si="8"/>
        <v>0.2600000000000009</v>
      </c>
      <c r="BW30" s="20">
        <f t="shared" si="8"/>
        <v>0</v>
      </c>
      <c r="BX30" s="20">
        <f t="shared" si="8"/>
        <v>0</v>
      </c>
      <c r="BY30" s="17">
        <f t="shared" si="3"/>
        <v>28.090000000000021</v>
      </c>
      <c r="BZ30" s="17">
        <f t="shared" si="4"/>
        <v>1.3899999999999981</v>
      </c>
      <c r="CA30" s="17">
        <f t="shared" si="5"/>
        <v>9.1499999999999879</v>
      </c>
      <c r="CB30" s="17">
        <f t="shared" si="6"/>
        <v>38.63000000000001</v>
      </c>
    </row>
    <row r="31" spans="1:80" x14ac:dyDescent="0.25">
      <c r="A31" t="str">
        <f t="shared" si="0"/>
        <v>CAEC.CES1</v>
      </c>
      <c r="B31" s="1" t="s">
        <v>49</v>
      </c>
      <c r="C31" s="1" t="s">
        <v>50</v>
      </c>
      <c r="D31" s="1" t="s">
        <v>51</v>
      </c>
      <c r="E31" s="17">
        <v>2769.5</v>
      </c>
      <c r="F31" s="17">
        <v>715.91999999999098</v>
      </c>
      <c r="G31" s="17">
        <v>962.11000000001513</v>
      </c>
      <c r="H31" s="17">
        <v>341.58000000000175</v>
      </c>
      <c r="I31" s="17">
        <v>580.98999999999796</v>
      </c>
      <c r="J31" s="17">
        <v>957.41000000000349</v>
      </c>
      <c r="K31" s="17">
        <v>828.48999999999069</v>
      </c>
      <c r="L31" s="17">
        <v>391.07999999999447</v>
      </c>
      <c r="M31" s="17">
        <v>2790.7099999999627</v>
      </c>
      <c r="N31" s="17">
        <v>1051.609999999986</v>
      </c>
      <c r="O31" s="17">
        <v>1770.9399999999732</v>
      </c>
      <c r="P31" s="17">
        <v>475.9600000000064</v>
      </c>
      <c r="Q31" s="20">
        <v>138.46999999999935</v>
      </c>
      <c r="R31" s="20">
        <v>35.789999999999964</v>
      </c>
      <c r="S31" s="20">
        <v>48.099999999999909</v>
      </c>
      <c r="T31" s="20">
        <v>17.080000000000155</v>
      </c>
      <c r="U31" s="20">
        <v>29.050000000000182</v>
      </c>
      <c r="V31" s="20">
        <v>47.869999999999891</v>
      </c>
      <c r="W31" s="20">
        <v>41.419999999999618</v>
      </c>
      <c r="X31" s="20">
        <v>19.559999999999945</v>
      </c>
      <c r="Y31" s="20">
        <v>139.53000000000065</v>
      </c>
      <c r="Z31" s="20">
        <v>52.579999999999927</v>
      </c>
      <c r="AA31" s="20">
        <v>88.549999999999272</v>
      </c>
      <c r="AB31" s="20">
        <v>23.789999999999964</v>
      </c>
      <c r="AC31" s="17">
        <v>892.25</v>
      </c>
      <c r="AD31" s="17">
        <v>228.97999999999956</v>
      </c>
      <c r="AE31" s="17">
        <v>305.69000000000233</v>
      </c>
      <c r="AF31" s="17">
        <v>107.88000000000102</v>
      </c>
      <c r="AG31" s="17">
        <v>182.52000000000044</v>
      </c>
      <c r="AH31" s="17">
        <v>299.15999999999985</v>
      </c>
      <c r="AI31" s="17">
        <v>257.52000000000044</v>
      </c>
      <c r="AJ31" s="17">
        <v>120.89000000000124</v>
      </c>
      <c r="AK31" s="17">
        <v>857.94999999999709</v>
      </c>
      <c r="AL31" s="17">
        <v>321.56999999999971</v>
      </c>
      <c r="AM31" s="17">
        <v>538.52999999999884</v>
      </c>
      <c r="AN31" s="17">
        <v>143.94999999999891</v>
      </c>
      <c r="AO31" s="20">
        <f t="shared" si="7"/>
        <v>3800.2199999999993</v>
      </c>
      <c r="AP31" s="20">
        <f t="shared" si="7"/>
        <v>980.6899999999905</v>
      </c>
      <c r="AQ31" s="20">
        <f t="shared" si="7"/>
        <v>1315.9000000000174</v>
      </c>
      <c r="AR31" s="20">
        <f t="shared" si="7"/>
        <v>466.54000000000292</v>
      </c>
      <c r="AS31" s="20">
        <f t="shared" si="7"/>
        <v>792.55999999999858</v>
      </c>
      <c r="AT31" s="20">
        <f t="shared" si="7"/>
        <v>1304.4400000000032</v>
      </c>
      <c r="AU31" s="20">
        <f t="shared" si="7"/>
        <v>1127.4299999999907</v>
      </c>
      <c r="AV31" s="20">
        <f t="shared" si="7"/>
        <v>531.52999999999565</v>
      </c>
      <c r="AW31" s="20">
        <f t="shared" si="7"/>
        <v>3788.1899999999605</v>
      </c>
      <c r="AX31" s="20">
        <f t="shared" si="7"/>
        <v>1425.7599999999857</v>
      </c>
      <c r="AY31" s="20">
        <f t="shared" si="7"/>
        <v>2398.0199999999713</v>
      </c>
      <c r="AZ31" s="20">
        <f t="shared" si="7"/>
        <v>643.70000000000528</v>
      </c>
      <c r="BA31" s="17">
        <v>32.44</v>
      </c>
      <c r="BB31" s="17">
        <v>8.39</v>
      </c>
      <c r="BC31" s="17">
        <v>11.27</v>
      </c>
      <c r="BD31" s="17">
        <v>4</v>
      </c>
      <c r="BE31" s="17">
        <v>6.8</v>
      </c>
      <c r="BF31" s="17">
        <v>11.21</v>
      </c>
      <c r="BG31" s="17">
        <v>9.6999999999999993</v>
      </c>
      <c r="BH31" s="17">
        <v>4.58</v>
      </c>
      <c r="BI31" s="17">
        <v>32.69</v>
      </c>
      <c r="BJ31" s="17">
        <v>12.32</v>
      </c>
      <c r="BK31" s="17">
        <v>20.74</v>
      </c>
      <c r="BL31" s="17">
        <v>5.57</v>
      </c>
      <c r="BM31" s="20">
        <f t="shared" si="8"/>
        <v>3832.6599999999994</v>
      </c>
      <c r="BN31" s="20">
        <f t="shared" si="8"/>
        <v>989.07999999999049</v>
      </c>
      <c r="BO31" s="20">
        <f t="shared" si="8"/>
        <v>1327.1700000000174</v>
      </c>
      <c r="BP31" s="20">
        <f t="shared" si="8"/>
        <v>470.54000000000292</v>
      </c>
      <c r="BQ31" s="20">
        <f t="shared" si="8"/>
        <v>799.35999999999854</v>
      </c>
      <c r="BR31" s="20">
        <f t="shared" si="8"/>
        <v>1315.6500000000033</v>
      </c>
      <c r="BS31" s="20">
        <f t="shared" si="8"/>
        <v>1137.1299999999908</v>
      </c>
      <c r="BT31" s="20">
        <f t="shared" si="8"/>
        <v>536.10999999999569</v>
      </c>
      <c r="BU31" s="20">
        <f t="shared" si="8"/>
        <v>3820.8799999999605</v>
      </c>
      <c r="BV31" s="20">
        <f t="shared" si="8"/>
        <v>1438.0799999999856</v>
      </c>
      <c r="BW31" s="20">
        <f t="shared" si="8"/>
        <v>2418.7599999999711</v>
      </c>
      <c r="BX31" s="20">
        <f t="shared" si="8"/>
        <v>649.27000000000533</v>
      </c>
      <c r="BY31" s="17">
        <f t="shared" si="3"/>
        <v>13636.299999999923</v>
      </c>
      <c r="BZ31" s="17">
        <f t="shared" si="4"/>
        <v>681.78999999999883</v>
      </c>
      <c r="CA31" s="17">
        <f t="shared" si="5"/>
        <v>4416.5999999999985</v>
      </c>
      <c r="CB31" s="17">
        <f t="shared" si="6"/>
        <v>18734.689999999919</v>
      </c>
    </row>
    <row r="32" spans="1:80" x14ac:dyDescent="0.25">
      <c r="A32" t="str">
        <f t="shared" si="0"/>
        <v>CAEC.CES2</v>
      </c>
      <c r="B32" s="1" t="s">
        <v>49</v>
      </c>
      <c r="C32" s="1" t="s">
        <v>52</v>
      </c>
      <c r="D32" s="1" t="s">
        <v>51</v>
      </c>
      <c r="E32" s="17">
        <v>1722.6000000000058</v>
      </c>
      <c r="F32" s="17">
        <v>421.04000000000087</v>
      </c>
      <c r="G32" s="17">
        <v>553.94999999999709</v>
      </c>
      <c r="H32" s="17">
        <v>205.90999999999985</v>
      </c>
      <c r="I32" s="17">
        <v>364.30000000000291</v>
      </c>
      <c r="J32" s="17">
        <v>661.08000000000175</v>
      </c>
      <c r="K32" s="17">
        <v>515.65999999999622</v>
      </c>
      <c r="L32" s="17">
        <v>245.59000000000378</v>
      </c>
      <c r="M32" s="17">
        <v>1932.8100000000268</v>
      </c>
      <c r="N32" s="17">
        <v>655.40000000000873</v>
      </c>
      <c r="O32" s="17">
        <v>1163.1199999999953</v>
      </c>
      <c r="P32" s="17">
        <v>272.37999999999738</v>
      </c>
      <c r="Q32" s="20">
        <v>86.130000000000109</v>
      </c>
      <c r="R32" s="20">
        <v>21.059999999999945</v>
      </c>
      <c r="S32" s="20">
        <v>27.700000000000273</v>
      </c>
      <c r="T32" s="20">
        <v>10.300000000000068</v>
      </c>
      <c r="U32" s="20">
        <v>18.2199999999998</v>
      </c>
      <c r="V32" s="20">
        <v>33.050000000000182</v>
      </c>
      <c r="W32" s="20">
        <v>25.7800000000002</v>
      </c>
      <c r="X32" s="20">
        <v>12.279999999999973</v>
      </c>
      <c r="Y32" s="20">
        <v>96.640000000000327</v>
      </c>
      <c r="Z32" s="20">
        <v>32.769999999999982</v>
      </c>
      <c r="AA32" s="20">
        <v>58.159999999999854</v>
      </c>
      <c r="AB32" s="20">
        <v>13.619999999999891</v>
      </c>
      <c r="AC32" s="17">
        <v>554.97000000000116</v>
      </c>
      <c r="AD32" s="17">
        <v>134.67000000000007</v>
      </c>
      <c r="AE32" s="17">
        <v>176</v>
      </c>
      <c r="AF32" s="17">
        <v>65.029999999999745</v>
      </c>
      <c r="AG32" s="17">
        <v>114.45999999999913</v>
      </c>
      <c r="AH32" s="17">
        <v>206.56999999999971</v>
      </c>
      <c r="AI32" s="17">
        <v>160.28000000000065</v>
      </c>
      <c r="AJ32" s="17">
        <v>75.920000000000073</v>
      </c>
      <c r="AK32" s="17">
        <v>594.19999999999709</v>
      </c>
      <c r="AL32" s="17">
        <v>200.40999999999985</v>
      </c>
      <c r="AM32" s="17">
        <v>353.68999999999869</v>
      </c>
      <c r="AN32" s="17">
        <v>82.380000000000109</v>
      </c>
      <c r="AO32" s="20">
        <f t="shared" si="7"/>
        <v>2363.7000000000071</v>
      </c>
      <c r="AP32" s="20">
        <f t="shared" si="7"/>
        <v>576.77000000000089</v>
      </c>
      <c r="AQ32" s="20">
        <f t="shared" si="7"/>
        <v>757.64999999999736</v>
      </c>
      <c r="AR32" s="20">
        <f t="shared" si="7"/>
        <v>281.23999999999967</v>
      </c>
      <c r="AS32" s="20">
        <f t="shared" si="7"/>
        <v>496.98000000000184</v>
      </c>
      <c r="AT32" s="20">
        <f t="shared" si="7"/>
        <v>900.70000000000164</v>
      </c>
      <c r="AU32" s="20">
        <f t="shared" si="7"/>
        <v>701.71999999999707</v>
      </c>
      <c r="AV32" s="20">
        <f t="shared" si="7"/>
        <v>333.79000000000383</v>
      </c>
      <c r="AW32" s="20">
        <f t="shared" si="7"/>
        <v>2623.6500000000242</v>
      </c>
      <c r="AX32" s="20">
        <f t="shared" si="7"/>
        <v>888.58000000000857</v>
      </c>
      <c r="AY32" s="20">
        <f t="shared" si="7"/>
        <v>1574.9699999999939</v>
      </c>
      <c r="AZ32" s="20">
        <f t="shared" si="7"/>
        <v>368.37999999999738</v>
      </c>
      <c r="BA32" s="17">
        <v>20.18</v>
      </c>
      <c r="BB32" s="17">
        <v>4.93</v>
      </c>
      <c r="BC32" s="17">
        <v>6.49</v>
      </c>
      <c r="BD32" s="17">
        <v>2.41</v>
      </c>
      <c r="BE32" s="17">
        <v>4.2699999999999996</v>
      </c>
      <c r="BF32" s="17">
        <v>7.74</v>
      </c>
      <c r="BG32" s="17">
        <v>6.04</v>
      </c>
      <c r="BH32" s="17">
        <v>2.88</v>
      </c>
      <c r="BI32" s="17">
        <v>22.64</v>
      </c>
      <c r="BJ32" s="17">
        <v>7.68</v>
      </c>
      <c r="BK32" s="17">
        <v>13.62</v>
      </c>
      <c r="BL32" s="17">
        <v>3.19</v>
      </c>
      <c r="BM32" s="20">
        <f t="shared" si="8"/>
        <v>2383.8800000000069</v>
      </c>
      <c r="BN32" s="20">
        <f t="shared" si="8"/>
        <v>581.70000000000084</v>
      </c>
      <c r="BO32" s="20">
        <f t="shared" si="8"/>
        <v>764.13999999999737</v>
      </c>
      <c r="BP32" s="20">
        <f t="shared" si="8"/>
        <v>283.64999999999969</v>
      </c>
      <c r="BQ32" s="20">
        <f t="shared" si="8"/>
        <v>501.25000000000182</v>
      </c>
      <c r="BR32" s="20">
        <f t="shared" si="8"/>
        <v>908.44000000000165</v>
      </c>
      <c r="BS32" s="20">
        <f t="shared" si="8"/>
        <v>707.75999999999704</v>
      </c>
      <c r="BT32" s="20">
        <f t="shared" si="8"/>
        <v>336.67000000000382</v>
      </c>
      <c r="BU32" s="20">
        <f t="shared" si="8"/>
        <v>2646.2900000000241</v>
      </c>
      <c r="BV32" s="20">
        <f t="shared" si="8"/>
        <v>896.26000000000852</v>
      </c>
      <c r="BW32" s="20">
        <f t="shared" si="8"/>
        <v>1588.5899999999938</v>
      </c>
      <c r="BX32" s="20">
        <f t="shared" si="8"/>
        <v>371.56999999999738</v>
      </c>
      <c r="BY32" s="17">
        <f t="shared" si="3"/>
        <v>8713.8400000000365</v>
      </c>
      <c r="BZ32" s="17">
        <f t="shared" si="4"/>
        <v>435.7100000000006</v>
      </c>
      <c r="CA32" s="17">
        <f t="shared" si="5"/>
        <v>2820.6499999999951</v>
      </c>
      <c r="CB32" s="17">
        <f t="shared" si="6"/>
        <v>11970.200000000035</v>
      </c>
    </row>
    <row r="33" spans="1:80" x14ac:dyDescent="0.25">
      <c r="A33" t="str">
        <f t="shared" si="0"/>
        <v>CGEC.BCHIMP</v>
      </c>
      <c r="B33" s="1" t="s">
        <v>649</v>
      </c>
      <c r="C33" s="1" t="s">
        <v>818</v>
      </c>
      <c r="D33" s="1" t="s">
        <v>21</v>
      </c>
      <c r="E33" s="17">
        <v>36</v>
      </c>
      <c r="F33" s="17">
        <v>1.3599999999999852</v>
      </c>
      <c r="G33" s="17">
        <v>1.3199999999999932</v>
      </c>
      <c r="H33" s="17">
        <v>0.46999999999999886</v>
      </c>
      <c r="I33" s="17">
        <v>0.68999999999999773</v>
      </c>
      <c r="J33" s="17">
        <v>1.0800000000000125</v>
      </c>
      <c r="K33" s="17">
        <v>1.2099999999999937</v>
      </c>
      <c r="L33" s="17">
        <v>7.6000000000001364</v>
      </c>
      <c r="M33" s="17">
        <v>0</v>
      </c>
      <c r="N33" s="17">
        <v>0</v>
      </c>
      <c r="O33" s="17">
        <v>0.16999999999999993</v>
      </c>
      <c r="P33" s="17">
        <v>2.160000000000025</v>
      </c>
      <c r="Q33" s="20">
        <v>1.7999999999999829</v>
      </c>
      <c r="R33" s="20">
        <v>5.9999999999999609E-2</v>
      </c>
      <c r="S33" s="20">
        <v>6.0000000000000497E-2</v>
      </c>
      <c r="T33" s="20">
        <v>3.0000000000000027E-2</v>
      </c>
      <c r="U33" s="20">
        <v>3.0000000000000249E-2</v>
      </c>
      <c r="V33" s="20">
        <v>4.9999999999999822E-2</v>
      </c>
      <c r="W33" s="20">
        <v>6.0000000000000497E-2</v>
      </c>
      <c r="X33" s="20">
        <v>0.37999999999999901</v>
      </c>
      <c r="Y33" s="20">
        <v>0</v>
      </c>
      <c r="Z33" s="20">
        <v>0</v>
      </c>
      <c r="AA33" s="20">
        <v>1.0000000000000009E-2</v>
      </c>
      <c r="AB33" s="20">
        <v>0.10999999999999943</v>
      </c>
      <c r="AC33" s="17">
        <v>11.600000000000023</v>
      </c>
      <c r="AD33" s="17">
        <v>0.43000000000000327</v>
      </c>
      <c r="AE33" s="17">
        <v>0.42000000000000171</v>
      </c>
      <c r="AF33" s="17">
        <v>0.15000000000000036</v>
      </c>
      <c r="AG33" s="17">
        <v>0.22000000000000064</v>
      </c>
      <c r="AH33" s="17">
        <v>0.33999999999999986</v>
      </c>
      <c r="AI33" s="17">
        <v>0.37999999999999901</v>
      </c>
      <c r="AJ33" s="17">
        <v>2.3499999999999943</v>
      </c>
      <c r="AK33" s="17">
        <v>0</v>
      </c>
      <c r="AL33" s="17">
        <v>0</v>
      </c>
      <c r="AM33" s="17">
        <v>5.0000000000000266E-2</v>
      </c>
      <c r="AN33" s="17">
        <v>0.64999999999999858</v>
      </c>
      <c r="AO33" s="20">
        <f t="shared" si="7"/>
        <v>49.400000000000006</v>
      </c>
      <c r="AP33" s="20">
        <f t="shared" si="7"/>
        <v>1.8499999999999881</v>
      </c>
      <c r="AQ33" s="20">
        <f t="shared" si="7"/>
        <v>1.7999999999999954</v>
      </c>
      <c r="AR33" s="20">
        <f t="shared" si="7"/>
        <v>0.64999999999999925</v>
      </c>
      <c r="AS33" s="20">
        <f t="shared" si="7"/>
        <v>0.93999999999999861</v>
      </c>
      <c r="AT33" s="20">
        <f t="shared" si="7"/>
        <v>1.4700000000000122</v>
      </c>
      <c r="AU33" s="20">
        <f t="shared" si="7"/>
        <v>1.6499999999999932</v>
      </c>
      <c r="AV33" s="20">
        <f t="shared" si="7"/>
        <v>10.33000000000013</v>
      </c>
      <c r="AW33" s="20">
        <f t="shared" si="7"/>
        <v>0</v>
      </c>
      <c r="AX33" s="20">
        <f t="shared" si="7"/>
        <v>0</v>
      </c>
      <c r="AY33" s="20">
        <f t="shared" si="7"/>
        <v>0.2300000000000002</v>
      </c>
      <c r="AZ33" s="20">
        <f t="shared" si="7"/>
        <v>2.920000000000023</v>
      </c>
      <c r="BA33" s="17">
        <v>0.42</v>
      </c>
      <c r="BB33" s="17">
        <v>0.02</v>
      </c>
      <c r="BC33" s="17">
        <v>0.02</v>
      </c>
      <c r="BD33" s="17">
        <v>0.01</v>
      </c>
      <c r="BE33" s="17">
        <v>0.01</v>
      </c>
      <c r="BF33" s="17">
        <v>0.01</v>
      </c>
      <c r="BG33" s="17">
        <v>0.01</v>
      </c>
      <c r="BH33" s="17">
        <v>0.09</v>
      </c>
      <c r="BI33" s="17">
        <v>0</v>
      </c>
      <c r="BJ33" s="17">
        <v>0</v>
      </c>
      <c r="BK33" s="17">
        <v>0</v>
      </c>
      <c r="BL33" s="17">
        <v>0.03</v>
      </c>
      <c r="BM33" s="20">
        <f t="shared" si="8"/>
        <v>49.820000000000007</v>
      </c>
      <c r="BN33" s="20">
        <f t="shared" si="8"/>
        <v>1.8699999999999881</v>
      </c>
      <c r="BO33" s="20">
        <f t="shared" si="8"/>
        <v>1.8199999999999954</v>
      </c>
      <c r="BP33" s="20">
        <f t="shared" si="8"/>
        <v>0.65999999999999925</v>
      </c>
      <c r="BQ33" s="20">
        <f t="shared" si="8"/>
        <v>0.94999999999999862</v>
      </c>
      <c r="BR33" s="20">
        <f t="shared" si="8"/>
        <v>1.4800000000000122</v>
      </c>
      <c r="BS33" s="20">
        <f t="shared" si="8"/>
        <v>1.6599999999999933</v>
      </c>
      <c r="BT33" s="20">
        <f t="shared" si="8"/>
        <v>10.42000000000013</v>
      </c>
      <c r="BU33" s="20">
        <f t="shared" si="8"/>
        <v>0</v>
      </c>
      <c r="BV33" s="20">
        <f t="shared" si="8"/>
        <v>0</v>
      </c>
      <c r="BW33" s="20">
        <f t="shared" si="8"/>
        <v>0.2300000000000002</v>
      </c>
      <c r="BX33" s="20">
        <f t="shared" si="8"/>
        <v>2.9500000000000228</v>
      </c>
      <c r="BY33" s="17">
        <f t="shared" si="3"/>
        <v>52.060000000000144</v>
      </c>
      <c r="BZ33" s="17">
        <f t="shared" si="4"/>
        <v>2.5899999999999821</v>
      </c>
      <c r="CA33" s="17">
        <f t="shared" si="5"/>
        <v>17.210000000000029</v>
      </c>
      <c r="CB33" s="17">
        <f t="shared" si="6"/>
        <v>71.860000000000142</v>
      </c>
    </row>
    <row r="34" spans="1:80" x14ac:dyDescent="0.25">
      <c r="A34" t="str">
        <f t="shared" si="0"/>
        <v>CMH.CMH1</v>
      </c>
      <c r="B34" s="1" t="s">
        <v>57</v>
      </c>
      <c r="C34" s="1" t="s">
        <v>58</v>
      </c>
      <c r="D34" s="1" t="s">
        <v>58</v>
      </c>
      <c r="E34" s="17">
        <v>909.7300000000032</v>
      </c>
      <c r="F34" s="17">
        <v>338.85000000000036</v>
      </c>
      <c r="G34" s="17">
        <v>242.96000000000095</v>
      </c>
      <c r="H34" s="17">
        <v>179.00999999999931</v>
      </c>
      <c r="I34" s="17">
        <v>212.1299999999992</v>
      </c>
      <c r="J34" s="17">
        <v>285.47999999999956</v>
      </c>
      <c r="K34" s="17">
        <v>655.29000000000087</v>
      </c>
      <c r="L34" s="17">
        <v>528.02000000000407</v>
      </c>
      <c r="M34" s="17">
        <v>770.83000000000175</v>
      </c>
      <c r="N34" s="17">
        <v>319.89000000000124</v>
      </c>
      <c r="O34" s="17">
        <v>928.40000000000873</v>
      </c>
      <c r="P34" s="17">
        <v>865</v>
      </c>
      <c r="Q34" s="20">
        <v>45.490000000000009</v>
      </c>
      <c r="R34" s="20">
        <v>16.939999999999941</v>
      </c>
      <c r="S34" s="20">
        <v>12.149999999999977</v>
      </c>
      <c r="T34" s="20">
        <v>8.9499999999999886</v>
      </c>
      <c r="U34" s="20">
        <v>10.609999999999957</v>
      </c>
      <c r="V34" s="20">
        <v>14.280000000000086</v>
      </c>
      <c r="W34" s="20">
        <v>32.759999999999991</v>
      </c>
      <c r="X34" s="20">
        <v>26.400000000000091</v>
      </c>
      <c r="Y34" s="20">
        <v>38.539999999999964</v>
      </c>
      <c r="Z34" s="20">
        <v>15.990000000000009</v>
      </c>
      <c r="AA34" s="20">
        <v>46.419999999999845</v>
      </c>
      <c r="AB34" s="20">
        <v>43.25</v>
      </c>
      <c r="AC34" s="17">
        <v>293.09000000000015</v>
      </c>
      <c r="AD34" s="17">
        <v>108.36999999999989</v>
      </c>
      <c r="AE34" s="17">
        <v>77.200000000000273</v>
      </c>
      <c r="AF34" s="17">
        <v>56.539999999999964</v>
      </c>
      <c r="AG34" s="17">
        <v>66.650000000000091</v>
      </c>
      <c r="AH34" s="17">
        <v>89.199999999999818</v>
      </c>
      <c r="AI34" s="17">
        <v>203.68000000000029</v>
      </c>
      <c r="AJ34" s="17">
        <v>163.23000000000047</v>
      </c>
      <c r="AK34" s="17">
        <v>236.96999999999935</v>
      </c>
      <c r="AL34" s="17">
        <v>97.820000000000164</v>
      </c>
      <c r="AM34" s="17">
        <v>282.31999999999971</v>
      </c>
      <c r="AN34" s="17">
        <v>261.61000000000058</v>
      </c>
      <c r="AO34" s="20">
        <f t="shared" si="7"/>
        <v>1248.3100000000034</v>
      </c>
      <c r="AP34" s="20">
        <f t="shared" si="7"/>
        <v>464.1600000000002</v>
      </c>
      <c r="AQ34" s="20">
        <f t="shared" si="7"/>
        <v>332.3100000000012</v>
      </c>
      <c r="AR34" s="20">
        <f t="shared" si="7"/>
        <v>244.49999999999926</v>
      </c>
      <c r="AS34" s="20">
        <f t="shared" si="7"/>
        <v>289.38999999999925</v>
      </c>
      <c r="AT34" s="20">
        <f t="shared" si="7"/>
        <v>388.95999999999947</v>
      </c>
      <c r="AU34" s="20">
        <f t="shared" si="7"/>
        <v>891.73000000000116</v>
      </c>
      <c r="AV34" s="20">
        <f t="shared" si="7"/>
        <v>717.65000000000464</v>
      </c>
      <c r="AW34" s="20">
        <f t="shared" si="7"/>
        <v>1046.3400000000011</v>
      </c>
      <c r="AX34" s="20">
        <f t="shared" si="7"/>
        <v>433.70000000000141</v>
      </c>
      <c r="AY34" s="20">
        <f t="shared" si="7"/>
        <v>1257.1400000000083</v>
      </c>
      <c r="AZ34" s="20">
        <f t="shared" si="7"/>
        <v>1169.8600000000006</v>
      </c>
      <c r="BA34" s="17">
        <v>10.65</v>
      </c>
      <c r="BB34" s="17">
        <v>3.97</v>
      </c>
      <c r="BC34" s="17">
        <v>2.85</v>
      </c>
      <c r="BD34" s="17">
        <v>2.1</v>
      </c>
      <c r="BE34" s="17">
        <v>2.48</v>
      </c>
      <c r="BF34" s="17">
        <v>3.34</v>
      </c>
      <c r="BG34" s="17">
        <v>7.67</v>
      </c>
      <c r="BH34" s="17">
        <v>6.18</v>
      </c>
      <c r="BI34" s="17">
        <v>9.0299999999999994</v>
      </c>
      <c r="BJ34" s="17">
        <v>3.75</v>
      </c>
      <c r="BK34" s="17">
        <v>10.87</v>
      </c>
      <c r="BL34" s="17">
        <v>10.130000000000001</v>
      </c>
      <c r="BM34" s="20">
        <f t="shared" si="8"/>
        <v>1258.9600000000034</v>
      </c>
      <c r="BN34" s="20">
        <f t="shared" si="8"/>
        <v>468.13000000000022</v>
      </c>
      <c r="BO34" s="20">
        <f t="shared" si="8"/>
        <v>335.16000000000122</v>
      </c>
      <c r="BP34" s="20">
        <f t="shared" si="8"/>
        <v>246.59999999999926</v>
      </c>
      <c r="BQ34" s="20">
        <f t="shared" si="8"/>
        <v>291.86999999999927</v>
      </c>
      <c r="BR34" s="20">
        <f t="shared" si="8"/>
        <v>392.29999999999944</v>
      </c>
      <c r="BS34" s="20">
        <f t="shared" si="8"/>
        <v>899.40000000000111</v>
      </c>
      <c r="BT34" s="20">
        <f t="shared" si="8"/>
        <v>723.83000000000459</v>
      </c>
      <c r="BU34" s="20">
        <f t="shared" si="8"/>
        <v>1055.370000000001</v>
      </c>
      <c r="BV34" s="20">
        <f t="shared" si="8"/>
        <v>437.45000000000141</v>
      </c>
      <c r="BW34" s="20">
        <f t="shared" si="8"/>
        <v>1268.0100000000082</v>
      </c>
      <c r="BX34" s="20">
        <f t="shared" si="8"/>
        <v>1179.9900000000007</v>
      </c>
      <c r="BY34" s="17">
        <f t="shared" si="3"/>
        <v>6235.5900000000192</v>
      </c>
      <c r="BZ34" s="17">
        <f t="shared" si="4"/>
        <v>311.77999999999986</v>
      </c>
      <c r="CA34" s="17">
        <f t="shared" si="5"/>
        <v>2009.7000000000007</v>
      </c>
      <c r="CB34" s="17">
        <f t="shared" si="6"/>
        <v>8557.0700000000215</v>
      </c>
    </row>
    <row r="35" spans="1:80" x14ac:dyDescent="0.25">
      <c r="A35" t="str">
        <f t="shared" si="0"/>
        <v>CNRL.CNR5</v>
      </c>
      <c r="B35" s="1" t="s">
        <v>59</v>
      </c>
      <c r="C35" s="1" t="s">
        <v>60</v>
      </c>
      <c r="D35" s="1" t="s">
        <v>60</v>
      </c>
      <c r="E35" s="17">
        <v>198.07999999998719</v>
      </c>
      <c r="F35" s="17">
        <v>50.529999999998836</v>
      </c>
      <c r="G35" s="17">
        <v>89.240000000005239</v>
      </c>
      <c r="H35" s="17">
        <v>25.769999999996799</v>
      </c>
      <c r="I35" s="17">
        <v>34.340000000003783</v>
      </c>
      <c r="J35" s="17">
        <v>11.239999999999782</v>
      </c>
      <c r="K35" s="17">
        <v>47.209999999999127</v>
      </c>
      <c r="L35" s="17">
        <v>28.079999999998108</v>
      </c>
      <c r="M35" s="17">
        <v>47.069999999999709</v>
      </c>
      <c r="N35" s="17">
        <v>45.790000000000873</v>
      </c>
      <c r="O35" s="17">
        <v>34.909999999996217</v>
      </c>
      <c r="P35" s="17">
        <v>55.510000000002037</v>
      </c>
      <c r="Q35" s="20">
        <v>9.9000000000000909</v>
      </c>
      <c r="R35" s="20">
        <v>2.5299999999999727</v>
      </c>
      <c r="S35" s="20">
        <v>4.4600000000000364</v>
      </c>
      <c r="T35" s="20">
        <v>1.2900000000000205</v>
      </c>
      <c r="U35" s="20">
        <v>1.7200000000000273</v>
      </c>
      <c r="V35" s="20">
        <v>0.56000000000000227</v>
      </c>
      <c r="W35" s="20">
        <v>2.3600000000000136</v>
      </c>
      <c r="X35" s="20">
        <v>1.4099999999999682</v>
      </c>
      <c r="Y35" s="20">
        <v>2.3600000000000136</v>
      </c>
      <c r="Z35" s="20">
        <v>2.2899999999999636</v>
      </c>
      <c r="AA35" s="20">
        <v>1.7400000000000091</v>
      </c>
      <c r="AB35" s="20">
        <v>2.7799999999999727</v>
      </c>
      <c r="AC35" s="17">
        <v>63.819999999999709</v>
      </c>
      <c r="AD35" s="17">
        <v>16.159999999999854</v>
      </c>
      <c r="AE35" s="17">
        <v>28.350000000000364</v>
      </c>
      <c r="AF35" s="17">
        <v>8.1399999999998727</v>
      </c>
      <c r="AG35" s="17">
        <v>10.789999999999964</v>
      </c>
      <c r="AH35" s="17">
        <v>3.5199999999999818</v>
      </c>
      <c r="AI35" s="17">
        <v>14.680000000000291</v>
      </c>
      <c r="AJ35" s="17">
        <v>8.6799999999998363</v>
      </c>
      <c r="AK35" s="17">
        <v>14.469999999999345</v>
      </c>
      <c r="AL35" s="17">
        <v>14</v>
      </c>
      <c r="AM35" s="17">
        <v>10.620000000000346</v>
      </c>
      <c r="AN35" s="17">
        <v>16.789999999999964</v>
      </c>
      <c r="AO35" s="20">
        <f t="shared" si="7"/>
        <v>271.79999999998699</v>
      </c>
      <c r="AP35" s="20">
        <f t="shared" si="7"/>
        <v>69.219999999998663</v>
      </c>
      <c r="AQ35" s="20">
        <f t="shared" si="7"/>
        <v>122.05000000000564</v>
      </c>
      <c r="AR35" s="20">
        <f t="shared" si="7"/>
        <v>35.199999999996692</v>
      </c>
      <c r="AS35" s="20">
        <f t="shared" si="7"/>
        <v>46.850000000003774</v>
      </c>
      <c r="AT35" s="20">
        <f t="shared" si="7"/>
        <v>15.319999999999766</v>
      </c>
      <c r="AU35" s="20">
        <f t="shared" si="7"/>
        <v>64.249999999999432</v>
      </c>
      <c r="AV35" s="20">
        <f t="shared" si="7"/>
        <v>38.169999999997913</v>
      </c>
      <c r="AW35" s="20">
        <f t="shared" si="7"/>
        <v>63.899999999999068</v>
      </c>
      <c r="AX35" s="20">
        <f t="shared" si="7"/>
        <v>62.080000000000837</v>
      </c>
      <c r="AY35" s="20">
        <f t="shared" si="7"/>
        <v>47.269999999996571</v>
      </c>
      <c r="AZ35" s="20">
        <f t="shared" si="7"/>
        <v>75.080000000001974</v>
      </c>
      <c r="BA35" s="17">
        <v>2.3199999999999998</v>
      </c>
      <c r="BB35" s="17">
        <v>0.59</v>
      </c>
      <c r="BC35" s="17">
        <v>1.05</v>
      </c>
      <c r="BD35" s="17">
        <v>0.3</v>
      </c>
      <c r="BE35" s="17">
        <v>0.4</v>
      </c>
      <c r="BF35" s="17">
        <v>0.13</v>
      </c>
      <c r="BG35" s="17">
        <v>0.55000000000000004</v>
      </c>
      <c r="BH35" s="17">
        <v>0.33</v>
      </c>
      <c r="BI35" s="17">
        <v>0.55000000000000004</v>
      </c>
      <c r="BJ35" s="17">
        <v>0.54</v>
      </c>
      <c r="BK35" s="17">
        <v>0.41</v>
      </c>
      <c r="BL35" s="17">
        <v>0.65</v>
      </c>
      <c r="BM35" s="20">
        <f t="shared" si="8"/>
        <v>274.11999999998699</v>
      </c>
      <c r="BN35" s="20">
        <f t="shared" si="8"/>
        <v>69.809999999998666</v>
      </c>
      <c r="BO35" s="20">
        <f t="shared" si="8"/>
        <v>123.10000000000564</v>
      </c>
      <c r="BP35" s="20">
        <f t="shared" si="8"/>
        <v>35.499999999996689</v>
      </c>
      <c r="BQ35" s="20">
        <f t="shared" si="8"/>
        <v>47.250000000003773</v>
      </c>
      <c r="BR35" s="20">
        <f t="shared" si="8"/>
        <v>15.449999999999767</v>
      </c>
      <c r="BS35" s="20">
        <f t="shared" si="8"/>
        <v>64.799999999999429</v>
      </c>
      <c r="BT35" s="20">
        <f t="shared" si="8"/>
        <v>38.499999999997911</v>
      </c>
      <c r="BU35" s="20">
        <f t="shared" si="8"/>
        <v>64.449999999999065</v>
      </c>
      <c r="BV35" s="20">
        <f t="shared" si="8"/>
        <v>62.620000000000836</v>
      </c>
      <c r="BW35" s="20">
        <f t="shared" si="8"/>
        <v>47.679999999996568</v>
      </c>
      <c r="BX35" s="20">
        <f t="shared" si="8"/>
        <v>75.730000000001979</v>
      </c>
      <c r="BY35" s="17">
        <f t="shared" si="3"/>
        <v>667.7699999999877</v>
      </c>
      <c r="BZ35" s="17">
        <f t="shared" si="4"/>
        <v>33.400000000000091</v>
      </c>
      <c r="CA35" s="17">
        <f t="shared" si="5"/>
        <v>217.83999999999958</v>
      </c>
      <c r="CB35" s="17">
        <f t="shared" si="6"/>
        <v>919.00999999998726</v>
      </c>
    </row>
    <row r="36" spans="1:80" x14ac:dyDescent="0.25">
      <c r="A36" t="str">
        <f t="shared" si="0"/>
        <v>VQW.CR1</v>
      </c>
      <c r="B36" s="1" t="s">
        <v>29</v>
      </c>
      <c r="C36" s="1" t="s">
        <v>61</v>
      </c>
      <c r="D36" s="1" t="s">
        <v>61</v>
      </c>
      <c r="E36" s="17">
        <v>482.68000000000029</v>
      </c>
      <c r="F36" s="17">
        <v>189.77000000000044</v>
      </c>
      <c r="G36" s="17">
        <v>226.58999999999651</v>
      </c>
      <c r="H36" s="17">
        <v>108.18000000000029</v>
      </c>
      <c r="I36" s="17">
        <v>154.07999999999811</v>
      </c>
      <c r="J36" s="17">
        <v>78.420000000000073</v>
      </c>
      <c r="K36" s="17">
        <v>47.949999999999818</v>
      </c>
      <c r="L36" s="17">
        <v>53.609999999999218</v>
      </c>
      <c r="M36" s="17">
        <v>216.20000000000073</v>
      </c>
      <c r="N36" s="17">
        <v>129.29999999999927</v>
      </c>
      <c r="O36" s="17">
        <v>419.11999999999534</v>
      </c>
      <c r="P36" s="17">
        <v>175.43000000000029</v>
      </c>
      <c r="Q36" s="20">
        <v>24.1400000000001</v>
      </c>
      <c r="R36" s="20">
        <v>9.4900000000000091</v>
      </c>
      <c r="S36" s="20">
        <v>11.329999999999927</v>
      </c>
      <c r="T36" s="20">
        <v>5.410000000000025</v>
      </c>
      <c r="U36" s="20">
        <v>7.7100000000000364</v>
      </c>
      <c r="V36" s="20">
        <v>3.9200000000000159</v>
      </c>
      <c r="W36" s="20">
        <v>2.3900000000000148</v>
      </c>
      <c r="X36" s="20">
        <v>2.6800000000000068</v>
      </c>
      <c r="Y36" s="20">
        <v>10.810000000000059</v>
      </c>
      <c r="Z36" s="20">
        <v>6.4600000000000364</v>
      </c>
      <c r="AA36" s="20">
        <v>20.960000000000036</v>
      </c>
      <c r="AB36" s="20">
        <v>8.7699999999999818</v>
      </c>
      <c r="AC36" s="17">
        <v>155.5</v>
      </c>
      <c r="AD36" s="17">
        <v>60.699999999999818</v>
      </c>
      <c r="AE36" s="17">
        <v>72</v>
      </c>
      <c r="AF36" s="17">
        <v>34.170000000000073</v>
      </c>
      <c r="AG36" s="17">
        <v>48.409999999999854</v>
      </c>
      <c r="AH36" s="17">
        <v>24.509999999999991</v>
      </c>
      <c r="AI36" s="17">
        <v>14.909999999999854</v>
      </c>
      <c r="AJ36" s="17">
        <v>16.569999999999936</v>
      </c>
      <c r="AK36" s="17">
        <v>66.469999999999345</v>
      </c>
      <c r="AL36" s="17">
        <v>39.539999999999964</v>
      </c>
      <c r="AM36" s="17">
        <v>127.45000000000073</v>
      </c>
      <c r="AN36" s="17">
        <v>53.059999999999945</v>
      </c>
      <c r="AO36" s="20">
        <f t="shared" si="7"/>
        <v>662.32000000000039</v>
      </c>
      <c r="AP36" s="20">
        <f t="shared" si="7"/>
        <v>259.96000000000026</v>
      </c>
      <c r="AQ36" s="20">
        <f t="shared" si="7"/>
        <v>309.91999999999643</v>
      </c>
      <c r="AR36" s="20">
        <f t="shared" si="7"/>
        <v>147.76000000000039</v>
      </c>
      <c r="AS36" s="20">
        <f t="shared" si="7"/>
        <v>210.199999999998</v>
      </c>
      <c r="AT36" s="20">
        <f t="shared" si="7"/>
        <v>106.85000000000008</v>
      </c>
      <c r="AU36" s="20">
        <f t="shared" si="7"/>
        <v>65.249999999999687</v>
      </c>
      <c r="AV36" s="20">
        <f t="shared" si="7"/>
        <v>72.859999999999161</v>
      </c>
      <c r="AW36" s="20">
        <f t="shared" si="7"/>
        <v>293.48000000000013</v>
      </c>
      <c r="AX36" s="20">
        <f t="shared" si="7"/>
        <v>175.29999999999927</v>
      </c>
      <c r="AY36" s="20">
        <f t="shared" si="7"/>
        <v>567.52999999999611</v>
      </c>
      <c r="AZ36" s="20">
        <f t="shared" si="7"/>
        <v>237.26000000000022</v>
      </c>
      <c r="BA36" s="17">
        <v>5.65</v>
      </c>
      <c r="BB36" s="17">
        <v>2.2200000000000002</v>
      </c>
      <c r="BC36" s="17">
        <v>2.65</v>
      </c>
      <c r="BD36" s="17">
        <v>1.27</v>
      </c>
      <c r="BE36" s="17">
        <v>1.8</v>
      </c>
      <c r="BF36" s="17">
        <v>0.92</v>
      </c>
      <c r="BG36" s="17">
        <v>0.56000000000000005</v>
      </c>
      <c r="BH36" s="17">
        <v>0.63</v>
      </c>
      <c r="BI36" s="17">
        <v>2.5299999999999998</v>
      </c>
      <c r="BJ36" s="17">
        <v>1.51</v>
      </c>
      <c r="BK36" s="17">
        <v>4.91</v>
      </c>
      <c r="BL36" s="17">
        <v>2.0499999999999998</v>
      </c>
      <c r="BM36" s="20">
        <f t="shared" si="8"/>
        <v>667.97000000000037</v>
      </c>
      <c r="BN36" s="20">
        <f t="shared" si="8"/>
        <v>262.18000000000029</v>
      </c>
      <c r="BO36" s="20">
        <f t="shared" si="8"/>
        <v>312.56999999999641</v>
      </c>
      <c r="BP36" s="20">
        <f t="shared" si="8"/>
        <v>149.0300000000004</v>
      </c>
      <c r="BQ36" s="20">
        <f t="shared" si="8"/>
        <v>211.99999999999801</v>
      </c>
      <c r="BR36" s="20">
        <f t="shared" si="8"/>
        <v>107.77000000000008</v>
      </c>
      <c r="BS36" s="20">
        <f t="shared" si="8"/>
        <v>65.80999999999969</v>
      </c>
      <c r="BT36" s="20">
        <f t="shared" si="8"/>
        <v>73.489999999999156</v>
      </c>
      <c r="BU36" s="20">
        <f t="shared" si="8"/>
        <v>296.0100000000001</v>
      </c>
      <c r="BV36" s="20">
        <f t="shared" si="8"/>
        <v>176.80999999999926</v>
      </c>
      <c r="BW36" s="20">
        <f t="shared" si="8"/>
        <v>572.43999999999608</v>
      </c>
      <c r="BX36" s="20">
        <f t="shared" si="8"/>
        <v>239.31000000000023</v>
      </c>
      <c r="BY36" s="17">
        <f t="shared" si="3"/>
        <v>2281.3299999999904</v>
      </c>
      <c r="BZ36" s="17">
        <f t="shared" si="4"/>
        <v>114.07000000000025</v>
      </c>
      <c r="CA36" s="17">
        <f t="shared" si="5"/>
        <v>739.98999999999921</v>
      </c>
      <c r="CB36" s="17">
        <f t="shared" si="6"/>
        <v>3135.3899999999903</v>
      </c>
    </row>
    <row r="37" spans="1:80" x14ac:dyDescent="0.25">
      <c r="A37" t="str">
        <f t="shared" si="0"/>
        <v>CHD.CRE1</v>
      </c>
      <c r="B37" s="1" t="s">
        <v>229</v>
      </c>
      <c r="C37" s="1" t="s">
        <v>217</v>
      </c>
      <c r="D37" s="1" t="s">
        <v>217</v>
      </c>
      <c r="E37" s="17">
        <v>0</v>
      </c>
      <c r="F37" s="17">
        <v>0</v>
      </c>
      <c r="G37" s="17">
        <v>0</v>
      </c>
      <c r="H37" s="17">
        <v>0</v>
      </c>
      <c r="I37" s="17">
        <v>0</v>
      </c>
      <c r="J37" s="17">
        <v>0</v>
      </c>
      <c r="K37" s="17">
        <v>0</v>
      </c>
      <c r="L37" s="17">
        <v>0</v>
      </c>
      <c r="M37" s="17">
        <v>0</v>
      </c>
      <c r="N37" s="17">
        <v>0</v>
      </c>
      <c r="O37" s="17">
        <v>0</v>
      </c>
      <c r="P37" s="17">
        <v>0</v>
      </c>
      <c r="Q37" s="20">
        <v>0</v>
      </c>
      <c r="R37" s="20">
        <v>0</v>
      </c>
      <c r="S37" s="20">
        <v>0</v>
      </c>
      <c r="T37" s="20">
        <v>0</v>
      </c>
      <c r="U37" s="20">
        <v>0</v>
      </c>
      <c r="V37" s="20">
        <v>0</v>
      </c>
      <c r="W37" s="20">
        <v>0</v>
      </c>
      <c r="X37" s="20">
        <v>0</v>
      </c>
      <c r="Y37" s="20">
        <v>0</v>
      </c>
      <c r="Z37" s="20">
        <v>0</v>
      </c>
      <c r="AA37" s="20">
        <v>0</v>
      </c>
      <c r="AB37" s="20">
        <v>0</v>
      </c>
      <c r="AC37" s="17">
        <v>0</v>
      </c>
      <c r="AD37" s="17">
        <v>0</v>
      </c>
      <c r="AE37" s="17">
        <v>0</v>
      </c>
      <c r="AF37" s="17">
        <v>0</v>
      </c>
      <c r="AG37" s="17">
        <v>0</v>
      </c>
      <c r="AH37" s="17">
        <v>0</v>
      </c>
      <c r="AI37" s="17">
        <v>0</v>
      </c>
      <c r="AJ37" s="17">
        <v>0</v>
      </c>
      <c r="AK37" s="17">
        <v>0</v>
      </c>
      <c r="AL37" s="17">
        <v>0</v>
      </c>
      <c r="AM37" s="17">
        <v>0</v>
      </c>
      <c r="AN37" s="17">
        <v>0</v>
      </c>
      <c r="AO37" s="20">
        <f t="shared" si="7"/>
        <v>0</v>
      </c>
      <c r="AP37" s="20">
        <f t="shared" si="7"/>
        <v>0</v>
      </c>
      <c r="AQ37" s="20">
        <f t="shared" si="7"/>
        <v>0</v>
      </c>
      <c r="AR37" s="20">
        <f t="shared" si="7"/>
        <v>0</v>
      </c>
      <c r="AS37" s="20">
        <f t="shared" si="7"/>
        <v>0</v>
      </c>
      <c r="AT37" s="20">
        <f t="shared" si="7"/>
        <v>0</v>
      </c>
      <c r="AU37" s="20">
        <f t="shared" si="7"/>
        <v>0</v>
      </c>
      <c r="AV37" s="20">
        <f t="shared" si="7"/>
        <v>0</v>
      </c>
      <c r="AW37" s="20">
        <f t="shared" si="7"/>
        <v>0</v>
      </c>
      <c r="AX37" s="20">
        <f t="shared" si="7"/>
        <v>0</v>
      </c>
      <c r="AY37" s="20">
        <f t="shared" si="7"/>
        <v>0</v>
      </c>
      <c r="AZ37" s="20">
        <f t="shared" si="7"/>
        <v>0</v>
      </c>
      <c r="BA37" s="17">
        <v>0</v>
      </c>
      <c r="BB37" s="17">
        <v>0</v>
      </c>
      <c r="BC37" s="17">
        <v>0</v>
      </c>
      <c r="BD37" s="17">
        <v>0</v>
      </c>
      <c r="BE37" s="17">
        <v>0</v>
      </c>
      <c r="BF37" s="17">
        <v>0</v>
      </c>
      <c r="BG37" s="17">
        <v>0</v>
      </c>
      <c r="BH37" s="17">
        <v>0</v>
      </c>
      <c r="BI37" s="17">
        <v>0</v>
      </c>
      <c r="BJ37" s="17">
        <v>0</v>
      </c>
      <c r="BK37" s="17">
        <v>0</v>
      </c>
      <c r="BL37" s="17">
        <v>0</v>
      </c>
      <c r="BM37" s="20">
        <f t="shared" si="8"/>
        <v>0</v>
      </c>
      <c r="BN37" s="20">
        <f t="shared" si="8"/>
        <v>0</v>
      </c>
      <c r="BO37" s="20">
        <f t="shared" si="8"/>
        <v>0</v>
      </c>
      <c r="BP37" s="20">
        <f t="shared" si="8"/>
        <v>0</v>
      </c>
      <c r="BQ37" s="20">
        <f t="shared" si="8"/>
        <v>0</v>
      </c>
      <c r="BR37" s="20">
        <f t="shared" si="8"/>
        <v>0</v>
      </c>
      <c r="BS37" s="20">
        <f t="shared" si="8"/>
        <v>0</v>
      </c>
      <c r="BT37" s="20">
        <f t="shared" si="8"/>
        <v>0</v>
      </c>
      <c r="BU37" s="20">
        <f t="shared" si="8"/>
        <v>0</v>
      </c>
      <c r="BV37" s="20">
        <f t="shared" si="8"/>
        <v>0</v>
      </c>
      <c r="BW37" s="20">
        <f t="shared" si="8"/>
        <v>0</v>
      </c>
      <c r="BX37" s="20">
        <f t="shared" si="8"/>
        <v>0</v>
      </c>
      <c r="BY37" s="17">
        <f t="shared" si="3"/>
        <v>0</v>
      </c>
      <c r="BZ37" s="17">
        <f t="shared" si="4"/>
        <v>0</v>
      </c>
      <c r="CA37" s="17">
        <f t="shared" si="5"/>
        <v>0</v>
      </c>
      <c r="CB37" s="17">
        <f t="shared" si="6"/>
        <v>0</v>
      </c>
    </row>
    <row r="38" spans="1:80" x14ac:dyDescent="0.25">
      <c r="A38" t="str">
        <f>B38&amp;"."&amp;IF(D38="CES1/CES2",C38,IF(C38="CRE1/CRE2",C38,D38))</f>
        <v>CHD.CRE2</v>
      </c>
      <c r="B38" s="1" t="s">
        <v>229</v>
      </c>
      <c r="C38" s="1" t="s">
        <v>218</v>
      </c>
      <c r="D38" s="1" t="s">
        <v>218</v>
      </c>
      <c r="E38" s="17">
        <v>0</v>
      </c>
      <c r="F38" s="17">
        <v>0</v>
      </c>
      <c r="G38" s="17">
        <v>0</v>
      </c>
      <c r="H38" s="17">
        <v>0</v>
      </c>
      <c r="I38" s="17">
        <v>0</v>
      </c>
      <c r="J38" s="17">
        <v>0</v>
      </c>
      <c r="K38" s="17">
        <v>0</v>
      </c>
      <c r="L38" s="17">
        <v>0</v>
      </c>
      <c r="M38" s="17">
        <v>0</v>
      </c>
      <c r="N38" s="17">
        <v>0</v>
      </c>
      <c r="O38" s="17">
        <v>0</v>
      </c>
      <c r="P38" s="17">
        <v>0</v>
      </c>
      <c r="Q38" s="20">
        <v>0</v>
      </c>
      <c r="R38" s="20">
        <v>0</v>
      </c>
      <c r="S38" s="20">
        <v>0</v>
      </c>
      <c r="T38" s="20">
        <v>0</v>
      </c>
      <c r="U38" s="20">
        <v>0</v>
      </c>
      <c r="V38" s="20">
        <v>0</v>
      </c>
      <c r="W38" s="20">
        <v>0</v>
      </c>
      <c r="X38" s="20">
        <v>0</v>
      </c>
      <c r="Y38" s="20">
        <v>0</v>
      </c>
      <c r="Z38" s="20">
        <v>0</v>
      </c>
      <c r="AA38" s="20">
        <v>0</v>
      </c>
      <c r="AB38" s="20">
        <v>0</v>
      </c>
      <c r="AC38" s="17">
        <v>0</v>
      </c>
      <c r="AD38" s="17">
        <v>0</v>
      </c>
      <c r="AE38" s="17">
        <v>0</v>
      </c>
      <c r="AF38" s="17">
        <v>0</v>
      </c>
      <c r="AG38" s="17">
        <v>0</v>
      </c>
      <c r="AH38" s="17">
        <v>0</v>
      </c>
      <c r="AI38" s="17">
        <v>0</v>
      </c>
      <c r="AJ38" s="17">
        <v>0</v>
      </c>
      <c r="AK38" s="17">
        <v>0</v>
      </c>
      <c r="AL38" s="17">
        <v>0</v>
      </c>
      <c r="AM38" s="17">
        <v>0</v>
      </c>
      <c r="AN38" s="17">
        <v>0</v>
      </c>
      <c r="AO38" s="20">
        <f t="shared" si="7"/>
        <v>0</v>
      </c>
      <c r="AP38" s="20">
        <f t="shared" si="7"/>
        <v>0</v>
      </c>
      <c r="AQ38" s="20">
        <f t="shared" si="7"/>
        <v>0</v>
      </c>
      <c r="AR38" s="20">
        <f t="shared" si="7"/>
        <v>0</v>
      </c>
      <c r="AS38" s="20">
        <f t="shared" si="7"/>
        <v>0</v>
      </c>
      <c r="AT38" s="20">
        <f t="shared" si="7"/>
        <v>0</v>
      </c>
      <c r="AU38" s="20">
        <f t="shared" si="7"/>
        <v>0</v>
      </c>
      <c r="AV38" s="20">
        <f t="shared" si="7"/>
        <v>0</v>
      </c>
      <c r="AW38" s="20">
        <f t="shared" si="7"/>
        <v>0</v>
      </c>
      <c r="AX38" s="20">
        <f t="shared" si="7"/>
        <v>0</v>
      </c>
      <c r="AY38" s="20">
        <f t="shared" si="7"/>
        <v>0</v>
      </c>
      <c r="AZ38" s="20">
        <f t="shared" si="7"/>
        <v>0</v>
      </c>
      <c r="BA38" s="17">
        <v>0</v>
      </c>
      <c r="BB38" s="17">
        <v>0</v>
      </c>
      <c r="BC38" s="17">
        <v>0</v>
      </c>
      <c r="BD38" s="17">
        <v>0</v>
      </c>
      <c r="BE38" s="17">
        <v>0</v>
      </c>
      <c r="BF38" s="17">
        <v>0</v>
      </c>
      <c r="BG38" s="17">
        <v>0</v>
      </c>
      <c r="BH38" s="17">
        <v>0</v>
      </c>
      <c r="BI38" s="17">
        <v>0</v>
      </c>
      <c r="BJ38" s="17">
        <v>0</v>
      </c>
      <c r="BK38" s="17">
        <v>0</v>
      </c>
      <c r="BL38" s="17">
        <v>0</v>
      </c>
      <c r="BM38" s="20">
        <f t="shared" si="8"/>
        <v>0</v>
      </c>
      <c r="BN38" s="20">
        <f t="shared" si="8"/>
        <v>0</v>
      </c>
      <c r="BO38" s="20">
        <f t="shared" si="8"/>
        <v>0</v>
      </c>
      <c r="BP38" s="20">
        <f t="shared" si="8"/>
        <v>0</v>
      </c>
      <c r="BQ38" s="20">
        <f t="shared" si="8"/>
        <v>0</v>
      </c>
      <c r="BR38" s="20">
        <f t="shared" si="8"/>
        <v>0</v>
      </c>
      <c r="BS38" s="20">
        <f t="shared" si="8"/>
        <v>0</v>
      </c>
      <c r="BT38" s="20">
        <f t="shared" si="8"/>
        <v>0</v>
      </c>
      <c r="BU38" s="20">
        <f t="shared" si="8"/>
        <v>0</v>
      </c>
      <c r="BV38" s="20">
        <f t="shared" si="8"/>
        <v>0</v>
      </c>
      <c r="BW38" s="20">
        <f t="shared" si="8"/>
        <v>0</v>
      </c>
      <c r="BX38" s="20">
        <f t="shared" si="8"/>
        <v>0</v>
      </c>
      <c r="BY38" s="17">
        <f t="shared" si="3"/>
        <v>0</v>
      </c>
      <c r="BZ38" s="17">
        <f t="shared" si="4"/>
        <v>0</v>
      </c>
      <c r="CA38" s="17">
        <f t="shared" si="5"/>
        <v>0</v>
      </c>
      <c r="CB38" s="17">
        <f t="shared" si="6"/>
        <v>0</v>
      </c>
    </row>
    <row r="39" spans="1:80" x14ac:dyDescent="0.25">
      <c r="A39" t="str">
        <f t="shared" ref="A39:A102" si="9">B39&amp;"."&amp;IF(D39="CES1/CES2",C39,IF(C39="CRE1/CRE2",C39,D39))</f>
        <v>CHD.CRE3</v>
      </c>
      <c r="B39" s="1" t="s">
        <v>229</v>
      </c>
      <c r="C39" s="1" t="s">
        <v>62</v>
      </c>
      <c r="D39" s="1" t="s">
        <v>62</v>
      </c>
      <c r="E39" s="17">
        <v>187.97999999999593</v>
      </c>
      <c r="F39" s="17">
        <v>69.030000000002474</v>
      </c>
      <c r="G39" s="17">
        <v>90.509999999998399</v>
      </c>
      <c r="H39" s="17">
        <v>40.719999999999345</v>
      </c>
      <c r="I39" s="17">
        <v>54.880000000001019</v>
      </c>
      <c r="J39" s="17">
        <v>30.170000000000073</v>
      </c>
      <c r="K39" s="17">
        <v>25.140000000000327</v>
      </c>
      <c r="L39" s="17">
        <v>35.579999999999927</v>
      </c>
      <c r="M39" s="17">
        <v>104.17000000000189</v>
      </c>
      <c r="N39" s="17">
        <v>46.540000000000873</v>
      </c>
      <c r="O39" s="17">
        <v>174.13000000000466</v>
      </c>
      <c r="P39" s="17">
        <v>66.05000000000291</v>
      </c>
      <c r="Q39" s="20">
        <v>9.4000000000000909</v>
      </c>
      <c r="R39" s="20">
        <v>3.4600000000000364</v>
      </c>
      <c r="S39" s="20">
        <v>4.5299999999999727</v>
      </c>
      <c r="T39" s="20">
        <v>2.0400000000000205</v>
      </c>
      <c r="U39" s="20">
        <v>2.7399999999998954</v>
      </c>
      <c r="V39" s="20">
        <v>1.5099999999999909</v>
      </c>
      <c r="W39" s="20">
        <v>1.2599999999999909</v>
      </c>
      <c r="X39" s="20">
        <v>1.7799999999999727</v>
      </c>
      <c r="Y39" s="20">
        <v>5.2099999999999227</v>
      </c>
      <c r="Z39" s="20">
        <v>2.3199999999999932</v>
      </c>
      <c r="AA39" s="20">
        <v>8.7000000000000455</v>
      </c>
      <c r="AB39" s="20">
        <v>3.3099999999999454</v>
      </c>
      <c r="AC39" s="17">
        <v>60.559999999999491</v>
      </c>
      <c r="AD39" s="17">
        <v>22.079999999999927</v>
      </c>
      <c r="AE39" s="17">
        <v>28.760000000000218</v>
      </c>
      <c r="AF39" s="17">
        <v>12.859999999999673</v>
      </c>
      <c r="AG39" s="17">
        <v>17.240000000000236</v>
      </c>
      <c r="AH39" s="17">
        <v>9.4300000000000637</v>
      </c>
      <c r="AI39" s="17">
        <v>7.8200000000001637</v>
      </c>
      <c r="AJ39" s="17">
        <v>11</v>
      </c>
      <c r="AK39" s="17">
        <v>32.029999999999745</v>
      </c>
      <c r="AL39" s="17">
        <v>14.240000000000236</v>
      </c>
      <c r="AM39" s="17">
        <v>52.950000000000728</v>
      </c>
      <c r="AN39" s="17">
        <v>19.980000000000018</v>
      </c>
      <c r="AO39" s="20">
        <f t="shared" si="7"/>
        <v>257.93999999999551</v>
      </c>
      <c r="AP39" s="20">
        <f t="shared" si="7"/>
        <v>94.570000000002437</v>
      </c>
      <c r="AQ39" s="20">
        <f t="shared" si="7"/>
        <v>123.79999999999859</v>
      </c>
      <c r="AR39" s="20">
        <f t="shared" si="7"/>
        <v>55.619999999999038</v>
      </c>
      <c r="AS39" s="20">
        <f t="shared" si="7"/>
        <v>74.860000000001151</v>
      </c>
      <c r="AT39" s="20">
        <f t="shared" si="7"/>
        <v>41.110000000000127</v>
      </c>
      <c r="AU39" s="20">
        <f t="shared" si="7"/>
        <v>34.220000000000482</v>
      </c>
      <c r="AV39" s="20">
        <f t="shared" si="7"/>
        <v>48.3599999999999</v>
      </c>
      <c r="AW39" s="20">
        <f t="shared" si="7"/>
        <v>141.41000000000156</v>
      </c>
      <c r="AX39" s="20">
        <f t="shared" si="7"/>
        <v>63.100000000001103</v>
      </c>
      <c r="AY39" s="20">
        <f t="shared" si="7"/>
        <v>235.78000000000543</v>
      </c>
      <c r="AZ39" s="20">
        <f t="shared" si="7"/>
        <v>89.340000000002874</v>
      </c>
      <c r="BA39" s="17">
        <v>2.2000000000000002</v>
      </c>
      <c r="BB39" s="17">
        <v>0.81</v>
      </c>
      <c r="BC39" s="17">
        <v>1.06</v>
      </c>
      <c r="BD39" s="17">
        <v>0.48</v>
      </c>
      <c r="BE39" s="17">
        <v>0.64</v>
      </c>
      <c r="BF39" s="17">
        <v>0.35</v>
      </c>
      <c r="BG39" s="17">
        <v>0.28999999999999998</v>
      </c>
      <c r="BH39" s="17">
        <v>0.42</v>
      </c>
      <c r="BI39" s="17">
        <v>1.22</v>
      </c>
      <c r="BJ39" s="17">
        <v>0.55000000000000004</v>
      </c>
      <c r="BK39" s="17">
        <v>2.04</v>
      </c>
      <c r="BL39" s="17">
        <v>0.77</v>
      </c>
      <c r="BM39" s="20">
        <f t="shared" si="8"/>
        <v>260.1399999999955</v>
      </c>
      <c r="BN39" s="20">
        <f t="shared" si="8"/>
        <v>95.38000000000244</v>
      </c>
      <c r="BO39" s="20">
        <f t="shared" si="8"/>
        <v>124.85999999999859</v>
      </c>
      <c r="BP39" s="20">
        <f t="shared" si="8"/>
        <v>56.099999999999035</v>
      </c>
      <c r="BQ39" s="20">
        <f t="shared" si="8"/>
        <v>75.500000000001151</v>
      </c>
      <c r="BR39" s="20">
        <f t="shared" si="8"/>
        <v>41.460000000000129</v>
      </c>
      <c r="BS39" s="20">
        <f t="shared" si="8"/>
        <v>34.510000000000481</v>
      </c>
      <c r="BT39" s="20">
        <f t="shared" si="8"/>
        <v>48.779999999999902</v>
      </c>
      <c r="BU39" s="20">
        <f t="shared" si="8"/>
        <v>142.63000000000156</v>
      </c>
      <c r="BV39" s="20">
        <f t="shared" si="8"/>
        <v>63.6500000000011</v>
      </c>
      <c r="BW39" s="20">
        <f t="shared" si="8"/>
        <v>237.82000000000542</v>
      </c>
      <c r="BX39" s="20">
        <f t="shared" si="8"/>
        <v>90.11000000000287</v>
      </c>
      <c r="BY39" s="17">
        <f t="shared" si="3"/>
        <v>924.90000000000782</v>
      </c>
      <c r="BZ39" s="17">
        <f t="shared" si="4"/>
        <v>46.259999999999877</v>
      </c>
      <c r="CA39" s="17">
        <f t="shared" si="5"/>
        <v>299.7800000000006</v>
      </c>
      <c r="CB39" s="17">
        <f t="shared" si="6"/>
        <v>1270.9400000000082</v>
      </c>
    </row>
    <row r="40" spans="1:80" x14ac:dyDescent="0.25">
      <c r="A40" t="str">
        <f t="shared" si="9"/>
        <v>EGPI.CRS1</v>
      </c>
      <c r="B40" s="1" t="s">
        <v>65</v>
      </c>
      <c r="C40" s="1" t="s">
        <v>66</v>
      </c>
      <c r="D40" s="1" t="s">
        <v>66</v>
      </c>
      <c r="E40" s="17">
        <v>0</v>
      </c>
      <c r="F40" s="17">
        <v>0</v>
      </c>
      <c r="G40" s="17">
        <v>0</v>
      </c>
      <c r="H40" s="17">
        <v>0</v>
      </c>
      <c r="I40" s="17">
        <v>0</v>
      </c>
      <c r="J40" s="17">
        <v>0</v>
      </c>
      <c r="K40" s="17">
        <v>0</v>
      </c>
      <c r="L40" s="17">
        <v>0</v>
      </c>
      <c r="M40" s="17">
        <v>0</v>
      </c>
      <c r="N40" s="17">
        <v>0</v>
      </c>
      <c r="O40" s="17">
        <v>300.53999999999996</v>
      </c>
      <c r="P40" s="17">
        <v>1031.2700000000004</v>
      </c>
      <c r="Q40" s="20">
        <v>0</v>
      </c>
      <c r="R40" s="20">
        <v>0</v>
      </c>
      <c r="S40" s="20">
        <v>0</v>
      </c>
      <c r="T40" s="20">
        <v>0</v>
      </c>
      <c r="U40" s="20">
        <v>0</v>
      </c>
      <c r="V40" s="20">
        <v>0</v>
      </c>
      <c r="W40" s="20">
        <v>0</v>
      </c>
      <c r="X40" s="20">
        <v>0</v>
      </c>
      <c r="Y40" s="20">
        <v>0</v>
      </c>
      <c r="Z40" s="20">
        <v>0</v>
      </c>
      <c r="AA40" s="20">
        <v>15.030000000000001</v>
      </c>
      <c r="AB40" s="20">
        <v>51.56</v>
      </c>
      <c r="AC40" s="17">
        <v>0</v>
      </c>
      <c r="AD40" s="17">
        <v>0</v>
      </c>
      <c r="AE40" s="17">
        <v>0</v>
      </c>
      <c r="AF40" s="17">
        <v>0</v>
      </c>
      <c r="AG40" s="17">
        <v>0</v>
      </c>
      <c r="AH40" s="17">
        <v>0</v>
      </c>
      <c r="AI40" s="17">
        <v>0</v>
      </c>
      <c r="AJ40" s="17">
        <v>0</v>
      </c>
      <c r="AK40" s="17">
        <v>0</v>
      </c>
      <c r="AL40" s="17">
        <v>0</v>
      </c>
      <c r="AM40" s="17">
        <v>91.389999999999986</v>
      </c>
      <c r="AN40" s="17">
        <v>311.90000000000009</v>
      </c>
      <c r="AO40" s="20">
        <f t="shared" si="7"/>
        <v>0</v>
      </c>
      <c r="AP40" s="20">
        <f t="shared" si="7"/>
        <v>0</v>
      </c>
      <c r="AQ40" s="20">
        <f t="shared" si="7"/>
        <v>0</v>
      </c>
      <c r="AR40" s="20">
        <f t="shared" si="7"/>
        <v>0</v>
      </c>
      <c r="AS40" s="20">
        <f t="shared" si="7"/>
        <v>0</v>
      </c>
      <c r="AT40" s="20">
        <f t="shared" si="7"/>
        <v>0</v>
      </c>
      <c r="AU40" s="20">
        <f t="shared" si="7"/>
        <v>0</v>
      </c>
      <c r="AV40" s="20">
        <f t="shared" si="7"/>
        <v>0</v>
      </c>
      <c r="AW40" s="20">
        <f t="shared" si="7"/>
        <v>0</v>
      </c>
      <c r="AX40" s="20">
        <f t="shared" si="7"/>
        <v>0</v>
      </c>
      <c r="AY40" s="20">
        <f t="shared" si="7"/>
        <v>406.95999999999992</v>
      </c>
      <c r="AZ40" s="20">
        <f t="shared" si="7"/>
        <v>1394.7300000000005</v>
      </c>
      <c r="BA40" s="17">
        <v>0</v>
      </c>
      <c r="BB40" s="17">
        <v>0</v>
      </c>
      <c r="BC40" s="17">
        <v>0</v>
      </c>
      <c r="BD40" s="17">
        <v>0</v>
      </c>
      <c r="BE40" s="17">
        <v>0</v>
      </c>
      <c r="BF40" s="17">
        <v>0</v>
      </c>
      <c r="BG40" s="17">
        <v>0</v>
      </c>
      <c r="BH40" s="17">
        <v>0</v>
      </c>
      <c r="BI40" s="17">
        <v>0</v>
      </c>
      <c r="BJ40" s="17">
        <v>0</v>
      </c>
      <c r="BK40" s="17">
        <v>3.52</v>
      </c>
      <c r="BL40" s="17">
        <v>12.08</v>
      </c>
      <c r="BM40" s="20">
        <f t="shared" si="8"/>
        <v>0</v>
      </c>
      <c r="BN40" s="20">
        <f t="shared" si="8"/>
        <v>0</v>
      </c>
      <c r="BO40" s="20">
        <f t="shared" si="8"/>
        <v>0</v>
      </c>
      <c r="BP40" s="20">
        <f t="shared" si="8"/>
        <v>0</v>
      </c>
      <c r="BQ40" s="20">
        <f t="shared" si="8"/>
        <v>0</v>
      </c>
      <c r="BR40" s="20">
        <f t="shared" si="8"/>
        <v>0</v>
      </c>
      <c r="BS40" s="20">
        <f t="shared" si="8"/>
        <v>0</v>
      </c>
      <c r="BT40" s="20">
        <f t="shared" si="8"/>
        <v>0</v>
      </c>
      <c r="BU40" s="20">
        <f t="shared" si="8"/>
        <v>0</v>
      </c>
      <c r="BV40" s="20">
        <f t="shared" si="8"/>
        <v>0</v>
      </c>
      <c r="BW40" s="20">
        <f t="shared" si="8"/>
        <v>410.4799999999999</v>
      </c>
      <c r="BX40" s="20">
        <f t="shared" si="8"/>
        <v>1406.8100000000004</v>
      </c>
      <c r="BY40" s="17">
        <f t="shared" si="3"/>
        <v>1331.8100000000004</v>
      </c>
      <c r="BZ40" s="17">
        <f t="shared" si="4"/>
        <v>66.59</v>
      </c>
      <c r="CA40" s="17">
        <f t="shared" si="5"/>
        <v>418.89000000000004</v>
      </c>
      <c r="CB40" s="17">
        <f t="shared" si="6"/>
        <v>1817.2900000000004</v>
      </c>
    </row>
    <row r="41" spans="1:80" x14ac:dyDescent="0.25">
      <c r="A41" t="str">
        <f t="shared" si="9"/>
        <v>EGPI.CRS2</v>
      </c>
      <c r="B41" s="1" t="s">
        <v>65</v>
      </c>
      <c r="C41" s="1" t="s">
        <v>67</v>
      </c>
      <c r="D41" s="1" t="s">
        <v>67</v>
      </c>
      <c r="E41" s="17">
        <v>0</v>
      </c>
      <c r="F41" s="17">
        <v>0</v>
      </c>
      <c r="G41" s="17">
        <v>0</v>
      </c>
      <c r="H41" s="17">
        <v>0</v>
      </c>
      <c r="I41" s="17">
        <v>0</v>
      </c>
      <c r="J41" s="17">
        <v>0</v>
      </c>
      <c r="K41" s="17">
        <v>0</v>
      </c>
      <c r="L41" s="17">
        <v>0</v>
      </c>
      <c r="M41" s="17">
        <v>0</v>
      </c>
      <c r="N41" s="17">
        <v>0</v>
      </c>
      <c r="O41" s="17">
        <v>392.88000000000011</v>
      </c>
      <c r="P41" s="17">
        <v>1031.8500000000004</v>
      </c>
      <c r="Q41" s="20">
        <v>0</v>
      </c>
      <c r="R41" s="20">
        <v>0</v>
      </c>
      <c r="S41" s="20">
        <v>0</v>
      </c>
      <c r="T41" s="20">
        <v>0</v>
      </c>
      <c r="U41" s="20">
        <v>0</v>
      </c>
      <c r="V41" s="20">
        <v>0</v>
      </c>
      <c r="W41" s="20">
        <v>0</v>
      </c>
      <c r="X41" s="20">
        <v>0</v>
      </c>
      <c r="Y41" s="20">
        <v>0</v>
      </c>
      <c r="Z41" s="20">
        <v>0</v>
      </c>
      <c r="AA41" s="20">
        <v>19.650000000000006</v>
      </c>
      <c r="AB41" s="20">
        <v>51.589999999999975</v>
      </c>
      <c r="AC41" s="17">
        <v>0</v>
      </c>
      <c r="AD41" s="17">
        <v>0</v>
      </c>
      <c r="AE41" s="17">
        <v>0</v>
      </c>
      <c r="AF41" s="17">
        <v>0</v>
      </c>
      <c r="AG41" s="17">
        <v>0</v>
      </c>
      <c r="AH41" s="17">
        <v>0</v>
      </c>
      <c r="AI41" s="17">
        <v>0</v>
      </c>
      <c r="AJ41" s="17">
        <v>0</v>
      </c>
      <c r="AK41" s="17">
        <v>0</v>
      </c>
      <c r="AL41" s="17">
        <v>0</v>
      </c>
      <c r="AM41" s="17">
        <v>119.47000000000003</v>
      </c>
      <c r="AN41" s="17">
        <v>312.06999999999994</v>
      </c>
      <c r="AO41" s="20">
        <f t="shared" si="7"/>
        <v>0</v>
      </c>
      <c r="AP41" s="20">
        <f t="shared" si="7"/>
        <v>0</v>
      </c>
      <c r="AQ41" s="20">
        <f t="shared" si="7"/>
        <v>0</v>
      </c>
      <c r="AR41" s="20">
        <f t="shared" si="7"/>
        <v>0</v>
      </c>
      <c r="AS41" s="20">
        <f t="shared" si="7"/>
        <v>0</v>
      </c>
      <c r="AT41" s="20">
        <f t="shared" si="7"/>
        <v>0</v>
      </c>
      <c r="AU41" s="20">
        <f t="shared" si="7"/>
        <v>0</v>
      </c>
      <c r="AV41" s="20">
        <f t="shared" si="7"/>
        <v>0</v>
      </c>
      <c r="AW41" s="20">
        <f t="shared" si="7"/>
        <v>0</v>
      </c>
      <c r="AX41" s="20">
        <f t="shared" si="7"/>
        <v>0</v>
      </c>
      <c r="AY41" s="20">
        <f t="shared" si="7"/>
        <v>532.00000000000011</v>
      </c>
      <c r="AZ41" s="20">
        <f t="shared" si="7"/>
        <v>1395.5100000000002</v>
      </c>
      <c r="BA41" s="17">
        <v>0</v>
      </c>
      <c r="BB41" s="17">
        <v>0</v>
      </c>
      <c r="BC41" s="17">
        <v>0</v>
      </c>
      <c r="BD41" s="17">
        <v>0</v>
      </c>
      <c r="BE41" s="17">
        <v>0</v>
      </c>
      <c r="BF41" s="17">
        <v>0</v>
      </c>
      <c r="BG41" s="17">
        <v>0</v>
      </c>
      <c r="BH41" s="17">
        <v>0</v>
      </c>
      <c r="BI41" s="17">
        <v>0</v>
      </c>
      <c r="BJ41" s="17">
        <v>0</v>
      </c>
      <c r="BK41" s="17">
        <v>4.5999999999999996</v>
      </c>
      <c r="BL41" s="17">
        <v>12.09</v>
      </c>
      <c r="BM41" s="20">
        <f t="shared" si="8"/>
        <v>0</v>
      </c>
      <c r="BN41" s="20">
        <f t="shared" si="8"/>
        <v>0</v>
      </c>
      <c r="BO41" s="20">
        <f t="shared" si="8"/>
        <v>0</v>
      </c>
      <c r="BP41" s="20">
        <f t="shared" si="8"/>
        <v>0</v>
      </c>
      <c r="BQ41" s="20">
        <f t="shared" si="8"/>
        <v>0</v>
      </c>
      <c r="BR41" s="20">
        <f t="shared" si="8"/>
        <v>0</v>
      </c>
      <c r="BS41" s="20">
        <f t="shared" si="8"/>
        <v>0</v>
      </c>
      <c r="BT41" s="20">
        <f t="shared" si="8"/>
        <v>0</v>
      </c>
      <c r="BU41" s="20">
        <f t="shared" si="8"/>
        <v>0</v>
      </c>
      <c r="BV41" s="20">
        <f t="shared" si="8"/>
        <v>0</v>
      </c>
      <c r="BW41" s="20">
        <f t="shared" si="8"/>
        <v>536.60000000000014</v>
      </c>
      <c r="BX41" s="20">
        <f t="shared" si="8"/>
        <v>1407.6000000000001</v>
      </c>
      <c r="BY41" s="17">
        <f t="shared" si="3"/>
        <v>1424.7300000000005</v>
      </c>
      <c r="BZ41" s="17">
        <f t="shared" si="4"/>
        <v>71.239999999999981</v>
      </c>
      <c r="CA41" s="17">
        <f t="shared" si="5"/>
        <v>448.22999999999996</v>
      </c>
      <c r="CB41" s="17">
        <f t="shared" si="6"/>
        <v>1944.2000000000003</v>
      </c>
    </row>
    <row r="42" spans="1:80" x14ac:dyDescent="0.25">
      <c r="A42" t="str">
        <f t="shared" si="9"/>
        <v>EGPI.CRS3</v>
      </c>
      <c r="B42" s="1" t="s">
        <v>65</v>
      </c>
      <c r="C42" s="1" t="s">
        <v>68</v>
      </c>
      <c r="D42" s="1" t="s">
        <v>68</v>
      </c>
      <c r="E42" s="17">
        <v>0</v>
      </c>
      <c r="F42" s="17">
        <v>0</v>
      </c>
      <c r="G42" s="17">
        <v>0</v>
      </c>
      <c r="H42" s="17">
        <v>0</v>
      </c>
      <c r="I42" s="17">
        <v>0</v>
      </c>
      <c r="J42" s="17">
        <v>0</v>
      </c>
      <c r="K42" s="17">
        <v>0</v>
      </c>
      <c r="L42" s="17">
        <v>0</v>
      </c>
      <c r="M42" s="17">
        <v>0</v>
      </c>
      <c r="N42" s="17">
        <v>0</v>
      </c>
      <c r="O42" s="17">
        <v>0</v>
      </c>
      <c r="P42" s="17">
        <v>37.640000000000327</v>
      </c>
      <c r="Q42" s="20">
        <v>0</v>
      </c>
      <c r="R42" s="20">
        <v>0</v>
      </c>
      <c r="S42" s="20">
        <v>0</v>
      </c>
      <c r="T42" s="20">
        <v>0</v>
      </c>
      <c r="U42" s="20">
        <v>0</v>
      </c>
      <c r="V42" s="20">
        <v>0</v>
      </c>
      <c r="W42" s="20">
        <v>0</v>
      </c>
      <c r="X42" s="20">
        <v>0</v>
      </c>
      <c r="Y42" s="20">
        <v>0</v>
      </c>
      <c r="Z42" s="20">
        <v>0</v>
      </c>
      <c r="AA42" s="20">
        <v>0</v>
      </c>
      <c r="AB42" s="20">
        <v>1.8799999999999955</v>
      </c>
      <c r="AC42" s="17">
        <v>0</v>
      </c>
      <c r="AD42" s="17">
        <v>0</v>
      </c>
      <c r="AE42" s="17">
        <v>0</v>
      </c>
      <c r="AF42" s="17">
        <v>0</v>
      </c>
      <c r="AG42" s="17">
        <v>0</v>
      </c>
      <c r="AH42" s="17">
        <v>0</v>
      </c>
      <c r="AI42" s="17">
        <v>0</v>
      </c>
      <c r="AJ42" s="17">
        <v>0</v>
      </c>
      <c r="AK42" s="17">
        <v>0</v>
      </c>
      <c r="AL42" s="17">
        <v>0</v>
      </c>
      <c r="AM42" s="17">
        <v>0</v>
      </c>
      <c r="AN42" s="17">
        <v>11.380000000000109</v>
      </c>
      <c r="AO42" s="20">
        <f t="shared" si="7"/>
        <v>0</v>
      </c>
      <c r="AP42" s="20">
        <f t="shared" si="7"/>
        <v>0</v>
      </c>
      <c r="AQ42" s="20">
        <f t="shared" si="7"/>
        <v>0</v>
      </c>
      <c r="AR42" s="20">
        <f t="shared" si="7"/>
        <v>0</v>
      </c>
      <c r="AS42" s="20">
        <f t="shared" si="7"/>
        <v>0</v>
      </c>
      <c r="AT42" s="20">
        <f t="shared" si="7"/>
        <v>0</v>
      </c>
      <c r="AU42" s="20">
        <f t="shared" si="7"/>
        <v>0</v>
      </c>
      <c r="AV42" s="20">
        <f t="shared" si="7"/>
        <v>0</v>
      </c>
      <c r="AW42" s="20">
        <f t="shared" si="7"/>
        <v>0</v>
      </c>
      <c r="AX42" s="20">
        <f t="shared" si="7"/>
        <v>0</v>
      </c>
      <c r="AY42" s="20">
        <f t="shared" si="7"/>
        <v>0</v>
      </c>
      <c r="AZ42" s="20">
        <f t="shared" si="7"/>
        <v>50.900000000000432</v>
      </c>
      <c r="BA42" s="17">
        <v>0</v>
      </c>
      <c r="BB42" s="17">
        <v>0</v>
      </c>
      <c r="BC42" s="17">
        <v>0</v>
      </c>
      <c r="BD42" s="17">
        <v>0</v>
      </c>
      <c r="BE42" s="17">
        <v>0</v>
      </c>
      <c r="BF42" s="17">
        <v>0</v>
      </c>
      <c r="BG42" s="17">
        <v>0</v>
      </c>
      <c r="BH42" s="17">
        <v>0</v>
      </c>
      <c r="BI42" s="17">
        <v>0</v>
      </c>
      <c r="BJ42" s="17">
        <v>0</v>
      </c>
      <c r="BK42" s="17">
        <v>0</v>
      </c>
      <c r="BL42" s="17">
        <v>0.44</v>
      </c>
      <c r="BM42" s="20">
        <f t="shared" si="8"/>
        <v>0</v>
      </c>
      <c r="BN42" s="20">
        <f t="shared" si="8"/>
        <v>0</v>
      </c>
      <c r="BO42" s="20">
        <f t="shared" si="8"/>
        <v>0</v>
      </c>
      <c r="BP42" s="20">
        <f t="shared" si="8"/>
        <v>0</v>
      </c>
      <c r="BQ42" s="20">
        <f t="shared" si="8"/>
        <v>0</v>
      </c>
      <c r="BR42" s="20">
        <f t="shared" si="8"/>
        <v>0</v>
      </c>
      <c r="BS42" s="20">
        <f t="shared" si="8"/>
        <v>0</v>
      </c>
      <c r="BT42" s="20">
        <f t="shared" si="8"/>
        <v>0</v>
      </c>
      <c r="BU42" s="20">
        <f t="shared" si="8"/>
        <v>0</v>
      </c>
      <c r="BV42" s="20">
        <f t="shared" si="8"/>
        <v>0</v>
      </c>
      <c r="BW42" s="20">
        <f t="shared" si="8"/>
        <v>0</v>
      </c>
      <c r="BX42" s="20">
        <f t="shared" si="8"/>
        <v>51.34000000000043</v>
      </c>
      <c r="BY42" s="17">
        <f t="shared" si="3"/>
        <v>37.640000000000327</v>
      </c>
      <c r="BZ42" s="17">
        <f t="shared" si="4"/>
        <v>1.8799999999999955</v>
      </c>
      <c r="CA42" s="17">
        <f t="shared" si="5"/>
        <v>11.820000000000109</v>
      </c>
      <c r="CB42" s="17">
        <f t="shared" si="6"/>
        <v>51.34000000000043</v>
      </c>
    </row>
    <row r="43" spans="1:80" x14ac:dyDescent="0.25">
      <c r="A43" t="str">
        <f t="shared" si="9"/>
        <v>CHD.CRWD</v>
      </c>
      <c r="B43" s="1" t="s">
        <v>229</v>
      </c>
      <c r="C43" s="1" t="s">
        <v>70</v>
      </c>
      <c r="D43" s="1" t="s">
        <v>70</v>
      </c>
      <c r="E43" s="17">
        <v>0</v>
      </c>
      <c r="F43" s="17">
        <v>0</v>
      </c>
      <c r="G43" s="17">
        <v>0</v>
      </c>
      <c r="H43" s="17">
        <v>0</v>
      </c>
      <c r="I43" s="17">
        <v>0</v>
      </c>
      <c r="J43" s="17">
        <v>0</v>
      </c>
      <c r="K43" s="17">
        <v>0</v>
      </c>
      <c r="L43" s="17">
        <v>0</v>
      </c>
      <c r="M43" s="17">
        <v>0</v>
      </c>
      <c r="N43" s="17">
        <v>0</v>
      </c>
      <c r="O43" s="17">
        <v>20.360000000000582</v>
      </c>
      <c r="P43" s="17">
        <v>7.8599999999987631</v>
      </c>
      <c r="Q43" s="20">
        <v>0</v>
      </c>
      <c r="R43" s="20">
        <v>0</v>
      </c>
      <c r="S43" s="20">
        <v>0</v>
      </c>
      <c r="T43" s="20">
        <v>0</v>
      </c>
      <c r="U43" s="20">
        <v>0</v>
      </c>
      <c r="V43" s="20">
        <v>0</v>
      </c>
      <c r="W43" s="20">
        <v>0</v>
      </c>
      <c r="X43" s="20">
        <v>0</v>
      </c>
      <c r="Y43" s="20">
        <v>0</v>
      </c>
      <c r="Z43" s="20">
        <v>0</v>
      </c>
      <c r="AA43" s="20">
        <v>1.0099999999999909</v>
      </c>
      <c r="AB43" s="20">
        <v>0.3900000000000432</v>
      </c>
      <c r="AC43" s="17">
        <v>0</v>
      </c>
      <c r="AD43" s="17">
        <v>0</v>
      </c>
      <c r="AE43" s="17">
        <v>0</v>
      </c>
      <c r="AF43" s="17">
        <v>0</v>
      </c>
      <c r="AG43" s="17">
        <v>0</v>
      </c>
      <c r="AH43" s="17">
        <v>0</v>
      </c>
      <c r="AI43" s="17">
        <v>0</v>
      </c>
      <c r="AJ43" s="17">
        <v>0</v>
      </c>
      <c r="AK43" s="17">
        <v>0</v>
      </c>
      <c r="AL43" s="17">
        <v>0</v>
      </c>
      <c r="AM43" s="17">
        <v>6.1900000000005093</v>
      </c>
      <c r="AN43" s="17">
        <v>2.3799999999998818</v>
      </c>
      <c r="AO43" s="20">
        <f t="shared" si="7"/>
        <v>0</v>
      </c>
      <c r="AP43" s="20">
        <f t="shared" si="7"/>
        <v>0</v>
      </c>
      <c r="AQ43" s="20">
        <f t="shared" si="7"/>
        <v>0</v>
      </c>
      <c r="AR43" s="20">
        <f t="shared" si="7"/>
        <v>0</v>
      </c>
      <c r="AS43" s="20">
        <f t="shared" si="7"/>
        <v>0</v>
      </c>
      <c r="AT43" s="20">
        <f t="shared" si="7"/>
        <v>0</v>
      </c>
      <c r="AU43" s="20">
        <f t="shared" si="7"/>
        <v>0</v>
      </c>
      <c r="AV43" s="20">
        <f t="shared" si="7"/>
        <v>0</v>
      </c>
      <c r="AW43" s="20">
        <f t="shared" si="7"/>
        <v>0</v>
      </c>
      <c r="AX43" s="20">
        <f t="shared" si="7"/>
        <v>0</v>
      </c>
      <c r="AY43" s="20">
        <f t="shared" si="7"/>
        <v>27.560000000001082</v>
      </c>
      <c r="AZ43" s="20">
        <f t="shared" si="7"/>
        <v>10.629999999998688</v>
      </c>
      <c r="BA43" s="17">
        <v>0</v>
      </c>
      <c r="BB43" s="17">
        <v>0</v>
      </c>
      <c r="BC43" s="17">
        <v>0</v>
      </c>
      <c r="BD43" s="17">
        <v>0</v>
      </c>
      <c r="BE43" s="17">
        <v>0</v>
      </c>
      <c r="BF43" s="17">
        <v>0</v>
      </c>
      <c r="BG43" s="17">
        <v>0</v>
      </c>
      <c r="BH43" s="17">
        <v>0</v>
      </c>
      <c r="BI43" s="17">
        <v>0</v>
      </c>
      <c r="BJ43" s="17">
        <v>0</v>
      </c>
      <c r="BK43" s="17">
        <v>0.24</v>
      </c>
      <c r="BL43" s="17">
        <v>0.09</v>
      </c>
      <c r="BM43" s="20">
        <f t="shared" si="8"/>
        <v>0</v>
      </c>
      <c r="BN43" s="20">
        <f t="shared" si="8"/>
        <v>0</v>
      </c>
      <c r="BO43" s="20">
        <f t="shared" si="8"/>
        <v>0</v>
      </c>
      <c r="BP43" s="20">
        <f t="shared" si="8"/>
        <v>0</v>
      </c>
      <c r="BQ43" s="20">
        <f t="shared" si="8"/>
        <v>0</v>
      </c>
      <c r="BR43" s="20">
        <f t="shared" si="8"/>
        <v>0</v>
      </c>
      <c r="BS43" s="20">
        <f t="shared" si="8"/>
        <v>0</v>
      </c>
      <c r="BT43" s="20">
        <f t="shared" si="8"/>
        <v>0</v>
      </c>
      <c r="BU43" s="20">
        <f t="shared" si="8"/>
        <v>0</v>
      </c>
      <c r="BV43" s="20">
        <f t="shared" si="8"/>
        <v>0</v>
      </c>
      <c r="BW43" s="20">
        <f t="shared" si="8"/>
        <v>27.800000000001081</v>
      </c>
      <c r="BX43" s="20">
        <f t="shared" si="8"/>
        <v>10.719999999998688</v>
      </c>
      <c r="BY43" s="17">
        <f t="shared" si="3"/>
        <v>28.219999999999345</v>
      </c>
      <c r="BZ43" s="17">
        <f t="shared" si="4"/>
        <v>1.4000000000000341</v>
      </c>
      <c r="CA43" s="17">
        <f t="shared" si="5"/>
        <v>8.9000000000003912</v>
      </c>
      <c r="CB43" s="17">
        <f t="shared" si="6"/>
        <v>38.519999999999769</v>
      </c>
    </row>
    <row r="44" spans="1:80" x14ac:dyDescent="0.25">
      <c r="A44" t="str">
        <f t="shared" si="9"/>
        <v>CONS.BCHIMP</v>
      </c>
      <c r="B44" s="1" t="s">
        <v>650</v>
      </c>
      <c r="C44" s="1" t="s">
        <v>651</v>
      </c>
      <c r="D44" s="1" t="s">
        <v>21</v>
      </c>
      <c r="E44" s="17">
        <v>0</v>
      </c>
      <c r="F44" s="17">
        <v>0</v>
      </c>
      <c r="G44" s="17">
        <v>0</v>
      </c>
      <c r="H44" s="17">
        <v>0</v>
      </c>
      <c r="I44" s="17">
        <v>0</v>
      </c>
      <c r="J44" s="17">
        <v>0</v>
      </c>
      <c r="K44" s="17">
        <v>4.5300000000000296</v>
      </c>
      <c r="L44" s="17">
        <v>0</v>
      </c>
      <c r="M44" s="17">
        <v>0</v>
      </c>
      <c r="N44" s="17">
        <v>0</v>
      </c>
      <c r="O44" s="17">
        <v>0</v>
      </c>
      <c r="P44" s="17">
        <v>0</v>
      </c>
      <c r="Q44" s="20">
        <v>0</v>
      </c>
      <c r="R44" s="20">
        <v>0</v>
      </c>
      <c r="S44" s="20">
        <v>0</v>
      </c>
      <c r="T44" s="20">
        <v>0</v>
      </c>
      <c r="U44" s="20">
        <v>0</v>
      </c>
      <c r="V44" s="20">
        <v>0</v>
      </c>
      <c r="W44" s="20">
        <v>0.22999999999999687</v>
      </c>
      <c r="X44" s="20">
        <v>0</v>
      </c>
      <c r="Y44" s="20">
        <v>0</v>
      </c>
      <c r="Z44" s="20">
        <v>0</v>
      </c>
      <c r="AA44" s="20">
        <v>0</v>
      </c>
      <c r="AB44" s="20">
        <v>0</v>
      </c>
      <c r="AC44" s="17">
        <v>0</v>
      </c>
      <c r="AD44" s="17">
        <v>0</v>
      </c>
      <c r="AE44" s="17">
        <v>0</v>
      </c>
      <c r="AF44" s="17">
        <v>0</v>
      </c>
      <c r="AG44" s="17">
        <v>0</v>
      </c>
      <c r="AH44" s="17">
        <v>0</v>
      </c>
      <c r="AI44" s="17">
        <v>1.4099999999999966</v>
      </c>
      <c r="AJ44" s="17">
        <v>0</v>
      </c>
      <c r="AK44" s="17">
        <v>0</v>
      </c>
      <c r="AL44" s="17">
        <v>0</v>
      </c>
      <c r="AM44" s="17">
        <v>0</v>
      </c>
      <c r="AN44" s="17">
        <v>0</v>
      </c>
      <c r="AO44" s="20">
        <f t="shared" si="7"/>
        <v>0</v>
      </c>
      <c r="AP44" s="20">
        <f t="shared" si="7"/>
        <v>0</v>
      </c>
      <c r="AQ44" s="20">
        <f t="shared" si="7"/>
        <v>0</v>
      </c>
      <c r="AR44" s="20">
        <f t="shared" ref="AP44:AZ67" si="10">H44+T44+AF44</f>
        <v>0</v>
      </c>
      <c r="AS44" s="20">
        <f t="shared" si="10"/>
        <v>0</v>
      </c>
      <c r="AT44" s="20">
        <f t="shared" si="10"/>
        <v>0</v>
      </c>
      <c r="AU44" s="20">
        <f t="shared" si="10"/>
        <v>6.170000000000023</v>
      </c>
      <c r="AV44" s="20">
        <f t="shared" si="10"/>
        <v>0</v>
      </c>
      <c r="AW44" s="20">
        <f t="shared" si="10"/>
        <v>0</v>
      </c>
      <c r="AX44" s="20">
        <f t="shared" si="10"/>
        <v>0</v>
      </c>
      <c r="AY44" s="20">
        <f t="shared" si="10"/>
        <v>0</v>
      </c>
      <c r="AZ44" s="20">
        <f t="shared" si="10"/>
        <v>0</v>
      </c>
      <c r="BA44" s="17">
        <v>0</v>
      </c>
      <c r="BB44" s="17">
        <v>0</v>
      </c>
      <c r="BC44" s="17">
        <v>0</v>
      </c>
      <c r="BD44" s="17">
        <v>0</v>
      </c>
      <c r="BE44" s="17">
        <v>0</v>
      </c>
      <c r="BF44" s="17">
        <v>0</v>
      </c>
      <c r="BG44" s="17">
        <v>0.05</v>
      </c>
      <c r="BH44" s="17">
        <v>0</v>
      </c>
      <c r="BI44" s="17">
        <v>0</v>
      </c>
      <c r="BJ44" s="17">
        <v>0</v>
      </c>
      <c r="BK44" s="17">
        <v>0</v>
      </c>
      <c r="BL44" s="17">
        <v>0</v>
      </c>
      <c r="BM44" s="20">
        <f t="shared" si="8"/>
        <v>0</v>
      </c>
      <c r="BN44" s="20">
        <f t="shared" si="8"/>
        <v>0</v>
      </c>
      <c r="BO44" s="20">
        <f t="shared" si="8"/>
        <v>0</v>
      </c>
      <c r="BP44" s="20">
        <f t="shared" ref="BN44:BX67" si="11">AR44+BD44</f>
        <v>0</v>
      </c>
      <c r="BQ44" s="20">
        <f t="shared" si="11"/>
        <v>0</v>
      </c>
      <c r="BR44" s="20">
        <f t="shared" si="11"/>
        <v>0</v>
      </c>
      <c r="BS44" s="20">
        <f t="shared" si="11"/>
        <v>6.2200000000000228</v>
      </c>
      <c r="BT44" s="20">
        <f t="shared" si="11"/>
        <v>0</v>
      </c>
      <c r="BU44" s="20">
        <f t="shared" si="11"/>
        <v>0</v>
      </c>
      <c r="BV44" s="20">
        <f t="shared" si="11"/>
        <v>0</v>
      </c>
      <c r="BW44" s="20">
        <f t="shared" si="11"/>
        <v>0</v>
      </c>
      <c r="BX44" s="20">
        <f t="shared" si="11"/>
        <v>0</v>
      </c>
      <c r="BY44" s="17">
        <f t="shared" si="3"/>
        <v>4.5300000000000296</v>
      </c>
      <c r="BZ44" s="17">
        <f t="shared" si="4"/>
        <v>0.22999999999999687</v>
      </c>
      <c r="CA44" s="17">
        <f t="shared" si="5"/>
        <v>1.4599999999999966</v>
      </c>
      <c r="CB44" s="17">
        <f t="shared" si="6"/>
        <v>6.2200000000000228</v>
      </c>
    </row>
    <row r="45" spans="1:80" x14ac:dyDescent="0.25">
      <c r="A45" t="str">
        <f t="shared" si="9"/>
        <v>CONS.SPCIMP</v>
      </c>
      <c r="B45" s="1" t="s">
        <v>650</v>
      </c>
      <c r="C45" s="1" t="s">
        <v>820</v>
      </c>
      <c r="D45" s="1" t="s">
        <v>73</v>
      </c>
      <c r="E45" s="17">
        <v>0</v>
      </c>
      <c r="F45" s="17">
        <v>0</v>
      </c>
      <c r="G45" s="17">
        <v>0</v>
      </c>
      <c r="H45" s="17">
        <v>2.0000000000000071</v>
      </c>
      <c r="I45" s="17">
        <v>4.0699999999999932</v>
      </c>
      <c r="J45" s="17">
        <v>0</v>
      </c>
      <c r="K45" s="17">
        <v>10.900000000000006</v>
      </c>
      <c r="L45" s="17">
        <v>0</v>
      </c>
      <c r="M45" s="17">
        <v>2.6799999999999926</v>
      </c>
      <c r="N45" s="17">
        <v>0</v>
      </c>
      <c r="O45" s="17">
        <v>0</v>
      </c>
      <c r="P45" s="17">
        <v>0</v>
      </c>
      <c r="Q45" s="20">
        <v>0</v>
      </c>
      <c r="R45" s="20">
        <v>0</v>
      </c>
      <c r="S45" s="20">
        <v>0</v>
      </c>
      <c r="T45" s="20">
        <v>9.9999999999999867E-2</v>
      </c>
      <c r="U45" s="20">
        <v>0.19999999999999973</v>
      </c>
      <c r="V45" s="20">
        <v>0</v>
      </c>
      <c r="W45" s="20">
        <v>0.53999999999999915</v>
      </c>
      <c r="X45" s="20">
        <v>0</v>
      </c>
      <c r="Y45" s="20">
        <v>0.14000000000000012</v>
      </c>
      <c r="Z45" s="20">
        <v>0</v>
      </c>
      <c r="AA45" s="20">
        <v>0</v>
      </c>
      <c r="AB45" s="20">
        <v>0</v>
      </c>
      <c r="AC45" s="17">
        <v>0</v>
      </c>
      <c r="AD45" s="17">
        <v>0</v>
      </c>
      <c r="AE45" s="17">
        <v>0</v>
      </c>
      <c r="AF45" s="17">
        <v>0.62999999999999901</v>
      </c>
      <c r="AG45" s="17">
        <v>1.2699999999999996</v>
      </c>
      <c r="AH45" s="17">
        <v>0</v>
      </c>
      <c r="AI45" s="17">
        <v>3.3800000000000026</v>
      </c>
      <c r="AJ45" s="17">
        <v>0</v>
      </c>
      <c r="AK45" s="17">
        <v>0.83000000000000007</v>
      </c>
      <c r="AL45" s="17">
        <v>0</v>
      </c>
      <c r="AM45" s="17">
        <v>0</v>
      </c>
      <c r="AN45" s="17">
        <v>0</v>
      </c>
      <c r="AO45" s="20">
        <f t="shared" ref="AO45:AO108" si="12">E45+Q45+AC45</f>
        <v>0</v>
      </c>
      <c r="AP45" s="20">
        <f t="shared" si="10"/>
        <v>0</v>
      </c>
      <c r="AQ45" s="20">
        <f t="shared" si="10"/>
        <v>0</v>
      </c>
      <c r="AR45" s="20">
        <f t="shared" si="10"/>
        <v>2.7300000000000058</v>
      </c>
      <c r="AS45" s="20">
        <f t="shared" si="10"/>
        <v>5.539999999999992</v>
      </c>
      <c r="AT45" s="20">
        <f t="shared" si="10"/>
        <v>0</v>
      </c>
      <c r="AU45" s="20">
        <f t="shared" si="10"/>
        <v>14.820000000000007</v>
      </c>
      <c r="AV45" s="20">
        <f t="shared" si="10"/>
        <v>0</v>
      </c>
      <c r="AW45" s="20">
        <f t="shared" si="10"/>
        <v>3.6499999999999928</v>
      </c>
      <c r="AX45" s="20">
        <f t="shared" si="10"/>
        <v>0</v>
      </c>
      <c r="AY45" s="20">
        <f t="shared" si="10"/>
        <v>0</v>
      </c>
      <c r="AZ45" s="20">
        <f t="shared" si="10"/>
        <v>0</v>
      </c>
      <c r="BA45" s="17">
        <v>0</v>
      </c>
      <c r="BB45" s="17">
        <v>0</v>
      </c>
      <c r="BC45" s="17">
        <v>0</v>
      </c>
      <c r="BD45" s="17">
        <v>0.02</v>
      </c>
      <c r="BE45" s="17">
        <v>0.05</v>
      </c>
      <c r="BF45" s="17">
        <v>0</v>
      </c>
      <c r="BG45" s="17">
        <v>0.13</v>
      </c>
      <c r="BH45" s="17">
        <v>0</v>
      </c>
      <c r="BI45" s="17">
        <v>0.03</v>
      </c>
      <c r="BJ45" s="17">
        <v>0</v>
      </c>
      <c r="BK45" s="17">
        <v>0</v>
      </c>
      <c r="BL45" s="17">
        <v>0</v>
      </c>
      <c r="BM45" s="20">
        <f t="shared" ref="BM45:BM108" si="13">AO45+BA45</f>
        <v>0</v>
      </c>
      <c r="BN45" s="20">
        <f t="shared" si="11"/>
        <v>0</v>
      </c>
      <c r="BO45" s="20">
        <f t="shared" si="11"/>
        <v>0</v>
      </c>
      <c r="BP45" s="20">
        <f t="shared" si="11"/>
        <v>2.7500000000000058</v>
      </c>
      <c r="BQ45" s="20">
        <f t="shared" si="11"/>
        <v>5.5899999999999919</v>
      </c>
      <c r="BR45" s="20">
        <f t="shared" si="11"/>
        <v>0</v>
      </c>
      <c r="BS45" s="20">
        <f t="shared" si="11"/>
        <v>14.950000000000008</v>
      </c>
      <c r="BT45" s="20">
        <f t="shared" si="11"/>
        <v>0</v>
      </c>
      <c r="BU45" s="20">
        <f t="shared" si="11"/>
        <v>3.6799999999999926</v>
      </c>
      <c r="BV45" s="20">
        <f t="shared" si="11"/>
        <v>0</v>
      </c>
      <c r="BW45" s="20">
        <f t="shared" si="11"/>
        <v>0</v>
      </c>
      <c r="BX45" s="20">
        <f t="shared" si="11"/>
        <v>0</v>
      </c>
      <c r="BY45" s="17">
        <f t="shared" si="3"/>
        <v>19.649999999999999</v>
      </c>
      <c r="BZ45" s="17">
        <f t="shared" si="4"/>
        <v>0.97999999999999887</v>
      </c>
      <c r="CA45" s="17">
        <f t="shared" si="5"/>
        <v>6.3400000000000007</v>
      </c>
      <c r="CB45" s="17">
        <f t="shared" si="6"/>
        <v>26.97</v>
      </c>
    </row>
    <row r="46" spans="1:80" x14ac:dyDescent="0.25">
      <c r="A46" t="str">
        <f t="shared" si="9"/>
        <v>CONS.BCHEXP</v>
      </c>
      <c r="B46" s="1" t="s">
        <v>650</v>
      </c>
      <c r="C46" s="1" t="s">
        <v>652</v>
      </c>
      <c r="D46" s="1" t="s">
        <v>28</v>
      </c>
      <c r="E46" s="17">
        <v>0</v>
      </c>
      <c r="F46" s="17">
        <v>0</v>
      </c>
      <c r="G46" s="17">
        <v>0</v>
      </c>
      <c r="H46" s="17">
        <v>0</v>
      </c>
      <c r="I46" s="17">
        <v>0</v>
      </c>
      <c r="J46" s="17">
        <v>0</v>
      </c>
      <c r="K46" s="17">
        <v>0</v>
      </c>
      <c r="L46" s="17">
        <v>0</v>
      </c>
      <c r="M46" s="17">
        <v>0</v>
      </c>
      <c r="N46" s="17">
        <v>0</v>
      </c>
      <c r="O46" s="17">
        <v>0</v>
      </c>
      <c r="P46" s="17">
        <v>0</v>
      </c>
      <c r="Q46" s="20">
        <v>0</v>
      </c>
      <c r="R46" s="20">
        <v>0</v>
      </c>
      <c r="S46" s="20">
        <v>0</v>
      </c>
      <c r="T46" s="20">
        <v>0</v>
      </c>
      <c r="U46" s="20">
        <v>0</v>
      </c>
      <c r="V46" s="20">
        <v>0</v>
      </c>
      <c r="W46" s="20">
        <v>0</v>
      </c>
      <c r="X46" s="20">
        <v>0</v>
      </c>
      <c r="Y46" s="20">
        <v>0</v>
      </c>
      <c r="Z46" s="20">
        <v>0</v>
      </c>
      <c r="AA46" s="20">
        <v>0</v>
      </c>
      <c r="AB46" s="20">
        <v>0</v>
      </c>
      <c r="AC46" s="17">
        <v>0</v>
      </c>
      <c r="AD46" s="17">
        <v>0</v>
      </c>
      <c r="AE46" s="17">
        <v>0</v>
      </c>
      <c r="AF46" s="17">
        <v>0</v>
      </c>
      <c r="AG46" s="17">
        <v>0</v>
      </c>
      <c r="AH46" s="17">
        <v>0</v>
      </c>
      <c r="AI46" s="17">
        <v>0</v>
      </c>
      <c r="AJ46" s="17">
        <v>0</v>
      </c>
      <c r="AK46" s="17">
        <v>0</v>
      </c>
      <c r="AL46" s="17">
        <v>0</v>
      </c>
      <c r="AM46" s="17">
        <v>0</v>
      </c>
      <c r="AN46" s="17">
        <v>0</v>
      </c>
      <c r="AO46" s="20">
        <f t="shared" si="12"/>
        <v>0</v>
      </c>
      <c r="AP46" s="20">
        <f t="shared" si="10"/>
        <v>0</v>
      </c>
      <c r="AQ46" s="20">
        <f t="shared" si="10"/>
        <v>0</v>
      </c>
      <c r="AR46" s="20">
        <f t="shared" si="10"/>
        <v>0</v>
      </c>
      <c r="AS46" s="20">
        <f t="shared" si="10"/>
        <v>0</v>
      </c>
      <c r="AT46" s="20">
        <f t="shared" si="10"/>
        <v>0</v>
      </c>
      <c r="AU46" s="20">
        <f t="shared" si="10"/>
        <v>0</v>
      </c>
      <c r="AV46" s="20">
        <f t="shared" si="10"/>
        <v>0</v>
      </c>
      <c r="AW46" s="20">
        <f t="shared" si="10"/>
        <v>0</v>
      </c>
      <c r="AX46" s="20">
        <f t="shared" si="10"/>
        <v>0</v>
      </c>
      <c r="AY46" s="20">
        <f t="shared" si="10"/>
        <v>0</v>
      </c>
      <c r="AZ46" s="20">
        <f t="shared" si="10"/>
        <v>0</v>
      </c>
      <c r="BA46" s="17">
        <v>0</v>
      </c>
      <c r="BB46" s="17">
        <v>0</v>
      </c>
      <c r="BC46" s="17">
        <v>0</v>
      </c>
      <c r="BD46" s="17">
        <v>0</v>
      </c>
      <c r="BE46" s="17">
        <v>0</v>
      </c>
      <c r="BF46" s="17">
        <v>0</v>
      </c>
      <c r="BG46" s="17">
        <v>0</v>
      </c>
      <c r="BH46" s="17">
        <v>0</v>
      </c>
      <c r="BI46" s="17">
        <v>0</v>
      </c>
      <c r="BJ46" s="17">
        <v>0</v>
      </c>
      <c r="BK46" s="17">
        <v>0</v>
      </c>
      <c r="BL46" s="17">
        <v>0</v>
      </c>
      <c r="BM46" s="20">
        <f t="shared" si="13"/>
        <v>0</v>
      </c>
      <c r="BN46" s="20">
        <f t="shared" si="11"/>
        <v>0</v>
      </c>
      <c r="BO46" s="20">
        <f t="shared" si="11"/>
        <v>0</v>
      </c>
      <c r="BP46" s="20">
        <f t="shared" si="11"/>
        <v>0</v>
      </c>
      <c r="BQ46" s="20">
        <f t="shared" si="11"/>
        <v>0</v>
      </c>
      <c r="BR46" s="20">
        <f t="shared" si="11"/>
        <v>0</v>
      </c>
      <c r="BS46" s="20">
        <f t="shared" si="11"/>
        <v>0</v>
      </c>
      <c r="BT46" s="20">
        <f t="shared" si="11"/>
        <v>0</v>
      </c>
      <c r="BU46" s="20">
        <f t="shared" si="11"/>
        <v>0</v>
      </c>
      <c r="BV46" s="20">
        <f t="shared" si="11"/>
        <v>0</v>
      </c>
      <c r="BW46" s="20">
        <f t="shared" si="11"/>
        <v>0</v>
      </c>
      <c r="BX46" s="20">
        <f t="shared" si="11"/>
        <v>0</v>
      </c>
      <c r="BY46" s="17">
        <f t="shared" si="3"/>
        <v>0</v>
      </c>
      <c r="BZ46" s="17">
        <f t="shared" si="4"/>
        <v>0</v>
      </c>
      <c r="CA46" s="17">
        <f t="shared" si="5"/>
        <v>0</v>
      </c>
      <c r="CB46" s="17">
        <f t="shared" si="6"/>
        <v>0</v>
      </c>
    </row>
    <row r="47" spans="1:80" x14ac:dyDescent="0.25">
      <c r="A47" t="str">
        <f t="shared" si="9"/>
        <v>DAIS.DAI1</v>
      </c>
      <c r="B47" s="1" t="s">
        <v>75</v>
      </c>
      <c r="C47" s="1" t="s">
        <v>76</v>
      </c>
      <c r="D47" s="1" t="s">
        <v>76</v>
      </c>
      <c r="E47" s="17">
        <v>-748.5099999999984</v>
      </c>
      <c r="F47" s="17">
        <v>-367.64999999999964</v>
      </c>
      <c r="G47" s="17">
        <v>-419.06999999999971</v>
      </c>
      <c r="H47" s="17">
        <v>-259.85000000000036</v>
      </c>
      <c r="I47" s="17">
        <v>-146.5</v>
      </c>
      <c r="J47" s="17">
        <v>-299.79999999999927</v>
      </c>
      <c r="K47" s="17">
        <v>-149.02999999999975</v>
      </c>
      <c r="L47" s="17">
        <v>-225.34000000000015</v>
      </c>
      <c r="M47" s="17">
        <v>-677.19000000000051</v>
      </c>
      <c r="N47" s="17">
        <v>-110.14999999999964</v>
      </c>
      <c r="O47" s="17">
        <v>-224.29999999999927</v>
      </c>
      <c r="P47" s="17">
        <v>-485.97999999999774</v>
      </c>
      <c r="Q47" s="20">
        <v>-37.420000000000073</v>
      </c>
      <c r="R47" s="20">
        <v>-18.389999999999986</v>
      </c>
      <c r="S47" s="20">
        <v>-20.95999999999998</v>
      </c>
      <c r="T47" s="20">
        <v>-12.989999999999981</v>
      </c>
      <c r="U47" s="20">
        <v>-7.3299999999999983</v>
      </c>
      <c r="V47" s="20">
        <v>-14.989999999999981</v>
      </c>
      <c r="W47" s="20">
        <v>-7.4500000000000028</v>
      </c>
      <c r="X47" s="20">
        <v>-11.27000000000001</v>
      </c>
      <c r="Y47" s="20">
        <v>-33.860000000000014</v>
      </c>
      <c r="Z47" s="20">
        <v>-5.5099999999999909</v>
      </c>
      <c r="AA47" s="20">
        <v>-11.20999999999998</v>
      </c>
      <c r="AB47" s="20">
        <v>-24.299999999999955</v>
      </c>
      <c r="AC47" s="17">
        <v>-241.15000000000009</v>
      </c>
      <c r="AD47" s="17">
        <v>-117.58999999999992</v>
      </c>
      <c r="AE47" s="17">
        <v>-133.15000000000009</v>
      </c>
      <c r="AF47" s="17">
        <v>-82.060000000000173</v>
      </c>
      <c r="AG47" s="17">
        <v>-46.029999999999973</v>
      </c>
      <c r="AH47" s="17">
        <v>-93.680000000000064</v>
      </c>
      <c r="AI47" s="17">
        <v>-46.319999999999936</v>
      </c>
      <c r="AJ47" s="17">
        <v>-69.660000000000082</v>
      </c>
      <c r="AK47" s="17">
        <v>-208.1899999999996</v>
      </c>
      <c r="AL47" s="17">
        <v>-33.680000000000064</v>
      </c>
      <c r="AM47" s="17">
        <v>-68.210000000000036</v>
      </c>
      <c r="AN47" s="17">
        <v>-146.98000000000002</v>
      </c>
      <c r="AO47" s="20">
        <f t="shared" si="12"/>
        <v>-1027.0799999999986</v>
      </c>
      <c r="AP47" s="20">
        <f t="shared" si="10"/>
        <v>-503.62999999999954</v>
      </c>
      <c r="AQ47" s="20">
        <f t="shared" si="10"/>
        <v>-573.17999999999984</v>
      </c>
      <c r="AR47" s="20">
        <f t="shared" si="10"/>
        <v>-354.90000000000055</v>
      </c>
      <c r="AS47" s="20">
        <f t="shared" si="10"/>
        <v>-199.85999999999996</v>
      </c>
      <c r="AT47" s="20">
        <f t="shared" si="10"/>
        <v>-408.46999999999935</v>
      </c>
      <c r="AU47" s="20">
        <f t="shared" si="10"/>
        <v>-202.79999999999967</v>
      </c>
      <c r="AV47" s="20">
        <f t="shared" si="10"/>
        <v>-306.27000000000021</v>
      </c>
      <c r="AW47" s="20">
        <f t="shared" si="10"/>
        <v>-919.24000000000012</v>
      </c>
      <c r="AX47" s="20">
        <f t="shared" si="10"/>
        <v>-149.33999999999969</v>
      </c>
      <c r="AY47" s="20">
        <f t="shared" si="10"/>
        <v>-303.71999999999929</v>
      </c>
      <c r="AZ47" s="20">
        <f t="shared" si="10"/>
        <v>-657.25999999999772</v>
      </c>
      <c r="BA47" s="17">
        <v>-8.77</v>
      </c>
      <c r="BB47" s="17">
        <v>-4.3099999999999996</v>
      </c>
      <c r="BC47" s="17">
        <v>-4.91</v>
      </c>
      <c r="BD47" s="17">
        <v>-3.04</v>
      </c>
      <c r="BE47" s="17">
        <v>-1.72</v>
      </c>
      <c r="BF47" s="17">
        <v>-3.51</v>
      </c>
      <c r="BG47" s="17">
        <v>-1.75</v>
      </c>
      <c r="BH47" s="17">
        <v>-2.64</v>
      </c>
      <c r="BI47" s="17">
        <v>-7.93</v>
      </c>
      <c r="BJ47" s="17">
        <v>-1.29</v>
      </c>
      <c r="BK47" s="17">
        <v>-2.63</v>
      </c>
      <c r="BL47" s="17">
        <v>-5.69</v>
      </c>
      <c r="BM47" s="20">
        <f t="shared" si="13"/>
        <v>-1035.8499999999985</v>
      </c>
      <c r="BN47" s="20">
        <f t="shared" si="11"/>
        <v>-507.93999999999954</v>
      </c>
      <c r="BO47" s="20">
        <f t="shared" si="11"/>
        <v>-578.0899999999998</v>
      </c>
      <c r="BP47" s="20">
        <f t="shared" si="11"/>
        <v>-357.94000000000057</v>
      </c>
      <c r="BQ47" s="20">
        <f t="shared" si="11"/>
        <v>-201.57999999999996</v>
      </c>
      <c r="BR47" s="20">
        <f t="shared" si="11"/>
        <v>-411.97999999999934</v>
      </c>
      <c r="BS47" s="20">
        <f t="shared" si="11"/>
        <v>-204.54999999999967</v>
      </c>
      <c r="BT47" s="20">
        <f t="shared" si="11"/>
        <v>-308.9100000000002</v>
      </c>
      <c r="BU47" s="20">
        <f t="shared" si="11"/>
        <v>-927.17000000000007</v>
      </c>
      <c r="BV47" s="20">
        <f t="shared" si="11"/>
        <v>-150.62999999999968</v>
      </c>
      <c r="BW47" s="20">
        <f t="shared" si="11"/>
        <v>-306.34999999999928</v>
      </c>
      <c r="BX47" s="20">
        <f t="shared" si="11"/>
        <v>-662.94999999999777</v>
      </c>
      <c r="BY47" s="17">
        <f t="shared" si="3"/>
        <v>-4113.3699999999944</v>
      </c>
      <c r="BZ47" s="17">
        <f t="shared" si="4"/>
        <v>-205.67999999999995</v>
      </c>
      <c r="CA47" s="17">
        <f t="shared" si="5"/>
        <v>-1334.8900000000003</v>
      </c>
      <c r="CB47" s="17">
        <f t="shared" si="6"/>
        <v>-5653.9399999999951</v>
      </c>
    </row>
    <row r="48" spans="1:80" x14ac:dyDescent="0.25">
      <c r="A48" t="str">
        <f t="shared" si="9"/>
        <v>DOW.DOWGEN15M</v>
      </c>
      <c r="B48" s="1" t="s">
        <v>77</v>
      </c>
      <c r="C48" s="1" t="s">
        <v>78</v>
      </c>
      <c r="D48" s="1" t="s">
        <v>78</v>
      </c>
      <c r="E48" s="17">
        <v>2536.0300000000279</v>
      </c>
      <c r="F48" s="17">
        <v>1005.8200000000361</v>
      </c>
      <c r="G48" s="17">
        <v>822.19999999999709</v>
      </c>
      <c r="H48" s="17">
        <v>443.76999999998952</v>
      </c>
      <c r="I48" s="17">
        <v>605.70999999999185</v>
      </c>
      <c r="J48" s="17">
        <v>517.54000000000815</v>
      </c>
      <c r="K48" s="17">
        <v>681.79999999998836</v>
      </c>
      <c r="L48" s="17">
        <v>647.11000000001513</v>
      </c>
      <c r="M48" s="17">
        <v>1075.0199999999895</v>
      </c>
      <c r="N48" s="17">
        <v>595.39000000001761</v>
      </c>
      <c r="O48" s="17">
        <v>1217.5100000000093</v>
      </c>
      <c r="P48" s="17">
        <v>1269.7600000000093</v>
      </c>
      <c r="Q48" s="20">
        <v>126.80000000000018</v>
      </c>
      <c r="R48" s="20">
        <v>50.289999999999964</v>
      </c>
      <c r="S48" s="20">
        <v>41.110000000000127</v>
      </c>
      <c r="T48" s="20">
        <v>22.189999999999827</v>
      </c>
      <c r="U48" s="20">
        <v>30.279999999999973</v>
      </c>
      <c r="V48" s="20">
        <v>25.870000000000118</v>
      </c>
      <c r="W48" s="20">
        <v>34.089999999999918</v>
      </c>
      <c r="X48" s="20">
        <v>32.350000000000136</v>
      </c>
      <c r="Y48" s="20">
        <v>53.75</v>
      </c>
      <c r="Z48" s="20">
        <v>29.759999999999991</v>
      </c>
      <c r="AA48" s="20">
        <v>60.870000000000346</v>
      </c>
      <c r="AB48" s="20">
        <v>63.490000000000236</v>
      </c>
      <c r="AC48" s="17">
        <v>817.02999999999884</v>
      </c>
      <c r="AD48" s="17">
        <v>321.69000000000233</v>
      </c>
      <c r="AE48" s="17">
        <v>261.22999999999956</v>
      </c>
      <c r="AF48" s="17">
        <v>140.14999999999964</v>
      </c>
      <c r="AG48" s="17">
        <v>190.30000000000109</v>
      </c>
      <c r="AH48" s="17">
        <v>161.71999999999935</v>
      </c>
      <c r="AI48" s="17">
        <v>211.92000000000007</v>
      </c>
      <c r="AJ48" s="17">
        <v>200.04000000000087</v>
      </c>
      <c r="AK48" s="17">
        <v>330.4900000000016</v>
      </c>
      <c r="AL48" s="17">
        <v>182.05999999999949</v>
      </c>
      <c r="AM48" s="17">
        <v>370.22999999999956</v>
      </c>
      <c r="AN48" s="17">
        <v>384.02999999999884</v>
      </c>
      <c r="AO48" s="20">
        <f t="shared" si="12"/>
        <v>3479.860000000027</v>
      </c>
      <c r="AP48" s="20">
        <f t="shared" si="10"/>
        <v>1377.8000000000384</v>
      </c>
      <c r="AQ48" s="20">
        <f t="shared" si="10"/>
        <v>1124.5399999999968</v>
      </c>
      <c r="AR48" s="20">
        <f t="shared" si="10"/>
        <v>606.10999999998899</v>
      </c>
      <c r="AS48" s="20">
        <f t="shared" si="10"/>
        <v>826.28999999999292</v>
      </c>
      <c r="AT48" s="20">
        <f t="shared" si="10"/>
        <v>705.13000000000761</v>
      </c>
      <c r="AU48" s="20">
        <f t="shared" si="10"/>
        <v>927.80999999998835</v>
      </c>
      <c r="AV48" s="20">
        <f t="shared" si="10"/>
        <v>879.50000000001614</v>
      </c>
      <c r="AW48" s="20">
        <f t="shared" si="10"/>
        <v>1459.2599999999911</v>
      </c>
      <c r="AX48" s="20">
        <f t="shared" si="10"/>
        <v>807.21000000001709</v>
      </c>
      <c r="AY48" s="20">
        <f t="shared" si="10"/>
        <v>1648.6100000000092</v>
      </c>
      <c r="AZ48" s="20">
        <f t="shared" si="10"/>
        <v>1717.2800000000084</v>
      </c>
      <c r="BA48" s="17">
        <v>29.7</v>
      </c>
      <c r="BB48" s="17">
        <v>11.78</v>
      </c>
      <c r="BC48" s="17">
        <v>9.6300000000000008</v>
      </c>
      <c r="BD48" s="17">
        <v>5.2</v>
      </c>
      <c r="BE48" s="17">
        <v>7.09</v>
      </c>
      <c r="BF48" s="17">
        <v>6.06</v>
      </c>
      <c r="BG48" s="17">
        <v>7.99</v>
      </c>
      <c r="BH48" s="17">
        <v>7.58</v>
      </c>
      <c r="BI48" s="17">
        <v>12.59</v>
      </c>
      <c r="BJ48" s="17">
        <v>6.97</v>
      </c>
      <c r="BK48" s="17">
        <v>14.26</v>
      </c>
      <c r="BL48" s="17">
        <v>14.87</v>
      </c>
      <c r="BM48" s="20">
        <f t="shared" si="13"/>
        <v>3509.5600000000268</v>
      </c>
      <c r="BN48" s="20">
        <f t="shared" si="11"/>
        <v>1389.5800000000384</v>
      </c>
      <c r="BO48" s="20">
        <f t="shared" si="11"/>
        <v>1134.1699999999969</v>
      </c>
      <c r="BP48" s="20">
        <f t="shared" si="11"/>
        <v>611.30999999998903</v>
      </c>
      <c r="BQ48" s="20">
        <f t="shared" si="11"/>
        <v>833.37999999999295</v>
      </c>
      <c r="BR48" s="20">
        <f t="shared" si="11"/>
        <v>711.19000000000756</v>
      </c>
      <c r="BS48" s="20">
        <f t="shared" si="11"/>
        <v>935.79999999998836</v>
      </c>
      <c r="BT48" s="20">
        <f t="shared" si="11"/>
        <v>887.08000000001618</v>
      </c>
      <c r="BU48" s="20">
        <f t="shared" si="11"/>
        <v>1471.849999999991</v>
      </c>
      <c r="BV48" s="20">
        <f t="shared" si="11"/>
        <v>814.18000000001712</v>
      </c>
      <c r="BW48" s="20">
        <f t="shared" si="11"/>
        <v>1662.8700000000092</v>
      </c>
      <c r="BX48" s="20">
        <f t="shared" si="11"/>
        <v>1732.1500000000083</v>
      </c>
      <c r="BY48" s="17">
        <f t="shared" si="3"/>
        <v>11417.66000000008</v>
      </c>
      <c r="BZ48" s="17">
        <f t="shared" si="4"/>
        <v>570.85000000000082</v>
      </c>
      <c r="CA48" s="17">
        <f t="shared" si="5"/>
        <v>3704.610000000001</v>
      </c>
      <c r="CB48" s="17">
        <f t="shared" si="6"/>
        <v>15693.120000000081</v>
      </c>
    </row>
    <row r="49" spans="1:80" x14ac:dyDescent="0.25">
      <c r="A49" t="str">
        <f t="shared" si="9"/>
        <v>BOWA.DRW1</v>
      </c>
      <c r="B49" s="1" t="s">
        <v>79</v>
      </c>
      <c r="C49" s="1" t="s">
        <v>80</v>
      </c>
      <c r="D49" s="1" t="s">
        <v>80</v>
      </c>
      <c r="E49" s="17">
        <v>-14.410000000000309</v>
      </c>
      <c r="F49" s="17">
        <v>-1.4700000000000273</v>
      </c>
      <c r="G49" s="17">
        <v>-2.4799999999999613</v>
      </c>
      <c r="H49" s="17">
        <v>-0.80000000000001137</v>
      </c>
      <c r="I49" s="17">
        <v>-1.3899999999999864</v>
      </c>
      <c r="J49" s="17">
        <v>-3.5</v>
      </c>
      <c r="K49" s="17">
        <v>-2.8799999999999955</v>
      </c>
      <c r="L49" s="17">
        <v>-0.93000000000000682</v>
      </c>
      <c r="M49" s="17">
        <v>-7.6999999999998181</v>
      </c>
      <c r="N49" s="17">
        <v>-0.35999999999999943</v>
      </c>
      <c r="O49" s="17">
        <v>-5.4800000000000182</v>
      </c>
      <c r="P49" s="17">
        <v>-1.9800000000000182</v>
      </c>
      <c r="Q49" s="20">
        <v>-0.71999999999999886</v>
      </c>
      <c r="R49" s="20">
        <v>-7.0000000000000284E-2</v>
      </c>
      <c r="S49" s="20">
        <v>-0.13000000000000078</v>
      </c>
      <c r="T49" s="20">
        <v>-4.0000000000000036E-2</v>
      </c>
      <c r="U49" s="20">
        <v>-6.9999999999999396E-2</v>
      </c>
      <c r="V49" s="20">
        <v>-0.16999999999999993</v>
      </c>
      <c r="W49" s="20">
        <v>-0.15000000000000036</v>
      </c>
      <c r="X49" s="20">
        <v>-4.9999999999999822E-2</v>
      </c>
      <c r="Y49" s="20">
        <v>-0.37999999999999901</v>
      </c>
      <c r="Z49" s="20">
        <v>-2.0000000000000018E-2</v>
      </c>
      <c r="AA49" s="20">
        <v>-0.28000000000000114</v>
      </c>
      <c r="AB49" s="20">
        <v>-9.9999999999999645E-2</v>
      </c>
      <c r="AC49" s="17">
        <v>-4.6399999999999864</v>
      </c>
      <c r="AD49" s="17">
        <v>-0.46999999999999886</v>
      </c>
      <c r="AE49" s="17">
        <v>-0.78999999999999915</v>
      </c>
      <c r="AF49" s="17">
        <v>-0.25</v>
      </c>
      <c r="AG49" s="17">
        <v>-0.44000000000000128</v>
      </c>
      <c r="AH49" s="17">
        <v>-1.0899999999999892</v>
      </c>
      <c r="AI49" s="17">
        <v>-0.89999999999999858</v>
      </c>
      <c r="AJ49" s="17">
        <v>-0.28999999999999915</v>
      </c>
      <c r="AK49" s="17">
        <v>-2.3699999999999761</v>
      </c>
      <c r="AL49" s="17">
        <v>-0.11000000000000121</v>
      </c>
      <c r="AM49" s="17">
        <v>-1.6699999999999875</v>
      </c>
      <c r="AN49" s="17">
        <v>-0.60000000000000142</v>
      </c>
      <c r="AO49" s="20">
        <f t="shared" si="12"/>
        <v>-19.770000000000294</v>
      </c>
      <c r="AP49" s="20">
        <f t="shared" si="10"/>
        <v>-2.0100000000000264</v>
      </c>
      <c r="AQ49" s="20">
        <f t="shared" si="10"/>
        <v>-3.3999999999999613</v>
      </c>
      <c r="AR49" s="20">
        <f t="shared" si="10"/>
        <v>-1.0900000000000114</v>
      </c>
      <c r="AS49" s="20">
        <f t="shared" si="10"/>
        <v>-1.899999999999987</v>
      </c>
      <c r="AT49" s="20">
        <f t="shared" si="10"/>
        <v>-4.7599999999999891</v>
      </c>
      <c r="AU49" s="20">
        <f t="shared" si="10"/>
        <v>-3.9299999999999944</v>
      </c>
      <c r="AV49" s="20">
        <f t="shared" si="10"/>
        <v>-1.2700000000000058</v>
      </c>
      <c r="AW49" s="20">
        <f t="shared" si="10"/>
        <v>-10.449999999999793</v>
      </c>
      <c r="AX49" s="20">
        <f t="shared" si="10"/>
        <v>-0.49000000000000066</v>
      </c>
      <c r="AY49" s="20">
        <f t="shared" si="10"/>
        <v>-7.4300000000000068</v>
      </c>
      <c r="AZ49" s="20">
        <f t="shared" si="10"/>
        <v>-2.6800000000000193</v>
      </c>
      <c r="BA49" s="17">
        <v>-0.17</v>
      </c>
      <c r="BB49" s="17">
        <v>-0.02</v>
      </c>
      <c r="BC49" s="17">
        <v>-0.03</v>
      </c>
      <c r="BD49" s="17">
        <v>-0.01</v>
      </c>
      <c r="BE49" s="17">
        <v>-0.02</v>
      </c>
      <c r="BF49" s="17">
        <v>-0.04</v>
      </c>
      <c r="BG49" s="17">
        <v>-0.03</v>
      </c>
      <c r="BH49" s="17">
        <v>-0.01</v>
      </c>
      <c r="BI49" s="17">
        <v>-0.09</v>
      </c>
      <c r="BJ49" s="17">
        <v>0</v>
      </c>
      <c r="BK49" s="17">
        <v>-0.06</v>
      </c>
      <c r="BL49" s="17">
        <v>-0.02</v>
      </c>
      <c r="BM49" s="20">
        <f t="shared" si="13"/>
        <v>-19.940000000000296</v>
      </c>
      <c r="BN49" s="20">
        <f t="shared" si="11"/>
        <v>-2.0300000000000264</v>
      </c>
      <c r="BO49" s="20">
        <f t="shared" si="11"/>
        <v>-3.4299999999999611</v>
      </c>
      <c r="BP49" s="20">
        <f t="shared" si="11"/>
        <v>-1.1000000000000114</v>
      </c>
      <c r="BQ49" s="20">
        <f t="shared" si="11"/>
        <v>-1.9199999999999871</v>
      </c>
      <c r="BR49" s="20">
        <f t="shared" si="11"/>
        <v>-4.7999999999999892</v>
      </c>
      <c r="BS49" s="20">
        <f t="shared" si="11"/>
        <v>-3.9599999999999942</v>
      </c>
      <c r="BT49" s="20">
        <f t="shared" si="11"/>
        <v>-1.2800000000000058</v>
      </c>
      <c r="BU49" s="20">
        <f t="shared" si="11"/>
        <v>-10.539999999999793</v>
      </c>
      <c r="BV49" s="20">
        <f t="shared" si="11"/>
        <v>-0.49000000000000066</v>
      </c>
      <c r="BW49" s="20">
        <f t="shared" si="11"/>
        <v>-7.4900000000000064</v>
      </c>
      <c r="BX49" s="20">
        <f t="shared" si="11"/>
        <v>-2.7000000000000193</v>
      </c>
      <c r="BY49" s="17">
        <f t="shared" si="3"/>
        <v>-43.380000000000152</v>
      </c>
      <c r="BZ49" s="17">
        <f t="shared" si="4"/>
        <v>-2.1799999999999993</v>
      </c>
      <c r="CA49" s="17">
        <f t="shared" si="5"/>
        <v>-14.119999999999935</v>
      </c>
      <c r="CB49" s="17">
        <f t="shared" si="6"/>
        <v>-59.680000000000092</v>
      </c>
    </row>
    <row r="50" spans="1:80" x14ac:dyDescent="0.25">
      <c r="A50" t="str">
        <f t="shared" si="9"/>
        <v>PCES.EC01</v>
      </c>
      <c r="B50" s="1" t="s">
        <v>230</v>
      </c>
      <c r="C50" s="1" t="s">
        <v>84</v>
      </c>
      <c r="D50" s="1" t="s">
        <v>84</v>
      </c>
      <c r="E50" s="17">
        <v>1589.3099999999977</v>
      </c>
      <c r="F50" s="17">
        <v>570.93000000000757</v>
      </c>
      <c r="G50" s="17">
        <v>501.41999999999825</v>
      </c>
      <c r="H50" s="17">
        <v>254.52999999999156</v>
      </c>
      <c r="I50" s="17">
        <v>345.48000000001048</v>
      </c>
      <c r="J50" s="17">
        <v>439.68000000000757</v>
      </c>
      <c r="K50" s="17">
        <v>703.11000000000058</v>
      </c>
      <c r="L50" s="17">
        <v>532.68000000000757</v>
      </c>
      <c r="M50" s="17">
        <v>1163.4099999999744</v>
      </c>
      <c r="N50" s="17">
        <v>379.36000000000058</v>
      </c>
      <c r="O50" s="17">
        <v>732.21000000002095</v>
      </c>
      <c r="P50" s="17">
        <v>754.31999999997788</v>
      </c>
      <c r="Q50" s="20">
        <v>79.469999999999345</v>
      </c>
      <c r="R50" s="20">
        <v>28.539999999999964</v>
      </c>
      <c r="S50" s="20">
        <v>25.070000000000618</v>
      </c>
      <c r="T50" s="20">
        <v>12.7199999999998</v>
      </c>
      <c r="U50" s="20">
        <v>17.2800000000002</v>
      </c>
      <c r="V50" s="20">
        <v>21.989999999999782</v>
      </c>
      <c r="W50" s="20">
        <v>35.150000000000546</v>
      </c>
      <c r="X50" s="20">
        <v>26.630000000000109</v>
      </c>
      <c r="Y50" s="20">
        <v>58.170000000000073</v>
      </c>
      <c r="Z50" s="20">
        <v>18.9699999999998</v>
      </c>
      <c r="AA50" s="20">
        <v>36.609999999999673</v>
      </c>
      <c r="AB50" s="20">
        <v>37.720000000000255</v>
      </c>
      <c r="AC50" s="17">
        <v>512.02999999999884</v>
      </c>
      <c r="AD50" s="17">
        <v>182.59999999999854</v>
      </c>
      <c r="AE50" s="17">
        <v>159.31000000000131</v>
      </c>
      <c r="AF50" s="17">
        <v>80.389999999999418</v>
      </c>
      <c r="AG50" s="17">
        <v>108.54000000000087</v>
      </c>
      <c r="AH50" s="17">
        <v>137.38999999999942</v>
      </c>
      <c r="AI50" s="17">
        <v>218.55000000000291</v>
      </c>
      <c r="AJ50" s="17">
        <v>164.67000000000189</v>
      </c>
      <c r="AK50" s="17">
        <v>357.66999999999825</v>
      </c>
      <c r="AL50" s="17">
        <v>116</v>
      </c>
      <c r="AM50" s="17">
        <v>222.65999999999622</v>
      </c>
      <c r="AN50" s="17">
        <v>228.14000000000669</v>
      </c>
      <c r="AO50" s="20">
        <f t="shared" si="12"/>
        <v>2180.8099999999959</v>
      </c>
      <c r="AP50" s="20">
        <f t="shared" si="10"/>
        <v>782.07000000000608</v>
      </c>
      <c r="AQ50" s="20">
        <f t="shared" si="10"/>
        <v>685.80000000000018</v>
      </c>
      <c r="AR50" s="20">
        <f t="shared" si="10"/>
        <v>347.63999999999078</v>
      </c>
      <c r="AS50" s="20">
        <f t="shared" si="10"/>
        <v>471.30000000001155</v>
      </c>
      <c r="AT50" s="20">
        <f t="shared" si="10"/>
        <v>599.06000000000677</v>
      </c>
      <c r="AU50" s="20">
        <f t="shared" si="10"/>
        <v>956.81000000000404</v>
      </c>
      <c r="AV50" s="20">
        <f t="shared" si="10"/>
        <v>723.98000000000957</v>
      </c>
      <c r="AW50" s="20">
        <f t="shared" si="10"/>
        <v>1579.2499999999727</v>
      </c>
      <c r="AX50" s="20">
        <f t="shared" si="10"/>
        <v>514.33000000000038</v>
      </c>
      <c r="AY50" s="20">
        <f t="shared" si="10"/>
        <v>991.48000000001684</v>
      </c>
      <c r="AZ50" s="20">
        <f t="shared" si="10"/>
        <v>1020.1799999999848</v>
      </c>
      <c r="BA50" s="17">
        <v>18.61</v>
      </c>
      <c r="BB50" s="17">
        <v>6.69</v>
      </c>
      <c r="BC50" s="17">
        <v>5.87</v>
      </c>
      <c r="BD50" s="17">
        <v>2.98</v>
      </c>
      <c r="BE50" s="17">
        <v>4.05</v>
      </c>
      <c r="BF50" s="17">
        <v>5.15</v>
      </c>
      <c r="BG50" s="17">
        <v>8.24</v>
      </c>
      <c r="BH50" s="17">
        <v>6.24</v>
      </c>
      <c r="BI50" s="17">
        <v>13.63</v>
      </c>
      <c r="BJ50" s="17">
        <v>4.4400000000000004</v>
      </c>
      <c r="BK50" s="17">
        <v>8.58</v>
      </c>
      <c r="BL50" s="17">
        <v>8.83</v>
      </c>
      <c r="BM50" s="20">
        <f t="shared" si="13"/>
        <v>2199.419999999996</v>
      </c>
      <c r="BN50" s="20">
        <f t="shared" si="11"/>
        <v>788.76000000000613</v>
      </c>
      <c r="BO50" s="20">
        <f t="shared" si="11"/>
        <v>691.67000000000019</v>
      </c>
      <c r="BP50" s="20">
        <f t="shared" si="11"/>
        <v>350.6199999999908</v>
      </c>
      <c r="BQ50" s="20">
        <f t="shared" si="11"/>
        <v>475.35000000001156</v>
      </c>
      <c r="BR50" s="20">
        <f t="shared" si="11"/>
        <v>604.21000000000674</v>
      </c>
      <c r="BS50" s="20">
        <f t="shared" si="11"/>
        <v>965.05000000000405</v>
      </c>
      <c r="BT50" s="20">
        <f t="shared" si="11"/>
        <v>730.22000000000958</v>
      </c>
      <c r="BU50" s="20">
        <f t="shared" si="11"/>
        <v>1592.8799999999728</v>
      </c>
      <c r="BV50" s="20">
        <f t="shared" si="11"/>
        <v>518.77000000000044</v>
      </c>
      <c r="BW50" s="20">
        <f t="shared" si="11"/>
        <v>1000.0600000000169</v>
      </c>
      <c r="BX50" s="20">
        <f t="shared" si="11"/>
        <v>1029.0099999999848</v>
      </c>
      <c r="BY50" s="17">
        <f t="shared" si="3"/>
        <v>7966.4399999999951</v>
      </c>
      <c r="BZ50" s="17">
        <f t="shared" si="4"/>
        <v>398.32000000000016</v>
      </c>
      <c r="CA50" s="17">
        <f t="shared" si="5"/>
        <v>2581.2600000000043</v>
      </c>
      <c r="CB50" s="17">
        <f t="shared" si="6"/>
        <v>10946.02</v>
      </c>
    </row>
    <row r="51" spans="1:80" x14ac:dyDescent="0.25">
      <c r="A51" t="str">
        <f t="shared" si="9"/>
        <v>ENC2.EC04</v>
      </c>
      <c r="B51" s="1" t="s">
        <v>55</v>
      </c>
      <c r="C51" s="1" t="s">
        <v>85</v>
      </c>
      <c r="D51" s="1" t="s">
        <v>85</v>
      </c>
      <c r="E51" s="17">
        <v>0</v>
      </c>
      <c r="F51" s="17">
        <v>0</v>
      </c>
      <c r="G51" s="17">
        <v>0</v>
      </c>
      <c r="H51" s="17">
        <v>0</v>
      </c>
      <c r="I51" s="17">
        <v>0</v>
      </c>
      <c r="J51" s="17">
        <v>0</v>
      </c>
      <c r="K51" s="17">
        <v>0</v>
      </c>
      <c r="L51" s="17">
        <v>0</v>
      </c>
      <c r="M51" s="17">
        <v>0</v>
      </c>
      <c r="N51" s="17">
        <v>0</v>
      </c>
      <c r="O51" s="17">
        <v>0</v>
      </c>
      <c r="P51" s="17">
        <v>9.9999999947613105E-3</v>
      </c>
      <c r="Q51" s="20">
        <v>0</v>
      </c>
      <c r="R51" s="20">
        <v>0</v>
      </c>
      <c r="S51" s="20">
        <v>0</v>
      </c>
      <c r="T51" s="20">
        <v>0</v>
      </c>
      <c r="U51" s="20">
        <v>0</v>
      </c>
      <c r="V51" s="20">
        <v>0</v>
      </c>
      <c r="W51" s="20">
        <v>0</v>
      </c>
      <c r="X51" s="20">
        <v>0</v>
      </c>
      <c r="Y51" s="20">
        <v>0</v>
      </c>
      <c r="Z51" s="20">
        <v>0</v>
      </c>
      <c r="AA51" s="20">
        <v>0</v>
      </c>
      <c r="AB51" s="20">
        <v>0</v>
      </c>
      <c r="AC51" s="17">
        <v>0</v>
      </c>
      <c r="AD51" s="17">
        <v>0</v>
      </c>
      <c r="AE51" s="17">
        <v>0</v>
      </c>
      <c r="AF51" s="17">
        <v>0</v>
      </c>
      <c r="AG51" s="17">
        <v>0</v>
      </c>
      <c r="AH51" s="17">
        <v>0</v>
      </c>
      <c r="AI51" s="17">
        <v>0</v>
      </c>
      <c r="AJ51" s="17">
        <v>0</v>
      </c>
      <c r="AK51" s="17">
        <v>0</v>
      </c>
      <c r="AL51" s="17">
        <v>0</v>
      </c>
      <c r="AM51" s="17">
        <v>0</v>
      </c>
      <c r="AN51" s="17">
        <v>9.9999999997635314E-3</v>
      </c>
      <c r="AO51" s="20">
        <f t="shared" si="12"/>
        <v>0</v>
      </c>
      <c r="AP51" s="20">
        <f t="shared" si="10"/>
        <v>0</v>
      </c>
      <c r="AQ51" s="20">
        <f t="shared" si="10"/>
        <v>0</v>
      </c>
      <c r="AR51" s="20">
        <f t="shared" si="10"/>
        <v>0</v>
      </c>
      <c r="AS51" s="20">
        <f t="shared" si="10"/>
        <v>0</v>
      </c>
      <c r="AT51" s="20">
        <f t="shared" si="10"/>
        <v>0</v>
      </c>
      <c r="AU51" s="20">
        <f t="shared" si="10"/>
        <v>0</v>
      </c>
      <c r="AV51" s="20">
        <f t="shared" si="10"/>
        <v>0</v>
      </c>
      <c r="AW51" s="20">
        <f t="shared" si="10"/>
        <v>0</v>
      </c>
      <c r="AX51" s="20">
        <f t="shared" si="10"/>
        <v>0</v>
      </c>
      <c r="AY51" s="20">
        <f t="shared" si="10"/>
        <v>0</v>
      </c>
      <c r="AZ51" s="20">
        <f t="shared" si="10"/>
        <v>1.9999999994524842E-2</v>
      </c>
      <c r="BA51" s="17">
        <v>0</v>
      </c>
      <c r="BB51" s="17">
        <v>0</v>
      </c>
      <c r="BC51" s="17">
        <v>0</v>
      </c>
      <c r="BD51" s="17">
        <v>0</v>
      </c>
      <c r="BE51" s="17">
        <v>0</v>
      </c>
      <c r="BF51" s="17">
        <v>0</v>
      </c>
      <c r="BG51" s="17">
        <v>0</v>
      </c>
      <c r="BH51" s="17">
        <v>0</v>
      </c>
      <c r="BI51" s="17">
        <v>0</v>
      </c>
      <c r="BJ51" s="17">
        <v>0</v>
      </c>
      <c r="BK51" s="17">
        <v>0</v>
      </c>
      <c r="BL51" s="17">
        <v>0</v>
      </c>
      <c r="BM51" s="20">
        <f t="shared" si="13"/>
        <v>0</v>
      </c>
      <c r="BN51" s="20">
        <f t="shared" si="11"/>
        <v>0</v>
      </c>
      <c r="BO51" s="20">
        <f t="shared" si="11"/>
        <v>0</v>
      </c>
      <c r="BP51" s="20">
        <f t="shared" si="11"/>
        <v>0</v>
      </c>
      <c r="BQ51" s="20">
        <f t="shared" si="11"/>
        <v>0</v>
      </c>
      <c r="BR51" s="20">
        <f t="shared" si="11"/>
        <v>0</v>
      </c>
      <c r="BS51" s="20">
        <f t="shared" si="11"/>
        <v>0</v>
      </c>
      <c r="BT51" s="20">
        <f t="shared" si="11"/>
        <v>0</v>
      </c>
      <c r="BU51" s="20">
        <f t="shared" si="11"/>
        <v>0</v>
      </c>
      <c r="BV51" s="20">
        <f t="shared" si="11"/>
        <v>0</v>
      </c>
      <c r="BW51" s="20">
        <f t="shared" si="11"/>
        <v>0</v>
      </c>
      <c r="BX51" s="20">
        <f t="shared" si="11"/>
        <v>1.9999999994524842E-2</v>
      </c>
      <c r="BY51" s="17">
        <f t="shared" si="3"/>
        <v>9.9999999947613105E-3</v>
      </c>
      <c r="BZ51" s="17">
        <f t="shared" si="4"/>
        <v>0</v>
      </c>
      <c r="CA51" s="17">
        <f t="shared" si="5"/>
        <v>9.9999999997635314E-3</v>
      </c>
      <c r="CB51" s="17">
        <f t="shared" si="6"/>
        <v>1.9999999994524842E-2</v>
      </c>
    </row>
    <row r="52" spans="1:80" x14ac:dyDescent="0.25">
      <c r="A52" t="str">
        <f t="shared" si="9"/>
        <v>PCES.EC04</v>
      </c>
      <c r="B52" s="1" t="s">
        <v>230</v>
      </c>
      <c r="C52" s="1" t="s">
        <v>85</v>
      </c>
      <c r="D52" s="1" t="s">
        <v>85</v>
      </c>
      <c r="E52" s="17">
        <v>0</v>
      </c>
      <c r="F52" s="17">
        <v>0</v>
      </c>
      <c r="G52" s="17">
        <v>0</v>
      </c>
      <c r="H52" s="17">
        <v>1.0000000009313226E-2</v>
      </c>
      <c r="I52" s="17">
        <v>0</v>
      </c>
      <c r="J52" s="17">
        <v>9.9999999983992893E-3</v>
      </c>
      <c r="K52" s="17">
        <v>1.0000000009313226E-2</v>
      </c>
      <c r="L52" s="17">
        <v>-1.0000000009313226E-2</v>
      </c>
      <c r="M52" s="17">
        <v>0</v>
      </c>
      <c r="N52" s="17">
        <v>0</v>
      </c>
      <c r="O52" s="17">
        <v>-1.0000000002037268E-2</v>
      </c>
      <c r="P52" s="17">
        <v>0</v>
      </c>
      <c r="Q52" s="20">
        <v>0</v>
      </c>
      <c r="R52" s="20">
        <v>0</v>
      </c>
      <c r="S52" s="20">
        <v>0</v>
      </c>
      <c r="T52" s="20">
        <v>0</v>
      </c>
      <c r="U52" s="20">
        <v>0</v>
      </c>
      <c r="V52" s="20">
        <v>0</v>
      </c>
      <c r="W52" s="20">
        <v>0</v>
      </c>
      <c r="X52" s="20">
        <v>0</v>
      </c>
      <c r="Y52" s="20">
        <v>0</v>
      </c>
      <c r="Z52" s="20">
        <v>0</v>
      </c>
      <c r="AA52" s="20">
        <v>0</v>
      </c>
      <c r="AB52" s="20">
        <v>0</v>
      </c>
      <c r="AC52" s="17">
        <v>0</v>
      </c>
      <c r="AD52" s="17">
        <v>0</v>
      </c>
      <c r="AE52" s="17">
        <v>0</v>
      </c>
      <c r="AF52" s="17">
        <v>0</v>
      </c>
      <c r="AG52" s="17">
        <v>0</v>
      </c>
      <c r="AH52" s="17">
        <v>9.9999999999909051E-3</v>
      </c>
      <c r="AI52" s="17">
        <v>0</v>
      </c>
      <c r="AJ52" s="17">
        <v>-1.0000000000218279E-2</v>
      </c>
      <c r="AK52" s="17">
        <v>0</v>
      </c>
      <c r="AL52" s="17">
        <v>0</v>
      </c>
      <c r="AM52" s="17">
        <v>0</v>
      </c>
      <c r="AN52" s="17">
        <v>0</v>
      </c>
      <c r="AO52" s="20">
        <f t="shared" si="12"/>
        <v>0</v>
      </c>
      <c r="AP52" s="20">
        <f t="shared" si="10"/>
        <v>0</v>
      </c>
      <c r="AQ52" s="20">
        <f t="shared" si="10"/>
        <v>0</v>
      </c>
      <c r="AR52" s="20">
        <f t="shared" si="10"/>
        <v>1.0000000009313226E-2</v>
      </c>
      <c r="AS52" s="20">
        <f t="shared" si="10"/>
        <v>0</v>
      </c>
      <c r="AT52" s="20">
        <f t="shared" si="10"/>
        <v>1.9999999998390194E-2</v>
      </c>
      <c r="AU52" s="20">
        <f t="shared" si="10"/>
        <v>1.0000000009313226E-2</v>
      </c>
      <c r="AV52" s="20">
        <f t="shared" si="10"/>
        <v>-2.0000000009531504E-2</v>
      </c>
      <c r="AW52" s="20">
        <f t="shared" si="10"/>
        <v>0</v>
      </c>
      <c r="AX52" s="20">
        <f t="shared" si="10"/>
        <v>0</v>
      </c>
      <c r="AY52" s="20">
        <f t="shared" si="10"/>
        <v>-1.0000000002037268E-2</v>
      </c>
      <c r="AZ52" s="20">
        <f t="shared" si="10"/>
        <v>0</v>
      </c>
      <c r="BA52" s="17">
        <v>0</v>
      </c>
      <c r="BB52" s="17">
        <v>0</v>
      </c>
      <c r="BC52" s="17">
        <v>0</v>
      </c>
      <c r="BD52" s="17">
        <v>0</v>
      </c>
      <c r="BE52" s="17">
        <v>0</v>
      </c>
      <c r="BF52" s="17">
        <v>0</v>
      </c>
      <c r="BG52" s="17">
        <v>0</v>
      </c>
      <c r="BH52" s="17">
        <v>0</v>
      </c>
      <c r="BI52" s="17">
        <v>0</v>
      </c>
      <c r="BJ52" s="17">
        <v>0</v>
      </c>
      <c r="BK52" s="17">
        <v>0</v>
      </c>
      <c r="BL52" s="17">
        <v>0</v>
      </c>
      <c r="BM52" s="20">
        <f t="shared" si="13"/>
        <v>0</v>
      </c>
      <c r="BN52" s="20">
        <f t="shared" si="11"/>
        <v>0</v>
      </c>
      <c r="BO52" s="20">
        <f t="shared" si="11"/>
        <v>0</v>
      </c>
      <c r="BP52" s="20">
        <f t="shared" si="11"/>
        <v>1.0000000009313226E-2</v>
      </c>
      <c r="BQ52" s="20">
        <f t="shared" si="11"/>
        <v>0</v>
      </c>
      <c r="BR52" s="20">
        <f t="shared" si="11"/>
        <v>1.9999999998390194E-2</v>
      </c>
      <c r="BS52" s="20">
        <f t="shared" si="11"/>
        <v>1.0000000009313226E-2</v>
      </c>
      <c r="BT52" s="20">
        <f t="shared" si="11"/>
        <v>-2.0000000009531504E-2</v>
      </c>
      <c r="BU52" s="20">
        <f t="shared" si="11"/>
        <v>0</v>
      </c>
      <c r="BV52" s="20">
        <f t="shared" si="11"/>
        <v>0</v>
      </c>
      <c r="BW52" s="20">
        <f t="shared" si="11"/>
        <v>-1.0000000002037268E-2</v>
      </c>
      <c r="BX52" s="20">
        <f t="shared" si="11"/>
        <v>0</v>
      </c>
      <c r="BY52" s="17">
        <f t="shared" si="3"/>
        <v>1.0000000005675247E-2</v>
      </c>
      <c r="BZ52" s="17">
        <f t="shared" si="4"/>
        <v>0</v>
      </c>
      <c r="CA52" s="17">
        <f t="shared" si="5"/>
        <v>-2.2737367544323206E-13</v>
      </c>
      <c r="CB52" s="17">
        <f t="shared" si="6"/>
        <v>1.0000000005447873E-2</v>
      </c>
    </row>
    <row r="53" spans="1:80" x14ac:dyDescent="0.25">
      <c r="A53" t="str">
        <f t="shared" si="9"/>
        <v>ENCR.BCHIMP</v>
      </c>
      <c r="B53" s="1" t="s">
        <v>86</v>
      </c>
      <c r="C53" s="1" t="s">
        <v>87</v>
      </c>
      <c r="D53" s="1" t="s">
        <v>21</v>
      </c>
      <c r="E53" s="17">
        <v>19.620000000000118</v>
      </c>
      <c r="F53" s="17">
        <v>0</v>
      </c>
      <c r="G53" s="17">
        <v>0.76999999999999602</v>
      </c>
      <c r="H53" s="17">
        <v>5.1200000000000045</v>
      </c>
      <c r="I53" s="17">
        <v>4.5</v>
      </c>
      <c r="J53" s="17">
        <v>1.0099999999999909</v>
      </c>
      <c r="K53" s="17">
        <v>0.45999999999999375</v>
      </c>
      <c r="L53" s="17">
        <v>1.3600000000000136</v>
      </c>
      <c r="M53" s="17">
        <v>0.25999999999999801</v>
      </c>
      <c r="N53" s="17">
        <v>0.89000000000001478</v>
      </c>
      <c r="O53" s="17">
        <v>0</v>
      </c>
      <c r="P53" s="17">
        <v>0.92000000000000881</v>
      </c>
      <c r="Q53" s="20">
        <v>0.98000000000000398</v>
      </c>
      <c r="R53" s="20">
        <v>0</v>
      </c>
      <c r="S53" s="20">
        <v>4.0000000000000036E-2</v>
      </c>
      <c r="T53" s="20">
        <v>0.26000000000000156</v>
      </c>
      <c r="U53" s="20">
        <v>0.23000000000000043</v>
      </c>
      <c r="V53" s="20">
        <v>4.9999999999999822E-2</v>
      </c>
      <c r="W53" s="20">
        <v>2.0000000000000018E-2</v>
      </c>
      <c r="X53" s="20">
        <v>6.0000000000000497E-2</v>
      </c>
      <c r="Y53" s="20">
        <v>1.0000000000000009E-2</v>
      </c>
      <c r="Z53" s="20">
        <v>4.9999999999999822E-2</v>
      </c>
      <c r="AA53" s="20">
        <v>0</v>
      </c>
      <c r="AB53" s="20">
        <v>4.0000000000000036E-2</v>
      </c>
      <c r="AC53" s="17">
        <v>6.3199999999999932</v>
      </c>
      <c r="AD53" s="17">
        <v>0</v>
      </c>
      <c r="AE53" s="17">
        <v>0.23999999999999844</v>
      </c>
      <c r="AF53" s="17">
        <v>1.6099999999999994</v>
      </c>
      <c r="AG53" s="17">
        <v>1.4099999999999966</v>
      </c>
      <c r="AH53" s="17">
        <v>0.32000000000000028</v>
      </c>
      <c r="AI53" s="17">
        <v>0.13999999999999879</v>
      </c>
      <c r="AJ53" s="17">
        <v>0.42999999999999972</v>
      </c>
      <c r="AK53" s="17">
        <v>8.0000000000000071E-2</v>
      </c>
      <c r="AL53" s="17">
        <v>0.26999999999999957</v>
      </c>
      <c r="AM53" s="17">
        <v>0</v>
      </c>
      <c r="AN53" s="17">
        <v>0.28000000000000114</v>
      </c>
      <c r="AO53" s="20">
        <f t="shared" si="12"/>
        <v>26.920000000000115</v>
      </c>
      <c r="AP53" s="20">
        <f t="shared" si="10"/>
        <v>0</v>
      </c>
      <c r="AQ53" s="20">
        <f t="shared" si="10"/>
        <v>1.0499999999999945</v>
      </c>
      <c r="AR53" s="20">
        <f t="shared" si="10"/>
        <v>6.9900000000000055</v>
      </c>
      <c r="AS53" s="20">
        <f t="shared" si="10"/>
        <v>6.139999999999997</v>
      </c>
      <c r="AT53" s="20">
        <f t="shared" si="10"/>
        <v>1.379999999999991</v>
      </c>
      <c r="AU53" s="20">
        <f t="shared" si="10"/>
        <v>0.61999999999999256</v>
      </c>
      <c r="AV53" s="20">
        <f t="shared" si="10"/>
        <v>1.8500000000000139</v>
      </c>
      <c r="AW53" s="20">
        <f t="shared" si="10"/>
        <v>0.34999999999999809</v>
      </c>
      <c r="AX53" s="20">
        <f t="shared" si="10"/>
        <v>1.2100000000000142</v>
      </c>
      <c r="AY53" s="20">
        <f t="shared" si="10"/>
        <v>0</v>
      </c>
      <c r="AZ53" s="20">
        <f t="shared" si="10"/>
        <v>1.24000000000001</v>
      </c>
      <c r="BA53" s="17">
        <v>0.23</v>
      </c>
      <c r="BB53" s="17">
        <v>0</v>
      </c>
      <c r="BC53" s="17">
        <v>0.01</v>
      </c>
      <c r="BD53" s="17">
        <v>0.06</v>
      </c>
      <c r="BE53" s="17">
        <v>0.05</v>
      </c>
      <c r="BF53" s="17">
        <v>0.01</v>
      </c>
      <c r="BG53" s="17">
        <v>0.01</v>
      </c>
      <c r="BH53" s="17">
        <v>0.02</v>
      </c>
      <c r="BI53" s="17">
        <v>0</v>
      </c>
      <c r="BJ53" s="17">
        <v>0.01</v>
      </c>
      <c r="BK53" s="17">
        <v>0</v>
      </c>
      <c r="BL53" s="17">
        <v>0.01</v>
      </c>
      <c r="BM53" s="20">
        <f t="shared" si="13"/>
        <v>27.150000000000116</v>
      </c>
      <c r="BN53" s="20">
        <f t="shared" si="11"/>
        <v>0</v>
      </c>
      <c r="BO53" s="20">
        <f t="shared" si="11"/>
        <v>1.0599999999999945</v>
      </c>
      <c r="BP53" s="20">
        <f t="shared" si="11"/>
        <v>7.0500000000000052</v>
      </c>
      <c r="BQ53" s="20">
        <f t="shared" si="11"/>
        <v>6.1899999999999968</v>
      </c>
      <c r="BR53" s="20">
        <f t="shared" si="11"/>
        <v>1.389999999999991</v>
      </c>
      <c r="BS53" s="20">
        <f t="shared" si="11"/>
        <v>0.62999999999999257</v>
      </c>
      <c r="BT53" s="20">
        <f t="shared" si="11"/>
        <v>1.8700000000000139</v>
      </c>
      <c r="BU53" s="20">
        <f t="shared" si="11"/>
        <v>0.34999999999999809</v>
      </c>
      <c r="BV53" s="20">
        <f t="shared" si="11"/>
        <v>1.2200000000000142</v>
      </c>
      <c r="BW53" s="20">
        <f t="shared" si="11"/>
        <v>0</v>
      </c>
      <c r="BX53" s="20">
        <f t="shared" si="11"/>
        <v>1.25000000000001</v>
      </c>
      <c r="BY53" s="17">
        <f t="shared" si="3"/>
        <v>34.910000000000139</v>
      </c>
      <c r="BZ53" s="17">
        <f t="shared" si="4"/>
        <v>1.7400000000000062</v>
      </c>
      <c r="CA53" s="17">
        <f t="shared" si="5"/>
        <v>11.509999999999987</v>
      </c>
      <c r="CB53" s="17">
        <f t="shared" si="6"/>
        <v>48.160000000000139</v>
      </c>
    </row>
    <row r="54" spans="1:80" x14ac:dyDescent="0.25">
      <c r="A54" t="str">
        <f t="shared" si="9"/>
        <v>ENCR.SPCIMP</v>
      </c>
      <c r="B54" s="1" t="s">
        <v>86</v>
      </c>
      <c r="C54" s="1" t="s">
        <v>88</v>
      </c>
      <c r="D54" s="1" t="s">
        <v>73</v>
      </c>
      <c r="E54" s="17">
        <v>68.649999999999864</v>
      </c>
      <c r="F54" s="17">
        <v>0.36999999999999922</v>
      </c>
      <c r="G54" s="17">
        <v>0</v>
      </c>
      <c r="H54" s="17">
        <v>0</v>
      </c>
      <c r="I54" s="17">
        <v>19.980000000000018</v>
      </c>
      <c r="J54" s="17">
        <v>0</v>
      </c>
      <c r="K54" s="17">
        <v>0</v>
      </c>
      <c r="L54" s="17">
        <v>0</v>
      </c>
      <c r="M54" s="17">
        <v>5.3199999999999932</v>
      </c>
      <c r="N54" s="17">
        <v>0</v>
      </c>
      <c r="O54" s="17">
        <v>0</v>
      </c>
      <c r="P54" s="17">
        <v>0</v>
      </c>
      <c r="Q54" s="20">
        <v>3.4299999999999926</v>
      </c>
      <c r="R54" s="20">
        <v>1.0000000000000009E-2</v>
      </c>
      <c r="S54" s="20">
        <v>0</v>
      </c>
      <c r="T54" s="20">
        <v>0</v>
      </c>
      <c r="U54" s="20">
        <v>1</v>
      </c>
      <c r="V54" s="20">
        <v>0</v>
      </c>
      <c r="W54" s="20">
        <v>0</v>
      </c>
      <c r="X54" s="20">
        <v>0</v>
      </c>
      <c r="Y54" s="20">
        <v>0.25999999999999979</v>
      </c>
      <c r="Z54" s="20">
        <v>0</v>
      </c>
      <c r="AA54" s="20">
        <v>0</v>
      </c>
      <c r="AB54" s="20">
        <v>0</v>
      </c>
      <c r="AC54" s="17">
        <v>22.120000000000005</v>
      </c>
      <c r="AD54" s="17">
        <v>0.12000000000000011</v>
      </c>
      <c r="AE54" s="17">
        <v>0</v>
      </c>
      <c r="AF54" s="17">
        <v>0</v>
      </c>
      <c r="AG54" s="17">
        <v>6.2800000000000011</v>
      </c>
      <c r="AH54" s="17">
        <v>0</v>
      </c>
      <c r="AI54" s="17">
        <v>0</v>
      </c>
      <c r="AJ54" s="17">
        <v>0</v>
      </c>
      <c r="AK54" s="17">
        <v>1.629999999999999</v>
      </c>
      <c r="AL54" s="17">
        <v>0</v>
      </c>
      <c r="AM54" s="17">
        <v>0</v>
      </c>
      <c r="AN54" s="17">
        <v>0</v>
      </c>
      <c r="AO54" s="20">
        <f t="shared" si="12"/>
        <v>94.199999999999861</v>
      </c>
      <c r="AP54" s="20">
        <f t="shared" si="10"/>
        <v>0.49999999999999933</v>
      </c>
      <c r="AQ54" s="20">
        <f t="shared" si="10"/>
        <v>0</v>
      </c>
      <c r="AR54" s="20">
        <f t="shared" si="10"/>
        <v>0</v>
      </c>
      <c r="AS54" s="20">
        <f t="shared" si="10"/>
        <v>27.260000000000019</v>
      </c>
      <c r="AT54" s="20">
        <f t="shared" si="10"/>
        <v>0</v>
      </c>
      <c r="AU54" s="20">
        <f t="shared" si="10"/>
        <v>0</v>
      </c>
      <c r="AV54" s="20">
        <f t="shared" si="10"/>
        <v>0</v>
      </c>
      <c r="AW54" s="20">
        <f t="shared" si="10"/>
        <v>7.209999999999992</v>
      </c>
      <c r="AX54" s="20">
        <f t="shared" si="10"/>
        <v>0</v>
      </c>
      <c r="AY54" s="20">
        <f t="shared" si="10"/>
        <v>0</v>
      </c>
      <c r="AZ54" s="20">
        <f t="shared" si="10"/>
        <v>0</v>
      </c>
      <c r="BA54" s="17">
        <v>0.8</v>
      </c>
      <c r="BB54" s="17">
        <v>0</v>
      </c>
      <c r="BC54" s="17">
        <v>0</v>
      </c>
      <c r="BD54" s="17">
        <v>0</v>
      </c>
      <c r="BE54" s="17">
        <v>0.23</v>
      </c>
      <c r="BF54" s="17">
        <v>0</v>
      </c>
      <c r="BG54" s="17">
        <v>0</v>
      </c>
      <c r="BH54" s="17">
        <v>0</v>
      </c>
      <c r="BI54" s="17">
        <v>0.06</v>
      </c>
      <c r="BJ54" s="17">
        <v>0</v>
      </c>
      <c r="BK54" s="17">
        <v>0</v>
      </c>
      <c r="BL54" s="17">
        <v>0</v>
      </c>
      <c r="BM54" s="20">
        <f t="shared" si="13"/>
        <v>94.999999999999858</v>
      </c>
      <c r="BN54" s="20">
        <f t="shared" si="11"/>
        <v>0.49999999999999933</v>
      </c>
      <c r="BO54" s="20">
        <f t="shared" si="11"/>
        <v>0</v>
      </c>
      <c r="BP54" s="20">
        <f t="shared" si="11"/>
        <v>0</v>
      </c>
      <c r="BQ54" s="20">
        <f t="shared" si="11"/>
        <v>27.49000000000002</v>
      </c>
      <c r="BR54" s="20">
        <f t="shared" si="11"/>
        <v>0</v>
      </c>
      <c r="BS54" s="20">
        <f t="shared" si="11"/>
        <v>0</v>
      </c>
      <c r="BT54" s="20">
        <f t="shared" si="11"/>
        <v>0</v>
      </c>
      <c r="BU54" s="20">
        <f t="shared" si="11"/>
        <v>7.2699999999999916</v>
      </c>
      <c r="BV54" s="20">
        <f t="shared" si="11"/>
        <v>0</v>
      </c>
      <c r="BW54" s="20">
        <f t="shared" si="11"/>
        <v>0</v>
      </c>
      <c r="BX54" s="20">
        <f t="shared" si="11"/>
        <v>0</v>
      </c>
      <c r="BY54" s="17">
        <f t="shared" si="3"/>
        <v>94.319999999999879</v>
      </c>
      <c r="BZ54" s="17">
        <f t="shared" si="4"/>
        <v>4.6999999999999922</v>
      </c>
      <c r="CA54" s="17">
        <f t="shared" si="5"/>
        <v>31.240000000000006</v>
      </c>
      <c r="CB54" s="17">
        <f t="shared" si="6"/>
        <v>130.25999999999988</v>
      </c>
    </row>
    <row r="55" spans="1:80" x14ac:dyDescent="0.25">
      <c r="A55" t="str">
        <f t="shared" si="9"/>
        <v>EEMI.BCHIMP</v>
      </c>
      <c r="B55" s="1" t="s">
        <v>89</v>
      </c>
      <c r="C55" s="1" t="s">
        <v>90</v>
      </c>
      <c r="D55" s="1" t="s">
        <v>21</v>
      </c>
      <c r="E55" s="17">
        <v>7.2599999999999909</v>
      </c>
      <c r="F55" s="17">
        <v>16.299999999999727</v>
      </c>
      <c r="G55" s="17">
        <v>58.399999999999636</v>
      </c>
      <c r="H55" s="17">
        <v>48.130000000000109</v>
      </c>
      <c r="I55" s="17">
        <v>25.310000000000173</v>
      </c>
      <c r="J55" s="17">
        <v>0</v>
      </c>
      <c r="K55" s="17">
        <v>33.330000000000382</v>
      </c>
      <c r="L55" s="17">
        <v>22.299999999999727</v>
      </c>
      <c r="M55" s="17">
        <v>0.39999999999999858</v>
      </c>
      <c r="N55" s="17">
        <v>1.0300000000000011</v>
      </c>
      <c r="O55" s="17">
        <v>17.639999999999873</v>
      </c>
      <c r="P55" s="17">
        <v>89.110000000000582</v>
      </c>
      <c r="Q55" s="20">
        <v>0.35999999999999943</v>
      </c>
      <c r="R55" s="20">
        <v>0.82000000000000028</v>
      </c>
      <c r="S55" s="20">
        <v>2.9200000000000159</v>
      </c>
      <c r="T55" s="20">
        <v>2.4099999999999966</v>
      </c>
      <c r="U55" s="20">
        <v>1.2600000000000051</v>
      </c>
      <c r="V55" s="20">
        <v>0</v>
      </c>
      <c r="W55" s="20">
        <v>1.6600000000000108</v>
      </c>
      <c r="X55" s="20">
        <v>1.1199999999999903</v>
      </c>
      <c r="Y55" s="20">
        <v>2.0000000000000018E-2</v>
      </c>
      <c r="Z55" s="20">
        <v>4.9999999999999822E-2</v>
      </c>
      <c r="AA55" s="20">
        <v>0.87999999999999545</v>
      </c>
      <c r="AB55" s="20">
        <v>4.4500000000000455</v>
      </c>
      <c r="AC55" s="17">
        <v>2.3400000000000034</v>
      </c>
      <c r="AD55" s="17">
        <v>5.2099999999999795</v>
      </c>
      <c r="AE55" s="17">
        <v>18.550000000000182</v>
      </c>
      <c r="AF55" s="17">
        <v>15.200000000000045</v>
      </c>
      <c r="AG55" s="17">
        <v>7.9499999999999318</v>
      </c>
      <c r="AH55" s="17">
        <v>0</v>
      </c>
      <c r="AI55" s="17">
        <v>10.360000000000014</v>
      </c>
      <c r="AJ55" s="17">
        <v>6.8999999999999773</v>
      </c>
      <c r="AK55" s="17">
        <v>0.11999999999999922</v>
      </c>
      <c r="AL55" s="17">
        <v>0.32000000000000028</v>
      </c>
      <c r="AM55" s="17">
        <v>5.3600000000000136</v>
      </c>
      <c r="AN55" s="17">
        <v>26.949999999999818</v>
      </c>
      <c r="AO55" s="20">
        <f t="shared" si="12"/>
        <v>9.9599999999999937</v>
      </c>
      <c r="AP55" s="20">
        <f t="shared" si="10"/>
        <v>22.329999999999707</v>
      </c>
      <c r="AQ55" s="20">
        <f t="shared" si="10"/>
        <v>79.869999999999834</v>
      </c>
      <c r="AR55" s="20">
        <f t="shared" si="10"/>
        <v>65.740000000000151</v>
      </c>
      <c r="AS55" s="20">
        <f t="shared" si="10"/>
        <v>34.52000000000011</v>
      </c>
      <c r="AT55" s="20">
        <f t="shared" si="10"/>
        <v>0</v>
      </c>
      <c r="AU55" s="20">
        <f t="shared" si="10"/>
        <v>45.350000000000406</v>
      </c>
      <c r="AV55" s="20">
        <f t="shared" si="10"/>
        <v>30.319999999999695</v>
      </c>
      <c r="AW55" s="20">
        <f t="shared" si="10"/>
        <v>0.53999999999999782</v>
      </c>
      <c r="AX55" s="20">
        <f t="shared" si="10"/>
        <v>1.4000000000000012</v>
      </c>
      <c r="AY55" s="20">
        <f t="shared" si="10"/>
        <v>23.879999999999882</v>
      </c>
      <c r="AZ55" s="20">
        <f t="shared" si="10"/>
        <v>120.51000000000045</v>
      </c>
      <c r="BA55" s="17">
        <v>0.09</v>
      </c>
      <c r="BB55" s="17">
        <v>0.19</v>
      </c>
      <c r="BC55" s="17">
        <v>0.68</v>
      </c>
      <c r="BD55" s="17">
        <v>0.56000000000000005</v>
      </c>
      <c r="BE55" s="17">
        <v>0.3</v>
      </c>
      <c r="BF55" s="17">
        <v>0</v>
      </c>
      <c r="BG55" s="17">
        <v>0.39</v>
      </c>
      <c r="BH55" s="17">
        <v>0.26</v>
      </c>
      <c r="BI55" s="17">
        <v>0</v>
      </c>
      <c r="BJ55" s="17">
        <v>0.01</v>
      </c>
      <c r="BK55" s="17">
        <v>0.21</v>
      </c>
      <c r="BL55" s="17">
        <v>1.04</v>
      </c>
      <c r="BM55" s="20">
        <f t="shared" si="13"/>
        <v>10.049999999999994</v>
      </c>
      <c r="BN55" s="20">
        <f t="shared" si="11"/>
        <v>22.519999999999708</v>
      </c>
      <c r="BO55" s="20">
        <f t="shared" si="11"/>
        <v>80.549999999999841</v>
      </c>
      <c r="BP55" s="20">
        <f t="shared" si="11"/>
        <v>66.300000000000153</v>
      </c>
      <c r="BQ55" s="20">
        <f t="shared" si="11"/>
        <v>34.820000000000107</v>
      </c>
      <c r="BR55" s="20">
        <f t="shared" si="11"/>
        <v>0</v>
      </c>
      <c r="BS55" s="20">
        <f t="shared" si="11"/>
        <v>45.740000000000407</v>
      </c>
      <c r="BT55" s="20">
        <f t="shared" si="11"/>
        <v>30.579999999999696</v>
      </c>
      <c r="BU55" s="20">
        <f t="shared" si="11"/>
        <v>0.53999999999999782</v>
      </c>
      <c r="BV55" s="20">
        <f t="shared" si="11"/>
        <v>1.4100000000000013</v>
      </c>
      <c r="BW55" s="20">
        <f t="shared" si="11"/>
        <v>24.089999999999883</v>
      </c>
      <c r="BX55" s="20">
        <f t="shared" si="11"/>
        <v>121.55000000000045</v>
      </c>
      <c r="BY55" s="17">
        <f t="shared" si="3"/>
        <v>319.21000000000021</v>
      </c>
      <c r="BZ55" s="17">
        <f t="shared" si="4"/>
        <v>15.95000000000006</v>
      </c>
      <c r="CA55" s="17">
        <f t="shared" si="5"/>
        <v>102.98999999999998</v>
      </c>
      <c r="CB55" s="17">
        <f t="shared" si="6"/>
        <v>438.15000000000032</v>
      </c>
    </row>
    <row r="56" spans="1:80" x14ac:dyDescent="0.25">
      <c r="A56" t="str">
        <f t="shared" si="9"/>
        <v>EEMI.BCHEXP</v>
      </c>
      <c r="B56" s="1" t="s">
        <v>89</v>
      </c>
      <c r="C56" s="1" t="s">
        <v>91</v>
      </c>
      <c r="D56" s="1" t="s">
        <v>28</v>
      </c>
      <c r="E56" s="17">
        <v>0</v>
      </c>
      <c r="F56" s="17">
        <v>0</v>
      </c>
      <c r="G56" s="17">
        <v>0</v>
      </c>
      <c r="H56" s="17">
        <v>0</v>
      </c>
      <c r="I56" s="17">
        <v>0</v>
      </c>
      <c r="J56" s="17">
        <v>0</v>
      </c>
      <c r="K56" s="17">
        <v>0</v>
      </c>
      <c r="L56" s="17">
        <v>0</v>
      </c>
      <c r="M56" s="17">
        <v>-1.0000000000001563E-2</v>
      </c>
      <c r="N56" s="17">
        <v>9.9999999999997868E-3</v>
      </c>
      <c r="O56" s="17">
        <v>-1.7763568394002505E-15</v>
      </c>
      <c r="P56" s="17">
        <v>0</v>
      </c>
      <c r="Q56" s="20">
        <v>0</v>
      </c>
      <c r="R56" s="20">
        <v>0</v>
      </c>
      <c r="S56" s="20">
        <v>0</v>
      </c>
      <c r="T56" s="20">
        <v>0</v>
      </c>
      <c r="U56" s="20">
        <v>0</v>
      </c>
      <c r="V56" s="20">
        <v>0</v>
      </c>
      <c r="W56" s="20">
        <v>0</v>
      </c>
      <c r="X56" s="20">
        <v>0</v>
      </c>
      <c r="Y56" s="20">
        <v>0</v>
      </c>
      <c r="Z56" s="20">
        <v>0</v>
      </c>
      <c r="AA56" s="20">
        <v>0</v>
      </c>
      <c r="AB56" s="20">
        <v>0</v>
      </c>
      <c r="AC56" s="17">
        <v>0</v>
      </c>
      <c r="AD56" s="17">
        <v>0</v>
      </c>
      <c r="AE56" s="17">
        <v>0</v>
      </c>
      <c r="AF56" s="17">
        <v>0</v>
      </c>
      <c r="AG56" s="17">
        <v>0</v>
      </c>
      <c r="AH56" s="17">
        <v>0</v>
      </c>
      <c r="AI56" s="17">
        <v>0</v>
      </c>
      <c r="AJ56" s="17">
        <v>0</v>
      </c>
      <c r="AK56" s="17">
        <v>0</v>
      </c>
      <c r="AL56" s="17">
        <v>0</v>
      </c>
      <c r="AM56" s="17">
        <v>0</v>
      </c>
      <c r="AN56" s="17">
        <v>0</v>
      </c>
      <c r="AO56" s="20">
        <f t="shared" si="12"/>
        <v>0</v>
      </c>
      <c r="AP56" s="20">
        <f t="shared" si="10"/>
        <v>0</v>
      </c>
      <c r="AQ56" s="20">
        <f t="shared" si="10"/>
        <v>0</v>
      </c>
      <c r="AR56" s="20">
        <f t="shared" si="10"/>
        <v>0</v>
      </c>
      <c r="AS56" s="20">
        <f t="shared" si="10"/>
        <v>0</v>
      </c>
      <c r="AT56" s="20">
        <f t="shared" si="10"/>
        <v>0</v>
      </c>
      <c r="AU56" s="20">
        <f t="shared" si="10"/>
        <v>0</v>
      </c>
      <c r="AV56" s="20">
        <f t="shared" si="10"/>
        <v>0</v>
      </c>
      <c r="AW56" s="20">
        <f t="shared" si="10"/>
        <v>-1.0000000000001563E-2</v>
      </c>
      <c r="AX56" s="20">
        <f t="shared" si="10"/>
        <v>9.9999999999997868E-3</v>
      </c>
      <c r="AY56" s="20">
        <f t="shared" si="10"/>
        <v>-1.7763568394002505E-15</v>
      </c>
      <c r="AZ56" s="20">
        <f t="shared" si="10"/>
        <v>0</v>
      </c>
      <c r="BA56" s="17">
        <v>0</v>
      </c>
      <c r="BB56" s="17">
        <v>0</v>
      </c>
      <c r="BC56" s="17">
        <v>0</v>
      </c>
      <c r="BD56" s="17">
        <v>0</v>
      </c>
      <c r="BE56" s="17">
        <v>0</v>
      </c>
      <c r="BF56" s="17">
        <v>0</v>
      </c>
      <c r="BG56" s="17">
        <v>0</v>
      </c>
      <c r="BH56" s="17">
        <v>0</v>
      </c>
      <c r="BI56" s="17">
        <v>0</v>
      </c>
      <c r="BJ56" s="17">
        <v>0</v>
      </c>
      <c r="BK56" s="17">
        <v>0</v>
      </c>
      <c r="BL56" s="17">
        <v>0</v>
      </c>
      <c r="BM56" s="20">
        <f t="shared" si="13"/>
        <v>0</v>
      </c>
      <c r="BN56" s="20">
        <f t="shared" si="11"/>
        <v>0</v>
      </c>
      <c r="BO56" s="20">
        <f t="shared" si="11"/>
        <v>0</v>
      </c>
      <c r="BP56" s="20">
        <f t="shared" si="11"/>
        <v>0</v>
      </c>
      <c r="BQ56" s="20">
        <f t="shared" si="11"/>
        <v>0</v>
      </c>
      <c r="BR56" s="20">
        <f t="shared" si="11"/>
        <v>0</v>
      </c>
      <c r="BS56" s="20">
        <f t="shared" si="11"/>
        <v>0</v>
      </c>
      <c r="BT56" s="20">
        <f t="shared" si="11"/>
        <v>0</v>
      </c>
      <c r="BU56" s="20">
        <f t="shared" si="11"/>
        <v>-1.0000000000001563E-2</v>
      </c>
      <c r="BV56" s="20">
        <f t="shared" si="11"/>
        <v>9.9999999999997868E-3</v>
      </c>
      <c r="BW56" s="20">
        <f t="shared" si="11"/>
        <v>-1.7763568394002505E-15</v>
      </c>
      <c r="BX56" s="20">
        <f t="shared" si="11"/>
        <v>0</v>
      </c>
      <c r="BY56" s="17">
        <f t="shared" si="3"/>
        <v>-3.5527136788005009E-15</v>
      </c>
      <c r="BZ56" s="17">
        <f t="shared" si="4"/>
        <v>0</v>
      </c>
      <c r="CA56" s="17">
        <f t="shared" si="5"/>
        <v>0</v>
      </c>
      <c r="CB56" s="17">
        <f t="shared" si="6"/>
        <v>-3.5527136788005009E-15</v>
      </c>
    </row>
    <row r="57" spans="1:80" x14ac:dyDescent="0.25">
      <c r="A57" t="str">
        <f t="shared" si="9"/>
        <v>ENCR.BCHEXP</v>
      </c>
      <c r="B57" s="1" t="s">
        <v>86</v>
      </c>
      <c r="C57" s="1" t="s">
        <v>94</v>
      </c>
      <c r="D57" s="1" t="s">
        <v>28</v>
      </c>
      <c r="E57" s="17">
        <v>0</v>
      </c>
      <c r="F57" s="17">
        <v>0</v>
      </c>
      <c r="G57" s="17">
        <v>0</v>
      </c>
      <c r="H57" s="17">
        <v>0</v>
      </c>
      <c r="I57" s="17">
        <v>0</v>
      </c>
      <c r="J57" s="17">
        <v>9.9999999999909051E-3</v>
      </c>
      <c r="K57" s="17">
        <v>0</v>
      </c>
      <c r="L57" s="17">
        <v>0</v>
      </c>
      <c r="M57" s="17">
        <v>0</v>
      </c>
      <c r="N57" s="17">
        <v>0</v>
      </c>
      <c r="O57" s="17">
        <v>1.0000000000218279E-2</v>
      </c>
      <c r="P57" s="17">
        <v>0</v>
      </c>
      <c r="Q57" s="20">
        <v>0</v>
      </c>
      <c r="R57" s="20">
        <v>0</v>
      </c>
      <c r="S57" s="20">
        <v>0</v>
      </c>
      <c r="T57" s="20">
        <v>0</v>
      </c>
      <c r="U57" s="20">
        <v>0</v>
      </c>
      <c r="V57" s="20">
        <v>0</v>
      </c>
      <c r="W57" s="20">
        <v>0</v>
      </c>
      <c r="X57" s="20">
        <v>0</v>
      </c>
      <c r="Y57" s="20">
        <v>0</v>
      </c>
      <c r="Z57" s="20">
        <v>0</v>
      </c>
      <c r="AA57" s="20">
        <v>0</v>
      </c>
      <c r="AB57" s="20">
        <v>0</v>
      </c>
      <c r="AC57" s="17">
        <v>0</v>
      </c>
      <c r="AD57" s="17">
        <v>0</v>
      </c>
      <c r="AE57" s="17">
        <v>0</v>
      </c>
      <c r="AF57" s="17">
        <v>0</v>
      </c>
      <c r="AG57" s="17">
        <v>0</v>
      </c>
      <c r="AH57" s="17">
        <v>0</v>
      </c>
      <c r="AI57" s="17">
        <v>0</v>
      </c>
      <c r="AJ57" s="17">
        <v>0</v>
      </c>
      <c r="AK57" s="17">
        <v>0</v>
      </c>
      <c r="AL57" s="17">
        <v>0</v>
      </c>
      <c r="AM57" s="17">
        <v>1.0000000000005116E-2</v>
      </c>
      <c r="AN57" s="17">
        <v>0</v>
      </c>
      <c r="AO57" s="20">
        <f t="shared" si="12"/>
        <v>0</v>
      </c>
      <c r="AP57" s="20">
        <f t="shared" si="10"/>
        <v>0</v>
      </c>
      <c r="AQ57" s="20">
        <f t="shared" si="10"/>
        <v>0</v>
      </c>
      <c r="AR57" s="20">
        <f t="shared" si="10"/>
        <v>0</v>
      </c>
      <c r="AS57" s="20">
        <f t="shared" si="10"/>
        <v>0</v>
      </c>
      <c r="AT57" s="20">
        <f t="shared" si="10"/>
        <v>9.9999999999909051E-3</v>
      </c>
      <c r="AU57" s="20">
        <f t="shared" si="10"/>
        <v>0</v>
      </c>
      <c r="AV57" s="20">
        <f t="shared" si="10"/>
        <v>0</v>
      </c>
      <c r="AW57" s="20">
        <f t="shared" si="10"/>
        <v>0</v>
      </c>
      <c r="AX57" s="20">
        <f t="shared" si="10"/>
        <v>0</v>
      </c>
      <c r="AY57" s="20">
        <f t="shared" si="10"/>
        <v>2.0000000000223395E-2</v>
      </c>
      <c r="AZ57" s="20">
        <f t="shared" si="10"/>
        <v>0</v>
      </c>
      <c r="BA57" s="17">
        <v>0</v>
      </c>
      <c r="BB57" s="17">
        <v>0</v>
      </c>
      <c r="BC57" s="17">
        <v>0</v>
      </c>
      <c r="BD57" s="17">
        <v>0</v>
      </c>
      <c r="BE57" s="17">
        <v>0</v>
      </c>
      <c r="BF57" s="17">
        <v>0</v>
      </c>
      <c r="BG57" s="17">
        <v>0</v>
      </c>
      <c r="BH57" s="17">
        <v>0</v>
      </c>
      <c r="BI57" s="17">
        <v>0</v>
      </c>
      <c r="BJ57" s="17">
        <v>0</v>
      </c>
      <c r="BK57" s="17">
        <v>0</v>
      </c>
      <c r="BL57" s="17">
        <v>0</v>
      </c>
      <c r="BM57" s="20">
        <f t="shared" si="13"/>
        <v>0</v>
      </c>
      <c r="BN57" s="20">
        <f t="shared" si="11"/>
        <v>0</v>
      </c>
      <c r="BO57" s="20">
        <f t="shared" si="11"/>
        <v>0</v>
      </c>
      <c r="BP57" s="20">
        <f t="shared" si="11"/>
        <v>0</v>
      </c>
      <c r="BQ57" s="20">
        <f t="shared" si="11"/>
        <v>0</v>
      </c>
      <c r="BR57" s="20">
        <f t="shared" si="11"/>
        <v>9.9999999999909051E-3</v>
      </c>
      <c r="BS57" s="20">
        <f t="shared" si="11"/>
        <v>0</v>
      </c>
      <c r="BT57" s="20">
        <f t="shared" si="11"/>
        <v>0</v>
      </c>
      <c r="BU57" s="20">
        <f t="shared" si="11"/>
        <v>0</v>
      </c>
      <c r="BV57" s="20">
        <f t="shared" si="11"/>
        <v>0</v>
      </c>
      <c r="BW57" s="20">
        <f t="shared" si="11"/>
        <v>2.0000000000223395E-2</v>
      </c>
      <c r="BX57" s="20">
        <f t="shared" si="11"/>
        <v>0</v>
      </c>
      <c r="BY57" s="17">
        <f t="shared" si="3"/>
        <v>2.0000000000209184E-2</v>
      </c>
      <c r="BZ57" s="17">
        <f t="shared" si="4"/>
        <v>0</v>
      </c>
      <c r="CA57" s="17">
        <f t="shared" si="5"/>
        <v>1.0000000000005116E-2</v>
      </c>
      <c r="CB57" s="17">
        <f t="shared" si="6"/>
        <v>3.00000000002143E-2</v>
      </c>
    </row>
    <row r="58" spans="1:80" x14ac:dyDescent="0.25">
      <c r="A58" t="str">
        <f t="shared" si="9"/>
        <v>ENCR.ENC1</v>
      </c>
      <c r="B58" s="1" t="s">
        <v>86</v>
      </c>
      <c r="C58" s="1" t="s">
        <v>96</v>
      </c>
      <c r="D58" s="1" t="s">
        <v>96</v>
      </c>
      <c r="E58" s="17">
        <v>-249.7899999999936</v>
      </c>
      <c r="F58" s="17">
        <v>-4.9200000000000728</v>
      </c>
      <c r="G58" s="17">
        <v>-30.600000000000364</v>
      </c>
      <c r="H58" s="17">
        <v>-17.730000000000473</v>
      </c>
      <c r="I58" s="17">
        <v>-23.609999999999673</v>
      </c>
      <c r="J58" s="17">
        <v>-20.119999999999891</v>
      </c>
      <c r="K58" s="17">
        <v>0</v>
      </c>
      <c r="L58" s="17">
        <v>0</v>
      </c>
      <c r="M58" s="17">
        <v>0</v>
      </c>
      <c r="N58" s="17">
        <v>0</v>
      </c>
      <c r="O58" s="17">
        <v>0</v>
      </c>
      <c r="P58" s="17">
        <v>0</v>
      </c>
      <c r="Q58" s="20">
        <v>-12.490000000000009</v>
      </c>
      <c r="R58" s="20">
        <v>-0.25</v>
      </c>
      <c r="S58" s="20">
        <v>-1.5300000000000011</v>
      </c>
      <c r="T58" s="20">
        <v>-0.87999999999999545</v>
      </c>
      <c r="U58" s="20">
        <v>-1.1799999999999926</v>
      </c>
      <c r="V58" s="20">
        <v>-1.009999999999998</v>
      </c>
      <c r="W58" s="20">
        <v>0</v>
      </c>
      <c r="X58" s="20">
        <v>0</v>
      </c>
      <c r="Y58" s="20">
        <v>0</v>
      </c>
      <c r="Z58" s="20">
        <v>0</v>
      </c>
      <c r="AA58" s="20">
        <v>0</v>
      </c>
      <c r="AB58" s="20">
        <v>0</v>
      </c>
      <c r="AC58" s="17">
        <v>-80.479999999999563</v>
      </c>
      <c r="AD58" s="17">
        <v>-1.5799999999999983</v>
      </c>
      <c r="AE58" s="17">
        <v>-9.7200000000000273</v>
      </c>
      <c r="AF58" s="17">
        <v>-5.5999999999999659</v>
      </c>
      <c r="AG58" s="17">
        <v>-7.4200000000000159</v>
      </c>
      <c r="AH58" s="17">
        <v>-6.2900000000000205</v>
      </c>
      <c r="AI58" s="17">
        <v>0</v>
      </c>
      <c r="AJ58" s="17">
        <v>0</v>
      </c>
      <c r="AK58" s="17">
        <v>0</v>
      </c>
      <c r="AL58" s="17">
        <v>0</v>
      </c>
      <c r="AM58" s="17">
        <v>0</v>
      </c>
      <c r="AN58" s="17">
        <v>0</v>
      </c>
      <c r="AO58" s="20">
        <f t="shared" si="12"/>
        <v>-342.75999999999317</v>
      </c>
      <c r="AP58" s="20">
        <f t="shared" si="10"/>
        <v>-6.7500000000000711</v>
      </c>
      <c r="AQ58" s="20">
        <f t="shared" si="10"/>
        <v>-41.850000000000392</v>
      </c>
      <c r="AR58" s="20">
        <f t="shared" si="10"/>
        <v>-24.210000000000434</v>
      </c>
      <c r="AS58" s="20">
        <f t="shared" si="10"/>
        <v>-32.209999999999681</v>
      </c>
      <c r="AT58" s="20">
        <f t="shared" si="10"/>
        <v>-27.419999999999909</v>
      </c>
      <c r="AU58" s="20">
        <f t="shared" si="10"/>
        <v>0</v>
      </c>
      <c r="AV58" s="20">
        <f t="shared" si="10"/>
        <v>0</v>
      </c>
      <c r="AW58" s="20">
        <f t="shared" si="10"/>
        <v>0</v>
      </c>
      <c r="AX58" s="20">
        <f t="shared" si="10"/>
        <v>0</v>
      </c>
      <c r="AY58" s="20">
        <f t="shared" si="10"/>
        <v>0</v>
      </c>
      <c r="AZ58" s="20">
        <f t="shared" si="10"/>
        <v>0</v>
      </c>
      <c r="BA58" s="17">
        <v>-2.93</v>
      </c>
      <c r="BB58" s="17">
        <v>-0.06</v>
      </c>
      <c r="BC58" s="17">
        <v>-0.36</v>
      </c>
      <c r="BD58" s="17">
        <v>-0.21</v>
      </c>
      <c r="BE58" s="17">
        <v>-0.28000000000000003</v>
      </c>
      <c r="BF58" s="17">
        <v>-0.24</v>
      </c>
      <c r="BG58" s="17">
        <v>0</v>
      </c>
      <c r="BH58" s="17">
        <v>0</v>
      </c>
      <c r="BI58" s="17">
        <v>0</v>
      </c>
      <c r="BJ58" s="17">
        <v>0</v>
      </c>
      <c r="BK58" s="17">
        <v>0</v>
      </c>
      <c r="BL58" s="17">
        <v>0</v>
      </c>
      <c r="BM58" s="20">
        <f t="shared" si="13"/>
        <v>-345.68999999999318</v>
      </c>
      <c r="BN58" s="20">
        <f t="shared" si="11"/>
        <v>-6.8100000000000707</v>
      </c>
      <c r="BO58" s="20">
        <f t="shared" si="11"/>
        <v>-42.210000000000392</v>
      </c>
      <c r="BP58" s="20">
        <f t="shared" si="11"/>
        <v>-24.420000000000435</v>
      </c>
      <c r="BQ58" s="20">
        <f t="shared" si="11"/>
        <v>-32.489999999999682</v>
      </c>
      <c r="BR58" s="20">
        <f t="shared" si="11"/>
        <v>-27.659999999999908</v>
      </c>
      <c r="BS58" s="20">
        <f t="shared" si="11"/>
        <v>0</v>
      </c>
      <c r="BT58" s="20">
        <f t="shared" si="11"/>
        <v>0</v>
      </c>
      <c r="BU58" s="20">
        <f t="shared" si="11"/>
        <v>0</v>
      </c>
      <c r="BV58" s="20">
        <f t="shared" si="11"/>
        <v>0</v>
      </c>
      <c r="BW58" s="20">
        <f t="shared" si="11"/>
        <v>0</v>
      </c>
      <c r="BX58" s="20">
        <f t="shared" si="11"/>
        <v>0</v>
      </c>
      <c r="BY58" s="17">
        <f t="shared" si="3"/>
        <v>-346.76999999999407</v>
      </c>
      <c r="BZ58" s="17">
        <f t="shared" si="4"/>
        <v>-17.339999999999996</v>
      </c>
      <c r="CA58" s="17">
        <f t="shared" si="5"/>
        <v>-115.16999999999959</v>
      </c>
      <c r="CB58" s="17">
        <f t="shared" si="6"/>
        <v>-479.27999999999361</v>
      </c>
    </row>
    <row r="59" spans="1:80" x14ac:dyDescent="0.25">
      <c r="A59" t="str">
        <f t="shared" si="9"/>
        <v>EPDA.ENC1</v>
      </c>
      <c r="B59" s="1" t="s">
        <v>219</v>
      </c>
      <c r="C59" s="1" t="s">
        <v>96</v>
      </c>
      <c r="D59" s="1" t="s">
        <v>96</v>
      </c>
      <c r="E59" s="17">
        <v>0</v>
      </c>
      <c r="F59" s="17">
        <v>0</v>
      </c>
      <c r="G59" s="17">
        <v>0</v>
      </c>
      <c r="H59" s="17">
        <v>0</v>
      </c>
      <c r="I59" s="17">
        <v>0</v>
      </c>
      <c r="J59" s="17">
        <v>0</v>
      </c>
      <c r="K59" s="17">
        <v>-6.3100000000001728</v>
      </c>
      <c r="L59" s="17">
        <v>-28.529999999999745</v>
      </c>
      <c r="M59" s="17">
        <v>-144.29000000000087</v>
      </c>
      <c r="N59" s="17">
        <v>-3.1300000000001091</v>
      </c>
      <c r="O59" s="17">
        <v>-16.119999999999891</v>
      </c>
      <c r="P59" s="17">
        <v>-16.930000000000291</v>
      </c>
      <c r="Q59" s="20">
        <v>0</v>
      </c>
      <c r="R59" s="20">
        <v>0</v>
      </c>
      <c r="S59" s="20">
        <v>0</v>
      </c>
      <c r="T59" s="20">
        <v>0</v>
      </c>
      <c r="U59" s="20">
        <v>0</v>
      </c>
      <c r="V59" s="20">
        <v>0</v>
      </c>
      <c r="W59" s="20">
        <v>-0.32000000000000028</v>
      </c>
      <c r="X59" s="20">
        <v>-1.4299999999999926</v>
      </c>
      <c r="Y59" s="20">
        <v>-7.2099999999999795</v>
      </c>
      <c r="Z59" s="20">
        <v>-0.16000000000000014</v>
      </c>
      <c r="AA59" s="20">
        <v>-0.80999999999999517</v>
      </c>
      <c r="AB59" s="20">
        <v>-0.85000000000000142</v>
      </c>
      <c r="AC59" s="17">
        <v>0</v>
      </c>
      <c r="AD59" s="17">
        <v>0</v>
      </c>
      <c r="AE59" s="17">
        <v>0</v>
      </c>
      <c r="AF59" s="17">
        <v>0</v>
      </c>
      <c r="AG59" s="17">
        <v>0</v>
      </c>
      <c r="AH59" s="17">
        <v>0</v>
      </c>
      <c r="AI59" s="17">
        <v>-1.9599999999999937</v>
      </c>
      <c r="AJ59" s="17">
        <v>-8.8199999999999932</v>
      </c>
      <c r="AK59" s="17">
        <v>-44.359999999999673</v>
      </c>
      <c r="AL59" s="17">
        <v>-0.96000000000000085</v>
      </c>
      <c r="AM59" s="17">
        <v>-4.8999999999999773</v>
      </c>
      <c r="AN59" s="17">
        <v>-5.1200000000000045</v>
      </c>
      <c r="AO59" s="20">
        <f t="shared" si="12"/>
        <v>0</v>
      </c>
      <c r="AP59" s="20">
        <f t="shared" si="10"/>
        <v>0</v>
      </c>
      <c r="AQ59" s="20">
        <f t="shared" si="10"/>
        <v>0</v>
      </c>
      <c r="AR59" s="20">
        <f t="shared" si="10"/>
        <v>0</v>
      </c>
      <c r="AS59" s="20">
        <f t="shared" si="10"/>
        <v>0</v>
      </c>
      <c r="AT59" s="20">
        <f t="shared" si="10"/>
        <v>0</v>
      </c>
      <c r="AU59" s="20">
        <f t="shared" si="10"/>
        <v>-8.5900000000001668</v>
      </c>
      <c r="AV59" s="20">
        <f t="shared" si="10"/>
        <v>-38.779999999999731</v>
      </c>
      <c r="AW59" s="20">
        <f t="shared" si="10"/>
        <v>-195.86000000000053</v>
      </c>
      <c r="AX59" s="20">
        <f t="shared" si="10"/>
        <v>-4.2500000000001101</v>
      </c>
      <c r="AY59" s="20">
        <f t="shared" si="10"/>
        <v>-21.829999999999863</v>
      </c>
      <c r="AZ59" s="20">
        <f t="shared" si="10"/>
        <v>-22.900000000000297</v>
      </c>
      <c r="BA59" s="17">
        <v>0</v>
      </c>
      <c r="BB59" s="17">
        <v>0</v>
      </c>
      <c r="BC59" s="17">
        <v>0</v>
      </c>
      <c r="BD59" s="17">
        <v>0</v>
      </c>
      <c r="BE59" s="17">
        <v>0</v>
      </c>
      <c r="BF59" s="17">
        <v>0</v>
      </c>
      <c r="BG59" s="17">
        <v>-7.0000000000000007E-2</v>
      </c>
      <c r="BH59" s="17">
        <v>-0.33</v>
      </c>
      <c r="BI59" s="17">
        <v>-1.69</v>
      </c>
      <c r="BJ59" s="17">
        <v>-0.04</v>
      </c>
      <c r="BK59" s="17">
        <v>-0.19</v>
      </c>
      <c r="BL59" s="17">
        <v>-0.2</v>
      </c>
      <c r="BM59" s="20">
        <f t="shared" si="13"/>
        <v>0</v>
      </c>
      <c r="BN59" s="20">
        <f t="shared" si="11"/>
        <v>0</v>
      </c>
      <c r="BO59" s="20">
        <f t="shared" si="11"/>
        <v>0</v>
      </c>
      <c r="BP59" s="20">
        <f t="shared" si="11"/>
        <v>0</v>
      </c>
      <c r="BQ59" s="20">
        <f t="shared" si="11"/>
        <v>0</v>
      </c>
      <c r="BR59" s="20">
        <f t="shared" si="11"/>
        <v>0</v>
      </c>
      <c r="BS59" s="20">
        <f t="shared" si="11"/>
        <v>-8.6600000000001671</v>
      </c>
      <c r="BT59" s="20">
        <f t="shared" si="11"/>
        <v>-39.109999999999729</v>
      </c>
      <c r="BU59" s="20">
        <f t="shared" si="11"/>
        <v>-197.55000000000052</v>
      </c>
      <c r="BV59" s="20">
        <f t="shared" si="11"/>
        <v>-4.2900000000001102</v>
      </c>
      <c r="BW59" s="20">
        <f t="shared" si="11"/>
        <v>-22.019999999999865</v>
      </c>
      <c r="BX59" s="20">
        <f t="shared" si="11"/>
        <v>-23.100000000000296</v>
      </c>
      <c r="BY59" s="17">
        <f t="shared" si="3"/>
        <v>-215.31000000000108</v>
      </c>
      <c r="BZ59" s="17">
        <f t="shared" si="4"/>
        <v>-10.779999999999969</v>
      </c>
      <c r="CA59" s="17">
        <f t="shared" si="5"/>
        <v>-68.639999999999631</v>
      </c>
      <c r="CB59" s="17">
        <f t="shared" si="6"/>
        <v>-294.7300000000007</v>
      </c>
    </row>
    <row r="60" spans="1:80" x14ac:dyDescent="0.25">
      <c r="A60" t="str">
        <f t="shared" si="9"/>
        <v>ENCR.ENC2</v>
      </c>
      <c r="B60" s="1" t="s">
        <v>86</v>
      </c>
      <c r="C60" s="1" t="s">
        <v>55</v>
      </c>
      <c r="D60" s="1" t="s">
        <v>55</v>
      </c>
      <c r="E60" s="17">
        <v>0</v>
      </c>
      <c r="F60" s="17">
        <v>0</v>
      </c>
      <c r="G60" s="17">
        <v>0</v>
      </c>
      <c r="H60" s="17">
        <v>0</v>
      </c>
      <c r="I60" s="17">
        <v>-19.550000000000637</v>
      </c>
      <c r="J60" s="17">
        <v>0</v>
      </c>
      <c r="K60" s="17">
        <v>0</v>
      </c>
      <c r="L60" s="17">
        <v>0</v>
      </c>
      <c r="M60" s="17">
        <v>0</v>
      </c>
      <c r="N60" s="17">
        <v>0</v>
      </c>
      <c r="O60" s="17">
        <v>0</v>
      </c>
      <c r="P60" s="17">
        <v>0</v>
      </c>
      <c r="Q60" s="20">
        <v>0</v>
      </c>
      <c r="R60" s="20">
        <v>0</v>
      </c>
      <c r="S60" s="20">
        <v>0</v>
      </c>
      <c r="T60" s="20">
        <v>0</v>
      </c>
      <c r="U60" s="20">
        <v>-0.97999999999999687</v>
      </c>
      <c r="V60" s="20">
        <v>0</v>
      </c>
      <c r="W60" s="20">
        <v>0</v>
      </c>
      <c r="X60" s="20">
        <v>0</v>
      </c>
      <c r="Y60" s="20">
        <v>0</v>
      </c>
      <c r="Z60" s="20">
        <v>0</v>
      </c>
      <c r="AA60" s="20">
        <v>0</v>
      </c>
      <c r="AB60" s="20">
        <v>0</v>
      </c>
      <c r="AC60" s="17">
        <v>0</v>
      </c>
      <c r="AD60" s="17">
        <v>0</v>
      </c>
      <c r="AE60" s="17">
        <v>0</v>
      </c>
      <c r="AF60" s="17">
        <v>0</v>
      </c>
      <c r="AG60" s="17">
        <v>-6.1400000000000148</v>
      </c>
      <c r="AH60" s="17">
        <v>0</v>
      </c>
      <c r="AI60" s="17">
        <v>0</v>
      </c>
      <c r="AJ60" s="17">
        <v>0</v>
      </c>
      <c r="AK60" s="17">
        <v>0</v>
      </c>
      <c r="AL60" s="17">
        <v>0</v>
      </c>
      <c r="AM60" s="17">
        <v>0</v>
      </c>
      <c r="AN60" s="17">
        <v>0</v>
      </c>
      <c r="AO60" s="20">
        <f t="shared" si="12"/>
        <v>0</v>
      </c>
      <c r="AP60" s="20">
        <f t="shared" si="10"/>
        <v>0</v>
      </c>
      <c r="AQ60" s="20">
        <f t="shared" si="10"/>
        <v>0</v>
      </c>
      <c r="AR60" s="20">
        <f t="shared" si="10"/>
        <v>0</v>
      </c>
      <c r="AS60" s="20">
        <f t="shared" si="10"/>
        <v>-26.670000000000648</v>
      </c>
      <c r="AT60" s="20">
        <f t="shared" si="10"/>
        <v>0</v>
      </c>
      <c r="AU60" s="20">
        <f t="shared" si="10"/>
        <v>0</v>
      </c>
      <c r="AV60" s="20">
        <f t="shared" si="10"/>
        <v>0</v>
      </c>
      <c r="AW60" s="20">
        <f t="shared" si="10"/>
        <v>0</v>
      </c>
      <c r="AX60" s="20">
        <f t="shared" si="10"/>
        <v>0</v>
      </c>
      <c r="AY60" s="20">
        <f t="shared" si="10"/>
        <v>0</v>
      </c>
      <c r="AZ60" s="20">
        <f t="shared" si="10"/>
        <v>0</v>
      </c>
      <c r="BA60" s="17">
        <v>0</v>
      </c>
      <c r="BB60" s="17">
        <v>0</v>
      </c>
      <c r="BC60" s="17">
        <v>0</v>
      </c>
      <c r="BD60" s="17">
        <v>0</v>
      </c>
      <c r="BE60" s="17">
        <v>-0.23</v>
      </c>
      <c r="BF60" s="17">
        <v>0</v>
      </c>
      <c r="BG60" s="17">
        <v>0</v>
      </c>
      <c r="BH60" s="17">
        <v>0</v>
      </c>
      <c r="BI60" s="17">
        <v>0</v>
      </c>
      <c r="BJ60" s="17">
        <v>0</v>
      </c>
      <c r="BK60" s="17">
        <v>0</v>
      </c>
      <c r="BL60" s="17">
        <v>0</v>
      </c>
      <c r="BM60" s="20">
        <f t="shared" si="13"/>
        <v>0</v>
      </c>
      <c r="BN60" s="20">
        <f t="shared" si="11"/>
        <v>0</v>
      </c>
      <c r="BO60" s="20">
        <f t="shared" si="11"/>
        <v>0</v>
      </c>
      <c r="BP60" s="20">
        <f t="shared" si="11"/>
        <v>0</v>
      </c>
      <c r="BQ60" s="20">
        <f t="shared" si="11"/>
        <v>-26.900000000000649</v>
      </c>
      <c r="BR60" s="20">
        <f t="shared" si="11"/>
        <v>0</v>
      </c>
      <c r="BS60" s="20">
        <f t="shared" si="11"/>
        <v>0</v>
      </c>
      <c r="BT60" s="20">
        <f t="shared" si="11"/>
        <v>0</v>
      </c>
      <c r="BU60" s="20">
        <f t="shared" si="11"/>
        <v>0</v>
      </c>
      <c r="BV60" s="20">
        <f t="shared" si="11"/>
        <v>0</v>
      </c>
      <c r="BW60" s="20">
        <f t="shared" si="11"/>
        <v>0</v>
      </c>
      <c r="BX60" s="20">
        <f t="shared" si="11"/>
        <v>0</v>
      </c>
      <c r="BY60" s="17">
        <f t="shared" si="3"/>
        <v>-19.550000000000637</v>
      </c>
      <c r="BZ60" s="17">
        <f t="shared" si="4"/>
        <v>-0.97999999999999687</v>
      </c>
      <c r="CA60" s="17">
        <f t="shared" si="5"/>
        <v>-6.3700000000000152</v>
      </c>
      <c r="CB60" s="17">
        <f t="shared" si="6"/>
        <v>-26.900000000000649</v>
      </c>
    </row>
    <row r="61" spans="1:80" x14ac:dyDescent="0.25">
      <c r="A61" t="str">
        <f t="shared" si="9"/>
        <v>EPDA.ENC2</v>
      </c>
      <c r="B61" s="1" t="s">
        <v>219</v>
      </c>
      <c r="C61" s="1" t="s">
        <v>55</v>
      </c>
      <c r="D61" s="1" t="s">
        <v>55</v>
      </c>
      <c r="E61" s="17">
        <v>0</v>
      </c>
      <c r="F61" s="17">
        <v>0</v>
      </c>
      <c r="G61" s="17">
        <v>0</v>
      </c>
      <c r="H61" s="17">
        <v>0</v>
      </c>
      <c r="I61" s="17">
        <v>0</v>
      </c>
      <c r="J61" s="17">
        <v>0</v>
      </c>
      <c r="K61" s="17">
        <v>-6.6300000000001091</v>
      </c>
      <c r="L61" s="17">
        <v>-129.47999999999956</v>
      </c>
      <c r="M61" s="17">
        <v>-1005.109999999986</v>
      </c>
      <c r="N61" s="17">
        <v>-66.150000000001228</v>
      </c>
      <c r="O61" s="17">
        <v>-44.339999999999236</v>
      </c>
      <c r="P61" s="17">
        <v>-140.03000000000247</v>
      </c>
      <c r="Q61" s="20">
        <v>0</v>
      </c>
      <c r="R61" s="20">
        <v>0</v>
      </c>
      <c r="S61" s="20">
        <v>0</v>
      </c>
      <c r="T61" s="20">
        <v>0</v>
      </c>
      <c r="U61" s="20">
        <v>0</v>
      </c>
      <c r="V61" s="20">
        <v>0</v>
      </c>
      <c r="W61" s="20">
        <v>-0.33000000000000007</v>
      </c>
      <c r="X61" s="20">
        <v>-6.4699999999999989</v>
      </c>
      <c r="Y61" s="20">
        <v>-50.25</v>
      </c>
      <c r="Z61" s="20">
        <v>-3.3100000000000023</v>
      </c>
      <c r="AA61" s="20">
        <v>-2.2199999999999989</v>
      </c>
      <c r="AB61" s="20">
        <v>-7</v>
      </c>
      <c r="AC61" s="17">
        <v>0</v>
      </c>
      <c r="AD61" s="17">
        <v>0</v>
      </c>
      <c r="AE61" s="17">
        <v>0</v>
      </c>
      <c r="AF61" s="17">
        <v>0</v>
      </c>
      <c r="AG61" s="17">
        <v>0</v>
      </c>
      <c r="AH61" s="17">
        <v>0</v>
      </c>
      <c r="AI61" s="17">
        <v>-2.0600000000000023</v>
      </c>
      <c r="AJ61" s="17">
        <v>-40.019999999999982</v>
      </c>
      <c r="AK61" s="17">
        <v>-309</v>
      </c>
      <c r="AL61" s="17">
        <v>-20.220000000000027</v>
      </c>
      <c r="AM61" s="17">
        <v>-13.480000000000018</v>
      </c>
      <c r="AN61" s="17">
        <v>-42.3599999999999</v>
      </c>
      <c r="AO61" s="20">
        <f t="shared" si="12"/>
        <v>0</v>
      </c>
      <c r="AP61" s="20">
        <f t="shared" si="10"/>
        <v>0</v>
      </c>
      <c r="AQ61" s="20">
        <f t="shared" si="10"/>
        <v>0</v>
      </c>
      <c r="AR61" s="20">
        <f t="shared" si="10"/>
        <v>0</v>
      </c>
      <c r="AS61" s="20">
        <f t="shared" si="10"/>
        <v>0</v>
      </c>
      <c r="AT61" s="20">
        <f t="shared" si="10"/>
        <v>0</v>
      </c>
      <c r="AU61" s="20">
        <f t="shared" si="10"/>
        <v>-9.0200000000001115</v>
      </c>
      <c r="AV61" s="20">
        <f t="shared" si="10"/>
        <v>-175.96999999999954</v>
      </c>
      <c r="AW61" s="20">
        <f t="shared" si="10"/>
        <v>-1364.359999999986</v>
      </c>
      <c r="AX61" s="20">
        <f t="shared" si="10"/>
        <v>-89.680000000001257</v>
      </c>
      <c r="AY61" s="20">
        <f t="shared" si="10"/>
        <v>-60.039999999999253</v>
      </c>
      <c r="AZ61" s="20">
        <f t="shared" si="10"/>
        <v>-189.39000000000237</v>
      </c>
      <c r="BA61" s="17">
        <v>0</v>
      </c>
      <c r="BB61" s="17">
        <v>0</v>
      </c>
      <c r="BC61" s="17">
        <v>0</v>
      </c>
      <c r="BD61" s="17">
        <v>0</v>
      </c>
      <c r="BE61" s="17">
        <v>0</v>
      </c>
      <c r="BF61" s="17">
        <v>0</v>
      </c>
      <c r="BG61" s="17">
        <v>-0.08</v>
      </c>
      <c r="BH61" s="17">
        <v>-1.52</v>
      </c>
      <c r="BI61" s="17">
        <v>-11.77</v>
      </c>
      <c r="BJ61" s="17">
        <v>-0.77</v>
      </c>
      <c r="BK61" s="17">
        <v>-0.52</v>
      </c>
      <c r="BL61" s="17">
        <v>-1.64</v>
      </c>
      <c r="BM61" s="20">
        <f t="shared" si="13"/>
        <v>0</v>
      </c>
      <c r="BN61" s="20">
        <f t="shared" si="11"/>
        <v>0</v>
      </c>
      <c r="BO61" s="20">
        <f t="shared" si="11"/>
        <v>0</v>
      </c>
      <c r="BP61" s="20">
        <f t="shared" si="11"/>
        <v>0</v>
      </c>
      <c r="BQ61" s="20">
        <f t="shared" si="11"/>
        <v>0</v>
      </c>
      <c r="BR61" s="20">
        <f t="shared" si="11"/>
        <v>0</v>
      </c>
      <c r="BS61" s="20">
        <f t="shared" si="11"/>
        <v>-9.1000000000001116</v>
      </c>
      <c r="BT61" s="20">
        <f t="shared" si="11"/>
        <v>-177.48999999999955</v>
      </c>
      <c r="BU61" s="20">
        <f t="shared" si="11"/>
        <v>-1376.129999999986</v>
      </c>
      <c r="BV61" s="20">
        <f t="shared" si="11"/>
        <v>-90.450000000001253</v>
      </c>
      <c r="BW61" s="20">
        <f t="shared" si="11"/>
        <v>-60.559999999999256</v>
      </c>
      <c r="BX61" s="20">
        <f t="shared" si="11"/>
        <v>-191.03000000000236</v>
      </c>
      <c r="BY61" s="17">
        <f t="shared" si="3"/>
        <v>-1391.7399999999886</v>
      </c>
      <c r="BZ61" s="17">
        <f t="shared" si="4"/>
        <v>-69.58</v>
      </c>
      <c r="CA61" s="17">
        <f t="shared" si="5"/>
        <v>-443.43999999999983</v>
      </c>
      <c r="CB61" s="17">
        <f t="shared" si="6"/>
        <v>-1904.7599999999884</v>
      </c>
    </row>
    <row r="62" spans="1:80" x14ac:dyDescent="0.25">
      <c r="A62" t="str">
        <f t="shared" si="9"/>
        <v>EPDA.ENC3</v>
      </c>
      <c r="B62" s="1" t="s">
        <v>219</v>
      </c>
      <c r="C62" s="1" t="s">
        <v>97</v>
      </c>
      <c r="D62" s="1" t="s">
        <v>97</v>
      </c>
      <c r="E62" s="17">
        <v>0</v>
      </c>
      <c r="F62" s="17">
        <v>0</v>
      </c>
      <c r="G62" s="17">
        <v>0</v>
      </c>
      <c r="H62" s="17">
        <v>0</v>
      </c>
      <c r="I62" s="17">
        <v>0</v>
      </c>
      <c r="J62" s="17">
        <v>0</v>
      </c>
      <c r="K62" s="17">
        <v>0</v>
      </c>
      <c r="L62" s="17">
        <v>0</v>
      </c>
      <c r="M62" s="17">
        <v>0</v>
      </c>
      <c r="N62" s="17">
        <v>0</v>
      </c>
      <c r="O62" s="17">
        <v>-81.229999999999563</v>
      </c>
      <c r="P62" s="17">
        <v>-22.930000000001201</v>
      </c>
      <c r="Q62" s="20">
        <v>0</v>
      </c>
      <c r="R62" s="20">
        <v>0</v>
      </c>
      <c r="S62" s="20">
        <v>0</v>
      </c>
      <c r="T62" s="20">
        <v>0</v>
      </c>
      <c r="U62" s="20">
        <v>0</v>
      </c>
      <c r="V62" s="20">
        <v>0</v>
      </c>
      <c r="W62" s="20">
        <v>0</v>
      </c>
      <c r="X62" s="20">
        <v>0</v>
      </c>
      <c r="Y62" s="20">
        <v>0</v>
      </c>
      <c r="Z62" s="20">
        <v>0</v>
      </c>
      <c r="AA62" s="20">
        <v>-4.0600000000000023</v>
      </c>
      <c r="AB62" s="20">
        <v>-1.1499999999999995</v>
      </c>
      <c r="AC62" s="17">
        <v>0</v>
      </c>
      <c r="AD62" s="17">
        <v>0</v>
      </c>
      <c r="AE62" s="17">
        <v>0</v>
      </c>
      <c r="AF62" s="17">
        <v>0</v>
      </c>
      <c r="AG62" s="17">
        <v>0</v>
      </c>
      <c r="AH62" s="17">
        <v>0</v>
      </c>
      <c r="AI62" s="17">
        <v>0</v>
      </c>
      <c r="AJ62" s="17">
        <v>0</v>
      </c>
      <c r="AK62" s="17">
        <v>0</v>
      </c>
      <c r="AL62" s="17">
        <v>0</v>
      </c>
      <c r="AM62" s="17">
        <v>-24.699999999999989</v>
      </c>
      <c r="AN62" s="17">
        <v>-6.93</v>
      </c>
      <c r="AO62" s="20">
        <f t="shared" si="12"/>
        <v>0</v>
      </c>
      <c r="AP62" s="20">
        <f t="shared" si="10"/>
        <v>0</v>
      </c>
      <c r="AQ62" s="20">
        <f t="shared" si="10"/>
        <v>0</v>
      </c>
      <c r="AR62" s="20">
        <f t="shared" si="10"/>
        <v>0</v>
      </c>
      <c r="AS62" s="20">
        <f t="shared" si="10"/>
        <v>0</v>
      </c>
      <c r="AT62" s="20">
        <f t="shared" si="10"/>
        <v>0</v>
      </c>
      <c r="AU62" s="20">
        <f t="shared" si="10"/>
        <v>0</v>
      </c>
      <c r="AV62" s="20">
        <f t="shared" si="10"/>
        <v>0</v>
      </c>
      <c r="AW62" s="20">
        <f t="shared" si="10"/>
        <v>0</v>
      </c>
      <c r="AX62" s="20">
        <f t="shared" si="10"/>
        <v>0</v>
      </c>
      <c r="AY62" s="20">
        <f t="shared" si="10"/>
        <v>-109.98999999999955</v>
      </c>
      <c r="AZ62" s="20">
        <f t="shared" si="10"/>
        <v>-31.010000000001199</v>
      </c>
      <c r="BA62" s="17">
        <v>0</v>
      </c>
      <c r="BB62" s="17">
        <v>0</v>
      </c>
      <c r="BC62" s="17">
        <v>0</v>
      </c>
      <c r="BD62" s="17">
        <v>0</v>
      </c>
      <c r="BE62" s="17">
        <v>0</v>
      </c>
      <c r="BF62" s="17">
        <v>0</v>
      </c>
      <c r="BG62" s="17">
        <v>0</v>
      </c>
      <c r="BH62" s="17">
        <v>0</v>
      </c>
      <c r="BI62" s="17">
        <v>0</v>
      </c>
      <c r="BJ62" s="17">
        <v>0</v>
      </c>
      <c r="BK62" s="17">
        <v>-0.95</v>
      </c>
      <c r="BL62" s="17">
        <v>-0.27</v>
      </c>
      <c r="BM62" s="20">
        <f t="shared" si="13"/>
        <v>0</v>
      </c>
      <c r="BN62" s="20">
        <f t="shared" si="11"/>
        <v>0</v>
      </c>
      <c r="BO62" s="20">
        <f t="shared" si="11"/>
        <v>0</v>
      </c>
      <c r="BP62" s="20">
        <f t="shared" si="11"/>
        <v>0</v>
      </c>
      <c r="BQ62" s="20">
        <f t="shared" si="11"/>
        <v>0</v>
      </c>
      <c r="BR62" s="20">
        <f t="shared" si="11"/>
        <v>0</v>
      </c>
      <c r="BS62" s="20">
        <f t="shared" si="11"/>
        <v>0</v>
      </c>
      <c r="BT62" s="20">
        <f t="shared" si="11"/>
        <v>0</v>
      </c>
      <c r="BU62" s="20">
        <f t="shared" si="11"/>
        <v>0</v>
      </c>
      <c r="BV62" s="20">
        <f t="shared" si="11"/>
        <v>0</v>
      </c>
      <c r="BW62" s="20">
        <f t="shared" si="11"/>
        <v>-110.93999999999956</v>
      </c>
      <c r="BX62" s="20">
        <f t="shared" si="11"/>
        <v>-31.280000000001198</v>
      </c>
      <c r="BY62" s="17">
        <f t="shared" si="3"/>
        <v>-104.16000000000076</v>
      </c>
      <c r="BZ62" s="17">
        <f t="shared" si="4"/>
        <v>-5.2100000000000017</v>
      </c>
      <c r="CA62" s="17">
        <f t="shared" si="5"/>
        <v>-32.849999999999994</v>
      </c>
      <c r="CB62" s="17">
        <f t="shared" si="6"/>
        <v>-142.22000000000077</v>
      </c>
    </row>
    <row r="63" spans="1:80" x14ac:dyDescent="0.25">
      <c r="A63" t="str">
        <f t="shared" si="9"/>
        <v>TCES.BCHIMP</v>
      </c>
      <c r="B63" s="1" t="s">
        <v>98</v>
      </c>
      <c r="C63" s="1" t="s">
        <v>836</v>
      </c>
      <c r="D63" s="1" t="s">
        <v>21</v>
      </c>
      <c r="E63" s="17">
        <v>0</v>
      </c>
      <c r="F63" s="17">
        <v>0</v>
      </c>
      <c r="G63" s="17">
        <v>47.670000000000073</v>
      </c>
      <c r="H63" s="17">
        <v>8.0600000000000591</v>
      </c>
      <c r="I63" s="17">
        <v>55.670000000000073</v>
      </c>
      <c r="J63" s="17">
        <v>69.340000000000146</v>
      </c>
      <c r="K63" s="17">
        <v>84.799999999999272</v>
      </c>
      <c r="L63" s="17">
        <v>14.529999999999973</v>
      </c>
      <c r="M63" s="17">
        <v>51.359999999999673</v>
      </c>
      <c r="N63" s="17">
        <v>10.3599999999999</v>
      </c>
      <c r="O63" s="17">
        <v>114.56000000000131</v>
      </c>
      <c r="P63" s="17">
        <v>92.950000000000728</v>
      </c>
      <c r="Q63" s="20">
        <v>0</v>
      </c>
      <c r="R63" s="20">
        <v>0</v>
      </c>
      <c r="S63" s="20">
        <v>2.3800000000000239</v>
      </c>
      <c r="T63" s="20">
        <v>0.39999999999999858</v>
      </c>
      <c r="U63" s="20">
        <v>2.7800000000000011</v>
      </c>
      <c r="V63" s="20">
        <v>3.4699999999999989</v>
      </c>
      <c r="W63" s="20">
        <v>4.2400000000000091</v>
      </c>
      <c r="X63" s="20">
        <v>0.73000000000000398</v>
      </c>
      <c r="Y63" s="20">
        <v>2.5699999999999932</v>
      </c>
      <c r="Z63" s="20">
        <v>0.52000000000000313</v>
      </c>
      <c r="AA63" s="20">
        <v>5.7300000000000182</v>
      </c>
      <c r="AB63" s="20">
        <v>4.6399999999999864</v>
      </c>
      <c r="AC63" s="17">
        <v>0</v>
      </c>
      <c r="AD63" s="17">
        <v>0</v>
      </c>
      <c r="AE63" s="17">
        <v>15.150000000000091</v>
      </c>
      <c r="AF63" s="17">
        <v>2.539999999999992</v>
      </c>
      <c r="AG63" s="17">
        <v>17.490000000000009</v>
      </c>
      <c r="AH63" s="17">
        <v>21.660000000000082</v>
      </c>
      <c r="AI63" s="17">
        <v>26.3599999999999</v>
      </c>
      <c r="AJ63" s="17">
        <v>4.4900000000000091</v>
      </c>
      <c r="AK63" s="17">
        <v>15.789999999999964</v>
      </c>
      <c r="AL63" s="17">
        <v>3.1699999999999875</v>
      </c>
      <c r="AM63" s="17">
        <v>34.840000000000146</v>
      </c>
      <c r="AN63" s="17">
        <v>28.110000000000127</v>
      </c>
      <c r="AO63" s="20">
        <f t="shared" si="12"/>
        <v>0</v>
      </c>
      <c r="AP63" s="20">
        <f t="shared" si="10"/>
        <v>0</v>
      </c>
      <c r="AQ63" s="20">
        <f t="shared" si="10"/>
        <v>65.200000000000188</v>
      </c>
      <c r="AR63" s="20">
        <f t="shared" si="10"/>
        <v>11.00000000000005</v>
      </c>
      <c r="AS63" s="20">
        <f t="shared" si="10"/>
        <v>75.940000000000083</v>
      </c>
      <c r="AT63" s="20">
        <f t="shared" si="10"/>
        <v>94.470000000000226</v>
      </c>
      <c r="AU63" s="20">
        <f t="shared" si="10"/>
        <v>115.39999999999918</v>
      </c>
      <c r="AV63" s="20">
        <f t="shared" si="10"/>
        <v>19.749999999999986</v>
      </c>
      <c r="AW63" s="20">
        <f t="shared" si="10"/>
        <v>69.719999999999629</v>
      </c>
      <c r="AX63" s="20">
        <f t="shared" si="10"/>
        <v>14.049999999999891</v>
      </c>
      <c r="AY63" s="20">
        <f t="shared" si="10"/>
        <v>155.13000000000147</v>
      </c>
      <c r="AZ63" s="20">
        <f t="shared" si="10"/>
        <v>125.70000000000084</v>
      </c>
      <c r="BA63" s="17">
        <v>0</v>
      </c>
      <c r="BB63" s="17">
        <v>0</v>
      </c>
      <c r="BC63" s="17">
        <v>0.56000000000000005</v>
      </c>
      <c r="BD63" s="17">
        <v>0.09</v>
      </c>
      <c r="BE63" s="17">
        <v>0.65</v>
      </c>
      <c r="BF63" s="17">
        <v>0.81</v>
      </c>
      <c r="BG63" s="17">
        <v>0.99</v>
      </c>
      <c r="BH63" s="17">
        <v>0.17</v>
      </c>
      <c r="BI63" s="17">
        <v>0.6</v>
      </c>
      <c r="BJ63" s="17">
        <v>0.12</v>
      </c>
      <c r="BK63" s="17">
        <v>1.34</v>
      </c>
      <c r="BL63" s="17">
        <v>1.0900000000000001</v>
      </c>
      <c r="BM63" s="20">
        <f t="shared" si="13"/>
        <v>0</v>
      </c>
      <c r="BN63" s="20">
        <f t="shared" si="11"/>
        <v>0</v>
      </c>
      <c r="BO63" s="20">
        <f t="shared" si="11"/>
        <v>65.76000000000019</v>
      </c>
      <c r="BP63" s="20">
        <f t="shared" si="11"/>
        <v>11.09000000000005</v>
      </c>
      <c r="BQ63" s="20">
        <f t="shared" si="11"/>
        <v>76.590000000000089</v>
      </c>
      <c r="BR63" s="20">
        <f t="shared" si="11"/>
        <v>95.280000000000229</v>
      </c>
      <c r="BS63" s="20">
        <f t="shared" si="11"/>
        <v>116.38999999999918</v>
      </c>
      <c r="BT63" s="20">
        <f t="shared" si="11"/>
        <v>19.919999999999987</v>
      </c>
      <c r="BU63" s="20">
        <f t="shared" si="11"/>
        <v>70.319999999999624</v>
      </c>
      <c r="BV63" s="20">
        <f t="shared" si="11"/>
        <v>14.16999999999989</v>
      </c>
      <c r="BW63" s="20">
        <f t="shared" si="11"/>
        <v>156.47000000000148</v>
      </c>
      <c r="BX63" s="20">
        <f t="shared" si="11"/>
        <v>126.79000000000084</v>
      </c>
      <c r="BY63" s="17">
        <f t="shared" si="3"/>
        <v>549.30000000000121</v>
      </c>
      <c r="BZ63" s="17">
        <f t="shared" si="4"/>
        <v>27.460000000000036</v>
      </c>
      <c r="CA63" s="17">
        <f t="shared" si="5"/>
        <v>176.02000000000032</v>
      </c>
      <c r="CB63" s="17">
        <f t="shared" si="6"/>
        <v>752.78000000000156</v>
      </c>
    </row>
    <row r="64" spans="1:80" x14ac:dyDescent="0.25">
      <c r="A64" t="str">
        <f t="shared" si="9"/>
        <v>TCES.BCHEXP</v>
      </c>
      <c r="B64" s="1" t="s">
        <v>98</v>
      </c>
      <c r="C64" s="1" t="s">
        <v>837</v>
      </c>
      <c r="D64" s="1" t="s">
        <v>28</v>
      </c>
      <c r="E64" s="17">
        <v>0</v>
      </c>
      <c r="F64" s="17">
        <v>0</v>
      </c>
      <c r="G64" s="17">
        <v>0</v>
      </c>
      <c r="H64" s="17">
        <v>0</v>
      </c>
      <c r="I64" s="17">
        <v>5.6843418860808015E-14</v>
      </c>
      <c r="J64" s="17">
        <v>0</v>
      </c>
      <c r="K64" s="17">
        <v>1.0000000000005116E-2</v>
      </c>
      <c r="L64" s="17">
        <v>0</v>
      </c>
      <c r="M64" s="17">
        <v>0</v>
      </c>
      <c r="N64" s="17">
        <v>-9.9999999999909051E-3</v>
      </c>
      <c r="O64" s="17">
        <v>0</v>
      </c>
      <c r="P64" s="17">
        <v>0</v>
      </c>
      <c r="Q64" s="20">
        <v>0</v>
      </c>
      <c r="R64" s="20">
        <v>0</v>
      </c>
      <c r="S64" s="20">
        <v>0</v>
      </c>
      <c r="T64" s="20">
        <v>0</v>
      </c>
      <c r="U64" s="20">
        <v>0</v>
      </c>
      <c r="V64" s="20">
        <v>0</v>
      </c>
      <c r="W64" s="20">
        <v>0</v>
      </c>
      <c r="X64" s="20">
        <v>0</v>
      </c>
      <c r="Y64" s="20">
        <v>0</v>
      </c>
      <c r="Z64" s="20">
        <v>0</v>
      </c>
      <c r="AA64" s="20">
        <v>0</v>
      </c>
      <c r="AB64" s="20">
        <v>0</v>
      </c>
      <c r="AC64" s="17">
        <v>0</v>
      </c>
      <c r="AD64" s="17">
        <v>0</v>
      </c>
      <c r="AE64" s="17">
        <v>0</v>
      </c>
      <c r="AF64" s="17">
        <v>0</v>
      </c>
      <c r="AG64" s="17">
        <v>0</v>
      </c>
      <c r="AH64" s="17">
        <v>0</v>
      </c>
      <c r="AI64" s="17">
        <v>0</v>
      </c>
      <c r="AJ64" s="17">
        <v>0</v>
      </c>
      <c r="AK64" s="17">
        <v>0</v>
      </c>
      <c r="AL64" s="17">
        <v>0</v>
      </c>
      <c r="AM64" s="17">
        <v>0</v>
      </c>
      <c r="AN64" s="17">
        <v>0</v>
      </c>
      <c r="AO64" s="20">
        <f t="shared" si="12"/>
        <v>0</v>
      </c>
      <c r="AP64" s="20">
        <f t="shared" si="10"/>
        <v>0</v>
      </c>
      <c r="AQ64" s="20">
        <f t="shared" si="10"/>
        <v>0</v>
      </c>
      <c r="AR64" s="20">
        <f t="shared" si="10"/>
        <v>0</v>
      </c>
      <c r="AS64" s="20">
        <f t="shared" si="10"/>
        <v>5.6843418860808015E-14</v>
      </c>
      <c r="AT64" s="20">
        <f t="shared" si="10"/>
        <v>0</v>
      </c>
      <c r="AU64" s="20">
        <f t="shared" si="10"/>
        <v>1.0000000000005116E-2</v>
      </c>
      <c r="AV64" s="20">
        <f t="shared" si="10"/>
        <v>0</v>
      </c>
      <c r="AW64" s="20">
        <f t="shared" si="10"/>
        <v>0</v>
      </c>
      <c r="AX64" s="20">
        <f t="shared" si="10"/>
        <v>-9.9999999999909051E-3</v>
      </c>
      <c r="AY64" s="20">
        <f t="shared" si="10"/>
        <v>0</v>
      </c>
      <c r="AZ64" s="20">
        <f t="shared" si="10"/>
        <v>0</v>
      </c>
      <c r="BA64" s="17">
        <v>0</v>
      </c>
      <c r="BB64" s="17">
        <v>0</v>
      </c>
      <c r="BC64" s="17">
        <v>0</v>
      </c>
      <c r="BD64" s="17">
        <v>0</v>
      </c>
      <c r="BE64" s="17">
        <v>0</v>
      </c>
      <c r="BF64" s="17">
        <v>0</v>
      </c>
      <c r="BG64" s="17">
        <v>0</v>
      </c>
      <c r="BH64" s="17">
        <v>0</v>
      </c>
      <c r="BI64" s="17">
        <v>0</v>
      </c>
      <c r="BJ64" s="17">
        <v>0</v>
      </c>
      <c r="BK64" s="17">
        <v>0</v>
      </c>
      <c r="BL64" s="17">
        <v>0</v>
      </c>
      <c r="BM64" s="20">
        <f t="shared" si="13"/>
        <v>0</v>
      </c>
      <c r="BN64" s="20">
        <f t="shared" si="11"/>
        <v>0</v>
      </c>
      <c r="BO64" s="20">
        <f t="shared" si="11"/>
        <v>0</v>
      </c>
      <c r="BP64" s="20">
        <f t="shared" si="11"/>
        <v>0</v>
      </c>
      <c r="BQ64" s="20">
        <f t="shared" si="11"/>
        <v>5.6843418860808015E-14</v>
      </c>
      <c r="BR64" s="20">
        <f t="shared" si="11"/>
        <v>0</v>
      </c>
      <c r="BS64" s="20">
        <f t="shared" si="11"/>
        <v>1.0000000000005116E-2</v>
      </c>
      <c r="BT64" s="20">
        <f t="shared" si="11"/>
        <v>0</v>
      </c>
      <c r="BU64" s="20">
        <f t="shared" si="11"/>
        <v>0</v>
      </c>
      <c r="BV64" s="20">
        <f t="shared" si="11"/>
        <v>-9.9999999999909051E-3</v>
      </c>
      <c r="BW64" s="20">
        <f t="shared" si="11"/>
        <v>0</v>
      </c>
      <c r="BX64" s="20">
        <f t="shared" si="11"/>
        <v>0</v>
      </c>
      <c r="BY64" s="17">
        <f t="shared" si="3"/>
        <v>7.1054273576010019E-14</v>
      </c>
      <c r="BZ64" s="17">
        <f t="shared" si="4"/>
        <v>0</v>
      </c>
      <c r="CA64" s="17">
        <f t="shared" si="5"/>
        <v>0</v>
      </c>
      <c r="CB64" s="17">
        <f t="shared" si="6"/>
        <v>7.1054273576010019E-14</v>
      </c>
    </row>
    <row r="65" spans="1:80" x14ac:dyDescent="0.25">
      <c r="A65" t="str">
        <f t="shared" si="9"/>
        <v>PWX.FNG1</v>
      </c>
      <c r="B65" s="1" t="s">
        <v>99</v>
      </c>
      <c r="C65" s="1" t="s">
        <v>100</v>
      </c>
      <c r="D65" s="1" t="s">
        <v>100</v>
      </c>
      <c r="E65" s="17">
        <v>150.20000000001164</v>
      </c>
      <c r="F65" s="17">
        <v>57.839999999996508</v>
      </c>
      <c r="G65" s="17">
        <v>53.839999999996508</v>
      </c>
      <c r="H65" s="17">
        <v>42.639999999999418</v>
      </c>
      <c r="I65" s="17">
        <v>15.020000000000437</v>
      </c>
      <c r="J65" s="17">
        <v>42.930000000007567</v>
      </c>
      <c r="K65" s="17">
        <v>51.589999999996508</v>
      </c>
      <c r="L65" s="17">
        <v>47.980000000003201</v>
      </c>
      <c r="M65" s="17">
        <v>66.759999999994761</v>
      </c>
      <c r="N65" s="17">
        <v>43</v>
      </c>
      <c r="O65" s="17">
        <v>45.110000000015134</v>
      </c>
      <c r="P65" s="17">
        <v>51.430000000007567</v>
      </c>
      <c r="Q65" s="20">
        <v>7.5100000000002183</v>
      </c>
      <c r="R65" s="20">
        <v>2.8900000000003274</v>
      </c>
      <c r="S65" s="20">
        <v>2.6900000000005093</v>
      </c>
      <c r="T65" s="20">
        <v>2.1300000000001091</v>
      </c>
      <c r="U65" s="20">
        <v>0.75999999999999091</v>
      </c>
      <c r="V65" s="20">
        <v>2.1500000000005457</v>
      </c>
      <c r="W65" s="20">
        <v>2.5799999999999272</v>
      </c>
      <c r="X65" s="20">
        <v>2.4000000000000909</v>
      </c>
      <c r="Y65" s="20">
        <v>3.3400000000001455</v>
      </c>
      <c r="Z65" s="20">
        <v>2.1500000000000909</v>
      </c>
      <c r="AA65" s="20">
        <v>2.2600000000002183</v>
      </c>
      <c r="AB65" s="20">
        <v>2.569999999999709</v>
      </c>
      <c r="AC65" s="17">
        <v>48.39000000001397</v>
      </c>
      <c r="AD65" s="17">
        <v>18.5</v>
      </c>
      <c r="AE65" s="17">
        <v>17.110000000000582</v>
      </c>
      <c r="AF65" s="17">
        <v>13.470000000001164</v>
      </c>
      <c r="AG65" s="17">
        <v>4.7100000000009459</v>
      </c>
      <c r="AH65" s="17">
        <v>13.409999999999854</v>
      </c>
      <c r="AI65" s="17">
        <v>16.029999999998836</v>
      </c>
      <c r="AJ65" s="17">
        <v>14.840000000000146</v>
      </c>
      <c r="AK65" s="17">
        <v>20.519999999996799</v>
      </c>
      <c r="AL65" s="17">
        <v>13.139999999999418</v>
      </c>
      <c r="AM65" s="17">
        <v>13.710000000002765</v>
      </c>
      <c r="AN65" s="17">
        <v>15.549999999999272</v>
      </c>
      <c r="AO65" s="20">
        <f t="shared" si="12"/>
        <v>206.10000000002583</v>
      </c>
      <c r="AP65" s="20">
        <f t="shared" si="10"/>
        <v>79.229999999996835</v>
      </c>
      <c r="AQ65" s="20">
        <f t="shared" si="10"/>
        <v>73.639999999997599</v>
      </c>
      <c r="AR65" s="20">
        <f t="shared" si="10"/>
        <v>58.240000000000691</v>
      </c>
      <c r="AS65" s="20">
        <f t="shared" si="10"/>
        <v>20.490000000001373</v>
      </c>
      <c r="AT65" s="20">
        <f t="shared" si="10"/>
        <v>58.490000000007967</v>
      </c>
      <c r="AU65" s="20">
        <f t="shared" si="10"/>
        <v>70.199999999995271</v>
      </c>
      <c r="AV65" s="20">
        <f t="shared" si="10"/>
        <v>65.220000000003438</v>
      </c>
      <c r="AW65" s="20">
        <f t="shared" si="10"/>
        <v>90.619999999991705</v>
      </c>
      <c r="AX65" s="20">
        <f t="shared" si="10"/>
        <v>58.289999999999509</v>
      </c>
      <c r="AY65" s="20">
        <f t="shared" si="10"/>
        <v>61.080000000018117</v>
      </c>
      <c r="AZ65" s="20">
        <f t="shared" si="10"/>
        <v>69.550000000006548</v>
      </c>
      <c r="BA65" s="17">
        <v>1.76</v>
      </c>
      <c r="BB65" s="17">
        <v>0.68</v>
      </c>
      <c r="BC65" s="17">
        <v>0.63</v>
      </c>
      <c r="BD65" s="17">
        <v>0.5</v>
      </c>
      <c r="BE65" s="17">
        <v>0.18</v>
      </c>
      <c r="BF65" s="17">
        <v>0.5</v>
      </c>
      <c r="BG65" s="17">
        <v>0.6</v>
      </c>
      <c r="BH65" s="17">
        <v>0.56000000000000005</v>
      </c>
      <c r="BI65" s="17">
        <v>0.78</v>
      </c>
      <c r="BJ65" s="17">
        <v>0.5</v>
      </c>
      <c r="BK65" s="17">
        <v>0.53</v>
      </c>
      <c r="BL65" s="17">
        <v>0.6</v>
      </c>
      <c r="BM65" s="20">
        <f t="shared" si="13"/>
        <v>207.86000000002582</v>
      </c>
      <c r="BN65" s="20">
        <f t="shared" si="11"/>
        <v>79.909999999996842</v>
      </c>
      <c r="BO65" s="20">
        <f t="shared" si="11"/>
        <v>74.269999999997594</v>
      </c>
      <c r="BP65" s="20">
        <f t="shared" si="11"/>
        <v>58.740000000000691</v>
      </c>
      <c r="BQ65" s="20">
        <f t="shared" si="11"/>
        <v>20.670000000001373</v>
      </c>
      <c r="BR65" s="20">
        <f t="shared" si="11"/>
        <v>58.990000000007967</v>
      </c>
      <c r="BS65" s="20">
        <f t="shared" si="11"/>
        <v>70.799999999995265</v>
      </c>
      <c r="BT65" s="20">
        <f t="shared" si="11"/>
        <v>65.78000000000344</v>
      </c>
      <c r="BU65" s="20">
        <f t="shared" si="11"/>
        <v>91.399999999991707</v>
      </c>
      <c r="BV65" s="20">
        <f t="shared" si="11"/>
        <v>58.789999999999509</v>
      </c>
      <c r="BW65" s="20">
        <f t="shared" si="11"/>
        <v>61.610000000018118</v>
      </c>
      <c r="BX65" s="20">
        <f t="shared" si="11"/>
        <v>70.150000000006543</v>
      </c>
      <c r="BY65" s="17">
        <f t="shared" si="3"/>
        <v>668.34000000002925</v>
      </c>
      <c r="BZ65" s="17">
        <f t="shared" si="4"/>
        <v>33.430000000001883</v>
      </c>
      <c r="CA65" s="17">
        <f t="shared" si="5"/>
        <v>217.20000000001374</v>
      </c>
      <c r="CB65" s="17">
        <f t="shared" si="6"/>
        <v>918.97000000004493</v>
      </c>
    </row>
    <row r="66" spans="1:80" x14ac:dyDescent="0.25">
      <c r="A66" t="str">
        <f t="shared" si="9"/>
        <v>TAU.GHO</v>
      </c>
      <c r="B66" s="1" t="s">
        <v>31</v>
      </c>
      <c r="C66" s="1" t="s">
        <v>101</v>
      </c>
      <c r="D66" s="1" t="s">
        <v>101</v>
      </c>
      <c r="E66" s="17">
        <v>142.57000000000698</v>
      </c>
      <c r="F66" s="17">
        <v>55.25</v>
      </c>
      <c r="G66" s="17">
        <v>49.299999999999272</v>
      </c>
      <c r="H66" s="17">
        <v>30.579999999999927</v>
      </c>
      <c r="I66" s="17">
        <v>33.540000000000873</v>
      </c>
      <c r="J66" s="17">
        <v>88.580000000005384</v>
      </c>
      <c r="K66" s="17">
        <v>97.220000000001164</v>
      </c>
      <c r="L66" s="17">
        <v>71.629999999997381</v>
      </c>
      <c r="M66" s="17">
        <v>145.54000000000815</v>
      </c>
      <c r="N66" s="17">
        <v>39.549999999999272</v>
      </c>
      <c r="O66" s="17">
        <v>61.299999999995634</v>
      </c>
      <c r="P66" s="17">
        <v>63.979999999995925</v>
      </c>
      <c r="Q66" s="20">
        <v>7.1300000000001091</v>
      </c>
      <c r="R66" s="20">
        <v>2.7599999999998772</v>
      </c>
      <c r="S66" s="20">
        <v>2.4600000000000364</v>
      </c>
      <c r="T66" s="20">
        <v>1.5299999999999727</v>
      </c>
      <c r="U66" s="20">
        <v>1.6700000000000728</v>
      </c>
      <c r="V66" s="20">
        <v>4.4300000000000637</v>
      </c>
      <c r="W66" s="20">
        <v>4.8600000000001273</v>
      </c>
      <c r="X66" s="20">
        <v>3.5799999999999272</v>
      </c>
      <c r="Y66" s="20">
        <v>7.2799999999997453</v>
      </c>
      <c r="Z66" s="20">
        <v>1.9699999999999136</v>
      </c>
      <c r="AA66" s="20">
        <v>3.0699999999999363</v>
      </c>
      <c r="AB66" s="20">
        <v>3.2000000000000455</v>
      </c>
      <c r="AC66" s="17">
        <v>45.929999999996653</v>
      </c>
      <c r="AD66" s="17">
        <v>17.669999999999163</v>
      </c>
      <c r="AE66" s="17">
        <v>15.670000000000073</v>
      </c>
      <c r="AF66" s="17">
        <v>9.6599999999998545</v>
      </c>
      <c r="AG66" s="17">
        <v>10.529999999999745</v>
      </c>
      <c r="AH66" s="17">
        <v>27.680000000000291</v>
      </c>
      <c r="AI66" s="17">
        <v>30.220000000001164</v>
      </c>
      <c r="AJ66" s="17">
        <v>22.139999999999418</v>
      </c>
      <c r="AK66" s="17">
        <v>44.75</v>
      </c>
      <c r="AL66" s="17">
        <v>12.090000000000146</v>
      </c>
      <c r="AM66" s="17">
        <v>18.640000000000327</v>
      </c>
      <c r="AN66" s="17">
        <v>19.349999999999454</v>
      </c>
      <c r="AO66" s="20">
        <f t="shared" si="12"/>
        <v>195.63000000000375</v>
      </c>
      <c r="AP66" s="20">
        <f t="shared" si="10"/>
        <v>75.67999999999904</v>
      </c>
      <c r="AQ66" s="20">
        <f t="shared" si="10"/>
        <v>67.429999999999382</v>
      </c>
      <c r="AR66" s="20">
        <f t="shared" si="10"/>
        <v>41.769999999999754</v>
      </c>
      <c r="AS66" s="20">
        <f t="shared" si="10"/>
        <v>45.740000000000691</v>
      </c>
      <c r="AT66" s="20">
        <f t="shared" si="10"/>
        <v>120.69000000000574</v>
      </c>
      <c r="AU66" s="20">
        <f t="shared" si="10"/>
        <v>132.30000000000246</v>
      </c>
      <c r="AV66" s="20">
        <f t="shared" si="10"/>
        <v>97.349999999996726</v>
      </c>
      <c r="AW66" s="20">
        <f t="shared" si="10"/>
        <v>197.57000000000789</v>
      </c>
      <c r="AX66" s="20">
        <f t="shared" si="10"/>
        <v>53.609999999999332</v>
      </c>
      <c r="AY66" s="20">
        <f t="shared" si="10"/>
        <v>83.009999999995898</v>
      </c>
      <c r="AZ66" s="20">
        <f t="shared" si="10"/>
        <v>86.529999999995425</v>
      </c>
      <c r="BA66" s="17">
        <v>1.67</v>
      </c>
      <c r="BB66" s="17">
        <v>0.65</v>
      </c>
      <c r="BC66" s="17">
        <v>0.57999999999999996</v>
      </c>
      <c r="BD66" s="17">
        <v>0.36</v>
      </c>
      <c r="BE66" s="17">
        <v>0.39</v>
      </c>
      <c r="BF66" s="17">
        <v>1.04</v>
      </c>
      <c r="BG66" s="17">
        <v>1.1399999999999999</v>
      </c>
      <c r="BH66" s="17">
        <v>0.84</v>
      </c>
      <c r="BI66" s="17">
        <v>1.7</v>
      </c>
      <c r="BJ66" s="17">
        <v>0.46</v>
      </c>
      <c r="BK66" s="17">
        <v>0.72</v>
      </c>
      <c r="BL66" s="17">
        <v>0.75</v>
      </c>
      <c r="BM66" s="20">
        <f t="shared" si="13"/>
        <v>197.30000000000373</v>
      </c>
      <c r="BN66" s="20">
        <f t="shared" si="11"/>
        <v>76.329999999999046</v>
      </c>
      <c r="BO66" s="20">
        <f t="shared" si="11"/>
        <v>68.00999999999938</v>
      </c>
      <c r="BP66" s="20">
        <f t="shared" si="11"/>
        <v>42.129999999999754</v>
      </c>
      <c r="BQ66" s="20">
        <f t="shared" si="11"/>
        <v>46.130000000000692</v>
      </c>
      <c r="BR66" s="20">
        <f t="shared" si="11"/>
        <v>121.73000000000575</v>
      </c>
      <c r="BS66" s="20">
        <f t="shared" si="11"/>
        <v>133.44000000000244</v>
      </c>
      <c r="BT66" s="20">
        <f t="shared" si="11"/>
        <v>98.189999999996729</v>
      </c>
      <c r="BU66" s="20">
        <f t="shared" si="11"/>
        <v>199.27000000000788</v>
      </c>
      <c r="BV66" s="20">
        <f t="shared" si="11"/>
        <v>54.069999999999332</v>
      </c>
      <c r="BW66" s="20">
        <f t="shared" si="11"/>
        <v>83.729999999995897</v>
      </c>
      <c r="BX66" s="20">
        <f t="shared" si="11"/>
        <v>87.279999999995425</v>
      </c>
      <c r="BY66" s="17">
        <f t="shared" si="3"/>
        <v>879.04000000000997</v>
      </c>
      <c r="BZ66" s="17">
        <f t="shared" si="4"/>
        <v>43.939999999999827</v>
      </c>
      <c r="CA66" s="17">
        <f t="shared" si="5"/>
        <v>284.62999999999624</v>
      </c>
      <c r="CB66" s="17">
        <f t="shared" si="6"/>
        <v>1207.610000000006</v>
      </c>
    </row>
    <row r="67" spans="1:80" x14ac:dyDescent="0.25">
      <c r="A67" t="str">
        <f t="shared" si="9"/>
        <v>CPW.GN1</v>
      </c>
      <c r="B67" s="1" t="s">
        <v>102</v>
      </c>
      <c r="C67" s="1" t="s">
        <v>103</v>
      </c>
      <c r="D67" s="1" t="s">
        <v>103</v>
      </c>
      <c r="E67" s="17">
        <v>0</v>
      </c>
      <c r="F67" s="17">
        <v>0</v>
      </c>
      <c r="G67" s="17">
        <v>0</v>
      </c>
      <c r="H67" s="17">
        <v>0</v>
      </c>
      <c r="I67" s="17">
        <v>0</v>
      </c>
      <c r="J67" s="17">
        <v>0</v>
      </c>
      <c r="K67" s="17">
        <v>0</v>
      </c>
      <c r="L67" s="17">
        <v>0</v>
      </c>
      <c r="M67" s="17">
        <v>2.3283064365386963E-10</v>
      </c>
      <c r="N67" s="17">
        <v>0</v>
      </c>
      <c r="O67" s="17">
        <v>0</v>
      </c>
      <c r="P67" s="17">
        <v>0</v>
      </c>
      <c r="Q67" s="20">
        <v>0</v>
      </c>
      <c r="R67" s="20">
        <v>0</v>
      </c>
      <c r="S67" s="20">
        <v>0</v>
      </c>
      <c r="T67" s="20">
        <v>0</v>
      </c>
      <c r="U67" s="20">
        <v>0</v>
      </c>
      <c r="V67" s="20">
        <v>0</v>
      </c>
      <c r="W67" s="20">
        <v>0</v>
      </c>
      <c r="X67" s="20">
        <v>0</v>
      </c>
      <c r="Y67" s="20">
        <v>0</v>
      </c>
      <c r="Z67" s="20">
        <v>0</v>
      </c>
      <c r="AA67" s="20">
        <v>0</v>
      </c>
      <c r="AB67" s="20">
        <v>0</v>
      </c>
      <c r="AC67" s="17">
        <v>0</v>
      </c>
      <c r="AD67" s="17">
        <v>0</v>
      </c>
      <c r="AE67" s="17">
        <v>0</v>
      </c>
      <c r="AF67" s="17">
        <v>0</v>
      </c>
      <c r="AG67" s="17">
        <v>0</v>
      </c>
      <c r="AH67" s="17">
        <v>0</v>
      </c>
      <c r="AI67" s="17">
        <v>0</v>
      </c>
      <c r="AJ67" s="17">
        <v>0</v>
      </c>
      <c r="AK67" s="17">
        <v>0</v>
      </c>
      <c r="AL67" s="17">
        <v>0</v>
      </c>
      <c r="AM67" s="17">
        <v>0</v>
      </c>
      <c r="AN67" s="17">
        <v>0</v>
      </c>
      <c r="AO67" s="20">
        <f t="shared" si="12"/>
        <v>0</v>
      </c>
      <c r="AP67" s="20">
        <f t="shared" si="10"/>
        <v>0</v>
      </c>
      <c r="AQ67" s="20">
        <f t="shared" si="10"/>
        <v>0</v>
      </c>
      <c r="AR67" s="20">
        <f t="shared" si="10"/>
        <v>0</v>
      </c>
      <c r="AS67" s="20">
        <f t="shared" si="10"/>
        <v>0</v>
      </c>
      <c r="AT67" s="20">
        <f t="shared" ref="AP67:AZ90" si="14">J67+V67+AH67</f>
        <v>0</v>
      </c>
      <c r="AU67" s="20">
        <f t="shared" si="14"/>
        <v>0</v>
      </c>
      <c r="AV67" s="20">
        <f t="shared" si="14"/>
        <v>0</v>
      </c>
      <c r="AW67" s="20">
        <f t="shared" si="14"/>
        <v>2.3283064365386963E-10</v>
      </c>
      <c r="AX67" s="20">
        <f t="shared" si="14"/>
        <v>0</v>
      </c>
      <c r="AY67" s="20">
        <f t="shared" si="14"/>
        <v>0</v>
      </c>
      <c r="AZ67" s="20">
        <f t="shared" si="14"/>
        <v>0</v>
      </c>
      <c r="BA67" s="17">
        <v>0</v>
      </c>
      <c r="BB67" s="17">
        <v>0</v>
      </c>
      <c r="BC67" s="17">
        <v>0</v>
      </c>
      <c r="BD67" s="17">
        <v>0</v>
      </c>
      <c r="BE67" s="17">
        <v>0</v>
      </c>
      <c r="BF67" s="17">
        <v>0</v>
      </c>
      <c r="BG67" s="17">
        <v>0</v>
      </c>
      <c r="BH67" s="17">
        <v>0</v>
      </c>
      <c r="BI67" s="17">
        <v>0</v>
      </c>
      <c r="BJ67" s="17">
        <v>0</v>
      </c>
      <c r="BK67" s="17">
        <v>0</v>
      </c>
      <c r="BL67" s="17">
        <v>0</v>
      </c>
      <c r="BM67" s="20">
        <f t="shared" si="13"/>
        <v>0</v>
      </c>
      <c r="BN67" s="20">
        <f t="shared" si="11"/>
        <v>0</v>
      </c>
      <c r="BO67" s="20">
        <f t="shared" si="11"/>
        <v>0</v>
      </c>
      <c r="BP67" s="20">
        <f t="shared" si="11"/>
        <v>0</v>
      </c>
      <c r="BQ67" s="20">
        <f t="shared" si="11"/>
        <v>0</v>
      </c>
      <c r="BR67" s="20">
        <f t="shared" ref="BN67:BX90" si="15">AT67+BF67</f>
        <v>0</v>
      </c>
      <c r="BS67" s="20">
        <f t="shared" si="15"/>
        <v>0</v>
      </c>
      <c r="BT67" s="20">
        <f t="shared" si="15"/>
        <v>0</v>
      </c>
      <c r="BU67" s="20">
        <f t="shared" si="15"/>
        <v>2.3283064365386963E-10</v>
      </c>
      <c r="BV67" s="20">
        <f t="shared" si="15"/>
        <v>0</v>
      </c>
      <c r="BW67" s="20">
        <f t="shared" si="15"/>
        <v>0</v>
      </c>
      <c r="BX67" s="20">
        <f t="shared" si="15"/>
        <v>0</v>
      </c>
      <c r="BY67" s="17">
        <f t="shared" si="3"/>
        <v>2.3283064365386963E-10</v>
      </c>
      <c r="BZ67" s="17">
        <f t="shared" si="4"/>
        <v>0</v>
      </c>
      <c r="CA67" s="17">
        <f t="shared" si="5"/>
        <v>0</v>
      </c>
      <c r="CB67" s="17">
        <f t="shared" si="6"/>
        <v>2.3283064365386963E-10</v>
      </c>
    </row>
    <row r="68" spans="1:80" x14ac:dyDescent="0.25">
      <c r="A68" t="str">
        <f t="shared" si="9"/>
        <v>EPDC.GN1</v>
      </c>
      <c r="B68" s="1" t="s">
        <v>689</v>
      </c>
      <c r="C68" s="1" t="s">
        <v>103</v>
      </c>
      <c r="D68" s="1" t="s">
        <v>103</v>
      </c>
      <c r="E68" s="17">
        <v>-1.0000000242143869E-2</v>
      </c>
      <c r="F68" s="17">
        <v>0</v>
      </c>
      <c r="G68" s="17">
        <v>1.0000000009313226E-2</v>
      </c>
      <c r="H68" s="17">
        <v>0</v>
      </c>
      <c r="I68" s="17">
        <v>1.1641532182693481E-10</v>
      </c>
      <c r="J68" s="17">
        <v>-1.1641532182693481E-10</v>
      </c>
      <c r="K68" s="17">
        <v>-1.1641532182693481E-10</v>
      </c>
      <c r="L68" s="17">
        <v>1.1641532182693481E-10</v>
      </c>
      <c r="M68" s="17">
        <v>0</v>
      </c>
      <c r="N68" s="17">
        <v>0</v>
      </c>
      <c r="O68" s="17">
        <v>0</v>
      </c>
      <c r="P68" s="17">
        <v>0</v>
      </c>
      <c r="Q68" s="20">
        <v>0</v>
      </c>
      <c r="R68" s="20">
        <v>0</v>
      </c>
      <c r="S68" s="20">
        <v>0</v>
      </c>
      <c r="T68" s="20">
        <v>0</v>
      </c>
      <c r="U68" s="20">
        <v>0</v>
      </c>
      <c r="V68" s="20">
        <v>0</v>
      </c>
      <c r="W68" s="20">
        <v>0</v>
      </c>
      <c r="X68" s="20">
        <v>0</v>
      </c>
      <c r="Y68" s="20">
        <v>0</v>
      </c>
      <c r="Z68" s="20">
        <v>0</v>
      </c>
      <c r="AA68" s="20">
        <v>0</v>
      </c>
      <c r="AB68" s="20">
        <v>0</v>
      </c>
      <c r="AC68" s="17">
        <v>-1.0000000009313226E-2</v>
      </c>
      <c r="AD68" s="17">
        <v>0</v>
      </c>
      <c r="AE68" s="17">
        <v>0</v>
      </c>
      <c r="AF68" s="17">
        <v>0</v>
      </c>
      <c r="AG68" s="17">
        <v>0</v>
      </c>
      <c r="AH68" s="17">
        <v>0</v>
      </c>
      <c r="AI68" s="17">
        <v>0</v>
      </c>
      <c r="AJ68" s="17">
        <v>0</v>
      </c>
      <c r="AK68" s="17">
        <v>0</v>
      </c>
      <c r="AL68" s="17">
        <v>0</v>
      </c>
      <c r="AM68" s="17">
        <v>0</v>
      </c>
      <c r="AN68" s="17">
        <v>0</v>
      </c>
      <c r="AO68" s="20">
        <f t="shared" si="12"/>
        <v>-2.0000000251457095E-2</v>
      </c>
      <c r="AP68" s="20">
        <f t="shared" si="14"/>
        <v>0</v>
      </c>
      <c r="AQ68" s="20">
        <f t="shared" si="14"/>
        <v>1.0000000009313226E-2</v>
      </c>
      <c r="AR68" s="20">
        <f t="shared" si="14"/>
        <v>0</v>
      </c>
      <c r="AS68" s="20">
        <f t="shared" si="14"/>
        <v>1.1641532182693481E-10</v>
      </c>
      <c r="AT68" s="20">
        <f t="shared" si="14"/>
        <v>-1.1641532182693481E-10</v>
      </c>
      <c r="AU68" s="20">
        <f t="shared" si="14"/>
        <v>-1.1641532182693481E-10</v>
      </c>
      <c r="AV68" s="20">
        <f t="shared" si="14"/>
        <v>1.1641532182693481E-10</v>
      </c>
      <c r="AW68" s="20">
        <f t="shared" si="14"/>
        <v>0</v>
      </c>
      <c r="AX68" s="20">
        <f t="shared" si="14"/>
        <v>0</v>
      </c>
      <c r="AY68" s="20">
        <f t="shared" si="14"/>
        <v>0</v>
      </c>
      <c r="AZ68" s="20">
        <f t="shared" si="14"/>
        <v>0</v>
      </c>
      <c r="BA68" s="17">
        <v>0</v>
      </c>
      <c r="BB68" s="17">
        <v>0</v>
      </c>
      <c r="BC68" s="17">
        <v>0</v>
      </c>
      <c r="BD68" s="17">
        <v>0</v>
      </c>
      <c r="BE68" s="17">
        <v>0</v>
      </c>
      <c r="BF68" s="17">
        <v>0</v>
      </c>
      <c r="BG68" s="17">
        <v>0</v>
      </c>
      <c r="BH68" s="17">
        <v>0</v>
      </c>
      <c r="BI68" s="17">
        <v>0</v>
      </c>
      <c r="BJ68" s="17">
        <v>0</v>
      </c>
      <c r="BK68" s="17">
        <v>0</v>
      </c>
      <c r="BL68" s="17">
        <v>0</v>
      </c>
      <c r="BM68" s="20">
        <f t="shared" si="13"/>
        <v>-2.0000000251457095E-2</v>
      </c>
      <c r="BN68" s="20">
        <f t="shared" si="15"/>
        <v>0</v>
      </c>
      <c r="BO68" s="20">
        <f t="shared" si="15"/>
        <v>1.0000000009313226E-2</v>
      </c>
      <c r="BP68" s="20">
        <f t="shared" si="15"/>
        <v>0</v>
      </c>
      <c r="BQ68" s="20">
        <f t="shared" si="15"/>
        <v>1.1641532182693481E-10</v>
      </c>
      <c r="BR68" s="20">
        <f t="shared" si="15"/>
        <v>-1.1641532182693481E-10</v>
      </c>
      <c r="BS68" s="20">
        <f t="shared" si="15"/>
        <v>-1.1641532182693481E-10</v>
      </c>
      <c r="BT68" s="20">
        <f t="shared" si="15"/>
        <v>1.1641532182693481E-10</v>
      </c>
      <c r="BU68" s="20">
        <f t="shared" si="15"/>
        <v>0</v>
      </c>
      <c r="BV68" s="20">
        <f t="shared" si="15"/>
        <v>0</v>
      </c>
      <c r="BW68" s="20">
        <f t="shared" si="15"/>
        <v>0</v>
      </c>
      <c r="BX68" s="20">
        <f t="shared" si="15"/>
        <v>0</v>
      </c>
      <c r="BY68" s="17">
        <f t="shared" si="3"/>
        <v>-2.3283064365386963E-10</v>
      </c>
      <c r="BZ68" s="17">
        <f t="shared" si="4"/>
        <v>0</v>
      </c>
      <c r="CA68" s="17">
        <f t="shared" si="5"/>
        <v>-1.0000000009313226E-2</v>
      </c>
      <c r="CB68" s="17">
        <f t="shared" si="6"/>
        <v>-1.0000000242143869E-2</v>
      </c>
    </row>
    <row r="69" spans="1:80" x14ac:dyDescent="0.25">
      <c r="A69" t="str">
        <f t="shared" si="9"/>
        <v>CPW.GN2</v>
      </c>
      <c r="B69" s="1" t="s">
        <v>102</v>
      </c>
      <c r="C69" s="1" t="s">
        <v>104</v>
      </c>
      <c r="D69" s="1" t="s">
        <v>104</v>
      </c>
      <c r="E69" s="17">
        <v>0</v>
      </c>
      <c r="F69" s="17">
        <v>0</v>
      </c>
      <c r="G69" s="17">
        <v>0</v>
      </c>
      <c r="H69" s="17">
        <v>0</v>
      </c>
      <c r="I69" s="17">
        <v>0</v>
      </c>
      <c r="J69" s="17">
        <v>0</v>
      </c>
      <c r="K69" s="17">
        <v>0</v>
      </c>
      <c r="L69" s="17">
        <v>0</v>
      </c>
      <c r="M69" s="17">
        <v>0</v>
      </c>
      <c r="N69" s="17">
        <v>0</v>
      </c>
      <c r="O69" s="17">
        <v>0</v>
      </c>
      <c r="P69" s="17">
        <v>0</v>
      </c>
      <c r="Q69" s="20">
        <v>0</v>
      </c>
      <c r="R69" s="20">
        <v>0</v>
      </c>
      <c r="S69" s="20">
        <v>0</v>
      </c>
      <c r="T69" s="20">
        <v>0</v>
      </c>
      <c r="U69" s="20">
        <v>0</v>
      </c>
      <c r="V69" s="20">
        <v>0</v>
      </c>
      <c r="W69" s="20">
        <v>0</v>
      </c>
      <c r="X69" s="20">
        <v>0</v>
      </c>
      <c r="Y69" s="20">
        <v>0</v>
      </c>
      <c r="Z69" s="20">
        <v>0</v>
      </c>
      <c r="AA69" s="20">
        <v>0</v>
      </c>
      <c r="AB69" s="20">
        <v>0</v>
      </c>
      <c r="AC69" s="17">
        <v>0</v>
      </c>
      <c r="AD69" s="17">
        <v>0</v>
      </c>
      <c r="AE69" s="17">
        <v>0</v>
      </c>
      <c r="AF69" s="17">
        <v>0</v>
      </c>
      <c r="AG69" s="17">
        <v>0</v>
      </c>
      <c r="AH69" s="17">
        <v>0</v>
      </c>
      <c r="AI69" s="17">
        <v>0</v>
      </c>
      <c r="AJ69" s="17">
        <v>0</v>
      </c>
      <c r="AK69" s="17">
        <v>0</v>
      </c>
      <c r="AL69" s="17">
        <v>0</v>
      </c>
      <c r="AM69" s="17">
        <v>0</v>
      </c>
      <c r="AN69" s="17">
        <v>0</v>
      </c>
      <c r="AO69" s="20">
        <f t="shared" si="12"/>
        <v>0</v>
      </c>
      <c r="AP69" s="20">
        <f t="shared" si="14"/>
        <v>0</v>
      </c>
      <c r="AQ69" s="20">
        <f t="shared" si="14"/>
        <v>0</v>
      </c>
      <c r="AR69" s="20">
        <f t="shared" si="14"/>
        <v>0</v>
      </c>
      <c r="AS69" s="20">
        <f t="shared" si="14"/>
        <v>0</v>
      </c>
      <c r="AT69" s="20">
        <f t="shared" si="14"/>
        <v>0</v>
      </c>
      <c r="AU69" s="20">
        <f t="shared" si="14"/>
        <v>0</v>
      </c>
      <c r="AV69" s="20">
        <f t="shared" si="14"/>
        <v>0</v>
      </c>
      <c r="AW69" s="20">
        <f t="shared" si="14"/>
        <v>0</v>
      </c>
      <c r="AX69" s="20">
        <f t="shared" si="14"/>
        <v>0</v>
      </c>
      <c r="AY69" s="20">
        <f t="shared" si="14"/>
        <v>0</v>
      </c>
      <c r="AZ69" s="20">
        <f t="shared" si="14"/>
        <v>0</v>
      </c>
      <c r="BA69" s="17">
        <v>0</v>
      </c>
      <c r="BB69" s="17">
        <v>0</v>
      </c>
      <c r="BC69" s="17">
        <v>0</v>
      </c>
      <c r="BD69" s="17">
        <v>0</v>
      </c>
      <c r="BE69" s="17">
        <v>0</v>
      </c>
      <c r="BF69" s="17">
        <v>0</v>
      </c>
      <c r="BG69" s="17">
        <v>0</v>
      </c>
      <c r="BH69" s="17">
        <v>0</v>
      </c>
      <c r="BI69" s="17">
        <v>0</v>
      </c>
      <c r="BJ69" s="17">
        <v>0</v>
      </c>
      <c r="BK69" s="17">
        <v>0</v>
      </c>
      <c r="BL69" s="17">
        <v>0</v>
      </c>
      <c r="BM69" s="20">
        <f t="shared" si="13"/>
        <v>0</v>
      </c>
      <c r="BN69" s="20">
        <f t="shared" si="15"/>
        <v>0</v>
      </c>
      <c r="BO69" s="20">
        <f t="shared" si="15"/>
        <v>0</v>
      </c>
      <c r="BP69" s="20">
        <f t="shared" si="15"/>
        <v>0</v>
      </c>
      <c r="BQ69" s="20">
        <f t="shared" si="15"/>
        <v>0</v>
      </c>
      <c r="BR69" s="20">
        <f t="shared" si="15"/>
        <v>0</v>
      </c>
      <c r="BS69" s="20">
        <f t="shared" si="15"/>
        <v>0</v>
      </c>
      <c r="BT69" s="20">
        <f t="shared" si="15"/>
        <v>0</v>
      </c>
      <c r="BU69" s="20">
        <f t="shared" si="15"/>
        <v>0</v>
      </c>
      <c r="BV69" s="20">
        <f t="shared" si="15"/>
        <v>0</v>
      </c>
      <c r="BW69" s="20">
        <f t="shared" si="15"/>
        <v>0</v>
      </c>
      <c r="BX69" s="20">
        <f t="shared" si="15"/>
        <v>0</v>
      </c>
      <c r="BY69" s="17">
        <f t="shared" ref="BY69:BY141" si="16">SUM(E69:P69)</f>
        <v>0</v>
      </c>
      <c r="BZ69" s="17">
        <f t="shared" ref="BZ69:BZ141" si="17">SUM(Q69:AB69)</f>
        <v>0</v>
      </c>
      <c r="CA69" s="17">
        <f t="shared" si="5"/>
        <v>0</v>
      </c>
      <c r="CB69" s="17">
        <f t="shared" si="6"/>
        <v>0</v>
      </c>
    </row>
    <row r="70" spans="1:80" x14ac:dyDescent="0.25">
      <c r="A70" t="str">
        <f t="shared" si="9"/>
        <v>EPDC.GN2</v>
      </c>
      <c r="B70" s="1" t="s">
        <v>689</v>
      </c>
      <c r="C70" s="1" t="s">
        <v>104</v>
      </c>
      <c r="D70" s="1" t="s">
        <v>104</v>
      </c>
      <c r="E70" s="17">
        <v>1.0000000009313226E-2</v>
      </c>
      <c r="F70" s="17">
        <v>1.1641532182693481E-10</v>
      </c>
      <c r="G70" s="17">
        <v>0</v>
      </c>
      <c r="H70" s="17">
        <v>1.0000000009313226E-2</v>
      </c>
      <c r="I70" s="17">
        <v>9.9999998928979039E-3</v>
      </c>
      <c r="J70" s="17">
        <v>1.0000000009313226E-2</v>
      </c>
      <c r="K70" s="17">
        <v>1.1641532182693481E-10</v>
      </c>
      <c r="L70" s="17">
        <v>-1.1641532182693481E-10</v>
      </c>
      <c r="M70" s="17">
        <v>0</v>
      </c>
      <c r="N70" s="17">
        <v>0</v>
      </c>
      <c r="O70" s="17">
        <v>0</v>
      </c>
      <c r="P70" s="17">
        <v>0</v>
      </c>
      <c r="Q70" s="20">
        <v>0</v>
      </c>
      <c r="R70" s="20">
        <v>0</v>
      </c>
      <c r="S70" s="20">
        <v>0</v>
      </c>
      <c r="T70" s="20">
        <v>0</v>
      </c>
      <c r="U70" s="20">
        <v>0</v>
      </c>
      <c r="V70" s="20">
        <v>0</v>
      </c>
      <c r="W70" s="20">
        <v>0</v>
      </c>
      <c r="X70" s="20">
        <v>0</v>
      </c>
      <c r="Y70" s="20">
        <v>0</v>
      </c>
      <c r="Z70" s="20">
        <v>0</v>
      </c>
      <c r="AA70" s="20">
        <v>0</v>
      </c>
      <c r="AB70" s="20">
        <v>0</v>
      </c>
      <c r="AC70" s="17">
        <v>0</v>
      </c>
      <c r="AD70" s="17">
        <v>0</v>
      </c>
      <c r="AE70" s="17">
        <v>0</v>
      </c>
      <c r="AF70" s="17">
        <v>0</v>
      </c>
      <c r="AG70" s="17">
        <v>0</v>
      </c>
      <c r="AH70" s="17">
        <v>0</v>
      </c>
      <c r="AI70" s="17">
        <v>0</v>
      </c>
      <c r="AJ70" s="17">
        <v>0</v>
      </c>
      <c r="AK70" s="17">
        <v>0</v>
      </c>
      <c r="AL70" s="17">
        <v>0</v>
      </c>
      <c r="AM70" s="17">
        <v>0</v>
      </c>
      <c r="AN70" s="17">
        <v>0</v>
      </c>
      <c r="AO70" s="20">
        <f t="shared" si="12"/>
        <v>1.0000000009313226E-2</v>
      </c>
      <c r="AP70" s="20">
        <f t="shared" si="14"/>
        <v>1.1641532182693481E-10</v>
      </c>
      <c r="AQ70" s="20">
        <f t="shared" si="14"/>
        <v>0</v>
      </c>
      <c r="AR70" s="20">
        <f t="shared" si="14"/>
        <v>1.0000000009313226E-2</v>
      </c>
      <c r="AS70" s="20">
        <f t="shared" si="14"/>
        <v>9.9999998928979039E-3</v>
      </c>
      <c r="AT70" s="20">
        <f t="shared" si="14"/>
        <v>1.0000000009313226E-2</v>
      </c>
      <c r="AU70" s="20">
        <f t="shared" si="14"/>
        <v>1.1641532182693481E-10</v>
      </c>
      <c r="AV70" s="20">
        <f t="shared" si="14"/>
        <v>-1.1641532182693481E-10</v>
      </c>
      <c r="AW70" s="20">
        <f t="shared" si="14"/>
        <v>0</v>
      </c>
      <c r="AX70" s="20">
        <f t="shared" si="14"/>
        <v>0</v>
      </c>
      <c r="AY70" s="20">
        <f t="shared" si="14"/>
        <v>0</v>
      </c>
      <c r="AZ70" s="20">
        <f t="shared" si="14"/>
        <v>0</v>
      </c>
      <c r="BA70" s="17">
        <v>0</v>
      </c>
      <c r="BB70" s="17">
        <v>0</v>
      </c>
      <c r="BC70" s="17">
        <v>0</v>
      </c>
      <c r="BD70" s="17">
        <v>0</v>
      </c>
      <c r="BE70" s="17">
        <v>0</v>
      </c>
      <c r="BF70" s="17">
        <v>0</v>
      </c>
      <c r="BG70" s="17">
        <v>0</v>
      </c>
      <c r="BH70" s="17">
        <v>0</v>
      </c>
      <c r="BI70" s="17">
        <v>0</v>
      </c>
      <c r="BJ70" s="17">
        <v>0</v>
      </c>
      <c r="BK70" s="17">
        <v>0</v>
      </c>
      <c r="BL70" s="17">
        <v>0</v>
      </c>
      <c r="BM70" s="20">
        <f t="shared" si="13"/>
        <v>1.0000000009313226E-2</v>
      </c>
      <c r="BN70" s="20">
        <f t="shared" si="15"/>
        <v>1.1641532182693481E-10</v>
      </c>
      <c r="BO70" s="20">
        <f t="shared" si="15"/>
        <v>0</v>
      </c>
      <c r="BP70" s="20">
        <f t="shared" si="15"/>
        <v>1.0000000009313226E-2</v>
      </c>
      <c r="BQ70" s="20">
        <f t="shared" si="15"/>
        <v>9.9999998928979039E-3</v>
      </c>
      <c r="BR70" s="20">
        <f t="shared" si="15"/>
        <v>1.0000000009313226E-2</v>
      </c>
      <c r="BS70" s="20">
        <f t="shared" si="15"/>
        <v>1.1641532182693481E-10</v>
      </c>
      <c r="BT70" s="20">
        <f t="shared" si="15"/>
        <v>-1.1641532182693481E-10</v>
      </c>
      <c r="BU70" s="20">
        <f t="shared" si="15"/>
        <v>0</v>
      </c>
      <c r="BV70" s="20">
        <f t="shared" si="15"/>
        <v>0</v>
      </c>
      <c r="BW70" s="20">
        <f t="shared" si="15"/>
        <v>0</v>
      </c>
      <c r="BX70" s="20">
        <f t="shared" si="15"/>
        <v>0</v>
      </c>
      <c r="BY70" s="17">
        <f t="shared" si="16"/>
        <v>4.0000000037252903E-2</v>
      </c>
      <c r="BZ70" s="17">
        <f t="shared" si="17"/>
        <v>0</v>
      </c>
      <c r="CA70" s="17">
        <f t="shared" ref="CA70:CA142" si="18">SUM(AC70:AN70,BA70:BL70)</f>
        <v>0</v>
      </c>
      <c r="CB70" s="17">
        <f t="shared" ref="CB70:CB142" si="19">SUM(BM70:BX70)</f>
        <v>4.0000000037252903E-2</v>
      </c>
    </row>
    <row r="71" spans="1:80" x14ac:dyDescent="0.25">
      <c r="A71" t="str">
        <f t="shared" si="9"/>
        <v>EPDC.GN3</v>
      </c>
      <c r="B71" s="1" t="s">
        <v>689</v>
      </c>
      <c r="C71" s="1" t="s">
        <v>106</v>
      </c>
      <c r="D71" s="1" t="s">
        <v>106</v>
      </c>
      <c r="E71" s="17">
        <v>3100.8500000000931</v>
      </c>
      <c r="F71" s="17">
        <v>1599.1300000001211</v>
      </c>
      <c r="G71" s="17">
        <v>1442.8800000000047</v>
      </c>
      <c r="H71" s="17">
        <v>1008.5</v>
      </c>
      <c r="I71" s="17">
        <v>899.34000000008382</v>
      </c>
      <c r="J71" s="17">
        <v>1055.4200000000419</v>
      </c>
      <c r="K71" s="17">
        <v>0</v>
      </c>
      <c r="L71" s="17">
        <v>0</v>
      </c>
      <c r="M71" s="17">
        <v>0</v>
      </c>
      <c r="N71" s="17">
        <v>0</v>
      </c>
      <c r="O71" s="17">
        <v>0</v>
      </c>
      <c r="P71" s="17">
        <v>0</v>
      </c>
      <c r="Q71" s="20">
        <v>155.03999999999905</v>
      </c>
      <c r="R71" s="20">
        <v>79.960000000000036</v>
      </c>
      <c r="S71" s="20">
        <v>72.140000000000327</v>
      </c>
      <c r="T71" s="20">
        <v>50.430000000000291</v>
      </c>
      <c r="U71" s="20">
        <v>44.960000000000036</v>
      </c>
      <c r="V71" s="20">
        <v>52.770000000000437</v>
      </c>
      <c r="W71" s="20">
        <v>0</v>
      </c>
      <c r="X71" s="20">
        <v>0</v>
      </c>
      <c r="Y71" s="20">
        <v>0</v>
      </c>
      <c r="Z71" s="20">
        <v>0</v>
      </c>
      <c r="AA71" s="20">
        <v>0</v>
      </c>
      <c r="AB71" s="20">
        <v>0</v>
      </c>
      <c r="AC71" s="17">
        <v>999</v>
      </c>
      <c r="AD71" s="17">
        <v>511.4600000000064</v>
      </c>
      <c r="AE71" s="17">
        <v>458.44000000000233</v>
      </c>
      <c r="AF71" s="17">
        <v>318.4900000000016</v>
      </c>
      <c r="AG71" s="17">
        <v>282.54999999999927</v>
      </c>
      <c r="AH71" s="17">
        <v>329.79000000000087</v>
      </c>
      <c r="AI71" s="17">
        <v>0</v>
      </c>
      <c r="AJ71" s="17">
        <v>0</v>
      </c>
      <c r="AK71" s="17">
        <v>0</v>
      </c>
      <c r="AL71" s="17">
        <v>0</v>
      </c>
      <c r="AM71" s="17">
        <v>0</v>
      </c>
      <c r="AN71" s="17">
        <v>0</v>
      </c>
      <c r="AO71" s="20">
        <f t="shared" si="12"/>
        <v>4254.8900000000922</v>
      </c>
      <c r="AP71" s="20">
        <f t="shared" si="14"/>
        <v>2190.5500000001275</v>
      </c>
      <c r="AQ71" s="20">
        <f t="shared" si="14"/>
        <v>1973.4600000000073</v>
      </c>
      <c r="AR71" s="20">
        <f t="shared" si="14"/>
        <v>1377.4200000000019</v>
      </c>
      <c r="AS71" s="20">
        <f t="shared" si="14"/>
        <v>1226.8500000000831</v>
      </c>
      <c r="AT71" s="20">
        <f t="shared" si="14"/>
        <v>1437.9800000000432</v>
      </c>
      <c r="AU71" s="20">
        <f t="shared" si="14"/>
        <v>0</v>
      </c>
      <c r="AV71" s="20">
        <f t="shared" si="14"/>
        <v>0</v>
      </c>
      <c r="AW71" s="20">
        <f t="shared" si="14"/>
        <v>0</v>
      </c>
      <c r="AX71" s="20">
        <f t="shared" si="14"/>
        <v>0</v>
      </c>
      <c r="AY71" s="20">
        <f t="shared" si="14"/>
        <v>0</v>
      </c>
      <c r="AZ71" s="20">
        <f t="shared" si="14"/>
        <v>0</v>
      </c>
      <c r="BA71" s="17">
        <v>36.32</v>
      </c>
      <c r="BB71" s="17">
        <v>18.73</v>
      </c>
      <c r="BC71" s="17">
        <v>16.899999999999999</v>
      </c>
      <c r="BD71" s="17">
        <v>11.81</v>
      </c>
      <c r="BE71" s="17">
        <v>10.53</v>
      </c>
      <c r="BF71" s="17">
        <v>12.36</v>
      </c>
      <c r="BG71" s="17">
        <v>0</v>
      </c>
      <c r="BH71" s="17">
        <v>0</v>
      </c>
      <c r="BI71" s="17">
        <v>0</v>
      </c>
      <c r="BJ71" s="17">
        <v>0</v>
      </c>
      <c r="BK71" s="17">
        <v>0</v>
      </c>
      <c r="BL71" s="17">
        <v>0</v>
      </c>
      <c r="BM71" s="20">
        <f t="shared" si="13"/>
        <v>4291.2100000000919</v>
      </c>
      <c r="BN71" s="20">
        <f t="shared" si="15"/>
        <v>2209.2800000001275</v>
      </c>
      <c r="BO71" s="20">
        <f t="shared" si="15"/>
        <v>1990.3600000000074</v>
      </c>
      <c r="BP71" s="20">
        <f t="shared" si="15"/>
        <v>1389.2300000000018</v>
      </c>
      <c r="BQ71" s="20">
        <f t="shared" si="15"/>
        <v>1237.3800000000831</v>
      </c>
      <c r="BR71" s="20">
        <f t="shared" si="15"/>
        <v>1450.3400000000431</v>
      </c>
      <c r="BS71" s="20">
        <f t="shared" si="15"/>
        <v>0</v>
      </c>
      <c r="BT71" s="20">
        <f t="shared" si="15"/>
        <v>0</v>
      </c>
      <c r="BU71" s="20">
        <f t="shared" si="15"/>
        <v>0</v>
      </c>
      <c r="BV71" s="20">
        <f t="shared" si="15"/>
        <v>0</v>
      </c>
      <c r="BW71" s="20">
        <f t="shared" si="15"/>
        <v>0</v>
      </c>
      <c r="BX71" s="20">
        <f t="shared" si="15"/>
        <v>0</v>
      </c>
      <c r="BY71" s="17">
        <f t="shared" si="16"/>
        <v>9106.1200000003446</v>
      </c>
      <c r="BZ71" s="17">
        <f t="shared" si="17"/>
        <v>455.30000000000018</v>
      </c>
      <c r="CA71" s="17">
        <f t="shared" si="18"/>
        <v>3006.380000000011</v>
      </c>
      <c r="CB71" s="17">
        <f t="shared" si="19"/>
        <v>12567.800000000356</v>
      </c>
    </row>
    <row r="72" spans="1:80" x14ac:dyDescent="0.25">
      <c r="A72" t="str">
        <f t="shared" si="9"/>
        <v>EPDG.GN3</v>
      </c>
      <c r="B72" s="1" t="s">
        <v>105</v>
      </c>
      <c r="C72" s="1" t="s">
        <v>106</v>
      </c>
      <c r="D72" s="1" t="s">
        <v>106</v>
      </c>
      <c r="E72" s="17">
        <v>0</v>
      </c>
      <c r="F72" s="17">
        <v>0</v>
      </c>
      <c r="G72" s="17">
        <v>0</v>
      </c>
      <c r="H72" s="17">
        <v>0</v>
      </c>
      <c r="I72" s="17">
        <v>0</v>
      </c>
      <c r="J72" s="17">
        <v>0</v>
      </c>
      <c r="K72" s="17">
        <v>1229.859999999986</v>
      </c>
      <c r="L72" s="17">
        <v>1140.6700000000419</v>
      </c>
      <c r="M72" s="17">
        <v>2123.3100000000559</v>
      </c>
      <c r="N72" s="17">
        <v>1168.7099999999627</v>
      </c>
      <c r="O72" s="17">
        <v>1615.5600000000559</v>
      </c>
      <c r="P72" s="17">
        <v>1718.2800000000279</v>
      </c>
      <c r="Q72" s="20">
        <v>0</v>
      </c>
      <c r="R72" s="20">
        <v>0</v>
      </c>
      <c r="S72" s="20">
        <v>0</v>
      </c>
      <c r="T72" s="20">
        <v>0</v>
      </c>
      <c r="U72" s="20">
        <v>0</v>
      </c>
      <c r="V72" s="20">
        <v>0</v>
      </c>
      <c r="W72" s="20">
        <v>61.490000000000691</v>
      </c>
      <c r="X72" s="20">
        <v>57.029999999999745</v>
      </c>
      <c r="Y72" s="20">
        <v>106.15999999999985</v>
      </c>
      <c r="Z72" s="20">
        <v>58.430000000000291</v>
      </c>
      <c r="AA72" s="20">
        <v>80.780000000000655</v>
      </c>
      <c r="AB72" s="20">
        <v>85.909999999999854</v>
      </c>
      <c r="AC72" s="17">
        <v>0</v>
      </c>
      <c r="AD72" s="17">
        <v>0</v>
      </c>
      <c r="AE72" s="17">
        <v>0</v>
      </c>
      <c r="AF72" s="17">
        <v>0</v>
      </c>
      <c r="AG72" s="17">
        <v>0</v>
      </c>
      <c r="AH72" s="17">
        <v>0</v>
      </c>
      <c r="AI72" s="17">
        <v>382.27999999999884</v>
      </c>
      <c r="AJ72" s="17">
        <v>352.62000000000262</v>
      </c>
      <c r="AK72" s="17">
        <v>652.77000000000407</v>
      </c>
      <c r="AL72" s="17">
        <v>357.37999999999738</v>
      </c>
      <c r="AM72" s="17">
        <v>491.27999999999884</v>
      </c>
      <c r="AN72" s="17">
        <v>519.69000000000233</v>
      </c>
      <c r="AO72" s="20">
        <f t="shared" si="12"/>
        <v>0</v>
      </c>
      <c r="AP72" s="20">
        <f t="shared" si="14"/>
        <v>0</v>
      </c>
      <c r="AQ72" s="20">
        <f t="shared" si="14"/>
        <v>0</v>
      </c>
      <c r="AR72" s="20">
        <f t="shared" si="14"/>
        <v>0</v>
      </c>
      <c r="AS72" s="20">
        <f t="shared" si="14"/>
        <v>0</v>
      </c>
      <c r="AT72" s="20">
        <f t="shared" si="14"/>
        <v>0</v>
      </c>
      <c r="AU72" s="20">
        <f t="shared" si="14"/>
        <v>1673.6299999999856</v>
      </c>
      <c r="AV72" s="20">
        <f t="shared" si="14"/>
        <v>1550.3200000000443</v>
      </c>
      <c r="AW72" s="20">
        <f t="shared" si="14"/>
        <v>2882.2400000000598</v>
      </c>
      <c r="AX72" s="20">
        <f t="shared" si="14"/>
        <v>1584.5199999999604</v>
      </c>
      <c r="AY72" s="20">
        <f t="shared" si="14"/>
        <v>2187.6200000000554</v>
      </c>
      <c r="AZ72" s="20">
        <f t="shared" si="14"/>
        <v>2323.8800000000301</v>
      </c>
      <c r="BA72" s="17">
        <v>0</v>
      </c>
      <c r="BB72" s="17">
        <v>0</v>
      </c>
      <c r="BC72" s="17">
        <v>0</v>
      </c>
      <c r="BD72" s="17">
        <v>0</v>
      </c>
      <c r="BE72" s="17">
        <v>0</v>
      </c>
      <c r="BF72" s="17">
        <v>0</v>
      </c>
      <c r="BG72" s="17">
        <v>14.4</v>
      </c>
      <c r="BH72" s="17">
        <v>13.36</v>
      </c>
      <c r="BI72" s="17">
        <v>24.87</v>
      </c>
      <c r="BJ72" s="17">
        <v>13.69</v>
      </c>
      <c r="BK72" s="17">
        <v>18.920000000000002</v>
      </c>
      <c r="BL72" s="17">
        <v>20.12</v>
      </c>
      <c r="BM72" s="20">
        <f t="shared" si="13"/>
        <v>0</v>
      </c>
      <c r="BN72" s="20">
        <f t="shared" si="15"/>
        <v>0</v>
      </c>
      <c r="BO72" s="20">
        <f t="shared" si="15"/>
        <v>0</v>
      </c>
      <c r="BP72" s="20">
        <f t="shared" si="15"/>
        <v>0</v>
      </c>
      <c r="BQ72" s="20">
        <f t="shared" si="15"/>
        <v>0</v>
      </c>
      <c r="BR72" s="20">
        <f t="shared" si="15"/>
        <v>0</v>
      </c>
      <c r="BS72" s="20">
        <f t="shared" si="15"/>
        <v>1688.0299999999856</v>
      </c>
      <c r="BT72" s="20">
        <f t="shared" si="15"/>
        <v>1563.6800000000442</v>
      </c>
      <c r="BU72" s="20">
        <f t="shared" si="15"/>
        <v>2907.1100000000597</v>
      </c>
      <c r="BV72" s="20">
        <f t="shared" si="15"/>
        <v>1598.2099999999605</v>
      </c>
      <c r="BW72" s="20">
        <f t="shared" si="15"/>
        <v>2206.5400000000554</v>
      </c>
      <c r="BX72" s="20">
        <f t="shared" si="15"/>
        <v>2344.00000000003</v>
      </c>
      <c r="BY72" s="17">
        <f t="shared" si="16"/>
        <v>8996.3900000001304</v>
      </c>
      <c r="BZ72" s="17">
        <f t="shared" si="17"/>
        <v>449.80000000000109</v>
      </c>
      <c r="CA72" s="17">
        <f t="shared" si="18"/>
        <v>2861.3800000000042</v>
      </c>
      <c r="CB72" s="17">
        <f t="shared" si="19"/>
        <v>12307.570000000134</v>
      </c>
    </row>
    <row r="73" spans="1:80" x14ac:dyDescent="0.25">
      <c r="A73" t="str">
        <f t="shared" si="9"/>
        <v>CGEI.GPEC</v>
      </c>
      <c r="B73" s="1" t="s">
        <v>653</v>
      </c>
      <c r="C73" s="1" t="s">
        <v>108</v>
      </c>
      <c r="D73" s="1" t="s">
        <v>108</v>
      </c>
      <c r="E73" s="17">
        <v>-1080.0699999999997</v>
      </c>
      <c r="F73" s="17">
        <v>-924.63999999999214</v>
      </c>
      <c r="G73" s="17">
        <v>-775.13999999999942</v>
      </c>
      <c r="H73" s="17">
        <v>-549.91999999999825</v>
      </c>
      <c r="I73" s="17">
        <v>-555.93000000000393</v>
      </c>
      <c r="J73" s="17">
        <v>-416.40000000000146</v>
      </c>
      <c r="K73" s="17">
        <v>-279.23999999999978</v>
      </c>
      <c r="L73" s="17">
        <v>-351.04000000000087</v>
      </c>
      <c r="M73" s="17">
        <v>-949.20999999999185</v>
      </c>
      <c r="N73" s="17">
        <v>-638.16000000000349</v>
      </c>
      <c r="O73" s="17">
        <v>-782.28000000000611</v>
      </c>
      <c r="P73" s="17">
        <v>-835.29000000000087</v>
      </c>
      <c r="Q73" s="20">
        <v>-54.009999999999764</v>
      </c>
      <c r="R73" s="20">
        <v>-46.230000000000018</v>
      </c>
      <c r="S73" s="20">
        <v>-38.759999999999991</v>
      </c>
      <c r="T73" s="20">
        <v>-27.5</v>
      </c>
      <c r="U73" s="20">
        <v>-27.799999999999955</v>
      </c>
      <c r="V73" s="20">
        <v>-20.82000000000005</v>
      </c>
      <c r="W73" s="20">
        <v>-13.970000000000027</v>
      </c>
      <c r="X73" s="20">
        <v>-17.550000000000068</v>
      </c>
      <c r="Y73" s="20">
        <v>-47.460000000000036</v>
      </c>
      <c r="Z73" s="20">
        <v>-31.909999999999854</v>
      </c>
      <c r="AA73" s="20">
        <v>-39.110000000000127</v>
      </c>
      <c r="AB73" s="20">
        <v>-41.759999999999991</v>
      </c>
      <c r="AC73" s="17">
        <v>-347.96999999999753</v>
      </c>
      <c r="AD73" s="17">
        <v>-295.73000000000138</v>
      </c>
      <c r="AE73" s="17">
        <v>-246.27999999999884</v>
      </c>
      <c r="AF73" s="17">
        <v>-173.67000000000007</v>
      </c>
      <c r="AG73" s="17">
        <v>-174.65999999999985</v>
      </c>
      <c r="AH73" s="17">
        <v>-130.11999999999989</v>
      </c>
      <c r="AI73" s="17">
        <v>-86.789999999999964</v>
      </c>
      <c r="AJ73" s="17">
        <v>-108.51999999999953</v>
      </c>
      <c r="AK73" s="17">
        <v>-291.81000000000131</v>
      </c>
      <c r="AL73" s="17">
        <v>-195.14000000000124</v>
      </c>
      <c r="AM73" s="17">
        <v>-237.88000000000102</v>
      </c>
      <c r="AN73" s="17">
        <v>-252.6299999999992</v>
      </c>
      <c r="AO73" s="20">
        <f t="shared" si="12"/>
        <v>-1482.049999999997</v>
      </c>
      <c r="AP73" s="20">
        <f t="shared" si="14"/>
        <v>-1266.5999999999935</v>
      </c>
      <c r="AQ73" s="20">
        <f t="shared" si="14"/>
        <v>-1060.1799999999982</v>
      </c>
      <c r="AR73" s="20">
        <f t="shared" si="14"/>
        <v>-751.08999999999833</v>
      </c>
      <c r="AS73" s="20">
        <f t="shared" si="14"/>
        <v>-758.39000000000374</v>
      </c>
      <c r="AT73" s="20">
        <f t="shared" si="14"/>
        <v>-567.3400000000014</v>
      </c>
      <c r="AU73" s="20">
        <f t="shared" si="14"/>
        <v>-379.99999999999977</v>
      </c>
      <c r="AV73" s="20">
        <f t="shared" si="14"/>
        <v>-477.11000000000047</v>
      </c>
      <c r="AW73" s="20">
        <f t="shared" si="14"/>
        <v>-1288.4799999999932</v>
      </c>
      <c r="AX73" s="20">
        <f t="shared" si="14"/>
        <v>-865.21000000000458</v>
      </c>
      <c r="AY73" s="20">
        <f t="shared" si="14"/>
        <v>-1059.2700000000073</v>
      </c>
      <c r="AZ73" s="20">
        <f t="shared" si="14"/>
        <v>-1129.68</v>
      </c>
      <c r="BA73" s="17">
        <v>-12.65</v>
      </c>
      <c r="BB73" s="17">
        <v>-10.83</v>
      </c>
      <c r="BC73" s="17">
        <v>-9.08</v>
      </c>
      <c r="BD73" s="17">
        <v>-6.44</v>
      </c>
      <c r="BE73" s="17">
        <v>-6.51</v>
      </c>
      <c r="BF73" s="17">
        <v>-4.88</v>
      </c>
      <c r="BG73" s="17">
        <v>-3.27</v>
      </c>
      <c r="BH73" s="17">
        <v>-4.1100000000000003</v>
      </c>
      <c r="BI73" s="17">
        <v>-11.12</v>
      </c>
      <c r="BJ73" s="17">
        <v>-7.47</v>
      </c>
      <c r="BK73" s="17">
        <v>-9.16</v>
      </c>
      <c r="BL73" s="17">
        <v>-9.7799999999999994</v>
      </c>
      <c r="BM73" s="20">
        <f t="shared" si="13"/>
        <v>-1494.6999999999971</v>
      </c>
      <c r="BN73" s="20">
        <f t="shared" si="15"/>
        <v>-1277.4299999999935</v>
      </c>
      <c r="BO73" s="20">
        <f t="shared" si="15"/>
        <v>-1069.2599999999982</v>
      </c>
      <c r="BP73" s="20">
        <f t="shared" si="15"/>
        <v>-757.52999999999838</v>
      </c>
      <c r="BQ73" s="20">
        <f t="shared" si="15"/>
        <v>-764.90000000000373</v>
      </c>
      <c r="BR73" s="20">
        <f t="shared" si="15"/>
        <v>-572.22000000000139</v>
      </c>
      <c r="BS73" s="20">
        <f t="shared" si="15"/>
        <v>-383.26999999999975</v>
      </c>
      <c r="BT73" s="20">
        <f t="shared" si="15"/>
        <v>-481.22000000000048</v>
      </c>
      <c r="BU73" s="20">
        <f t="shared" si="15"/>
        <v>-1299.5999999999931</v>
      </c>
      <c r="BV73" s="20">
        <f t="shared" si="15"/>
        <v>-872.68000000000461</v>
      </c>
      <c r="BW73" s="20">
        <f t="shared" si="15"/>
        <v>-1068.4300000000073</v>
      </c>
      <c r="BX73" s="20">
        <f t="shared" si="15"/>
        <v>-1139.46</v>
      </c>
      <c r="BY73" s="17">
        <f t="shared" si="16"/>
        <v>-8137.3199999999979</v>
      </c>
      <c r="BZ73" s="17">
        <f t="shared" si="17"/>
        <v>-406.87999999999988</v>
      </c>
      <c r="CA73" s="17">
        <f t="shared" si="18"/>
        <v>-2636.5</v>
      </c>
      <c r="CB73" s="17">
        <f t="shared" si="19"/>
        <v>-11180.699999999997</v>
      </c>
    </row>
    <row r="74" spans="1:80" x14ac:dyDescent="0.25">
      <c r="A74" t="str">
        <f t="shared" si="9"/>
        <v>NXI.GWW1</v>
      </c>
      <c r="B74" s="1" t="s">
        <v>150</v>
      </c>
      <c r="C74" s="1" t="s">
        <v>110</v>
      </c>
      <c r="D74" s="1" t="s">
        <v>110</v>
      </c>
      <c r="E74" s="17">
        <v>802.08000000000902</v>
      </c>
      <c r="F74" s="17">
        <v>287.75</v>
      </c>
      <c r="G74" s="17">
        <v>351.27999999999884</v>
      </c>
      <c r="H74" s="17">
        <v>209.75000000000182</v>
      </c>
      <c r="I74" s="17">
        <v>255.47999999999956</v>
      </c>
      <c r="J74" s="17">
        <v>137.43000000000029</v>
      </c>
      <c r="K74" s="17">
        <v>121.15999999999985</v>
      </c>
      <c r="L74" s="17">
        <v>137.39999999999964</v>
      </c>
      <c r="M74" s="17">
        <v>408.56999999999607</v>
      </c>
      <c r="N74" s="17">
        <v>221.69999999999891</v>
      </c>
      <c r="O74" s="17">
        <v>720.15000000000146</v>
      </c>
      <c r="P74" s="17">
        <v>299.65999999999985</v>
      </c>
      <c r="Q74" s="20">
        <v>40.110000000000014</v>
      </c>
      <c r="R74" s="20">
        <v>14.379999999999995</v>
      </c>
      <c r="S74" s="20">
        <v>17.560000000000002</v>
      </c>
      <c r="T74" s="20">
        <v>10.480000000000018</v>
      </c>
      <c r="U74" s="20">
        <v>12.769999999999982</v>
      </c>
      <c r="V74" s="20">
        <v>6.8700000000000045</v>
      </c>
      <c r="W74" s="20">
        <v>6.0600000000000023</v>
      </c>
      <c r="X74" s="20">
        <v>6.8700000000000045</v>
      </c>
      <c r="Y74" s="20">
        <v>20.430000000000007</v>
      </c>
      <c r="Z74" s="20">
        <v>11.089999999999975</v>
      </c>
      <c r="AA74" s="20">
        <v>36.009999999999991</v>
      </c>
      <c r="AB74" s="20">
        <v>14.990000000000009</v>
      </c>
      <c r="AC74" s="17">
        <v>258.40999999999985</v>
      </c>
      <c r="AD74" s="17">
        <v>92.0300000000002</v>
      </c>
      <c r="AE74" s="17">
        <v>111.61000000000013</v>
      </c>
      <c r="AF74" s="17">
        <v>66.240000000000009</v>
      </c>
      <c r="AG74" s="17">
        <v>80.269999999999982</v>
      </c>
      <c r="AH74" s="17">
        <v>42.940000000000055</v>
      </c>
      <c r="AI74" s="17">
        <v>37.659999999999968</v>
      </c>
      <c r="AJ74" s="17">
        <v>42.470000000000027</v>
      </c>
      <c r="AK74" s="17">
        <v>125.61000000000013</v>
      </c>
      <c r="AL74" s="17">
        <v>67.789999999999964</v>
      </c>
      <c r="AM74" s="17">
        <v>218.98999999999978</v>
      </c>
      <c r="AN74" s="17">
        <v>90.629999999999882</v>
      </c>
      <c r="AO74" s="20">
        <f t="shared" si="12"/>
        <v>1100.600000000009</v>
      </c>
      <c r="AP74" s="20">
        <f t="shared" si="14"/>
        <v>394.1600000000002</v>
      </c>
      <c r="AQ74" s="20">
        <f t="shared" si="14"/>
        <v>480.44999999999897</v>
      </c>
      <c r="AR74" s="20">
        <f t="shared" si="14"/>
        <v>286.47000000000185</v>
      </c>
      <c r="AS74" s="20">
        <f t="shared" si="14"/>
        <v>348.51999999999953</v>
      </c>
      <c r="AT74" s="20">
        <f t="shared" si="14"/>
        <v>187.24000000000035</v>
      </c>
      <c r="AU74" s="20">
        <f t="shared" si="14"/>
        <v>164.87999999999982</v>
      </c>
      <c r="AV74" s="20">
        <f t="shared" si="14"/>
        <v>186.73999999999967</v>
      </c>
      <c r="AW74" s="20">
        <f t="shared" si="14"/>
        <v>554.60999999999626</v>
      </c>
      <c r="AX74" s="20">
        <f t="shared" si="14"/>
        <v>300.57999999999885</v>
      </c>
      <c r="AY74" s="20">
        <f t="shared" si="14"/>
        <v>975.15000000000123</v>
      </c>
      <c r="AZ74" s="20">
        <f t="shared" si="14"/>
        <v>405.27999999999975</v>
      </c>
      <c r="BA74" s="17">
        <v>9.39</v>
      </c>
      <c r="BB74" s="17">
        <v>3.37</v>
      </c>
      <c r="BC74" s="17">
        <v>4.1100000000000003</v>
      </c>
      <c r="BD74" s="17">
        <v>2.46</v>
      </c>
      <c r="BE74" s="17">
        <v>2.99</v>
      </c>
      <c r="BF74" s="17">
        <v>1.61</v>
      </c>
      <c r="BG74" s="17">
        <v>1.42</v>
      </c>
      <c r="BH74" s="17">
        <v>1.61</v>
      </c>
      <c r="BI74" s="17">
        <v>4.79</v>
      </c>
      <c r="BJ74" s="17">
        <v>2.6</v>
      </c>
      <c r="BK74" s="17">
        <v>8.43</v>
      </c>
      <c r="BL74" s="17">
        <v>3.51</v>
      </c>
      <c r="BM74" s="20">
        <f t="shared" si="13"/>
        <v>1109.9900000000091</v>
      </c>
      <c r="BN74" s="20">
        <f t="shared" si="15"/>
        <v>397.5300000000002</v>
      </c>
      <c r="BO74" s="20">
        <f t="shared" si="15"/>
        <v>484.55999999999898</v>
      </c>
      <c r="BP74" s="20">
        <f t="shared" si="15"/>
        <v>288.93000000000183</v>
      </c>
      <c r="BQ74" s="20">
        <f t="shared" si="15"/>
        <v>351.50999999999954</v>
      </c>
      <c r="BR74" s="20">
        <f t="shared" si="15"/>
        <v>188.85000000000036</v>
      </c>
      <c r="BS74" s="20">
        <f t="shared" si="15"/>
        <v>166.29999999999981</v>
      </c>
      <c r="BT74" s="20">
        <f t="shared" si="15"/>
        <v>188.34999999999968</v>
      </c>
      <c r="BU74" s="20">
        <f t="shared" si="15"/>
        <v>559.39999999999623</v>
      </c>
      <c r="BV74" s="20">
        <f t="shared" si="15"/>
        <v>303.17999999999887</v>
      </c>
      <c r="BW74" s="20">
        <f t="shared" si="15"/>
        <v>983.58000000000118</v>
      </c>
      <c r="BX74" s="20">
        <f t="shared" si="15"/>
        <v>408.78999999999974</v>
      </c>
      <c r="BY74" s="17">
        <f t="shared" si="16"/>
        <v>3952.4100000000053</v>
      </c>
      <c r="BZ74" s="17">
        <f t="shared" si="17"/>
        <v>197.62</v>
      </c>
      <c r="CA74" s="17">
        <f t="shared" si="18"/>
        <v>1280.9399999999996</v>
      </c>
      <c r="CB74" s="17">
        <f t="shared" si="19"/>
        <v>5430.9700000000057</v>
      </c>
    </row>
    <row r="75" spans="1:80" x14ac:dyDescent="0.25">
      <c r="A75" t="str">
        <f t="shared" si="9"/>
        <v>MPLP.HRM</v>
      </c>
      <c r="B75" s="1" t="s">
        <v>113</v>
      </c>
      <c r="C75" s="1" t="s">
        <v>114</v>
      </c>
      <c r="D75" s="1" t="s">
        <v>114</v>
      </c>
      <c r="E75" s="17">
        <v>-15859.209999999963</v>
      </c>
      <c r="F75" s="17">
        <v>-6626.9199999999837</v>
      </c>
      <c r="G75" s="17">
        <v>-5541.640000000014</v>
      </c>
      <c r="H75" s="17">
        <v>-3649.679999999993</v>
      </c>
      <c r="I75" s="17">
        <v>-1213.7200000000012</v>
      </c>
      <c r="J75" s="17">
        <v>-5764.6799999999348</v>
      </c>
      <c r="K75" s="17">
        <v>-6067.539999999979</v>
      </c>
      <c r="L75" s="17">
        <v>-6201.4900000000489</v>
      </c>
      <c r="M75" s="17">
        <v>-12585.419999999925</v>
      </c>
      <c r="N75" s="17">
        <v>-5365.4900000000489</v>
      </c>
      <c r="O75" s="17">
        <v>-8493.859999999986</v>
      </c>
      <c r="P75" s="17">
        <v>-9038.4400000000023</v>
      </c>
      <c r="Q75" s="20">
        <v>-792.97000000000116</v>
      </c>
      <c r="R75" s="20">
        <v>-331.35000000000218</v>
      </c>
      <c r="S75" s="20">
        <v>-277.07999999999993</v>
      </c>
      <c r="T75" s="20">
        <v>-182.47999999999956</v>
      </c>
      <c r="U75" s="20">
        <v>-60.6899999999996</v>
      </c>
      <c r="V75" s="20">
        <v>-288.2400000000016</v>
      </c>
      <c r="W75" s="20">
        <v>-303.38000000000102</v>
      </c>
      <c r="X75" s="20">
        <v>-310.06999999999971</v>
      </c>
      <c r="Y75" s="20">
        <v>-629.27000000000407</v>
      </c>
      <c r="Z75" s="20">
        <v>-268.27999999999884</v>
      </c>
      <c r="AA75" s="20">
        <v>-424.69000000000233</v>
      </c>
      <c r="AB75" s="20">
        <v>-451.91999999999825</v>
      </c>
      <c r="AC75" s="17">
        <v>-5109.3699999999953</v>
      </c>
      <c r="AD75" s="17">
        <v>-2119.5200000000041</v>
      </c>
      <c r="AE75" s="17">
        <v>-1760.7200000000012</v>
      </c>
      <c r="AF75" s="17">
        <v>-1152.6199999999953</v>
      </c>
      <c r="AG75" s="17">
        <v>-381.31000000000131</v>
      </c>
      <c r="AH75" s="17">
        <v>-1801.2899999999936</v>
      </c>
      <c r="AI75" s="17">
        <v>-1885.9599999999919</v>
      </c>
      <c r="AJ75" s="17">
        <v>-1917.070000000007</v>
      </c>
      <c r="AK75" s="17">
        <v>-3869.1399999999849</v>
      </c>
      <c r="AL75" s="17">
        <v>-1640.6999999999971</v>
      </c>
      <c r="AM75" s="17">
        <v>-2582.8800000000047</v>
      </c>
      <c r="AN75" s="17">
        <v>-2733.6300000000047</v>
      </c>
      <c r="AO75" s="20">
        <f t="shared" si="12"/>
        <v>-21761.549999999959</v>
      </c>
      <c r="AP75" s="20">
        <f t="shared" si="14"/>
        <v>-9077.78999999999</v>
      </c>
      <c r="AQ75" s="20">
        <f t="shared" si="14"/>
        <v>-7579.4400000000151</v>
      </c>
      <c r="AR75" s="20">
        <f t="shared" si="14"/>
        <v>-4984.7799999999879</v>
      </c>
      <c r="AS75" s="20">
        <f t="shared" si="14"/>
        <v>-1655.7200000000021</v>
      </c>
      <c r="AT75" s="20">
        <f t="shared" si="14"/>
        <v>-7854.20999999993</v>
      </c>
      <c r="AU75" s="20">
        <f t="shared" si="14"/>
        <v>-8256.8799999999719</v>
      </c>
      <c r="AV75" s="20">
        <f t="shared" si="14"/>
        <v>-8428.6300000000556</v>
      </c>
      <c r="AW75" s="20">
        <f t="shared" si="14"/>
        <v>-17083.829999999914</v>
      </c>
      <c r="AX75" s="20">
        <f t="shared" si="14"/>
        <v>-7274.4700000000448</v>
      </c>
      <c r="AY75" s="20">
        <f t="shared" si="14"/>
        <v>-11501.429999999993</v>
      </c>
      <c r="AZ75" s="20">
        <f t="shared" si="14"/>
        <v>-12223.990000000005</v>
      </c>
      <c r="BA75" s="17">
        <v>-185.75</v>
      </c>
      <c r="BB75" s="17">
        <v>-77.62</v>
      </c>
      <c r="BC75" s="17">
        <v>-64.91</v>
      </c>
      <c r="BD75" s="17">
        <v>-42.75</v>
      </c>
      <c r="BE75" s="17">
        <v>-14.22</v>
      </c>
      <c r="BF75" s="17">
        <v>-67.52</v>
      </c>
      <c r="BG75" s="17">
        <v>-71.06</v>
      </c>
      <c r="BH75" s="17">
        <v>-72.63</v>
      </c>
      <c r="BI75" s="17">
        <v>-147.4</v>
      </c>
      <c r="BJ75" s="17">
        <v>-62.84</v>
      </c>
      <c r="BK75" s="17">
        <v>-99.48</v>
      </c>
      <c r="BL75" s="17">
        <v>-105.86</v>
      </c>
      <c r="BM75" s="20">
        <f t="shared" si="13"/>
        <v>-21947.299999999959</v>
      </c>
      <c r="BN75" s="20">
        <f t="shared" si="15"/>
        <v>-9155.4099999999908</v>
      </c>
      <c r="BO75" s="20">
        <f t="shared" si="15"/>
        <v>-7644.3500000000149</v>
      </c>
      <c r="BP75" s="20">
        <f t="shared" si="15"/>
        <v>-5027.5299999999879</v>
      </c>
      <c r="BQ75" s="20">
        <f t="shared" si="15"/>
        <v>-1669.9400000000021</v>
      </c>
      <c r="BR75" s="20">
        <f t="shared" si="15"/>
        <v>-7921.7299999999304</v>
      </c>
      <c r="BS75" s="20">
        <f t="shared" si="15"/>
        <v>-8327.9399999999714</v>
      </c>
      <c r="BT75" s="20">
        <f t="shared" si="15"/>
        <v>-8501.2600000000548</v>
      </c>
      <c r="BU75" s="20">
        <f t="shared" si="15"/>
        <v>-17231.229999999916</v>
      </c>
      <c r="BV75" s="20">
        <f t="shared" si="15"/>
        <v>-7337.310000000045</v>
      </c>
      <c r="BW75" s="20">
        <f t="shared" si="15"/>
        <v>-11600.909999999993</v>
      </c>
      <c r="BX75" s="20">
        <f t="shared" si="15"/>
        <v>-12329.850000000006</v>
      </c>
      <c r="BY75" s="17">
        <f t="shared" si="16"/>
        <v>-86408.08999999988</v>
      </c>
      <c r="BZ75" s="17">
        <f t="shared" si="17"/>
        <v>-4320.4200000000083</v>
      </c>
      <c r="CA75" s="17">
        <f t="shared" si="18"/>
        <v>-27966.249999999985</v>
      </c>
      <c r="CB75" s="17">
        <f t="shared" si="19"/>
        <v>-118694.75999999986</v>
      </c>
    </row>
    <row r="76" spans="1:80" x14ac:dyDescent="0.25">
      <c r="A76" t="str">
        <f t="shared" si="9"/>
        <v>TAU.HSH</v>
      </c>
      <c r="B76" s="1" t="s">
        <v>31</v>
      </c>
      <c r="C76" s="1" t="s">
        <v>115</v>
      </c>
      <c r="D76" s="1" t="s">
        <v>115</v>
      </c>
      <c r="E76" s="17">
        <v>66.919999999998254</v>
      </c>
      <c r="F76" s="17">
        <v>31.860000000000582</v>
      </c>
      <c r="G76" s="17">
        <v>25.239999999999782</v>
      </c>
      <c r="H76" s="17">
        <v>16.479999999999563</v>
      </c>
      <c r="I76" s="17">
        <v>17.329999999999927</v>
      </c>
      <c r="J76" s="17">
        <v>23.860000000000582</v>
      </c>
      <c r="K76" s="17">
        <v>37.830000000001746</v>
      </c>
      <c r="L76" s="17">
        <v>33.319999999999709</v>
      </c>
      <c r="M76" s="17">
        <v>61.870000000002619</v>
      </c>
      <c r="N76" s="17">
        <v>19</v>
      </c>
      <c r="O76" s="17">
        <v>26.840000000000146</v>
      </c>
      <c r="P76" s="17">
        <v>31.940000000000509</v>
      </c>
      <c r="Q76" s="20">
        <v>3.3499999999999091</v>
      </c>
      <c r="R76" s="20">
        <v>1.5900000000000318</v>
      </c>
      <c r="S76" s="20">
        <v>1.2600000000000477</v>
      </c>
      <c r="T76" s="20">
        <v>0.81999999999999318</v>
      </c>
      <c r="U76" s="20">
        <v>0.87000000000000455</v>
      </c>
      <c r="V76" s="20">
        <v>1.2000000000000455</v>
      </c>
      <c r="W76" s="20">
        <v>1.8899999999999864</v>
      </c>
      <c r="X76" s="20">
        <v>1.6700000000000728</v>
      </c>
      <c r="Y76" s="20">
        <v>3.0899999999999181</v>
      </c>
      <c r="Z76" s="20">
        <v>0.95000000000004547</v>
      </c>
      <c r="AA76" s="20">
        <v>1.3499999999999659</v>
      </c>
      <c r="AB76" s="20">
        <v>1.6000000000000227</v>
      </c>
      <c r="AC76" s="17">
        <v>21.559999999999491</v>
      </c>
      <c r="AD76" s="17">
        <v>10.1899999999996</v>
      </c>
      <c r="AE76" s="17">
        <v>8.0199999999999818</v>
      </c>
      <c r="AF76" s="17">
        <v>5.2100000000000364</v>
      </c>
      <c r="AG76" s="17">
        <v>5.4400000000000546</v>
      </c>
      <c r="AH76" s="17">
        <v>7.4499999999998181</v>
      </c>
      <c r="AI76" s="17">
        <v>11.760000000000218</v>
      </c>
      <c r="AJ76" s="17">
        <v>10.299999999999727</v>
      </c>
      <c r="AK76" s="17">
        <v>19.020000000000437</v>
      </c>
      <c r="AL76" s="17">
        <v>5.8100000000001728</v>
      </c>
      <c r="AM76" s="17">
        <v>8.1600000000003092</v>
      </c>
      <c r="AN76" s="17">
        <v>9.6600000000003092</v>
      </c>
      <c r="AO76" s="20">
        <f t="shared" si="12"/>
        <v>91.829999999997654</v>
      </c>
      <c r="AP76" s="20">
        <f t="shared" si="14"/>
        <v>43.640000000000214</v>
      </c>
      <c r="AQ76" s="20">
        <f t="shared" si="14"/>
        <v>34.519999999999811</v>
      </c>
      <c r="AR76" s="20">
        <f t="shared" si="14"/>
        <v>22.509999999999593</v>
      </c>
      <c r="AS76" s="20">
        <f t="shared" si="14"/>
        <v>23.639999999999986</v>
      </c>
      <c r="AT76" s="20">
        <f t="shared" si="14"/>
        <v>32.510000000000446</v>
      </c>
      <c r="AU76" s="20">
        <f t="shared" si="14"/>
        <v>51.480000000001951</v>
      </c>
      <c r="AV76" s="20">
        <f t="shared" si="14"/>
        <v>45.289999999999509</v>
      </c>
      <c r="AW76" s="20">
        <f t="shared" si="14"/>
        <v>83.980000000002974</v>
      </c>
      <c r="AX76" s="20">
        <f t="shared" si="14"/>
        <v>25.760000000000218</v>
      </c>
      <c r="AY76" s="20">
        <f t="shared" si="14"/>
        <v>36.350000000000421</v>
      </c>
      <c r="AZ76" s="20">
        <f t="shared" si="14"/>
        <v>43.200000000000841</v>
      </c>
      <c r="BA76" s="17">
        <v>0.78</v>
      </c>
      <c r="BB76" s="17">
        <v>0.37</v>
      </c>
      <c r="BC76" s="17">
        <v>0.3</v>
      </c>
      <c r="BD76" s="17">
        <v>0.19</v>
      </c>
      <c r="BE76" s="17">
        <v>0.2</v>
      </c>
      <c r="BF76" s="17">
        <v>0.28000000000000003</v>
      </c>
      <c r="BG76" s="17">
        <v>0.44</v>
      </c>
      <c r="BH76" s="17">
        <v>0.39</v>
      </c>
      <c r="BI76" s="17">
        <v>0.72</v>
      </c>
      <c r="BJ76" s="17">
        <v>0.22</v>
      </c>
      <c r="BK76" s="17">
        <v>0.31</v>
      </c>
      <c r="BL76" s="17">
        <v>0.37</v>
      </c>
      <c r="BM76" s="20">
        <f t="shared" si="13"/>
        <v>92.609999999997655</v>
      </c>
      <c r="BN76" s="20">
        <f t="shared" si="15"/>
        <v>44.010000000000211</v>
      </c>
      <c r="BO76" s="20">
        <f t="shared" si="15"/>
        <v>34.819999999999808</v>
      </c>
      <c r="BP76" s="20">
        <f t="shared" si="15"/>
        <v>22.699999999999594</v>
      </c>
      <c r="BQ76" s="20">
        <f t="shared" si="15"/>
        <v>23.839999999999986</v>
      </c>
      <c r="BR76" s="20">
        <f t="shared" si="15"/>
        <v>32.790000000000447</v>
      </c>
      <c r="BS76" s="20">
        <f t="shared" si="15"/>
        <v>51.920000000001949</v>
      </c>
      <c r="BT76" s="20">
        <f t="shared" si="15"/>
        <v>45.679999999999509</v>
      </c>
      <c r="BU76" s="20">
        <f t="shared" si="15"/>
        <v>84.700000000002973</v>
      </c>
      <c r="BV76" s="20">
        <f t="shared" si="15"/>
        <v>25.980000000000217</v>
      </c>
      <c r="BW76" s="20">
        <f t="shared" si="15"/>
        <v>36.660000000000423</v>
      </c>
      <c r="BX76" s="20">
        <f t="shared" si="15"/>
        <v>43.570000000000839</v>
      </c>
      <c r="BY76" s="17">
        <f t="shared" si="16"/>
        <v>392.49000000000342</v>
      </c>
      <c r="BZ76" s="17">
        <f t="shared" si="17"/>
        <v>19.640000000000043</v>
      </c>
      <c r="CA76" s="17">
        <f t="shared" si="18"/>
        <v>127.15000000000016</v>
      </c>
      <c r="CB76" s="17">
        <f t="shared" si="19"/>
        <v>539.28000000000361</v>
      </c>
    </row>
    <row r="77" spans="1:80" x14ac:dyDescent="0.25">
      <c r="A77" t="str">
        <f t="shared" si="9"/>
        <v>VQW.IEW1</v>
      </c>
      <c r="B77" s="1" t="s">
        <v>29</v>
      </c>
      <c r="C77" s="1" t="s">
        <v>116</v>
      </c>
      <c r="D77" s="1" t="s">
        <v>116</v>
      </c>
      <c r="E77" s="17">
        <v>785.55000000000291</v>
      </c>
      <c r="F77" s="17">
        <v>310.18000000000029</v>
      </c>
      <c r="G77" s="17">
        <v>364.80999999999767</v>
      </c>
      <c r="H77" s="17">
        <v>224.30000000000291</v>
      </c>
      <c r="I77" s="17">
        <v>217.23999999999796</v>
      </c>
      <c r="J77" s="17">
        <v>131.41999999999825</v>
      </c>
      <c r="K77" s="17">
        <v>118.79999999999745</v>
      </c>
      <c r="L77" s="17">
        <v>115</v>
      </c>
      <c r="M77" s="17">
        <v>342.36000000000058</v>
      </c>
      <c r="N77" s="17">
        <v>221.48999999999614</v>
      </c>
      <c r="O77" s="17">
        <v>766.05000000000291</v>
      </c>
      <c r="P77" s="17">
        <v>290.68000000000029</v>
      </c>
      <c r="Q77" s="20">
        <v>39.270000000000437</v>
      </c>
      <c r="R77" s="20">
        <v>15.509999999999991</v>
      </c>
      <c r="S77" s="20">
        <v>18.240000000000009</v>
      </c>
      <c r="T77" s="20">
        <v>11.220000000000027</v>
      </c>
      <c r="U77" s="20">
        <v>10.8599999999999</v>
      </c>
      <c r="V77" s="20">
        <v>6.5799999999999841</v>
      </c>
      <c r="W77" s="20">
        <v>5.9399999999999977</v>
      </c>
      <c r="X77" s="20">
        <v>5.75</v>
      </c>
      <c r="Y77" s="20">
        <v>17.120000000000118</v>
      </c>
      <c r="Z77" s="20">
        <v>11.069999999999936</v>
      </c>
      <c r="AA77" s="20">
        <v>38.299999999999727</v>
      </c>
      <c r="AB77" s="20">
        <v>14.529999999999973</v>
      </c>
      <c r="AC77" s="17">
        <v>253.08000000000175</v>
      </c>
      <c r="AD77" s="17">
        <v>99.210000000000036</v>
      </c>
      <c r="AE77" s="17">
        <v>115.90999999999985</v>
      </c>
      <c r="AF77" s="17">
        <v>70.840000000000146</v>
      </c>
      <c r="AG77" s="17">
        <v>68.25</v>
      </c>
      <c r="AH77" s="17">
        <v>41.069999999999709</v>
      </c>
      <c r="AI77" s="17">
        <v>36.920000000000073</v>
      </c>
      <c r="AJ77" s="17">
        <v>35.549999999999727</v>
      </c>
      <c r="AK77" s="17">
        <v>105.26000000000022</v>
      </c>
      <c r="AL77" s="17">
        <v>67.729999999999563</v>
      </c>
      <c r="AM77" s="17">
        <v>232.95000000000073</v>
      </c>
      <c r="AN77" s="17">
        <v>87.910000000000764</v>
      </c>
      <c r="AO77" s="20">
        <f t="shared" si="12"/>
        <v>1077.9000000000051</v>
      </c>
      <c r="AP77" s="20">
        <f t="shared" si="14"/>
        <v>424.90000000000032</v>
      </c>
      <c r="AQ77" s="20">
        <f t="shared" si="14"/>
        <v>498.95999999999754</v>
      </c>
      <c r="AR77" s="20">
        <f t="shared" si="14"/>
        <v>306.36000000000308</v>
      </c>
      <c r="AS77" s="20">
        <f t="shared" si="14"/>
        <v>296.34999999999786</v>
      </c>
      <c r="AT77" s="20">
        <f t="shared" si="14"/>
        <v>179.06999999999795</v>
      </c>
      <c r="AU77" s="20">
        <f t="shared" si="14"/>
        <v>161.65999999999752</v>
      </c>
      <c r="AV77" s="20">
        <f t="shared" si="14"/>
        <v>156.29999999999973</v>
      </c>
      <c r="AW77" s="20">
        <f t="shared" si="14"/>
        <v>464.74000000000092</v>
      </c>
      <c r="AX77" s="20">
        <f t="shared" si="14"/>
        <v>300.28999999999564</v>
      </c>
      <c r="AY77" s="20">
        <f t="shared" si="14"/>
        <v>1037.3000000000034</v>
      </c>
      <c r="AZ77" s="20">
        <f t="shared" si="14"/>
        <v>393.12000000000103</v>
      </c>
      <c r="BA77" s="17">
        <v>9.1999999999999993</v>
      </c>
      <c r="BB77" s="17">
        <v>3.63</v>
      </c>
      <c r="BC77" s="17">
        <v>4.2699999999999996</v>
      </c>
      <c r="BD77" s="17">
        <v>2.63</v>
      </c>
      <c r="BE77" s="17">
        <v>2.54</v>
      </c>
      <c r="BF77" s="17">
        <v>1.54</v>
      </c>
      <c r="BG77" s="17">
        <v>1.39</v>
      </c>
      <c r="BH77" s="17">
        <v>1.35</v>
      </c>
      <c r="BI77" s="17">
        <v>4.01</v>
      </c>
      <c r="BJ77" s="17">
        <v>2.59</v>
      </c>
      <c r="BK77" s="17">
        <v>8.9700000000000006</v>
      </c>
      <c r="BL77" s="17">
        <v>3.4</v>
      </c>
      <c r="BM77" s="20">
        <f t="shared" si="13"/>
        <v>1087.1000000000051</v>
      </c>
      <c r="BN77" s="20">
        <f t="shared" si="15"/>
        <v>428.53000000000031</v>
      </c>
      <c r="BO77" s="20">
        <f t="shared" si="15"/>
        <v>503.22999999999752</v>
      </c>
      <c r="BP77" s="20">
        <f t="shared" si="15"/>
        <v>308.99000000000308</v>
      </c>
      <c r="BQ77" s="20">
        <f t="shared" si="15"/>
        <v>298.88999999999788</v>
      </c>
      <c r="BR77" s="20">
        <f t="shared" si="15"/>
        <v>180.60999999999794</v>
      </c>
      <c r="BS77" s="20">
        <f t="shared" si="15"/>
        <v>163.04999999999751</v>
      </c>
      <c r="BT77" s="20">
        <f t="shared" si="15"/>
        <v>157.64999999999972</v>
      </c>
      <c r="BU77" s="20">
        <f t="shared" si="15"/>
        <v>468.75000000000091</v>
      </c>
      <c r="BV77" s="20">
        <f t="shared" si="15"/>
        <v>302.87999999999562</v>
      </c>
      <c r="BW77" s="20">
        <f t="shared" si="15"/>
        <v>1046.2700000000034</v>
      </c>
      <c r="BX77" s="20">
        <f t="shared" si="15"/>
        <v>396.520000000001</v>
      </c>
      <c r="BY77" s="17">
        <f t="shared" si="16"/>
        <v>3887.8799999999974</v>
      </c>
      <c r="BZ77" s="17">
        <f t="shared" si="17"/>
        <v>194.3900000000001</v>
      </c>
      <c r="CA77" s="17">
        <f t="shared" si="18"/>
        <v>1260.2000000000028</v>
      </c>
      <c r="CB77" s="17">
        <f t="shared" si="19"/>
        <v>5342.47</v>
      </c>
    </row>
    <row r="78" spans="1:80" x14ac:dyDescent="0.25">
      <c r="A78" t="str">
        <f t="shared" si="9"/>
        <v>TAU.INT</v>
      </c>
      <c r="B78" s="1" t="s">
        <v>31</v>
      </c>
      <c r="C78" s="1" t="s">
        <v>118</v>
      </c>
      <c r="D78" s="1" t="s">
        <v>118</v>
      </c>
      <c r="E78" s="17">
        <v>0</v>
      </c>
      <c r="F78" s="17">
        <v>-1.0000000000218279E-2</v>
      </c>
      <c r="G78" s="17">
        <v>-9.9999999999909051E-3</v>
      </c>
      <c r="H78" s="17">
        <v>0</v>
      </c>
      <c r="I78" s="17">
        <v>0</v>
      </c>
      <c r="J78" s="17">
        <v>0</v>
      </c>
      <c r="K78" s="17">
        <v>0</v>
      </c>
      <c r="L78" s="17">
        <v>-9.9999999999909051E-3</v>
      </c>
      <c r="M78" s="17">
        <v>9.0949470177292824E-13</v>
      </c>
      <c r="N78" s="17">
        <v>-2.2737367544323206E-13</v>
      </c>
      <c r="O78" s="17">
        <v>9.9999999997635314E-3</v>
      </c>
      <c r="P78" s="17">
        <v>9.9999999997635314E-3</v>
      </c>
      <c r="Q78" s="20">
        <v>0</v>
      </c>
      <c r="R78" s="20">
        <v>0</v>
      </c>
      <c r="S78" s="20">
        <v>0</v>
      </c>
      <c r="T78" s="20">
        <v>0</v>
      </c>
      <c r="U78" s="20">
        <v>0</v>
      </c>
      <c r="V78" s="20">
        <v>0</v>
      </c>
      <c r="W78" s="20">
        <v>0</v>
      </c>
      <c r="X78" s="20">
        <v>0</v>
      </c>
      <c r="Y78" s="20">
        <v>0</v>
      </c>
      <c r="Z78" s="20">
        <v>0</v>
      </c>
      <c r="AA78" s="20">
        <v>0</v>
      </c>
      <c r="AB78" s="20">
        <v>0</v>
      </c>
      <c r="AC78" s="17">
        <v>0</v>
      </c>
      <c r="AD78" s="17">
        <v>-1.0000000000047748E-2</v>
      </c>
      <c r="AE78" s="17">
        <v>-9.9999999999909051E-3</v>
      </c>
      <c r="AF78" s="17">
        <v>0</v>
      </c>
      <c r="AG78" s="17">
        <v>0</v>
      </c>
      <c r="AH78" s="17">
        <v>0</v>
      </c>
      <c r="AI78" s="17">
        <v>0</v>
      </c>
      <c r="AJ78" s="17">
        <v>0</v>
      </c>
      <c r="AK78" s="17">
        <v>0</v>
      </c>
      <c r="AL78" s="17">
        <v>0</v>
      </c>
      <c r="AM78" s="17">
        <v>0</v>
      </c>
      <c r="AN78" s="17">
        <v>0</v>
      </c>
      <c r="AO78" s="20">
        <f t="shared" si="12"/>
        <v>0</v>
      </c>
      <c r="AP78" s="20">
        <f t="shared" si="14"/>
        <v>-2.0000000000266027E-2</v>
      </c>
      <c r="AQ78" s="20">
        <f t="shared" si="14"/>
        <v>-1.999999999998181E-2</v>
      </c>
      <c r="AR78" s="20">
        <f t="shared" si="14"/>
        <v>0</v>
      </c>
      <c r="AS78" s="20">
        <f t="shared" si="14"/>
        <v>0</v>
      </c>
      <c r="AT78" s="20">
        <f t="shared" si="14"/>
        <v>0</v>
      </c>
      <c r="AU78" s="20">
        <f t="shared" si="14"/>
        <v>0</v>
      </c>
      <c r="AV78" s="20">
        <f t="shared" si="14"/>
        <v>-9.9999999999909051E-3</v>
      </c>
      <c r="AW78" s="20">
        <f t="shared" si="14"/>
        <v>9.0949470177292824E-13</v>
      </c>
      <c r="AX78" s="20">
        <f t="shared" si="14"/>
        <v>-2.2737367544323206E-13</v>
      </c>
      <c r="AY78" s="20">
        <f t="shared" si="14"/>
        <v>9.9999999997635314E-3</v>
      </c>
      <c r="AZ78" s="20">
        <f t="shared" si="14"/>
        <v>9.9999999997635314E-3</v>
      </c>
      <c r="BA78" s="17">
        <v>0</v>
      </c>
      <c r="BB78" s="17">
        <v>0</v>
      </c>
      <c r="BC78" s="17">
        <v>0</v>
      </c>
      <c r="BD78" s="17">
        <v>0</v>
      </c>
      <c r="BE78" s="17">
        <v>0</v>
      </c>
      <c r="BF78" s="17">
        <v>0</v>
      </c>
      <c r="BG78" s="17">
        <v>0</v>
      </c>
      <c r="BH78" s="17">
        <v>0</v>
      </c>
      <c r="BI78" s="17">
        <v>0</v>
      </c>
      <c r="BJ78" s="17">
        <v>0</v>
      </c>
      <c r="BK78" s="17">
        <v>0</v>
      </c>
      <c r="BL78" s="17">
        <v>0</v>
      </c>
      <c r="BM78" s="20">
        <f t="shared" si="13"/>
        <v>0</v>
      </c>
      <c r="BN78" s="20">
        <f t="shared" si="15"/>
        <v>-2.0000000000266027E-2</v>
      </c>
      <c r="BO78" s="20">
        <f t="shared" si="15"/>
        <v>-1.999999999998181E-2</v>
      </c>
      <c r="BP78" s="20">
        <f t="shared" si="15"/>
        <v>0</v>
      </c>
      <c r="BQ78" s="20">
        <f t="shared" si="15"/>
        <v>0</v>
      </c>
      <c r="BR78" s="20">
        <f t="shared" si="15"/>
        <v>0</v>
      </c>
      <c r="BS78" s="20">
        <f t="shared" si="15"/>
        <v>0</v>
      </c>
      <c r="BT78" s="20">
        <f t="shared" si="15"/>
        <v>-9.9999999999909051E-3</v>
      </c>
      <c r="BU78" s="20">
        <f t="shared" si="15"/>
        <v>9.0949470177292824E-13</v>
      </c>
      <c r="BV78" s="20">
        <f t="shared" si="15"/>
        <v>-2.2737367544323206E-13</v>
      </c>
      <c r="BW78" s="20">
        <f t="shared" si="15"/>
        <v>9.9999999997635314E-3</v>
      </c>
      <c r="BX78" s="20">
        <f t="shared" si="15"/>
        <v>9.9999999997635314E-3</v>
      </c>
      <c r="BY78" s="17">
        <f t="shared" si="16"/>
        <v>-9.9999999999909051E-3</v>
      </c>
      <c r="BZ78" s="17">
        <f t="shared" si="17"/>
        <v>0</v>
      </c>
      <c r="CA78" s="17">
        <f t="shared" si="18"/>
        <v>-2.0000000000038654E-2</v>
      </c>
      <c r="CB78" s="17">
        <f t="shared" si="19"/>
        <v>-3.0000000000029559E-2</v>
      </c>
    </row>
    <row r="79" spans="1:80" x14ac:dyDescent="0.25">
      <c r="A79" t="str">
        <f t="shared" si="9"/>
        <v>ESSO.IOR1</v>
      </c>
      <c r="B79" s="1" t="s">
        <v>119</v>
      </c>
      <c r="C79" s="1" t="s">
        <v>120</v>
      </c>
      <c r="D79" s="1" t="s">
        <v>120</v>
      </c>
      <c r="E79" s="17">
        <v>1528.8699999999953</v>
      </c>
      <c r="F79" s="17">
        <v>719.97000000000116</v>
      </c>
      <c r="G79" s="17">
        <v>570.61999999998079</v>
      </c>
      <c r="H79" s="17">
        <v>96.649999999999636</v>
      </c>
      <c r="I79" s="17">
        <v>159.70999999999913</v>
      </c>
      <c r="J79" s="17">
        <v>344.93999999999505</v>
      </c>
      <c r="K79" s="17">
        <v>446.02000000000407</v>
      </c>
      <c r="L79" s="17">
        <v>439.68999999999505</v>
      </c>
      <c r="M79" s="17">
        <v>876.0399999999936</v>
      </c>
      <c r="N79" s="17">
        <v>582.58999999999651</v>
      </c>
      <c r="O79" s="17">
        <v>650.63000000000466</v>
      </c>
      <c r="P79" s="17">
        <v>808.27999999998428</v>
      </c>
      <c r="Q79" s="20">
        <v>76.449999999999818</v>
      </c>
      <c r="R79" s="20">
        <v>36</v>
      </c>
      <c r="S79" s="20">
        <v>28.529999999999973</v>
      </c>
      <c r="T79" s="20">
        <v>4.8400000000000034</v>
      </c>
      <c r="U79" s="20">
        <v>7.9800000000000182</v>
      </c>
      <c r="V79" s="20">
        <v>17.25</v>
      </c>
      <c r="W79" s="20">
        <v>22.300000000000068</v>
      </c>
      <c r="X79" s="20">
        <v>21.980000000000018</v>
      </c>
      <c r="Y79" s="20">
        <v>43.799999999999955</v>
      </c>
      <c r="Z79" s="20">
        <v>29.130000000000109</v>
      </c>
      <c r="AA79" s="20">
        <v>32.540000000000191</v>
      </c>
      <c r="AB79" s="20">
        <v>40.410000000000082</v>
      </c>
      <c r="AC79" s="17">
        <v>492.54999999999927</v>
      </c>
      <c r="AD79" s="17">
        <v>230.26999999999953</v>
      </c>
      <c r="AE79" s="17">
        <v>181.30999999999949</v>
      </c>
      <c r="AF79" s="17">
        <v>30.519999999999982</v>
      </c>
      <c r="AG79" s="17">
        <v>50.180000000000064</v>
      </c>
      <c r="AH79" s="17">
        <v>107.78999999999996</v>
      </c>
      <c r="AI79" s="17">
        <v>138.64000000000033</v>
      </c>
      <c r="AJ79" s="17">
        <v>135.92000000000007</v>
      </c>
      <c r="AK79" s="17">
        <v>269.31999999999971</v>
      </c>
      <c r="AL79" s="17">
        <v>178.15000000000055</v>
      </c>
      <c r="AM79" s="17">
        <v>197.85000000000036</v>
      </c>
      <c r="AN79" s="17">
        <v>244.46000000000095</v>
      </c>
      <c r="AO79" s="20">
        <f t="shared" si="12"/>
        <v>2097.8699999999944</v>
      </c>
      <c r="AP79" s="20">
        <f t="shared" si="14"/>
        <v>986.24000000000069</v>
      </c>
      <c r="AQ79" s="20">
        <f t="shared" si="14"/>
        <v>780.45999999998025</v>
      </c>
      <c r="AR79" s="20">
        <f t="shared" si="14"/>
        <v>132.00999999999962</v>
      </c>
      <c r="AS79" s="20">
        <f t="shared" si="14"/>
        <v>217.86999999999921</v>
      </c>
      <c r="AT79" s="20">
        <f t="shared" si="14"/>
        <v>469.97999999999502</v>
      </c>
      <c r="AU79" s="20">
        <f t="shared" si="14"/>
        <v>606.96000000000447</v>
      </c>
      <c r="AV79" s="20">
        <f t="shared" si="14"/>
        <v>597.58999999999514</v>
      </c>
      <c r="AW79" s="20">
        <f t="shared" si="14"/>
        <v>1189.1599999999933</v>
      </c>
      <c r="AX79" s="20">
        <f t="shared" si="14"/>
        <v>789.86999999999716</v>
      </c>
      <c r="AY79" s="20">
        <f t="shared" si="14"/>
        <v>881.02000000000521</v>
      </c>
      <c r="AZ79" s="20">
        <f t="shared" si="14"/>
        <v>1093.1499999999853</v>
      </c>
      <c r="BA79" s="17">
        <v>17.91</v>
      </c>
      <c r="BB79" s="17">
        <v>8.43</v>
      </c>
      <c r="BC79" s="17">
        <v>6.68</v>
      </c>
      <c r="BD79" s="17">
        <v>1.1299999999999999</v>
      </c>
      <c r="BE79" s="17">
        <v>1.87</v>
      </c>
      <c r="BF79" s="17">
        <v>4.04</v>
      </c>
      <c r="BG79" s="17">
        <v>5.22</v>
      </c>
      <c r="BH79" s="17">
        <v>5.15</v>
      </c>
      <c r="BI79" s="17">
        <v>10.26</v>
      </c>
      <c r="BJ79" s="17">
        <v>6.82</v>
      </c>
      <c r="BK79" s="17">
        <v>7.62</v>
      </c>
      <c r="BL79" s="17">
        <v>9.4700000000000006</v>
      </c>
      <c r="BM79" s="20">
        <f t="shared" si="13"/>
        <v>2115.7799999999943</v>
      </c>
      <c r="BN79" s="20">
        <f t="shared" si="15"/>
        <v>994.67000000000064</v>
      </c>
      <c r="BO79" s="20">
        <f t="shared" si="15"/>
        <v>787.1399999999802</v>
      </c>
      <c r="BP79" s="20">
        <f t="shared" si="15"/>
        <v>133.13999999999962</v>
      </c>
      <c r="BQ79" s="20">
        <f t="shared" si="15"/>
        <v>219.73999999999921</v>
      </c>
      <c r="BR79" s="20">
        <f t="shared" si="15"/>
        <v>474.01999999999504</v>
      </c>
      <c r="BS79" s="20">
        <f t="shared" si="15"/>
        <v>612.1800000000045</v>
      </c>
      <c r="BT79" s="20">
        <f t="shared" si="15"/>
        <v>602.73999999999512</v>
      </c>
      <c r="BU79" s="20">
        <f t="shared" si="15"/>
        <v>1199.4199999999933</v>
      </c>
      <c r="BV79" s="20">
        <f t="shared" si="15"/>
        <v>796.68999999999721</v>
      </c>
      <c r="BW79" s="20">
        <f t="shared" si="15"/>
        <v>888.64000000000522</v>
      </c>
      <c r="BX79" s="20">
        <f t="shared" si="15"/>
        <v>1102.6199999999853</v>
      </c>
      <c r="BY79" s="17">
        <f t="shared" si="16"/>
        <v>7224.0099999999493</v>
      </c>
      <c r="BZ79" s="17">
        <f t="shared" si="17"/>
        <v>361.21000000000026</v>
      </c>
      <c r="CA79" s="17">
        <f t="shared" si="18"/>
        <v>2341.5599999999995</v>
      </c>
      <c r="CB79" s="17">
        <f t="shared" si="19"/>
        <v>9926.7799999999479</v>
      </c>
    </row>
    <row r="80" spans="1:80" x14ac:dyDescent="0.25">
      <c r="A80" t="str">
        <f t="shared" si="9"/>
        <v>TAU.KAN</v>
      </c>
      <c r="B80" s="1" t="s">
        <v>31</v>
      </c>
      <c r="C80" s="1" t="s">
        <v>123</v>
      </c>
      <c r="D80" s="1" t="s">
        <v>123</v>
      </c>
      <c r="E80" s="17">
        <v>68.75</v>
      </c>
      <c r="F80" s="17">
        <v>33.429999999998472</v>
      </c>
      <c r="G80" s="17">
        <v>25.270000000000437</v>
      </c>
      <c r="H80" s="17">
        <v>17.289999999999054</v>
      </c>
      <c r="I80" s="17">
        <v>21.139999999999418</v>
      </c>
      <c r="J80" s="17">
        <v>44.369999999998981</v>
      </c>
      <c r="K80" s="17">
        <v>52.819999999999709</v>
      </c>
      <c r="L80" s="17">
        <v>36.159999999999854</v>
      </c>
      <c r="M80" s="17">
        <v>67.939999999995052</v>
      </c>
      <c r="N80" s="17">
        <v>20.239999999999782</v>
      </c>
      <c r="O80" s="17">
        <v>27.790000000000873</v>
      </c>
      <c r="P80" s="17">
        <v>32.909999999999854</v>
      </c>
      <c r="Q80" s="20">
        <v>3.4399999999998272</v>
      </c>
      <c r="R80" s="20">
        <v>1.6699999999999591</v>
      </c>
      <c r="S80" s="20">
        <v>1.2599999999999909</v>
      </c>
      <c r="T80" s="20">
        <v>0.86000000000001364</v>
      </c>
      <c r="U80" s="20">
        <v>1.0600000000000023</v>
      </c>
      <c r="V80" s="20">
        <v>2.2200000000000273</v>
      </c>
      <c r="W80" s="20">
        <v>2.6399999999999864</v>
      </c>
      <c r="X80" s="20">
        <v>1.8100000000000591</v>
      </c>
      <c r="Y80" s="20">
        <v>3.3899999999998727</v>
      </c>
      <c r="Z80" s="20">
        <v>1.0099999999999909</v>
      </c>
      <c r="AA80" s="20">
        <v>1.3899999999999864</v>
      </c>
      <c r="AB80" s="20">
        <v>1.6499999999999773</v>
      </c>
      <c r="AC80" s="17">
        <v>22.149999999999636</v>
      </c>
      <c r="AD80" s="17">
        <v>10.700000000000273</v>
      </c>
      <c r="AE80" s="17">
        <v>8.0300000000002001</v>
      </c>
      <c r="AF80" s="17">
        <v>5.4600000000000364</v>
      </c>
      <c r="AG80" s="17">
        <v>6.6400000000003274</v>
      </c>
      <c r="AH80" s="17">
        <v>13.860000000000582</v>
      </c>
      <c r="AI80" s="17">
        <v>16.409999999999854</v>
      </c>
      <c r="AJ80" s="17">
        <v>11.179999999999836</v>
      </c>
      <c r="AK80" s="17">
        <v>20.880000000000109</v>
      </c>
      <c r="AL80" s="17">
        <v>6.1900000000000546</v>
      </c>
      <c r="AM80" s="17">
        <v>8.4500000000002728</v>
      </c>
      <c r="AN80" s="17">
        <v>9.9499999999998181</v>
      </c>
      <c r="AO80" s="20">
        <f t="shared" si="12"/>
        <v>94.339999999999463</v>
      </c>
      <c r="AP80" s="20">
        <f t="shared" si="14"/>
        <v>45.799999999998704</v>
      </c>
      <c r="AQ80" s="20">
        <f t="shared" si="14"/>
        <v>34.560000000000628</v>
      </c>
      <c r="AR80" s="20">
        <f t="shared" si="14"/>
        <v>23.609999999999104</v>
      </c>
      <c r="AS80" s="20">
        <f t="shared" si="14"/>
        <v>28.839999999999748</v>
      </c>
      <c r="AT80" s="20">
        <f t="shared" si="14"/>
        <v>60.449999999999591</v>
      </c>
      <c r="AU80" s="20">
        <f t="shared" si="14"/>
        <v>71.86999999999955</v>
      </c>
      <c r="AV80" s="20">
        <f t="shared" si="14"/>
        <v>49.14999999999975</v>
      </c>
      <c r="AW80" s="20">
        <f t="shared" si="14"/>
        <v>92.209999999995034</v>
      </c>
      <c r="AX80" s="20">
        <f t="shared" si="14"/>
        <v>27.439999999999827</v>
      </c>
      <c r="AY80" s="20">
        <f t="shared" si="14"/>
        <v>37.630000000001132</v>
      </c>
      <c r="AZ80" s="20">
        <f t="shared" si="14"/>
        <v>44.50999999999965</v>
      </c>
      <c r="BA80" s="17">
        <v>0.81</v>
      </c>
      <c r="BB80" s="17">
        <v>0.39</v>
      </c>
      <c r="BC80" s="17">
        <v>0.3</v>
      </c>
      <c r="BD80" s="17">
        <v>0.2</v>
      </c>
      <c r="BE80" s="17">
        <v>0.25</v>
      </c>
      <c r="BF80" s="17">
        <v>0.52</v>
      </c>
      <c r="BG80" s="17">
        <v>0.62</v>
      </c>
      <c r="BH80" s="17">
        <v>0.42</v>
      </c>
      <c r="BI80" s="17">
        <v>0.8</v>
      </c>
      <c r="BJ80" s="17">
        <v>0.24</v>
      </c>
      <c r="BK80" s="17">
        <v>0.33</v>
      </c>
      <c r="BL80" s="17">
        <v>0.39</v>
      </c>
      <c r="BM80" s="20">
        <f t="shared" si="13"/>
        <v>95.149999999999466</v>
      </c>
      <c r="BN80" s="20">
        <f t="shared" si="15"/>
        <v>46.189999999998705</v>
      </c>
      <c r="BO80" s="20">
        <f t="shared" si="15"/>
        <v>34.860000000000625</v>
      </c>
      <c r="BP80" s="20">
        <f t="shared" si="15"/>
        <v>23.809999999999103</v>
      </c>
      <c r="BQ80" s="20">
        <f t="shared" si="15"/>
        <v>29.089999999999748</v>
      </c>
      <c r="BR80" s="20">
        <f t="shared" si="15"/>
        <v>60.969999999999594</v>
      </c>
      <c r="BS80" s="20">
        <f t="shared" si="15"/>
        <v>72.489999999999554</v>
      </c>
      <c r="BT80" s="20">
        <f t="shared" si="15"/>
        <v>49.569999999999752</v>
      </c>
      <c r="BU80" s="20">
        <f t="shared" si="15"/>
        <v>93.009999999995031</v>
      </c>
      <c r="BV80" s="20">
        <f t="shared" si="15"/>
        <v>27.679999999999826</v>
      </c>
      <c r="BW80" s="20">
        <f t="shared" si="15"/>
        <v>37.960000000001131</v>
      </c>
      <c r="BX80" s="20">
        <f t="shared" si="15"/>
        <v>44.89999999999965</v>
      </c>
      <c r="BY80" s="17">
        <f t="shared" si="16"/>
        <v>448.10999999999149</v>
      </c>
      <c r="BZ80" s="17">
        <f t="shared" si="17"/>
        <v>22.399999999999693</v>
      </c>
      <c r="CA80" s="17">
        <f t="shared" si="18"/>
        <v>145.17000000000101</v>
      </c>
      <c r="CB80" s="17">
        <f t="shared" si="19"/>
        <v>615.67999999999222</v>
      </c>
    </row>
    <row r="81" spans="1:80" x14ac:dyDescent="0.25">
      <c r="A81" t="str">
        <f t="shared" si="9"/>
        <v>EEC.KH1</v>
      </c>
      <c r="B81" s="1" t="s">
        <v>24</v>
      </c>
      <c r="C81" s="1" t="s">
        <v>124</v>
      </c>
      <c r="D81" s="1" t="s">
        <v>124</v>
      </c>
      <c r="E81" s="17">
        <v>1780.0600000000559</v>
      </c>
      <c r="F81" s="17">
        <v>1211.5500000000466</v>
      </c>
      <c r="G81" s="17">
        <v>1206.0500000000466</v>
      </c>
      <c r="H81" s="17">
        <v>325.47000000000116</v>
      </c>
      <c r="I81" s="17">
        <v>6.8699999999998909</v>
      </c>
      <c r="J81" s="17">
        <v>805.45000000006985</v>
      </c>
      <c r="K81" s="17">
        <v>1169.8200000000652</v>
      </c>
      <c r="L81" s="17">
        <v>967.30000000004657</v>
      </c>
      <c r="M81" s="17">
        <v>1995.7199999999721</v>
      </c>
      <c r="N81" s="17">
        <v>970.42000000004191</v>
      </c>
      <c r="O81" s="17">
        <v>1366.2299999999814</v>
      </c>
      <c r="P81" s="17">
        <v>1520.9399999999441</v>
      </c>
      <c r="Q81" s="20">
        <v>89</v>
      </c>
      <c r="R81" s="20">
        <v>60.579999999999927</v>
      </c>
      <c r="S81" s="20">
        <v>60.300000000000182</v>
      </c>
      <c r="T81" s="20">
        <v>16.279999999999745</v>
      </c>
      <c r="U81" s="20">
        <v>0.33999999999999631</v>
      </c>
      <c r="V81" s="20">
        <v>40.270000000000437</v>
      </c>
      <c r="W81" s="20">
        <v>58.489999999999782</v>
      </c>
      <c r="X81" s="20">
        <v>48.359999999999673</v>
      </c>
      <c r="Y81" s="20">
        <v>99.790000000000873</v>
      </c>
      <c r="Z81" s="20">
        <v>48.520000000000437</v>
      </c>
      <c r="AA81" s="20">
        <v>68.31000000000131</v>
      </c>
      <c r="AB81" s="20">
        <v>76.049999999999272</v>
      </c>
      <c r="AC81" s="17">
        <v>573.48000000001048</v>
      </c>
      <c r="AD81" s="17">
        <v>387.5</v>
      </c>
      <c r="AE81" s="17">
        <v>383.19000000000233</v>
      </c>
      <c r="AF81" s="17">
        <v>102.79000000000087</v>
      </c>
      <c r="AG81" s="17">
        <v>2.1499999999999773</v>
      </c>
      <c r="AH81" s="17">
        <v>251.68000000000029</v>
      </c>
      <c r="AI81" s="17">
        <v>363.61000000000058</v>
      </c>
      <c r="AJ81" s="17">
        <v>299.0199999999968</v>
      </c>
      <c r="AK81" s="17">
        <v>613.55000000000291</v>
      </c>
      <c r="AL81" s="17">
        <v>296.73999999999796</v>
      </c>
      <c r="AM81" s="17">
        <v>415.45000000000437</v>
      </c>
      <c r="AN81" s="17">
        <v>460</v>
      </c>
      <c r="AO81" s="20">
        <f t="shared" si="12"/>
        <v>2442.5400000000664</v>
      </c>
      <c r="AP81" s="20">
        <f t="shared" si="14"/>
        <v>1659.6300000000465</v>
      </c>
      <c r="AQ81" s="20">
        <f t="shared" si="14"/>
        <v>1649.5400000000491</v>
      </c>
      <c r="AR81" s="20">
        <f t="shared" si="14"/>
        <v>444.54000000000178</v>
      </c>
      <c r="AS81" s="20">
        <f t="shared" si="14"/>
        <v>9.3599999999998644</v>
      </c>
      <c r="AT81" s="20">
        <f t="shared" si="14"/>
        <v>1097.4000000000706</v>
      </c>
      <c r="AU81" s="20">
        <f t="shared" si="14"/>
        <v>1591.9200000000656</v>
      </c>
      <c r="AV81" s="20">
        <f t="shared" si="14"/>
        <v>1314.680000000043</v>
      </c>
      <c r="AW81" s="20">
        <f t="shared" si="14"/>
        <v>2709.0599999999758</v>
      </c>
      <c r="AX81" s="20">
        <f t="shared" si="14"/>
        <v>1315.6800000000403</v>
      </c>
      <c r="AY81" s="20">
        <f t="shared" si="14"/>
        <v>1849.989999999987</v>
      </c>
      <c r="AZ81" s="20">
        <f t="shared" si="14"/>
        <v>2056.9899999999434</v>
      </c>
      <c r="BA81" s="17">
        <v>20.85</v>
      </c>
      <c r="BB81" s="17">
        <v>14.19</v>
      </c>
      <c r="BC81" s="17">
        <v>14.13</v>
      </c>
      <c r="BD81" s="17">
        <v>3.81</v>
      </c>
      <c r="BE81" s="17">
        <v>0.08</v>
      </c>
      <c r="BF81" s="17">
        <v>9.43</v>
      </c>
      <c r="BG81" s="17">
        <v>13.7</v>
      </c>
      <c r="BH81" s="17">
        <v>11.33</v>
      </c>
      <c r="BI81" s="17">
        <v>23.37</v>
      </c>
      <c r="BJ81" s="17">
        <v>11.37</v>
      </c>
      <c r="BK81" s="17">
        <v>16</v>
      </c>
      <c r="BL81" s="17">
        <v>17.809999999999999</v>
      </c>
      <c r="BM81" s="20">
        <f t="shared" si="13"/>
        <v>2463.3900000000663</v>
      </c>
      <c r="BN81" s="20">
        <f t="shared" si="15"/>
        <v>1673.8200000000465</v>
      </c>
      <c r="BO81" s="20">
        <f t="shared" si="15"/>
        <v>1663.6700000000492</v>
      </c>
      <c r="BP81" s="20">
        <f t="shared" si="15"/>
        <v>448.35000000000178</v>
      </c>
      <c r="BQ81" s="20">
        <f t="shared" si="15"/>
        <v>9.4399999999998645</v>
      </c>
      <c r="BR81" s="20">
        <f t="shared" si="15"/>
        <v>1106.8300000000706</v>
      </c>
      <c r="BS81" s="20">
        <f t="shared" si="15"/>
        <v>1605.6200000000656</v>
      </c>
      <c r="BT81" s="20">
        <f t="shared" si="15"/>
        <v>1326.010000000043</v>
      </c>
      <c r="BU81" s="20">
        <f t="shared" si="15"/>
        <v>2732.4299999999757</v>
      </c>
      <c r="BV81" s="20">
        <f t="shared" si="15"/>
        <v>1327.0500000000402</v>
      </c>
      <c r="BW81" s="20">
        <f t="shared" si="15"/>
        <v>1865.989999999987</v>
      </c>
      <c r="BX81" s="20">
        <f t="shared" si="15"/>
        <v>2074.7999999999433</v>
      </c>
      <c r="BY81" s="17">
        <f t="shared" si="16"/>
        <v>13325.88000000027</v>
      </c>
      <c r="BZ81" s="17">
        <f t="shared" si="17"/>
        <v>666.29000000000167</v>
      </c>
      <c r="CA81" s="17">
        <f t="shared" si="18"/>
        <v>4305.2300000000168</v>
      </c>
      <c r="CB81" s="17">
        <f t="shared" si="19"/>
        <v>18297.400000000289</v>
      </c>
    </row>
    <row r="82" spans="1:80" x14ac:dyDescent="0.25">
      <c r="A82" t="str">
        <f t="shared" si="9"/>
        <v>EEC.KH2</v>
      </c>
      <c r="B82" s="1" t="s">
        <v>24</v>
      </c>
      <c r="C82" s="1" t="s">
        <v>125</v>
      </c>
      <c r="D82" s="1" t="s">
        <v>125</v>
      </c>
      <c r="E82" s="17">
        <v>2620.0700000000652</v>
      </c>
      <c r="F82" s="17">
        <v>562.19000000000233</v>
      </c>
      <c r="G82" s="17">
        <v>124.47000000000116</v>
      </c>
      <c r="H82" s="17">
        <v>698.10999999998603</v>
      </c>
      <c r="I82" s="17">
        <v>819.73999999999069</v>
      </c>
      <c r="J82" s="17">
        <v>906.85999999998603</v>
      </c>
      <c r="K82" s="17">
        <v>1164.609999999986</v>
      </c>
      <c r="L82" s="17">
        <v>972.84999999997672</v>
      </c>
      <c r="M82" s="17">
        <v>1461.5699999999488</v>
      </c>
      <c r="N82" s="17">
        <v>909.89000000001397</v>
      </c>
      <c r="O82" s="17">
        <v>1147.890000000014</v>
      </c>
      <c r="P82" s="17">
        <v>1513.2999999998137</v>
      </c>
      <c r="Q82" s="20">
        <v>131</v>
      </c>
      <c r="R82" s="20">
        <v>28.110000000000127</v>
      </c>
      <c r="S82" s="20">
        <v>6.2200000000000273</v>
      </c>
      <c r="T82" s="20">
        <v>34.909999999999854</v>
      </c>
      <c r="U82" s="20">
        <v>40.990000000000691</v>
      </c>
      <c r="V82" s="20">
        <v>45.349999999999454</v>
      </c>
      <c r="W82" s="20">
        <v>58.230000000000473</v>
      </c>
      <c r="X82" s="20">
        <v>48.640000000000327</v>
      </c>
      <c r="Y82" s="20">
        <v>73.079999999999927</v>
      </c>
      <c r="Z82" s="20">
        <v>45.5</v>
      </c>
      <c r="AA82" s="20">
        <v>57.399999999999636</v>
      </c>
      <c r="AB82" s="20">
        <v>75.670000000000073</v>
      </c>
      <c r="AC82" s="17">
        <v>844.09999999999127</v>
      </c>
      <c r="AD82" s="17">
        <v>179.79999999999927</v>
      </c>
      <c r="AE82" s="17">
        <v>39.549999999999272</v>
      </c>
      <c r="AF82" s="17">
        <v>220.47000000000116</v>
      </c>
      <c r="AG82" s="17">
        <v>257.54000000000087</v>
      </c>
      <c r="AH82" s="17">
        <v>283.37000000000262</v>
      </c>
      <c r="AI82" s="17">
        <v>362</v>
      </c>
      <c r="AJ82" s="17">
        <v>300.7300000000032</v>
      </c>
      <c r="AK82" s="17">
        <v>449.33999999999651</v>
      </c>
      <c r="AL82" s="17">
        <v>278.2300000000032</v>
      </c>
      <c r="AM82" s="17">
        <v>349.05999999999767</v>
      </c>
      <c r="AN82" s="17">
        <v>457.69000000000233</v>
      </c>
      <c r="AO82" s="20">
        <f t="shared" si="12"/>
        <v>3595.1700000000565</v>
      </c>
      <c r="AP82" s="20">
        <f t="shared" si="14"/>
        <v>770.10000000000173</v>
      </c>
      <c r="AQ82" s="20">
        <f t="shared" si="14"/>
        <v>170.24000000000046</v>
      </c>
      <c r="AR82" s="20">
        <f t="shared" si="14"/>
        <v>953.48999999998705</v>
      </c>
      <c r="AS82" s="20">
        <f t="shared" si="14"/>
        <v>1118.2699999999923</v>
      </c>
      <c r="AT82" s="20">
        <f t="shared" si="14"/>
        <v>1235.5799999999881</v>
      </c>
      <c r="AU82" s="20">
        <f t="shared" si="14"/>
        <v>1584.8399999999865</v>
      </c>
      <c r="AV82" s="20">
        <f t="shared" si="14"/>
        <v>1322.2199999999802</v>
      </c>
      <c r="AW82" s="20">
        <f t="shared" si="14"/>
        <v>1983.9899999999452</v>
      </c>
      <c r="AX82" s="20">
        <f t="shared" si="14"/>
        <v>1233.6200000000172</v>
      </c>
      <c r="AY82" s="20">
        <f t="shared" si="14"/>
        <v>1554.3500000000113</v>
      </c>
      <c r="AZ82" s="20">
        <f t="shared" si="14"/>
        <v>2046.6599999998161</v>
      </c>
      <c r="BA82" s="17">
        <v>30.69</v>
      </c>
      <c r="BB82" s="17">
        <v>6.58</v>
      </c>
      <c r="BC82" s="17">
        <v>1.46</v>
      </c>
      <c r="BD82" s="17">
        <v>8.18</v>
      </c>
      <c r="BE82" s="17">
        <v>9.6</v>
      </c>
      <c r="BF82" s="17">
        <v>10.62</v>
      </c>
      <c r="BG82" s="17">
        <v>13.64</v>
      </c>
      <c r="BH82" s="17">
        <v>11.39</v>
      </c>
      <c r="BI82" s="17">
        <v>17.12</v>
      </c>
      <c r="BJ82" s="17">
        <v>10.66</v>
      </c>
      <c r="BK82" s="17">
        <v>13.44</v>
      </c>
      <c r="BL82" s="17">
        <v>17.72</v>
      </c>
      <c r="BM82" s="20">
        <f t="shared" si="13"/>
        <v>3625.8600000000565</v>
      </c>
      <c r="BN82" s="20">
        <f t="shared" si="15"/>
        <v>776.68000000000177</v>
      </c>
      <c r="BO82" s="20">
        <f t="shared" si="15"/>
        <v>171.70000000000047</v>
      </c>
      <c r="BP82" s="20">
        <f t="shared" si="15"/>
        <v>961.669999999987</v>
      </c>
      <c r="BQ82" s="20">
        <f t="shared" si="15"/>
        <v>1127.8699999999922</v>
      </c>
      <c r="BR82" s="20">
        <f t="shared" si="15"/>
        <v>1246.199999999988</v>
      </c>
      <c r="BS82" s="20">
        <f t="shared" si="15"/>
        <v>1598.4799999999866</v>
      </c>
      <c r="BT82" s="20">
        <f t="shared" si="15"/>
        <v>1333.6099999999803</v>
      </c>
      <c r="BU82" s="20">
        <f t="shared" si="15"/>
        <v>2001.1099999999451</v>
      </c>
      <c r="BV82" s="20">
        <f t="shared" si="15"/>
        <v>1244.2800000000173</v>
      </c>
      <c r="BW82" s="20">
        <f t="shared" si="15"/>
        <v>1567.7900000000113</v>
      </c>
      <c r="BX82" s="20">
        <f t="shared" si="15"/>
        <v>2064.3799999998159</v>
      </c>
      <c r="BY82" s="17">
        <f t="shared" si="16"/>
        <v>12901.549999999785</v>
      </c>
      <c r="BZ82" s="17">
        <f t="shared" si="17"/>
        <v>645.10000000000059</v>
      </c>
      <c r="CA82" s="17">
        <f t="shared" si="18"/>
        <v>4172.9799999999968</v>
      </c>
      <c r="CB82" s="17">
        <f t="shared" si="19"/>
        <v>17719.629999999783</v>
      </c>
    </row>
    <row r="83" spans="1:80" x14ac:dyDescent="0.25">
      <c r="A83" t="str">
        <f t="shared" si="9"/>
        <v>KHW.KHW1</v>
      </c>
      <c r="B83" s="1" t="s">
        <v>128</v>
      </c>
      <c r="C83" s="1" t="s">
        <v>129</v>
      </c>
      <c r="D83" s="1" t="s">
        <v>129</v>
      </c>
      <c r="E83" s="17">
        <v>839.75</v>
      </c>
      <c r="F83" s="17">
        <v>337.0099999999984</v>
      </c>
      <c r="G83" s="17">
        <v>379.81999999999971</v>
      </c>
      <c r="H83" s="17">
        <v>220.9900000000016</v>
      </c>
      <c r="I83" s="17">
        <v>272.29999999999927</v>
      </c>
      <c r="J83" s="17">
        <v>155.89000000000124</v>
      </c>
      <c r="K83" s="17">
        <v>112.95999999999913</v>
      </c>
      <c r="L83" s="17">
        <v>118.63999999999942</v>
      </c>
      <c r="M83" s="17">
        <v>437.14000000000669</v>
      </c>
      <c r="N83" s="17">
        <v>239.65000000000146</v>
      </c>
      <c r="O83" s="17">
        <v>742.80999999999767</v>
      </c>
      <c r="P83" s="17">
        <v>319.54999999999927</v>
      </c>
      <c r="Q83" s="20">
        <v>41.990000000000236</v>
      </c>
      <c r="R83" s="20">
        <v>16.849999999999909</v>
      </c>
      <c r="S83" s="20">
        <v>18.990000000000009</v>
      </c>
      <c r="T83" s="20">
        <v>11.049999999999955</v>
      </c>
      <c r="U83" s="20">
        <v>13.620000000000005</v>
      </c>
      <c r="V83" s="20">
        <v>7.7900000000000205</v>
      </c>
      <c r="W83" s="20">
        <v>5.6400000000000432</v>
      </c>
      <c r="X83" s="20">
        <v>5.92999999999995</v>
      </c>
      <c r="Y83" s="20">
        <v>21.8599999999999</v>
      </c>
      <c r="Z83" s="20">
        <v>11.980000000000018</v>
      </c>
      <c r="AA83" s="20">
        <v>37.140000000000327</v>
      </c>
      <c r="AB83" s="20">
        <v>15.970000000000027</v>
      </c>
      <c r="AC83" s="17">
        <v>270.54000000000087</v>
      </c>
      <c r="AD83" s="17">
        <v>107.77999999999975</v>
      </c>
      <c r="AE83" s="17">
        <v>120.67000000000007</v>
      </c>
      <c r="AF83" s="17">
        <v>69.789999999999509</v>
      </c>
      <c r="AG83" s="17">
        <v>85.550000000000182</v>
      </c>
      <c r="AH83" s="17">
        <v>48.710000000000036</v>
      </c>
      <c r="AI83" s="17">
        <v>35.1099999999999</v>
      </c>
      <c r="AJ83" s="17">
        <v>36.680000000000291</v>
      </c>
      <c r="AK83" s="17">
        <v>134.38999999999942</v>
      </c>
      <c r="AL83" s="17">
        <v>73.2800000000002</v>
      </c>
      <c r="AM83" s="17">
        <v>225.8799999999992</v>
      </c>
      <c r="AN83" s="17">
        <v>96.649999999999636</v>
      </c>
      <c r="AO83" s="20">
        <f t="shared" si="12"/>
        <v>1152.2800000000011</v>
      </c>
      <c r="AP83" s="20">
        <f t="shared" si="14"/>
        <v>461.63999999999805</v>
      </c>
      <c r="AQ83" s="20">
        <f t="shared" si="14"/>
        <v>519.47999999999979</v>
      </c>
      <c r="AR83" s="20">
        <f t="shared" si="14"/>
        <v>301.83000000000106</v>
      </c>
      <c r="AS83" s="20">
        <f t="shared" si="14"/>
        <v>371.46999999999946</v>
      </c>
      <c r="AT83" s="20">
        <f t="shared" si="14"/>
        <v>212.39000000000129</v>
      </c>
      <c r="AU83" s="20">
        <f t="shared" si="14"/>
        <v>153.70999999999907</v>
      </c>
      <c r="AV83" s="20">
        <f t="shared" si="14"/>
        <v>161.24999999999966</v>
      </c>
      <c r="AW83" s="20">
        <f t="shared" si="14"/>
        <v>593.39000000000601</v>
      </c>
      <c r="AX83" s="20">
        <f t="shared" si="14"/>
        <v>324.91000000000167</v>
      </c>
      <c r="AY83" s="20">
        <f t="shared" si="14"/>
        <v>1005.8299999999972</v>
      </c>
      <c r="AZ83" s="20">
        <f t="shared" si="14"/>
        <v>432.16999999999894</v>
      </c>
      <c r="BA83" s="17">
        <v>9.84</v>
      </c>
      <c r="BB83" s="17">
        <v>3.95</v>
      </c>
      <c r="BC83" s="17">
        <v>4.45</v>
      </c>
      <c r="BD83" s="17">
        <v>2.59</v>
      </c>
      <c r="BE83" s="17">
        <v>3.19</v>
      </c>
      <c r="BF83" s="17">
        <v>1.83</v>
      </c>
      <c r="BG83" s="17">
        <v>1.32</v>
      </c>
      <c r="BH83" s="17">
        <v>1.39</v>
      </c>
      <c r="BI83" s="17">
        <v>5.12</v>
      </c>
      <c r="BJ83" s="17">
        <v>2.81</v>
      </c>
      <c r="BK83" s="17">
        <v>8.6999999999999993</v>
      </c>
      <c r="BL83" s="17">
        <v>3.74</v>
      </c>
      <c r="BM83" s="20">
        <f t="shared" si="13"/>
        <v>1162.120000000001</v>
      </c>
      <c r="BN83" s="20">
        <f t="shared" si="15"/>
        <v>465.58999999999804</v>
      </c>
      <c r="BO83" s="20">
        <f t="shared" si="15"/>
        <v>523.92999999999984</v>
      </c>
      <c r="BP83" s="20">
        <f t="shared" si="15"/>
        <v>304.42000000000104</v>
      </c>
      <c r="BQ83" s="20">
        <f t="shared" si="15"/>
        <v>374.65999999999946</v>
      </c>
      <c r="BR83" s="20">
        <f t="shared" si="15"/>
        <v>214.22000000000131</v>
      </c>
      <c r="BS83" s="20">
        <f t="shared" si="15"/>
        <v>155.02999999999906</v>
      </c>
      <c r="BT83" s="20">
        <f t="shared" si="15"/>
        <v>162.63999999999965</v>
      </c>
      <c r="BU83" s="20">
        <f t="shared" si="15"/>
        <v>598.51000000000602</v>
      </c>
      <c r="BV83" s="20">
        <f t="shared" si="15"/>
        <v>327.72000000000168</v>
      </c>
      <c r="BW83" s="20">
        <f t="shared" si="15"/>
        <v>1014.5299999999972</v>
      </c>
      <c r="BX83" s="20">
        <f t="shared" si="15"/>
        <v>435.90999999999894</v>
      </c>
      <c r="BY83" s="17">
        <f t="shared" si="16"/>
        <v>4176.5100000000039</v>
      </c>
      <c r="BZ83" s="17">
        <f t="shared" si="17"/>
        <v>208.8100000000004</v>
      </c>
      <c r="CA83" s="17">
        <f t="shared" si="18"/>
        <v>1353.9599999999989</v>
      </c>
      <c r="CB83" s="17">
        <f t="shared" si="19"/>
        <v>5739.2800000000025</v>
      </c>
    </row>
    <row r="84" spans="1:80" x14ac:dyDescent="0.25">
      <c r="A84" t="str">
        <f t="shared" si="9"/>
        <v>MANH.SPCIMP</v>
      </c>
      <c r="B84" s="1" t="s">
        <v>130</v>
      </c>
      <c r="C84" s="1" t="s">
        <v>131</v>
      </c>
      <c r="D84" s="1" t="s">
        <v>73</v>
      </c>
      <c r="E84" s="17">
        <v>185.05999999999995</v>
      </c>
      <c r="F84" s="17">
        <v>816.30999999999767</v>
      </c>
      <c r="G84" s="17">
        <v>738.72999999999956</v>
      </c>
      <c r="H84" s="17">
        <v>783.20000000000073</v>
      </c>
      <c r="I84" s="17">
        <v>971.26000000000204</v>
      </c>
      <c r="J84" s="17">
        <v>978.48999999999796</v>
      </c>
      <c r="K84" s="17">
        <v>1507.6500000000015</v>
      </c>
      <c r="L84" s="17">
        <v>312.54000000000087</v>
      </c>
      <c r="M84" s="17">
        <v>80.129999999999882</v>
      </c>
      <c r="N84" s="17">
        <v>134.69999999999982</v>
      </c>
      <c r="O84" s="17">
        <v>331.14000000000124</v>
      </c>
      <c r="P84" s="17">
        <v>173.03999999999996</v>
      </c>
      <c r="Q84" s="20">
        <v>9.2599999999999909</v>
      </c>
      <c r="R84" s="20">
        <v>40.819999999999936</v>
      </c>
      <c r="S84" s="20">
        <v>36.940000000000055</v>
      </c>
      <c r="T84" s="20">
        <v>39.159999999999968</v>
      </c>
      <c r="U84" s="20">
        <v>48.560000000000059</v>
      </c>
      <c r="V84" s="20">
        <v>48.930000000000064</v>
      </c>
      <c r="W84" s="20">
        <v>75.379999999999882</v>
      </c>
      <c r="X84" s="20">
        <v>15.629999999999995</v>
      </c>
      <c r="Y84" s="20">
        <v>4</v>
      </c>
      <c r="Z84" s="20">
        <v>6.7399999999999949</v>
      </c>
      <c r="AA84" s="20">
        <v>16.550000000000011</v>
      </c>
      <c r="AB84" s="20">
        <v>8.6599999999999966</v>
      </c>
      <c r="AC84" s="17">
        <v>59.620000000000118</v>
      </c>
      <c r="AD84" s="17">
        <v>261.07999999999993</v>
      </c>
      <c r="AE84" s="17">
        <v>234.72000000000025</v>
      </c>
      <c r="AF84" s="17">
        <v>247.35000000000036</v>
      </c>
      <c r="AG84" s="17">
        <v>305.13999999999942</v>
      </c>
      <c r="AH84" s="17">
        <v>305.75</v>
      </c>
      <c r="AI84" s="17">
        <v>468.6200000000008</v>
      </c>
      <c r="AJ84" s="17">
        <v>96.620000000000118</v>
      </c>
      <c r="AK84" s="17">
        <v>24.629999999999995</v>
      </c>
      <c r="AL84" s="17">
        <v>41.189999999999941</v>
      </c>
      <c r="AM84" s="17">
        <v>100.69000000000005</v>
      </c>
      <c r="AN84" s="17">
        <v>52.329999999999927</v>
      </c>
      <c r="AO84" s="20">
        <f t="shared" si="12"/>
        <v>253.94000000000005</v>
      </c>
      <c r="AP84" s="20">
        <f t="shared" si="14"/>
        <v>1118.2099999999975</v>
      </c>
      <c r="AQ84" s="20">
        <f t="shared" si="14"/>
        <v>1010.3899999999999</v>
      </c>
      <c r="AR84" s="20">
        <f t="shared" si="14"/>
        <v>1069.7100000000009</v>
      </c>
      <c r="AS84" s="20">
        <f t="shared" si="14"/>
        <v>1324.9600000000014</v>
      </c>
      <c r="AT84" s="20">
        <f t="shared" si="14"/>
        <v>1333.169999999998</v>
      </c>
      <c r="AU84" s="20">
        <f t="shared" si="14"/>
        <v>2051.6500000000024</v>
      </c>
      <c r="AV84" s="20">
        <f t="shared" si="14"/>
        <v>424.79000000000099</v>
      </c>
      <c r="AW84" s="20">
        <f t="shared" si="14"/>
        <v>108.75999999999988</v>
      </c>
      <c r="AX84" s="20">
        <f t="shared" si="14"/>
        <v>182.62999999999977</v>
      </c>
      <c r="AY84" s="20">
        <f t="shared" si="14"/>
        <v>448.3800000000013</v>
      </c>
      <c r="AZ84" s="20">
        <f t="shared" si="14"/>
        <v>234.02999999999989</v>
      </c>
      <c r="BA84" s="17">
        <v>2.17</v>
      </c>
      <c r="BB84" s="17">
        <v>9.56</v>
      </c>
      <c r="BC84" s="17">
        <v>8.65</v>
      </c>
      <c r="BD84" s="17">
        <v>9.17</v>
      </c>
      <c r="BE84" s="17">
        <v>11.38</v>
      </c>
      <c r="BF84" s="17">
        <v>11.46</v>
      </c>
      <c r="BG84" s="17">
        <v>17.66</v>
      </c>
      <c r="BH84" s="17">
        <v>3.66</v>
      </c>
      <c r="BI84" s="17">
        <v>0.94</v>
      </c>
      <c r="BJ84" s="17">
        <v>1.58</v>
      </c>
      <c r="BK84" s="17">
        <v>3.88</v>
      </c>
      <c r="BL84" s="17">
        <v>2.0299999999999998</v>
      </c>
      <c r="BM84" s="20">
        <f t="shared" si="13"/>
        <v>256.11000000000007</v>
      </c>
      <c r="BN84" s="20">
        <f t="shared" si="15"/>
        <v>1127.7699999999975</v>
      </c>
      <c r="BO84" s="20">
        <f t="shared" si="15"/>
        <v>1019.0399999999998</v>
      </c>
      <c r="BP84" s="20">
        <f t="shared" si="15"/>
        <v>1078.880000000001</v>
      </c>
      <c r="BQ84" s="20">
        <f t="shared" si="15"/>
        <v>1336.3400000000015</v>
      </c>
      <c r="BR84" s="20">
        <f t="shared" si="15"/>
        <v>1344.6299999999981</v>
      </c>
      <c r="BS84" s="20">
        <f t="shared" si="15"/>
        <v>2069.3100000000022</v>
      </c>
      <c r="BT84" s="20">
        <f t="shared" si="15"/>
        <v>428.45000000000101</v>
      </c>
      <c r="BU84" s="20">
        <f t="shared" si="15"/>
        <v>109.69999999999987</v>
      </c>
      <c r="BV84" s="20">
        <f t="shared" si="15"/>
        <v>184.20999999999978</v>
      </c>
      <c r="BW84" s="20">
        <f t="shared" si="15"/>
        <v>452.2600000000013</v>
      </c>
      <c r="BX84" s="20">
        <f t="shared" si="15"/>
        <v>236.05999999999989</v>
      </c>
      <c r="BY84" s="17">
        <f t="shared" si="16"/>
        <v>7012.2500000000009</v>
      </c>
      <c r="BZ84" s="17">
        <f t="shared" si="17"/>
        <v>350.63</v>
      </c>
      <c r="CA84" s="17">
        <f t="shared" si="18"/>
        <v>2279.8800000000015</v>
      </c>
      <c r="CB84" s="17">
        <f t="shared" si="19"/>
        <v>9642.760000000002</v>
      </c>
    </row>
    <row r="85" spans="1:80" x14ac:dyDescent="0.25">
      <c r="A85" t="str">
        <f t="shared" si="9"/>
        <v>MEGE.MEG1</v>
      </c>
      <c r="B85" s="1" t="s">
        <v>132</v>
      </c>
      <c r="C85" s="1" t="s">
        <v>133</v>
      </c>
      <c r="D85" s="1" t="s">
        <v>133</v>
      </c>
      <c r="E85" s="17">
        <v>0</v>
      </c>
      <c r="F85" s="17">
        <v>0</v>
      </c>
      <c r="G85" s="17">
        <v>0</v>
      </c>
      <c r="H85" s="17">
        <v>0</v>
      </c>
      <c r="I85" s="17">
        <v>0</v>
      </c>
      <c r="J85" s="17">
        <v>0</v>
      </c>
      <c r="K85" s="17">
        <v>0</v>
      </c>
      <c r="L85" s="17">
        <v>0</v>
      </c>
      <c r="M85" s="17">
        <v>-59.270000000004075</v>
      </c>
      <c r="N85" s="17">
        <v>-82.070000000006985</v>
      </c>
      <c r="O85" s="17">
        <v>-106</v>
      </c>
      <c r="P85" s="17">
        <v>-238.38000000000466</v>
      </c>
      <c r="Q85" s="20">
        <v>0</v>
      </c>
      <c r="R85" s="20">
        <v>0</v>
      </c>
      <c r="S85" s="20">
        <v>0</v>
      </c>
      <c r="T85" s="20">
        <v>0</v>
      </c>
      <c r="U85" s="20">
        <v>0</v>
      </c>
      <c r="V85" s="20">
        <v>0</v>
      </c>
      <c r="W85" s="20">
        <v>0</v>
      </c>
      <c r="X85" s="20">
        <v>0</v>
      </c>
      <c r="Y85" s="20">
        <v>-2.9599999999999795</v>
      </c>
      <c r="Z85" s="20">
        <v>-4.1100000000000136</v>
      </c>
      <c r="AA85" s="20">
        <v>-5.2999999999999545</v>
      </c>
      <c r="AB85" s="20">
        <v>-11.920000000000073</v>
      </c>
      <c r="AC85" s="17">
        <v>0</v>
      </c>
      <c r="AD85" s="17">
        <v>0</v>
      </c>
      <c r="AE85" s="17">
        <v>0</v>
      </c>
      <c r="AF85" s="17">
        <v>0</v>
      </c>
      <c r="AG85" s="17">
        <v>0</v>
      </c>
      <c r="AH85" s="17">
        <v>0</v>
      </c>
      <c r="AI85" s="17">
        <v>0</v>
      </c>
      <c r="AJ85" s="17">
        <v>0</v>
      </c>
      <c r="AK85" s="17">
        <v>-18.220000000000255</v>
      </c>
      <c r="AL85" s="17">
        <v>-25.099999999999454</v>
      </c>
      <c r="AM85" s="17">
        <v>-32.239999999999782</v>
      </c>
      <c r="AN85" s="17">
        <v>-72.100000000000364</v>
      </c>
      <c r="AO85" s="20">
        <f t="shared" si="12"/>
        <v>0</v>
      </c>
      <c r="AP85" s="20">
        <f t="shared" si="14"/>
        <v>0</v>
      </c>
      <c r="AQ85" s="20">
        <f t="shared" si="14"/>
        <v>0</v>
      </c>
      <c r="AR85" s="20">
        <f t="shared" si="14"/>
        <v>0</v>
      </c>
      <c r="AS85" s="20">
        <f t="shared" si="14"/>
        <v>0</v>
      </c>
      <c r="AT85" s="20">
        <f t="shared" si="14"/>
        <v>0</v>
      </c>
      <c r="AU85" s="20">
        <f t="shared" si="14"/>
        <v>0</v>
      </c>
      <c r="AV85" s="20">
        <f t="shared" si="14"/>
        <v>0</v>
      </c>
      <c r="AW85" s="20">
        <f t="shared" si="14"/>
        <v>-80.450000000004309</v>
      </c>
      <c r="AX85" s="20">
        <f t="shared" si="14"/>
        <v>-111.28000000000645</v>
      </c>
      <c r="AY85" s="20">
        <f t="shared" si="14"/>
        <v>-143.53999999999974</v>
      </c>
      <c r="AZ85" s="20">
        <f t="shared" si="14"/>
        <v>-322.40000000000509</v>
      </c>
      <c r="BA85" s="17">
        <v>0</v>
      </c>
      <c r="BB85" s="17">
        <v>0</v>
      </c>
      <c r="BC85" s="17">
        <v>0</v>
      </c>
      <c r="BD85" s="17">
        <v>0</v>
      </c>
      <c r="BE85" s="17">
        <v>0</v>
      </c>
      <c r="BF85" s="17">
        <v>0</v>
      </c>
      <c r="BG85" s="17">
        <v>0</v>
      </c>
      <c r="BH85" s="17">
        <v>0</v>
      </c>
      <c r="BI85" s="17">
        <v>-0.69</v>
      </c>
      <c r="BJ85" s="17">
        <v>-0.96</v>
      </c>
      <c r="BK85" s="17">
        <v>-1.24</v>
      </c>
      <c r="BL85" s="17">
        <v>-2.79</v>
      </c>
      <c r="BM85" s="20">
        <f t="shared" si="13"/>
        <v>0</v>
      </c>
      <c r="BN85" s="20">
        <f t="shared" si="15"/>
        <v>0</v>
      </c>
      <c r="BO85" s="20">
        <f t="shared" si="15"/>
        <v>0</v>
      </c>
      <c r="BP85" s="20">
        <f t="shared" si="15"/>
        <v>0</v>
      </c>
      <c r="BQ85" s="20">
        <f t="shared" si="15"/>
        <v>0</v>
      </c>
      <c r="BR85" s="20">
        <f t="shared" si="15"/>
        <v>0</v>
      </c>
      <c r="BS85" s="20">
        <f t="shared" si="15"/>
        <v>0</v>
      </c>
      <c r="BT85" s="20">
        <f t="shared" si="15"/>
        <v>0</v>
      </c>
      <c r="BU85" s="20">
        <f t="shared" si="15"/>
        <v>-81.140000000004306</v>
      </c>
      <c r="BV85" s="20">
        <f t="shared" si="15"/>
        <v>-112.24000000000645</v>
      </c>
      <c r="BW85" s="20">
        <f t="shared" si="15"/>
        <v>-144.77999999999975</v>
      </c>
      <c r="BX85" s="20">
        <f t="shared" si="15"/>
        <v>-325.19000000000511</v>
      </c>
      <c r="BY85" s="17">
        <f t="shared" si="16"/>
        <v>-485.72000000001572</v>
      </c>
      <c r="BZ85" s="17">
        <f t="shared" si="17"/>
        <v>-24.29000000000002</v>
      </c>
      <c r="CA85" s="17">
        <f t="shared" si="18"/>
        <v>-153.33999999999986</v>
      </c>
      <c r="CB85" s="17">
        <f t="shared" si="19"/>
        <v>-663.3500000000156</v>
      </c>
    </row>
    <row r="86" spans="1:80" x14ac:dyDescent="0.25">
      <c r="A86" t="str">
        <f t="shared" si="9"/>
        <v>ASEI.MKR1</v>
      </c>
      <c r="B86" s="1" t="s">
        <v>690</v>
      </c>
      <c r="C86" s="1" t="s">
        <v>136</v>
      </c>
      <c r="D86" s="1" t="s">
        <v>136</v>
      </c>
      <c r="E86" s="17">
        <v>0</v>
      </c>
      <c r="F86" s="17">
        <v>0</v>
      </c>
      <c r="G86" s="17">
        <v>0</v>
      </c>
      <c r="H86" s="17">
        <v>0</v>
      </c>
      <c r="I86" s="17">
        <v>0</v>
      </c>
      <c r="J86" s="17">
        <v>0</v>
      </c>
      <c r="K86" s="17">
        <v>0</v>
      </c>
      <c r="L86" s="17">
        <v>0</v>
      </c>
      <c r="M86" s="17">
        <v>0</v>
      </c>
      <c r="N86" s="17">
        <v>0</v>
      </c>
      <c r="O86" s="17">
        <v>0</v>
      </c>
      <c r="P86" s="17">
        <v>0</v>
      </c>
      <c r="Q86" s="20">
        <v>0</v>
      </c>
      <c r="R86" s="20">
        <v>0</v>
      </c>
      <c r="S86" s="20">
        <v>0</v>
      </c>
      <c r="T86" s="20">
        <v>0</v>
      </c>
      <c r="U86" s="20">
        <v>0</v>
      </c>
      <c r="V86" s="20">
        <v>0</v>
      </c>
      <c r="W86" s="20">
        <v>0</v>
      </c>
      <c r="X86" s="20">
        <v>0</v>
      </c>
      <c r="Y86" s="20">
        <v>0</v>
      </c>
      <c r="Z86" s="20">
        <v>0</v>
      </c>
      <c r="AA86" s="20">
        <v>0</v>
      </c>
      <c r="AB86" s="20">
        <v>0</v>
      </c>
      <c r="AC86" s="17">
        <v>0</v>
      </c>
      <c r="AD86" s="17">
        <v>0</v>
      </c>
      <c r="AE86" s="17">
        <v>0</v>
      </c>
      <c r="AF86" s="17">
        <v>0</v>
      </c>
      <c r="AG86" s="17">
        <v>0</v>
      </c>
      <c r="AH86" s="17">
        <v>0</v>
      </c>
      <c r="AI86" s="17">
        <v>0</v>
      </c>
      <c r="AJ86" s="17">
        <v>0</v>
      </c>
      <c r="AK86" s="17">
        <v>0</v>
      </c>
      <c r="AL86" s="17">
        <v>0</v>
      </c>
      <c r="AM86" s="17">
        <v>0</v>
      </c>
      <c r="AN86" s="17">
        <v>0</v>
      </c>
      <c r="AO86" s="20">
        <f t="shared" si="12"/>
        <v>0</v>
      </c>
      <c r="AP86" s="20">
        <f t="shared" si="14"/>
        <v>0</v>
      </c>
      <c r="AQ86" s="20">
        <f t="shared" si="14"/>
        <v>0</v>
      </c>
      <c r="AR86" s="20">
        <f t="shared" si="14"/>
        <v>0</v>
      </c>
      <c r="AS86" s="20">
        <f t="shared" si="14"/>
        <v>0</v>
      </c>
      <c r="AT86" s="20">
        <f t="shared" si="14"/>
        <v>0</v>
      </c>
      <c r="AU86" s="20">
        <f t="shared" si="14"/>
        <v>0</v>
      </c>
      <c r="AV86" s="20">
        <f t="shared" si="14"/>
        <v>0</v>
      </c>
      <c r="AW86" s="20">
        <f t="shared" si="14"/>
        <v>0</v>
      </c>
      <c r="AX86" s="20">
        <f t="shared" si="14"/>
        <v>0</v>
      </c>
      <c r="AY86" s="20">
        <f t="shared" si="14"/>
        <v>0</v>
      </c>
      <c r="AZ86" s="20">
        <f t="shared" si="14"/>
        <v>0</v>
      </c>
      <c r="BA86" s="17">
        <v>0</v>
      </c>
      <c r="BB86" s="17">
        <v>0</v>
      </c>
      <c r="BC86" s="17">
        <v>0</v>
      </c>
      <c r="BD86" s="17">
        <v>0</v>
      </c>
      <c r="BE86" s="17">
        <v>0</v>
      </c>
      <c r="BF86" s="17">
        <v>0</v>
      </c>
      <c r="BG86" s="17">
        <v>0</v>
      </c>
      <c r="BH86" s="17">
        <v>0</v>
      </c>
      <c r="BI86" s="17">
        <v>0</v>
      </c>
      <c r="BJ86" s="17">
        <v>0</v>
      </c>
      <c r="BK86" s="17">
        <v>0</v>
      </c>
      <c r="BL86" s="17">
        <v>0</v>
      </c>
      <c r="BM86" s="20">
        <f t="shared" si="13"/>
        <v>0</v>
      </c>
      <c r="BN86" s="20">
        <f t="shared" si="15"/>
        <v>0</v>
      </c>
      <c r="BO86" s="20">
        <f t="shared" si="15"/>
        <v>0</v>
      </c>
      <c r="BP86" s="20">
        <f t="shared" si="15"/>
        <v>0</v>
      </c>
      <c r="BQ86" s="20">
        <f t="shared" si="15"/>
        <v>0</v>
      </c>
      <c r="BR86" s="20">
        <f t="shared" si="15"/>
        <v>0</v>
      </c>
      <c r="BS86" s="20">
        <f t="shared" si="15"/>
        <v>0</v>
      </c>
      <c r="BT86" s="20">
        <f t="shared" si="15"/>
        <v>0</v>
      </c>
      <c r="BU86" s="20">
        <f t="shared" si="15"/>
        <v>0</v>
      </c>
      <c r="BV86" s="20">
        <f t="shared" si="15"/>
        <v>0</v>
      </c>
      <c r="BW86" s="20">
        <f t="shared" si="15"/>
        <v>0</v>
      </c>
      <c r="BX86" s="20">
        <f t="shared" si="15"/>
        <v>0</v>
      </c>
      <c r="BY86" s="17">
        <f t="shared" si="16"/>
        <v>0</v>
      </c>
      <c r="BZ86" s="17">
        <f t="shared" si="17"/>
        <v>0</v>
      </c>
      <c r="CA86" s="17">
        <f t="shared" si="18"/>
        <v>0</v>
      </c>
      <c r="CB86" s="17">
        <f t="shared" si="19"/>
        <v>0</v>
      </c>
    </row>
    <row r="87" spans="1:80" x14ac:dyDescent="0.25">
      <c r="A87" t="str">
        <f t="shared" si="9"/>
        <v>SCE.MKR1</v>
      </c>
      <c r="B87" s="1" t="s">
        <v>135</v>
      </c>
      <c r="C87" s="1" t="s">
        <v>136</v>
      </c>
      <c r="D87" s="1" t="s">
        <v>136</v>
      </c>
      <c r="E87" s="17">
        <v>0</v>
      </c>
      <c r="F87" s="17">
        <v>-544.64999999999418</v>
      </c>
      <c r="G87" s="17">
        <v>-534.96000000002095</v>
      </c>
      <c r="H87" s="17">
        <v>-318.34999999997672</v>
      </c>
      <c r="I87" s="17">
        <v>-312.91000000000349</v>
      </c>
      <c r="J87" s="17">
        <v>-323.55000000001746</v>
      </c>
      <c r="K87" s="17">
        <v>-449.26000000000931</v>
      </c>
      <c r="L87" s="17">
        <v>-362.60000000000582</v>
      </c>
      <c r="M87" s="17">
        <v>-839.35999999998603</v>
      </c>
      <c r="N87" s="17">
        <v>-381.72000000000116</v>
      </c>
      <c r="O87" s="17">
        <v>-653.94000000000233</v>
      </c>
      <c r="P87" s="17">
        <v>-705.65000000002328</v>
      </c>
      <c r="Q87" s="20">
        <v>0</v>
      </c>
      <c r="R87" s="20">
        <v>-27.240000000000236</v>
      </c>
      <c r="S87" s="20">
        <v>-26.740000000000236</v>
      </c>
      <c r="T87" s="20">
        <v>-15.909999999999854</v>
      </c>
      <c r="U87" s="20">
        <v>-15.650000000000091</v>
      </c>
      <c r="V87" s="20">
        <v>-16.170000000000073</v>
      </c>
      <c r="W87" s="20">
        <v>-22.470000000000255</v>
      </c>
      <c r="X87" s="20">
        <v>-18.129999999999882</v>
      </c>
      <c r="Y87" s="20">
        <v>-41.970000000000255</v>
      </c>
      <c r="Z87" s="20">
        <v>-19.089999999999691</v>
      </c>
      <c r="AA87" s="20">
        <v>-32.700000000000273</v>
      </c>
      <c r="AB87" s="20">
        <v>-35.279999999999745</v>
      </c>
      <c r="AC87" s="17">
        <v>0</v>
      </c>
      <c r="AD87" s="17">
        <v>-174.20000000000073</v>
      </c>
      <c r="AE87" s="17">
        <v>-169.97000000000116</v>
      </c>
      <c r="AF87" s="17">
        <v>-100.53999999999905</v>
      </c>
      <c r="AG87" s="17">
        <v>-98.309999999999491</v>
      </c>
      <c r="AH87" s="17">
        <v>-101.09999999999854</v>
      </c>
      <c r="AI87" s="17">
        <v>-139.63999999999942</v>
      </c>
      <c r="AJ87" s="17">
        <v>-112.09000000000015</v>
      </c>
      <c r="AK87" s="17">
        <v>-258.04999999999927</v>
      </c>
      <c r="AL87" s="17">
        <v>-116.72000000000116</v>
      </c>
      <c r="AM87" s="17">
        <v>-198.86000000000058</v>
      </c>
      <c r="AN87" s="17">
        <v>-213.41999999999825</v>
      </c>
      <c r="AO87" s="20">
        <f t="shared" si="12"/>
        <v>0</v>
      </c>
      <c r="AP87" s="20">
        <f t="shared" si="14"/>
        <v>-746.08999999999514</v>
      </c>
      <c r="AQ87" s="20">
        <f t="shared" si="14"/>
        <v>-731.67000000002236</v>
      </c>
      <c r="AR87" s="20">
        <f t="shared" si="14"/>
        <v>-434.79999999997563</v>
      </c>
      <c r="AS87" s="20">
        <f t="shared" si="14"/>
        <v>-426.87000000000307</v>
      </c>
      <c r="AT87" s="20">
        <f t="shared" si="14"/>
        <v>-440.82000000001608</v>
      </c>
      <c r="AU87" s="20">
        <f t="shared" si="14"/>
        <v>-611.37000000000899</v>
      </c>
      <c r="AV87" s="20">
        <f t="shared" si="14"/>
        <v>-492.82000000000585</v>
      </c>
      <c r="AW87" s="20">
        <f t="shared" si="14"/>
        <v>-1139.3799999999856</v>
      </c>
      <c r="AX87" s="20">
        <f t="shared" si="14"/>
        <v>-517.53000000000202</v>
      </c>
      <c r="AY87" s="20">
        <f t="shared" si="14"/>
        <v>-885.50000000000318</v>
      </c>
      <c r="AZ87" s="20">
        <f t="shared" si="14"/>
        <v>-954.35000000002128</v>
      </c>
      <c r="BA87" s="17">
        <v>0</v>
      </c>
      <c r="BB87" s="17">
        <v>-6.38</v>
      </c>
      <c r="BC87" s="17">
        <v>-6.27</v>
      </c>
      <c r="BD87" s="17">
        <v>-3.73</v>
      </c>
      <c r="BE87" s="17">
        <v>-3.66</v>
      </c>
      <c r="BF87" s="17">
        <v>-3.79</v>
      </c>
      <c r="BG87" s="17">
        <v>-5.26</v>
      </c>
      <c r="BH87" s="17">
        <v>-4.25</v>
      </c>
      <c r="BI87" s="17">
        <v>-9.83</v>
      </c>
      <c r="BJ87" s="17">
        <v>-4.47</v>
      </c>
      <c r="BK87" s="17">
        <v>-7.66</v>
      </c>
      <c r="BL87" s="17">
        <v>-8.26</v>
      </c>
      <c r="BM87" s="20">
        <f t="shared" si="13"/>
        <v>0</v>
      </c>
      <c r="BN87" s="20">
        <f t="shared" si="15"/>
        <v>-752.46999999999514</v>
      </c>
      <c r="BO87" s="20">
        <f t="shared" si="15"/>
        <v>-737.94000000002234</v>
      </c>
      <c r="BP87" s="20">
        <f t="shared" si="15"/>
        <v>-438.52999999997564</v>
      </c>
      <c r="BQ87" s="20">
        <f t="shared" si="15"/>
        <v>-430.5300000000031</v>
      </c>
      <c r="BR87" s="20">
        <f t="shared" si="15"/>
        <v>-444.6100000000161</v>
      </c>
      <c r="BS87" s="20">
        <f t="shared" si="15"/>
        <v>-616.63000000000898</v>
      </c>
      <c r="BT87" s="20">
        <f t="shared" si="15"/>
        <v>-497.07000000000585</v>
      </c>
      <c r="BU87" s="20">
        <f t="shared" si="15"/>
        <v>-1149.2099999999855</v>
      </c>
      <c r="BV87" s="20">
        <f t="shared" si="15"/>
        <v>-522.00000000000205</v>
      </c>
      <c r="BW87" s="20">
        <f t="shared" si="15"/>
        <v>-893.16000000000315</v>
      </c>
      <c r="BX87" s="20">
        <f t="shared" si="15"/>
        <v>-962.61000000002127</v>
      </c>
      <c r="BY87" s="17">
        <f t="shared" si="16"/>
        <v>-5426.9500000000407</v>
      </c>
      <c r="BZ87" s="17">
        <f t="shared" si="17"/>
        <v>-271.35000000000059</v>
      </c>
      <c r="CA87" s="17">
        <f t="shared" si="18"/>
        <v>-1746.459999999998</v>
      </c>
      <c r="CB87" s="17">
        <f t="shared" si="19"/>
        <v>-7444.7600000000393</v>
      </c>
    </row>
    <row r="88" spans="1:80" x14ac:dyDescent="0.25">
      <c r="A88" t="str">
        <f t="shared" si="9"/>
        <v>TCN.MKRC</v>
      </c>
      <c r="B88" s="1" t="s">
        <v>33</v>
      </c>
      <c r="C88" s="1" t="s">
        <v>137</v>
      </c>
      <c r="D88" s="1" t="s">
        <v>137</v>
      </c>
      <c r="E88" s="17">
        <v>-3485.4800000000978</v>
      </c>
      <c r="F88" s="17">
        <v>-1757.3399999999674</v>
      </c>
      <c r="G88" s="17">
        <v>-1562.460000000021</v>
      </c>
      <c r="H88" s="17">
        <v>-1058.2799999999697</v>
      </c>
      <c r="I88" s="17">
        <v>-959.88000000000466</v>
      </c>
      <c r="J88" s="17">
        <v>-1063.1000000000349</v>
      </c>
      <c r="K88" s="17">
        <v>-1101.6699999999837</v>
      </c>
      <c r="L88" s="17">
        <v>-1129.6200000000536</v>
      </c>
      <c r="M88" s="17">
        <v>-967.85000000000582</v>
      </c>
      <c r="N88" s="17">
        <v>-1224.0200000000186</v>
      </c>
      <c r="O88" s="17">
        <v>-1697.9899999999907</v>
      </c>
      <c r="P88" s="17">
        <v>-1945.9700000000303</v>
      </c>
      <c r="Q88" s="20">
        <v>-174.27000000000044</v>
      </c>
      <c r="R88" s="20">
        <v>-87.869999999999891</v>
      </c>
      <c r="S88" s="20">
        <v>-78.119999999999891</v>
      </c>
      <c r="T88" s="20">
        <v>-52.920000000000073</v>
      </c>
      <c r="U88" s="20">
        <v>-47.990000000000009</v>
      </c>
      <c r="V88" s="20">
        <v>-53.150000000000091</v>
      </c>
      <c r="W88" s="20">
        <v>-55.079999999999927</v>
      </c>
      <c r="X88" s="20">
        <v>-56.480000000000018</v>
      </c>
      <c r="Y88" s="20">
        <v>-48.3900000000001</v>
      </c>
      <c r="Z88" s="20">
        <v>-61.200000000000273</v>
      </c>
      <c r="AA88" s="20">
        <v>-84.899999999999636</v>
      </c>
      <c r="AB88" s="20">
        <v>-97.289999999999964</v>
      </c>
      <c r="AC88" s="17">
        <v>-1122.9200000000055</v>
      </c>
      <c r="AD88" s="17">
        <v>-562.04999999999927</v>
      </c>
      <c r="AE88" s="17">
        <v>-496.43999999999869</v>
      </c>
      <c r="AF88" s="17">
        <v>-334.21999999999935</v>
      </c>
      <c r="AG88" s="17">
        <v>-301.56999999999971</v>
      </c>
      <c r="AH88" s="17">
        <v>-332.18000000000029</v>
      </c>
      <c r="AI88" s="17">
        <v>-342.43000000000029</v>
      </c>
      <c r="AJ88" s="17">
        <v>-349.20000000000073</v>
      </c>
      <c r="AK88" s="17">
        <v>-297.53999999999905</v>
      </c>
      <c r="AL88" s="17">
        <v>-374.29000000000087</v>
      </c>
      <c r="AM88" s="17">
        <v>-516.34000000000015</v>
      </c>
      <c r="AN88" s="17">
        <v>-588.54999999999927</v>
      </c>
      <c r="AO88" s="20">
        <f t="shared" si="12"/>
        <v>-4782.6700000001038</v>
      </c>
      <c r="AP88" s="20">
        <f t="shared" si="14"/>
        <v>-2407.2599999999666</v>
      </c>
      <c r="AQ88" s="20">
        <f t="shared" si="14"/>
        <v>-2137.0200000000195</v>
      </c>
      <c r="AR88" s="20">
        <f t="shared" si="14"/>
        <v>-1445.4199999999691</v>
      </c>
      <c r="AS88" s="20">
        <f t="shared" si="14"/>
        <v>-1309.4400000000044</v>
      </c>
      <c r="AT88" s="20">
        <f t="shared" si="14"/>
        <v>-1448.4300000000353</v>
      </c>
      <c r="AU88" s="20">
        <f t="shared" si="14"/>
        <v>-1499.1799999999839</v>
      </c>
      <c r="AV88" s="20">
        <f t="shared" si="14"/>
        <v>-1535.3000000000543</v>
      </c>
      <c r="AW88" s="20">
        <f t="shared" si="14"/>
        <v>-1313.780000000005</v>
      </c>
      <c r="AX88" s="20">
        <f t="shared" si="14"/>
        <v>-1659.5100000000198</v>
      </c>
      <c r="AY88" s="20">
        <f t="shared" si="14"/>
        <v>-2299.2299999999905</v>
      </c>
      <c r="AZ88" s="20">
        <f t="shared" si="14"/>
        <v>-2631.8100000000295</v>
      </c>
      <c r="BA88" s="17">
        <v>-40.82</v>
      </c>
      <c r="BB88" s="17">
        <v>-20.58</v>
      </c>
      <c r="BC88" s="17">
        <v>-18.3</v>
      </c>
      <c r="BD88" s="17">
        <v>-12.39</v>
      </c>
      <c r="BE88" s="17">
        <v>-11.24</v>
      </c>
      <c r="BF88" s="17">
        <v>-12.45</v>
      </c>
      <c r="BG88" s="17">
        <v>-12.9</v>
      </c>
      <c r="BH88" s="17">
        <v>-13.23</v>
      </c>
      <c r="BI88" s="17">
        <v>-11.34</v>
      </c>
      <c r="BJ88" s="17">
        <v>-14.34</v>
      </c>
      <c r="BK88" s="17">
        <v>-19.89</v>
      </c>
      <c r="BL88" s="17">
        <v>-22.79</v>
      </c>
      <c r="BM88" s="20">
        <f t="shared" si="13"/>
        <v>-4823.4900000001035</v>
      </c>
      <c r="BN88" s="20">
        <f t="shared" si="15"/>
        <v>-2427.8399999999665</v>
      </c>
      <c r="BO88" s="20">
        <f t="shared" si="15"/>
        <v>-2155.3200000000197</v>
      </c>
      <c r="BP88" s="20">
        <f t="shared" si="15"/>
        <v>-1457.8099999999692</v>
      </c>
      <c r="BQ88" s="20">
        <f t="shared" si="15"/>
        <v>-1320.6800000000044</v>
      </c>
      <c r="BR88" s="20">
        <f t="shared" si="15"/>
        <v>-1460.8800000000354</v>
      </c>
      <c r="BS88" s="20">
        <f t="shared" si="15"/>
        <v>-1512.079999999984</v>
      </c>
      <c r="BT88" s="20">
        <f t="shared" si="15"/>
        <v>-1548.5300000000543</v>
      </c>
      <c r="BU88" s="20">
        <f t="shared" si="15"/>
        <v>-1325.1200000000049</v>
      </c>
      <c r="BV88" s="20">
        <f t="shared" si="15"/>
        <v>-1673.8500000000197</v>
      </c>
      <c r="BW88" s="20">
        <f t="shared" si="15"/>
        <v>-2319.1199999999903</v>
      </c>
      <c r="BX88" s="20">
        <f t="shared" si="15"/>
        <v>-2654.6000000000295</v>
      </c>
      <c r="BY88" s="17">
        <f t="shared" si="16"/>
        <v>-17953.660000000178</v>
      </c>
      <c r="BZ88" s="17">
        <f t="shared" si="17"/>
        <v>-897.66000000000031</v>
      </c>
      <c r="CA88" s="17">
        <f t="shared" si="18"/>
        <v>-5828.0000000000027</v>
      </c>
      <c r="CB88" s="17">
        <f t="shared" si="19"/>
        <v>-24679.320000000182</v>
      </c>
    </row>
    <row r="89" spans="1:80" x14ac:dyDescent="0.25">
      <c r="A89" t="str">
        <f t="shared" si="9"/>
        <v>MSCG.BCHIMP</v>
      </c>
      <c r="B89" s="1" t="s">
        <v>138</v>
      </c>
      <c r="C89" s="1" t="s">
        <v>139</v>
      </c>
      <c r="D89" s="1" t="s">
        <v>21</v>
      </c>
      <c r="E89" s="17">
        <v>38.830000000000382</v>
      </c>
      <c r="F89" s="17">
        <v>3.5800000000000409</v>
      </c>
      <c r="G89" s="17">
        <v>3.0000000000000027E-2</v>
      </c>
      <c r="H89" s="17">
        <v>0</v>
      </c>
      <c r="I89" s="17">
        <v>0</v>
      </c>
      <c r="J89" s="17">
        <v>0</v>
      </c>
      <c r="K89" s="17">
        <v>0</v>
      </c>
      <c r="L89" s="17">
        <v>0</v>
      </c>
      <c r="M89" s="17">
        <v>0</v>
      </c>
      <c r="N89" s="17">
        <v>0</v>
      </c>
      <c r="O89" s="17">
        <v>1.0000000000000009E-2</v>
      </c>
      <c r="P89" s="17">
        <v>0</v>
      </c>
      <c r="Q89" s="20">
        <v>1.9399999999999977</v>
      </c>
      <c r="R89" s="20">
        <v>0.18000000000000149</v>
      </c>
      <c r="S89" s="20">
        <v>0</v>
      </c>
      <c r="T89" s="20">
        <v>0</v>
      </c>
      <c r="U89" s="20">
        <v>0</v>
      </c>
      <c r="V89" s="20">
        <v>0</v>
      </c>
      <c r="W89" s="20">
        <v>0</v>
      </c>
      <c r="X89" s="20">
        <v>0</v>
      </c>
      <c r="Y89" s="20">
        <v>0</v>
      </c>
      <c r="Z89" s="20">
        <v>0</v>
      </c>
      <c r="AA89" s="20">
        <v>0</v>
      </c>
      <c r="AB89" s="20">
        <v>0</v>
      </c>
      <c r="AC89" s="17">
        <v>12.509999999999991</v>
      </c>
      <c r="AD89" s="17">
        <v>1.1500000000000057</v>
      </c>
      <c r="AE89" s="17">
        <v>9.9999999999998979E-3</v>
      </c>
      <c r="AF89" s="17">
        <v>0</v>
      </c>
      <c r="AG89" s="17">
        <v>0</v>
      </c>
      <c r="AH89" s="17">
        <v>0</v>
      </c>
      <c r="AI89" s="17">
        <v>0</v>
      </c>
      <c r="AJ89" s="17">
        <v>0</v>
      </c>
      <c r="AK89" s="17">
        <v>0</v>
      </c>
      <c r="AL89" s="17">
        <v>0</v>
      </c>
      <c r="AM89" s="17">
        <v>0</v>
      </c>
      <c r="AN89" s="17">
        <v>0</v>
      </c>
      <c r="AO89" s="20">
        <f t="shared" si="12"/>
        <v>53.280000000000371</v>
      </c>
      <c r="AP89" s="20">
        <f t="shared" si="14"/>
        <v>4.9100000000000481</v>
      </c>
      <c r="AQ89" s="20">
        <f t="shared" si="14"/>
        <v>3.9999999999999925E-2</v>
      </c>
      <c r="AR89" s="20">
        <f t="shared" si="14"/>
        <v>0</v>
      </c>
      <c r="AS89" s="20">
        <f t="shared" si="14"/>
        <v>0</v>
      </c>
      <c r="AT89" s="20">
        <f t="shared" si="14"/>
        <v>0</v>
      </c>
      <c r="AU89" s="20">
        <f t="shared" si="14"/>
        <v>0</v>
      </c>
      <c r="AV89" s="20">
        <f t="shared" si="14"/>
        <v>0</v>
      </c>
      <c r="AW89" s="20">
        <f t="shared" si="14"/>
        <v>0</v>
      </c>
      <c r="AX89" s="20">
        <f t="shared" si="14"/>
        <v>0</v>
      </c>
      <c r="AY89" s="20">
        <f t="shared" si="14"/>
        <v>1.0000000000000009E-2</v>
      </c>
      <c r="AZ89" s="20">
        <f t="shared" si="14"/>
        <v>0</v>
      </c>
      <c r="BA89" s="17">
        <v>0.45</v>
      </c>
      <c r="BB89" s="17">
        <v>0.04</v>
      </c>
      <c r="BC89" s="17">
        <v>0</v>
      </c>
      <c r="BD89" s="17">
        <v>0</v>
      </c>
      <c r="BE89" s="17">
        <v>0</v>
      </c>
      <c r="BF89" s="17">
        <v>0</v>
      </c>
      <c r="BG89" s="17">
        <v>0</v>
      </c>
      <c r="BH89" s="17">
        <v>0</v>
      </c>
      <c r="BI89" s="17">
        <v>0</v>
      </c>
      <c r="BJ89" s="17">
        <v>0</v>
      </c>
      <c r="BK89" s="17">
        <v>0</v>
      </c>
      <c r="BL89" s="17">
        <v>0</v>
      </c>
      <c r="BM89" s="20">
        <f t="shared" si="13"/>
        <v>53.730000000000373</v>
      </c>
      <c r="BN89" s="20">
        <f t="shared" si="15"/>
        <v>4.9500000000000481</v>
      </c>
      <c r="BO89" s="20">
        <f t="shared" si="15"/>
        <v>3.9999999999999925E-2</v>
      </c>
      <c r="BP89" s="20">
        <f t="shared" si="15"/>
        <v>0</v>
      </c>
      <c r="BQ89" s="20">
        <f t="shared" si="15"/>
        <v>0</v>
      </c>
      <c r="BR89" s="20">
        <f t="shared" si="15"/>
        <v>0</v>
      </c>
      <c r="BS89" s="20">
        <f t="shared" si="15"/>
        <v>0</v>
      </c>
      <c r="BT89" s="20">
        <f t="shared" si="15"/>
        <v>0</v>
      </c>
      <c r="BU89" s="20">
        <f t="shared" si="15"/>
        <v>0</v>
      </c>
      <c r="BV89" s="20">
        <f t="shared" si="15"/>
        <v>0</v>
      </c>
      <c r="BW89" s="20">
        <f t="shared" si="15"/>
        <v>1.0000000000000009E-2</v>
      </c>
      <c r="BX89" s="20">
        <f t="shared" si="15"/>
        <v>0</v>
      </c>
      <c r="BY89" s="17">
        <f t="shared" si="16"/>
        <v>42.450000000000422</v>
      </c>
      <c r="BZ89" s="17">
        <f t="shared" si="17"/>
        <v>2.1199999999999992</v>
      </c>
      <c r="CA89" s="17">
        <f t="shared" si="18"/>
        <v>14.159999999999995</v>
      </c>
      <c r="CB89" s="17">
        <f t="shared" si="19"/>
        <v>58.730000000000416</v>
      </c>
    </row>
    <row r="90" spans="1:80" x14ac:dyDescent="0.25">
      <c r="A90" t="str">
        <f t="shared" si="9"/>
        <v>APNC.NOVAGEN15M</v>
      </c>
      <c r="B90" s="1" t="s">
        <v>142</v>
      </c>
      <c r="C90" s="1" t="s">
        <v>143</v>
      </c>
      <c r="D90" s="1" t="s">
        <v>143</v>
      </c>
      <c r="E90" s="17">
        <v>2230.0500000000029</v>
      </c>
      <c r="F90" s="17">
        <v>907.82999999999447</v>
      </c>
      <c r="G90" s="17">
        <v>760.52999999999884</v>
      </c>
      <c r="H90" s="17">
        <v>408.92000000000189</v>
      </c>
      <c r="I90" s="17">
        <v>181.38000000000102</v>
      </c>
      <c r="J90" s="17">
        <v>439</v>
      </c>
      <c r="K90" s="17">
        <v>666.7599999999984</v>
      </c>
      <c r="L90" s="17">
        <v>593.27999999999884</v>
      </c>
      <c r="M90" s="17">
        <v>1399.0999999999985</v>
      </c>
      <c r="N90" s="17">
        <v>331.93000000000029</v>
      </c>
      <c r="O90" s="17">
        <v>807.11000000000058</v>
      </c>
      <c r="P90" s="17">
        <v>778.4900000000016</v>
      </c>
      <c r="Q90" s="20">
        <v>111.5</v>
      </c>
      <c r="R90" s="20">
        <v>45.400000000000091</v>
      </c>
      <c r="S90" s="20">
        <v>38.019999999999982</v>
      </c>
      <c r="T90" s="20">
        <v>20.450000000000045</v>
      </c>
      <c r="U90" s="20">
        <v>9.0699999999999932</v>
      </c>
      <c r="V90" s="20">
        <v>21.949999999999932</v>
      </c>
      <c r="W90" s="20">
        <v>33.330000000000155</v>
      </c>
      <c r="X90" s="20">
        <v>29.670000000000073</v>
      </c>
      <c r="Y90" s="20">
        <v>69.949999999999818</v>
      </c>
      <c r="Z90" s="20">
        <v>16.589999999999918</v>
      </c>
      <c r="AA90" s="20">
        <v>40.349999999999909</v>
      </c>
      <c r="AB90" s="20">
        <v>38.930000000000064</v>
      </c>
      <c r="AC90" s="17">
        <v>718.45000000000073</v>
      </c>
      <c r="AD90" s="17">
        <v>290.36000000000058</v>
      </c>
      <c r="AE90" s="17">
        <v>241.63999999999942</v>
      </c>
      <c r="AF90" s="17">
        <v>129.14000000000033</v>
      </c>
      <c r="AG90" s="17">
        <v>56.990000000000236</v>
      </c>
      <c r="AH90" s="17">
        <v>137.17000000000007</v>
      </c>
      <c r="AI90" s="17">
        <v>207.25</v>
      </c>
      <c r="AJ90" s="17">
        <v>183.40000000000055</v>
      </c>
      <c r="AK90" s="17">
        <v>430.13000000000102</v>
      </c>
      <c r="AL90" s="17">
        <v>101.5</v>
      </c>
      <c r="AM90" s="17">
        <v>245.4399999999996</v>
      </c>
      <c r="AN90" s="17">
        <v>235.44999999999982</v>
      </c>
      <c r="AO90" s="20">
        <f t="shared" si="12"/>
        <v>3060.0000000000036</v>
      </c>
      <c r="AP90" s="20">
        <f t="shared" si="14"/>
        <v>1243.5899999999951</v>
      </c>
      <c r="AQ90" s="20">
        <f t="shared" si="14"/>
        <v>1040.1899999999982</v>
      </c>
      <c r="AR90" s="20">
        <f t="shared" si="14"/>
        <v>558.51000000000226</v>
      </c>
      <c r="AS90" s="20">
        <f t="shared" si="14"/>
        <v>247.44000000000125</v>
      </c>
      <c r="AT90" s="20">
        <f t="shared" si="14"/>
        <v>598.12</v>
      </c>
      <c r="AU90" s="20">
        <f t="shared" si="14"/>
        <v>907.33999999999855</v>
      </c>
      <c r="AV90" s="20">
        <f t="shared" ref="AP90:AZ113" si="20">L90+X90+AJ90</f>
        <v>806.34999999999945</v>
      </c>
      <c r="AW90" s="20">
        <f t="shared" si="20"/>
        <v>1899.1799999999994</v>
      </c>
      <c r="AX90" s="20">
        <f t="shared" si="20"/>
        <v>450.02000000000021</v>
      </c>
      <c r="AY90" s="20">
        <f t="shared" si="20"/>
        <v>1092.9000000000001</v>
      </c>
      <c r="AZ90" s="20">
        <f t="shared" si="20"/>
        <v>1052.8700000000015</v>
      </c>
      <c r="BA90" s="17">
        <v>26.12</v>
      </c>
      <c r="BB90" s="17">
        <v>10.63</v>
      </c>
      <c r="BC90" s="17">
        <v>8.91</v>
      </c>
      <c r="BD90" s="17">
        <v>4.79</v>
      </c>
      <c r="BE90" s="17">
        <v>2.12</v>
      </c>
      <c r="BF90" s="17">
        <v>5.14</v>
      </c>
      <c r="BG90" s="17">
        <v>7.81</v>
      </c>
      <c r="BH90" s="17">
        <v>6.95</v>
      </c>
      <c r="BI90" s="17">
        <v>16.39</v>
      </c>
      <c r="BJ90" s="17">
        <v>3.89</v>
      </c>
      <c r="BK90" s="17">
        <v>9.4499999999999993</v>
      </c>
      <c r="BL90" s="17">
        <v>9.1199999999999992</v>
      </c>
      <c r="BM90" s="20">
        <f t="shared" si="13"/>
        <v>3086.1200000000035</v>
      </c>
      <c r="BN90" s="20">
        <f t="shared" si="15"/>
        <v>1254.2199999999953</v>
      </c>
      <c r="BO90" s="20">
        <f t="shared" si="15"/>
        <v>1049.0999999999983</v>
      </c>
      <c r="BP90" s="20">
        <f t="shared" si="15"/>
        <v>563.30000000000223</v>
      </c>
      <c r="BQ90" s="20">
        <f t="shared" si="15"/>
        <v>249.56000000000125</v>
      </c>
      <c r="BR90" s="20">
        <f t="shared" si="15"/>
        <v>603.26</v>
      </c>
      <c r="BS90" s="20">
        <f t="shared" si="15"/>
        <v>915.1499999999985</v>
      </c>
      <c r="BT90" s="20">
        <f t="shared" ref="BN90:BX113" si="21">AV90+BH90</f>
        <v>813.2999999999995</v>
      </c>
      <c r="BU90" s="20">
        <f t="shared" si="21"/>
        <v>1915.5699999999995</v>
      </c>
      <c r="BV90" s="20">
        <f t="shared" si="21"/>
        <v>453.9100000000002</v>
      </c>
      <c r="BW90" s="20">
        <f t="shared" si="21"/>
        <v>1102.3500000000001</v>
      </c>
      <c r="BX90" s="20">
        <f t="shared" si="21"/>
        <v>1061.9900000000014</v>
      </c>
      <c r="BY90" s="17">
        <f t="shared" si="16"/>
        <v>9504.3799999999974</v>
      </c>
      <c r="BZ90" s="17">
        <f t="shared" si="17"/>
        <v>475.21</v>
      </c>
      <c r="CA90" s="17">
        <f t="shared" si="18"/>
        <v>3088.2400000000011</v>
      </c>
      <c r="CB90" s="17">
        <f t="shared" si="19"/>
        <v>13067.83</v>
      </c>
    </row>
    <row r="91" spans="1:80" x14ac:dyDescent="0.25">
      <c r="A91" t="str">
        <f t="shared" si="9"/>
        <v>NPC.NPC1</v>
      </c>
      <c r="B91" s="1" t="s">
        <v>144</v>
      </c>
      <c r="C91" s="1" t="s">
        <v>145</v>
      </c>
      <c r="D91" s="1" t="s">
        <v>145</v>
      </c>
      <c r="E91" s="17">
        <v>18.280000000002474</v>
      </c>
      <c r="F91" s="17">
        <v>1</v>
      </c>
      <c r="G91" s="17">
        <v>1.0199999999999818</v>
      </c>
      <c r="H91" s="17">
        <v>0.44999999999993179</v>
      </c>
      <c r="I91" s="17">
        <v>0.88000000000010914</v>
      </c>
      <c r="J91" s="17">
        <v>1.6900000000000546</v>
      </c>
      <c r="K91" s="17">
        <v>2.8099999999999454</v>
      </c>
      <c r="L91" s="17">
        <v>5.2399999999997817</v>
      </c>
      <c r="M91" s="17">
        <v>13</v>
      </c>
      <c r="N91" s="17">
        <v>0.26000000000004775</v>
      </c>
      <c r="O91" s="17">
        <v>7.9099999999998545</v>
      </c>
      <c r="P91" s="17">
        <v>10</v>
      </c>
      <c r="Q91" s="20">
        <v>0.92000000000007276</v>
      </c>
      <c r="R91" s="20">
        <v>5.0000000000004263E-2</v>
      </c>
      <c r="S91" s="20">
        <v>4.9999999999997158E-2</v>
      </c>
      <c r="T91" s="20">
        <v>2.000000000000135E-2</v>
      </c>
      <c r="U91" s="20">
        <v>5.0000000000000711E-2</v>
      </c>
      <c r="V91" s="20">
        <v>7.9999999999998295E-2</v>
      </c>
      <c r="W91" s="20">
        <v>0.14000000000000057</v>
      </c>
      <c r="X91" s="20">
        <v>0.25999999999999091</v>
      </c>
      <c r="Y91" s="20">
        <v>0.64999999999997726</v>
      </c>
      <c r="Z91" s="20">
        <v>9.9999999999997868E-3</v>
      </c>
      <c r="AA91" s="20">
        <v>0.40000000000003411</v>
      </c>
      <c r="AB91" s="20">
        <v>0.5</v>
      </c>
      <c r="AC91" s="17">
        <v>5.8899999999998727</v>
      </c>
      <c r="AD91" s="17">
        <v>0.31999999999999318</v>
      </c>
      <c r="AE91" s="17">
        <v>0.3200000000000216</v>
      </c>
      <c r="AF91" s="17">
        <v>0.15000000000000568</v>
      </c>
      <c r="AG91" s="17">
        <v>0.28000000000000114</v>
      </c>
      <c r="AH91" s="17">
        <v>0.51999999999998181</v>
      </c>
      <c r="AI91" s="17">
        <v>0.87999999999999545</v>
      </c>
      <c r="AJ91" s="17">
        <v>1.6200000000001182</v>
      </c>
      <c r="AK91" s="17">
        <v>4</v>
      </c>
      <c r="AL91" s="17">
        <v>7.9999999999998295E-2</v>
      </c>
      <c r="AM91" s="17">
        <v>2.4100000000000819</v>
      </c>
      <c r="AN91" s="17">
        <v>3.0299999999999727</v>
      </c>
      <c r="AO91" s="20">
        <f t="shared" si="12"/>
        <v>25.090000000002419</v>
      </c>
      <c r="AP91" s="20">
        <f t="shared" si="20"/>
        <v>1.3699999999999974</v>
      </c>
      <c r="AQ91" s="20">
        <f t="shared" si="20"/>
        <v>1.3900000000000006</v>
      </c>
      <c r="AR91" s="20">
        <f t="shared" si="20"/>
        <v>0.61999999999993882</v>
      </c>
      <c r="AS91" s="20">
        <f t="shared" si="20"/>
        <v>1.210000000000111</v>
      </c>
      <c r="AT91" s="20">
        <f t="shared" si="20"/>
        <v>2.2900000000000347</v>
      </c>
      <c r="AU91" s="20">
        <f t="shared" si="20"/>
        <v>3.8299999999999415</v>
      </c>
      <c r="AV91" s="20">
        <f t="shared" si="20"/>
        <v>7.1199999999998909</v>
      </c>
      <c r="AW91" s="20">
        <f t="shared" si="20"/>
        <v>17.649999999999977</v>
      </c>
      <c r="AX91" s="20">
        <f t="shared" si="20"/>
        <v>0.35000000000004583</v>
      </c>
      <c r="AY91" s="20">
        <f t="shared" si="20"/>
        <v>10.71999999999997</v>
      </c>
      <c r="AZ91" s="20">
        <f t="shared" si="20"/>
        <v>13.529999999999973</v>
      </c>
      <c r="BA91" s="17">
        <v>0.21</v>
      </c>
      <c r="BB91" s="17">
        <v>0.01</v>
      </c>
      <c r="BC91" s="17">
        <v>0.01</v>
      </c>
      <c r="BD91" s="17">
        <v>0.01</v>
      </c>
      <c r="BE91" s="17">
        <v>0.01</v>
      </c>
      <c r="BF91" s="17">
        <v>0.02</v>
      </c>
      <c r="BG91" s="17">
        <v>0.03</v>
      </c>
      <c r="BH91" s="17">
        <v>0.06</v>
      </c>
      <c r="BI91" s="17">
        <v>0.15</v>
      </c>
      <c r="BJ91" s="17">
        <v>0</v>
      </c>
      <c r="BK91" s="17">
        <v>0.09</v>
      </c>
      <c r="BL91" s="17">
        <v>0.12</v>
      </c>
      <c r="BM91" s="20">
        <f t="shared" si="13"/>
        <v>25.30000000000242</v>
      </c>
      <c r="BN91" s="20">
        <f t="shared" si="21"/>
        <v>1.3799999999999975</v>
      </c>
      <c r="BO91" s="20">
        <f t="shared" si="21"/>
        <v>1.4000000000000006</v>
      </c>
      <c r="BP91" s="20">
        <f t="shared" si="21"/>
        <v>0.62999999999993883</v>
      </c>
      <c r="BQ91" s="20">
        <f t="shared" si="21"/>
        <v>1.220000000000111</v>
      </c>
      <c r="BR91" s="20">
        <f t="shared" si="21"/>
        <v>2.3100000000000347</v>
      </c>
      <c r="BS91" s="20">
        <f t="shared" si="21"/>
        <v>3.8599999999999413</v>
      </c>
      <c r="BT91" s="20">
        <f t="shared" si="21"/>
        <v>7.1799999999998905</v>
      </c>
      <c r="BU91" s="20">
        <f t="shared" si="21"/>
        <v>17.799999999999976</v>
      </c>
      <c r="BV91" s="20">
        <f t="shared" si="21"/>
        <v>0.35000000000004583</v>
      </c>
      <c r="BW91" s="20">
        <f t="shared" si="21"/>
        <v>10.80999999999997</v>
      </c>
      <c r="BX91" s="20">
        <f t="shared" si="21"/>
        <v>13.649999999999972</v>
      </c>
      <c r="BY91" s="17">
        <f t="shared" si="16"/>
        <v>62.540000000002181</v>
      </c>
      <c r="BZ91" s="17">
        <f t="shared" si="17"/>
        <v>3.1300000000000772</v>
      </c>
      <c r="CA91" s="17">
        <f t="shared" si="18"/>
        <v>20.220000000000049</v>
      </c>
      <c r="CB91" s="17">
        <f t="shared" si="19"/>
        <v>85.890000000002317</v>
      </c>
    </row>
    <row r="92" spans="1:80" x14ac:dyDescent="0.25">
      <c r="A92" t="str">
        <f t="shared" si="9"/>
        <v>GPI.NPP1</v>
      </c>
      <c r="B92" s="1" t="s">
        <v>146</v>
      </c>
      <c r="C92" s="1" t="s">
        <v>147</v>
      </c>
      <c r="D92" s="1" t="s">
        <v>147</v>
      </c>
      <c r="E92" s="17">
        <v>243.8399999999674</v>
      </c>
      <c r="F92" s="17">
        <v>21.789999999997235</v>
      </c>
      <c r="G92" s="17">
        <v>21.849999999998545</v>
      </c>
      <c r="H92" s="17">
        <v>6.430000000000291</v>
      </c>
      <c r="I92" s="17">
        <v>18.380000000001019</v>
      </c>
      <c r="J92" s="17">
        <v>45.680000000000291</v>
      </c>
      <c r="K92" s="17">
        <v>71.740000000005239</v>
      </c>
      <c r="L92" s="17">
        <v>41.430000000000291</v>
      </c>
      <c r="M92" s="17">
        <v>279.13000000000466</v>
      </c>
      <c r="N92" s="17">
        <v>4.6900000000005093</v>
      </c>
      <c r="O92" s="17">
        <v>59.080000000001746</v>
      </c>
      <c r="P92" s="17">
        <v>82.040000000008149</v>
      </c>
      <c r="Q92" s="20">
        <v>12.200000000000728</v>
      </c>
      <c r="R92" s="20">
        <v>1.0900000000000318</v>
      </c>
      <c r="S92" s="20">
        <v>1.0899999999999181</v>
      </c>
      <c r="T92" s="20">
        <v>0.31999999999999318</v>
      </c>
      <c r="U92" s="20">
        <v>0.92000000000007276</v>
      </c>
      <c r="V92" s="20">
        <v>2.2899999999999636</v>
      </c>
      <c r="W92" s="20">
        <v>3.5900000000001455</v>
      </c>
      <c r="X92" s="20">
        <v>2.0700000000001637</v>
      </c>
      <c r="Y92" s="20">
        <v>13.959999999999127</v>
      </c>
      <c r="Z92" s="20">
        <v>0.22999999999998977</v>
      </c>
      <c r="AA92" s="20">
        <v>2.959999999999809</v>
      </c>
      <c r="AB92" s="20">
        <v>4.0999999999999091</v>
      </c>
      <c r="AC92" s="17">
        <v>78.559999999997672</v>
      </c>
      <c r="AD92" s="17">
        <v>6.9700000000002547</v>
      </c>
      <c r="AE92" s="17">
        <v>6.9400000000005093</v>
      </c>
      <c r="AF92" s="17">
        <v>2.0300000000002001</v>
      </c>
      <c r="AG92" s="17">
        <v>5.7699999999999818</v>
      </c>
      <c r="AH92" s="17">
        <v>14.280000000000655</v>
      </c>
      <c r="AI92" s="17">
        <v>22.289999999999054</v>
      </c>
      <c r="AJ92" s="17">
        <v>12.809999999999491</v>
      </c>
      <c r="AK92" s="17">
        <v>85.809999999997672</v>
      </c>
      <c r="AL92" s="17">
        <v>1.42999999999995</v>
      </c>
      <c r="AM92" s="17">
        <v>17.959999999999127</v>
      </c>
      <c r="AN92" s="17">
        <v>24.81000000000131</v>
      </c>
      <c r="AO92" s="20">
        <f t="shared" si="12"/>
        <v>334.5999999999658</v>
      </c>
      <c r="AP92" s="20">
        <f t="shared" si="20"/>
        <v>29.849999999997522</v>
      </c>
      <c r="AQ92" s="20">
        <f t="shared" si="20"/>
        <v>29.879999999998972</v>
      </c>
      <c r="AR92" s="20">
        <f t="shared" si="20"/>
        <v>8.7800000000004843</v>
      </c>
      <c r="AS92" s="20">
        <f t="shared" si="20"/>
        <v>25.070000000001073</v>
      </c>
      <c r="AT92" s="20">
        <f t="shared" si="20"/>
        <v>62.250000000000909</v>
      </c>
      <c r="AU92" s="20">
        <f t="shared" si="20"/>
        <v>97.620000000004438</v>
      </c>
      <c r="AV92" s="20">
        <f t="shared" si="20"/>
        <v>56.309999999999945</v>
      </c>
      <c r="AW92" s="20">
        <f t="shared" si="20"/>
        <v>378.90000000000146</v>
      </c>
      <c r="AX92" s="20">
        <f t="shared" si="20"/>
        <v>6.3500000000004491</v>
      </c>
      <c r="AY92" s="20">
        <f t="shared" si="20"/>
        <v>80.000000000000682</v>
      </c>
      <c r="AZ92" s="20">
        <f t="shared" si="20"/>
        <v>110.95000000000937</v>
      </c>
      <c r="BA92" s="17">
        <v>2.86</v>
      </c>
      <c r="BB92" s="17">
        <v>0.26</v>
      </c>
      <c r="BC92" s="17">
        <v>0.26</v>
      </c>
      <c r="BD92" s="17">
        <v>0.08</v>
      </c>
      <c r="BE92" s="17">
        <v>0.22</v>
      </c>
      <c r="BF92" s="17">
        <v>0.54</v>
      </c>
      <c r="BG92" s="17">
        <v>0.84</v>
      </c>
      <c r="BH92" s="17">
        <v>0.49</v>
      </c>
      <c r="BI92" s="17">
        <v>3.27</v>
      </c>
      <c r="BJ92" s="17">
        <v>0.05</v>
      </c>
      <c r="BK92" s="17">
        <v>0.69</v>
      </c>
      <c r="BL92" s="17">
        <v>0.96</v>
      </c>
      <c r="BM92" s="20">
        <f t="shared" si="13"/>
        <v>337.45999999996582</v>
      </c>
      <c r="BN92" s="20">
        <f t="shared" si="21"/>
        <v>30.109999999997523</v>
      </c>
      <c r="BO92" s="20">
        <f t="shared" si="21"/>
        <v>30.139999999998974</v>
      </c>
      <c r="BP92" s="20">
        <f t="shared" si="21"/>
        <v>8.8600000000004844</v>
      </c>
      <c r="BQ92" s="20">
        <f t="shared" si="21"/>
        <v>25.290000000001072</v>
      </c>
      <c r="BR92" s="20">
        <f t="shared" si="21"/>
        <v>62.790000000000909</v>
      </c>
      <c r="BS92" s="20">
        <f t="shared" si="21"/>
        <v>98.460000000004442</v>
      </c>
      <c r="BT92" s="20">
        <f t="shared" si="21"/>
        <v>56.799999999999947</v>
      </c>
      <c r="BU92" s="20">
        <f t="shared" si="21"/>
        <v>382.17000000000144</v>
      </c>
      <c r="BV92" s="20">
        <f t="shared" si="21"/>
        <v>6.4000000000004489</v>
      </c>
      <c r="BW92" s="20">
        <f t="shared" si="21"/>
        <v>80.69000000000068</v>
      </c>
      <c r="BX92" s="20">
        <f t="shared" si="21"/>
        <v>111.91000000000936</v>
      </c>
      <c r="BY92" s="17">
        <f t="shared" si="16"/>
        <v>896.07999999998538</v>
      </c>
      <c r="BZ92" s="17">
        <f t="shared" si="17"/>
        <v>44.819999999999851</v>
      </c>
      <c r="CA92" s="17">
        <f t="shared" si="18"/>
        <v>290.17999999999586</v>
      </c>
      <c r="CB92" s="17">
        <f t="shared" si="19"/>
        <v>1231.0799999999813</v>
      </c>
    </row>
    <row r="93" spans="1:80" x14ac:dyDescent="0.25">
      <c r="A93" t="str">
        <f t="shared" si="9"/>
        <v>NXI.NX01</v>
      </c>
      <c r="B93" s="1" t="s">
        <v>150</v>
      </c>
      <c r="C93" s="1" t="s">
        <v>151</v>
      </c>
      <c r="D93" s="1" t="s">
        <v>151</v>
      </c>
      <c r="E93" s="17">
        <v>1749.6199999999953</v>
      </c>
      <c r="F93" s="17">
        <v>802.74999999998545</v>
      </c>
      <c r="G93" s="17">
        <v>734.85000000000582</v>
      </c>
      <c r="H93" s="17">
        <v>265.05999999999767</v>
      </c>
      <c r="I93" s="17">
        <v>353.11999999999534</v>
      </c>
      <c r="J93" s="17">
        <v>445.94000000000233</v>
      </c>
      <c r="K93" s="17">
        <v>654.73999999999069</v>
      </c>
      <c r="L93" s="17">
        <v>530.54000000000815</v>
      </c>
      <c r="M93" s="17">
        <v>1199.1299999999756</v>
      </c>
      <c r="N93" s="17">
        <v>396.40000000000146</v>
      </c>
      <c r="O93" s="17">
        <v>817.91999999999825</v>
      </c>
      <c r="P93" s="17">
        <v>836.48999999999069</v>
      </c>
      <c r="Q93" s="20">
        <v>87.480000000001382</v>
      </c>
      <c r="R93" s="20">
        <v>40.139999999999418</v>
      </c>
      <c r="S93" s="20">
        <v>36.740000000000236</v>
      </c>
      <c r="T93" s="20">
        <v>13.259999999999991</v>
      </c>
      <c r="U93" s="20">
        <v>17.649999999999864</v>
      </c>
      <c r="V93" s="20">
        <v>22.299999999999727</v>
      </c>
      <c r="W93" s="20">
        <v>32.740000000000236</v>
      </c>
      <c r="X93" s="20">
        <v>26.5300000000002</v>
      </c>
      <c r="Y93" s="20">
        <v>59.960000000000036</v>
      </c>
      <c r="Z93" s="20">
        <v>19.820000000000164</v>
      </c>
      <c r="AA93" s="20">
        <v>40.899999999999636</v>
      </c>
      <c r="AB93" s="20">
        <v>41.829999999999927</v>
      </c>
      <c r="AC93" s="17">
        <v>563.66999999999825</v>
      </c>
      <c r="AD93" s="17">
        <v>256.75</v>
      </c>
      <c r="AE93" s="17">
        <v>233.4800000000032</v>
      </c>
      <c r="AF93" s="17">
        <v>83.709999999999127</v>
      </c>
      <c r="AG93" s="17">
        <v>110.94000000000051</v>
      </c>
      <c r="AH93" s="17">
        <v>139.34999999999854</v>
      </c>
      <c r="AI93" s="17">
        <v>203.51000000000204</v>
      </c>
      <c r="AJ93" s="17">
        <v>164.0099999999984</v>
      </c>
      <c r="AK93" s="17">
        <v>368.65000000000146</v>
      </c>
      <c r="AL93" s="17">
        <v>121.21999999999935</v>
      </c>
      <c r="AM93" s="17">
        <v>248.72000000000116</v>
      </c>
      <c r="AN93" s="17">
        <v>252.98999999999796</v>
      </c>
      <c r="AO93" s="20">
        <f t="shared" si="12"/>
        <v>2400.769999999995</v>
      </c>
      <c r="AP93" s="20">
        <f t="shared" si="20"/>
        <v>1099.6399999999849</v>
      </c>
      <c r="AQ93" s="20">
        <f t="shared" si="20"/>
        <v>1005.0700000000093</v>
      </c>
      <c r="AR93" s="20">
        <f t="shared" si="20"/>
        <v>362.02999999999679</v>
      </c>
      <c r="AS93" s="20">
        <f t="shared" si="20"/>
        <v>481.70999999999572</v>
      </c>
      <c r="AT93" s="20">
        <f t="shared" si="20"/>
        <v>607.5900000000006</v>
      </c>
      <c r="AU93" s="20">
        <f t="shared" si="20"/>
        <v>890.98999999999296</v>
      </c>
      <c r="AV93" s="20">
        <f t="shared" si="20"/>
        <v>721.08000000000675</v>
      </c>
      <c r="AW93" s="20">
        <f t="shared" si="20"/>
        <v>1627.739999999977</v>
      </c>
      <c r="AX93" s="20">
        <f t="shared" si="20"/>
        <v>537.44000000000096</v>
      </c>
      <c r="AY93" s="20">
        <f t="shared" si="20"/>
        <v>1107.5399999999991</v>
      </c>
      <c r="AZ93" s="20">
        <f t="shared" si="20"/>
        <v>1131.3099999999886</v>
      </c>
      <c r="BA93" s="17">
        <v>20.49</v>
      </c>
      <c r="BB93" s="17">
        <v>9.4</v>
      </c>
      <c r="BC93" s="17">
        <v>8.61</v>
      </c>
      <c r="BD93" s="17">
        <v>3.1</v>
      </c>
      <c r="BE93" s="17">
        <v>4.1399999999999997</v>
      </c>
      <c r="BF93" s="17">
        <v>5.22</v>
      </c>
      <c r="BG93" s="17">
        <v>7.67</v>
      </c>
      <c r="BH93" s="17">
        <v>6.21</v>
      </c>
      <c r="BI93" s="17">
        <v>14.04</v>
      </c>
      <c r="BJ93" s="17">
        <v>4.6399999999999997</v>
      </c>
      <c r="BK93" s="17">
        <v>9.58</v>
      </c>
      <c r="BL93" s="17">
        <v>9.8000000000000007</v>
      </c>
      <c r="BM93" s="20">
        <f t="shared" si="13"/>
        <v>2421.2599999999948</v>
      </c>
      <c r="BN93" s="20">
        <f t="shared" si="21"/>
        <v>1109.039999999985</v>
      </c>
      <c r="BO93" s="20">
        <f t="shared" si="21"/>
        <v>1013.6800000000093</v>
      </c>
      <c r="BP93" s="20">
        <f t="shared" si="21"/>
        <v>365.12999999999681</v>
      </c>
      <c r="BQ93" s="20">
        <f t="shared" si="21"/>
        <v>485.8499999999957</v>
      </c>
      <c r="BR93" s="20">
        <f t="shared" si="21"/>
        <v>612.81000000000063</v>
      </c>
      <c r="BS93" s="20">
        <f t="shared" si="21"/>
        <v>898.65999999999292</v>
      </c>
      <c r="BT93" s="20">
        <f t="shared" si="21"/>
        <v>727.29000000000678</v>
      </c>
      <c r="BU93" s="20">
        <f t="shared" si="21"/>
        <v>1641.779999999977</v>
      </c>
      <c r="BV93" s="20">
        <f t="shared" si="21"/>
        <v>542.08000000000095</v>
      </c>
      <c r="BW93" s="20">
        <f t="shared" si="21"/>
        <v>1117.119999999999</v>
      </c>
      <c r="BX93" s="20">
        <f t="shared" si="21"/>
        <v>1141.1099999999885</v>
      </c>
      <c r="BY93" s="17">
        <f t="shared" si="16"/>
        <v>8786.5599999999467</v>
      </c>
      <c r="BZ93" s="17">
        <f t="shared" si="17"/>
        <v>439.35000000000082</v>
      </c>
      <c r="CA93" s="17">
        <f t="shared" si="18"/>
        <v>2849.8999999999996</v>
      </c>
      <c r="CB93" s="17">
        <f t="shared" si="19"/>
        <v>12075.809999999947</v>
      </c>
    </row>
    <row r="94" spans="1:80" x14ac:dyDescent="0.25">
      <c r="A94" t="str">
        <f t="shared" si="9"/>
        <v>NXI.NX02</v>
      </c>
      <c r="B94" s="1" t="s">
        <v>150</v>
      </c>
      <c r="C94" s="1" t="s">
        <v>152</v>
      </c>
      <c r="D94" s="1" t="s">
        <v>152</v>
      </c>
      <c r="E94" s="17">
        <v>0</v>
      </c>
      <c r="F94" s="17">
        <v>0</v>
      </c>
      <c r="G94" s="17">
        <v>0</v>
      </c>
      <c r="H94" s="17">
        <v>0</v>
      </c>
      <c r="I94" s="17">
        <v>-1.0000000009313226E-2</v>
      </c>
      <c r="J94" s="17">
        <v>0</v>
      </c>
      <c r="K94" s="17">
        <v>-1.4551915228366852E-11</v>
      </c>
      <c r="L94" s="17">
        <v>0</v>
      </c>
      <c r="M94" s="17">
        <v>0</v>
      </c>
      <c r="N94" s="17">
        <v>0</v>
      </c>
      <c r="O94" s="17">
        <v>0</v>
      </c>
      <c r="P94" s="17">
        <v>-9.9999999802093953E-3</v>
      </c>
      <c r="Q94" s="20">
        <v>0</v>
      </c>
      <c r="R94" s="20">
        <v>0</v>
      </c>
      <c r="S94" s="20">
        <v>0</v>
      </c>
      <c r="T94" s="20">
        <v>0</v>
      </c>
      <c r="U94" s="20">
        <v>0</v>
      </c>
      <c r="V94" s="20">
        <v>0</v>
      </c>
      <c r="W94" s="20">
        <v>0</v>
      </c>
      <c r="X94" s="20">
        <v>0</v>
      </c>
      <c r="Y94" s="20">
        <v>0</v>
      </c>
      <c r="Z94" s="20">
        <v>0</v>
      </c>
      <c r="AA94" s="20">
        <v>0</v>
      </c>
      <c r="AB94" s="20">
        <v>0</v>
      </c>
      <c r="AC94" s="17">
        <v>0</v>
      </c>
      <c r="AD94" s="17">
        <v>0</v>
      </c>
      <c r="AE94" s="17">
        <v>0</v>
      </c>
      <c r="AF94" s="17">
        <v>0</v>
      </c>
      <c r="AG94" s="17">
        <v>0</v>
      </c>
      <c r="AH94" s="17">
        <v>0</v>
      </c>
      <c r="AI94" s="17">
        <v>0</v>
      </c>
      <c r="AJ94" s="17">
        <v>0</v>
      </c>
      <c r="AK94" s="17">
        <v>0</v>
      </c>
      <c r="AL94" s="17">
        <v>0</v>
      </c>
      <c r="AM94" s="17">
        <v>0</v>
      </c>
      <c r="AN94" s="17">
        <v>0</v>
      </c>
      <c r="AO94" s="20">
        <f t="shared" si="12"/>
        <v>0</v>
      </c>
      <c r="AP94" s="20">
        <f t="shared" si="20"/>
        <v>0</v>
      </c>
      <c r="AQ94" s="20">
        <f t="shared" si="20"/>
        <v>0</v>
      </c>
      <c r="AR94" s="20">
        <f t="shared" si="20"/>
        <v>0</v>
      </c>
      <c r="AS94" s="20">
        <f t="shared" si="20"/>
        <v>-1.0000000009313226E-2</v>
      </c>
      <c r="AT94" s="20">
        <f t="shared" si="20"/>
        <v>0</v>
      </c>
      <c r="AU94" s="20">
        <f t="shared" si="20"/>
        <v>-1.4551915228366852E-11</v>
      </c>
      <c r="AV94" s="20">
        <f t="shared" si="20"/>
        <v>0</v>
      </c>
      <c r="AW94" s="20">
        <f t="shared" si="20"/>
        <v>0</v>
      </c>
      <c r="AX94" s="20">
        <f t="shared" si="20"/>
        <v>0</v>
      </c>
      <c r="AY94" s="20">
        <f t="shared" si="20"/>
        <v>0</v>
      </c>
      <c r="AZ94" s="20">
        <f t="shared" si="20"/>
        <v>-9.9999999802093953E-3</v>
      </c>
      <c r="BA94" s="17">
        <v>0</v>
      </c>
      <c r="BB94" s="17">
        <v>0</v>
      </c>
      <c r="BC94" s="17">
        <v>0</v>
      </c>
      <c r="BD94" s="17">
        <v>0</v>
      </c>
      <c r="BE94" s="17">
        <v>0</v>
      </c>
      <c r="BF94" s="17">
        <v>0</v>
      </c>
      <c r="BG94" s="17">
        <v>0</v>
      </c>
      <c r="BH94" s="17">
        <v>0</v>
      </c>
      <c r="BI94" s="17">
        <v>0</v>
      </c>
      <c r="BJ94" s="17">
        <v>0</v>
      </c>
      <c r="BK94" s="17">
        <v>0</v>
      </c>
      <c r="BL94" s="17">
        <v>0</v>
      </c>
      <c r="BM94" s="20">
        <f t="shared" si="13"/>
        <v>0</v>
      </c>
      <c r="BN94" s="20">
        <f t="shared" si="21"/>
        <v>0</v>
      </c>
      <c r="BO94" s="20">
        <f t="shared" si="21"/>
        <v>0</v>
      </c>
      <c r="BP94" s="20">
        <f t="shared" si="21"/>
        <v>0</v>
      </c>
      <c r="BQ94" s="20">
        <f t="shared" si="21"/>
        <v>-1.0000000009313226E-2</v>
      </c>
      <c r="BR94" s="20">
        <f t="shared" si="21"/>
        <v>0</v>
      </c>
      <c r="BS94" s="20">
        <f t="shared" si="21"/>
        <v>-1.4551915228366852E-11</v>
      </c>
      <c r="BT94" s="20">
        <f t="shared" si="21"/>
        <v>0</v>
      </c>
      <c r="BU94" s="20">
        <f t="shared" si="21"/>
        <v>0</v>
      </c>
      <c r="BV94" s="20">
        <f t="shared" si="21"/>
        <v>0</v>
      </c>
      <c r="BW94" s="20">
        <f t="shared" si="21"/>
        <v>0</v>
      </c>
      <c r="BX94" s="20">
        <f t="shared" si="21"/>
        <v>-9.9999999802093953E-3</v>
      </c>
      <c r="BY94" s="17">
        <f t="shared" si="16"/>
        <v>-2.0000000004074536E-2</v>
      </c>
      <c r="BZ94" s="17">
        <f t="shared" si="17"/>
        <v>0</v>
      </c>
      <c r="CA94" s="17">
        <f t="shared" si="18"/>
        <v>0</v>
      </c>
      <c r="CB94" s="17">
        <f t="shared" si="19"/>
        <v>-2.0000000004074536E-2</v>
      </c>
    </row>
    <row r="95" spans="1:80" x14ac:dyDescent="0.25">
      <c r="A95" t="str">
        <f t="shared" si="9"/>
        <v>NXI.BCHIMP</v>
      </c>
      <c r="B95" s="1" t="s">
        <v>150</v>
      </c>
      <c r="C95" s="1" t="s">
        <v>838</v>
      </c>
      <c r="D95" s="1" t="s">
        <v>21</v>
      </c>
      <c r="E95" s="17">
        <v>0</v>
      </c>
      <c r="F95" s="17">
        <v>0</v>
      </c>
      <c r="G95" s="17">
        <v>0</v>
      </c>
      <c r="H95" s="17">
        <v>0</v>
      </c>
      <c r="I95" s="17">
        <v>0</v>
      </c>
      <c r="J95" s="17">
        <v>0.30000000000000426</v>
      </c>
      <c r="K95" s="17">
        <v>0</v>
      </c>
      <c r="L95" s="17">
        <v>0</v>
      </c>
      <c r="M95" s="17">
        <v>0</v>
      </c>
      <c r="N95" s="17">
        <v>0.67999999999999972</v>
      </c>
      <c r="O95" s="17">
        <v>0.35999999999999943</v>
      </c>
      <c r="P95" s="17">
        <v>0</v>
      </c>
      <c r="Q95" s="20">
        <v>0</v>
      </c>
      <c r="R95" s="20">
        <v>0</v>
      </c>
      <c r="S95" s="20">
        <v>0</v>
      </c>
      <c r="T95" s="20">
        <v>0</v>
      </c>
      <c r="U95" s="20">
        <v>0</v>
      </c>
      <c r="V95" s="20">
        <v>2.0000000000000018E-2</v>
      </c>
      <c r="W95" s="20">
        <v>0</v>
      </c>
      <c r="X95" s="20">
        <v>0</v>
      </c>
      <c r="Y95" s="20">
        <v>0</v>
      </c>
      <c r="Z95" s="20">
        <v>3.0000000000000249E-2</v>
      </c>
      <c r="AA95" s="20">
        <v>2.0000000000000018E-2</v>
      </c>
      <c r="AB95" s="20">
        <v>0</v>
      </c>
      <c r="AC95" s="17">
        <v>0</v>
      </c>
      <c r="AD95" s="17">
        <v>0</v>
      </c>
      <c r="AE95" s="17">
        <v>0</v>
      </c>
      <c r="AF95" s="17">
        <v>0</v>
      </c>
      <c r="AG95" s="17">
        <v>0</v>
      </c>
      <c r="AH95" s="17">
        <v>8.9999999999999858E-2</v>
      </c>
      <c r="AI95" s="17">
        <v>0</v>
      </c>
      <c r="AJ95" s="17">
        <v>0</v>
      </c>
      <c r="AK95" s="17">
        <v>0</v>
      </c>
      <c r="AL95" s="17">
        <v>0.20999999999999908</v>
      </c>
      <c r="AM95" s="17">
        <v>0.11000000000000032</v>
      </c>
      <c r="AN95" s="17">
        <v>0</v>
      </c>
      <c r="AO95" s="20">
        <f t="shared" si="12"/>
        <v>0</v>
      </c>
      <c r="AP95" s="20">
        <f t="shared" si="20"/>
        <v>0</v>
      </c>
      <c r="AQ95" s="20">
        <f t="shared" si="20"/>
        <v>0</v>
      </c>
      <c r="AR95" s="20">
        <f t="shared" si="20"/>
        <v>0</v>
      </c>
      <c r="AS95" s="20">
        <f t="shared" si="20"/>
        <v>0</v>
      </c>
      <c r="AT95" s="20">
        <f t="shared" si="20"/>
        <v>0.41000000000000414</v>
      </c>
      <c r="AU95" s="20">
        <f t="shared" si="20"/>
        <v>0</v>
      </c>
      <c r="AV95" s="20">
        <f t="shared" si="20"/>
        <v>0</v>
      </c>
      <c r="AW95" s="20">
        <f t="shared" si="20"/>
        <v>0</v>
      </c>
      <c r="AX95" s="20">
        <f t="shared" si="20"/>
        <v>0.91999999999999904</v>
      </c>
      <c r="AY95" s="20">
        <f t="shared" si="20"/>
        <v>0.48999999999999977</v>
      </c>
      <c r="AZ95" s="20">
        <f t="shared" si="20"/>
        <v>0</v>
      </c>
      <c r="BA95" s="17">
        <v>0</v>
      </c>
      <c r="BB95" s="17">
        <v>0</v>
      </c>
      <c r="BC95" s="17">
        <v>0</v>
      </c>
      <c r="BD95" s="17">
        <v>0</v>
      </c>
      <c r="BE95" s="17">
        <v>0</v>
      </c>
      <c r="BF95" s="17">
        <v>0</v>
      </c>
      <c r="BG95" s="17">
        <v>0</v>
      </c>
      <c r="BH95" s="17">
        <v>0</v>
      </c>
      <c r="BI95" s="17">
        <v>0</v>
      </c>
      <c r="BJ95" s="17">
        <v>0.01</v>
      </c>
      <c r="BK95" s="17">
        <v>0</v>
      </c>
      <c r="BL95" s="17">
        <v>0</v>
      </c>
      <c r="BM95" s="20">
        <f t="shared" si="13"/>
        <v>0</v>
      </c>
      <c r="BN95" s="20">
        <f t="shared" si="21"/>
        <v>0</v>
      </c>
      <c r="BO95" s="20">
        <f t="shared" si="21"/>
        <v>0</v>
      </c>
      <c r="BP95" s="20">
        <f t="shared" si="21"/>
        <v>0</v>
      </c>
      <c r="BQ95" s="20">
        <f t="shared" si="21"/>
        <v>0</v>
      </c>
      <c r="BR95" s="20">
        <f t="shared" si="21"/>
        <v>0.41000000000000414</v>
      </c>
      <c r="BS95" s="20">
        <f t="shared" si="21"/>
        <v>0</v>
      </c>
      <c r="BT95" s="20">
        <f t="shared" si="21"/>
        <v>0</v>
      </c>
      <c r="BU95" s="20">
        <f t="shared" si="21"/>
        <v>0</v>
      </c>
      <c r="BV95" s="20">
        <f t="shared" si="21"/>
        <v>0.92999999999999905</v>
      </c>
      <c r="BW95" s="20">
        <f t="shared" si="21"/>
        <v>0.48999999999999977</v>
      </c>
      <c r="BX95" s="20">
        <f t="shared" si="21"/>
        <v>0</v>
      </c>
      <c r="BY95" s="17">
        <f t="shared" si="16"/>
        <v>1.3400000000000034</v>
      </c>
      <c r="BZ95" s="17">
        <f t="shared" si="17"/>
        <v>7.0000000000000284E-2</v>
      </c>
      <c r="CA95" s="17">
        <f t="shared" si="18"/>
        <v>0.41999999999999926</v>
      </c>
      <c r="CB95" s="17">
        <f t="shared" si="19"/>
        <v>1.830000000000003</v>
      </c>
    </row>
    <row r="96" spans="1:80" x14ac:dyDescent="0.25">
      <c r="A96" t="str">
        <f t="shared" si="9"/>
        <v>CUPC.OMRH</v>
      </c>
      <c r="B96" s="1" t="s">
        <v>153</v>
      </c>
      <c r="C96" s="1" t="s">
        <v>154</v>
      </c>
      <c r="D96" s="1" t="s">
        <v>154</v>
      </c>
      <c r="E96" s="17">
        <v>23.820000000000164</v>
      </c>
      <c r="F96" s="17">
        <v>12.600000000000136</v>
      </c>
      <c r="G96" s="17">
        <v>12.25</v>
      </c>
      <c r="H96" s="17">
        <v>30.800000000000182</v>
      </c>
      <c r="I96" s="17">
        <v>74.160000000000764</v>
      </c>
      <c r="J96" s="17">
        <v>124.39999999999964</v>
      </c>
      <c r="K96" s="17">
        <v>166.3799999999992</v>
      </c>
      <c r="L96" s="17">
        <v>137.59000000000015</v>
      </c>
      <c r="M96" s="17">
        <v>184.22000000000116</v>
      </c>
      <c r="N96" s="17">
        <v>48.800000000000182</v>
      </c>
      <c r="O96" s="17">
        <v>65.279999999999745</v>
      </c>
      <c r="P96" s="17">
        <v>30.920000000000073</v>
      </c>
      <c r="Q96" s="20">
        <v>1.1899999999999977</v>
      </c>
      <c r="R96" s="20">
        <v>0.62999999999999545</v>
      </c>
      <c r="S96" s="20">
        <v>0.61999999999999744</v>
      </c>
      <c r="T96" s="20">
        <v>1.539999999999992</v>
      </c>
      <c r="U96" s="20">
        <v>3.7099999999999795</v>
      </c>
      <c r="V96" s="20">
        <v>6.2199999999999136</v>
      </c>
      <c r="W96" s="20">
        <v>8.32000000000005</v>
      </c>
      <c r="X96" s="20">
        <v>6.8799999999999955</v>
      </c>
      <c r="Y96" s="20">
        <v>9.2099999999999227</v>
      </c>
      <c r="Z96" s="20">
        <v>2.4400000000000261</v>
      </c>
      <c r="AA96" s="20">
        <v>3.2599999999999909</v>
      </c>
      <c r="AB96" s="20">
        <v>1.5400000000000063</v>
      </c>
      <c r="AC96" s="17">
        <v>7.6800000000000637</v>
      </c>
      <c r="AD96" s="17">
        <v>4.0300000000000296</v>
      </c>
      <c r="AE96" s="17">
        <v>3.8900000000000432</v>
      </c>
      <c r="AF96" s="17">
        <v>9.7300000000000182</v>
      </c>
      <c r="AG96" s="17">
        <v>23.300000000000182</v>
      </c>
      <c r="AH96" s="17">
        <v>38.869999999999891</v>
      </c>
      <c r="AI96" s="17">
        <v>51.710000000000036</v>
      </c>
      <c r="AJ96" s="17">
        <v>42.539999999999964</v>
      </c>
      <c r="AK96" s="17">
        <v>56.630000000000109</v>
      </c>
      <c r="AL96" s="17">
        <v>14.920000000000073</v>
      </c>
      <c r="AM96" s="17">
        <v>19.849999999999909</v>
      </c>
      <c r="AN96" s="17">
        <v>9.3500000000000227</v>
      </c>
      <c r="AO96" s="20">
        <f t="shared" si="12"/>
        <v>32.690000000000225</v>
      </c>
      <c r="AP96" s="20">
        <f t="shared" si="20"/>
        <v>17.260000000000161</v>
      </c>
      <c r="AQ96" s="20">
        <f t="shared" si="20"/>
        <v>16.760000000000041</v>
      </c>
      <c r="AR96" s="20">
        <f t="shared" si="20"/>
        <v>42.070000000000192</v>
      </c>
      <c r="AS96" s="20">
        <f t="shared" si="20"/>
        <v>101.17000000000093</v>
      </c>
      <c r="AT96" s="20">
        <f t="shared" si="20"/>
        <v>169.48999999999944</v>
      </c>
      <c r="AU96" s="20">
        <f t="shared" si="20"/>
        <v>226.40999999999929</v>
      </c>
      <c r="AV96" s="20">
        <f t="shared" si="20"/>
        <v>187.0100000000001</v>
      </c>
      <c r="AW96" s="20">
        <f t="shared" si="20"/>
        <v>250.0600000000012</v>
      </c>
      <c r="AX96" s="20">
        <f t="shared" si="20"/>
        <v>66.160000000000281</v>
      </c>
      <c r="AY96" s="20">
        <f t="shared" si="20"/>
        <v>88.389999999999645</v>
      </c>
      <c r="AZ96" s="20">
        <f t="shared" si="20"/>
        <v>41.810000000000102</v>
      </c>
      <c r="BA96" s="17">
        <v>0.28000000000000003</v>
      </c>
      <c r="BB96" s="17">
        <v>0.15</v>
      </c>
      <c r="BC96" s="17">
        <v>0.14000000000000001</v>
      </c>
      <c r="BD96" s="17">
        <v>0.36</v>
      </c>
      <c r="BE96" s="17">
        <v>0.87</v>
      </c>
      <c r="BF96" s="17">
        <v>1.46</v>
      </c>
      <c r="BG96" s="17">
        <v>1.95</v>
      </c>
      <c r="BH96" s="17">
        <v>1.61</v>
      </c>
      <c r="BI96" s="17">
        <v>2.16</v>
      </c>
      <c r="BJ96" s="17">
        <v>0.56999999999999995</v>
      </c>
      <c r="BK96" s="17">
        <v>0.76</v>
      </c>
      <c r="BL96" s="17">
        <v>0.36</v>
      </c>
      <c r="BM96" s="20">
        <f t="shared" si="13"/>
        <v>32.970000000000226</v>
      </c>
      <c r="BN96" s="20">
        <f t="shared" si="21"/>
        <v>17.41000000000016</v>
      </c>
      <c r="BO96" s="20">
        <f t="shared" si="21"/>
        <v>16.900000000000041</v>
      </c>
      <c r="BP96" s="20">
        <f t="shared" si="21"/>
        <v>42.430000000000192</v>
      </c>
      <c r="BQ96" s="20">
        <f t="shared" si="21"/>
        <v>102.04000000000093</v>
      </c>
      <c r="BR96" s="20">
        <f t="shared" si="21"/>
        <v>170.94999999999945</v>
      </c>
      <c r="BS96" s="20">
        <f t="shared" si="21"/>
        <v>228.35999999999927</v>
      </c>
      <c r="BT96" s="20">
        <f t="shared" si="21"/>
        <v>188.62000000000012</v>
      </c>
      <c r="BU96" s="20">
        <f t="shared" si="21"/>
        <v>252.22000000000119</v>
      </c>
      <c r="BV96" s="20">
        <f t="shared" si="21"/>
        <v>66.730000000000274</v>
      </c>
      <c r="BW96" s="20">
        <f t="shared" si="21"/>
        <v>89.14999999999965</v>
      </c>
      <c r="BX96" s="20">
        <f t="shared" si="21"/>
        <v>42.170000000000101</v>
      </c>
      <c r="BY96" s="17">
        <f t="shared" si="16"/>
        <v>911.22000000000139</v>
      </c>
      <c r="BZ96" s="17">
        <f t="shared" si="17"/>
        <v>45.559999999999867</v>
      </c>
      <c r="CA96" s="17">
        <f t="shared" si="18"/>
        <v>293.1700000000003</v>
      </c>
      <c r="CB96" s="17">
        <f t="shared" si="19"/>
        <v>1249.9500000000014</v>
      </c>
    </row>
    <row r="97" spans="1:80" x14ac:dyDescent="0.25">
      <c r="A97" t="str">
        <f t="shared" si="9"/>
        <v>CUPC.PH1</v>
      </c>
      <c r="B97" s="1" t="s">
        <v>153</v>
      </c>
      <c r="C97" s="1" t="s">
        <v>157</v>
      </c>
      <c r="D97" s="1" t="s">
        <v>157</v>
      </c>
      <c r="E97" s="17">
        <v>47.610000000000582</v>
      </c>
      <c r="F97" s="17">
        <v>15.209999999999127</v>
      </c>
      <c r="G97" s="17">
        <v>24.460000000002765</v>
      </c>
      <c r="H97" s="17">
        <v>14.179999999996653</v>
      </c>
      <c r="I97" s="17">
        <v>8.7100000000009459</v>
      </c>
      <c r="J97" s="17">
        <v>2.180000000000291</v>
      </c>
      <c r="K97" s="17">
        <v>7.7999999999992724</v>
      </c>
      <c r="L97" s="17">
        <v>9.7299999999995634</v>
      </c>
      <c r="M97" s="17">
        <v>41.569999999999709</v>
      </c>
      <c r="N97" s="17">
        <v>2.3299999999999272</v>
      </c>
      <c r="O97" s="17">
        <v>6.0000000000002274E-2</v>
      </c>
      <c r="P97" s="17">
        <v>4.1199999999998909</v>
      </c>
      <c r="Q97" s="20">
        <v>2.3800000000001091</v>
      </c>
      <c r="R97" s="20">
        <v>0.75999999999999091</v>
      </c>
      <c r="S97" s="20">
        <v>1.2200000000000273</v>
      </c>
      <c r="T97" s="20">
        <v>0.71000000000003638</v>
      </c>
      <c r="U97" s="20">
        <v>0.43000000000000682</v>
      </c>
      <c r="V97" s="20">
        <v>0.10999999999999943</v>
      </c>
      <c r="W97" s="20">
        <v>0.38999999999998636</v>
      </c>
      <c r="X97" s="20">
        <v>0.48000000000001819</v>
      </c>
      <c r="Y97" s="20">
        <v>2.0799999999999272</v>
      </c>
      <c r="Z97" s="20">
        <v>0.12000000000000455</v>
      </c>
      <c r="AA97" s="20">
        <v>0</v>
      </c>
      <c r="AB97" s="20">
        <v>0.21000000000000796</v>
      </c>
      <c r="AC97" s="17">
        <v>15.340000000000146</v>
      </c>
      <c r="AD97" s="17">
        <v>4.8600000000001273</v>
      </c>
      <c r="AE97" s="17">
        <v>7.7700000000004366</v>
      </c>
      <c r="AF97" s="17">
        <v>4.4800000000000182</v>
      </c>
      <c r="AG97" s="17">
        <v>2.7399999999997817</v>
      </c>
      <c r="AH97" s="17">
        <v>0.68000000000000682</v>
      </c>
      <c r="AI97" s="17">
        <v>2.4300000000000637</v>
      </c>
      <c r="AJ97" s="17">
        <v>3</v>
      </c>
      <c r="AK97" s="17">
        <v>12.780000000000655</v>
      </c>
      <c r="AL97" s="17">
        <v>0.71000000000003638</v>
      </c>
      <c r="AM97" s="17">
        <v>1.9999999999999574E-2</v>
      </c>
      <c r="AN97" s="17">
        <v>1.2400000000000091</v>
      </c>
      <c r="AO97" s="20">
        <f t="shared" si="12"/>
        <v>65.330000000000837</v>
      </c>
      <c r="AP97" s="20">
        <f t="shared" si="20"/>
        <v>20.829999999999245</v>
      </c>
      <c r="AQ97" s="20">
        <f t="shared" si="20"/>
        <v>33.450000000003229</v>
      </c>
      <c r="AR97" s="20">
        <f t="shared" si="20"/>
        <v>19.369999999996708</v>
      </c>
      <c r="AS97" s="20">
        <f t="shared" si="20"/>
        <v>11.880000000000734</v>
      </c>
      <c r="AT97" s="20">
        <f t="shared" si="20"/>
        <v>2.9700000000002973</v>
      </c>
      <c r="AU97" s="20">
        <f t="shared" si="20"/>
        <v>10.619999999999322</v>
      </c>
      <c r="AV97" s="20">
        <f t="shared" si="20"/>
        <v>13.209999999999582</v>
      </c>
      <c r="AW97" s="20">
        <f t="shared" si="20"/>
        <v>56.430000000000291</v>
      </c>
      <c r="AX97" s="20">
        <f t="shared" si="20"/>
        <v>3.1599999999999682</v>
      </c>
      <c r="AY97" s="20">
        <f t="shared" si="20"/>
        <v>8.0000000000001847E-2</v>
      </c>
      <c r="AZ97" s="20">
        <f t="shared" si="20"/>
        <v>5.5699999999999079</v>
      </c>
      <c r="BA97" s="17">
        <v>0.56000000000000005</v>
      </c>
      <c r="BB97" s="17">
        <v>0.18</v>
      </c>
      <c r="BC97" s="17">
        <v>0.28999999999999998</v>
      </c>
      <c r="BD97" s="17">
        <v>0.17</v>
      </c>
      <c r="BE97" s="17">
        <v>0.1</v>
      </c>
      <c r="BF97" s="17">
        <v>0.03</v>
      </c>
      <c r="BG97" s="17">
        <v>0.09</v>
      </c>
      <c r="BH97" s="17">
        <v>0.11</v>
      </c>
      <c r="BI97" s="17">
        <v>0.49</v>
      </c>
      <c r="BJ97" s="17">
        <v>0.03</v>
      </c>
      <c r="BK97" s="17">
        <v>0</v>
      </c>
      <c r="BL97" s="17">
        <v>0.05</v>
      </c>
      <c r="BM97" s="20">
        <f t="shared" si="13"/>
        <v>65.890000000000839</v>
      </c>
      <c r="BN97" s="20">
        <f t="shared" si="21"/>
        <v>21.009999999999245</v>
      </c>
      <c r="BO97" s="20">
        <f t="shared" si="21"/>
        <v>33.740000000003228</v>
      </c>
      <c r="BP97" s="20">
        <f t="shared" si="21"/>
        <v>19.539999999996709</v>
      </c>
      <c r="BQ97" s="20">
        <f t="shared" si="21"/>
        <v>11.980000000000734</v>
      </c>
      <c r="BR97" s="20">
        <f t="shared" si="21"/>
        <v>3.0000000000002971</v>
      </c>
      <c r="BS97" s="20">
        <f t="shared" si="21"/>
        <v>10.709999999999322</v>
      </c>
      <c r="BT97" s="20">
        <f t="shared" si="21"/>
        <v>13.319999999999581</v>
      </c>
      <c r="BU97" s="20">
        <f t="shared" si="21"/>
        <v>56.920000000000293</v>
      </c>
      <c r="BV97" s="20">
        <f t="shared" si="21"/>
        <v>3.189999999999968</v>
      </c>
      <c r="BW97" s="20">
        <f t="shared" si="21"/>
        <v>8.0000000000001847E-2</v>
      </c>
      <c r="BX97" s="20">
        <f t="shared" si="21"/>
        <v>5.6199999999999077</v>
      </c>
      <c r="BY97" s="17">
        <f t="shared" si="16"/>
        <v>177.95999999999873</v>
      </c>
      <c r="BZ97" s="17">
        <f t="shared" si="17"/>
        <v>8.8900000000001143</v>
      </c>
      <c r="CA97" s="17">
        <f t="shared" si="18"/>
        <v>58.150000000001285</v>
      </c>
      <c r="CB97" s="17">
        <f t="shared" si="19"/>
        <v>245.00000000000014</v>
      </c>
    </row>
    <row r="98" spans="1:80" x14ac:dyDescent="0.25">
      <c r="A98" t="str">
        <f t="shared" si="9"/>
        <v>CHD.PKNE</v>
      </c>
      <c r="B98" s="1" t="s">
        <v>229</v>
      </c>
      <c r="C98" s="1" t="s">
        <v>158</v>
      </c>
      <c r="D98" s="1" t="s">
        <v>158</v>
      </c>
      <c r="E98" s="17">
        <v>0</v>
      </c>
      <c r="F98" s="17">
        <v>0</v>
      </c>
      <c r="G98" s="17">
        <v>0</v>
      </c>
      <c r="H98" s="17">
        <v>0</v>
      </c>
      <c r="I98" s="17">
        <v>0</v>
      </c>
      <c r="J98" s="17">
        <v>0</v>
      </c>
      <c r="K98" s="17">
        <v>0</v>
      </c>
      <c r="L98" s="17">
        <v>0</v>
      </c>
      <c r="M98" s="17">
        <v>0</v>
      </c>
      <c r="N98" s="17">
        <v>0</v>
      </c>
      <c r="O98" s="17">
        <v>23.029999999998836</v>
      </c>
      <c r="P98" s="17">
        <v>9.2399999999997817</v>
      </c>
      <c r="Q98" s="20">
        <v>0</v>
      </c>
      <c r="R98" s="20">
        <v>0</v>
      </c>
      <c r="S98" s="20">
        <v>0</v>
      </c>
      <c r="T98" s="20">
        <v>0</v>
      </c>
      <c r="U98" s="20">
        <v>0</v>
      </c>
      <c r="V98" s="20">
        <v>0</v>
      </c>
      <c r="W98" s="20">
        <v>0</v>
      </c>
      <c r="X98" s="20">
        <v>0</v>
      </c>
      <c r="Y98" s="20">
        <v>0</v>
      </c>
      <c r="Z98" s="20">
        <v>0</v>
      </c>
      <c r="AA98" s="20">
        <v>1.1499999999999773</v>
      </c>
      <c r="AB98" s="20">
        <v>0.47000000000002728</v>
      </c>
      <c r="AC98" s="17">
        <v>0</v>
      </c>
      <c r="AD98" s="17">
        <v>0</v>
      </c>
      <c r="AE98" s="17">
        <v>0</v>
      </c>
      <c r="AF98" s="17">
        <v>0</v>
      </c>
      <c r="AG98" s="17">
        <v>0</v>
      </c>
      <c r="AH98" s="17">
        <v>0</v>
      </c>
      <c r="AI98" s="17">
        <v>0</v>
      </c>
      <c r="AJ98" s="17">
        <v>0</v>
      </c>
      <c r="AK98" s="17">
        <v>0</v>
      </c>
      <c r="AL98" s="17">
        <v>0</v>
      </c>
      <c r="AM98" s="17">
        <v>7</v>
      </c>
      <c r="AN98" s="17">
        <v>2.7899999999999636</v>
      </c>
      <c r="AO98" s="20">
        <f t="shared" si="12"/>
        <v>0</v>
      </c>
      <c r="AP98" s="20">
        <f t="shared" si="20"/>
        <v>0</v>
      </c>
      <c r="AQ98" s="20">
        <f t="shared" si="20"/>
        <v>0</v>
      </c>
      <c r="AR98" s="20">
        <f t="shared" si="20"/>
        <v>0</v>
      </c>
      <c r="AS98" s="20">
        <f t="shared" si="20"/>
        <v>0</v>
      </c>
      <c r="AT98" s="20">
        <f t="shared" si="20"/>
        <v>0</v>
      </c>
      <c r="AU98" s="20">
        <f t="shared" si="20"/>
        <v>0</v>
      </c>
      <c r="AV98" s="20">
        <f t="shared" si="20"/>
        <v>0</v>
      </c>
      <c r="AW98" s="20">
        <f t="shared" si="20"/>
        <v>0</v>
      </c>
      <c r="AX98" s="20">
        <f t="shared" si="20"/>
        <v>0</v>
      </c>
      <c r="AY98" s="20">
        <f t="shared" si="20"/>
        <v>31.179999999998813</v>
      </c>
      <c r="AZ98" s="20">
        <f t="shared" si="20"/>
        <v>12.499999999999773</v>
      </c>
      <c r="BA98" s="17">
        <v>0</v>
      </c>
      <c r="BB98" s="17">
        <v>0</v>
      </c>
      <c r="BC98" s="17">
        <v>0</v>
      </c>
      <c r="BD98" s="17">
        <v>0</v>
      </c>
      <c r="BE98" s="17">
        <v>0</v>
      </c>
      <c r="BF98" s="17">
        <v>0</v>
      </c>
      <c r="BG98" s="17">
        <v>0</v>
      </c>
      <c r="BH98" s="17">
        <v>0</v>
      </c>
      <c r="BI98" s="17">
        <v>0</v>
      </c>
      <c r="BJ98" s="17">
        <v>0</v>
      </c>
      <c r="BK98" s="17">
        <v>0.27</v>
      </c>
      <c r="BL98" s="17">
        <v>0.11</v>
      </c>
      <c r="BM98" s="20">
        <f t="shared" si="13"/>
        <v>0</v>
      </c>
      <c r="BN98" s="20">
        <f t="shared" si="21"/>
        <v>0</v>
      </c>
      <c r="BO98" s="20">
        <f t="shared" si="21"/>
        <v>0</v>
      </c>
      <c r="BP98" s="20">
        <f t="shared" si="21"/>
        <v>0</v>
      </c>
      <c r="BQ98" s="20">
        <f t="shared" si="21"/>
        <v>0</v>
      </c>
      <c r="BR98" s="20">
        <f t="shared" si="21"/>
        <v>0</v>
      </c>
      <c r="BS98" s="20">
        <f t="shared" si="21"/>
        <v>0</v>
      </c>
      <c r="BT98" s="20">
        <f t="shared" si="21"/>
        <v>0</v>
      </c>
      <c r="BU98" s="20">
        <f t="shared" si="21"/>
        <v>0</v>
      </c>
      <c r="BV98" s="20">
        <f t="shared" si="21"/>
        <v>0</v>
      </c>
      <c r="BW98" s="20">
        <f t="shared" si="21"/>
        <v>31.449999999998813</v>
      </c>
      <c r="BX98" s="20">
        <f t="shared" si="21"/>
        <v>12.609999999999772</v>
      </c>
      <c r="BY98" s="17">
        <f t="shared" si="16"/>
        <v>32.269999999998618</v>
      </c>
      <c r="BZ98" s="17">
        <f t="shared" si="17"/>
        <v>1.6200000000000045</v>
      </c>
      <c r="CA98" s="17">
        <f t="shared" si="18"/>
        <v>10.169999999999963</v>
      </c>
      <c r="CB98" s="17">
        <f t="shared" si="19"/>
        <v>44.059999999998581</v>
      </c>
    </row>
    <row r="99" spans="1:80" x14ac:dyDescent="0.25">
      <c r="A99" t="str">
        <f t="shared" si="9"/>
        <v>TAU.POC</v>
      </c>
      <c r="B99" s="1" t="s">
        <v>31</v>
      </c>
      <c r="C99" s="1" t="s">
        <v>159</v>
      </c>
      <c r="D99" s="1" t="s">
        <v>159</v>
      </c>
      <c r="E99" s="17">
        <v>176.72999999999956</v>
      </c>
      <c r="F99" s="17">
        <v>65.689999999999827</v>
      </c>
      <c r="G99" s="17">
        <v>46.679999999999836</v>
      </c>
      <c r="H99" s="17">
        <v>20.370000000000005</v>
      </c>
      <c r="I99" s="17">
        <v>17.689999999999941</v>
      </c>
      <c r="J99" s="17">
        <v>2.75</v>
      </c>
      <c r="K99" s="17">
        <v>9.0599999999999454</v>
      </c>
      <c r="L99" s="17">
        <v>10.939999999999998</v>
      </c>
      <c r="M99" s="17">
        <v>98.539999999999964</v>
      </c>
      <c r="N99" s="17">
        <v>26.169999999999959</v>
      </c>
      <c r="O99" s="17">
        <v>59.929999999999609</v>
      </c>
      <c r="P99" s="17">
        <v>91.210000000000036</v>
      </c>
      <c r="Q99" s="20">
        <v>8.8300000000000125</v>
      </c>
      <c r="R99" s="20">
        <v>3.2800000000000011</v>
      </c>
      <c r="S99" s="20">
        <v>2.3399999999999963</v>
      </c>
      <c r="T99" s="20">
        <v>1.0199999999999996</v>
      </c>
      <c r="U99" s="20">
        <v>0.87999999999999901</v>
      </c>
      <c r="V99" s="20">
        <v>0.14000000000000012</v>
      </c>
      <c r="W99" s="20">
        <v>0.45000000000000107</v>
      </c>
      <c r="X99" s="20">
        <v>0.54999999999999893</v>
      </c>
      <c r="Y99" s="20">
        <v>4.9299999999999926</v>
      </c>
      <c r="Z99" s="20">
        <v>1.3099999999999987</v>
      </c>
      <c r="AA99" s="20">
        <v>2.9899999999999949</v>
      </c>
      <c r="AB99" s="20">
        <v>4.5699999999999932</v>
      </c>
      <c r="AC99" s="17">
        <v>56.940000000000055</v>
      </c>
      <c r="AD99" s="17">
        <v>21.009999999999991</v>
      </c>
      <c r="AE99" s="17">
        <v>14.829999999999984</v>
      </c>
      <c r="AF99" s="17">
        <v>6.4299999999999926</v>
      </c>
      <c r="AG99" s="17">
        <v>5.5600000000000023</v>
      </c>
      <c r="AH99" s="17">
        <v>0.85999999999999943</v>
      </c>
      <c r="AI99" s="17">
        <v>2.8200000000000003</v>
      </c>
      <c r="AJ99" s="17">
        <v>3.3800000000000026</v>
      </c>
      <c r="AK99" s="17">
        <v>30.289999999999964</v>
      </c>
      <c r="AL99" s="17">
        <v>8.0099999999999909</v>
      </c>
      <c r="AM99" s="17">
        <v>18.21999999999997</v>
      </c>
      <c r="AN99" s="17">
        <v>27.590000000000032</v>
      </c>
      <c r="AO99" s="20">
        <f t="shared" si="12"/>
        <v>242.49999999999963</v>
      </c>
      <c r="AP99" s="20">
        <f t="shared" si="20"/>
        <v>89.979999999999819</v>
      </c>
      <c r="AQ99" s="20">
        <f t="shared" si="20"/>
        <v>63.849999999999817</v>
      </c>
      <c r="AR99" s="20">
        <f t="shared" si="20"/>
        <v>27.819999999999997</v>
      </c>
      <c r="AS99" s="20">
        <f t="shared" si="20"/>
        <v>24.129999999999942</v>
      </c>
      <c r="AT99" s="20">
        <f t="shared" si="20"/>
        <v>3.7499999999999996</v>
      </c>
      <c r="AU99" s="20">
        <f t="shared" si="20"/>
        <v>12.329999999999947</v>
      </c>
      <c r="AV99" s="20">
        <f t="shared" si="20"/>
        <v>14.87</v>
      </c>
      <c r="AW99" s="20">
        <f t="shared" si="20"/>
        <v>133.75999999999993</v>
      </c>
      <c r="AX99" s="20">
        <f t="shared" si="20"/>
        <v>35.489999999999952</v>
      </c>
      <c r="AY99" s="20">
        <f t="shared" si="20"/>
        <v>81.139999999999574</v>
      </c>
      <c r="AZ99" s="20">
        <f t="shared" si="20"/>
        <v>123.37000000000006</v>
      </c>
      <c r="BA99" s="17">
        <v>2.0699999999999998</v>
      </c>
      <c r="BB99" s="17">
        <v>0.77</v>
      </c>
      <c r="BC99" s="17">
        <v>0.55000000000000004</v>
      </c>
      <c r="BD99" s="17">
        <v>0.24</v>
      </c>
      <c r="BE99" s="17">
        <v>0.21</v>
      </c>
      <c r="BF99" s="17">
        <v>0.03</v>
      </c>
      <c r="BG99" s="17">
        <v>0.11</v>
      </c>
      <c r="BH99" s="17">
        <v>0.13</v>
      </c>
      <c r="BI99" s="17">
        <v>1.1499999999999999</v>
      </c>
      <c r="BJ99" s="17">
        <v>0.31</v>
      </c>
      <c r="BK99" s="17">
        <v>0.7</v>
      </c>
      <c r="BL99" s="17">
        <v>1.07</v>
      </c>
      <c r="BM99" s="20">
        <f t="shared" si="13"/>
        <v>244.56999999999962</v>
      </c>
      <c r="BN99" s="20">
        <f t="shared" si="21"/>
        <v>90.749999999999815</v>
      </c>
      <c r="BO99" s="20">
        <f t="shared" si="21"/>
        <v>64.399999999999821</v>
      </c>
      <c r="BP99" s="20">
        <f t="shared" si="21"/>
        <v>28.059999999999995</v>
      </c>
      <c r="BQ99" s="20">
        <f t="shared" si="21"/>
        <v>24.339999999999943</v>
      </c>
      <c r="BR99" s="20">
        <f t="shared" si="21"/>
        <v>3.7799999999999994</v>
      </c>
      <c r="BS99" s="20">
        <f t="shared" si="21"/>
        <v>12.439999999999946</v>
      </c>
      <c r="BT99" s="20">
        <f t="shared" si="21"/>
        <v>15</v>
      </c>
      <c r="BU99" s="20">
        <f t="shared" si="21"/>
        <v>134.90999999999994</v>
      </c>
      <c r="BV99" s="20">
        <f t="shared" si="21"/>
        <v>35.799999999999955</v>
      </c>
      <c r="BW99" s="20">
        <f t="shared" si="21"/>
        <v>81.839999999999577</v>
      </c>
      <c r="BX99" s="20">
        <f t="shared" si="21"/>
        <v>124.44000000000005</v>
      </c>
      <c r="BY99" s="17">
        <f t="shared" si="16"/>
        <v>625.75999999999863</v>
      </c>
      <c r="BZ99" s="17">
        <f t="shared" si="17"/>
        <v>31.289999999999988</v>
      </c>
      <c r="CA99" s="17">
        <f t="shared" si="18"/>
        <v>203.28</v>
      </c>
      <c r="CB99" s="17">
        <f t="shared" si="19"/>
        <v>860.32999999999856</v>
      </c>
    </row>
    <row r="100" spans="1:80" x14ac:dyDescent="0.25">
      <c r="A100" t="str">
        <f t="shared" si="9"/>
        <v>ACRL.PR1</v>
      </c>
      <c r="B100" s="1" t="s">
        <v>160</v>
      </c>
      <c r="C100" s="1" t="s">
        <v>161</v>
      </c>
      <c r="D100" s="1" t="s">
        <v>161</v>
      </c>
      <c r="E100" s="17">
        <v>-133.41000000000349</v>
      </c>
      <c r="F100" s="17">
        <v>-72.140000000006694</v>
      </c>
      <c r="G100" s="17">
        <v>-71.889999999999418</v>
      </c>
      <c r="H100" s="17">
        <v>-43.239999999997963</v>
      </c>
      <c r="I100" s="17">
        <v>-36.709999999999127</v>
      </c>
      <c r="J100" s="17">
        <v>-35.11000000000422</v>
      </c>
      <c r="K100" s="17">
        <v>-48.900000000001455</v>
      </c>
      <c r="L100" s="17">
        <v>-38.319999999999709</v>
      </c>
      <c r="M100" s="17">
        <v>-19.039999999999054</v>
      </c>
      <c r="N100" s="17">
        <v>-36.930000000003929</v>
      </c>
      <c r="O100" s="17">
        <v>-58.559999999997672</v>
      </c>
      <c r="P100" s="17">
        <v>-64.239999999997963</v>
      </c>
      <c r="Q100" s="20">
        <v>-6.6800000000000637</v>
      </c>
      <c r="R100" s="20">
        <v>-3.6000000000000227</v>
      </c>
      <c r="S100" s="20">
        <v>-3.5900000000000318</v>
      </c>
      <c r="T100" s="20">
        <v>-2.1599999999999682</v>
      </c>
      <c r="U100" s="20">
        <v>-1.8400000000000034</v>
      </c>
      <c r="V100" s="20">
        <v>-1.7599999999999909</v>
      </c>
      <c r="W100" s="20">
        <v>-2.4499999999999886</v>
      </c>
      <c r="X100" s="20">
        <v>-1.9200000000000159</v>
      </c>
      <c r="Y100" s="20">
        <v>-0.94999999999998863</v>
      </c>
      <c r="Z100" s="20">
        <v>-1.839999999999975</v>
      </c>
      <c r="AA100" s="20">
        <v>-2.9200000000000159</v>
      </c>
      <c r="AB100" s="20">
        <v>-3.2099999999999795</v>
      </c>
      <c r="AC100" s="17">
        <v>-42.980000000000473</v>
      </c>
      <c r="AD100" s="17">
        <v>-23.079999999999927</v>
      </c>
      <c r="AE100" s="17">
        <v>-22.840000000000146</v>
      </c>
      <c r="AF100" s="17">
        <v>-13.650000000000091</v>
      </c>
      <c r="AG100" s="17">
        <v>-11.539999999999964</v>
      </c>
      <c r="AH100" s="17">
        <v>-10.970000000000027</v>
      </c>
      <c r="AI100" s="17">
        <v>-15.200000000000045</v>
      </c>
      <c r="AJ100" s="17">
        <v>-11.849999999999909</v>
      </c>
      <c r="AK100" s="17">
        <v>-5.8600000000000136</v>
      </c>
      <c r="AL100" s="17">
        <v>-11.289999999999964</v>
      </c>
      <c r="AM100" s="17">
        <v>-17.799999999999727</v>
      </c>
      <c r="AN100" s="17">
        <v>-19.430000000000291</v>
      </c>
      <c r="AO100" s="20">
        <f t="shared" si="12"/>
        <v>-183.07000000000403</v>
      </c>
      <c r="AP100" s="20">
        <f t="shared" si="20"/>
        <v>-98.820000000006644</v>
      </c>
      <c r="AQ100" s="20">
        <f t="shared" si="20"/>
        <v>-98.319999999999595</v>
      </c>
      <c r="AR100" s="20">
        <f t="shared" si="20"/>
        <v>-59.049999999998022</v>
      </c>
      <c r="AS100" s="20">
        <f t="shared" si="20"/>
        <v>-50.089999999999094</v>
      </c>
      <c r="AT100" s="20">
        <f t="shared" si="20"/>
        <v>-47.840000000004238</v>
      </c>
      <c r="AU100" s="20">
        <f t="shared" si="20"/>
        <v>-66.550000000001489</v>
      </c>
      <c r="AV100" s="20">
        <f t="shared" si="20"/>
        <v>-52.089999999999634</v>
      </c>
      <c r="AW100" s="20">
        <f t="shared" si="20"/>
        <v>-25.849999999999056</v>
      </c>
      <c r="AX100" s="20">
        <f t="shared" si="20"/>
        <v>-50.060000000003868</v>
      </c>
      <c r="AY100" s="20">
        <f t="shared" si="20"/>
        <v>-79.279999999997415</v>
      </c>
      <c r="AZ100" s="20">
        <f t="shared" si="20"/>
        <v>-86.879999999998233</v>
      </c>
      <c r="BA100" s="17">
        <v>-1.56</v>
      </c>
      <c r="BB100" s="17">
        <v>-0.84</v>
      </c>
      <c r="BC100" s="17">
        <v>-0.84</v>
      </c>
      <c r="BD100" s="17">
        <v>-0.51</v>
      </c>
      <c r="BE100" s="17">
        <v>-0.43</v>
      </c>
      <c r="BF100" s="17">
        <v>-0.41</v>
      </c>
      <c r="BG100" s="17">
        <v>-0.56999999999999995</v>
      </c>
      <c r="BH100" s="17">
        <v>-0.45</v>
      </c>
      <c r="BI100" s="17">
        <v>-0.22</v>
      </c>
      <c r="BJ100" s="17">
        <v>-0.43</v>
      </c>
      <c r="BK100" s="17">
        <v>-0.69</v>
      </c>
      <c r="BL100" s="17">
        <v>-0.75</v>
      </c>
      <c r="BM100" s="20">
        <f t="shared" si="13"/>
        <v>-184.63000000000403</v>
      </c>
      <c r="BN100" s="20">
        <f t="shared" si="21"/>
        <v>-99.660000000006647</v>
      </c>
      <c r="BO100" s="20">
        <f t="shared" si="21"/>
        <v>-99.159999999999599</v>
      </c>
      <c r="BP100" s="20">
        <f t="shared" si="21"/>
        <v>-59.55999999999802</v>
      </c>
      <c r="BQ100" s="20">
        <f t="shared" si="21"/>
        <v>-50.519999999999094</v>
      </c>
      <c r="BR100" s="20">
        <f t="shared" si="21"/>
        <v>-48.250000000004235</v>
      </c>
      <c r="BS100" s="20">
        <f t="shared" si="21"/>
        <v>-67.120000000001482</v>
      </c>
      <c r="BT100" s="20">
        <f t="shared" si="21"/>
        <v>-52.539999999999637</v>
      </c>
      <c r="BU100" s="20">
        <f t="shared" si="21"/>
        <v>-26.069999999999055</v>
      </c>
      <c r="BV100" s="20">
        <f t="shared" si="21"/>
        <v>-50.490000000003867</v>
      </c>
      <c r="BW100" s="20">
        <f t="shared" si="21"/>
        <v>-79.969999999997412</v>
      </c>
      <c r="BX100" s="20">
        <f t="shared" si="21"/>
        <v>-87.629999999998233</v>
      </c>
      <c r="BY100" s="17">
        <f t="shared" si="16"/>
        <v>-658.4900000000107</v>
      </c>
      <c r="BZ100" s="17">
        <f t="shared" si="17"/>
        <v>-32.920000000000044</v>
      </c>
      <c r="CA100" s="17">
        <f t="shared" si="18"/>
        <v>-214.19000000000057</v>
      </c>
      <c r="CB100" s="17">
        <f t="shared" si="19"/>
        <v>-905.60000000001128</v>
      </c>
    </row>
    <row r="101" spans="1:80" x14ac:dyDescent="0.25">
      <c r="A101" t="str">
        <f t="shared" si="9"/>
        <v>PWX.BCHEXP</v>
      </c>
      <c r="B101" s="1" t="s">
        <v>99</v>
      </c>
      <c r="C101" s="1" t="s">
        <v>162</v>
      </c>
      <c r="D101" s="1" t="s">
        <v>28</v>
      </c>
      <c r="E101" s="17">
        <v>0</v>
      </c>
      <c r="F101" s="17">
        <v>-9.0949470177292824E-13</v>
      </c>
      <c r="G101" s="17">
        <v>0</v>
      </c>
      <c r="H101" s="17">
        <v>-9.999999999308784E-3</v>
      </c>
      <c r="I101" s="17">
        <v>4.5474735088646412E-13</v>
      </c>
      <c r="J101" s="17">
        <v>1.0000000000047748E-2</v>
      </c>
      <c r="K101" s="17">
        <v>-1.0000000000218279E-2</v>
      </c>
      <c r="L101" s="17">
        <v>0</v>
      </c>
      <c r="M101" s="17">
        <v>0</v>
      </c>
      <c r="N101" s="17">
        <v>0</v>
      </c>
      <c r="O101" s="17">
        <v>0</v>
      </c>
      <c r="P101" s="17">
        <v>-1.8189894035458565E-12</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9.9999999999997868E-3</v>
      </c>
      <c r="AI101" s="17">
        <v>0</v>
      </c>
      <c r="AJ101" s="17">
        <v>0</v>
      </c>
      <c r="AK101" s="17">
        <v>0</v>
      </c>
      <c r="AL101" s="17">
        <v>0</v>
      </c>
      <c r="AM101" s="17">
        <v>0</v>
      </c>
      <c r="AN101" s="17">
        <v>0</v>
      </c>
      <c r="AO101" s="20">
        <f t="shared" si="12"/>
        <v>0</v>
      </c>
      <c r="AP101" s="20">
        <f t="shared" si="20"/>
        <v>-9.0949470177292824E-13</v>
      </c>
      <c r="AQ101" s="20">
        <f t="shared" si="20"/>
        <v>0</v>
      </c>
      <c r="AR101" s="20">
        <f t="shared" si="20"/>
        <v>-9.999999999308784E-3</v>
      </c>
      <c r="AS101" s="20">
        <f t="shared" si="20"/>
        <v>4.5474735088646412E-13</v>
      </c>
      <c r="AT101" s="20">
        <f t="shared" si="20"/>
        <v>2.0000000000047535E-2</v>
      </c>
      <c r="AU101" s="20">
        <f t="shared" si="20"/>
        <v>-1.0000000000218279E-2</v>
      </c>
      <c r="AV101" s="20">
        <f t="shared" si="20"/>
        <v>0</v>
      </c>
      <c r="AW101" s="20">
        <f t="shared" si="20"/>
        <v>0</v>
      </c>
      <c r="AX101" s="20">
        <f t="shared" si="20"/>
        <v>0</v>
      </c>
      <c r="AY101" s="20">
        <f t="shared" si="20"/>
        <v>0</v>
      </c>
      <c r="AZ101" s="20">
        <f t="shared" si="20"/>
        <v>-1.8189894035458565E-12</v>
      </c>
      <c r="BA101" s="17">
        <v>0</v>
      </c>
      <c r="BB101" s="17">
        <v>0</v>
      </c>
      <c r="BC101" s="17">
        <v>0</v>
      </c>
      <c r="BD101" s="17">
        <v>0</v>
      </c>
      <c r="BE101" s="17">
        <v>0</v>
      </c>
      <c r="BF101" s="17">
        <v>0</v>
      </c>
      <c r="BG101" s="17">
        <v>0</v>
      </c>
      <c r="BH101" s="17">
        <v>0</v>
      </c>
      <c r="BI101" s="17">
        <v>0</v>
      </c>
      <c r="BJ101" s="17">
        <v>0</v>
      </c>
      <c r="BK101" s="17">
        <v>0</v>
      </c>
      <c r="BL101" s="17">
        <v>0</v>
      </c>
      <c r="BM101" s="20">
        <f t="shared" si="13"/>
        <v>0</v>
      </c>
      <c r="BN101" s="20">
        <f t="shared" si="21"/>
        <v>-9.0949470177292824E-13</v>
      </c>
      <c r="BO101" s="20">
        <f t="shared" si="21"/>
        <v>0</v>
      </c>
      <c r="BP101" s="20">
        <f t="shared" si="21"/>
        <v>-9.999999999308784E-3</v>
      </c>
      <c r="BQ101" s="20">
        <f t="shared" si="21"/>
        <v>4.5474735088646412E-13</v>
      </c>
      <c r="BR101" s="20">
        <f t="shared" si="21"/>
        <v>2.0000000000047535E-2</v>
      </c>
      <c r="BS101" s="20">
        <f t="shared" si="21"/>
        <v>-1.0000000000218279E-2</v>
      </c>
      <c r="BT101" s="20">
        <f t="shared" si="21"/>
        <v>0</v>
      </c>
      <c r="BU101" s="20">
        <f t="shared" si="21"/>
        <v>0</v>
      </c>
      <c r="BV101" s="20">
        <f t="shared" si="21"/>
        <v>0</v>
      </c>
      <c r="BW101" s="20">
        <f t="shared" si="21"/>
        <v>0</v>
      </c>
      <c r="BX101" s="20">
        <f t="shared" si="21"/>
        <v>-1.8189894035458565E-12</v>
      </c>
      <c r="BY101" s="17">
        <f t="shared" si="16"/>
        <v>-1.0000000001753051E-2</v>
      </c>
      <c r="BZ101" s="17">
        <f t="shared" si="17"/>
        <v>0</v>
      </c>
      <c r="CA101" s="17">
        <f t="shared" si="18"/>
        <v>9.9999999999997868E-3</v>
      </c>
      <c r="CB101" s="17">
        <f t="shared" si="19"/>
        <v>-1.7532642004880472E-12</v>
      </c>
    </row>
    <row r="102" spans="1:80" x14ac:dyDescent="0.25">
      <c r="A102" t="str">
        <f t="shared" si="9"/>
        <v>PWX.SPCEXP</v>
      </c>
      <c r="B102" s="1" t="s">
        <v>99</v>
      </c>
      <c r="C102" s="1" t="s">
        <v>221</v>
      </c>
      <c r="D102" s="1" t="s">
        <v>74</v>
      </c>
      <c r="E102" s="17">
        <v>0</v>
      </c>
      <c r="F102" s="17">
        <v>-9.9999999998772182E-3</v>
      </c>
      <c r="G102" s="17">
        <v>0</v>
      </c>
      <c r="H102" s="17">
        <v>0</v>
      </c>
      <c r="I102" s="17">
        <v>-9.9999999999980105E-3</v>
      </c>
      <c r="J102" s="17">
        <v>0</v>
      </c>
      <c r="K102" s="17">
        <v>0</v>
      </c>
      <c r="L102" s="17">
        <v>0</v>
      </c>
      <c r="M102" s="17">
        <v>-1.4210854715202004E-14</v>
      </c>
      <c r="N102" s="17">
        <v>0</v>
      </c>
      <c r="O102" s="17">
        <v>0</v>
      </c>
      <c r="P102" s="17">
        <v>-5.6843418860808015E-14</v>
      </c>
      <c r="Q102" s="20">
        <v>0</v>
      </c>
      <c r="R102" s="20">
        <v>0</v>
      </c>
      <c r="S102" s="20">
        <v>0</v>
      </c>
      <c r="T102" s="20">
        <v>0</v>
      </c>
      <c r="U102" s="20">
        <v>0</v>
      </c>
      <c r="V102" s="20">
        <v>0</v>
      </c>
      <c r="W102" s="20">
        <v>0</v>
      </c>
      <c r="X102" s="20">
        <v>0</v>
      </c>
      <c r="Y102" s="20">
        <v>0</v>
      </c>
      <c r="Z102" s="20">
        <v>0</v>
      </c>
      <c r="AA102" s="20">
        <v>0</v>
      </c>
      <c r="AB102" s="20">
        <v>0</v>
      </c>
      <c r="AC102" s="17">
        <v>0</v>
      </c>
      <c r="AD102" s="17">
        <v>-9.9999999999980105E-3</v>
      </c>
      <c r="AE102" s="17">
        <v>0</v>
      </c>
      <c r="AF102" s="17">
        <v>0</v>
      </c>
      <c r="AG102" s="17">
        <v>0</v>
      </c>
      <c r="AH102" s="17">
        <v>0</v>
      </c>
      <c r="AI102" s="17">
        <v>0</v>
      </c>
      <c r="AJ102" s="17">
        <v>0</v>
      </c>
      <c r="AK102" s="17">
        <v>0</v>
      </c>
      <c r="AL102" s="17">
        <v>0</v>
      </c>
      <c r="AM102" s="17">
        <v>0</v>
      </c>
      <c r="AN102" s="17">
        <v>0</v>
      </c>
      <c r="AO102" s="20">
        <f t="shared" si="12"/>
        <v>0</v>
      </c>
      <c r="AP102" s="20">
        <f t="shared" si="20"/>
        <v>-1.9999999999875229E-2</v>
      </c>
      <c r="AQ102" s="20">
        <f t="shared" si="20"/>
        <v>0</v>
      </c>
      <c r="AR102" s="20">
        <f t="shared" si="20"/>
        <v>0</v>
      </c>
      <c r="AS102" s="20">
        <f t="shared" si="20"/>
        <v>-9.9999999999980105E-3</v>
      </c>
      <c r="AT102" s="20">
        <f t="shared" si="20"/>
        <v>0</v>
      </c>
      <c r="AU102" s="20">
        <f t="shared" si="20"/>
        <v>0</v>
      </c>
      <c r="AV102" s="20">
        <f t="shared" si="20"/>
        <v>0</v>
      </c>
      <c r="AW102" s="20">
        <f t="shared" si="20"/>
        <v>-1.4210854715202004E-14</v>
      </c>
      <c r="AX102" s="20">
        <f t="shared" si="20"/>
        <v>0</v>
      </c>
      <c r="AY102" s="20">
        <f t="shared" si="20"/>
        <v>0</v>
      </c>
      <c r="AZ102" s="20">
        <f t="shared" si="20"/>
        <v>-5.6843418860808015E-14</v>
      </c>
      <c r="BA102" s="17">
        <v>0</v>
      </c>
      <c r="BB102" s="17">
        <v>0</v>
      </c>
      <c r="BC102" s="17">
        <v>0</v>
      </c>
      <c r="BD102" s="17">
        <v>0</v>
      </c>
      <c r="BE102" s="17">
        <v>0</v>
      </c>
      <c r="BF102" s="17">
        <v>0</v>
      </c>
      <c r="BG102" s="17">
        <v>0</v>
      </c>
      <c r="BH102" s="17">
        <v>0</v>
      </c>
      <c r="BI102" s="17">
        <v>0</v>
      </c>
      <c r="BJ102" s="17">
        <v>0</v>
      </c>
      <c r="BK102" s="17">
        <v>0</v>
      </c>
      <c r="BL102" s="17">
        <v>0</v>
      </c>
      <c r="BM102" s="20">
        <f t="shared" si="13"/>
        <v>0</v>
      </c>
      <c r="BN102" s="20">
        <f t="shared" si="21"/>
        <v>-1.9999999999875229E-2</v>
      </c>
      <c r="BO102" s="20">
        <f t="shared" si="21"/>
        <v>0</v>
      </c>
      <c r="BP102" s="20">
        <f t="shared" si="21"/>
        <v>0</v>
      </c>
      <c r="BQ102" s="20">
        <f t="shared" si="21"/>
        <v>-9.9999999999980105E-3</v>
      </c>
      <c r="BR102" s="20">
        <f t="shared" si="21"/>
        <v>0</v>
      </c>
      <c r="BS102" s="20">
        <f t="shared" si="21"/>
        <v>0</v>
      </c>
      <c r="BT102" s="20">
        <f t="shared" si="21"/>
        <v>0</v>
      </c>
      <c r="BU102" s="20">
        <f t="shared" si="21"/>
        <v>-1.4210854715202004E-14</v>
      </c>
      <c r="BV102" s="20">
        <f t="shared" si="21"/>
        <v>0</v>
      </c>
      <c r="BW102" s="20">
        <f t="shared" si="21"/>
        <v>0</v>
      </c>
      <c r="BX102" s="20">
        <f t="shared" si="21"/>
        <v>-5.6843418860808015E-14</v>
      </c>
      <c r="BY102" s="17">
        <f t="shared" si="16"/>
        <v>-1.9999999999946283E-2</v>
      </c>
      <c r="BZ102" s="17">
        <f t="shared" si="17"/>
        <v>0</v>
      </c>
      <c r="CA102" s="17">
        <f t="shared" si="18"/>
        <v>-9.9999999999980105E-3</v>
      </c>
      <c r="CB102" s="17">
        <f t="shared" si="19"/>
        <v>-2.9999999999944293E-2</v>
      </c>
    </row>
    <row r="103" spans="1:80" x14ac:dyDescent="0.25">
      <c r="A103" t="str">
        <f t="shared" ref="A103:A146" si="22">B103&amp;"."&amp;IF(D103="CES1/CES2",C103,IF(C103="CRE1/CRE2",C103,D103))</f>
        <v>PWX.BCHIMP</v>
      </c>
      <c r="B103" s="1" t="s">
        <v>99</v>
      </c>
      <c r="C103" s="1" t="s">
        <v>163</v>
      </c>
      <c r="D103" s="1" t="s">
        <v>21</v>
      </c>
      <c r="E103" s="17">
        <v>4329</v>
      </c>
      <c r="F103" s="17">
        <v>1516.8700000000099</v>
      </c>
      <c r="G103" s="17">
        <v>1233.359999999986</v>
      </c>
      <c r="H103" s="17">
        <v>425.06000000000131</v>
      </c>
      <c r="I103" s="17">
        <v>798.57999999999447</v>
      </c>
      <c r="J103" s="17">
        <v>719.11999999999534</v>
      </c>
      <c r="K103" s="17">
        <v>1043.890000000014</v>
      </c>
      <c r="L103" s="17">
        <v>357.54000000000087</v>
      </c>
      <c r="M103" s="17">
        <v>443.18999999999505</v>
      </c>
      <c r="N103" s="17">
        <v>245.73999999999796</v>
      </c>
      <c r="O103" s="17">
        <v>932.38000000000466</v>
      </c>
      <c r="P103" s="17">
        <v>920.47999999999593</v>
      </c>
      <c r="Q103" s="20">
        <v>216.45000000000073</v>
      </c>
      <c r="R103" s="20">
        <v>75.840000000000146</v>
      </c>
      <c r="S103" s="20">
        <v>61.670000000000073</v>
      </c>
      <c r="T103" s="20">
        <v>21.25</v>
      </c>
      <c r="U103" s="20">
        <v>39.929999999999836</v>
      </c>
      <c r="V103" s="20">
        <v>35.950000000000273</v>
      </c>
      <c r="W103" s="20">
        <v>52.199999999999818</v>
      </c>
      <c r="X103" s="20">
        <v>17.880000000000109</v>
      </c>
      <c r="Y103" s="20">
        <v>22.159999999999854</v>
      </c>
      <c r="Z103" s="20">
        <v>12.290000000000077</v>
      </c>
      <c r="AA103" s="20">
        <v>46.620000000000346</v>
      </c>
      <c r="AB103" s="20">
        <v>46.019999999999982</v>
      </c>
      <c r="AC103" s="17">
        <v>1394.6800000000076</v>
      </c>
      <c r="AD103" s="17">
        <v>485.15000000000146</v>
      </c>
      <c r="AE103" s="17">
        <v>391.87000000000262</v>
      </c>
      <c r="AF103" s="17">
        <v>134.2400000000016</v>
      </c>
      <c r="AG103" s="17">
        <v>250.88999999999942</v>
      </c>
      <c r="AH103" s="17">
        <v>224.70000000000073</v>
      </c>
      <c r="AI103" s="17">
        <v>324.47000000000116</v>
      </c>
      <c r="AJ103" s="17">
        <v>110.53000000000065</v>
      </c>
      <c r="AK103" s="17">
        <v>136.25</v>
      </c>
      <c r="AL103" s="17">
        <v>75.149999999999636</v>
      </c>
      <c r="AM103" s="17">
        <v>283.52999999999884</v>
      </c>
      <c r="AN103" s="17">
        <v>278.38999999999942</v>
      </c>
      <c r="AO103" s="20">
        <f t="shared" si="12"/>
        <v>5940.1300000000083</v>
      </c>
      <c r="AP103" s="20">
        <f t="shared" si="20"/>
        <v>2077.8600000000115</v>
      </c>
      <c r="AQ103" s="20">
        <f t="shared" si="20"/>
        <v>1686.8999999999887</v>
      </c>
      <c r="AR103" s="20">
        <f t="shared" si="20"/>
        <v>580.55000000000291</v>
      </c>
      <c r="AS103" s="20">
        <f t="shared" si="20"/>
        <v>1089.3999999999937</v>
      </c>
      <c r="AT103" s="20">
        <f t="shared" si="20"/>
        <v>979.76999999999634</v>
      </c>
      <c r="AU103" s="20">
        <f t="shared" si="20"/>
        <v>1420.560000000015</v>
      </c>
      <c r="AV103" s="20">
        <f t="shared" si="20"/>
        <v>485.95000000000164</v>
      </c>
      <c r="AW103" s="20">
        <f t="shared" si="20"/>
        <v>601.59999999999491</v>
      </c>
      <c r="AX103" s="20">
        <f t="shared" si="20"/>
        <v>333.17999999999768</v>
      </c>
      <c r="AY103" s="20">
        <f t="shared" si="20"/>
        <v>1262.5300000000038</v>
      </c>
      <c r="AZ103" s="20">
        <f t="shared" si="20"/>
        <v>1244.8899999999953</v>
      </c>
      <c r="BA103" s="17">
        <v>50.7</v>
      </c>
      <c r="BB103" s="17">
        <v>17.77</v>
      </c>
      <c r="BC103" s="17">
        <v>14.45</v>
      </c>
      <c r="BD103" s="17">
        <v>4.9800000000000004</v>
      </c>
      <c r="BE103" s="17">
        <v>9.35</v>
      </c>
      <c r="BF103" s="17">
        <v>8.42</v>
      </c>
      <c r="BG103" s="17">
        <v>12.23</v>
      </c>
      <c r="BH103" s="17">
        <v>4.1900000000000004</v>
      </c>
      <c r="BI103" s="17">
        <v>5.19</v>
      </c>
      <c r="BJ103" s="17">
        <v>2.88</v>
      </c>
      <c r="BK103" s="17">
        <v>10.92</v>
      </c>
      <c r="BL103" s="17">
        <v>10.78</v>
      </c>
      <c r="BM103" s="20">
        <f t="shared" si="13"/>
        <v>5990.8300000000081</v>
      </c>
      <c r="BN103" s="20">
        <f t="shared" si="21"/>
        <v>2095.6300000000115</v>
      </c>
      <c r="BO103" s="20">
        <f t="shared" si="21"/>
        <v>1701.3499999999888</v>
      </c>
      <c r="BP103" s="20">
        <f t="shared" si="21"/>
        <v>585.53000000000293</v>
      </c>
      <c r="BQ103" s="20">
        <f t="shared" si="21"/>
        <v>1098.7499999999936</v>
      </c>
      <c r="BR103" s="20">
        <f t="shared" si="21"/>
        <v>988.1899999999963</v>
      </c>
      <c r="BS103" s="20">
        <f t="shared" si="21"/>
        <v>1432.790000000015</v>
      </c>
      <c r="BT103" s="20">
        <f t="shared" si="21"/>
        <v>490.14000000000163</v>
      </c>
      <c r="BU103" s="20">
        <f t="shared" si="21"/>
        <v>606.78999999999496</v>
      </c>
      <c r="BV103" s="20">
        <f t="shared" si="21"/>
        <v>336.05999999999767</v>
      </c>
      <c r="BW103" s="20">
        <f t="shared" si="21"/>
        <v>1273.4500000000039</v>
      </c>
      <c r="BX103" s="20">
        <f t="shared" si="21"/>
        <v>1255.6699999999953</v>
      </c>
      <c r="BY103" s="17">
        <f t="shared" si="16"/>
        <v>12965.209999999995</v>
      </c>
      <c r="BZ103" s="17">
        <f t="shared" si="17"/>
        <v>648.26000000000124</v>
      </c>
      <c r="CA103" s="17">
        <f t="shared" si="18"/>
        <v>4241.7100000000119</v>
      </c>
      <c r="CB103" s="17">
        <f t="shared" si="19"/>
        <v>17855.180000000008</v>
      </c>
    </row>
    <row r="104" spans="1:80" x14ac:dyDescent="0.25">
      <c r="A104" t="str">
        <f t="shared" si="22"/>
        <v>PWX.SPCIMP</v>
      </c>
      <c r="B104" s="1" t="s">
        <v>99</v>
      </c>
      <c r="C104" s="1" t="s">
        <v>222</v>
      </c>
      <c r="D104" s="1" t="s">
        <v>73</v>
      </c>
      <c r="E104" s="17">
        <v>1680.8599999999969</v>
      </c>
      <c r="F104" s="17">
        <v>48.159999999999854</v>
      </c>
      <c r="G104" s="17">
        <v>46.280000000000086</v>
      </c>
      <c r="H104" s="17">
        <v>120.94999999999982</v>
      </c>
      <c r="I104" s="17">
        <v>46.32000000000005</v>
      </c>
      <c r="J104" s="17">
        <v>16.839999999999975</v>
      </c>
      <c r="K104" s="17">
        <v>33.530000000000086</v>
      </c>
      <c r="L104" s="17">
        <v>1024.7999999999993</v>
      </c>
      <c r="M104" s="17">
        <v>2162.6699999999983</v>
      </c>
      <c r="N104" s="17">
        <v>871.30999999999767</v>
      </c>
      <c r="O104" s="17">
        <v>2177.3399999999965</v>
      </c>
      <c r="P104" s="17">
        <v>2531.9400000000023</v>
      </c>
      <c r="Q104" s="20">
        <v>84.039999999999964</v>
      </c>
      <c r="R104" s="20">
        <v>2.4100000000000037</v>
      </c>
      <c r="S104" s="20">
        <v>2.3100000000000023</v>
      </c>
      <c r="T104" s="20">
        <v>6.0499999999999972</v>
      </c>
      <c r="U104" s="20">
        <v>2.3100000000000023</v>
      </c>
      <c r="V104" s="20">
        <v>0.83999999999999986</v>
      </c>
      <c r="W104" s="20">
        <v>1.6799999999999997</v>
      </c>
      <c r="X104" s="20">
        <v>51.240000000000009</v>
      </c>
      <c r="Y104" s="20">
        <v>108.13000000000011</v>
      </c>
      <c r="Z104" s="20">
        <v>43.569999999999936</v>
      </c>
      <c r="AA104" s="20">
        <v>108.86000000000013</v>
      </c>
      <c r="AB104" s="20">
        <v>126.59999999999991</v>
      </c>
      <c r="AC104" s="17">
        <v>541.52000000000044</v>
      </c>
      <c r="AD104" s="17">
        <v>15.399999999999977</v>
      </c>
      <c r="AE104" s="17">
        <v>14.700000000000045</v>
      </c>
      <c r="AF104" s="17">
        <v>38.189999999999941</v>
      </c>
      <c r="AG104" s="17">
        <v>14.550000000000011</v>
      </c>
      <c r="AH104" s="17">
        <v>5.2599999999999909</v>
      </c>
      <c r="AI104" s="17">
        <v>10.419999999999987</v>
      </c>
      <c r="AJ104" s="17">
        <v>316.80000000000018</v>
      </c>
      <c r="AK104" s="17">
        <v>664.8700000000008</v>
      </c>
      <c r="AL104" s="17">
        <v>266.43000000000029</v>
      </c>
      <c r="AM104" s="17">
        <v>662.10000000000036</v>
      </c>
      <c r="AN104" s="17">
        <v>765.77000000000044</v>
      </c>
      <c r="AO104" s="20">
        <f t="shared" si="12"/>
        <v>2306.4199999999973</v>
      </c>
      <c r="AP104" s="20">
        <f t="shared" si="20"/>
        <v>65.969999999999828</v>
      </c>
      <c r="AQ104" s="20">
        <f t="shared" si="20"/>
        <v>63.290000000000134</v>
      </c>
      <c r="AR104" s="20">
        <f t="shared" si="20"/>
        <v>165.18999999999977</v>
      </c>
      <c r="AS104" s="20">
        <f t="shared" si="20"/>
        <v>63.180000000000064</v>
      </c>
      <c r="AT104" s="20">
        <f t="shared" si="20"/>
        <v>22.939999999999966</v>
      </c>
      <c r="AU104" s="20">
        <f t="shared" si="20"/>
        <v>45.630000000000074</v>
      </c>
      <c r="AV104" s="20">
        <f t="shared" si="20"/>
        <v>1392.8399999999995</v>
      </c>
      <c r="AW104" s="20">
        <f t="shared" si="20"/>
        <v>2935.6699999999992</v>
      </c>
      <c r="AX104" s="20">
        <f t="shared" si="20"/>
        <v>1181.3099999999979</v>
      </c>
      <c r="AY104" s="20">
        <f t="shared" si="20"/>
        <v>2948.299999999997</v>
      </c>
      <c r="AZ104" s="20">
        <f t="shared" si="20"/>
        <v>3424.3100000000027</v>
      </c>
      <c r="BA104" s="17">
        <v>19.690000000000001</v>
      </c>
      <c r="BB104" s="17">
        <v>0.56000000000000005</v>
      </c>
      <c r="BC104" s="17">
        <v>0.54</v>
      </c>
      <c r="BD104" s="17">
        <v>1.42</v>
      </c>
      <c r="BE104" s="17">
        <v>0.54</v>
      </c>
      <c r="BF104" s="17">
        <v>0.2</v>
      </c>
      <c r="BG104" s="17">
        <v>0.39</v>
      </c>
      <c r="BH104" s="17">
        <v>12</v>
      </c>
      <c r="BI104" s="17">
        <v>25.33</v>
      </c>
      <c r="BJ104" s="17">
        <v>10.210000000000001</v>
      </c>
      <c r="BK104" s="17">
        <v>25.5</v>
      </c>
      <c r="BL104" s="17">
        <v>29.65</v>
      </c>
      <c r="BM104" s="20">
        <f t="shared" si="13"/>
        <v>2326.1099999999974</v>
      </c>
      <c r="BN104" s="20">
        <f t="shared" si="21"/>
        <v>66.529999999999831</v>
      </c>
      <c r="BO104" s="20">
        <f t="shared" si="21"/>
        <v>63.830000000000133</v>
      </c>
      <c r="BP104" s="20">
        <f t="shared" si="21"/>
        <v>166.60999999999976</v>
      </c>
      <c r="BQ104" s="20">
        <f t="shared" si="21"/>
        <v>63.720000000000063</v>
      </c>
      <c r="BR104" s="20">
        <f t="shared" si="21"/>
        <v>23.139999999999965</v>
      </c>
      <c r="BS104" s="20">
        <f t="shared" si="21"/>
        <v>46.020000000000074</v>
      </c>
      <c r="BT104" s="20">
        <f t="shared" si="21"/>
        <v>1404.8399999999995</v>
      </c>
      <c r="BU104" s="20">
        <f t="shared" si="21"/>
        <v>2960.9999999999991</v>
      </c>
      <c r="BV104" s="20">
        <f t="shared" si="21"/>
        <v>1191.5199999999979</v>
      </c>
      <c r="BW104" s="20">
        <f t="shared" si="21"/>
        <v>2973.799999999997</v>
      </c>
      <c r="BX104" s="20">
        <f t="shared" si="21"/>
        <v>3453.9600000000028</v>
      </c>
      <c r="BY104" s="17">
        <f t="shared" si="16"/>
        <v>10760.999999999991</v>
      </c>
      <c r="BZ104" s="17">
        <f t="shared" si="17"/>
        <v>538.04000000000008</v>
      </c>
      <c r="CA104" s="17">
        <f t="shared" si="18"/>
        <v>3442.0400000000022</v>
      </c>
      <c r="CB104" s="17">
        <f t="shared" si="19"/>
        <v>14741.079999999994</v>
      </c>
    </row>
    <row r="105" spans="1:80" x14ac:dyDescent="0.25">
      <c r="A105" t="str">
        <f t="shared" si="22"/>
        <v>CUPC.RB1</v>
      </c>
      <c r="B105" s="1" t="s">
        <v>153</v>
      </c>
      <c r="C105" s="1" t="s">
        <v>223</v>
      </c>
      <c r="D105" s="1" t="s">
        <v>223</v>
      </c>
      <c r="E105" s="17">
        <v>0</v>
      </c>
      <c r="F105" s="17">
        <v>0</v>
      </c>
      <c r="G105" s="17">
        <v>0</v>
      </c>
      <c r="H105" s="17">
        <v>0</v>
      </c>
      <c r="I105" s="17">
        <v>0</v>
      </c>
      <c r="J105" s="17">
        <v>0</v>
      </c>
      <c r="K105" s="17">
        <v>0</v>
      </c>
      <c r="L105" s="17">
        <v>0</v>
      </c>
      <c r="M105" s="17">
        <v>0</v>
      </c>
      <c r="N105" s="17">
        <v>0</v>
      </c>
      <c r="O105" s="17">
        <v>0</v>
      </c>
      <c r="P105" s="17">
        <v>0</v>
      </c>
      <c r="Q105" s="20">
        <v>0</v>
      </c>
      <c r="R105" s="20">
        <v>0</v>
      </c>
      <c r="S105" s="20">
        <v>0</v>
      </c>
      <c r="T105" s="20">
        <v>0</v>
      </c>
      <c r="U105" s="20">
        <v>0</v>
      </c>
      <c r="V105" s="20">
        <v>0</v>
      </c>
      <c r="W105" s="20">
        <v>0</v>
      </c>
      <c r="X105" s="20">
        <v>0</v>
      </c>
      <c r="Y105" s="20">
        <v>0</v>
      </c>
      <c r="Z105" s="20">
        <v>0</v>
      </c>
      <c r="AA105" s="20">
        <v>0</v>
      </c>
      <c r="AB105" s="20">
        <v>0</v>
      </c>
      <c r="AC105" s="17">
        <v>0</v>
      </c>
      <c r="AD105" s="17">
        <v>0</v>
      </c>
      <c r="AE105" s="17">
        <v>0</v>
      </c>
      <c r="AF105" s="17">
        <v>0</v>
      </c>
      <c r="AG105" s="17">
        <v>0</v>
      </c>
      <c r="AH105" s="17">
        <v>0</v>
      </c>
      <c r="AI105" s="17">
        <v>0</v>
      </c>
      <c r="AJ105" s="17">
        <v>0</v>
      </c>
      <c r="AK105" s="17">
        <v>0</v>
      </c>
      <c r="AL105" s="17">
        <v>0</v>
      </c>
      <c r="AM105" s="17">
        <v>0</v>
      </c>
      <c r="AN105" s="17">
        <v>0</v>
      </c>
      <c r="AO105" s="20">
        <f t="shared" si="12"/>
        <v>0</v>
      </c>
      <c r="AP105" s="20">
        <f t="shared" si="20"/>
        <v>0</v>
      </c>
      <c r="AQ105" s="20">
        <f t="shared" si="20"/>
        <v>0</v>
      </c>
      <c r="AR105" s="20">
        <f t="shared" si="20"/>
        <v>0</v>
      </c>
      <c r="AS105" s="20">
        <f t="shared" si="20"/>
        <v>0</v>
      </c>
      <c r="AT105" s="20">
        <f t="shared" si="20"/>
        <v>0</v>
      </c>
      <c r="AU105" s="20">
        <f t="shared" si="20"/>
        <v>0</v>
      </c>
      <c r="AV105" s="20">
        <f t="shared" si="20"/>
        <v>0</v>
      </c>
      <c r="AW105" s="20">
        <f t="shared" si="20"/>
        <v>0</v>
      </c>
      <c r="AX105" s="20">
        <f t="shared" si="20"/>
        <v>0</v>
      </c>
      <c r="AY105" s="20">
        <f t="shared" si="20"/>
        <v>0</v>
      </c>
      <c r="AZ105" s="20">
        <f t="shared" si="20"/>
        <v>0</v>
      </c>
      <c r="BA105" s="17">
        <v>0</v>
      </c>
      <c r="BB105" s="17">
        <v>0</v>
      </c>
      <c r="BC105" s="17">
        <v>0</v>
      </c>
      <c r="BD105" s="17">
        <v>0</v>
      </c>
      <c r="BE105" s="17">
        <v>0</v>
      </c>
      <c r="BF105" s="17">
        <v>0</v>
      </c>
      <c r="BG105" s="17">
        <v>0</v>
      </c>
      <c r="BH105" s="17">
        <v>0</v>
      </c>
      <c r="BI105" s="17">
        <v>0</v>
      </c>
      <c r="BJ105" s="17">
        <v>0</v>
      </c>
      <c r="BK105" s="17">
        <v>0</v>
      </c>
      <c r="BL105" s="17">
        <v>0</v>
      </c>
      <c r="BM105" s="20">
        <f t="shared" si="13"/>
        <v>0</v>
      </c>
      <c r="BN105" s="20">
        <f t="shared" si="21"/>
        <v>0</v>
      </c>
      <c r="BO105" s="20">
        <f t="shared" si="21"/>
        <v>0</v>
      </c>
      <c r="BP105" s="20">
        <f t="shared" si="21"/>
        <v>0</v>
      </c>
      <c r="BQ105" s="20">
        <f t="shared" si="21"/>
        <v>0</v>
      </c>
      <c r="BR105" s="20">
        <f t="shared" si="21"/>
        <v>0</v>
      </c>
      <c r="BS105" s="20">
        <f t="shared" si="21"/>
        <v>0</v>
      </c>
      <c r="BT105" s="20">
        <f t="shared" si="21"/>
        <v>0</v>
      </c>
      <c r="BU105" s="20">
        <f t="shared" si="21"/>
        <v>0</v>
      </c>
      <c r="BV105" s="20">
        <f t="shared" si="21"/>
        <v>0</v>
      </c>
      <c r="BW105" s="20">
        <f t="shared" si="21"/>
        <v>0</v>
      </c>
      <c r="BX105" s="20">
        <f t="shared" si="21"/>
        <v>0</v>
      </c>
      <c r="BY105" s="17">
        <f t="shared" si="16"/>
        <v>0</v>
      </c>
      <c r="BZ105" s="17">
        <f t="shared" si="17"/>
        <v>0</v>
      </c>
      <c r="CA105" s="17">
        <f t="shared" si="18"/>
        <v>0</v>
      </c>
      <c r="CB105" s="17">
        <f t="shared" si="19"/>
        <v>0</v>
      </c>
    </row>
    <row r="106" spans="1:80" x14ac:dyDescent="0.25">
      <c r="A106" t="str">
        <f t="shared" si="22"/>
        <v>CUPC.RB2</v>
      </c>
      <c r="B106" s="1" t="s">
        <v>153</v>
      </c>
      <c r="C106" s="1" t="s">
        <v>224</v>
      </c>
      <c r="D106" s="1" t="s">
        <v>224</v>
      </c>
      <c r="E106" s="17">
        <v>136.1699999999837</v>
      </c>
      <c r="F106" s="17">
        <v>0</v>
      </c>
      <c r="G106" s="17">
        <v>0</v>
      </c>
      <c r="H106" s="17">
        <v>1.8399999999996908</v>
      </c>
      <c r="I106" s="17">
        <v>19.970000000001164</v>
      </c>
      <c r="J106" s="17">
        <v>16.290000000000873</v>
      </c>
      <c r="K106" s="17">
        <v>11.069999999999709</v>
      </c>
      <c r="L106" s="17">
        <v>2.6400000000003274</v>
      </c>
      <c r="M106" s="17">
        <v>45.479999999995925</v>
      </c>
      <c r="N106" s="17">
        <v>0.14000000000001478</v>
      </c>
      <c r="O106" s="17">
        <v>3.9600000000009459</v>
      </c>
      <c r="P106" s="17">
        <v>6.5</v>
      </c>
      <c r="Q106" s="20">
        <v>6.8099999999994907</v>
      </c>
      <c r="R106" s="20">
        <v>0</v>
      </c>
      <c r="S106" s="20">
        <v>0</v>
      </c>
      <c r="T106" s="20">
        <v>9.0000000000003411E-2</v>
      </c>
      <c r="U106" s="20">
        <v>1</v>
      </c>
      <c r="V106" s="20">
        <v>0.80999999999994543</v>
      </c>
      <c r="W106" s="20">
        <v>0.55000000000006821</v>
      </c>
      <c r="X106" s="20">
        <v>0.13000000000002387</v>
      </c>
      <c r="Y106" s="20">
        <v>2.2800000000002001</v>
      </c>
      <c r="Z106" s="20">
        <v>0</v>
      </c>
      <c r="AA106" s="20">
        <v>0.18999999999999773</v>
      </c>
      <c r="AB106" s="20">
        <v>0.31999999999999318</v>
      </c>
      <c r="AC106" s="17">
        <v>43.870000000002619</v>
      </c>
      <c r="AD106" s="17">
        <v>0</v>
      </c>
      <c r="AE106" s="17">
        <v>0</v>
      </c>
      <c r="AF106" s="17">
        <v>0.57999999999992724</v>
      </c>
      <c r="AG106" s="17">
        <v>6.2699999999986176</v>
      </c>
      <c r="AH106" s="17">
        <v>5.0900000000001455</v>
      </c>
      <c r="AI106" s="17">
        <v>3.4400000000005093</v>
      </c>
      <c r="AJ106" s="17">
        <v>0.80999999999994543</v>
      </c>
      <c r="AK106" s="17">
        <v>13.980000000003201</v>
      </c>
      <c r="AL106" s="17">
        <v>4.9999999999997158E-2</v>
      </c>
      <c r="AM106" s="17">
        <v>1.2100000000000364</v>
      </c>
      <c r="AN106" s="17">
        <v>1.9600000000000364</v>
      </c>
      <c r="AO106" s="20">
        <f t="shared" si="12"/>
        <v>186.84999999998581</v>
      </c>
      <c r="AP106" s="20">
        <f t="shared" si="20"/>
        <v>0</v>
      </c>
      <c r="AQ106" s="20">
        <f t="shared" si="20"/>
        <v>0</v>
      </c>
      <c r="AR106" s="20">
        <f t="shared" si="20"/>
        <v>2.5099999999996214</v>
      </c>
      <c r="AS106" s="20">
        <f t="shared" si="20"/>
        <v>27.239999999999782</v>
      </c>
      <c r="AT106" s="20">
        <f t="shared" si="20"/>
        <v>22.190000000000964</v>
      </c>
      <c r="AU106" s="20">
        <f t="shared" si="20"/>
        <v>15.060000000000286</v>
      </c>
      <c r="AV106" s="20">
        <f t="shared" si="20"/>
        <v>3.5800000000002967</v>
      </c>
      <c r="AW106" s="20">
        <f t="shared" si="20"/>
        <v>61.739999999999327</v>
      </c>
      <c r="AX106" s="20">
        <f t="shared" si="20"/>
        <v>0.19000000000001194</v>
      </c>
      <c r="AY106" s="20">
        <f t="shared" si="20"/>
        <v>5.36000000000098</v>
      </c>
      <c r="AZ106" s="20">
        <f t="shared" si="20"/>
        <v>8.7800000000000296</v>
      </c>
      <c r="BA106" s="17">
        <v>1.59</v>
      </c>
      <c r="BB106" s="17">
        <v>0</v>
      </c>
      <c r="BC106" s="17">
        <v>0</v>
      </c>
      <c r="BD106" s="17">
        <v>0.02</v>
      </c>
      <c r="BE106" s="17">
        <v>0.23</v>
      </c>
      <c r="BF106" s="17">
        <v>0.19</v>
      </c>
      <c r="BG106" s="17">
        <v>0.13</v>
      </c>
      <c r="BH106" s="17">
        <v>0.03</v>
      </c>
      <c r="BI106" s="17">
        <v>0.53</v>
      </c>
      <c r="BJ106" s="17">
        <v>0</v>
      </c>
      <c r="BK106" s="17">
        <v>0.05</v>
      </c>
      <c r="BL106" s="17">
        <v>0.08</v>
      </c>
      <c r="BM106" s="20">
        <f t="shared" si="13"/>
        <v>188.43999999998582</v>
      </c>
      <c r="BN106" s="20">
        <f t="shared" si="21"/>
        <v>0</v>
      </c>
      <c r="BO106" s="20">
        <f t="shared" si="21"/>
        <v>0</v>
      </c>
      <c r="BP106" s="20">
        <f t="shared" si="21"/>
        <v>2.5299999999996214</v>
      </c>
      <c r="BQ106" s="20">
        <f t="shared" si="21"/>
        <v>27.469999999999782</v>
      </c>
      <c r="BR106" s="20">
        <f t="shared" si="21"/>
        <v>22.380000000000965</v>
      </c>
      <c r="BS106" s="20">
        <f t="shared" si="21"/>
        <v>15.190000000000287</v>
      </c>
      <c r="BT106" s="20">
        <f t="shared" si="21"/>
        <v>3.6100000000002965</v>
      </c>
      <c r="BU106" s="20">
        <f t="shared" si="21"/>
        <v>62.269999999999328</v>
      </c>
      <c r="BV106" s="20">
        <f t="shared" si="21"/>
        <v>0.19000000000001194</v>
      </c>
      <c r="BW106" s="20">
        <f t="shared" si="21"/>
        <v>5.4100000000009798</v>
      </c>
      <c r="BX106" s="20">
        <f t="shared" si="21"/>
        <v>8.8600000000000296</v>
      </c>
      <c r="BY106" s="17">
        <f t="shared" si="16"/>
        <v>244.05999999998235</v>
      </c>
      <c r="BZ106" s="17">
        <f t="shared" si="17"/>
        <v>12.179999999999723</v>
      </c>
      <c r="CA106" s="17">
        <f t="shared" si="18"/>
        <v>80.11000000000503</v>
      </c>
      <c r="CB106" s="17">
        <f t="shared" si="19"/>
        <v>336.34999999998712</v>
      </c>
    </row>
    <row r="107" spans="1:80" x14ac:dyDescent="0.25">
      <c r="A107" t="str">
        <f t="shared" si="22"/>
        <v>CUPC.RB3</v>
      </c>
      <c r="B107" s="1" t="s">
        <v>153</v>
      </c>
      <c r="C107" s="1" t="s">
        <v>225</v>
      </c>
      <c r="D107" s="1" t="s">
        <v>225</v>
      </c>
      <c r="E107" s="17">
        <v>0</v>
      </c>
      <c r="F107" s="17">
        <v>0</v>
      </c>
      <c r="G107" s="17">
        <v>0</v>
      </c>
      <c r="H107" s="17">
        <v>0</v>
      </c>
      <c r="I107" s="17">
        <v>0</v>
      </c>
      <c r="J107" s="17">
        <v>0</v>
      </c>
      <c r="K107" s="17">
        <v>0</v>
      </c>
      <c r="L107" s="17">
        <v>0</v>
      </c>
      <c r="M107" s="17">
        <v>0</v>
      </c>
      <c r="N107" s="17">
        <v>0</v>
      </c>
      <c r="O107" s="17">
        <v>0</v>
      </c>
      <c r="P107" s="17">
        <v>0</v>
      </c>
      <c r="Q107" s="20">
        <v>0</v>
      </c>
      <c r="R107" s="20">
        <v>0</v>
      </c>
      <c r="S107" s="20">
        <v>0</v>
      </c>
      <c r="T107" s="20">
        <v>0</v>
      </c>
      <c r="U107" s="20">
        <v>0</v>
      </c>
      <c r="V107" s="20">
        <v>0</v>
      </c>
      <c r="W107" s="20">
        <v>0</v>
      </c>
      <c r="X107" s="20">
        <v>0</v>
      </c>
      <c r="Y107" s="20">
        <v>0</v>
      </c>
      <c r="Z107" s="20">
        <v>0</v>
      </c>
      <c r="AA107" s="20">
        <v>0</v>
      </c>
      <c r="AB107" s="20">
        <v>0</v>
      </c>
      <c r="AC107" s="17">
        <v>0</v>
      </c>
      <c r="AD107" s="17">
        <v>0</v>
      </c>
      <c r="AE107" s="17">
        <v>0</v>
      </c>
      <c r="AF107" s="17">
        <v>0</v>
      </c>
      <c r="AG107" s="17">
        <v>0</v>
      </c>
      <c r="AH107" s="17">
        <v>0</v>
      </c>
      <c r="AI107" s="17">
        <v>0</v>
      </c>
      <c r="AJ107" s="17">
        <v>0</v>
      </c>
      <c r="AK107" s="17">
        <v>0</v>
      </c>
      <c r="AL107" s="17">
        <v>0</v>
      </c>
      <c r="AM107" s="17">
        <v>0</v>
      </c>
      <c r="AN107" s="17">
        <v>0</v>
      </c>
      <c r="AO107" s="20">
        <f t="shared" si="12"/>
        <v>0</v>
      </c>
      <c r="AP107" s="20">
        <f t="shared" si="20"/>
        <v>0</v>
      </c>
      <c r="AQ107" s="20">
        <f t="shared" si="20"/>
        <v>0</v>
      </c>
      <c r="AR107" s="20">
        <f t="shared" si="20"/>
        <v>0</v>
      </c>
      <c r="AS107" s="20">
        <f t="shared" si="20"/>
        <v>0</v>
      </c>
      <c r="AT107" s="20">
        <f t="shared" si="20"/>
        <v>0</v>
      </c>
      <c r="AU107" s="20">
        <f t="shared" si="20"/>
        <v>0</v>
      </c>
      <c r="AV107" s="20">
        <f t="shared" si="20"/>
        <v>0</v>
      </c>
      <c r="AW107" s="20">
        <f t="shared" si="20"/>
        <v>0</v>
      </c>
      <c r="AX107" s="20">
        <f t="shared" si="20"/>
        <v>0</v>
      </c>
      <c r="AY107" s="20">
        <f t="shared" si="20"/>
        <v>0</v>
      </c>
      <c r="AZ107" s="20">
        <f t="shared" si="20"/>
        <v>0</v>
      </c>
      <c r="BA107" s="17">
        <v>0</v>
      </c>
      <c r="BB107" s="17">
        <v>0</v>
      </c>
      <c r="BC107" s="17">
        <v>0</v>
      </c>
      <c r="BD107" s="17">
        <v>0</v>
      </c>
      <c r="BE107" s="17">
        <v>0</v>
      </c>
      <c r="BF107" s="17">
        <v>0</v>
      </c>
      <c r="BG107" s="17">
        <v>0</v>
      </c>
      <c r="BH107" s="17">
        <v>0</v>
      </c>
      <c r="BI107" s="17">
        <v>0</v>
      </c>
      <c r="BJ107" s="17">
        <v>0</v>
      </c>
      <c r="BK107" s="17">
        <v>0</v>
      </c>
      <c r="BL107" s="17">
        <v>0</v>
      </c>
      <c r="BM107" s="20">
        <f t="shared" si="13"/>
        <v>0</v>
      </c>
      <c r="BN107" s="20">
        <f t="shared" si="21"/>
        <v>0</v>
      </c>
      <c r="BO107" s="20">
        <f t="shared" si="21"/>
        <v>0</v>
      </c>
      <c r="BP107" s="20">
        <f t="shared" si="21"/>
        <v>0</v>
      </c>
      <c r="BQ107" s="20">
        <f t="shared" si="21"/>
        <v>0</v>
      </c>
      <c r="BR107" s="20">
        <f t="shared" si="21"/>
        <v>0</v>
      </c>
      <c r="BS107" s="20">
        <f t="shared" si="21"/>
        <v>0</v>
      </c>
      <c r="BT107" s="20">
        <f t="shared" si="21"/>
        <v>0</v>
      </c>
      <c r="BU107" s="20">
        <f t="shared" si="21"/>
        <v>0</v>
      </c>
      <c r="BV107" s="20">
        <f t="shared" si="21"/>
        <v>0</v>
      </c>
      <c r="BW107" s="20">
        <f t="shared" si="21"/>
        <v>0</v>
      </c>
      <c r="BX107" s="20">
        <f t="shared" si="21"/>
        <v>0</v>
      </c>
      <c r="BY107" s="17">
        <f t="shared" si="16"/>
        <v>0</v>
      </c>
      <c r="BZ107" s="17">
        <f t="shared" si="17"/>
        <v>0</v>
      </c>
      <c r="CA107" s="17">
        <f t="shared" si="18"/>
        <v>0</v>
      </c>
      <c r="CB107" s="17">
        <f t="shared" si="19"/>
        <v>0</v>
      </c>
    </row>
    <row r="108" spans="1:80" x14ac:dyDescent="0.25">
      <c r="A108" t="str">
        <f t="shared" si="22"/>
        <v>CUPC.RB5</v>
      </c>
      <c r="B108" s="1" t="s">
        <v>153</v>
      </c>
      <c r="C108" s="1" t="s">
        <v>164</v>
      </c>
      <c r="D108" s="1" t="s">
        <v>164</v>
      </c>
      <c r="E108" s="17">
        <v>120.52999999999884</v>
      </c>
      <c r="F108" s="17">
        <v>56.860000000000582</v>
      </c>
      <c r="G108" s="17">
        <v>64.30000000000291</v>
      </c>
      <c r="H108" s="17">
        <v>41.349999999998545</v>
      </c>
      <c r="I108" s="17">
        <v>72.369999999995343</v>
      </c>
      <c r="J108" s="17">
        <v>47.930000000007567</v>
      </c>
      <c r="K108" s="17">
        <v>45.339999999996508</v>
      </c>
      <c r="L108" s="17">
        <v>35.629999999997381</v>
      </c>
      <c r="M108" s="17">
        <v>137.52999999999884</v>
      </c>
      <c r="N108" s="17">
        <v>30.80000000000291</v>
      </c>
      <c r="O108" s="17">
        <v>72.649999999994179</v>
      </c>
      <c r="P108" s="17">
        <v>92.959999999991851</v>
      </c>
      <c r="Q108" s="20">
        <v>6.0200000000004366</v>
      </c>
      <c r="R108" s="20">
        <v>2.8400000000001455</v>
      </c>
      <c r="S108" s="20">
        <v>3.2199999999993452</v>
      </c>
      <c r="T108" s="20">
        <v>2.069999999999709</v>
      </c>
      <c r="U108" s="20">
        <v>3.6199999999998909</v>
      </c>
      <c r="V108" s="20">
        <v>2.3899999999998727</v>
      </c>
      <c r="W108" s="20">
        <v>2.2699999999999818</v>
      </c>
      <c r="X108" s="20">
        <v>1.7799999999997453</v>
      </c>
      <c r="Y108" s="20">
        <v>6.8799999999991996</v>
      </c>
      <c r="Z108" s="20">
        <v>1.5399999999999636</v>
      </c>
      <c r="AA108" s="20">
        <v>3.6300000000001091</v>
      </c>
      <c r="AB108" s="20">
        <v>4.6499999999996362</v>
      </c>
      <c r="AC108" s="17">
        <v>38.830000000001746</v>
      </c>
      <c r="AD108" s="17">
        <v>18.180000000000291</v>
      </c>
      <c r="AE108" s="17">
        <v>20.430000000000291</v>
      </c>
      <c r="AF108" s="17">
        <v>13.059999999997672</v>
      </c>
      <c r="AG108" s="17">
        <v>22.739999999997963</v>
      </c>
      <c r="AH108" s="17">
        <v>14.979999999999563</v>
      </c>
      <c r="AI108" s="17">
        <v>14.099999999998545</v>
      </c>
      <c r="AJ108" s="17">
        <v>11.010000000000218</v>
      </c>
      <c r="AK108" s="17">
        <v>42.279999999998836</v>
      </c>
      <c r="AL108" s="17">
        <v>9.4200000000000728</v>
      </c>
      <c r="AM108" s="17">
        <v>22.090000000000146</v>
      </c>
      <c r="AN108" s="17">
        <v>28.120000000002619</v>
      </c>
      <c r="AO108" s="20">
        <f t="shared" si="12"/>
        <v>165.38000000000102</v>
      </c>
      <c r="AP108" s="20">
        <f t="shared" si="20"/>
        <v>77.880000000001019</v>
      </c>
      <c r="AQ108" s="20">
        <f t="shared" si="20"/>
        <v>87.950000000002547</v>
      </c>
      <c r="AR108" s="20">
        <f t="shared" si="20"/>
        <v>56.479999999995925</v>
      </c>
      <c r="AS108" s="20">
        <f t="shared" si="20"/>
        <v>98.729999999993197</v>
      </c>
      <c r="AT108" s="20">
        <f t="shared" si="20"/>
        <v>65.300000000007003</v>
      </c>
      <c r="AU108" s="20">
        <f t="shared" si="20"/>
        <v>61.709999999995034</v>
      </c>
      <c r="AV108" s="20">
        <f t="shared" si="20"/>
        <v>48.419999999997344</v>
      </c>
      <c r="AW108" s="20">
        <f t="shared" si="20"/>
        <v>186.68999999999687</v>
      </c>
      <c r="AX108" s="20">
        <f t="shared" si="20"/>
        <v>41.760000000002947</v>
      </c>
      <c r="AY108" s="20">
        <f t="shared" si="20"/>
        <v>98.369999999994434</v>
      </c>
      <c r="AZ108" s="20">
        <f t="shared" si="20"/>
        <v>125.72999999999411</v>
      </c>
      <c r="BA108" s="17">
        <v>1.41</v>
      </c>
      <c r="BB108" s="17">
        <v>0.67</v>
      </c>
      <c r="BC108" s="17">
        <v>0.75</v>
      </c>
      <c r="BD108" s="17">
        <v>0.48</v>
      </c>
      <c r="BE108" s="17">
        <v>0.85</v>
      </c>
      <c r="BF108" s="17">
        <v>0.56000000000000005</v>
      </c>
      <c r="BG108" s="17">
        <v>0.53</v>
      </c>
      <c r="BH108" s="17">
        <v>0.42</v>
      </c>
      <c r="BI108" s="17">
        <v>1.61</v>
      </c>
      <c r="BJ108" s="17">
        <v>0.36</v>
      </c>
      <c r="BK108" s="17">
        <v>0.85</v>
      </c>
      <c r="BL108" s="17">
        <v>1.0900000000000001</v>
      </c>
      <c r="BM108" s="20">
        <f t="shared" si="13"/>
        <v>166.79000000000102</v>
      </c>
      <c r="BN108" s="20">
        <f t="shared" si="21"/>
        <v>78.55000000000102</v>
      </c>
      <c r="BO108" s="20">
        <f t="shared" si="21"/>
        <v>88.700000000002547</v>
      </c>
      <c r="BP108" s="20">
        <f t="shared" si="21"/>
        <v>56.959999999995922</v>
      </c>
      <c r="BQ108" s="20">
        <f t="shared" si="21"/>
        <v>99.579999999993191</v>
      </c>
      <c r="BR108" s="20">
        <f t="shared" si="21"/>
        <v>65.860000000007005</v>
      </c>
      <c r="BS108" s="20">
        <f t="shared" si="21"/>
        <v>62.239999999995035</v>
      </c>
      <c r="BT108" s="20">
        <f t="shared" si="21"/>
        <v>48.839999999997346</v>
      </c>
      <c r="BU108" s="20">
        <f t="shared" si="21"/>
        <v>188.29999999999688</v>
      </c>
      <c r="BV108" s="20">
        <f t="shared" si="21"/>
        <v>42.120000000002946</v>
      </c>
      <c r="BW108" s="20">
        <f t="shared" si="21"/>
        <v>99.219999999994428</v>
      </c>
      <c r="BX108" s="20">
        <f t="shared" si="21"/>
        <v>126.81999999999411</v>
      </c>
      <c r="BY108" s="17">
        <f t="shared" si="16"/>
        <v>818.24999999998545</v>
      </c>
      <c r="BZ108" s="17">
        <f t="shared" si="17"/>
        <v>40.909999999998035</v>
      </c>
      <c r="CA108" s="17">
        <f t="shared" si="18"/>
        <v>264.81999999999806</v>
      </c>
      <c r="CB108" s="17">
        <f t="shared" si="19"/>
        <v>1123.9799999999814</v>
      </c>
    </row>
    <row r="109" spans="1:80" x14ac:dyDescent="0.25">
      <c r="A109" t="str">
        <f t="shared" si="22"/>
        <v>CUPC.RL1</v>
      </c>
      <c r="B109" s="1" t="s">
        <v>153</v>
      </c>
      <c r="C109" s="1" t="s">
        <v>166</v>
      </c>
      <c r="D109" s="1" t="s">
        <v>166</v>
      </c>
      <c r="E109" s="17">
        <v>82.589999999996508</v>
      </c>
      <c r="F109" s="17">
        <v>135.10000000000582</v>
      </c>
      <c r="G109" s="17">
        <v>120.13999999998487</v>
      </c>
      <c r="H109" s="17">
        <v>70.130000000004657</v>
      </c>
      <c r="I109" s="17">
        <v>61.459999999991851</v>
      </c>
      <c r="J109" s="17">
        <v>49.660000000003492</v>
      </c>
      <c r="K109" s="17">
        <v>79.269999999989523</v>
      </c>
      <c r="L109" s="17">
        <v>84.630000000004657</v>
      </c>
      <c r="M109" s="17">
        <v>172.14000000001397</v>
      </c>
      <c r="N109" s="17">
        <v>100.00999999998021</v>
      </c>
      <c r="O109" s="17">
        <v>148.70000000001164</v>
      </c>
      <c r="P109" s="17">
        <v>153.54999999998836</v>
      </c>
      <c r="Q109" s="20">
        <v>4.1300000000001091</v>
      </c>
      <c r="R109" s="20">
        <v>6.75</v>
      </c>
      <c r="S109" s="20">
        <v>6.0100000000002183</v>
      </c>
      <c r="T109" s="20">
        <v>3.5</v>
      </c>
      <c r="U109" s="20">
        <v>3.0799999999999272</v>
      </c>
      <c r="V109" s="20">
        <v>2.4800000000000182</v>
      </c>
      <c r="W109" s="20">
        <v>3.9600000000000364</v>
      </c>
      <c r="X109" s="20">
        <v>4.2299999999995634</v>
      </c>
      <c r="Y109" s="20">
        <v>8.6100000000005821</v>
      </c>
      <c r="Z109" s="20">
        <v>5</v>
      </c>
      <c r="AA109" s="20">
        <v>7.4399999999986903</v>
      </c>
      <c r="AB109" s="20">
        <v>7.680000000000291</v>
      </c>
      <c r="AC109" s="17">
        <v>26.610000000000582</v>
      </c>
      <c r="AD109" s="17">
        <v>43.209999999999127</v>
      </c>
      <c r="AE109" s="17">
        <v>38.169999999998254</v>
      </c>
      <c r="AF109" s="17">
        <v>22.150000000001455</v>
      </c>
      <c r="AG109" s="17">
        <v>19.30000000000291</v>
      </c>
      <c r="AH109" s="17">
        <v>15.520000000000437</v>
      </c>
      <c r="AI109" s="17">
        <v>24.639999999999418</v>
      </c>
      <c r="AJ109" s="17">
        <v>26.159999999996217</v>
      </c>
      <c r="AK109" s="17">
        <v>52.929999999993015</v>
      </c>
      <c r="AL109" s="17">
        <v>30.589999999996508</v>
      </c>
      <c r="AM109" s="17">
        <v>45.220000000001164</v>
      </c>
      <c r="AN109" s="17">
        <v>46.440000000002328</v>
      </c>
      <c r="AO109" s="20">
        <f t="shared" ref="AO109:AZ146" si="23">E109+Q109+AC109</f>
        <v>113.3299999999972</v>
      </c>
      <c r="AP109" s="20">
        <f t="shared" si="20"/>
        <v>185.06000000000495</v>
      </c>
      <c r="AQ109" s="20">
        <f t="shared" si="20"/>
        <v>164.31999999998334</v>
      </c>
      <c r="AR109" s="20">
        <f t="shared" si="20"/>
        <v>95.780000000006112</v>
      </c>
      <c r="AS109" s="20">
        <f t="shared" si="20"/>
        <v>83.839999999994689</v>
      </c>
      <c r="AT109" s="20">
        <f t="shared" si="20"/>
        <v>67.660000000003947</v>
      </c>
      <c r="AU109" s="20">
        <f t="shared" si="20"/>
        <v>107.86999999998898</v>
      </c>
      <c r="AV109" s="20">
        <f t="shared" si="20"/>
        <v>115.02000000000044</v>
      </c>
      <c r="AW109" s="20">
        <f t="shared" si="20"/>
        <v>233.68000000000757</v>
      </c>
      <c r="AX109" s="20">
        <f t="shared" si="20"/>
        <v>135.59999999997672</v>
      </c>
      <c r="AY109" s="20">
        <f t="shared" si="20"/>
        <v>201.3600000000115</v>
      </c>
      <c r="AZ109" s="20">
        <f t="shared" si="20"/>
        <v>207.66999999999098</v>
      </c>
      <c r="BA109" s="17">
        <v>0.97</v>
      </c>
      <c r="BB109" s="17">
        <v>1.58</v>
      </c>
      <c r="BC109" s="17">
        <v>1.41</v>
      </c>
      <c r="BD109" s="17">
        <v>0.82</v>
      </c>
      <c r="BE109" s="17">
        <v>0.72</v>
      </c>
      <c r="BF109" s="17">
        <v>0.57999999999999996</v>
      </c>
      <c r="BG109" s="17">
        <v>0.93</v>
      </c>
      <c r="BH109" s="17">
        <v>0.99</v>
      </c>
      <c r="BI109" s="17">
        <v>2.02</v>
      </c>
      <c r="BJ109" s="17">
        <v>1.17</v>
      </c>
      <c r="BK109" s="17">
        <v>1.74</v>
      </c>
      <c r="BL109" s="17">
        <v>1.8</v>
      </c>
      <c r="BM109" s="20">
        <f t="shared" ref="BM109:BX146" si="24">AO109+BA109</f>
        <v>114.2999999999972</v>
      </c>
      <c r="BN109" s="20">
        <f t="shared" si="21"/>
        <v>186.64000000000496</v>
      </c>
      <c r="BO109" s="20">
        <f t="shared" si="21"/>
        <v>165.72999999998333</v>
      </c>
      <c r="BP109" s="20">
        <f t="shared" si="21"/>
        <v>96.600000000006105</v>
      </c>
      <c r="BQ109" s="20">
        <f t="shared" si="21"/>
        <v>84.559999999994687</v>
      </c>
      <c r="BR109" s="20">
        <f t="shared" si="21"/>
        <v>68.240000000003946</v>
      </c>
      <c r="BS109" s="20">
        <f t="shared" si="21"/>
        <v>108.79999999998898</v>
      </c>
      <c r="BT109" s="20">
        <f t="shared" si="21"/>
        <v>116.01000000000043</v>
      </c>
      <c r="BU109" s="20">
        <f t="shared" si="21"/>
        <v>235.70000000000758</v>
      </c>
      <c r="BV109" s="20">
        <f t="shared" si="21"/>
        <v>136.7699999999767</v>
      </c>
      <c r="BW109" s="20">
        <f t="shared" si="21"/>
        <v>203.10000000001151</v>
      </c>
      <c r="BX109" s="20">
        <f t="shared" si="21"/>
        <v>209.46999999999099</v>
      </c>
      <c r="BY109" s="17">
        <f t="shared" si="16"/>
        <v>1257.3799999999756</v>
      </c>
      <c r="BZ109" s="17">
        <f t="shared" si="17"/>
        <v>62.869999999999436</v>
      </c>
      <c r="CA109" s="17">
        <f t="shared" si="18"/>
        <v>405.66999999999149</v>
      </c>
      <c r="CB109" s="17">
        <f t="shared" si="19"/>
        <v>1725.9199999999664</v>
      </c>
    </row>
    <row r="110" spans="1:80" x14ac:dyDescent="0.25">
      <c r="A110" t="str">
        <f t="shared" si="22"/>
        <v>TAU.RUN</v>
      </c>
      <c r="B110" s="1" t="s">
        <v>31</v>
      </c>
      <c r="C110" s="1" t="s">
        <v>167</v>
      </c>
      <c r="D110" s="1" t="s">
        <v>167</v>
      </c>
      <c r="E110" s="17">
        <v>-1002.0999999999985</v>
      </c>
      <c r="F110" s="17">
        <v>-425.4800000000032</v>
      </c>
      <c r="G110" s="17">
        <v>-403.58000000000175</v>
      </c>
      <c r="H110" s="17">
        <v>-266.48999999999978</v>
      </c>
      <c r="I110" s="17">
        <v>-148.17000000000007</v>
      </c>
      <c r="J110" s="17">
        <v>-264.13999999999942</v>
      </c>
      <c r="K110" s="17">
        <v>-177.65999999999894</v>
      </c>
      <c r="L110" s="17">
        <v>-157.02999999999929</v>
      </c>
      <c r="M110" s="17">
        <v>-674.31999999999971</v>
      </c>
      <c r="N110" s="17">
        <v>-172.52000000000044</v>
      </c>
      <c r="O110" s="17">
        <v>-371.98999999999796</v>
      </c>
      <c r="P110" s="17">
        <v>-504.81999999999971</v>
      </c>
      <c r="Q110" s="20">
        <v>-50.110000000000127</v>
      </c>
      <c r="R110" s="20">
        <v>-21.269999999999982</v>
      </c>
      <c r="S110" s="20">
        <v>-20.17999999999995</v>
      </c>
      <c r="T110" s="20">
        <v>-13.32000000000005</v>
      </c>
      <c r="U110" s="20">
        <v>-7.4000000000000057</v>
      </c>
      <c r="V110" s="20">
        <v>-13.210000000000036</v>
      </c>
      <c r="W110" s="20">
        <v>-8.8799999999999955</v>
      </c>
      <c r="X110" s="20">
        <v>-7.8499999999999943</v>
      </c>
      <c r="Y110" s="20">
        <v>-33.720000000000027</v>
      </c>
      <c r="Z110" s="20">
        <v>-8.6300000000000239</v>
      </c>
      <c r="AA110" s="20">
        <v>-18.600000000000023</v>
      </c>
      <c r="AB110" s="20">
        <v>-25.240000000000009</v>
      </c>
      <c r="AC110" s="17">
        <v>-322.84999999999945</v>
      </c>
      <c r="AD110" s="17">
        <v>-136.09000000000015</v>
      </c>
      <c r="AE110" s="17">
        <v>-128.23000000000002</v>
      </c>
      <c r="AF110" s="17">
        <v>-84.159999999999854</v>
      </c>
      <c r="AG110" s="17">
        <v>-46.549999999999955</v>
      </c>
      <c r="AH110" s="17">
        <v>-82.539999999999964</v>
      </c>
      <c r="AI110" s="17">
        <v>-55.220000000000027</v>
      </c>
      <c r="AJ110" s="17">
        <v>-48.539999999999964</v>
      </c>
      <c r="AK110" s="17">
        <v>-207.3100000000004</v>
      </c>
      <c r="AL110" s="17">
        <v>-52.759999999999991</v>
      </c>
      <c r="AM110" s="17">
        <v>-113.11000000000013</v>
      </c>
      <c r="AN110" s="17">
        <v>-152.67000000000007</v>
      </c>
      <c r="AO110" s="20">
        <f t="shared" si="23"/>
        <v>-1375.0599999999981</v>
      </c>
      <c r="AP110" s="20">
        <f t="shared" si="20"/>
        <v>-582.84000000000333</v>
      </c>
      <c r="AQ110" s="20">
        <f t="shared" si="20"/>
        <v>-551.99000000000171</v>
      </c>
      <c r="AR110" s="20">
        <f t="shared" si="20"/>
        <v>-363.96999999999969</v>
      </c>
      <c r="AS110" s="20">
        <f t="shared" si="20"/>
        <v>-202.12000000000003</v>
      </c>
      <c r="AT110" s="20">
        <f t="shared" si="20"/>
        <v>-359.88999999999942</v>
      </c>
      <c r="AU110" s="20">
        <f t="shared" si="20"/>
        <v>-241.75999999999897</v>
      </c>
      <c r="AV110" s="20">
        <f t="shared" si="20"/>
        <v>-213.41999999999925</v>
      </c>
      <c r="AW110" s="20">
        <f t="shared" si="20"/>
        <v>-915.35000000000014</v>
      </c>
      <c r="AX110" s="20">
        <f t="shared" si="20"/>
        <v>-233.91000000000045</v>
      </c>
      <c r="AY110" s="20">
        <f t="shared" si="20"/>
        <v>-503.69999999999811</v>
      </c>
      <c r="AZ110" s="20">
        <f t="shared" si="20"/>
        <v>-682.72999999999979</v>
      </c>
      <c r="BA110" s="17">
        <v>-11.74</v>
      </c>
      <c r="BB110" s="17">
        <v>-4.9800000000000004</v>
      </c>
      <c r="BC110" s="17">
        <v>-4.7300000000000004</v>
      </c>
      <c r="BD110" s="17">
        <v>-3.12</v>
      </c>
      <c r="BE110" s="17">
        <v>-1.74</v>
      </c>
      <c r="BF110" s="17">
        <v>-3.09</v>
      </c>
      <c r="BG110" s="17">
        <v>-2.08</v>
      </c>
      <c r="BH110" s="17">
        <v>-1.84</v>
      </c>
      <c r="BI110" s="17">
        <v>-7.9</v>
      </c>
      <c r="BJ110" s="17">
        <v>-2.02</v>
      </c>
      <c r="BK110" s="17">
        <v>-4.3600000000000003</v>
      </c>
      <c r="BL110" s="17">
        <v>-5.91</v>
      </c>
      <c r="BM110" s="20">
        <f t="shared" si="24"/>
        <v>-1386.7999999999981</v>
      </c>
      <c r="BN110" s="20">
        <f t="shared" si="21"/>
        <v>-587.82000000000335</v>
      </c>
      <c r="BO110" s="20">
        <f t="shared" si="21"/>
        <v>-556.72000000000173</v>
      </c>
      <c r="BP110" s="20">
        <f t="shared" si="21"/>
        <v>-367.08999999999969</v>
      </c>
      <c r="BQ110" s="20">
        <f t="shared" si="21"/>
        <v>-203.86000000000004</v>
      </c>
      <c r="BR110" s="20">
        <f t="shared" si="21"/>
        <v>-362.97999999999939</v>
      </c>
      <c r="BS110" s="20">
        <f t="shared" si="21"/>
        <v>-243.83999999999898</v>
      </c>
      <c r="BT110" s="20">
        <f t="shared" si="21"/>
        <v>-215.25999999999925</v>
      </c>
      <c r="BU110" s="20">
        <f t="shared" si="21"/>
        <v>-923.25000000000011</v>
      </c>
      <c r="BV110" s="20">
        <f t="shared" si="21"/>
        <v>-235.93000000000046</v>
      </c>
      <c r="BW110" s="20">
        <f t="shared" si="21"/>
        <v>-508.05999999999813</v>
      </c>
      <c r="BX110" s="20">
        <f t="shared" si="21"/>
        <v>-688.63999999999976</v>
      </c>
      <c r="BY110" s="17">
        <f t="shared" si="16"/>
        <v>-4568.2999999999993</v>
      </c>
      <c r="BZ110" s="17">
        <f t="shared" si="17"/>
        <v>-228.41000000000022</v>
      </c>
      <c r="CA110" s="17">
        <f t="shared" si="18"/>
        <v>-1483.5399999999997</v>
      </c>
      <c r="CB110" s="17">
        <f t="shared" si="19"/>
        <v>-6280.2499999999982</v>
      </c>
    </row>
    <row r="111" spans="1:80" x14ac:dyDescent="0.25">
      <c r="A111" t="str">
        <f t="shared" si="22"/>
        <v>SCL.SCL1</v>
      </c>
      <c r="B111" s="1" t="s">
        <v>169</v>
      </c>
      <c r="C111" s="1" t="s">
        <v>170</v>
      </c>
      <c r="D111" s="1" t="s">
        <v>170</v>
      </c>
      <c r="E111" s="17">
        <v>-351.84999999997672</v>
      </c>
      <c r="F111" s="17">
        <v>-155.29000000000815</v>
      </c>
      <c r="G111" s="17">
        <v>-82.379999999990105</v>
      </c>
      <c r="H111" s="17">
        <v>-107.88999999999942</v>
      </c>
      <c r="I111" s="17">
        <v>-29.119999999998981</v>
      </c>
      <c r="J111" s="17">
        <v>-27.680000000000291</v>
      </c>
      <c r="K111" s="17">
        <v>-29.760000000002037</v>
      </c>
      <c r="L111" s="17">
        <v>-43.009999999994761</v>
      </c>
      <c r="M111" s="17">
        <v>-158.38000000000466</v>
      </c>
      <c r="N111" s="17">
        <v>-99.490000000005239</v>
      </c>
      <c r="O111" s="17">
        <v>-109</v>
      </c>
      <c r="P111" s="17">
        <v>-164.81000000002678</v>
      </c>
      <c r="Q111" s="20">
        <v>-17.590000000000146</v>
      </c>
      <c r="R111" s="20">
        <v>-7.7600000000002183</v>
      </c>
      <c r="S111" s="20">
        <v>-4.1199999999998909</v>
      </c>
      <c r="T111" s="20">
        <v>-5.3999999999998636</v>
      </c>
      <c r="U111" s="20">
        <v>-1.4499999999999886</v>
      </c>
      <c r="V111" s="20">
        <v>-1.3799999999999955</v>
      </c>
      <c r="W111" s="20">
        <v>-1.4900000000000091</v>
      </c>
      <c r="X111" s="20">
        <v>-2.1600000000000819</v>
      </c>
      <c r="Y111" s="20">
        <v>-7.9200000000000728</v>
      </c>
      <c r="Z111" s="20">
        <v>-4.9800000000000182</v>
      </c>
      <c r="AA111" s="20">
        <v>-5.4500000000000455</v>
      </c>
      <c r="AB111" s="20">
        <v>-8.2399999999997817</v>
      </c>
      <c r="AC111" s="17">
        <v>-113.36000000000058</v>
      </c>
      <c r="AD111" s="17">
        <v>-49.670000000000073</v>
      </c>
      <c r="AE111" s="17">
        <v>-26.180000000000291</v>
      </c>
      <c r="AF111" s="17">
        <v>-34.069999999999709</v>
      </c>
      <c r="AG111" s="17">
        <v>-9.1500000000000909</v>
      </c>
      <c r="AH111" s="17">
        <v>-8.6500000000000909</v>
      </c>
      <c r="AI111" s="17">
        <v>-9.25</v>
      </c>
      <c r="AJ111" s="17">
        <v>-13.289999999999964</v>
      </c>
      <c r="AK111" s="17">
        <v>-48.690000000000509</v>
      </c>
      <c r="AL111" s="17">
        <v>-30.430000000000291</v>
      </c>
      <c r="AM111" s="17">
        <v>-33.140000000001237</v>
      </c>
      <c r="AN111" s="17">
        <v>-49.849999999998545</v>
      </c>
      <c r="AO111" s="20">
        <f t="shared" si="23"/>
        <v>-482.79999999997744</v>
      </c>
      <c r="AP111" s="20">
        <f t="shared" si="20"/>
        <v>-212.72000000000844</v>
      </c>
      <c r="AQ111" s="20">
        <f t="shared" si="20"/>
        <v>-112.67999999999029</v>
      </c>
      <c r="AR111" s="20">
        <f t="shared" si="20"/>
        <v>-147.35999999999899</v>
      </c>
      <c r="AS111" s="20">
        <f t="shared" si="20"/>
        <v>-39.719999999999061</v>
      </c>
      <c r="AT111" s="20">
        <f t="shared" si="20"/>
        <v>-37.710000000000377</v>
      </c>
      <c r="AU111" s="20">
        <f t="shared" si="20"/>
        <v>-40.500000000002046</v>
      </c>
      <c r="AV111" s="20">
        <f t="shared" si="20"/>
        <v>-58.459999999994807</v>
      </c>
      <c r="AW111" s="20">
        <f t="shared" si="20"/>
        <v>-214.99000000000524</v>
      </c>
      <c r="AX111" s="20">
        <f t="shared" si="20"/>
        <v>-134.90000000000555</v>
      </c>
      <c r="AY111" s="20">
        <f t="shared" si="20"/>
        <v>-147.59000000000128</v>
      </c>
      <c r="AZ111" s="20">
        <f t="shared" si="20"/>
        <v>-222.9000000000251</v>
      </c>
      <c r="BA111" s="17">
        <v>-4.12</v>
      </c>
      <c r="BB111" s="17">
        <v>-1.82</v>
      </c>
      <c r="BC111" s="17">
        <v>-0.96</v>
      </c>
      <c r="BD111" s="17">
        <v>-1.26</v>
      </c>
      <c r="BE111" s="17">
        <v>-0.34</v>
      </c>
      <c r="BF111" s="17">
        <v>-0.32</v>
      </c>
      <c r="BG111" s="17">
        <v>-0.35</v>
      </c>
      <c r="BH111" s="17">
        <v>-0.5</v>
      </c>
      <c r="BI111" s="17">
        <v>-1.85</v>
      </c>
      <c r="BJ111" s="17">
        <v>-1.17</v>
      </c>
      <c r="BK111" s="17">
        <v>-1.28</v>
      </c>
      <c r="BL111" s="17">
        <v>-1.93</v>
      </c>
      <c r="BM111" s="20">
        <f t="shared" si="24"/>
        <v>-486.91999999997745</v>
      </c>
      <c r="BN111" s="20">
        <f t="shared" si="21"/>
        <v>-214.54000000000843</v>
      </c>
      <c r="BO111" s="20">
        <f t="shared" si="21"/>
        <v>-113.63999999999028</v>
      </c>
      <c r="BP111" s="20">
        <f t="shared" si="21"/>
        <v>-148.61999999999898</v>
      </c>
      <c r="BQ111" s="20">
        <f t="shared" si="21"/>
        <v>-40.059999999999064</v>
      </c>
      <c r="BR111" s="20">
        <f t="shared" si="21"/>
        <v>-38.030000000000378</v>
      </c>
      <c r="BS111" s="20">
        <f t="shared" si="21"/>
        <v>-40.850000000002048</v>
      </c>
      <c r="BT111" s="20">
        <f t="shared" si="21"/>
        <v>-58.959999999994807</v>
      </c>
      <c r="BU111" s="20">
        <f t="shared" si="21"/>
        <v>-216.84000000000523</v>
      </c>
      <c r="BV111" s="20">
        <f t="shared" si="21"/>
        <v>-136.07000000000554</v>
      </c>
      <c r="BW111" s="20">
        <f t="shared" si="21"/>
        <v>-148.87000000000128</v>
      </c>
      <c r="BX111" s="20">
        <f t="shared" si="21"/>
        <v>-224.83000000002511</v>
      </c>
      <c r="BY111" s="17">
        <f t="shared" si="16"/>
        <v>-1358.6600000000071</v>
      </c>
      <c r="BZ111" s="17">
        <f t="shared" si="17"/>
        <v>-67.940000000000111</v>
      </c>
      <c r="CA111" s="17">
        <f t="shared" si="18"/>
        <v>-441.63000000000136</v>
      </c>
      <c r="CB111" s="17">
        <f t="shared" si="19"/>
        <v>-1868.2300000000087</v>
      </c>
    </row>
    <row r="112" spans="1:80" x14ac:dyDescent="0.25">
      <c r="A112" t="str">
        <f t="shared" si="22"/>
        <v>SCR.SCR1</v>
      </c>
      <c r="B112" s="1" t="s">
        <v>171</v>
      </c>
      <c r="C112" s="1" t="s">
        <v>172</v>
      </c>
      <c r="D112" s="1" t="s">
        <v>172</v>
      </c>
      <c r="E112" s="17">
        <v>-4371.8899999998976</v>
      </c>
      <c r="F112" s="17">
        <v>-2037.5100000001257</v>
      </c>
      <c r="G112" s="17">
        <v>-1712.2700000000768</v>
      </c>
      <c r="H112" s="17">
        <v>-808.60999999998603</v>
      </c>
      <c r="I112" s="17">
        <v>-1085.0899999999674</v>
      </c>
      <c r="J112" s="17">
        <v>-792.32999999998719</v>
      </c>
      <c r="K112" s="17">
        <v>-952.07999999998719</v>
      </c>
      <c r="L112" s="17">
        <v>-634.11999999999534</v>
      </c>
      <c r="M112" s="17">
        <v>-1555.1500000000233</v>
      </c>
      <c r="N112" s="17">
        <v>-1019.2900000000373</v>
      </c>
      <c r="O112" s="17">
        <v>-1123.5199999999604</v>
      </c>
      <c r="P112" s="17">
        <v>-1579.4700000000303</v>
      </c>
      <c r="Q112" s="20">
        <v>-218.59000000000015</v>
      </c>
      <c r="R112" s="20">
        <v>-101.88000000000011</v>
      </c>
      <c r="S112" s="20">
        <v>-85.610000000000127</v>
      </c>
      <c r="T112" s="20">
        <v>-40.430000000000064</v>
      </c>
      <c r="U112" s="20">
        <v>-54.259999999999764</v>
      </c>
      <c r="V112" s="20">
        <v>-39.6099999999999</v>
      </c>
      <c r="W112" s="20">
        <v>-47.599999999999909</v>
      </c>
      <c r="X112" s="20">
        <v>-31.710000000000036</v>
      </c>
      <c r="Y112" s="20">
        <v>-77.759999999999764</v>
      </c>
      <c r="Z112" s="20">
        <v>-50.960000000000036</v>
      </c>
      <c r="AA112" s="20">
        <v>-56.170000000000073</v>
      </c>
      <c r="AB112" s="20">
        <v>-78.9699999999998</v>
      </c>
      <c r="AC112" s="17">
        <v>-1408.4900000000052</v>
      </c>
      <c r="AD112" s="17">
        <v>-651.66999999999825</v>
      </c>
      <c r="AE112" s="17">
        <v>-544.02999999999884</v>
      </c>
      <c r="AF112" s="17">
        <v>-255.36999999999898</v>
      </c>
      <c r="AG112" s="17">
        <v>-340.91000000000167</v>
      </c>
      <c r="AH112" s="17">
        <v>-247.57999999999993</v>
      </c>
      <c r="AI112" s="17">
        <v>-295.93000000000029</v>
      </c>
      <c r="AJ112" s="17">
        <v>-196.02000000000044</v>
      </c>
      <c r="AK112" s="17">
        <v>-478.09999999999854</v>
      </c>
      <c r="AL112" s="17">
        <v>-311.67999999999847</v>
      </c>
      <c r="AM112" s="17">
        <v>-341.64999999999782</v>
      </c>
      <c r="AN112" s="17">
        <v>-477.70000000000073</v>
      </c>
      <c r="AO112" s="20">
        <f t="shared" si="23"/>
        <v>-5998.9699999999029</v>
      </c>
      <c r="AP112" s="20">
        <f t="shared" si="20"/>
        <v>-2791.0600000001241</v>
      </c>
      <c r="AQ112" s="20">
        <f t="shared" si="20"/>
        <v>-2341.9100000000758</v>
      </c>
      <c r="AR112" s="20">
        <f t="shared" si="20"/>
        <v>-1104.4099999999851</v>
      </c>
      <c r="AS112" s="20">
        <f t="shared" si="20"/>
        <v>-1480.2599999999688</v>
      </c>
      <c r="AT112" s="20">
        <f t="shared" si="20"/>
        <v>-1079.519999999987</v>
      </c>
      <c r="AU112" s="20">
        <f t="shared" si="20"/>
        <v>-1295.6099999999874</v>
      </c>
      <c r="AV112" s="20">
        <f t="shared" si="20"/>
        <v>-861.84999999999582</v>
      </c>
      <c r="AW112" s="20">
        <f t="shared" si="20"/>
        <v>-2111.0100000000216</v>
      </c>
      <c r="AX112" s="20">
        <f t="shared" si="20"/>
        <v>-1381.9300000000358</v>
      </c>
      <c r="AY112" s="20">
        <f t="shared" si="20"/>
        <v>-1521.3399999999583</v>
      </c>
      <c r="AZ112" s="20">
        <f t="shared" si="20"/>
        <v>-2136.1400000000308</v>
      </c>
      <c r="BA112" s="17">
        <v>-51.2</v>
      </c>
      <c r="BB112" s="17">
        <v>-23.86</v>
      </c>
      <c r="BC112" s="17">
        <v>-20.05</v>
      </c>
      <c r="BD112" s="17">
        <v>-9.4700000000000006</v>
      </c>
      <c r="BE112" s="17">
        <v>-12.71</v>
      </c>
      <c r="BF112" s="17">
        <v>-9.2799999999999994</v>
      </c>
      <c r="BG112" s="17">
        <v>-11.15</v>
      </c>
      <c r="BH112" s="17">
        <v>-7.43</v>
      </c>
      <c r="BI112" s="17">
        <v>-18.21</v>
      </c>
      <c r="BJ112" s="17">
        <v>-11.94</v>
      </c>
      <c r="BK112" s="17">
        <v>-13.16</v>
      </c>
      <c r="BL112" s="17">
        <v>-18.5</v>
      </c>
      <c r="BM112" s="20">
        <f t="shared" si="24"/>
        <v>-6050.1699999999028</v>
      </c>
      <c r="BN112" s="20">
        <f t="shared" si="21"/>
        <v>-2814.9200000001242</v>
      </c>
      <c r="BO112" s="20">
        <f t="shared" si="21"/>
        <v>-2361.960000000076</v>
      </c>
      <c r="BP112" s="20">
        <f t="shared" si="21"/>
        <v>-1113.8799999999851</v>
      </c>
      <c r="BQ112" s="20">
        <f t="shared" si="21"/>
        <v>-1492.9699999999689</v>
      </c>
      <c r="BR112" s="20">
        <f t="shared" si="21"/>
        <v>-1088.799999999987</v>
      </c>
      <c r="BS112" s="20">
        <f t="shared" si="21"/>
        <v>-1306.7599999999875</v>
      </c>
      <c r="BT112" s="20">
        <f t="shared" si="21"/>
        <v>-869.27999999999577</v>
      </c>
      <c r="BU112" s="20">
        <f t="shared" si="21"/>
        <v>-2129.2200000000216</v>
      </c>
      <c r="BV112" s="20">
        <f t="shared" si="21"/>
        <v>-1393.8700000000358</v>
      </c>
      <c r="BW112" s="20">
        <f t="shared" si="21"/>
        <v>-1534.4999999999584</v>
      </c>
      <c r="BX112" s="20">
        <f t="shared" si="21"/>
        <v>-2154.6400000000308</v>
      </c>
      <c r="BY112" s="17">
        <f t="shared" si="16"/>
        <v>-17671.330000000075</v>
      </c>
      <c r="BZ112" s="17">
        <f t="shared" si="17"/>
        <v>-883.54999999999973</v>
      </c>
      <c r="CA112" s="17">
        <f t="shared" si="18"/>
        <v>-5756.0899999999983</v>
      </c>
      <c r="CB112" s="17">
        <f t="shared" si="19"/>
        <v>-24310.970000000078</v>
      </c>
    </row>
    <row r="113" spans="1:80" x14ac:dyDescent="0.25">
      <c r="A113" t="str">
        <f t="shared" si="22"/>
        <v>SEPI.SCR2</v>
      </c>
      <c r="B113" s="1" t="s">
        <v>173</v>
      </c>
      <c r="C113" s="1" t="s">
        <v>174</v>
      </c>
      <c r="D113" s="1" t="s">
        <v>174</v>
      </c>
      <c r="E113" s="17">
        <v>292.9900000000016</v>
      </c>
      <c r="F113" s="17">
        <v>100.22999999999956</v>
      </c>
      <c r="G113" s="17">
        <v>159.19000000000051</v>
      </c>
      <c r="H113" s="17">
        <v>90.650000000000546</v>
      </c>
      <c r="I113" s="17">
        <v>97.090000000000146</v>
      </c>
      <c r="J113" s="17">
        <v>57.9699999999998</v>
      </c>
      <c r="K113" s="17">
        <v>46.509999999999309</v>
      </c>
      <c r="L113" s="17">
        <v>47.019999999999982</v>
      </c>
      <c r="M113" s="17">
        <v>183.59000000000015</v>
      </c>
      <c r="N113" s="17">
        <v>88.4399999999996</v>
      </c>
      <c r="O113" s="17">
        <v>265.75</v>
      </c>
      <c r="P113" s="17">
        <v>114.31999999999971</v>
      </c>
      <c r="Q113" s="20">
        <v>14.649999999999977</v>
      </c>
      <c r="R113" s="20">
        <v>5.0099999999999909</v>
      </c>
      <c r="S113" s="20">
        <v>7.9599999999999795</v>
      </c>
      <c r="T113" s="20">
        <v>4.5300000000000011</v>
      </c>
      <c r="U113" s="20">
        <v>4.8599999999999852</v>
      </c>
      <c r="V113" s="20">
        <v>2.9000000000000057</v>
      </c>
      <c r="W113" s="20">
        <v>2.3199999999999932</v>
      </c>
      <c r="X113" s="20">
        <v>2.3500000000000085</v>
      </c>
      <c r="Y113" s="20">
        <v>9.1700000000000159</v>
      </c>
      <c r="Z113" s="20">
        <v>4.4199999999999875</v>
      </c>
      <c r="AA113" s="20">
        <v>13.289999999999964</v>
      </c>
      <c r="AB113" s="20">
        <v>5.7100000000000364</v>
      </c>
      <c r="AC113" s="17">
        <v>94.389999999999418</v>
      </c>
      <c r="AD113" s="17">
        <v>32.059999999999945</v>
      </c>
      <c r="AE113" s="17">
        <v>50.579999999999927</v>
      </c>
      <c r="AF113" s="17">
        <v>28.630000000000109</v>
      </c>
      <c r="AG113" s="17">
        <v>30.509999999999991</v>
      </c>
      <c r="AH113" s="17">
        <v>18.120000000000005</v>
      </c>
      <c r="AI113" s="17">
        <v>14.449999999999932</v>
      </c>
      <c r="AJ113" s="17">
        <v>14.540000000000077</v>
      </c>
      <c r="AK113" s="17">
        <v>56.440000000000055</v>
      </c>
      <c r="AL113" s="17">
        <v>27.049999999999955</v>
      </c>
      <c r="AM113" s="17">
        <v>80.8100000000004</v>
      </c>
      <c r="AN113" s="17">
        <v>34.579999999999927</v>
      </c>
      <c r="AO113" s="20">
        <f t="shared" si="23"/>
        <v>402.030000000001</v>
      </c>
      <c r="AP113" s="20">
        <f t="shared" si="20"/>
        <v>137.2999999999995</v>
      </c>
      <c r="AQ113" s="20">
        <f t="shared" si="20"/>
        <v>217.73000000000042</v>
      </c>
      <c r="AR113" s="20">
        <f t="shared" si="20"/>
        <v>123.81000000000066</v>
      </c>
      <c r="AS113" s="20">
        <f t="shared" si="20"/>
        <v>132.46000000000012</v>
      </c>
      <c r="AT113" s="20">
        <f t="shared" si="20"/>
        <v>78.98999999999981</v>
      </c>
      <c r="AU113" s="20">
        <f t="shared" si="20"/>
        <v>63.279999999999234</v>
      </c>
      <c r="AV113" s="20">
        <f t="shared" si="20"/>
        <v>63.910000000000068</v>
      </c>
      <c r="AW113" s="20">
        <f t="shared" si="20"/>
        <v>249.20000000000022</v>
      </c>
      <c r="AX113" s="20">
        <f t="shared" ref="AP113:AZ145" si="25">N113+Z113+AL113</f>
        <v>119.90999999999954</v>
      </c>
      <c r="AY113" s="20">
        <f t="shared" si="25"/>
        <v>359.85000000000036</v>
      </c>
      <c r="AZ113" s="20">
        <f t="shared" si="25"/>
        <v>154.60999999999967</v>
      </c>
      <c r="BA113" s="17">
        <v>3.43</v>
      </c>
      <c r="BB113" s="17">
        <v>1.17</v>
      </c>
      <c r="BC113" s="17">
        <v>1.86</v>
      </c>
      <c r="BD113" s="17">
        <v>1.06</v>
      </c>
      <c r="BE113" s="17">
        <v>1.1399999999999999</v>
      </c>
      <c r="BF113" s="17">
        <v>0.68</v>
      </c>
      <c r="BG113" s="17">
        <v>0.54</v>
      </c>
      <c r="BH113" s="17">
        <v>0.55000000000000004</v>
      </c>
      <c r="BI113" s="17">
        <v>2.15</v>
      </c>
      <c r="BJ113" s="17">
        <v>1.04</v>
      </c>
      <c r="BK113" s="17">
        <v>3.11</v>
      </c>
      <c r="BL113" s="17">
        <v>1.34</v>
      </c>
      <c r="BM113" s="20">
        <f t="shared" si="24"/>
        <v>405.460000000001</v>
      </c>
      <c r="BN113" s="20">
        <f t="shared" si="21"/>
        <v>138.46999999999949</v>
      </c>
      <c r="BO113" s="20">
        <f t="shared" si="21"/>
        <v>219.59000000000043</v>
      </c>
      <c r="BP113" s="20">
        <f t="shared" si="21"/>
        <v>124.87000000000066</v>
      </c>
      <c r="BQ113" s="20">
        <f t="shared" si="21"/>
        <v>133.60000000000011</v>
      </c>
      <c r="BR113" s="20">
        <f t="shared" si="21"/>
        <v>79.669999999999817</v>
      </c>
      <c r="BS113" s="20">
        <f t="shared" si="21"/>
        <v>63.819999999999233</v>
      </c>
      <c r="BT113" s="20">
        <f t="shared" si="21"/>
        <v>64.460000000000065</v>
      </c>
      <c r="BU113" s="20">
        <f t="shared" si="21"/>
        <v>251.35000000000022</v>
      </c>
      <c r="BV113" s="20">
        <f t="shared" ref="BN113:BX145" si="26">AX113+BJ113</f>
        <v>120.94999999999955</v>
      </c>
      <c r="BW113" s="20">
        <f t="shared" si="26"/>
        <v>362.96000000000038</v>
      </c>
      <c r="BX113" s="20">
        <f t="shared" si="26"/>
        <v>155.94999999999968</v>
      </c>
      <c r="BY113" s="17">
        <f t="shared" si="16"/>
        <v>1543.7500000000009</v>
      </c>
      <c r="BZ113" s="17">
        <f t="shared" si="17"/>
        <v>77.169999999999945</v>
      </c>
      <c r="CA113" s="17">
        <f t="shared" si="18"/>
        <v>500.22999999999979</v>
      </c>
      <c r="CB113" s="17">
        <f t="shared" si="19"/>
        <v>2121.1500000000005</v>
      </c>
    </row>
    <row r="114" spans="1:80" x14ac:dyDescent="0.25">
      <c r="A114" t="str">
        <f t="shared" si="22"/>
        <v>SEPI.SCR3</v>
      </c>
      <c r="B114" s="1" t="s">
        <v>173</v>
      </c>
      <c r="C114" s="1" t="s">
        <v>175</v>
      </c>
      <c r="D114" s="1" t="s">
        <v>175</v>
      </c>
      <c r="E114" s="17">
        <v>241.36999999999898</v>
      </c>
      <c r="F114" s="17">
        <v>72.640000000000327</v>
      </c>
      <c r="G114" s="17">
        <v>132.90999999999985</v>
      </c>
      <c r="H114" s="17">
        <v>79.5</v>
      </c>
      <c r="I114" s="17">
        <v>78.059999999997672</v>
      </c>
      <c r="J114" s="17">
        <v>44.899999999999636</v>
      </c>
      <c r="K114" s="17">
        <v>43.650000000000546</v>
      </c>
      <c r="L114" s="17">
        <v>44.569999999999709</v>
      </c>
      <c r="M114" s="17">
        <v>144.27999999999884</v>
      </c>
      <c r="N114" s="17">
        <v>72.600000000002183</v>
      </c>
      <c r="O114" s="17">
        <v>215.33999999999651</v>
      </c>
      <c r="P114" s="17">
        <v>91.760000000000218</v>
      </c>
      <c r="Q114" s="20">
        <v>12.069999999999936</v>
      </c>
      <c r="R114" s="20">
        <v>3.6300000000000523</v>
      </c>
      <c r="S114" s="20">
        <v>6.6500000000000909</v>
      </c>
      <c r="T114" s="20">
        <v>3.9700000000000273</v>
      </c>
      <c r="U114" s="20">
        <v>3.8999999999999773</v>
      </c>
      <c r="V114" s="20">
        <v>2.2400000000000091</v>
      </c>
      <c r="W114" s="20">
        <v>2.1800000000000068</v>
      </c>
      <c r="X114" s="20">
        <v>2.2300000000000182</v>
      </c>
      <c r="Y114" s="20">
        <v>7.2100000000000364</v>
      </c>
      <c r="Z114" s="20">
        <v>3.6299999999999955</v>
      </c>
      <c r="AA114" s="20">
        <v>10.769999999999982</v>
      </c>
      <c r="AB114" s="20">
        <v>4.5799999999999841</v>
      </c>
      <c r="AC114" s="17">
        <v>77.760000000000218</v>
      </c>
      <c r="AD114" s="17">
        <v>23.230000000000018</v>
      </c>
      <c r="AE114" s="17">
        <v>42.220000000000255</v>
      </c>
      <c r="AF114" s="17">
        <v>25.099999999999909</v>
      </c>
      <c r="AG114" s="17">
        <v>24.5300000000002</v>
      </c>
      <c r="AH114" s="17">
        <v>14.029999999999973</v>
      </c>
      <c r="AI114" s="17">
        <v>13.569999999999936</v>
      </c>
      <c r="AJ114" s="17">
        <v>13.779999999999973</v>
      </c>
      <c r="AK114" s="17">
        <v>44.359999999999673</v>
      </c>
      <c r="AL114" s="17">
        <v>22.199999999999818</v>
      </c>
      <c r="AM114" s="17">
        <v>65.479999999999563</v>
      </c>
      <c r="AN114" s="17">
        <v>27.759999999999764</v>
      </c>
      <c r="AO114" s="20">
        <f t="shared" si="23"/>
        <v>331.19999999999914</v>
      </c>
      <c r="AP114" s="20">
        <f t="shared" si="25"/>
        <v>99.500000000000398</v>
      </c>
      <c r="AQ114" s="20">
        <f t="shared" si="25"/>
        <v>181.7800000000002</v>
      </c>
      <c r="AR114" s="20">
        <f t="shared" si="25"/>
        <v>108.56999999999994</v>
      </c>
      <c r="AS114" s="20">
        <f t="shared" si="25"/>
        <v>106.48999999999785</v>
      </c>
      <c r="AT114" s="20">
        <f t="shared" si="25"/>
        <v>61.169999999999618</v>
      </c>
      <c r="AU114" s="20">
        <f t="shared" si="25"/>
        <v>59.400000000000489</v>
      </c>
      <c r="AV114" s="20">
        <f t="shared" si="25"/>
        <v>60.5799999999997</v>
      </c>
      <c r="AW114" s="20">
        <f t="shared" si="25"/>
        <v>195.84999999999854</v>
      </c>
      <c r="AX114" s="20">
        <f t="shared" si="25"/>
        <v>98.430000000001996</v>
      </c>
      <c r="AY114" s="20">
        <f t="shared" si="25"/>
        <v>291.58999999999605</v>
      </c>
      <c r="AZ114" s="20">
        <f t="shared" si="25"/>
        <v>124.09999999999997</v>
      </c>
      <c r="BA114" s="17">
        <v>2.83</v>
      </c>
      <c r="BB114" s="17">
        <v>0.85</v>
      </c>
      <c r="BC114" s="17">
        <v>1.56</v>
      </c>
      <c r="BD114" s="17">
        <v>0.93</v>
      </c>
      <c r="BE114" s="17">
        <v>0.91</v>
      </c>
      <c r="BF114" s="17">
        <v>0.53</v>
      </c>
      <c r="BG114" s="17">
        <v>0.51</v>
      </c>
      <c r="BH114" s="17">
        <v>0.52</v>
      </c>
      <c r="BI114" s="17">
        <v>1.69</v>
      </c>
      <c r="BJ114" s="17">
        <v>0.85</v>
      </c>
      <c r="BK114" s="17">
        <v>2.52</v>
      </c>
      <c r="BL114" s="17">
        <v>1.07</v>
      </c>
      <c r="BM114" s="20">
        <f t="shared" si="24"/>
        <v>334.02999999999912</v>
      </c>
      <c r="BN114" s="20">
        <f t="shared" si="26"/>
        <v>100.35000000000039</v>
      </c>
      <c r="BO114" s="20">
        <f t="shared" si="26"/>
        <v>183.3400000000002</v>
      </c>
      <c r="BP114" s="20">
        <f t="shared" si="26"/>
        <v>109.49999999999994</v>
      </c>
      <c r="BQ114" s="20">
        <f t="shared" si="26"/>
        <v>107.39999999999785</v>
      </c>
      <c r="BR114" s="20">
        <f t="shared" si="26"/>
        <v>61.699999999999619</v>
      </c>
      <c r="BS114" s="20">
        <f t="shared" si="26"/>
        <v>59.910000000000487</v>
      </c>
      <c r="BT114" s="20">
        <f t="shared" si="26"/>
        <v>61.099999999999703</v>
      </c>
      <c r="BU114" s="20">
        <f t="shared" si="26"/>
        <v>197.53999999999854</v>
      </c>
      <c r="BV114" s="20">
        <f t="shared" si="26"/>
        <v>99.280000000001991</v>
      </c>
      <c r="BW114" s="20">
        <f t="shared" si="26"/>
        <v>294.10999999999603</v>
      </c>
      <c r="BX114" s="20">
        <f t="shared" si="26"/>
        <v>125.16999999999996</v>
      </c>
      <c r="BY114" s="17">
        <f t="shared" si="16"/>
        <v>1261.5799999999945</v>
      </c>
      <c r="BZ114" s="17">
        <f t="shared" si="17"/>
        <v>63.060000000000116</v>
      </c>
      <c r="CA114" s="17">
        <f t="shared" si="18"/>
        <v>408.78999999999928</v>
      </c>
      <c r="CB114" s="17">
        <f t="shared" si="19"/>
        <v>1733.4299999999939</v>
      </c>
    </row>
    <row r="115" spans="1:80" x14ac:dyDescent="0.25">
      <c r="A115" t="str">
        <f t="shared" si="22"/>
        <v>SHEL.SCTG</v>
      </c>
      <c r="B115" s="1" t="s">
        <v>178</v>
      </c>
      <c r="C115" s="1" t="s">
        <v>179</v>
      </c>
      <c r="D115" s="1" t="s">
        <v>179</v>
      </c>
      <c r="E115" s="17">
        <v>-3.210000000000008</v>
      </c>
      <c r="F115" s="17">
        <v>0</v>
      </c>
      <c r="G115" s="17">
        <v>-24</v>
      </c>
      <c r="H115" s="17">
        <v>-6.0000000000000497E-2</v>
      </c>
      <c r="I115" s="17">
        <v>-9.2299999999999756</v>
      </c>
      <c r="J115" s="17">
        <v>0</v>
      </c>
      <c r="K115" s="17">
        <v>0</v>
      </c>
      <c r="L115" s="17">
        <v>0</v>
      </c>
      <c r="M115" s="17">
        <v>-1563.8700000000099</v>
      </c>
      <c r="N115" s="17">
        <v>-52.220000000000255</v>
      </c>
      <c r="O115" s="17">
        <v>-0.19999999999999751</v>
      </c>
      <c r="P115" s="17">
        <v>-19.009999999999991</v>
      </c>
      <c r="Q115" s="20">
        <v>-0.16000000000000014</v>
      </c>
      <c r="R115" s="20">
        <v>0</v>
      </c>
      <c r="S115" s="20">
        <v>-1.1999999999999975</v>
      </c>
      <c r="T115" s="20">
        <v>-1.0000000000000002E-2</v>
      </c>
      <c r="U115" s="20">
        <v>-0.45999999999999996</v>
      </c>
      <c r="V115" s="20">
        <v>0</v>
      </c>
      <c r="W115" s="20">
        <v>0</v>
      </c>
      <c r="X115" s="20">
        <v>0</v>
      </c>
      <c r="Y115" s="20">
        <v>-78.190000000000055</v>
      </c>
      <c r="Z115" s="20">
        <v>-2.6099999999999994</v>
      </c>
      <c r="AA115" s="20">
        <v>-9.9999999999999811E-3</v>
      </c>
      <c r="AB115" s="20">
        <v>-0.95999999999999908</v>
      </c>
      <c r="AC115" s="17">
        <v>-1.0299999999999994</v>
      </c>
      <c r="AD115" s="17">
        <v>0</v>
      </c>
      <c r="AE115" s="17">
        <v>-7.6299999999999955</v>
      </c>
      <c r="AF115" s="17">
        <v>-1.9999999999999962E-2</v>
      </c>
      <c r="AG115" s="17">
        <v>-2.9000000000000057</v>
      </c>
      <c r="AH115" s="17">
        <v>0</v>
      </c>
      <c r="AI115" s="17">
        <v>0</v>
      </c>
      <c r="AJ115" s="17">
        <v>0</v>
      </c>
      <c r="AK115" s="17">
        <v>-480.77999999999975</v>
      </c>
      <c r="AL115" s="17">
        <v>-15.960000000000008</v>
      </c>
      <c r="AM115" s="17">
        <v>-6.0000000000000053E-2</v>
      </c>
      <c r="AN115" s="17">
        <v>-5.75</v>
      </c>
      <c r="AO115" s="20">
        <f t="shared" si="23"/>
        <v>-4.4000000000000075</v>
      </c>
      <c r="AP115" s="20">
        <f t="shared" si="25"/>
        <v>0</v>
      </c>
      <c r="AQ115" s="20">
        <f t="shared" si="25"/>
        <v>-32.829999999999991</v>
      </c>
      <c r="AR115" s="20">
        <f t="shared" si="25"/>
        <v>-9.0000000000000469E-2</v>
      </c>
      <c r="AS115" s="20">
        <f t="shared" si="25"/>
        <v>-12.589999999999982</v>
      </c>
      <c r="AT115" s="20">
        <f t="shared" si="25"/>
        <v>0</v>
      </c>
      <c r="AU115" s="20">
        <f t="shared" si="25"/>
        <v>0</v>
      </c>
      <c r="AV115" s="20">
        <f t="shared" si="25"/>
        <v>0</v>
      </c>
      <c r="AW115" s="20">
        <f t="shared" si="25"/>
        <v>-2122.8400000000097</v>
      </c>
      <c r="AX115" s="20">
        <f t="shared" si="25"/>
        <v>-70.790000000000262</v>
      </c>
      <c r="AY115" s="20">
        <f t="shared" si="25"/>
        <v>-0.26999999999999758</v>
      </c>
      <c r="AZ115" s="20">
        <f t="shared" si="25"/>
        <v>-25.719999999999992</v>
      </c>
      <c r="BA115" s="17">
        <v>-0.04</v>
      </c>
      <c r="BB115" s="17">
        <v>0</v>
      </c>
      <c r="BC115" s="17">
        <v>-0.28000000000000003</v>
      </c>
      <c r="BD115" s="17">
        <v>0</v>
      </c>
      <c r="BE115" s="17">
        <v>-0.11</v>
      </c>
      <c r="BF115" s="17">
        <v>0</v>
      </c>
      <c r="BG115" s="17">
        <v>0</v>
      </c>
      <c r="BH115" s="17">
        <v>0</v>
      </c>
      <c r="BI115" s="17">
        <v>-18.32</v>
      </c>
      <c r="BJ115" s="17">
        <v>-0.61</v>
      </c>
      <c r="BK115" s="17">
        <v>0</v>
      </c>
      <c r="BL115" s="17">
        <v>-0.22</v>
      </c>
      <c r="BM115" s="20">
        <f t="shared" si="24"/>
        <v>-4.4400000000000075</v>
      </c>
      <c r="BN115" s="20">
        <f t="shared" si="26"/>
        <v>0</v>
      </c>
      <c r="BO115" s="20">
        <f t="shared" si="26"/>
        <v>-33.109999999999992</v>
      </c>
      <c r="BP115" s="20">
        <f t="shared" si="26"/>
        <v>-9.0000000000000469E-2</v>
      </c>
      <c r="BQ115" s="20">
        <f t="shared" si="26"/>
        <v>-12.699999999999982</v>
      </c>
      <c r="BR115" s="20">
        <f t="shared" si="26"/>
        <v>0</v>
      </c>
      <c r="BS115" s="20">
        <f t="shared" si="26"/>
        <v>0</v>
      </c>
      <c r="BT115" s="20">
        <f t="shared" si="26"/>
        <v>0</v>
      </c>
      <c r="BU115" s="20">
        <f t="shared" si="26"/>
        <v>-2141.1600000000099</v>
      </c>
      <c r="BV115" s="20">
        <f t="shared" si="26"/>
        <v>-71.400000000000261</v>
      </c>
      <c r="BW115" s="20">
        <f t="shared" si="26"/>
        <v>-0.26999999999999758</v>
      </c>
      <c r="BX115" s="20">
        <f t="shared" si="26"/>
        <v>-25.939999999999991</v>
      </c>
      <c r="BY115" s="17">
        <f t="shared" si="16"/>
        <v>-1671.8000000000102</v>
      </c>
      <c r="BZ115" s="17">
        <f t="shared" si="17"/>
        <v>-83.600000000000051</v>
      </c>
      <c r="CA115" s="17">
        <f t="shared" si="18"/>
        <v>-533.7099999999997</v>
      </c>
      <c r="CB115" s="17">
        <f t="shared" si="19"/>
        <v>-2289.1100000000101</v>
      </c>
    </row>
    <row r="116" spans="1:80" x14ac:dyDescent="0.25">
      <c r="A116" t="str">
        <f t="shared" si="22"/>
        <v>TCN.SD1</v>
      </c>
      <c r="B116" s="1" t="s">
        <v>33</v>
      </c>
      <c r="C116" s="1" t="s">
        <v>180</v>
      </c>
      <c r="D116" s="1" t="s">
        <v>180</v>
      </c>
      <c r="E116" s="17">
        <v>0</v>
      </c>
      <c r="F116" s="17">
        <v>1.1641532182693481E-10</v>
      </c>
      <c r="G116" s="17">
        <v>-1.1641532182693481E-10</v>
      </c>
      <c r="H116" s="17">
        <v>0</v>
      </c>
      <c r="I116" s="17">
        <v>0</v>
      </c>
      <c r="J116" s="17">
        <v>0</v>
      </c>
      <c r="K116" s="17">
        <v>1.1641532182693481E-10</v>
      </c>
      <c r="L116" s="17">
        <v>-1.0000000009313226E-2</v>
      </c>
      <c r="M116" s="17">
        <v>-9.9999998928979039E-3</v>
      </c>
      <c r="N116" s="17">
        <v>5.8207660913467407E-11</v>
      </c>
      <c r="O116" s="17">
        <v>0</v>
      </c>
      <c r="P116" s="17">
        <v>1.0000000125728548E-2</v>
      </c>
      <c r="Q116" s="20">
        <v>0</v>
      </c>
      <c r="R116" s="20">
        <v>0</v>
      </c>
      <c r="S116" s="20">
        <v>0</v>
      </c>
      <c r="T116" s="20">
        <v>0</v>
      </c>
      <c r="U116" s="20">
        <v>0</v>
      </c>
      <c r="V116" s="20">
        <v>0</v>
      </c>
      <c r="W116" s="20">
        <v>0</v>
      </c>
      <c r="X116" s="20">
        <v>-1.0000000000218279E-2</v>
      </c>
      <c r="Y116" s="20">
        <v>0</v>
      </c>
      <c r="Z116" s="20">
        <v>0</v>
      </c>
      <c r="AA116" s="20">
        <v>0</v>
      </c>
      <c r="AB116" s="20">
        <v>0</v>
      </c>
      <c r="AC116" s="17">
        <v>0</v>
      </c>
      <c r="AD116" s="17">
        <v>0</v>
      </c>
      <c r="AE116" s="17">
        <v>0</v>
      </c>
      <c r="AF116" s="17">
        <v>0</v>
      </c>
      <c r="AG116" s="17">
        <v>0</v>
      </c>
      <c r="AH116" s="17">
        <v>0</v>
      </c>
      <c r="AI116" s="17">
        <v>0</v>
      </c>
      <c r="AJ116" s="17">
        <v>0</v>
      </c>
      <c r="AK116" s="17">
        <v>0</v>
      </c>
      <c r="AL116" s="17">
        <v>0</v>
      </c>
      <c r="AM116" s="17">
        <v>0</v>
      </c>
      <c r="AN116" s="17">
        <v>1.0000000002037268E-2</v>
      </c>
      <c r="AO116" s="20">
        <f t="shared" si="23"/>
        <v>0</v>
      </c>
      <c r="AP116" s="20">
        <f t="shared" si="25"/>
        <v>1.1641532182693481E-10</v>
      </c>
      <c r="AQ116" s="20">
        <f t="shared" si="25"/>
        <v>-1.1641532182693481E-10</v>
      </c>
      <c r="AR116" s="20">
        <f t="shared" si="25"/>
        <v>0</v>
      </c>
      <c r="AS116" s="20">
        <f t="shared" si="25"/>
        <v>0</v>
      </c>
      <c r="AT116" s="20">
        <f t="shared" si="25"/>
        <v>0</v>
      </c>
      <c r="AU116" s="20">
        <f t="shared" si="25"/>
        <v>1.1641532182693481E-10</v>
      </c>
      <c r="AV116" s="20">
        <f t="shared" si="25"/>
        <v>-2.0000000009531504E-2</v>
      </c>
      <c r="AW116" s="20">
        <f t="shared" si="25"/>
        <v>-9.9999998928979039E-3</v>
      </c>
      <c r="AX116" s="20">
        <f t="shared" si="25"/>
        <v>5.8207660913467407E-11</v>
      </c>
      <c r="AY116" s="20">
        <f t="shared" si="25"/>
        <v>0</v>
      </c>
      <c r="AZ116" s="20">
        <f t="shared" si="25"/>
        <v>2.0000000127765816E-2</v>
      </c>
      <c r="BA116" s="17">
        <v>0</v>
      </c>
      <c r="BB116" s="17">
        <v>0</v>
      </c>
      <c r="BC116" s="17">
        <v>0</v>
      </c>
      <c r="BD116" s="17">
        <v>0</v>
      </c>
      <c r="BE116" s="17">
        <v>0</v>
      </c>
      <c r="BF116" s="17">
        <v>0</v>
      </c>
      <c r="BG116" s="17">
        <v>0</v>
      </c>
      <c r="BH116" s="17">
        <v>0</v>
      </c>
      <c r="BI116" s="17">
        <v>0</v>
      </c>
      <c r="BJ116" s="17">
        <v>0</v>
      </c>
      <c r="BK116" s="17">
        <v>0</v>
      </c>
      <c r="BL116" s="17">
        <v>0</v>
      </c>
      <c r="BM116" s="20">
        <f t="shared" si="24"/>
        <v>0</v>
      </c>
      <c r="BN116" s="20">
        <f t="shared" si="26"/>
        <v>1.1641532182693481E-10</v>
      </c>
      <c r="BO116" s="20">
        <f t="shared" si="26"/>
        <v>-1.1641532182693481E-10</v>
      </c>
      <c r="BP116" s="20">
        <f t="shared" si="26"/>
        <v>0</v>
      </c>
      <c r="BQ116" s="20">
        <f t="shared" si="26"/>
        <v>0</v>
      </c>
      <c r="BR116" s="20">
        <f t="shared" si="26"/>
        <v>0</v>
      </c>
      <c r="BS116" s="20">
        <f t="shared" si="26"/>
        <v>1.1641532182693481E-10</v>
      </c>
      <c r="BT116" s="20">
        <f t="shared" si="26"/>
        <v>-2.0000000009531504E-2</v>
      </c>
      <c r="BU116" s="20">
        <f t="shared" si="26"/>
        <v>-9.9999998928979039E-3</v>
      </c>
      <c r="BV116" s="20">
        <f t="shared" si="26"/>
        <v>5.8207660913467407E-11</v>
      </c>
      <c r="BW116" s="20">
        <f t="shared" si="26"/>
        <v>0</v>
      </c>
      <c r="BX116" s="20">
        <f t="shared" si="26"/>
        <v>2.0000000127765816E-2</v>
      </c>
      <c r="BY116" s="17">
        <f t="shared" si="16"/>
        <v>-9.9999996018595994E-3</v>
      </c>
      <c r="BZ116" s="17">
        <f t="shared" si="17"/>
        <v>-1.0000000000218279E-2</v>
      </c>
      <c r="CA116" s="17">
        <f t="shared" si="18"/>
        <v>1.0000000002037268E-2</v>
      </c>
      <c r="CB116" s="17">
        <f t="shared" si="19"/>
        <v>-9.9999996000406099E-3</v>
      </c>
    </row>
    <row r="117" spans="1:80" x14ac:dyDescent="0.25">
      <c r="A117" t="str">
        <f t="shared" si="22"/>
        <v>TCN.SD2</v>
      </c>
      <c r="B117" s="1" t="s">
        <v>33</v>
      </c>
      <c r="C117" s="1" t="s">
        <v>181</v>
      </c>
      <c r="D117" s="1" t="s">
        <v>181</v>
      </c>
      <c r="E117" s="17">
        <v>1.0000000009313226E-2</v>
      </c>
      <c r="F117" s="17">
        <v>-1.0000000009313226E-2</v>
      </c>
      <c r="G117" s="17">
        <v>-1.0000000009313226E-2</v>
      </c>
      <c r="H117" s="17">
        <v>-1.0000000067520887E-2</v>
      </c>
      <c r="I117" s="17">
        <v>0</v>
      </c>
      <c r="J117" s="17">
        <v>0</v>
      </c>
      <c r="K117" s="17">
        <v>1.0000000009313226E-2</v>
      </c>
      <c r="L117" s="17">
        <v>-1.0000000009313226E-2</v>
      </c>
      <c r="M117" s="17">
        <v>-1.0000000009313226E-2</v>
      </c>
      <c r="N117" s="17">
        <v>0</v>
      </c>
      <c r="O117" s="17">
        <v>0</v>
      </c>
      <c r="P117" s="17">
        <v>0</v>
      </c>
      <c r="Q117" s="20">
        <v>0</v>
      </c>
      <c r="R117" s="20">
        <v>0</v>
      </c>
      <c r="S117" s="20">
        <v>0</v>
      </c>
      <c r="T117" s="20">
        <v>0</v>
      </c>
      <c r="U117" s="20">
        <v>0</v>
      </c>
      <c r="V117" s="20">
        <v>0</v>
      </c>
      <c r="W117" s="20">
        <v>0</v>
      </c>
      <c r="X117" s="20">
        <v>0</v>
      </c>
      <c r="Y117" s="20">
        <v>0</v>
      </c>
      <c r="Z117" s="20">
        <v>0</v>
      </c>
      <c r="AA117" s="20">
        <v>0</v>
      </c>
      <c r="AB117" s="20">
        <v>0</v>
      </c>
      <c r="AC117" s="17">
        <v>0</v>
      </c>
      <c r="AD117" s="17">
        <v>0</v>
      </c>
      <c r="AE117" s="17">
        <v>-1.0000000002037268E-2</v>
      </c>
      <c r="AF117" s="17">
        <v>-1.0000000002037268E-2</v>
      </c>
      <c r="AG117" s="17">
        <v>0</v>
      </c>
      <c r="AH117" s="17">
        <v>0</v>
      </c>
      <c r="AI117" s="17">
        <v>0</v>
      </c>
      <c r="AJ117" s="17">
        <v>-9.9999999983992893E-3</v>
      </c>
      <c r="AK117" s="17">
        <v>0</v>
      </c>
      <c r="AL117" s="17">
        <v>0</v>
      </c>
      <c r="AM117" s="17">
        <v>0</v>
      </c>
      <c r="AN117" s="17">
        <v>0</v>
      </c>
      <c r="AO117" s="20">
        <f t="shared" si="23"/>
        <v>1.0000000009313226E-2</v>
      </c>
      <c r="AP117" s="20">
        <f t="shared" si="25"/>
        <v>-1.0000000009313226E-2</v>
      </c>
      <c r="AQ117" s="20">
        <f t="shared" si="25"/>
        <v>-2.0000000011350494E-2</v>
      </c>
      <c r="AR117" s="20">
        <f t="shared" si="25"/>
        <v>-2.0000000069558155E-2</v>
      </c>
      <c r="AS117" s="20">
        <f t="shared" si="25"/>
        <v>0</v>
      </c>
      <c r="AT117" s="20">
        <f t="shared" si="25"/>
        <v>0</v>
      </c>
      <c r="AU117" s="20">
        <f t="shared" si="25"/>
        <v>1.0000000009313226E-2</v>
      </c>
      <c r="AV117" s="20">
        <f t="shared" si="25"/>
        <v>-2.0000000007712515E-2</v>
      </c>
      <c r="AW117" s="20">
        <f t="shared" si="25"/>
        <v>-1.0000000009313226E-2</v>
      </c>
      <c r="AX117" s="20">
        <f t="shared" si="25"/>
        <v>0</v>
      </c>
      <c r="AY117" s="20">
        <f t="shared" si="25"/>
        <v>0</v>
      </c>
      <c r="AZ117" s="20">
        <f t="shared" si="25"/>
        <v>0</v>
      </c>
      <c r="BA117" s="17">
        <v>0</v>
      </c>
      <c r="BB117" s="17">
        <v>0</v>
      </c>
      <c r="BC117" s="17">
        <v>0</v>
      </c>
      <c r="BD117" s="17">
        <v>0</v>
      </c>
      <c r="BE117" s="17">
        <v>0</v>
      </c>
      <c r="BF117" s="17">
        <v>0</v>
      </c>
      <c r="BG117" s="17">
        <v>0</v>
      </c>
      <c r="BH117" s="17">
        <v>0</v>
      </c>
      <c r="BI117" s="17">
        <v>0</v>
      </c>
      <c r="BJ117" s="17">
        <v>0</v>
      </c>
      <c r="BK117" s="17">
        <v>0</v>
      </c>
      <c r="BL117" s="17">
        <v>0</v>
      </c>
      <c r="BM117" s="20">
        <f t="shared" si="24"/>
        <v>1.0000000009313226E-2</v>
      </c>
      <c r="BN117" s="20">
        <f t="shared" si="26"/>
        <v>-1.0000000009313226E-2</v>
      </c>
      <c r="BO117" s="20">
        <f t="shared" si="26"/>
        <v>-2.0000000011350494E-2</v>
      </c>
      <c r="BP117" s="20">
        <f t="shared" si="26"/>
        <v>-2.0000000069558155E-2</v>
      </c>
      <c r="BQ117" s="20">
        <f t="shared" si="26"/>
        <v>0</v>
      </c>
      <c r="BR117" s="20">
        <f t="shared" si="26"/>
        <v>0</v>
      </c>
      <c r="BS117" s="20">
        <f t="shared" si="26"/>
        <v>1.0000000009313226E-2</v>
      </c>
      <c r="BT117" s="20">
        <f t="shared" si="26"/>
        <v>-2.0000000007712515E-2</v>
      </c>
      <c r="BU117" s="20">
        <f t="shared" si="26"/>
        <v>-1.0000000009313226E-2</v>
      </c>
      <c r="BV117" s="20">
        <f t="shared" si="26"/>
        <v>0</v>
      </c>
      <c r="BW117" s="20">
        <f t="shared" si="26"/>
        <v>0</v>
      </c>
      <c r="BX117" s="20">
        <f t="shared" si="26"/>
        <v>0</v>
      </c>
      <c r="BY117" s="17">
        <f t="shared" si="16"/>
        <v>-3.0000000086147338E-2</v>
      </c>
      <c r="BZ117" s="17">
        <f t="shared" si="17"/>
        <v>0</v>
      </c>
      <c r="CA117" s="17">
        <f t="shared" si="18"/>
        <v>-3.0000000002473826E-2</v>
      </c>
      <c r="CB117" s="17">
        <f t="shared" si="19"/>
        <v>-6.0000000088621164E-2</v>
      </c>
    </row>
    <row r="118" spans="1:80" x14ac:dyDescent="0.25">
      <c r="A118" t="str">
        <f t="shared" si="22"/>
        <v>ASTC.SD3</v>
      </c>
      <c r="B118" s="1" t="s">
        <v>182</v>
      </c>
      <c r="C118" s="1" t="s">
        <v>183</v>
      </c>
      <c r="D118" s="1" t="s">
        <v>183</v>
      </c>
      <c r="E118" s="17">
        <v>1279.0999999999767</v>
      </c>
      <c r="F118" s="17">
        <v>1196.6500000000233</v>
      </c>
      <c r="G118" s="17">
        <v>622.84999999997672</v>
      </c>
      <c r="H118" s="17">
        <v>186.43000000002212</v>
      </c>
      <c r="I118" s="17">
        <v>705.22999999998137</v>
      </c>
      <c r="J118" s="17">
        <v>43.380000000001019</v>
      </c>
      <c r="K118" s="17">
        <v>231.80999999999767</v>
      </c>
      <c r="L118" s="17">
        <v>818.36999999999534</v>
      </c>
      <c r="M118" s="17">
        <v>1276.390000000014</v>
      </c>
      <c r="N118" s="17">
        <v>811.35999999998603</v>
      </c>
      <c r="O118" s="17">
        <v>950.26000000000931</v>
      </c>
      <c r="P118" s="17">
        <v>1205.1800000000512</v>
      </c>
      <c r="Q118" s="20">
        <v>63.960000000000946</v>
      </c>
      <c r="R118" s="20">
        <v>59.840000000000146</v>
      </c>
      <c r="S118" s="20">
        <v>31.149999999999636</v>
      </c>
      <c r="T118" s="20">
        <v>9.3199999999999363</v>
      </c>
      <c r="U118" s="20">
        <v>35.260000000000218</v>
      </c>
      <c r="V118" s="20">
        <v>2.1699999999999591</v>
      </c>
      <c r="W118" s="20">
        <v>11.589999999999918</v>
      </c>
      <c r="X118" s="20">
        <v>40.920000000000073</v>
      </c>
      <c r="Y118" s="20">
        <v>63.819999999999709</v>
      </c>
      <c r="Z118" s="20">
        <v>40.559999999999491</v>
      </c>
      <c r="AA118" s="20">
        <v>47.520000000000437</v>
      </c>
      <c r="AB118" s="20">
        <v>60.260000000000218</v>
      </c>
      <c r="AC118" s="17">
        <v>412.07999999999447</v>
      </c>
      <c r="AD118" s="17">
        <v>382.7300000000032</v>
      </c>
      <c r="AE118" s="17">
        <v>197.90000000000146</v>
      </c>
      <c r="AF118" s="17">
        <v>58.880000000000109</v>
      </c>
      <c r="AG118" s="17">
        <v>221.56000000000131</v>
      </c>
      <c r="AH118" s="17">
        <v>13.549999999999955</v>
      </c>
      <c r="AI118" s="17">
        <v>72.059999999999491</v>
      </c>
      <c r="AJ118" s="17">
        <v>252.9800000000032</v>
      </c>
      <c r="AK118" s="17">
        <v>392.40000000000146</v>
      </c>
      <c r="AL118" s="17">
        <v>248.10000000000582</v>
      </c>
      <c r="AM118" s="17">
        <v>288.95999999999913</v>
      </c>
      <c r="AN118" s="17">
        <v>364.5</v>
      </c>
      <c r="AO118" s="20">
        <f t="shared" si="23"/>
        <v>1755.1399999999721</v>
      </c>
      <c r="AP118" s="20">
        <f t="shared" si="25"/>
        <v>1639.2200000000266</v>
      </c>
      <c r="AQ118" s="20">
        <f t="shared" si="25"/>
        <v>851.89999999997781</v>
      </c>
      <c r="AR118" s="20">
        <f t="shared" si="25"/>
        <v>254.63000000002216</v>
      </c>
      <c r="AS118" s="20">
        <f t="shared" si="25"/>
        <v>962.0499999999829</v>
      </c>
      <c r="AT118" s="20">
        <f t="shared" si="25"/>
        <v>59.100000000000932</v>
      </c>
      <c r="AU118" s="20">
        <f t="shared" si="25"/>
        <v>315.45999999999708</v>
      </c>
      <c r="AV118" s="20">
        <f t="shared" si="25"/>
        <v>1112.2699999999986</v>
      </c>
      <c r="AW118" s="20">
        <f t="shared" si="25"/>
        <v>1732.6100000000151</v>
      </c>
      <c r="AX118" s="20">
        <f t="shared" si="25"/>
        <v>1100.0199999999913</v>
      </c>
      <c r="AY118" s="20">
        <f t="shared" si="25"/>
        <v>1286.7400000000089</v>
      </c>
      <c r="AZ118" s="20">
        <f t="shared" si="25"/>
        <v>1629.9400000000514</v>
      </c>
      <c r="BA118" s="17">
        <v>14.98</v>
      </c>
      <c r="BB118" s="17">
        <v>14.02</v>
      </c>
      <c r="BC118" s="17">
        <v>7.29</v>
      </c>
      <c r="BD118" s="17">
        <v>2.1800000000000002</v>
      </c>
      <c r="BE118" s="17">
        <v>8.26</v>
      </c>
      <c r="BF118" s="17">
        <v>0.51</v>
      </c>
      <c r="BG118" s="17">
        <v>2.72</v>
      </c>
      <c r="BH118" s="17">
        <v>9.58</v>
      </c>
      <c r="BI118" s="17">
        <v>14.95</v>
      </c>
      <c r="BJ118" s="17">
        <v>9.5</v>
      </c>
      <c r="BK118" s="17">
        <v>11.13</v>
      </c>
      <c r="BL118" s="17">
        <v>14.12</v>
      </c>
      <c r="BM118" s="20">
        <f t="shared" si="24"/>
        <v>1770.1199999999722</v>
      </c>
      <c r="BN118" s="20">
        <f t="shared" si="26"/>
        <v>1653.2400000000266</v>
      </c>
      <c r="BO118" s="20">
        <f t="shared" si="26"/>
        <v>859.18999999997777</v>
      </c>
      <c r="BP118" s="20">
        <f t="shared" si="26"/>
        <v>256.81000000002217</v>
      </c>
      <c r="BQ118" s="20">
        <f t="shared" si="26"/>
        <v>970.30999999998289</v>
      </c>
      <c r="BR118" s="20">
        <f t="shared" si="26"/>
        <v>59.61000000000093</v>
      </c>
      <c r="BS118" s="20">
        <f t="shared" si="26"/>
        <v>318.17999999999711</v>
      </c>
      <c r="BT118" s="20">
        <f t="shared" si="26"/>
        <v>1121.8499999999985</v>
      </c>
      <c r="BU118" s="20">
        <f t="shared" si="26"/>
        <v>1747.5600000000152</v>
      </c>
      <c r="BV118" s="20">
        <f t="shared" si="26"/>
        <v>1109.5199999999913</v>
      </c>
      <c r="BW118" s="20">
        <f t="shared" si="26"/>
        <v>1297.870000000009</v>
      </c>
      <c r="BX118" s="20">
        <f t="shared" si="26"/>
        <v>1644.0600000000513</v>
      </c>
      <c r="BY118" s="17">
        <f t="shared" si="16"/>
        <v>9327.0100000000348</v>
      </c>
      <c r="BZ118" s="17">
        <f t="shared" si="17"/>
        <v>466.37000000000069</v>
      </c>
      <c r="CA118" s="17">
        <f t="shared" si="18"/>
        <v>3014.9400000000096</v>
      </c>
      <c r="CB118" s="17">
        <f t="shared" si="19"/>
        <v>12808.320000000047</v>
      </c>
    </row>
    <row r="119" spans="1:80" x14ac:dyDescent="0.25">
      <c r="A119" t="str">
        <f t="shared" si="22"/>
        <v>ASTC.SD4</v>
      </c>
      <c r="B119" s="1" t="s">
        <v>182</v>
      </c>
      <c r="C119" s="1" t="s">
        <v>184</v>
      </c>
      <c r="D119" s="1" t="s">
        <v>184</v>
      </c>
      <c r="E119" s="17">
        <v>1155.2899999999208</v>
      </c>
      <c r="F119" s="17">
        <v>606.23999999999069</v>
      </c>
      <c r="G119" s="17">
        <v>932.86999999999534</v>
      </c>
      <c r="H119" s="17">
        <v>856.89000000001397</v>
      </c>
      <c r="I119" s="17">
        <v>788.93000000005122</v>
      </c>
      <c r="J119" s="17">
        <v>843.84999999997672</v>
      </c>
      <c r="K119" s="17">
        <v>759.59999999997672</v>
      </c>
      <c r="L119" s="17">
        <v>604.54999999998836</v>
      </c>
      <c r="M119" s="17">
        <v>1416.5800000000745</v>
      </c>
      <c r="N119" s="17">
        <v>926.61999999999534</v>
      </c>
      <c r="O119" s="17">
        <v>570.46000000002095</v>
      </c>
      <c r="P119" s="17">
        <v>1190.3300000000745</v>
      </c>
      <c r="Q119" s="20">
        <v>57.760000000000218</v>
      </c>
      <c r="R119" s="20">
        <v>30.319999999999709</v>
      </c>
      <c r="S119" s="20">
        <v>46.650000000000546</v>
      </c>
      <c r="T119" s="20">
        <v>42.840000000000146</v>
      </c>
      <c r="U119" s="20">
        <v>39.449999999999818</v>
      </c>
      <c r="V119" s="20">
        <v>42.200000000000728</v>
      </c>
      <c r="W119" s="20">
        <v>37.980000000000473</v>
      </c>
      <c r="X119" s="20">
        <v>30.220000000000255</v>
      </c>
      <c r="Y119" s="20">
        <v>70.829999999999927</v>
      </c>
      <c r="Z119" s="20">
        <v>46.329999999999927</v>
      </c>
      <c r="AA119" s="20">
        <v>28.519999999999982</v>
      </c>
      <c r="AB119" s="20">
        <v>59.510000000000218</v>
      </c>
      <c r="AC119" s="17">
        <v>372.20000000000437</v>
      </c>
      <c r="AD119" s="17">
        <v>193.90000000000146</v>
      </c>
      <c r="AE119" s="17">
        <v>296.38999999999942</v>
      </c>
      <c r="AF119" s="17">
        <v>270.62000000000262</v>
      </c>
      <c r="AG119" s="17">
        <v>247.86000000000058</v>
      </c>
      <c r="AH119" s="17">
        <v>263.68000000000029</v>
      </c>
      <c r="AI119" s="17">
        <v>236.10000000000218</v>
      </c>
      <c r="AJ119" s="17">
        <v>186.87999999999738</v>
      </c>
      <c r="AK119" s="17">
        <v>435.5</v>
      </c>
      <c r="AL119" s="17">
        <v>283.34999999999854</v>
      </c>
      <c r="AM119" s="17">
        <v>173.47000000000116</v>
      </c>
      <c r="AN119" s="17">
        <v>360.01000000000204</v>
      </c>
      <c r="AO119" s="20">
        <f t="shared" si="23"/>
        <v>1585.2499999999254</v>
      </c>
      <c r="AP119" s="20">
        <f t="shared" si="25"/>
        <v>830.45999999999185</v>
      </c>
      <c r="AQ119" s="20">
        <f t="shared" si="25"/>
        <v>1275.9099999999953</v>
      </c>
      <c r="AR119" s="20">
        <f t="shared" si="25"/>
        <v>1170.3500000000167</v>
      </c>
      <c r="AS119" s="20">
        <f t="shared" si="25"/>
        <v>1076.2400000000516</v>
      </c>
      <c r="AT119" s="20">
        <f t="shared" si="25"/>
        <v>1149.7299999999777</v>
      </c>
      <c r="AU119" s="20">
        <f t="shared" si="25"/>
        <v>1033.6799999999794</v>
      </c>
      <c r="AV119" s="20">
        <f t="shared" si="25"/>
        <v>821.64999999998599</v>
      </c>
      <c r="AW119" s="20">
        <f t="shared" si="25"/>
        <v>1922.9100000000744</v>
      </c>
      <c r="AX119" s="20">
        <f t="shared" si="25"/>
        <v>1256.2999999999938</v>
      </c>
      <c r="AY119" s="20">
        <f t="shared" si="25"/>
        <v>772.4500000000221</v>
      </c>
      <c r="AZ119" s="20">
        <f t="shared" si="25"/>
        <v>1609.8500000000768</v>
      </c>
      <c r="BA119" s="17">
        <v>13.53</v>
      </c>
      <c r="BB119" s="17">
        <v>7.1</v>
      </c>
      <c r="BC119" s="17">
        <v>10.93</v>
      </c>
      <c r="BD119" s="17">
        <v>10.039999999999999</v>
      </c>
      <c r="BE119" s="17">
        <v>9.24</v>
      </c>
      <c r="BF119" s="17">
        <v>9.8800000000000008</v>
      </c>
      <c r="BG119" s="17">
        <v>8.9</v>
      </c>
      <c r="BH119" s="17">
        <v>7.08</v>
      </c>
      <c r="BI119" s="17">
        <v>16.59</v>
      </c>
      <c r="BJ119" s="17">
        <v>10.85</v>
      </c>
      <c r="BK119" s="17">
        <v>6.68</v>
      </c>
      <c r="BL119" s="17">
        <v>13.94</v>
      </c>
      <c r="BM119" s="20">
        <f t="shared" si="24"/>
        <v>1598.7799999999254</v>
      </c>
      <c r="BN119" s="20">
        <f t="shared" si="26"/>
        <v>837.55999999999187</v>
      </c>
      <c r="BO119" s="20">
        <f t="shared" si="26"/>
        <v>1286.8399999999954</v>
      </c>
      <c r="BP119" s="20">
        <f t="shared" si="26"/>
        <v>1180.3900000000167</v>
      </c>
      <c r="BQ119" s="20">
        <f t="shared" si="26"/>
        <v>1085.4800000000516</v>
      </c>
      <c r="BR119" s="20">
        <f t="shared" si="26"/>
        <v>1159.6099999999778</v>
      </c>
      <c r="BS119" s="20">
        <f t="shared" si="26"/>
        <v>1042.5799999999795</v>
      </c>
      <c r="BT119" s="20">
        <f t="shared" si="26"/>
        <v>828.72999999998603</v>
      </c>
      <c r="BU119" s="20">
        <f t="shared" si="26"/>
        <v>1939.5000000000744</v>
      </c>
      <c r="BV119" s="20">
        <f t="shared" si="26"/>
        <v>1267.1499999999937</v>
      </c>
      <c r="BW119" s="20">
        <f t="shared" si="26"/>
        <v>779.13000000002205</v>
      </c>
      <c r="BX119" s="20">
        <f t="shared" si="26"/>
        <v>1623.7900000000768</v>
      </c>
      <c r="BY119" s="17">
        <f t="shared" si="16"/>
        <v>10652.210000000079</v>
      </c>
      <c r="BZ119" s="17">
        <f t="shared" si="17"/>
        <v>532.61000000000195</v>
      </c>
      <c r="CA119" s="17">
        <f t="shared" si="18"/>
        <v>3444.7200000000098</v>
      </c>
      <c r="CB119" s="17">
        <f t="shared" si="19"/>
        <v>14629.540000000094</v>
      </c>
    </row>
    <row r="120" spans="1:80" x14ac:dyDescent="0.25">
      <c r="A120" t="str">
        <f t="shared" si="22"/>
        <v>EPPA.SD5</v>
      </c>
      <c r="B120" s="1" t="s">
        <v>186</v>
      </c>
      <c r="C120" s="1" t="s">
        <v>185</v>
      </c>
      <c r="D120" s="1" t="s">
        <v>185</v>
      </c>
      <c r="E120" s="17">
        <v>-2.3283064365386963E-10</v>
      </c>
      <c r="F120" s="17">
        <v>1.0000000009313226E-2</v>
      </c>
      <c r="G120" s="17">
        <v>0</v>
      </c>
      <c r="H120" s="17">
        <v>1.0000000009313226E-2</v>
      </c>
      <c r="I120" s="17">
        <v>-1.0000000009313226E-2</v>
      </c>
      <c r="J120" s="17">
        <v>-5.8207660913467407E-11</v>
      </c>
      <c r="K120" s="17">
        <v>1.1641532182693481E-10</v>
      </c>
      <c r="L120" s="17">
        <v>2.9103830456733704E-11</v>
      </c>
      <c r="M120" s="17">
        <v>0</v>
      </c>
      <c r="N120" s="17">
        <v>0</v>
      </c>
      <c r="O120" s="17">
        <v>5.8207660913467407E-11</v>
      </c>
      <c r="P120" s="17">
        <v>9.9999997764825821E-3</v>
      </c>
      <c r="Q120" s="20">
        <v>0</v>
      </c>
      <c r="R120" s="20">
        <v>0</v>
      </c>
      <c r="S120" s="20">
        <v>0</v>
      </c>
      <c r="T120" s="20">
        <v>0</v>
      </c>
      <c r="U120" s="20">
        <v>0</v>
      </c>
      <c r="V120" s="20">
        <v>0</v>
      </c>
      <c r="W120" s="20">
        <v>0</v>
      </c>
      <c r="X120" s="20">
        <v>0</v>
      </c>
      <c r="Y120" s="20">
        <v>0</v>
      </c>
      <c r="Z120" s="20">
        <v>0</v>
      </c>
      <c r="AA120" s="20">
        <v>0</v>
      </c>
      <c r="AB120" s="20">
        <v>0</v>
      </c>
      <c r="AC120" s="17">
        <v>0</v>
      </c>
      <c r="AD120" s="17">
        <v>0</v>
      </c>
      <c r="AE120" s="17">
        <v>0</v>
      </c>
      <c r="AF120" s="17">
        <v>0</v>
      </c>
      <c r="AG120" s="17">
        <v>0</v>
      </c>
      <c r="AH120" s="17">
        <v>0</v>
      </c>
      <c r="AI120" s="17">
        <v>0</v>
      </c>
      <c r="AJ120" s="17">
        <v>0</v>
      </c>
      <c r="AK120" s="17">
        <v>0</v>
      </c>
      <c r="AL120" s="17">
        <v>0</v>
      </c>
      <c r="AM120" s="17">
        <v>0</v>
      </c>
      <c r="AN120" s="17">
        <v>9.9999999947613105E-3</v>
      </c>
      <c r="AO120" s="20">
        <f t="shared" si="23"/>
        <v>-2.3283064365386963E-10</v>
      </c>
      <c r="AP120" s="20">
        <f t="shared" si="25"/>
        <v>1.0000000009313226E-2</v>
      </c>
      <c r="AQ120" s="20">
        <f t="shared" si="25"/>
        <v>0</v>
      </c>
      <c r="AR120" s="20">
        <f t="shared" si="25"/>
        <v>1.0000000009313226E-2</v>
      </c>
      <c r="AS120" s="20">
        <f t="shared" si="25"/>
        <v>-1.0000000009313226E-2</v>
      </c>
      <c r="AT120" s="20">
        <f t="shared" si="25"/>
        <v>-5.8207660913467407E-11</v>
      </c>
      <c r="AU120" s="20">
        <f t="shared" si="25"/>
        <v>1.1641532182693481E-10</v>
      </c>
      <c r="AV120" s="20">
        <f t="shared" si="25"/>
        <v>2.9103830456733704E-11</v>
      </c>
      <c r="AW120" s="20">
        <f t="shared" si="25"/>
        <v>0</v>
      </c>
      <c r="AX120" s="20">
        <f t="shared" si="25"/>
        <v>0</v>
      </c>
      <c r="AY120" s="20">
        <f t="shared" si="25"/>
        <v>5.8207660913467407E-11</v>
      </c>
      <c r="AZ120" s="20">
        <f t="shared" si="25"/>
        <v>1.9999999771243893E-2</v>
      </c>
      <c r="BA120" s="17">
        <v>0</v>
      </c>
      <c r="BB120" s="17">
        <v>0</v>
      </c>
      <c r="BC120" s="17">
        <v>0</v>
      </c>
      <c r="BD120" s="17">
        <v>0</v>
      </c>
      <c r="BE120" s="17">
        <v>0</v>
      </c>
      <c r="BF120" s="17">
        <v>0</v>
      </c>
      <c r="BG120" s="17">
        <v>0</v>
      </c>
      <c r="BH120" s="17">
        <v>0</v>
      </c>
      <c r="BI120" s="17">
        <v>0</v>
      </c>
      <c r="BJ120" s="17">
        <v>0</v>
      </c>
      <c r="BK120" s="17">
        <v>0</v>
      </c>
      <c r="BL120" s="17">
        <v>0</v>
      </c>
      <c r="BM120" s="20">
        <f t="shared" si="24"/>
        <v>-2.3283064365386963E-10</v>
      </c>
      <c r="BN120" s="20">
        <f t="shared" si="26"/>
        <v>1.0000000009313226E-2</v>
      </c>
      <c r="BO120" s="20">
        <f t="shared" si="26"/>
        <v>0</v>
      </c>
      <c r="BP120" s="20">
        <f t="shared" si="26"/>
        <v>1.0000000009313226E-2</v>
      </c>
      <c r="BQ120" s="20">
        <f t="shared" si="26"/>
        <v>-1.0000000009313226E-2</v>
      </c>
      <c r="BR120" s="20">
        <f t="shared" si="26"/>
        <v>-5.8207660913467407E-11</v>
      </c>
      <c r="BS120" s="20">
        <f t="shared" si="26"/>
        <v>1.1641532182693481E-10</v>
      </c>
      <c r="BT120" s="20">
        <f t="shared" si="26"/>
        <v>2.9103830456733704E-11</v>
      </c>
      <c r="BU120" s="20">
        <f t="shared" si="26"/>
        <v>0</v>
      </c>
      <c r="BV120" s="20">
        <f t="shared" si="26"/>
        <v>0</v>
      </c>
      <c r="BW120" s="20">
        <f t="shared" si="26"/>
        <v>5.8207660913467407E-11</v>
      </c>
      <c r="BX120" s="20">
        <f t="shared" si="26"/>
        <v>1.9999999771243893E-2</v>
      </c>
      <c r="BY120" s="17">
        <f t="shared" si="16"/>
        <v>1.9999999698484316E-2</v>
      </c>
      <c r="BZ120" s="17">
        <f t="shared" si="17"/>
        <v>0</v>
      </c>
      <c r="CA120" s="17">
        <f t="shared" si="18"/>
        <v>9.9999999947613105E-3</v>
      </c>
      <c r="CB120" s="17">
        <f t="shared" si="19"/>
        <v>2.9999999693245627E-2</v>
      </c>
    </row>
    <row r="121" spans="1:80" x14ac:dyDescent="0.25">
      <c r="A121" t="str">
        <f t="shared" si="22"/>
        <v>EPPA.SD6</v>
      </c>
      <c r="B121" s="1" t="s">
        <v>186</v>
      </c>
      <c r="C121" s="1" t="s">
        <v>187</v>
      </c>
      <c r="D121" s="1" t="s">
        <v>187</v>
      </c>
      <c r="E121" s="17">
        <v>2084.5999999998603</v>
      </c>
      <c r="F121" s="17">
        <v>1216.6700000000419</v>
      </c>
      <c r="G121" s="17">
        <v>837.57000000006519</v>
      </c>
      <c r="H121" s="17">
        <v>749.70000000006985</v>
      </c>
      <c r="I121" s="17">
        <v>802.72999999998137</v>
      </c>
      <c r="J121" s="17">
        <v>784.70000000006985</v>
      </c>
      <c r="K121" s="17">
        <v>919.30000000004657</v>
      </c>
      <c r="L121" s="17">
        <v>533.79999999998836</v>
      </c>
      <c r="M121" s="17">
        <v>1907.0300000000279</v>
      </c>
      <c r="N121" s="17">
        <v>919.94999999995343</v>
      </c>
      <c r="O121" s="17">
        <v>1250.4500000000698</v>
      </c>
      <c r="P121" s="17">
        <v>1357.859999999986</v>
      </c>
      <c r="Q121" s="20">
        <v>104.22999999999956</v>
      </c>
      <c r="R121" s="20">
        <v>60.840000000000146</v>
      </c>
      <c r="S121" s="20">
        <v>41.8799999999992</v>
      </c>
      <c r="T121" s="20">
        <v>37.490000000000691</v>
      </c>
      <c r="U121" s="20">
        <v>40.130000000000109</v>
      </c>
      <c r="V121" s="20">
        <v>39.239999999999782</v>
      </c>
      <c r="W121" s="20">
        <v>45.960000000000036</v>
      </c>
      <c r="X121" s="20">
        <v>26.690000000000055</v>
      </c>
      <c r="Y121" s="20">
        <v>95.350000000000364</v>
      </c>
      <c r="Z121" s="20">
        <v>46</v>
      </c>
      <c r="AA121" s="20">
        <v>62.519999999999527</v>
      </c>
      <c r="AB121" s="20">
        <v>67.889999999999418</v>
      </c>
      <c r="AC121" s="17">
        <v>671.60000000000582</v>
      </c>
      <c r="AD121" s="17">
        <v>389.13000000000466</v>
      </c>
      <c r="AE121" s="17">
        <v>266.11999999999898</v>
      </c>
      <c r="AF121" s="17">
        <v>236.76000000000204</v>
      </c>
      <c r="AG121" s="17">
        <v>252.18999999999869</v>
      </c>
      <c r="AH121" s="17">
        <v>245.20000000000073</v>
      </c>
      <c r="AI121" s="17">
        <v>285.73999999999796</v>
      </c>
      <c r="AJ121" s="17">
        <v>165.0099999999984</v>
      </c>
      <c r="AK121" s="17">
        <v>586.27999999999884</v>
      </c>
      <c r="AL121" s="17">
        <v>281.30000000000291</v>
      </c>
      <c r="AM121" s="17">
        <v>380.25</v>
      </c>
      <c r="AN121" s="17">
        <v>410.68000000000029</v>
      </c>
      <c r="AO121" s="20">
        <f t="shared" si="23"/>
        <v>2860.4299999998657</v>
      </c>
      <c r="AP121" s="20">
        <f t="shared" si="25"/>
        <v>1666.6400000000467</v>
      </c>
      <c r="AQ121" s="20">
        <f t="shared" si="25"/>
        <v>1145.5700000000634</v>
      </c>
      <c r="AR121" s="20">
        <f t="shared" si="25"/>
        <v>1023.9500000000726</v>
      </c>
      <c r="AS121" s="20">
        <f t="shared" si="25"/>
        <v>1095.0499999999802</v>
      </c>
      <c r="AT121" s="20">
        <f t="shared" si="25"/>
        <v>1069.1400000000704</v>
      </c>
      <c r="AU121" s="20">
        <f t="shared" si="25"/>
        <v>1251.0000000000446</v>
      </c>
      <c r="AV121" s="20">
        <f t="shared" si="25"/>
        <v>725.49999999998681</v>
      </c>
      <c r="AW121" s="20">
        <f t="shared" si="25"/>
        <v>2588.6600000000271</v>
      </c>
      <c r="AX121" s="20">
        <f t="shared" si="25"/>
        <v>1247.2499999999563</v>
      </c>
      <c r="AY121" s="20">
        <f t="shared" si="25"/>
        <v>1693.2200000000694</v>
      </c>
      <c r="AZ121" s="20">
        <f t="shared" si="25"/>
        <v>1836.4299999999857</v>
      </c>
      <c r="BA121" s="17">
        <v>24.42</v>
      </c>
      <c r="BB121" s="17">
        <v>14.25</v>
      </c>
      <c r="BC121" s="17">
        <v>9.81</v>
      </c>
      <c r="BD121" s="17">
        <v>8.7799999999999994</v>
      </c>
      <c r="BE121" s="17">
        <v>9.4</v>
      </c>
      <c r="BF121" s="17">
        <v>9.19</v>
      </c>
      <c r="BG121" s="17">
        <v>10.77</v>
      </c>
      <c r="BH121" s="17">
        <v>6.25</v>
      </c>
      <c r="BI121" s="17">
        <v>22.34</v>
      </c>
      <c r="BJ121" s="17">
        <v>10.77</v>
      </c>
      <c r="BK121" s="17">
        <v>14.65</v>
      </c>
      <c r="BL121" s="17">
        <v>15.9</v>
      </c>
      <c r="BM121" s="20">
        <f t="shared" si="24"/>
        <v>2884.8499999998658</v>
      </c>
      <c r="BN121" s="20">
        <f t="shared" si="26"/>
        <v>1680.8900000000467</v>
      </c>
      <c r="BO121" s="20">
        <f t="shared" si="26"/>
        <v>1155.3800000000633</v>
      </c>
      <c r="BP121" s="20">
        <f t="shared" si="26"/>
        <v>1032.7300000000726</v>
      </c>
      <c r="BQ121" s="20">
        <f t="shared" si="26"/>
        <v>1104.4499999999803</v>
      </c>
      <c r="BR121" s="20">
        <f t="shared" si="26"/>
        <v>1078.3300000000704</v>
      </c>
      <c r="BS121" s="20">
        <f t="shared" si="26"/>
        <v>1261.7700000000445</v>
      </c>
      <c r="BT121" s="20">
        <f t="shared" si="26"/>
        <v>731.74999999998681</v>
      </c>
      <c r="BU121" s="20">
        <f t="shared" si="26"/>
        <v>2611.0000000000273</v>
      </c>
      <c r="BV121" s="20">
        <f t="shared" si="26"/>
        <v>1258.0199999999563</v>
      </c>
      <c r="BW121" s="20">
        <f t="shared" si="26"/>
        <v>1707.8700000000695</v>
      </c>
      <c r="BX121" s="20">
        <f t="shared" si="26"/>
        <v>1852.3299999999858</v>
      </c>
      <c r="BY121" s="17">
        <f t="shared" si="16"/>
        <v>13364.360000000161</v>
      </c>
      <c r="BZ121" s="17">
        <f t="shared" si="17"/>
        <v>668.21999999999889</v>
      </c>
      <c r="CA121" s="17">
        <f t="shared" si="18"/>
        <v>4326.7900000000091</v>
      </c>
      <c r="CB121" s="17">
        <f t="shared" si="19"/>
        <v>18359.37000000017</v>
      </c>
    </row>
    <row r="122" spans="1:80" x14ac:dyDescent="0.25">
      <c r="A122" t="str">
        <f t="shared" si="22"/>
        <v>STC.BCHIMP</v>
      </c>
      <c r="B122" s="1" t="s">
        <v>691</v>
      </c>
      <c r="C122" s="1" t="s">
        <v>692</v>
      </c>
      <c r="D122" s="1" t="s">
        <v>21</v>
      </c>
      <c r="E122" s="17">
        <v>0</v>
      </c>
      <c r="F122" s="17">
        <v>0</v>
      </c>
      <c r="G122" s="17">
        <v>0</v>
      </c>
      <c r="H122" s="17">
        <v>0</v>
      </c>
      <c r="I122" s="17">
        <v>0</v>
      </c>
      <c r="J122" s="17">
        <v>0</v>
      </c>
      <c r="K122" s="17">
        <v>0.57000000000000028</v>
      </c>
      <c r="L122" s="17">
        <v>0</v>
      </c>
      <c r="M122" s="17">
        <v>0</v>
      </c>
      <c r="N122" s="17">
        <v>0</v>
      </c>
      <c r="O122" s="17">
        <v>0</v>
      </c>
      <c r="P122" s="17">
        <v>0</v>
      </c>
      <c r="Q122" s="20">
        <v>0</v>
      </c>
      <c r="R122" s="20">
        <v>0</v>
      </c>
      <c r="S122" s="20">
        <v>0</v>
      </c>
      <c r="T122" s="20">
        <v>0</v>
      </c>
      <c r="U122" s="20">
        <v>0</v>
      </c>
      <c r="V122" s="20">
        <v>0</v>
      </c>
      <c r="W122" s="20">
        <v>2.9999999999999805E-2</v>
      </c>
      <c r="X122" s="20">
        <v>0</v>
      </c>
      <c r="Y122" s="20">
        <v>0</v>
      </c>
      <c r="Z122" s="20">
        <v>0</v>
      </c>
      <c r="AA122" s="20">
        <v>0</v>
      </c>
      <c r="AB122" s="20">
        <v>0</v>
      </c>
      <c r="AC122" s="17">
        <v>0</v>
      </c>
      <c r="AD122" s="17">
        <v>0</v>
      </c>
      <c r="AE122" s="17">
        <v>0</v>
      </c>
      <c r="AF122" s="17">
        <v>0</v>
      </c>
      <c r="AG122" s="17">
        <v>0</v>
      </c>
      <c r="AH122" s="17">
        <v>0</v>
      </c>
      <c r="AI122" s="17">
        <v>0.17999999999999972</v>
      </c>
      <c r="AJ122" s="17">
        <v>0</v>
      </c>
      <c r="AK122" s="17">
        <v>0</v>
      </c>
      <c r="AL122" s="17">
        <v>0</v>
      </c>
      <c r="AM122" s="17">
        <v>0</v>
      </c>
      <c r="AN122" s="17">
        <v>0</v>
      </c>
      <c r="AO122" s="20">
        <f t="shared" si="23"/>
        <v>0</v>
      </c>
      <c r="AP122" s="20">
        <f t="shared" si="25"/>
        <v>0</v>
      </c>
      <c r="AQ122" s="20">
        <f t="shared" si="25"/>
        <v>0</v>
      </c>
      <c r="AR122" s="20">
        <f t="shared" si="25"/>
        <v>0</v>
      </c>
      <c r="AS122" s="20">
        <f t="shared" si="25"/>
        <v>0</v>
      </c>
      <c r="AT122" s="20">
        <f t="shared" si="25"/>
        <v>0</v>
      </c>
      <c r="AU122" s="20">
        <f t="shared" si="25"/>
        <v>0.7799999999999998</v>
      </c>
      <c r="AV122" s="20">
        <f t="shared" si="25"/>
        <v>0</v>
      </c>
      <c r="AW122" s="20">
        <f t="shared" si="25"/>
        <v>0</v>
      </c>
      <c r="AX122" s="20">
        <f t="shared" si="25"/>
        <v>0</v>
      </c>
      <c r="AY122" s="20">
        <f t="shared" si="25"/>
        <v>0</v>
      </c>
      <c r="AZ122" s="20">
        <f t="shared" si="25"/>
        <v>0</v>
      </c>
      <c r="BA122" s="17">
        <v>0</v>
      </c>
      <c r="BB122" s="17">
        <v>0</v>
      </c>
      <c r="BC122" s="17">
        <v>0</v>
      </c>
      <c r="BD122" s="17">
        <v>0</v>
      </c>
      <c r="BE122" s="17">
        <v>0</v>
      </c>
      <c r="BF122" s="17">
        <v>0</v>
      </c>
      <c r="BG122" s="17">
        <v>0.01</v>
      </c>
      <c r="BH122" s="17">
        <v>0</v>
      </c>
      <c r="BI122" s="17">
        <v>0</v>
      </c>
      <c r="BJ122" s="17">
        <v>0</v>
      </c>
      <c r="BK122" s="17">
        <v>0</v>
      </c>
      <c r="BL122" s="17">
        <v>0</v>
      </c>
      <c r="BM122" s="20">
        <f t="shared" si="24"/>
        <v>0</v>
      </c>
      <c r="BN122" s="20">
        <f t="shared" si="26"/>
        <v>0</v>
      </c>
      <c r="BO122" s="20">
        <f t="shared" si="26"/>
        <v>0</v>
      </c>
      <c r="BP122" s="20">
        <f t="shared" si="26"/>
        <v>0</v>
      </c>
      <c r="BQ122" s="20">
        <f t="shared" si="26"/>
        <v>0</v>
      </c>
      <c r="BR122" s="20">
        <f t="shared" si="26"/>
        <v>0</v>
      </c>
      <c r="BS122" s="20">
        <f t="shared" si="26"/>
        <v>0.78999999999999981</v>
      </c>
      <c r="BT122" s="20">
        <f t="shared" si="26"/>
        <v>0</v>
      </c>
      <c r="BU122" s="20">
        <f t="shared" si="26"/>
        <v>0</v>
      </c>
      <c r="BV122" s="20">
        <f t="shared" si="26"/>
        <v>0</v>
      </c>
      <c r="BW122" s="20">
        <f t="shared" si="26"/>
        <v>0</v>
      </c>
      <c r="BX122" s="20">
        <f t="shared" si="26"/>
        <v>0</v>
      </c>
      <c r="BY122" s="17">
        <f t="shared" si="16"/>
        <v>0.57000000000000028</v>
      </c>
      <c r="BZ122" s="17">
        <f t="shared" si="17"/>
        <v>2.9999999999999805E-2</v>
      </c>
      <c r="CA122" s="17">
        <f t="shared" si="18"/>
        <v>0.18999999999999972</v>
      </c>
      <c r="CB122" s="17">
        <f t="shared" si="19"/>
        <v>0.78999999999999981</v>
      </c>
    </row>
    <row r="123" spans="1:80" x14ac:dyDescent="0.25">
      <c r="A123" t="str">
        <f t="shared" si="22"/>
        <v>TCN.SH1</v>
      </c>
      <c r="B123" s="1" t="s">
        <v>33</v>
      </c>
      <c r="C123" s="1" t="s">
        <v>188</v>
      </c>
      <c r="D123" s="1" t="s">
        <v>188</v>
      </c>
      <c r="E123" s="17">
        <v>9939.1899999999441</v>
      </c>
      <c r="F123" s="17">
        <v>4950.6999999999534</v>
      </c>
      <c r="G123" s="17">
        <v>4101.0300000000279</v>
      </c>
      <c r="H123" s="17">
        <v>2955.6000000000058</v>
      </c>
      <c r="I123" s="17">
        <v>2903.9499999999825</v>
      </c>
      <c r="J123" s="17">
        <v>2775.9000000000233</v>
      </c>
      <c r="K123" s="17">
        <v>3137.6499999999942</v>
      </c>
      <c r="L123" s="17">
        <v>2574.359999999986</v>
      </c>
      <c r="M123" s="17">
        <v>7440.679999999993</v>
      </c>
      <c r="N123" s="17">
        <v>3187.0699999999779</v>
      </c>
      <c r="O123" s="17">
        <v>4950.0100000000093</v>
      </c>
      <c r="P123" s="17">
        <v>5413.4000000000815</v>
      </c>
      <c r="Q123" s="20">
        <v>496.95999999999913</v>
      </c>
      <c r="R123" s="20">
        <v>247.52999999999975</v>
      </c>
      <c r="S123" s="20">
        <v>205.05000000000018</v>
      </c>
      <c r="T123" s="20">
        <v>147.77999999999975</v>
      </c>
      <c r="U123" s="20">
        <v>145.1899999999996</v>
      </c>
      <c r="V123" s="20">
        <v>138.78999999999996</v>
      </c>
      <c r="W123" s="20">
        <v>156.88000000000011</v>
      </c>
      <c r="X123" s="20">
        <v>128.72000000000025</v>
      </c>
      <c r="Y123" s="20">
        <v>372.02999999999884</v>
      </c>
      <c r="Z123" s="20">
        <v>159.34999999999945</v>
      </c>
      <c r="AA123" s="20">
        <v>247.5</v>
      </c>
      <c r="AB123" s="20">
        <v>270.67000000000098</v>
      </c>
      <c r="AC123" s="17">
        <v>3202.1100000000006</v>
      </c>
      <c r="AD123" s="17">
        <v>1583.4100000000035</v>
      </c>
      <c r="AE123" s="17">
        <v>1303</v>
      </c>
      <c r="AF123" s="17">
        <v>933.41999999999825</v>
      </c>
      <c r="AG123" s="17">
        <v>912.32999999999811</v>
      </c>
      <c r="AH123" s="17">
        <v>867.38999999999942</v>
      </c>
      <c r="AI123" s="17">
        <v>975.27000000000044</v>
      </c>
      <c r="AJ123" s="17">
        <v>795.80999999999767</v>
      </c>
      <c r="AK123" s="17">
        <v>2287.4900000000052</v>
      </c>
      <c r="AL123" s="17">
        <v>974.56000000000131</v>
      </c>
      <c r="AM123" s="17">
        <v>1505.2400000000052</v>
      </c>
      <c r="AN123" s="17">
        <v>1637.25</v>
      </c>
      <c r="AO123" s="20">
        <f t="shared" si="23"/>
        <v>13638.259999999944</v>
      </c>
      <c r="AP123" s="20">
        <f t="shared" si="25"/>
        <v>6781.6399999999567</v>
      </c>
      <c r="AQ123" s="20">
        <f t="shared" si="25"/>
        <v>5609.0800000000281</v>
      </c>
      <c r="AR123" s="20">
        <f t="shared" si="25"/>
        <v>4036.8000000000038</v>
      </c>
      <c r="AS123" s="20">
        <f t="shared" si="25"/>
        <v>3961.4699999999802</v>
      </c>
      <c r="AT123" s="20">
        <f t="shared" si="25"/>
        <v>3782.0800000000227</v>
      </c>
      <c r="AU123" s="20">
        <f t="shared" si="25"/>
        <v>4269.7999999999947</v>
      </c>
      <c r="AV123" s="20">
        <f t="shared" si="25"/>
        <v>3498.889999999984</v>
      </c>
      <c r="AW123" s="20">
        <f t="shared" si="25"/>
        <v>10100.199999999997</v>
      </c>
      <c r="AX123" s="20">
        <f t="shared" si="25"/>
        <v>4320.9799999999786</v>
      </c>
      <c r="AY123" s="20">
        <f t="shared" si="25"/>
        <v>6702.7500000000146</v>
      </c>
      <c r="AZ123" s="20">
        <f t="shared" si="25"/>
        <v>7321.3200000000825</v>
      </c>
      <c r="BA123" s="17">
        <v>116.41</v>
      </c>
      <c r="BB123" s="17">
        <v>57.98</v>
      </c>
      <c r="BC123" s="17">
        <v>48.03</v>
      </c>
      <c r="BD123" s="17">
        <v>34.619999999999997</v>
      </c>
      <c r="BE123" s="17">
        <v>34.01</v>
      </c>
      <c r="BF123" s="17">
        <v>32.51</v>
      </c>
      <c r="BG123" s="17">
        <v>36.75</v>
      </c>
      <c r="BH123" s="17">
        <v>30.15</v>
      </c>
      <c r="BI123" s="17">
        <v>87.15</v>
      </c>
      <c r="BJ123" s="17">
        <v>37.33</v>
      </c>
      <c r="BK123" s="17">
        <v>57.98</v>
      </c>
      <c r="BL123" s="17">
        <v>63.4</v>
      </c>
      <c r="BM123" s="20">
        <f t="shared" si="24"/>
        <v>13754.669999999944</v>
      </c>
      <c r="BN123" s="20">
        <f t="shared" si="26"/>
        <v>6839.6199999999562</v>
      </c>
      <c r="BO123" s="20">
        <f t="shared" si="26"/>
        <v>5657.1100000000279</v>
      </c>
      <c r="BP123" s="20">
        <f t="shared" si="26"/>
        <v>4071.4200000000037</v>
      </c>
      <c r="BQ123" s="20">
        <f t="shared" si="26"/>
        <v>3995.4799999999805</v>
      </c>
      <c r="BR123" s="20">
        <f t="shared" si="26"/>
        <v>3814.5900000000229</v>
      </c>
      <c r="BS123" s="20">
        <f t="shared" si="26"/>
        <v>4306.5499999999947</v>
      </c>
      <c r="BT123" s="20">
        <f t="shared" si="26"/>
        <v>3529.039999999984</v>
      </c>
      <c r="BU123" s="20">
        <f t="shared" si="26"/>
        <v>10187.349999999997</v>
      </c>
      <c r="BV123" s="20">
        <f t="shared" si="26"/>
        <v>4358.3099999999786</v>
      </c>
      <c r="BW123" s="20">
        <f t="shared" si="26"/>
        <v>6760.7300000000141</v>
      </c>
      <c r="BX123" s="20">
        <f t="shared" si="26"/>
        <v>7384.7200000000821</v>
      </c>
      <c r="BY123" s="17">
        <f t="shared" si="16"/>
        <v>54329.539999999979</v>
      </c>
      <c r="BZ123" s="17">
        <f t="shared" si="17"/>
        <v>2716.449999999998</v>
      </c>
      <c r="CA123" s="17">
        <f t="shared" si="18"/>
        <v>17613.600000000009</v>
      </c>
      <c r="CB123" s="17">
        <f t="shared" si="19"/>
        <v>74659.59</v>
      </c>
    </row>
    <row r="124" spans="1:80" x14ac:dyDescent="0.25">
      <c r="A124" t="str">
        <f t="shared" si="22"/>
        <v>TCN.SH2</v>
      </c>
      <c r="B124" s="1" t="s">
        <v>33</v>
      </c>
      <c r="C124" s="1" t="s">
        <v>189</v>
      </c>
      <c r="D124" s="1" t="s">
        <v>189</v>
      </c>
      <c r="E124" s="17">
        <v>4357</v>
      </c>
      <c r="F124" s="17">
        <v>1971.3499999999913</v>
      </c>
      <c r="G124" s="17">
        <v>5268.1699999999255</v>
      </c>
      <c r="H124" s="17">
        <v>3426.890000000014</v>
      </c>
      <c r="I124" s="17">
        <v>3013.2000000000116</v>
      </c>
      <c r="J124" s="17">
        <v>3360.179999999993</v>
      </c>
      <c r="K124" s="17">
        <v>4316.5300000000279</v>
      </c>
      <c r="L124" s="17">
        <v>3398.429999999993</v>
      </c>
      <c r="M124" s="17">
        <v>9138.6900000000605</v>
      </c>
      <c r="N124" s="17">
        <v>3797.4500000000407</v>
      </c>
      <c r="O124" s="17">
        <v>5396.6999999999534</v>
      </c>
      <c r="P124" s="17">
        <v>6238.7800000000279</v>
      </c>
      <c r="Q124" s="20">
        <v>217.84999999999991</v>
      </c>
      <c r="R124" s="20">
        <v>98.569999999999936</v>
      </c>
      <c r="S124" s="20">
        <v>263.40999999999985</v>
      </c>
      <c r="T124" s="20">
        <v>171.34000000000015</v>
      </c>
      <c r="U124" s="20">
        <v>150.66000000000008</v>
      </c>
      <c r="V124" s="20">
        <v>168.01000000000022</v>
      </c>
      <c r="W124" s="20">
        <v>215.82999999999993</v>
      </c>
      <c r="X124" s="20">
        <v>169.93000000000029</v>
      </c>
      <c r="Y124" s="20">
        <v>456.94000000000051</v>
      </c>
      <c r="Z124" s="20">
        <v>189.86999999999989</v>
      </c>
      <c r="AA124" s="20">
        <v>269.84000000000015</v>
      </c>
      <c r="AB124" s="20">
        <v>311.94000000000005</v>
      </c>
      <c r="AC124" s="17">
        <v>1403.7000000000007</v>
      </c>
      <c r="AD124" s="17">
        <v>630.50999999999931</v>
      </c>
      <c r="AE124" s="17">
        <v>1673.8199999999997</v>
      </c>
      <c r="AF124" s="17">
        <v>1082.2600000000002</v>
      </c>
      <c r="AG124" s="17">
        <v>946.64999999999964</v>
      </c>
      <c r="AH124" s="17">
        <v>1049.9599999999991</v>
      </c>
      <c r="AI124" s="17">
        <v>1341.7000000000007</v>
      </c>
      <c r="AJ124" s="17">
        <v>1050.5599999999995</v>
      </c>
      <c r="AK124" s="17">
        <v>2809.510000000002</v>
      </c>
      <c r="AL124" s="17">
        <v>1161.2099999999991</v>
      </c>
      <c r="AM124" s="17">
        <v>1641.0699999999997</v>
      </c>
      <c r="AN124" s="17">
        <v>1886.880000000001</v>
      </c>
      <c r="AO124" s="20">
        <f t="shared" si="23"/>
        <v>5978.5500000000011</v>
      </c>
      <c r="AP124" s="20">
        <f t="shared" si="25"/>
        <v>2700.4299999999903</v>
      </c>
      <c r="AQ124" s="20">
        <f t="shared" si="25"/>
        <v>7205.3999999999251</v>
      </c>
      <c r="AR124" s="20">
        <f t="shared" si="25"/>
        <v>4680.4900000000143</v>
      </c>
      <c r="AS124" s="20">
        <f t="shared" si="25"/>
        <v>4110.5100000000111</v>
      </c>
      <c r="AT124" s="20">
        <f t="shared" si="25"/>
        <v>4578.1499999999924</v>
      </c>
      <c r="AU124" s="20">
        <f t="shared" si="25"/>
        <v>5874.0600000000286</v>
      </c>
      <c r="AV124" s="20">
        <f t="shared" si="25"/>
        <v>4618.9199999999928</v>
      </c>
      <c r="AW124" s="20">
        <f t="shared" si="25"/>
        <v>12405.140000000063</v>
      </c>
      <c r="AX124" s="20">
        <f t="shared" si="25"/>
        <v>5148.5300000000398</v>
      </c>
      <c r="AY124" s="20">
        <f t="shared" si="25"/>
        <v>7307.6099999999533</v>
      </c>
      <c r="AZ124" s="20">
        <f t="shared" si="25"/>
        <v>8437.6000000000295</v>
      </c>
      <c r="BA124" s="17">
        <v>51.03</v>
      </c>
      <c r="BB124" s="17">
        <v>23.09</v>
      </c>
      <c r="BC124" s="17">
        <v>61.7</v>
      </c>
      <c r="BD124" s="17">
        <v>40.14</v>
      </c>
      <c r="BE124" s="17">
        <v>35.29</v>
      </c>
      <c r="BF124" s="17">
        <v>39.36</v>
      </c>
      <c r="BG124" s="17">
        <v>50.56</v>
      </c>
      <c r="BH124" s="17">
        <v>39.799999999999997</v>
      </c>
      <c r="BI124" s="17">
        <v>107.03</v>
      </c>
      <c r="BJ124" s="17">
        <v>44.48</v>
      </c>
      <c r="BK124" s="17">
        <v>63.21</v>
      </c>
      <c r="BL124" s="17">
        <v>73.069999999999993</v>
      </c>
      <c r="BM124" s="20">
        <f t="shared" si="24"/>
        <v>6029.5800000000008</v>
      </c>
      <c r="BN124" s="20">
        <f t="shared" si="26"/>
        <v>2723.5199999999904</v>
      </c>
      <c r="BO124" s="20">
        <f t="shared" si="26"/>
        <v>7267.0999999999249</v>
      </c>
      <c r="BP124" s="20">
        <f t="shared" si="26"/>
        <v>4720.6300000000147</v>
      </c>
      <c r="BQ124" s="20">
        <f t="shared" si="26"/>
        <v>4145.8000000000111</v>
      </c>
      <c r="BR124" s="20">
        <f t="shared" si="26"/>
        <v>4617.509999999992</v>
      </c>
      <c r="BS124" s="20">
        <f t="shared" si="26"/>
        <v>5924.620000000029</v>
      </c>
      <c r="BT124" s="20">
        <f t="shared" si="26"/>
        <v>4658.719999999993</v>
      </c>
      <c r="BU124" s="20">
        <f t="shared" si="26"/>
        <v>12512.170000000064</v>
      </c>
      <c r="BV124" s="20">
        <f t="shared" si="26"/>
        <v>5193.0100000000393</v>
      </c>
      <c r="BW124" s="20">
        <f t="shared" si="26"/>
        <v>7370.8199999999533</v>
      </c>
      <c r="BX124" s="20">
        <f t="shared" si="26"/>
        <v>8510.6700000000292</v>
      </c>
      <c r="BY124" s="17">
        <f t="shared" si="16"/>
        <v>53683.370000000039</v>
      </c>
      <c r="BZ124" s="17">
        <f t="shared" si="17"/>
        <v>2684.190000000001</v>
      </c>
      <c r="CA124" s="17">
        <f t="shared" si="18"/>
        <v>17306.59</v>
      </c>
      <c r="CB124" s="17">
        <f t="shared" si="19"/>
        <v>73674.150000000052</v>
      </c>
    </row>
    <row r="125" spans="1:80" x14ac:dyDescent="0.25">
      <c r="A125" t="str">
        <f t="shared" si="22"/>
        <v>SHEL.SHCG</v>
      </c>
      <c r="B125" s="1" t="s">
        <v>178</v>
      </c>
      <c r="C125" s="1" t="s">
        <v>191</v>
      </c>
      <c r="D125" s="1" t="s">
        <v>191</v>
      </c>
      <c r="E125" s="17">
        <v>-21.740000000000123</v>
      </c>
      <c r="F125" s="17">
        <v>-62.559999999999491</v>
      </c>
      <c r="G125" s="17">
        <v>-34.279999999999973</v>
      </c>
      <c r="H125" s="17">
        <v>-24.290000000000077</v>
      </c>
      <c r="I125" s="17">
        <v>-26.579999999999927</v>
      </c>
      <c r="J125" s="17">
        <v>-24.8599999999999</v>
      </c>
      <c r="K125" s="17">
        <v>-5.2199999999999989</v>
      </c>
      <c r="L125" s="17">
        <v>-1.8300000000000054</v>
      </c>
      <c r="M125" s="17">
        <v>-0.12000000000000011</v>
      </c>
      <c r="N125" s="17">
        <v>-0.64000000000000057</v>
      </c>
      <c r="O125" s="17">
        <v>-0.28999999999999915</v>
      </c>
      <c r="P125" s="17">
        <v>-8.8100000000000023</v>
      </c>
      <c r="Q125" s="20">
        <v>-1.0899999999999999</v>
      </c>
      <c r="R125" s="20">
        <v>-3.1300000000000097</v>
      </c>
      <c r="S125" s="20">
        <v>-1.7100000000000009</v>
      </c>
      <c r="T125" s="20">
        <v>-1.2200000000000024</v>
      </c>
      <c r="U125" s="20">
        <v>-1.3299999999999983</v>
      </c>
      <c r="V125" s="20">
        <v>-1.240000000000002</v>
      </c>
      <c r="W125" s="20">
        <v>-0.25999999999999979</v>
      </c>
      <c r="X125" s="20">
        <v>-0.10000000000000009</v>
      </c>
      <c r="Y125" s="20">
        <v>0</v>
      </c>
      <c r="Z125" s="20">
        <v>-3.0000000000000027E-2</v>
      </c>
      <c r="AA125" s="20">
        <v>-1.9999999999999962E-2</v>
      </c>
      <c r="AB125" s="20">
        <v>-0.45000000000000107</v>
      </c>
      <c r="AC125" s="17">
        <v>-7</v>
      </c>
      <c r="AD125" s="17">
        <v>-20.010000000000048</v>
      </c>
      <c r="AE125" s="17">
        <v>-10.899999999999977</v>
      </c>
      <c r="AF125" s="17">
        <v>-7.6700000000000159</v>
      </c>
      <c r="AG125" s="17">
        <v>-8.3500000000000227</v>
      </c>
      <c r="AH125" s="17">
        <v>-7.7700000000000102</v>
      </c>
      <c r="AI125" s="17">
        <v>-1.6300000000000026</v>
      </c>
      <c r="AJ125" s="17">
        <v>-0.5600000000000005</v>
      </c>
      <c r="AK125" s="17">
        <v>-4.0000000000000036E-2</v>
      </c>
      <c r="AL125" s="17">
        <v>-0.19999999999999973</v>
      </c>
      <c r="AM125" s="17">
        <v>-9.000000000000008E-2</v>
      </c>
      <c r="AN125" s="17">
        <v>-2.6700000000000017</v>
      </c>
      <c r="AO125" s="20">
        <f t="shared" si="23"/>
        <v>-29.830000000000123</v>
      </c>
      <c r="AP125" s="20">
        <f t="shared" si="25"/>
        <v>-85.699999999999548</v>
      </c>
      <c r="AQ125" s="20">
        <f t="shared" si="25"/>
        <v>-46.889999999999951</v>
      </c>
      <c r="AR125" s="20">
        <f t="shared" si="25"/>
        <v>-33.180000000000092</v>
      </c>
      <c r="AS125" s="20">
        <f t="shared" si="25"/>
        <v>-36.259999999999948</v>
      </c>
      <c r="AT125" s="20">
        <f t="shared" si="25"/>
        <v>-33.869999999999912</v>
      </c>
      <c r="AU125" s="20">
        <f t="shared" si="25"/>
        <v>-7.1100000000000012</v>
      </c>
      <c r="AV125" s="20">
        <f t="shared" si="25"/>
        <v>-2.490000000000006</v>
      </c>
      <c r="AW125" s="20">
        <f t="shared" si="25"/>
        <v>-0.16000000000000014</v>
      </c>
      <c r="AX125" s="20">
        <f t="shared" si="25"/>
        <v>-0.87000000000000033</v>
      </c>
      <c r="AY125" s="20">
        <f t="shared" si="25"/>
        <v>-0.39999999999999919</v>
      </c>
      <c r="AZ125" s="20">
        <f t="shared" si="25"/>
        <v>-11.930000000000005</v>
      </c>
      <c r="BA125" s="17">
        <v>-0.25</v>
      </c>
      <c r="BB125" s="17">
        <v>-0.73</v>
      </c>
      <c r="BC125" s="17">
        <v>-0.4</v>
      </c>
      <c r="BD125" s="17">
        <v>-0.28000000000000003</v>
      </c>
      <c r="BE125" s="17">
        <v>-0.31</v>
      </c>
      <c r="BF125" s="17">
        <v>-0.28999999999999998</v>
      </c>
      <c r="BG125" s="17">
        <v>-0.06</v>
      </c>
      <c r="BH125" s="17">
        <v>-0.02</v>
      </c>
      <c r="BI125" s="17">
        <v>0</v>
      </c>
      <c r="BJ125" s="17">
        <v>-0.01</v>
      </c>
      <c r="BK125" s="17">
        <v>0</v>
      </c>
      <c r="BL125" s="17">
        <v>-0.1</v>
      </c>
      <c r="BM125" s="20">
        <f t="shared" si="24"/>
        <v>-30.080000000000123</v>
      </c>
      <c r="BN125" s="20">
        <f t="shared" si="26"/>
        <v>-86.429999999999552</v>
      </c>
      <c r="BO125" s="20">
        <f t="shared" si="26"/>
        <v>-47.289999999999949</v>
      </c>
      <c r="BP125" s="20">
        <f t="shared" si="26"/>
        <v>-33.460000000000093</v>
      </c>
      <c r="BQ125" s="20">
        <f t="shared" si="26"/>
        <v>-36.569999999999951</v>
      </c>
      <c r="BR125" s="20">
        <f t="shared" si="26"/>
        <v>-34.159999999999911</v>
      </c>
      <c r="BS125" s="20">
        <f t="shared" si="26"/>
        <v>-7.1700000000000008</v>
      </c>
      <c r="BT125" s="20">
        <f t="shared" si="26"/>
        <v>-2.510000000000006</v>
      </c>
      <c r="BU125" s="20">
        <f t="shared" si="26"/>
        <v>-0.16000000000000014</v>
      </c>
      <c r="BV125" s="20">
        <f t="shared" si="26"/>
        <v>-0.88000000000000034</v>
      </c>
      <c r="BW125" s="20">
        <f t="shared" si="26"/>
        <v>-0.39999999999999919</v>
      </c>
      <c r="BX125" s="20">
        <f t="shared" si="26"/>
        <v>-12.030000000000005</v>
      </c>
      <c r="BY125" s="17">
        <f t="shared" si="16"/>
        <v>-211.21999999999949</v>
      </c>
      <c r="BZ125" s="17">
        <f t="shared" si="17"/>
        <v>-10.580000000000013</v>
      </c>
      <c r="CA125" s="17">
        <f t="shared" si="18"/>
        <v>-69.340000000000103</v>
      </c>
      <c r="CB125" s="17">
        <f t="shared" si="19"/>
        <v>-291.13999999999959</v>
      </c>
    </row>
    <row r="126" spans="1:80" x14ac:dyDescent="0.25">
      <c r="A126" t="str">
        <f t="shared" si="22"/>
        <v>NESI.BCHIMP</v>
      </c>
      <c r="B126" s="1" t="s">
        <v>194</v>
      </c>
      <c r="C126" s="1" t="s">
        <v>195</v>
      </c>
      <c r="D126" s="1" t="s">
        <v>21</v>
      </c>
      <c r="E126" s="17">
        <v>500.42000000000553</v>
      </c>
      <c r="F126" s="17">
        <v>189.95999999999913</v>
      </c>
      <c r="G126" s="17">
        <v>133.84000000000015</v>
      </c>
      <c r="H126" s="17">
        <v>111.41000000000167</v>
      </c>
      <c r="I126" s="17">
        <v>96.640000000000327</v>
      </c>
      <c r="J126" s="17">
        <v>253.41999999999825</v>
      </c>
      <c r="K126" s="17">
        <v>118.89999999999964</v>
      </c>
      <c r="L126" s="17">
        <v>42.649999999999636</v>
      </c>
      <c r="M126" s="17">
        <v>31.640000000000327</v>
      </c>
      <c r="N126" s="17">
        <v>3.3599999999999852</v>
      </c>
      <c r="O126" s="17">
        <v>223.91999999999825</v>
      </c>
      <c r="P126" s="17">
        <v>110.46000000000095</v>
      </c>
      <c r="Q126" s="20">
        <v>25.019999999999982</v>
      </c>
      <c r="R126" s="20">
        <v>9.5</v>
      </c>
      <c r="S126" s="20">
        <v>6.6899999999999977</v>
      </c>
      <c r="T126" s="20">
        <v>5.5699999999999932</v>
      </c>
      <c r="U126" s="20">
        <v>4.8299999999999841</v>
      </c>
      <c r="V126" s="20">
        <v>12.669999999999959</v>
      </c>
      <c r="W126" s="20">
        <v>5.9399999999999977</v>
      </c>
      <c r="X126" s="20">
        <v>2.1299999999999955</v>
      </c>
      <c r="Y126" s="20">
        <v>1.5799999999999983</v>
      </c>
      <c r="Z126" s="20">
        <v>0.16999999999999993</v>
      </c>
      <c r="AA126" s="20">
        <v>11.190000000000055</v>
      </c>
      <c r="AB126" s="20">
        <v>5.5200000000000387</v>
      </c>
      <c r="AC126" s="17">
        <v>161.22000000000116</v>
      </c>
      <c r="AD126" s="17">
        <v>60.759999999999309</v>
      </c>
      <c r="AE126" s="17">
        <v>42.529999999999745</v>
      </c>
      <c r="AF126" s="17">
        <v>35.190000000000055</v>
      </c>
      <c r="AG126" s="17">
        <v>30.360000000000127</v>
      </c>
      <c r="AH126" s="17">
        <v>79.180000000000291</v>
      </c>
      <c r="AI126" s="17">
        <v>36.960000000000036</v>
      </c>
      <c r="AJ126" s="17">
        <v>13.189999999999941</v>
      </c>
      <c r="AK126" s="17">
        <v>9.7300000000000182</v>
      </c>
      <c r="AL126" s="17">
        <v>1.019999999999996</v>
      </c>
      <c r="AM126" s="17">
        <v>68.100000000000364</v>
      </c>
      <c r="AN126" s="17">
        <v>33.409999999999854</v>
      </c>
      <c r="AO126" s="20">
        <f t="shared" si="23"/>
        <v>686.66000000000668</v>
      </c>
      <c r="AP126" s="20">
        <f t="shared" si="25"/>
        <v>260.21999999999844</v>
      </c>
      <c r="AQ126" s="20">
        <f t="shared" si="25"/>
        <v>183.05999999999989</v>
      </c>
      <c r="AR126" s="20">
        <f t="shared" si="25"/>
        <v>152.17000000000172</v>
      </c>
      <c r="AS126" s="20">
        <f t="shared" si="25"/>
        <v>131.83000000000044</v>
      </c>
      <c r="AT126" s="20">
        <f t="shared" si="25"/>
        <v>345.2699999999985</v>
      </c>
      <c r="AU126" s="20">
        <f t="shared" si="25"/>
        <v>161.79999999999967</v>
      </c>
      <c r="AV126" s="20">
        <f t="shared" si="25"/>
        <v>57.969999999999573</v>
      </c>
      <c r="AW126" s="20">
        <f t="shared" si="25"/>
        <v>42.950000000000344</v>
      </c>
      <c r="AX126" s="20">
        <f t="shared" si="25"/>
        <v>4.5499999999999812</v>
      </c>
      <c r="AY126" s="20">
        <f t="shared" si="25"/>
        <v>303.20999999999867</v>
      </c>
      <c r="AZ126" s="20">
        <f t="shared" si="25"/>
        <v>149.39000000000084</v>
      </c>
      <c r="BA126" s="17">
        <v>5.86</v>
      </c>
      <c r="BB126" s="17">
        <v>2.2200000000000002</v>
      </c>
      <c r="BC126" s="17">
        <v>1.57</v>
      </c>
      <c r="BD126" s="17">
        <v>1.3</v>
      </c>
      <c r="BE126" s="17">
        <v>1.1299999999999999</v>
      </c>
      <c r="BF126" s="17">
        <v>2.97</v>
      </c>
      <c r="BG126" s="17">
        <v>1.39</v>
      </c>
      <c r="BH126" s="17">
        <v>0.5</v>
      </c>
      <c r="BI126" s="17">
        <v>0.37</v>
      </c>
      <c r="BJ126" s="17">
        <v>0.04</v>
      </c>
      <c r="BK126" s="17">
        <v>2.62</v>
      </c>
      <c r="BL126" s="17">
        <v>1.29</v>
      </c>
      <c r="BM126" s="20">
        <f t="shared" si="24"/>
        <v>692.52000000000669</v>
      </c>
      <c r="BN126" s="20">
        <f t="shared" si="26"/>
        <v>262.43999999999846</v>
      </c>
      <c r="BO126" s="20">
        <f t="shared" si="26"/>
        <v>184.62999999999988</v>
      </c>
      <c r="BP126" s="20">
        <f t="shared" si="26"/>
        <v>153.47000000000173</v>
      </c>
      <c r="BQ126" s="20">
        <f t="shared" si="26"/>
        <v>132.96000000000043</v>
      </c>
      <c r="BR126" s="20">
        <f t="shared" si="26"/>
        <v>348.23999999999853</v>
      </c>
      <c r="BS126" s="20">
        <f t="shared" si="26"/>
        <v>163.18999999999966</v>
      </c>
      <c r="BT126" s="20">
        <f t="shared" si="26"/>
        <v>58.469999999999573</v>
      </c>
      <c r="BU126" s="20">
        <f t="shared" si="26"/>
        <v>43.320000000000341</v>
      </c>
      <c r="BV126" s="20">
        <f t="shared" si="26"/>
        <v>4.5899999999999812</v>
      </c>
      <c r="BW126" s="20">
        <f t="shared" si="26"/>
        <v>305.82999999999868</v>
      </c>
      <c r="BX126" s="20">
        <f t="shared" si="26"/>
        <v>150.68000000000083</v>
      </c>
      <c r="BY126" s="17">
        <f t="shared" si="16"/>
        <v>1816.6200000000038</v>
      </c>
      <c r="BZ126" s="17">
        <f t="shared" si="17"/>
        <v>90.81</v>
      </c>
      <c r="CA126" s="17">
        <f t="shared" si="18"/>
        <v>592.91000000000088</v>
      </c>
      <c r="CB126" s="17">
        <f t="shared" si="19"/>
        <v>2500.3400000000047</v>
      </c>
    </row>
    <row r="127" spans="1:80" x14ac:dyDescent="0.25">
      <c r="A127" t="str">
        <f t="shared" ref="A127:A136" si="27">B127&amp;"."&amp;IF(D127="CES1/CES2",C127,IF(C127="CRE1/CRE2",C127,D127))</f>
        <v>TAU.SPR</v>
      </c>
      <c r="B127" s="1" t="s">
        <v>31</v>
      </c>
      <c r="C127" s="1" t="s">
        <v>196</v>
      </c>
      <c r="D127" s="1" t="s">
        <v>196</v>
      </c>
      <c r="E127" s="17">
        <v>1053.0400000000081</v>
      </c>
      <c r="F127" s="17">
        <v>452.75</v>
      </c>
      <c r="G127" s="17">
        <v>426.55000000000291</v>
      </c>
      <c r="H127" s="17">
        <v>278.34000000000378</v>
      </c>
      <c r="I127" s="17">
        <v>154.65000000000146</v>
      </c>
      <c r="J127" s="17">
        <v>277.87999999999738</v>
      </c>
      <c r="K127" s="17">
        <v>192.54000000000087</v>
      </c>
      <c r="L127" s="17">
        <v>170.09000000000015</v>
      </c>
      <c r="M127" s="17">
        <v>705.23000000001048</v>
      </c>
      <c r="N127" s="17">
        <v>215.02000000000044</v>
      </c>
      <c r="O127" s="17">
        <v>407.11999999999534</v>
      </c>
      <c r="P127" s="17">
        <v>549.20000000001164</v>
      </c>
      <c r="Q127" s="20">
        <v>52.650000000000546</v>
      </c>
      <c r="R127" s="20">
        <v>22.630000000000109</v>
      </c>
      <c r="S127" s="20">
        <v>21.319999999999936</v>
      </c>
      <c r="T127" s="20">
        <v>13.910000000000082</v>
      </c>
      <c r="U127" s="20">
        <v>7.7299999999999045</v>
      </c>
      <c r="V127" s="20">
        <v>13.889999999999873</v>
      </c>
      <c r="W127" s="20">
        <v>9.6299999999999955</v>
      </c>
      <c r="X127" s="20">
        <v>8.5099999999999909</v>
      </c>
      <c r="Y127" s="20">
        <v>35.260000000000218</v>
      </c>
      <c r="Z127" s="20">
        <v>10.75</v>
      </c>
      <c r="AA127" s="20">
        <v>20.349999999999909</v>
      </c>
      <c r="AB127" s="20">
        <v>27.460000000000036</v>
      </c>
      <c r="AC127" s="17">
        <v>339.2599999999984</v>
      </c>
      <c r="AD127" s="17">
        <v>144.81000000000131</v>
      </c>
      <c r="AE127" s="17">
        <v>135.52000000000044</v>
      </c>
      <c r="AF127" s="17">
        <v>87.909999999999854</v>
      </c>
      <c r="AG127" s="17">
        <v>48.579999999999927</v>
      </c>
      <c r="AH127" s="17">
        <v>86.829999999999927</v>
      </c>
      <c r="AI127" s="17">
        <v>59.839999999999236</v>
      </c>
      <c r="AJ127" s="17">
        <v>52.580000000000837</v>
      </c>
      <c r="AK127" s="17">
        <v>216.81000000000131</v>
      </c>
      <c r="AL127" s="17">
        <v>65.75</v>
      </c>
      <c r="AM127" s="17">
        <v>123.80000000000109</v>
      </c>
      <c r="AN127" s="17">
        <v>166.09999999999854</v>
      </c>
      <c r="AO127" s="20">
        <f t="shared" ref="AO127:AZ136" si="28">E127+Q127+AC127</f>
        <v>1444.9500000000071</v>
      </c>
      <c r="AP127" s="20">
        <f t="shared" si="28"/>
        <v>620.19000000000142</v>
      </c>
      <c r="AQ127" s="20">
        <f t="shared" si="28"/>
        <v>583.39000000000328</v>
      </c>
      <c r="AR127" s="20">
        <f t="shared" si="28"/>
        <v>380.16000000000372</v>
      </c>
      <c r="AS127" s="20">
        <f t="shared" si="28"/>
        <v>210.96000000000129</v>
      </c>
      <c r="AT127" s="20">
        <f t="shared" si="28"/>
        <v>378.59999999999718</v>
      </c>
      <c r="AU127" s="20">
        <f t="shared" si="28"/>
        <v>262.0100000000001</v>
      </c>
      <c r="AV127" s="20">
        <f t="shared" si="28"/>
        <v>231.18000000000097</v>
      </c>
      <c r="AW127" s="20">
        <f t="shared" si="28"/>
        <v>957.30000000001201</v>
      </c>
      <c r="AX127" s="20">
        <f t="shared" si="28"/>
        <v>291.52000000000044</v>
      </c>
      <c r="AY127" s="20">
        <f t="shared" si="28"/>
        <v>551.26999999999634</v>
      </c>
      <c r="AZ127" s="20">
        <f t="shared" si="28"/>
        <v>742.76000000001022</v>
      </c>
      <c r="BA127" s="17">
        <v>12.33</v>
      </c>
      <c r="BB127" s="17">
        <v>5.3</v>
      </c>
      <c r="BC127" s="17">
        <v>5</v>
      </c>
      <c r="BD127" s="17">
        <v>3.26</v>
      </c>
      <c r="BE127" s="17">
        <v>1.81</v>
      </c>
      <c r="BF127" s="17">
        <v>3.25</v>
      </c>
      <c r="BG127" s="17">
        <v>2.2599999999999998</v>
      </c>
      <c r="BH127" s="17">
        <v>1.99</v>
      </c>
      <c r="BI127" s="17">
        <v>8.26</v>
      </c>
      <c r="BJ127" s="17">
        <v>2.52</v>
      </c>
      <c r="BK127" s="17">
        <v>4.7699999999999996</v>
      </c>
      <c r="BL127" s="17">
        <v>6.43</v>
      </c>
      <c r="BM127" s="20">
        <f t="shared" ref="BM127:BX136" si="29">AO127+BA127</f>
        <v>1457.280000000007</v>
      </c>
      <c r="BN127" s="20">
        <f t="shared" si="29"/>
        <v>625.49000000000137</v>
      </c>
      <c r="BO127" s="20">
        <f t="shared" si="29"/>
        <v>588.39000000000328</v>
      </c>
      <c r="BP127" s="20">
        <f t="shared" si="29"/>
        <v>383.42000000000371</v>
      </c>
      <c r="BQ127" s="20">
        <f t="shared" si="29"/>
        <v>212.77000000000129</v>
      </c>
      <c r="BR127" s="20">
        <f t="shared" si="29"/>
        <v>381.84999999999718</v>
      </c>
      <c r="BS127" s="20">
        <f t="shared" si="29"/>
        <v>264.2700000000001</v>
      </c>
      <c r="BT127" s="20">
        <f t="shared" si="29"/>
        <v>233.17000000000098</v>
      </c>
      <c r="BU127" s="20">
        <f t="shared" si="29"/>
        <v>965.560000000012</v>
      </c>
      <c r="BV127" s="20">
        <f t="shared" si="29"/>
        <v>294.04000000000042</v>
      </c>
      <c r="BW127" s="20">
        <f t="shared" si="29"/>
        <v>556.03999999999633</v>
      </c>
      <c r="BX127" s="20">
        <f t="shared" si="29"/>
        <v>749.19000000001017</v>
      </c>
      <c r="BY127" s="17">
        <f t="shared" ref="BY127:BY136" si="30">SUM(E127:P127)</f>
        <v>4882.4100000000326</v>
      </c>
      <c r="BZ127" s="17">
        <f t="shared" ref="BZ127:BZ136" si="31">SUM(Q127:AB127)</f>
        <v>244.0900000000006</v>
      </c>
      <c r="CA127" s="17">
        <f t="shared" ref="CA127:CA136" si="32">SUM(AC127:AN127,BA127:BL127)</f>
        <v>1584.9700000000007</v>
      </c>
      <c r="CB127" s="17">
        <f t="shared" ref="CB127:CB136" si="33">SUM(BM127:BX127)</f>
        <v>6711.4700000000339</v>
      </c>
    </row>
    <row r="128" spans="1:80" x14ac:dyDescent="0.25">
      <c r="A128" t="str">
        <f t="shared" si="27"/>
        <v>NESI.SPCIMP</v>
      </c>
      <c r="B128" s="1" t="s">
        <v>194</v>
      </c>
      <c r="C128" s="1" t="s">
        <v>197</v>
      </c>
      <c r="D128" s="1" t="s">
        <v>73</v>
      </c>
      <c r="E128" s="17">
        <v>5762.3999999999942</v>
      </c>
      <c r="F128" s="17">
        <v>2452.0699999999924</v>
      </c>
      <c r="G128" s="17">
        <v>1049.4900000000016</v>
      </c>
      <c r="H128" s="17">
        <v>449.76999999999862</v>
      </c>
      <c r="I128" s="17">
        <v>1284.4300000000003</v>
      </c>
      <c r="J128" s="17">
        <v>677.74999999999818</v>
      </c>
      <c r="K128" s="17">
        <v>2342.2199999999939</v>
      </c>
      <c r="L128" s="17">
        <v>1842.6100000000006</v>
      </c>
      <c r="M128" s="17">
        <v>4625.6699999999983</v>
      </c>
      <c r="N128" s="17">
        <v>67.110000000000127</v>
      </c>
      <c r="O128" s="17">
        <v>1675.6799999999967</v>
      </c>
      <c r="P128" s="17">
        <v>1043.8199999999997</v>
      </c>
      <c r="Q128" s="20">
        <v>288.11999999999989</v>
      </c>
      <c r="R128" s="20">
        <v>122.59999999999991</v>
      </c>
      <c r="S128" s="20">
        <v>52.480000000000018</v>
      </c>
      <c r="T128" s="20">
        <v>22.490000000000009</v>
      </c>
      <c r="U128" s="20">
        <v>64.220000000000027</v>
      </c>
      <c r="V128" s="20">
        <v>33.889999999999986</v>
      </c>
      <c r="W128" s="20">
        <v>117.11000000000013</v>
      </c>
      <c r="X128" s="20">
        <v>92.130000000000109</v>
      </c>
      <c r="Y128" s="20">
        <v>231.28999999999996</v>
      </c>
      <c r="Z128" s="20">
        <v>3.3599999999999994</v>
      </c>
      <c r="AA128" s="20">
        <v>83.779999999999973</v>
      </c>
      <c r="AB128" s="20">
        <v>52.199999999999932</v>
      </c>
      <c r="AC128" s="17">
        <v>1856.4699999999939</v>
      </c>
      <c r="AD128" s="17">
        <v>784.26000000000022</v>
      </c>
      <c r="AE128" s="17">
        <v>333.44999999999982</v>
      </c>
      <c r="AF128" s="17">
        <v>142.03999999999996</v>
      </c>
      <c r="AG128" s="17">
        <v>403.53000000000065</v>
      </c>
      <c r="AH128" s="17">
        <v>211.7800000000002</v>
      </c>
      <c r="AI128" s="17">
        <v>728.03000000000065</v>
      </c>
      <c r="AJ128" s="17">
        <v>569.60000000000036</v>
      </c>
      <c r="AK128" s="17">
        <v>1422.0699999999997</v>
      </c>
      <c r="AL128" s="17">
        <v>20.519999999999982</v>
      </c>
      <c r="AM128" s="17">
        <v>509.54999999999927</v>
      </c>
      <c r="AN128" s="17">
        <v>315.69999999999982</v>
      </c>
      <c r="AO128" s="20">
        <f t="shared" si="28"/>
        <v>7906.989999999988</v>
      </c>
      <c r="AP128" s="20">
        <f t="shared" si="28"/>
        <v>3358.9299999999926</v>
      </c>
      <c r="AQ128" s="20">
        <f t="shared" si="28"/>
        <v>1435.4200000000014</v>
      </c>
      <c r="AR128" s="20">
        <f t="shared" si="28"/>
        <v>614.29999999999859</v>
      </c>
      <c r="AS128" s="20">
        <f t="shared" si="28"/>
        <v>1752.180000000001</v>
      </c>
      <c r="AT128" s="20">
        <f t="shared" si="28"/>
        <v>923.41999999999837</v>
      </c>
      <c r="AU128" s="20">
        <f t="shared" si="28"/>
        <v>3187.3599999999947</v>
      </c>
      <c r="AV128" s="20">
        <f t="shared" si="28"/>
        <v>2504.3400000000011</v>
      </c>
      <c r="AW128" s="20">
        <f t="shared" si="28"/>
        <v>6279.0299999999979</v>
      </c>
      <c r="AX128" s="20">
        <f t="shared" si="28"/>
        <v>90.990000000000109</v>
      </c>
      <c r="AY128" s="20">
        <f t="shared" si="28"/>
        <v>2269.0099999999957</v>
      </c>
      <c r="AZ128" s="20">
        <f t="shared" si="28"/>
        <v>1411.7199999999993</v>
      </c>
      <c r="BA128" s="17">
        <v>67.489999999999995</v>
      </c>
      <c r="BB128" s="17">
        <v>28.72</v>
      </c>
      <c r="BC128" s="17">
        <v>12.29</v>
      </c>
      <c r="BD128" s="17">
        <v>5.27</v>
      </c>
      <c r="BE128" s="17">
        <v>15.04</v>
      </c>
      <c r="BF128" s="17">
        <v>7.94</v>
      </c>
      <c r="BG128" s="17">
        <v>27.43</v>
      </c>
      <c r="BH128" s="17">
        <v>21.58</v>
      </c>
      <c r="BI128" s="17">
        <v>54.18</v>
      </c>
      <c r="BJ128" s="17">
        <v>0.79</v>
      </c>
      <c r="BK128" s="17">
        <v>19.63</v>
      </c>
      <c r="BL128" s="17">
        <v>12.23</v>
      </c>
      <c r="BM128" s="20">
        <f t="shared" si="29"/>
        <v>7974.4799999999877</v>
      </c>
      <c r="BN128" s="20">
        <f t="shared" si="29"/>
        <v>3387.6499999999924</v>
      </c>
      <c r="BO128" s="20">
        <f t="shared" si="29"/>
        <v>1447.7100000000014</v>
      </c>
      <c r="BP128" s="20">
        <f t="shared" si="29"/>
        <v>619.56999999999857</v>
      </c>
      <c r="BQ128" s="20">
        <f t="shared" si="29"/>
        <v>1767.2200000000009</v>
      </c>
      <c r="BR128" s="20">
        <f t="shared" si="29"/>
        <v>931.35999999999842</v>
      </c>
      <c r="BS128" s="20">
        <f t="shared" si="29"/>
        <v>3214.7899999999945</v>
      </c>
      <c r="BT128" s="20">
        <f t="shared" si="29"/>
        <v>2525.920000000001</v>
      </c>
      <c r="BU128" s="20">
        <f t="shared" si="29"/>
        <v>6333.2099999999982</v>
      </c>
      <c r="BV128" s="20">
        <f t="shared" si="29"/>
        <v>91.780000000000115</v>
      </c>
      <c r="BW128" s="20">
        <f t="shared" si="29"/>
        <v>2288.6399999999958</v>
      </c>
      <c r="BX128" s="20">
        <f t="shared" si="29"/>
        <v>1423.9499999999994</v>
      </c>
      <c r="BY128" s="17">
        <f t="shared" si="30"/>
        <v>23273.019999999975</v>
      </c>
      <c r="BZ128" s="17">
        <f t="shared" si="31"/>
        <v>1163.6699999999996</v>
      </c>
      <c r="CA128" s="17">
        <f t="shared" si="32"/>
        <v>7569.5899999999956</v>
      </c>
      <c r="CB128" s="17">
        <f t="shared" si="33"/>
        <v>32006.27999999997</v>
      </c>
    </row>
    <row r="129" spans="1:80" x14ac:dyDescent="0.25">
      <c r="A129" t="str">
        <f t="shared" si="27"/>
        <v>NESI.SPCEXP</v>
      </c>
      <c r="B129" s="1" t="s">
        <v>194</v>
      </c>
      <c r="C129" s="1" t="s">
        <v>199</v>
      </c>
      <c r="D129" s="1" t="s">
        <v>74</v>
      </c>
      <c r="E129" s="17">
        <v>0</v>
      </c>
      <c r="F129" s="17">
        <v>-9.9999999999980105E-3</v>
      </c>
      <c r="G129" s="17">
        <v>0</v>
      </c>
      <c r="H129" s="17">
        <v>4.5474735088646412E-13</v>
      </c>
      <c r="I129" s="17">
        <v>9.999999999308784E-3</v>
      </c>
      <c r="J129" s="17">
        <v>9.999999999308784E-3</v>
      </c>
      <c r="K129" s="17">
        <v>-4.5474735088646412E-13</v>
      </c>
      <c r="L129" s="17">
        <v>0</v>
      </c>
      <c r="M129" s="17">
        <v>-9.9999999999909051E-3</v>
      </c>
      <c r="N129" s="17">
        <v>0</v>
      </c>
      <c r="O129" s="17">
        <v>0</v>
      </c>
      <c r="P129" s="17">
        <v>-2.8421709430404007E-14</v>
      </c>
      <c r="Q129" s="20">
        <v>0</v>
      </c>
      <c r="R129" s="20">
        <v>0</v>
      </c>
      <c r="S129" s="20">
        <v>0</v>
      </c>
      <c r="T129" s="20">
        <v>0</v>
      </c>
      <c r="U129" s="20">
        <v>0</v>
      </c>
      <c r="V129" s="20">
        <v>0</v>
      </c>
      <c r="W129" s="20">
        <v>0</v>
      </c>
      <c r="X129" s="20">
        <v>0</v>
      </c>
      <c r="Y129" s="20">
        <v>0</v>
      </c>
      <c r="Z129" s="20">
        <v>0</v>
      </c>
      <c r="AA129" s="20">
        <v>0</v>
      </c>
      <c r="AB129" s="20">
        <v>0</v>
      </c>
      <c r="AC129" s="17">
        <v>0</v>
      </c>
      <c r="AD129" s="17">
        <v>0</v>
      </c>
      <c r="AE129" s="17">
        <v>0</v>
      </c>
      <c r="AF129" s="17">
        <v>0</v>
      </c>
      <c r="AG129" s="17">
        <v>0</v>
      </c>
      <c r="AH129" s="17">
        <v>0</v>
      </c>
      <c r="AI129" s="17">
        <v>0</v>
      </c>
      <c r="AJ129" s="17">
        <v>0</v>
      </c>
      <c r="AK129" s="17">
        <v>0</v>
      </c>
      <c r="AL129" s="17">
        <v>0</v>
      </c>
      <c r="AM129" s="17">
        <v>0</v>
      </c>
      <c r="AN129" s="17">
        <v>0</v>
      </c>
      <c r="AO129" s="20">
        <f t="shared" si="28"/>
        <v>0</v>
      </c>
      <c r="AP129" s="20">
        <f t="shared" si="28"/>
        <v>-9.9999999999980105E-3</v>
      </c>
      <c r="AQ129" s="20">
        <f t="shared" si="28"/>
        <v>0</v>
      </c>
      <c r="AR129" s="20">
        <f t="shared" si="28"/>
        <v>4.5474735088646412E-13</v>
      </c>
      <c r="AS129" s="20">
        <f t="shared" si="28"/>
        <v>9.999999999308784E-3</v>
      </c>
      <c r="AT129" s="20">
        <f t="shared" si="28"/>
        <v>9.999999999308784E-3</v>
      </c>
      <c r="AU129" s="20">
        <f t="shared" si="28"/>
        <v>-4.5474735088646412E-13</v>
      </c>
      <c r="AV129" s="20">
        <f t="shared" si="28"/>
        <v>0</v>
      </c>
      <c r="AW129" s="20">
        <f t="shared" si="28"/>
        <v>-9.9999999999909051E-3</v>
      </c>
      <c r="AX129" s="20">
        <f t="shared" si="28"/>
        <v>0</v>
      </c>
      <c r="AY129" s="20">
        <f t="shared" si="28"/>
        <v>0</v>
      </c>
      <c r="AZ129" s="20">
        <f t="shared" si="28"/>
        <v>-2.8421709430404007E-14</v>
      </c>
      <c r="BA129" s="17">
        <v>0</v>
      </c>
      <c r="BB129" s="17">
        <v>0</v>
      </c>
      <c r="BC129" s="17">
        <v>0</v>
      </c>
      <c r="BD129" s="17">
        <v>0</v>
      </c>
      <c r="BE129" s="17">
        <v>0</v>
      </c>
      <c r="BF129" s="17">
        <v>0</v>
      </c>
      <c r="BG129" s="17">
        <v>0</v>
      </c>
      <c r="BH129" s="17">
        <v>0</v>
      </c>
      <c r="BI129" s="17">
        <v>0</v>
      </c>
      <c r="BJ129" s="17">
        <v>0</v>
      </c>
      <c r="BK129" s="17">
        <v>0</v>
      </c>
      <c r="BL129" s="17">
        <v>0</v>
      </c>
      <c r="BM129" s="20">
        <f t="shared" si="29"/>
        <v>0</v>
      </c>
      <c r="BN129" s="20">
        <f t="shared" si="29"/>
        <v>-9.9999999999980105E-3</v>
      </c>
      <c r="BO129" s="20">
        <f t="shared" si="29"/>
        <v>0</v>
      </c>
      <c r="BP129" s="20">
        <f t="shared" si="29"/>
        <v>4.5474735088646412E-13</v>
      </c>
      <c r="BQ129" s="20">
        <f t="shared" si="29"/>
        <v>9.999999999308784E-3</v>
      </c>
      <c r="BR129" s="20">
        <f t="shared" si="29"/>
        <v>9.999999999308784E-3</v>
      </c>
      <c r="BS129" s="20">
        <f t="shared" si="29"/>
        <v>-4.5474735088646412E-13</v>
      </c>
      <c r="BT129" s="20">
        <f t="shared" si="29"/>
        <v>0</v>
      </c>
      <c r="BU129" s="20">
        <f t="shared" si="29"/>
        <v>-9.9999999999909051E-3</v>
      </c>
      <c r="BV129" s="20">
        <f t="shared" si="29"/>
        <v>0</v>
      </c>
      <c r="BW129" s="20">
        <f t="shared" si="29"/>
        <v>0</v>
      </c>
      <c r="BX129" s="20">
        <f t="shared" si="29"/>
        <v>-2.8421709430404007E-14</v>
      </c>
      <c r="BY129" s="17">
        <f t="shared" si="30"/>
        <v>-1.3997691894473974E-12</v>
      </c>
      <c r="BZ129" s="17">
        <f t="shared" si="31"/>
        <v>0</v>
      </c>
      <c r="CA129" s="17">
        <f t="shared" si="32"/>
        <v>0</v>
      </c>
      <c r="CB129" s="17">
        <f t="shared" si="33"/>
        <v>-1.3997691894473974E-12</v>
      </c>
    </row>
    <row r="130" spans="1:80" x14ac:dyDescent="0.25">
      <c r="A130" t="str">
        <f t="shared" si="27"/>
        <v>AP00.ST1</v>
      </c>
      <c r="B130" s="1" t="s">
        <v>231</v>
      </c>
      <c r="C130" s="1" t="s">
        <v>232</v>
      </c>
      <c r="D130" s="1" t="s">
        <v>232</v>
      </c>
      <c r="E130" s="17">
        <v>0</v>
      </c>
      <c r="F130" s="17">
        <v>0</v>
      </c>
      <c r="G130" s="17">
        <v>0</v>
      </c>
      <c r="H130" s="17">
        <v>0</v>
      </c>
      <c r="I130" s="17">
        <v>0</v>
      </c>
      <c r="J130" s="17">
        <v>0</v>
      </c>
      <c r="K130" s="17">
        <v>0</v>
      </c>
      <c r="L130" s="17">
        <v>0</v>
      </c>
      <c r="M130" s="17">
        <v>0</v>
      </c>
      <c r="N130" s="17">
        <v>0</v>
      </c>
      <c r="O130" s="17">
        <v>0</v>
      </c>
      <c r="P130" s="17">
        <v>0</v>
      </c>
      <c r="Q130" s="20">
        <v>0</v>
      </c>
      <c r="R130" s="20">
        <v>0</v>
      </c>
      <c r="S130" s="20">
        <v>0</v>
      </c>
      <c r="T130" s="20">
        <v>0</v>
      </c>
      <c r="U130" s="20">
        <v>0</v>
      </c>
      <c r="V130" s="20">
        <v>0</v>
      </c>
      <c r="W130" s="20">
        <v>0</v>
      </c>
      <c r="X130" s="20">
        <v>0</v>
      </c>
      <c r="Y130" s="20">
        <v>0</v>
      </c>
      <c r="Z130" s="20">
        <v>0</v>
      </c>
      <c r="AA130" s="20">
        <v>0</v>
      </c>
      <c r="AB130" s="20">
        <v>0</v>
      </c>
      <c r="AC130" s="17">
        <v>0</v>
      </c>
      <c r="AD130" s="17">
        <v>0</v>
      </c>
      <c r="AE130" s="17">
        <v>0</v>
      </c>
      <c r="AF130" s="17">
        <v>0</v>
      </c>
      <c r="AG130" s="17">
        <v>0</v>
      </c>
      <c r="AH130" s="17">
        <v>0</v>
      </c>
      <c r="AI130" s="17">
        <v>0</v>
      </c>
      <c r="AJ130" s="17">
        <v>0</v>
      </c>
      <c r="AK130" s="17">
        <v>0</v>
      </c>
      <c r="AL130" s="17">
        <v>0</v>
      </c>
      <c r="AM130" s="17">
        <v>0</v>
      </c>
      <c r="AN130" s="17">
        <v>0</v>
      </c>
      <c r="AO130" s="20">
        <f t="shared" si="28"/>
        <v>0</v>
      </c>
      <c r="AP130" s="20">
        <f t="shared" si="28"/>
        <v>0</v>
      </c>
      <c r="AQ130" s="20">
        <f t="shared" si="28"/>
        <v>0</v>
      </c>
      <c r="AR130" s="20">
        <f t="shared" si="28"/>
        <v>0</v>
      </c>
      <c r="AS130" s="20">
        <f t="shared" si="28"/>
        <v>0</v>
      </c>
      <c r="AT130" s="20">
        <f t="shared" si="28"/>
        <v>0</v>
      </c>
      <c r="AU130" s="20">
        <f t="shared" si="28"/>
        <v>0</v>
      </c>
      <c r="AV130" s="20">
        <f t="shared" si="28"/>
        <v>0</v>
      </c>
      <c r="AW130" s="20">
        <f t="shared" si="28"/>
        <v>0</v>
      </c>
      <c r="AX130" s="20">
        <f t="shared" si="28"/>
        <v>0</v>
      </c>
      <c r="AY130" s="20">
        <f t="shared" si="28"/>
        <v>0</v>
      </c>
      <c r="AZ130" s="20">
        <f t="shared" si="28"/>
        <v>0</v>
      </c>
      <c r="BA130" s="17">
        <v>0</v>
      </c>
      <c r="BB130" s="17">
        <v>0</v>
      </c>
      <c r="BC130" s="17">
        <v>0</v>
      </c>
      <c r="BD130" s="17">
        <v>0</v>
      </c>
      <c r="BE130" s="17">
        <v>0</v>
      </c>
      <c r="BF130" s="17">
        <v>0</v>
      </c>
      <c r="BG130" s="17">
        <v>0</v>
      </c>
      <c r="BH130" s="17">
        <v>0</v>
      </c>
      <c r="BI130" s="17">
        <v>0</v>
      </c>
      <c r="BJ130" s="17">
        <v>0</v>
      </c>
      <c r="BK130" s="17">
        <v>0</v>
      </c>
      <c r="BL130" s="17">
        <v>0</v>
      </c>
      <c r="BM130" s="20">
        <f t="shared" si="29"/>
        <v>0</v>
      </c>
      <c r="BN130" s="20">
        <f t="shared" si="29"/>
        <v>0</v>
      </c>
      <c r="BO130" s="20">
        <f t="shared" si="29"/>
        <v>0</v>
      </c>
      <c r="BP130" s="20">
        <f t="shared" si="29"/>
        <v>0</v>
      </c>
      <c r="BQ130" s="20">
        <f t="shared" si="29"/>
        <v>0</v>
      </c>
      <c r="BR130" s="20">
        <f t="shared" si="29"/>
        <v>0</v>
      </c>
      <c r="BS130" s="20">
        <f t="shared" si="29"/>
        <v>0</v>
      </c>
      <c r="BT130" s="20">
        <f t="shared" si="29"/>
        <v>0</v>
      </c>
      <c r="BU130" s="20">
        <f t="shared" si="29"/>
        <v>0</v>
      </c>
      <c r="BV130" s="20">
        <f t="shared" si="29"/>
        <v>0</v>
      </c>
      <c r="BW130" s="20">
        <f t="shared" si="29"/>
        <v>0</v>
      </c>
      <c r="BX130" s="20">
        <f t="shared" si="29"/>
        <v>0</v>
      </c>
      <c r="BY130" s="17">
        <f t="shared" si="30"/>
        <v>0</v>
      </c>
      <c r="BZ130" s="17">
        <f t="shared" si="31"/>
        <v>0</v>
      </c>
      <c r="CA130" s="17">
        <f t="shared" si="32"/>
        <v>0</v>
      </c>
      <c r="CB130" s="17">
        <f t="shared" si="33"/>
        <v>0</v>
      </c>
    </row>
    <row r="131" spans="1:80" x14ac:dyDescent="0.25">
      <c r="A131" t="str">
        <f t="shared" si="27"/>
        <v>AP00.ST2</v>
      </c>
      <c r="B131" s="1" t="s">
        <v>231</v>
      </c>
      <c r="C131" s="1" t="s">
        <v>233</v>
      </c>
      <c r="D131" s="1" t="s">
        <v>233</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8"/>
        <v>0</v>
      </c>
      <c r="AP131" s="20">
        <f t="shared" si="28"/>
        <v>0</v>
      </c>
      <c r="AQ131" s="20">
        <f t="shared" si="28"/>
        <v>0</v>
      </c>
      <c r="AR131" s="20">
        <f t="shared" si="28"/>
        <v>0</v>
      </c>
      <c r="AS131" s="20">
        <f t="shared" si="28"/>
        <v>0</v>
      </c>
      <c r="AT131" s="20">
        <f t="shared" si="28"/>
        <v>0</v>
      </c>
      <c r="AU131" s="20">
        <f t="shared" si="28"/>
        <v>0</v>
      </c>
      <c r="AV131" s="20">
        <f t="shared" si="28"/>
        <v>0</v>
      </c>
      <c r="AW131" s="20">
        <f t="shared" si="28"/>
        <v>0</v>
      </c>
      <c r="AX131" s="20">
        <f t="shared" si="28"/>
        <v>0</v>
      </c>
      <c r="AY131" s="20">
        <f t="shared" si="28"/>
        <v>0</v>
      </c>
      <c r="AZ131" s="20">
        <f t="shared" si="28"/>
        <v>0</v>
      </c>
      <c r="BA131" s="17">
        <v>0</v>
      </c>
      <c r="BB131" s="17">
        <v>0</v>
      </c>
      <c r="BC131" s="17">
        <v>0</v>
      </c>
      <c r="BD131" s="17">
        <v>0</v>
      </c>
      <c r="BE131" s="17">
        <v>0</v>
      </c>
      <c r="BF131" s="17">
        <v>0</v>
      </c>
      <c r="BG131" s="17">
        <v>0</v>
      </c>
      <c r="BH131" s="17">
        <v>0</v>
      </c>
      <c r="BI131" s="17">
        <v>0</v>
      </c>
      <c r="BJ131" s="17">
        <v>0</v>
      </c>
      <c r="BK131" s="17">
        <v>0</v>
      </c>
      <c r="BL131" s="17">
        <v>0</v>
      </c>
      <c r="BM131" s="20">
        <f t="shared" si="29"/>
        <v>0</v>
      </c>
      <c r="BN131" s="20">
        <f t="shared" si="29"/>
        <v>0</v>
      </c>
      <c r="BO131" s="20">
        <f t="shared" si="29"/>
        <v>0</v>
      </c>
      <c r="BP131" s="20">
        <f t="shared" si="29"/>
        <v>0</v>
      </c>
      <c r="BQ131" s="20">
        <f t="shared" si="29"/>
        <v>0</v>
      </c>
      <c r="BR131" s="20">
        <f t="shared" si="29"/>
        <v>0</v>
      </c>
      <c r="BS131" s="20">
        <f t="shared" si="29"/>
        <v>0</v>
      </c>
      <c r="BT131" s="20">
        <f t="shared" si="29"/>
        <v>0</v>
      </c>
      <c r="BU131" s="20">
        <f t="shared" si="29"/>
        <v>0</v>
      </c>
      <c r="BV131" s="20">
        <f t="shared" si="29"/>
        <v>0</v>
      </c>
      <c r="BW131" s="20">
        <f t="shared" si="29"/>
        <v>0</v>
      </c>
      <c r="BX131" s="20">
        <f t="shared" si="29"/>
        <v>0</v>
      </c>
      <c r="BY131" s="17">
        <f t="shared" si="30"/>
        <v>0</v>
      </c>
      <c r="BZ131" s="17">
        <f t="shared" si="31"/>
        <v>0</v>
      </c>
      <c r="CA131" s="17">
        <f t="shared" si="32"/>
        <v>0</v>
      </c>
      <c r="CB131" s="17">
        <f t="shared" si="33"/>
        <v>0</v>
      </c>
    </row>
    <row r="132" spans="1:80" x14ac:dyDescent="0.25">
      <c r="A132" t="str">
        <f t="shared" si="27"/>
        <v>EEC.TAB1</v>
      </c>
      <c r="B132" s="1" t="s">
        <v>24</v>
      </c>
      <c r="C132" s="1" t="s">
        <v>200</v>
      </c>
      <c r="D132" s="1" t="s">
        <v>200</v>
      </c>
      <c r="E132" s="17">
        <v>934.27999999999884</v>
      </c>
      <c r="F132" s="17">
        <v>336.44000000000233</v>
      </c>
      <c r="G132" s="17">
        <v>524.88999999999942</v>
      </c>
      <c r="H132" s="17">
        <v>335.38999999999942</v>
      </c>
      <c r="I132" s="17">
        <v>347.09000000001106</v>
      </c>
      <c r="J132" s="17">
        <v>186.7200000000048</v>
      </c>
      <c r="K132" s="17">
        <v>194.67000000000189</v>
      </c>
      <c r="L132" s="17">
        <v>208.71000000000276</v>
      </c>
      <c r="M132" s="17">
        <v>586.73999999999796</v>
      </c>
      <c r="N132" s="17">
        <v>333.62999999999738</v>
      </c>
      <c r="O132" s="17">
        <v>1002.9600000000064</v>
      </c>
      <c r="P132" s="17">
        <v>399.59999999999854</v>
      </c>
      <c r="Q132" s="20">
        <v>46.710000000000036</v>
      </c>
      <c r="R132" s="20">
        <v>16.820000000000164</v>
      </c>
      <c r="S132" s="20">
        <v>26.25</v>
      </c>
      <c r="T132" s="20">
        <v>16.769999999999982</v>
      </c>
      <c r="U132" s="20">
        <v>17.350000000000136</v>
      </c>
      <c r="V132" s="20">
        <v>9.3399999999999181</v>
      </c>
      <c r="W132" s="20">
        <v>9.7400000000000091</v>
      </c>
      <c r="X132" s="20">
        <v>10.440000000000055</v>
      </c>
      <c r="Y132" s="20">
        <v>29.329999999999927</v>
      </c>
      <c r="Z132" s="20">
        <v>16.680000000000064</v>
      </c>
      <c r="AA132" s="20">
        <v>50.140000000000327</v>
      </c>
      <c r="AB132" s="20">
        <v>19.980000000000018</v>
      </c>
      <c r="AC132" s="17">
        <v>301</v>
      </c>
      <c r="AD132" s="17">
        <v>107.61000000000058</v>
      </c>
      <c r="AE132" s="17">
        <v>166.77000000000044</v>
      </c>
      <c r="AF132" s="17">
        <v>105.92000000000007</v>
      </c>
      <c r="AG132" s="17">
        <v>109.05000000000109</v>
      </c>
      <c r="AH132" s="17">
        <v>58.350000000000364</v>
      </c>
      <c r="AI132" s="17">
        <v>60.510000000000218</v>
      </c>
      <c r="AJ132" s="17">
        <v>64.509999999999309</v>
      </c>
      <c r="AK132" s="17">
        <v>180.38000000000102</v>
      </c>
      <c r="AL132" s="17">
        <v>102.02000000000044</v>
      </c>
      <c r="AM132" s="17">
        <v>304.9900000000016</v>
      </c>
      <c r="AN132" s="17">
        <v>120.86000000000058</v>
      </c>
      <c r="AO132" s="20">
        <f t="shared" si="28"/>
        <v>1281.9899999999989</v>
      </c>
      <c r="AP132" s="20">
        <f t="shared" si="28"/>
        <v>460.87000000000307</v>
      </c>
      <c r="AQ132" s="20">
        <f t="shared" si="28"/>
        <v>717.90999999999985</v>
      </c>
      <c r="AR132" s="20">
        <f t="shared" si="28"/>
        <v>458.07999999999947</v>
      </c>
      <c r="AS132" s="20">
        <f t="shared" si="28"/>
        <v>473.49000000001229</v>
      </c>
      <c r="AT132" s="20">
        <f t="shared" si="28"/>
        <v>254.41000000000508</v>
      </c>
      <c r="AU132" s="20">
        <f t="shared" si="28"/>
        <v>264.92000000000212</v>
      </c>
      <c r="AV132" s="20">
        <f t="shared" si="28"/>
        <v>283.66000000000213</v>
      </c>
      <c r="AW132" s="20">
        <f t="shared" si="28"/>
        <v>796.44999999999891</v>
      </c>
      <c r="AX132" s="20">
        <f t="shared" si="28"/>
        <v>452.32999999999788</v>
      </c>
      <c r="AY132" s="20">
        <f t="shared" si="28"/>
        <v>1358.0900000000083</v>
      </c>
      <c r="AZ132" s="20">
        <f t="shared" si="28"/>
        <v>540.43999999999915</v>
      </c>
      <c r="BA132" s="17">
        <v>10.94</v>
      </c>
      <c r="BB132" s="17">
        <v>3.94</v>
      </c>
      <c r="BC132" s="17">
        <v>6.15</v>
      </c>
      <c r="BD132" s="17">
        <v>3.93</v>
      </c>
      <c r="BE132" s="17">
        <v>4.07</v>
      </c>
      <c r="BF132" s="17">
        <v>2.19</v>
      </c>
      <c r="BG132" s="17">
        <v>2.2799999999999998</v>
      </c>
      <c r="BH132" s="17">
        <v>2.44</v>
      </c>
      <c r="BI132" s="17">
        <v>6.87</v>
      </c>
      <c r="BJ132" s="17">
        <v>3.91</v>
      </c>
      <c r="BK132" s="17">
        <v>11.75</v>
      </c>
      <c r="BL132" s="17">
        <v>4.68</v>
      </c>
      <c r="BM132" s="20">
        <f t="shared" si="29"/>
        <v>1292.9299999999989</v>
      </c>
      <c r="BN132" s="20">
        <f t="shared" si="29"/>
        <v>464.81000000000307</v>
      </c>
      <c r="BO132" s="20">
        <f t="shared" si="29"/>
        <v>724.05999999999983</v>
      </c>
      <c r="BP132" s="20">
        <f t="shared" si="29"/>
        <v>462.00999999999948</v>
      </c>
      <c r="BQ132" s="20">
        <f t="shared" si="29"/>
        <v>477.56000000001228</v>
      </c>
      <c r="BR132" s="20">
        <f t="shared" si="29"/>
        <v>256.60000000000508</v>
      </c>
      <c r="BS132" s="20">
        <f t="shared" si="29"/>
        <v>267.20000000000209</v>
      </c>
      <c r="BT132" s="20">
        <f t="shared" si="29"/>
        <v>286.10000000000213</v>
      </c>
      <c r="BU132" s="20">
        <f t="shared" si="29"/>
        <v>803.31999999999891</v>
      </c>
      <c r="BV132" s="20">
        <f t="shared" si="29"/>
        <v>456.23999999999791</v>
      </c>
      <c r="BW132" s="20">
        <f t="shared" si="29"/>
        <v>1369.8400000000083</v>
      </c>
      <c r="BX132" s="20">
        <f t="shared" si="29"/>
        <v>545.1199999999991</v>
      </c>
      <c r="BY132" s="17">
        <f t="shared" si="30"/>
        <v>5391.1200000000208</v>
      </c>
      <c r="BZ132" s="17">
        <f t="shared" si="31"/>
        <v>269.55000000000064</v>
      </c>
      <c r="CA132" s="17">
        <f t="shared" si="32"/>
        <v>1745.120000000006</v>
      </c>
      <c r="CB132" s="17">
        <f t="shared" si="33"/>
        <v>7405.7900000000263</v>
      </c>
    </row>
    <row r="133" spans="1:80" x14ac:dyDescent="0.25">
      <c r="A133" t="str">
        <f t="shared" si="27"/>
        <v>CHD.TAY1</v>
      </c>
      <c r="B133" s="1" t="s">
        <v>229</v>
      </c>
      <c r="C133" s="1" t="s">
        <v>202</v>
      </c>
      <c r="D133" s="1" t="s">
        <v>202</v>
      </c>
      <c r="E133" s="17">
        <v>0</v>
      </c>
      <c r="F133" s="17">
        <v>0</v>
      </c>
      <c r="G133" s="17">
        <v>0</v>
      </c>
      <c r="H133" s="17">
        <v>0</v>
      </c>
      <c r="I133" s="17">
        <v>36.360000000000582</v>
      </c>
      <c r="J133" s="17">
        <v>64.25</v>
      </c>
      <c r="K133" s="17">
        <v>81.309999999999491</v>
      </c>
      <c r="L133" s="17">
        <v>46.25</v>
      </c>
      <c r="M133" s="17">
        <v>117.45999999999913</v>
      </c>
      <c r="N133" s="17">
        <v>16.059999999999945</v>
      </c>
      <c r="O133" s="17">
        <v>0</v>
      </c>
      <c r="P133" s="17">
        <v>0</v>
      </c>
      <c r="Q133" s="20">
        <v>0</v>
      </c>
      <c r="R133" s="20">
        <v>0</v>
      </c>
      <c r="S133" s="20">
        <v>0</v>
      </c>
      <c r="T133" s="20">
        <v>0</v>
      </c>
      <c r="U133" s="20">
        <v>1.8100000000000023</v>
      </c>
      <c r="V133" s="20">
        <v>3.2099999999999227</v>
      </c>
      <c r="W133" s="20">
        <v>4.07000000000005</v>
      </c>
      <c r="X133" s="20">
        <v>2.3100000000000023</v>
      </c>
      <c r="Y133" s="20">
        <v>5.8700000000001182</v>
      </c>
      <c r="Z133" s="20">
        <v>0.79999999999998295</v>
      </c>
      <c r="AA133" s="20">
        <v>0</v>
      </c>
      <c r="AB133" s="20">
        <v>0</v>
      </c>
      <c r="AC133" s="17">
        <v>0</v>
      </c>
      <c r="AD133" s="17">
        <v>0</v>
      </c>
      <c r="AE133" s="17">
        <v>0</v>
      </c>
      <c r="AF133" s="17">
        <v>0</v>
      </c>
      <c r="AG133" s="17">
        <v>11.420000000000073</v>
      </c>
      <c r="AH133" s="17">
        <v>20.079999999999927</v>
      </c>
      <c r="AI133" s="17">
        <v>25.270000000000437</v>
      </c>
      <c r="AJ133" s="17">
        <v>14.289999999999964</v>
      </c>
      <c r="AK133" s="17">
        <v>36.109999999999673</v>
      </c>
      <c r="AL133" s="17">
        <v>4.9099999999999682</v>
      </c>
      <c r="AM133" s="17">
        <v>0</v>
      </c>
      <c r="AN133" s="17">
        <v>0</v>
      </c>
      <c r="AO133" s="20">
        <f t="shared" si="28"/>
        <v>0</v>
      </c>
      <c r="AP133" s="20">
        <f t="shared" si="28"/>
        <v>0</v>
      </c>
      <c r="AQ133" s="20">
        <f t="shared" si="28"/>
        <v>0</v>
      </c>
      <c r="AR133" s="20">
        <f t="shared" si="28"/>
        <v>0</v>
      </c>
      <c r="AS133" s="20">
        <f t="shared" si="28"/>
        <v>49.590000000000657</v>
      </c>
      <c r="AT133" s="20">
        <f t="shared" si="28"/>
        <v>87.53999999999985</v>
      </c>
      <c r="AU133" s="20">
        <f t="shared" si="28"/>
        <v>110.64999999999998</v>
      </c>
      <c r="AV133" s="20">
        <f t="shared" si="28"/>
        <v>62.849999999999966</v>
      </c>
      <c r="AW133" s="20">
        <f t="shared" si="28"/>
        <v>159.43999999999892</v>
      </c>
      <c r="AX133" s="20">
        <f t="shared" si="28"/>
        <v>21.769999999999897</v>
      </c>
      <c r="AY133" s="20">
        <f t="shared" si="28"/>
        <v>0</v>
      </c>
      <c r="AZ133" s="20">
        <f t="shared" si="28"/>
        <v>0</v>
      </c>
      <c r="BA133" s="17">
        <v>0</v>
      </c>
      <c r="BB133" s="17">
        <v>0</v>
      </c>
      <c r="BC133" s="17">
        <v>0</v>
      </c>
      <c r="BD133" s="17">
        <v>0</v>
      </c>
      <c r="BE133" s="17">
        <v>0.43</v>
      </c>
      <c r="BF133" s="17">
        <v>0.75</v>
      </c>
      <c r="BG133" s="17">
        <v>0.95</v>
      </c>
      <c r="BH133" s="17">
        <v>0.54</v>
      </c>
      <c r="BI133" s="17">
        <v>1.38</v>
      </c>
      <c r="BJ133" s="17">
        <v>0.19</v>
      </c>
      <c r="BK133" s="17">
        <v>0</v>
      </c>
      <c r="BL133" s="17">
        <v>0</v>
      </c>
      <c r="BM133" s="20">
        <f t="shared" si="29"/>
        <v>0</v>
      </c>
      <c r="BN133" s="20">
        <f t="shared" si="29"/>
        <v>0</v>
      </c>
      <c r="BO133" s="20">
        <f t="shared" si="29"/>
        <v>0</v>
      </c>
      <c r="BP133" s="20">
        <f t="shared" si="29"/>
        <v>0</v>
      </c>
      <c r="BQ133" s="20">
        <f t="shared" si="29"/>
        <v>50.020000000000657</v>
      </c>
      <c r="BR133" s="20">
        <f t="shared" si="29"/>
        <v>88.28999999999985</v>
      </c>
      <c r="BS133" s="20">
        <f t="shared" si="29"/>
        <v>111.59999999999998</v>
      </c>
      <c r="BT133" s="20">
        <f t="shared" si="29"/>
        <v>63.389999999999965</v>
      </c>
      <c r="BU133" s="20">
        <f t="shared" si="29"/>
        <v>160.81999999999891</v>
      </c>
      <c r="BV133" s="20">
        <f t="shared" si="29"/>
        <v>21.959999999999898</v>
      </c>
      <c r="BW133" s="20">
        <f t="shared" si="29"/>
        <v>0</v>
      </c>
      <c r="BX133" s="20">
        <f t="shared" si="29"/>
        <v>0</v>
      </c>
      <c r="BY133" s="17">
        <f t="shared" si="30"/>
        <v>361.68999999999915</v>
      </c>
      <c r="BZ133" s="17">
        <f t="shared" si="31"/>
        <v>18.070000000000078</v>
      </c>
      <c r="CA133" s="17">
        <f t="shared" si="32"/>
        <v>116.32000000000005</v>
      </c>
      <c r="CB133" s="17">
        <f t="shared" si="33"/>
        <v>496.0799999999993</v>
      </c>
    </row>
    <row r="134" spans="1:80" x14ac:dyDescent="0.25">
      <c r="A134" t="str">
        <f t="shared" si="27"/>
        <v>CHD.TAY2</v>
      </c>
      <c r="B134" s="1" t="s">
        <v>229</v>
      </c>
      <c r="C134" s="1" t="s">
        <v>654</v>
      </c>
      <c r="D134" s="1" t="s">
        <v>654</v>
      </c>
      <c r="E134" s="17">
        <v>-74.63</v>
      </c>
      <c r="F134" s="17">
        <v>-26.890000000000015</v>
      </c>
      <c r="G134" s="17">
        <v>-35.850000000000023</v>
      </c>
      <c r="H134" s="17">
        <v>-20.819999999999993</v>
      </c>
      <c r="I134" s="17">
        <v>-28.990000000000009</v>
      </c>
      <c r="J134" s="17">
        <v>-13.509999999999991</v>
      </c>
      <c r="K134" s="17">
        <v>-8.4699999999999989</v>
      </c>
      <c r="L134" s="17">
        <v>-11.11</v>
      </c>
      <c r="M134" s="17">
        <v>-49.139999999999986</v>
      </c>
      <c r="N134" s="17">
        <v>-20.590000000000032</v>
      </c>
      <c r="O134" s="17">
        <v>-75.569999999999936</v>
      </c>
      <c r="P134" s="17">
        <v>-30.189999999999998</v>
      </c>
      <c r="Q134" s="20">
        <v>-3.73</v>
      </c>
      <c r="R134" s="20">
        <v>-1.35</v>
      </c>
      <c r="S134" s="20">
        <v>-1.7999999999999998</v>
      </c>
      <c r="T134" s="20">
        <v>-1.04</v>
      </c>
      <c r="U134" s="20">
        <v>-1.4499999999999997</v>
      </c>
      <c r="V134" s="20">
        <v>-0.68000000000000016</v>
      </c>
      <c r="W134" s="20">
        <v>-0.42000000000000004</v>
      </c>
      <c r="X134" s="20">
        <v>-0.55000000000000004</v>
      </c>
      <c r="Y134" s="20">
        <v>-2.4600000000000004</v>
      </c>
      <c r="Z134" s="20">
        <v>-1.0299999999999998</v>
      </c>
      <c r="AA134" s="20">
        <v>-3.7800000000000002</v>
      </c>
      <c r="AB134" s="20">
        <v>-1.51</v>
      </c>
      <c r="AC134" s="17">
        <v>-24.04</v>
      </c>
      <c r="AD134" s="17">
        <v>-8.6</v>
      </c>
      <c r="AE134" s="17">
        <v>-11.389999999999999</v>
      </c>
      <c r="AF134" s="17">
        <v>-6.5699999999999994</v>
      </c>
      <c r="AG134" s="17">
        <v>-9.11</v>
      </c>
      <c r="AH134" s="17">
        <v>-4.2200000000000006</v>
      </c>
      <c r="AI134" s="17">
        <v>-2.63</v>
      </c>
      <c r="AJ134" s="17">
        <v>-3.4300000000000006</v>
      </c>
      <c r="AK134" s="17">
        <v>-15.11</v>
      </c>
      <c r="AL134" s="17">
        <v>-6.29</v>
      </c>
      <c r="AM134" s="17">
        <v>-22.98</v>
      </c>
      <c r="AN134" s="17">
        <v>-9.129999999999999</v>
      </c>
      <c r="AO134" s="20">
        <f t="shared" si="28"/>
        <v>-102.4</v>
      </c>
      <c r="AP134" s="20">
        <f t="shared" si="28"/>
        <v>-36.840000000000018</v>
      </c>
      <c r="AQ134" s="20">
        <f t="shared" si="28"/>
        <v>-49.04000000000002</v>
      </c>
      <c r="AR134" s="20">
        <f t="shared" si="28"/>
        <v>-28.429999999999993</v>
      </c>
      <c r="AS134" s="20">
        <f t="shared" si="28"/>
        <v>-39.550000000000011</v>
      </c>
      <c r="AT134" s="20">
        <f t="shared" si="28"/>
        <v>-18.409999999999989</v>
      </c>
      <c r="AU134" s="20">
        <f t="shared" si="28"/>
        <v>-11.52</v>
      </c>
      <c r="AV134" s="20">
        <f t="shared" si="28"/>
        <v>-15.09</v>
      </c>
      <c r="AW134" s="20">
        <f t="shared" si="28"/>
        <v>-66.70999999999998</v>
      </c>
      <c r="AX134" s="20">
        <f t="shared" si="28"/>
        <v>-27.910000000000032</v>
      </c>
      <c r="AY134" s="20">
        <f t="shared" si="28"/>
        <v>-102.32999999999994</v>
      </c>
      <c r="AZ134" s="20">
        <f t="shared" si="28"/>
        <v>-40.83</v>
      </c>
      <c r="BA134" s="17">
        <v>-0.87</v>
      </c>
      <c r="BB134" s="17">
        <v>-0.31</v>
      </c>
      <c r="BC134" s="17">
        <v>-0.42</v>
      </c>
      <c r="BD134" s="17">
        <v>-0.24</v>
      </c>
      <c r="BE134" s="17">
        <v>-0.34</v>
      </c>
      <c r="BF134" s="17">
        <v>-0.16</v>
      </c>
      <c r="BG134" s="17">
        <v>-0.1</v>
      </c>
      <c r="BH134" s="17">
        <v>-0.13</v>
      </c>
      <c r="BI134" s="17">
        <v>-0.57999999999999996</v>
      </c>
      <c r="BJ134" s="17">
        <v>-0.24</v>
      </c>
      <c r="BK134" s="17">
        <v>-0.89</v>
      </c>
      <c r="BL134" s="17">
        <v>-0.35</v>
      </c>
      <c r="BM134" s="20">
        <f t="shared" si="29"/>
        <v>-103.27000000000001</v>
      </c>
      <c r="BN134" s="20">
        <f t="shared" si="29"/>
        <v>-37.15000000000002</v>
      </c>
      <c r="BO134" s="20">
        <f t="shared" si="29"/>
        <v>-49.460000000000022</v>
      </c>
      <c r="BP134" s="20">
        <f t="shared" si="29"/>
        <v>-28.669999999999991</v>
      </c>
      <c r="BQ134" s="20">
        <f t="shared" si="29"/>
        <v>-39.890000000000015</v>
      </c>
      <c r="BR134" s="20">
        <f t="shared" si="29"/>
        <v>-18.56999999999999</v>
      </c>
      <c r="BS134" s="20">
        <f t="shared" si="29"/>
        <v>-11.62</v>
      </c>
      <c r="BT134" s="20">
        <f t="shared" si="29"/>
        <v>-15.22</v>
      </c>
      <c r="BU134" s="20">
        <f t="shared" si="29"/>
        <v>-67.289999999999978</v>
      </c>
      <c r="BV134" s="20">
        <f t="shared" si="29"/>
        <v>-28.150000000000031</v>
      </c>
      <c r="BW134" s="20">
        <f t="shared" si="29"/>
        <v>-103.21999999999994</v>
      </c>
      <c r="BX134" s="20">
        <f t="shared" si="29"/>
        <v>-41.18</v>
      </c>
      <c r="BY134" s="17">
        <f t="shared" si="30"/>
        <v>-395.76</v>
      </c>
      <c r="BZ134" s="17">
        <f t="shared" si="31"/>
        <v>-19.8</v>
      </c>
      <c r="CA134" s="17">
        <f t="shared" si="32"/>
        <v>-128.13</v>
      </c>
      <c r="CB134" s="17">
        <f t="shared" si="33"/>
        <v>-543.68999999999994</v>
      </c>
    </row>
    <row r="135" spans="1:80" x14ac:dyDescent="0.25">
      <c r="A135" t="str">
        <f t="shared" si="27"/>
        <v>TCN.TC01</v>
      </c>
      <c r="B135" s="1" t="s">
        <v>33</v>
      </c>
      <c r="C135" s="1" t="s">
        <v>203</v>
      </c>
      <c r="D135" s="1" t="s">
        <v>203</v>
      </c>
      <c r="E135" s="17">
        <v>1434.2699999999895</v>
      </c>
      <c r="F135" s="17">
        <v>654.83000000000175</v>
      </c>
      <c r="G135" s="17">
        <v>568.33999999999651</v>
      </c>
      <c r="H135" s="17">
        <v>421.61000000000058</v>
      </c>
      <c r="I135" s="17">
        <v>437.85000000000582</v>
      </c>
      <c r="J135" s="17">
        <v>421.52000000000407</v>
      </c>
      <c r="K135" s="17">
        <v>588.38000000001921</v>
      </c>
      <c r="L135" s="17">
        <v>489.77999999998428</v>
      </c>
      <c r="M135" s="17">
        <v>993.76000000000931</v>
      </c>
      <c r="N135" s="17">
        <v>497.27000000000407</v>
      </c>
      <c r="O135" s="17">
        <v>637.34999999999127</v>
      </c>
      <c r="P135" s="17">
        <v>787.73000000001048</v>
      </c>
      <c r="Q135" s="20">
        <v>71.719999999999345</v>
      </c>
      <c r="R135" s="20">
        <v>32.739999999999782</v>
      </c>
      <c r="S135" s="20">
        <v>28.409999999999854</v>
      </c>
      <c r="T135" s="20">
        <v>21.080000000000382</v>
      </c>
      <c r="U135" s="20">
        <v>21.889999999999873</v>
      </c>
      <c r="V135" s="20">
        <v>21.079999999999927</v>
      </c>
      <c r="W135" s="20">
        <v>29.420000000000073</v>
      </c>
      <c r="X135" s="20">
        <v>24.490000000000236</v>
      </c>
      <c r="Y135" s="20">
        <v>49.690000000000509</v>
      </c>
      <c r="Z135" s="20">
        <v>24.860000000000127</v>
      </c>
      <c r="AA135" s="20">
        <v>31.869999999999891</v>
      </c>
      <c r="AB135" s="20">
        <v>39.390000000000327</v>
      </c>
      <c r="AC135" s="17">
        <v>462.08000000000175</v>
      </c>
      <c r="AD135" s="17">
        <v>209.43999999999869</v>
      </c>
      <c r="AE135" s="17">
        <v>180.56999999999971</v>
      </c>
      <c r="AF135" s="17">
        <v>133.15000000000146</v>
      </c>
      <c r="AG135" s="17">
        <v>137.56000000000131</v>
      </c>
      <c r="AH135" s="17">
        <v>131.70999999999913</v>
      </c>
      <c r="AI135" s="17">
        <v>182.89000000000306</v>
      </c>
      <c r="AJ135" s="17">
        <v>151.40000000000146</v>
      </c>
      <c r="AK135" s="17">
        <v>305.5199999999968</v>
      </c>
      <c r="AL135" s="17">
        <v>152.04999999999927</v>
      </c>
      <c r="AM135" s="17">
        <v>193.81000000000131</v>
      </c>
      <c r="AN135" s="17">
        <v>238.24000000000524</v>
      </c>
      <c r="AO135" s="20">
        <f t="shared" si="28"/>
        <v>1968.0699999999906</v>
      </c>
      <c r="AP135" s="20">
        <f t="shared" si="28"/>
        <v>897.01000000000022</v>
      </c>
      <c r="AQ135" s="20">
        <f t="shared" si="28"/>
        <v>777.31999999999607</v>
      </c>
      <c r="AR135" s="20">
        <f t="shared" si="28"/>
        <v>575.84000000000242</v>
      </c>
      <c r="AS135" s="20">
        <f t="shared" si="28"/>
        <v>597.300000000007</v>
      </c>
      <c r="AT135" s="20">
        <f t="shared" si="28"/>
        <v>574.31000000000313</v>
      </c>
      <c r="AU135" s="20">
        <f t="shared" si="28"/>
        <v>800.69000000002234</v>
      </c>
      <c r="AV135" s="20">
        <f t="shared" si="28"/>
        <v>665.66999999998598</v>
      </c>
      <c r="AW135" s="20">
        <f t="shared" si="28"/>
        <v>1348.9700000000066</v>
      </c>
      <c r="AX135" s="20">
        <f t="shared" si="28"/>
        <v>674.18000000000347</v>
      </c>
      <c r="AY135" s="20">
        <f t="shared" si="28"/>
        <v>863.02999999999247</v>
      </c>
      <c r="AZ135" s="20">
        <f t="shared" si="28"/>
        <v>1065.360000000016</v>
      </c>
      <c r="BA135" s="17">
        <v>16.8</v>
      </c>
      <c r="BB135" s="17">
        <v>7.67</v>
      </c>
      <c r="BC135" s="17">
        <v>6.66</v>
      </c>
      <c r="BD135" s="17">
        <v>4.9400000000000004</v>
      </c>
      <c r="BE135" s="17">
        <v>5.13</v>
      </c>
      <c r="BF135" s="17">
        <v>4.9400000000000004</v>
      </c>
      <c r="BG135" s="17">
        <v>6.89</v>
      </c>
      <c r="BH135" s="17">
        <v>5.74</v>
      </c>
      <c r="BI135" s="17">
        <v>11.64</v>
      </c>
      <c r="BJ135" s="17">
        <v>5.82</v>
      </c>
      <c r="BK135" s="17">
        <v>7.46</v>
      </c>
      <c r="BL135" s="17">
        <v>9.23</v>
      </c>
      <c r="BM135" s="20">
        <f t="shared" si="29"/>
        <v>1984.8699999999906</v>
      </c>
      <c r="BN135" s="20">
        <f t="shared" si="29"/>
        <v>904.68000000000018</v>
      </c>
      <c r="BO135" s="20">
        <f t="shared" si="29"/>
        <v>783.97999999999604</v>
      </c>
      <c r="BP135" s="20">
        <f t="shared" si="29"/>
        <v>580.78000000000247</v>
      </c>
      <c r="BQ135" s="20">
        <f t="shared" si="29"/>
        <v>602.430000000007</v>
      </c>
      <c r="BR135" s="20">
        <f t="shared" si="29"/>
        <v>579.25000000000318</v>
      </c>
      <c r="BS135" s="20">
        <f t="shared" si="29"/>
        <v>807.58000000002232</v>
      </c>
      <c r="BT135" s="20">
        <f t="shared" si="29"/>
        <v>671.40999999998598</v>
      </c>
      <c r="BU135" s="20">
        <f t="shared" si="29"/>
        <v>1360.6100000000067</v>
      </c>
      <c r="BV135" s="20">
        <f t="shared" si="29"/>
        <v>680.00000000000352</v>
      </c>
      <c r="BW135" s="20">
        <f t="shared" si="29"/>
        <v>870.48999999999251</v>
      </c>
      <c r="BX135" s="20">
        <f t="shared" si="29"/>
        <v>1074.5900000000161</v>
      </c>
      <c r="BY135" s="17">
        <f t="shared" si="30"/>
        <v>7932.6900000000169</v>
      </c>
      <c r="BZ135" s="17">
        <f t="shared" si="31"/>
        <v>396.64000000000033</v>
      </c>
      <c r="CA135" s="17">
        <f t="shared" si="32"/>
        <v>2571.3400000000092</v>
      </c>
      <c r="CB135" s="17">
        <f t="shared" si="33"/>
        <v>10900.670000000026</v>
      </c>
    </row>
    <row r="136" spans="1:80" x14ac:dyDescent="0.25">
      <c r="A136" t="str">
        <f t="shared" si="27"/>
        <v>TCN.TC02</v>
      </c>
      <c r="B136" s="1" t="s">
        <v>33</v>
      </c>
      <c r="C136" s="1" t="s">
        <v>204</v>
      </c>
      <c r="D136" s="1" t="s">
        <v>204</v>
      </c>
      <c r="E136" s="17">
        <v>-1036.5499999999884</v>
      </c>
      <c r="F136" s="17">
        <v>-397.16000000000349</v>
      </c>
      <c r="G136" s="17">
        <v>-382.04999999999927</v>
      </c>
      <c r="H136" s="17">
        <v>-240.20000000000073</v>
      </c>
      <c r="I136" s="17">
        <v>-219.79999999999927</v>
      </c>
      <c r="J136" s="17">
        <v>-261.22999999999956</v>
      </c>
      <c r="K136" s="17">
        <v>-334.87999999999738</v>
      </c>
      <c r="L136" s="17">
        <v>-287.54000000000087</v>
      </c>
      <c r="M136" s="17">
        <v>-573.94000000000233</v>
      </c>
      <c r="N136" s="17">
        <v>-287.62999999999738</v>
      </c>
      <c r="O136" s="17">
        <v>-474.97999999999593</v>
      </c>
      <c r="P136" s="17">
        <v>-519.77999999999884</v>
      </c>
      <c r="Q136" s="20">
        <v>-51.819999999999936</v>
      </c>
      <c r="R136" s="20">
        <v>-19.860000000000014</v>
      </c>
      <c r="S136" s="20">
        <v>-19.110000000000014</v>
      </c>
      <c r="T136" s="20">
        <v>-12.009999999999991</v>
      </c>
      <c r="U136" s="20">
        <v>-10.990000000000009</v>
      </c>
      <c r="V136" s="20">
        <v>-13.060000000000002</v>
      </c>
      <c r="W136" s="20">
        <v>-16.740000000000009</v>
      </c>
      <c r="X136" s="20">
        <v>-14.370000000000005</v>
      </c>
      <c r="Y136" s="20">
        <v>-28.700000000000045</v>
      </c>
      <c r="Z136" s="20">
        <v>-14.379999999999995</v>
      </c>
      <c r="AA136" s="20">
        <v>-23.75</v>
      </c>
      <c r="AB136" s="20">
        <v>-25.989999999999895</v>
      </c>
      <c r="AC136" s="17">
        <v>-333.94999999999982</v>
      </c>
      <c r="AD136" s="17">
        <v>-127.01999999999998</v>
      </c>
      <c r="AE136" s="17">
        <v>-121.38999999999987</v>
      </c>
      <c r="AF136" s="17">
        <v>-75.860000000000127</v>
      </c>
      <c r="AG136" s="17">
        <v>-69.049999999999955</v>
      </c>
      <c r="AH136" s="17">
        <v>-81.619999999999891</v>
      </c>
      <c r="AI136" s="17">
        <v>-104.09000000000015</v>
      </c>
      <c r="AJ136" s="17">
        <v>-88.880000000000109</v>
      </c>
      <c r="AK136" s="17">
        <v>-176.44999999999982</v>
      </c>
      <c r="AL136" s="17">
        <v>-87.949999999999818</v>
      </c>
      <c r="AM136" s="17">
        <v>-144.42999999999984</v>
      </c>
      <c r="AN136" s="17">
        <v>-157.21000000000004</v>
      </c>
      <c r="AO136" s="20">
        <f t="shared" si="28"/>
        <v>-1422.3199999999881</v>
      </c>
      <c r="AP136" s="20">
        <f t="shared" si="28"/>
        <v>-544.04000000000349</v>
      </c>
      <c r="AQ136" s="20">
        <f t="shared" si="28"/>
        <v>-522.54999999999916</v>
      </c>
      <c r="AR136" s="20">
        <f t="shared" si="28"/>
        <v>-328.07000000000085</v>
      </c>
      <c r="AS136" s="20">
        <f t="shared" si="28"/>
        <v>-299.83999999999924</v>
      </c>
      <c r="AT136" s="20">
        <f t="shared" si="28"/>
        <v>-355.90999999999946</v>
      </c>
      <c r="AU136" s="20">
        <f t="shared" si="28"/>
        <v>-455.70999999999754</v>
      </c>
      <c r="AV136" s="20">
        <f t="shared" si="28"/>
        <v>-390.79000000000099</v>
      </c>
      <c r="AW136" s="20">
        <f t="shared" si="28"/>
        <v>-779.09000000000219</v>
      </c>
      <c r="AX136" s="20">
        <f t="shared" si="28"/>
        <v>-389.95999999999719</v>
      </c>
      <c r="AY136" s="20">
        <f t="shared" si="28"/>
        <v>-643.15999999999576</v>
      </c>
      <c r="AZ136" s="20">
        <f t="shared" si="28"/>
        <v>-702.97999999999877</v>
      </c>
      <c r="BA136" s="17">
        <v>-12.14</v>
      </c>
      <c r="BB136" s="17">
        <v>-4.6500000000000004</v>
      </c>
      <c r="BC136" s="17">
        <v>-4.47</v>
      </c>
      <c r="BD136" s="17">
        <v>-2.81</v>
      </c>
      <c r="BE136" s="17">
        <v>-2.57</v>
      </c>
      <c r="BF136" s="17">
        <v>-3.06</v>
      </c>
      <c r="BG136" s="17">
        <v>-3.92</v>
      </c>
      <c r="BH136" s="17">
        <v>-3.37</v>
      </c>
      <c r="BI136" s="17">
        <v>-6.72</v>
      </c>
      <c r="BJ136" s="17">
        <v>-3.37</v>
      </c>
      <c r="BK136" s="17">
        <v>-5.56</v>
      </c>
      <c r="BL136" s="17">
        <v>-6.09</v>
      </c>
      <c r="BM136" s="20">
        <f t="shared" si="29"/>
        <v>-1434.4599999999882</v>
      </c>
      <c r="BN136" s="20">
        <f t="shared" si="29"/>
        <v>-548.69000000000347</v>
      </c>
      <c r="BO136" s="20">
        <f t="shared" si="29"/>
        <v>-527.01999999999919</v>
      </c>
      <c r="BP136" s="20">
        <f t="shared" si="29"/>
        <v>-330.88000000000085</v>
      </c>
      <c r="BQ136" s="20">
        <f t="shared" si="29"/>
        <v>-302.40999999999923</v>
      </c>
      <c r="BR136" s="20">
        <f t="shared" si="29"/>
        <v>-358.96999999999946</v>
      </c>
      <c r="BS136" s="20">
        <f t="shared" si="29"/>
        <v>-459.62999999999755</v>
      </c>
      <c r="BT136" s="20">
        <f t="shared" si="29"/>
        <v>-394.16000000000099</v>
      </c>
      <c r="BU136" s="20">
        <f t="shared" si="29"/>
        <v>-785.81000000000222</v>
      </c>
      <c r="BV136" s="20">
        <f t="shared" si="29"/>
        <v>-393.3299999999972</v>
      </c>
      <c r="BW136" s="20">
        <f t="shared" si="29"/>
        <v>-648.71999999999571</v>
      </c>
      <c r="BX136" s="20">
        <f t="shared" si="29"/>
        <v>-709.0699999999988</v>
      </c>
      <c r="BY136" s="17">
        <f t="shared" si="30"/>
        <v>-5015.7399999999834</v>
      </c>
      <c r="BZ136" s="17">
        <f t="shared" si="31"/>
        <v>-250.77999999999992</v>
      </c>
      <c r="CA136" s="17">
        <f t="shared" si="32"/>
        <v>-1626.6299999999992</v>
      </c>
      <c r="CB136" s="17">
        <f t="shared" si="33"/>
        <v>-6893.1499999999833</v>
      </c>
    </row>
    <row r="137" spans="1:80" x14ac:dyDescent="0.25">
      <c r="A137" t="str">
        <f t="shared" si="22"/>
        <v>TEN.BCHIMP</v>
      </c>
      <c r="B137" s="1" t="s">
        <v>205</v>
      </c>
      <c r="C137" s="1" t="s">
        <v>206</v>
      </c>
      <c r="D137" s="1" t="s">
        <v>21</v>
      </c>
      <c r="E137" s="17">
        <v>26.259999999999991</v>
      </c>
      <c r="F137" s="17">
        <v>49.300000000000182</v>
      </c>
      <c r="G137" s="17">
        <v>33.0300000000002</v>
      </c>
      <c r="H137" s="17">
        <v>33.880000000000109</v>
      </c>
      <c r="I137" s="17">
        <v>63.720000000000255</v>
      </c>
      <c r="J137" s="17">
        <v>45.320000000000164</v>
      </c>
      <c r="K137" s="17">
        <v>178.37999999999738</v>
      </c>
      <c r="L137" s="17">
        <v>39.420000000000073</v>
      </c>
      <c r="M137" s="17">
        <v>1.6600000000000108</v>
      </c>
      <c r="N137" s="17">
        <v>97.649999999999636</v>
      </c>
      <c r="O137" s="17">
        <v>135</v>
      </c>
      <c r="P137" s="17">
        <v>100.31000000000131</v>
      </c>
      <c r="Q137" s="20">
        <v>1.3100000000000023</v>
      </c>
      <c r="R137" s="20">
        <v>2.460000000000008</v>
      </c>
      <c r="S137" s="20">
        <v>1.6500000000000057</v>
      </c>
      <c r="T137" s="20">
        <v>1.7000000000000028</v>
      </c>
      <c r="U137" s="20">
        <v>3.1899999999999977</v>
      </c>
      <c r="V137" s="20">
        <v>2.2699999999999818</v>
      </c>
      <c r="W137" s="20">
        <v>8.9200000000000728</v>
      </c>
      <c r="X137" s="20">
        <v>1.9699999999999989</v>
      </c>
      <c r="Y137" s="20">
        <v>8.9999999999999858E-2</v>
      </c>
      <c r="Z137" s="20">
        <v>4.8799999999999955</v>
      </c>
      <c r="AA137" s="20">
        <v>6.75</v>
      </c>
      <c r="AB137" s="20">
        <v>5.0199999999999818</v>
      </c>
      <c r="AC137" s="17">
        <v>8.4600000000000364</v>
      </c>
      <c r="AD137" s="17">
        <v>15.769999999999982</v>
      </c>
      <c r="AE137" s="17">
        <v>10.490000000000009</v>
      </c>
      <c r="AF137" s="17">
        <v>10.699999999999932</v>
      </c>
      <c r="AG137" s="17">
        <v>20.019999999999982</v>
      </c>
      <c r="AH137" s="17">
        <v>14.160000000000082</v>
      </c>
      <c r="AI137" s="17">
        <v>55.440000000000509</v>
      </c>
      <c r="AJ137" s="17">
        <v>12.180000000000064</v>
      </c>
      <c r="AK137" s="17">
        <v>0.51000000000000512</v>
      </c>
      <c r="AL137" s="17">
        <v>29.860000000000127</v>
      </c>
      <c r="AM137" s="17">
        <v>41.059999999999945</v>
      </c>
      <c r="AN137" s="17">
        <v>30.340000000000146</v>
      </c>
      <c r="AO137" s="20">
        <f t="shared" si="23"/>
        <v>36.03000000000003</v>
      </c>
      <c r="AP137" s="20">
        <f t="shared" si="25"/>
        <v>67.530000000000172</v>
      </c>
      <c r="AQ137" s="20">
        <f t="shared" si="25"/>
        <v>45.170000000000215</v>
      </c>
      <c r="AR137" s="20">
        <f t="shared" si="25"/>
        <v>46.280000000000044</v>
      </c>
      <c r="AS137" s="20">
        <f t="shared" si="25"/>
        <v>86.930000000000234</v>
      </c>
      <c r="AT137" s="20">
        <f t="shared" si="25"/>
        <v>61.750000000000227</v>
      </c>
      <c r="AU137" s="20">
        <f t="shared" si="25"/>
        <v>242.73999999999796</v>
      </c>
      <c r="AV137" s="20">
        <f t="shared" si="25"/>
        <v>53.570000000000135</v>
      </c>
      <c r="AW137" s="20">
        <f t="shared" si="25"/>
        <v>2.2600000000000158</v>
      </c>
      <c r="AX137" s="20">
        <f t="shared" si="25"/>
        <v>132.38999999999976</v>
      </c>
      <c r="AY137" s="20">
        <f t="shared" si="25"/>
        <v>182.80999999999995</v>
      </c>
      <c r="AZ137" s="20">
        <f t="shared" si="25"/>
        <v>135.67000000000144</v>
      </c>
      <c r="BA137" s="17">
        <v>0.31</v>
      </c>
      <c r="BB137" s="17">
        <v>0.57999999999999996</v>
      </c>
      <c r="BC137" s="17">
        <v>0.39</v>
      </c>
      <c r="BD137" s="17">
        <v>0.4</v>
      </c>
      <c r="BE137" s="17">
        <v>0.75</v>
      </c>
      <c r="BF137" s="17">
        <v>0.53</v>
      </c>
      <c r="BG137" s="17">
        <v>2.09</v>
      </c>
      <c r="BH137" s="17">
        <v>0.46</v>
      </c>
      <c r="BI137" s="17">
        <v>0.02</v>
      </c>
      <c r="BJ137" s="17">
        <v>1.1399999999999999</v>
      </c>
      <c r="BK137" s="17">
        <v>1.58</v>
      </c>
      <c r="BL137" s="17">
        <v>1.17</v>
      </c>
      <c r="BM137" s="20">
        <f t="shared" si="24"/>
        <v>36.340000000000032</v>
      </c>
      <c r="BN137" s="20">
        <f t="shared" si="26"/>
        <v>68.11000000000017</v>
      </c>
      <c r="BO137" s="20">
        <f t="shared" si="26"/>
        <v>45.560000000000215</v>
      </c>
      <c r="BP137" s="20">
        <f t="shared" si="26"/>
        <v>46.680000000000042</v>
      </c>
      <c r="BQ137" s="20">
        <f t="shared" si="26"/>
        <v>87.680000000000234</v>
      </c>
      <c r="BR137" s="20">
        <f t="shared" si="26"/>
        <v>62.280000000000229</v>
      </c>
      <c r="BS137" s="20">
        <f t="shared" si="26"/>
        <v>244.82999999999797</v>
      </c>
      <c r="BT137" s="20">
        <f t="shared" si="26"/>
        <v>54.030000000000136</v>
      </c>
      <c r="BU137" s="20">
        <f t="shared" si="26"/>
        <v>2.2800000000000158</v>
      </c>
      <c r="BV137" s="20">
        <f t="shared" si="26"/>
        <v>133.52999999999975</v>
      </c>
      <c r="BW137" s="20">
        <f t="shared" si="26"/>
        <v>184.38999999999996</v>
      </c>
      <c r="BX137" s="20">
        <f t="shared" si="26"/>
        <v>136.84000000000142</v>
      </c>
      <c r="BY137" s="17">
        <f t="shared" si="16"/>
        <v>803.92999999999938</v>
      </c>
      <c r="BZ137" s="17">
        <f t="shared" si="17"/>
        <v>40.210000000000051</v>
      </c>
      <c r="CA137" s="17">
        <f t="shared" si="18"/>
        <v>258.41000000000082</v>
      </c>
      <c r="CB137" s="17">
        <f t="shared" si="19"/>
        <v>1102.5500000000002</v>
      </c>
    </row>
    <row r="138" spans="1:80" x14ac:dyDescent="0.25">
      <c r="A138" t="str">
        <f t="shared" si="22"/>
        <v>TEN.BCHEXP</v>
      </c>
      <c r="B138" s="1" t="s">
        <v>205</v>
      </c>
      <c r="C138" s="1" t="s">
        <v>207</v>
      </c>
      <c r="D138" s="1" t="s">
        <v>28</v>
      </c>
      <c r="E138" s="17">
        <v>9.9999999997635314E-3</v>
      </c>
      <c r="F138" s="17">
        <v>-9.999999999308784E-3</v>
      </c>
      <c r="G138" s="17">
        <v>0</v>
      </c>
      <c r="H138" s="17">
        <v>0</v>
      </c>
      <c r="I138" s="17">
        <v>0</v>
      </c>
      <c r="J138" s="17">
        <v>0</v>
      </c>
      <c r="K138" s="17">
        <v>0</v>
      </c>
      <c r="L138" s="17">
        <v>0</v>
      </c>
      <c r="M138" s="17">
        <v>0</v>
      </c>
      <c r="N138" s="17">
        <v>0</v>
      </c>
      <c r="O138" s="17">
        <v>1.0000000000005116E-2</v>
      </c>
      <c r="P138" s="17">
        <v>0</v>
      </c>
      <c r="Q138" s="20">
        <v>0</v>
      </c>
      <c r="R138" s="20">
        <v>0</v>
      </c>
      <c r="S138" s="20">
        <v>0</v>
      </c>
      <c r="T138" s="20">
        <v>0</v>
      </c>
      <c r="U138" s="20">
        <v>0</v>
      </c>
      <c r="V138" s="20">
        <v>0</v>
      </c>
      <c r="W138" s="20">
        <v>0</v>
      </c>
      <c r="X138" s="20">
        <v>0</v>
      </c>
      <c r="Y138" s="20">
        <v>0</v>
      </c>
      <c r="Z138" s="20">
        <v>0</v>
      </c>
      <c r="AA138" s="20">
        <v>0</v>
      </c>
      <c r="AB138" s="20">
        <v>0</v>
      </c>
      <c r="AC138" s="17">
        <v>0</v>
      </c>
      <c r="AD138" s="17">
        <v>0</v>
      </c>
      <c r="AE138" s="17">
        <v>0</v>
      </c>
      <c r="AF138" s="17">
        <v>0</v>
      </c>
      <c r="AG138" s="17">
        <v>0</v>
      </c>
      <c r="AH138" s="17">
        <v>0</v>
      </c>
      <c r="AI138" s="17">
        <v>0</v>
      </c>
      <c r="AJ138" s="17">
        <v>0</v>
      </c>
      <c r="AK138" s="17">
        <v>0</v>
      </c>
      <c r="AL138" s="17">
        <v>0</v>
      </c>
      <c r="AM138" s="17">
        <v>9.9999999999997868E-3</v>
      </c>
      <c r="AN138" s="17">
        <v>0</v>
      </c>
      <c r="AO138" s="20">
        <f t="shared" si="23"/>
        <v>9.9999999997635314E-3</v>
      </c>
      <c r="AP138" s="20">
        <f t="shared" si="25"/>
        <v>-9.999999999308784E-3</v>
      </c>
      <c r="AQ138" s="20">
        <f t="shared" si="25"/>
        <v>0</v>
      </c>
      <c r="AR138" s="20">
        <f t="shared" si="25"/>
        <v>0</v>
      </c>
      <c r="AS138" s="20">
        <f t="shared" si="25"/>
        <v>0</v>
      </c>
      <c r="AT138" s="20">
        <f t="shared" si="25"/>
        <v>0</v>
      </c>
      <c r="AU138" s="20">
        <f t="shared" si="25"/>
        <v>0</v>
      </c>
      <c r="AV138" s="20">
        <f t="shared" si="25"/>
        <v>0</v>
      </c>
      <c r="AW138" s="20">
        <f t="shared" si="25"/>
        <v>0</v>
      </c>
      <c r="AX138" s="20">
        <f t="shared" si="25"/>
        <v>0</v>
      </c>
      <c r="AY138" s="20">
        <f t="shared" si="25"/>
        <v>2.0000000000004903E-2</v>
      </c>
      <c r="AZ138" s="20">
        <f t="shared" si="25"/>
        <v>0</v>
      </c>
      <c r="BA138" s="17">
        <v>0</v>
      </c>
      <c r="BB138" s="17">
        <v>0</v>
      </c>
      <c r="BC138" s="17">
        <v>0</v>
      </c>
      <c r="BD138" s="17">
        <v>0</v>
      </c>
      <c r="BE138" s="17">
        <v>0</v>
      </c>
      <c r="BF138" s="17">
        <v>0</v>
      </c>
      <c r="BG138" s="17">
        <v>0</v>
      </c>
      <c r="BH138" s="17">
        <v>0</v>
      </c>
      <c r="BI138" s="17">
        <v>0</v>
      </c>
      <c r="BJ138" s="17">
        <v>0</v>
      </c>
      <c r="BK138" s="17">
        <v>0</v>
      </c>
      <c r="BL138" s="17">
        <v>0</v>
      </c>
      <c r="BM138" s="20">
        <f t="shared" si="24"/>
        <v>9.9999999997635314E-3</v>
      </c>
      <c r="BN138" s="20">
        <f t="shared" si="26"/>
        <v>-9.999999999308784E-3</v>
      </c>
      <c r="BO138" s="20">
        <f t="shared" si="26"/>
        <v>0</v>
      </c>
      <c r="BP138" s="20">
        <f t="shared" si="26"/>
        <v>0</v>
      </c>
      <c r="BQ138" s="20">
        <f t="shared" si="26"/>
        <v>0</v>
      </c>
      <c r="BR138" s="20">
        <f t="shared" si="26"/>
        <v>0</v>
      </c>
      <c r="BS138" s="20">
        <f t="shared" si="26"/>
        <v>0</v>
      </c>
      <c r="BT138" s="20">
        <f t="shared" si="26"/>
        <v>0</v>
      </c>
      <c r="BU138" s="20">
        <f t="shared" si="26"/>
        <v>0</v>
      </c>
      <c r="BV138" s="20">
        <f t="shared" si="26"/>
        <v>0</v>
      </c>
      <c r="BW138" s="20">
        <f t="shared" si="26"/>
        <v>2.0000000000004903E-2</v>
      </c>
      <c r="BX138" s="20">
        <f t="shared" si="26"/>
        <v>0</v>
      </c>
      <c r="BY138" s="17">
        <f t="shared" si="16"/>
        <v>1.0000000000459863E-2</v>
      </c>
      <c r="BZ138" s="17">
        <f t="shared" si="17"/>
        <v>0</v>
      </c>
      <c r="CA138" s="17">
        <f t="shared" si="18"/>
        <v>9.9999999999997868E-3</v>
      </c>
      <c r="CB138" s="17">
        <f t="shared" si="19"/>
        <v>2.000000000045965E-2</v>
      </c>
    </row>
    <row r="139" spans="1:80" x14ac:dyDescent="0.25">
      <c r="A139" t="str">
        <f t="shared" si="22"/>
        <v>TEN.SPCIMP</v>
      </c>
      <c r="B139" s="1" t="s">
        <v>205</v>
      </c>
      <c r="C139" s="1" t="s">
        <v>226</v>
      </c>
      <c r="D139" s="1" t="s">
        <v>73</v>
      </c>
      <c r="E139" s="17">
        <v>3.5300000000000011</v>
      </c>
      <c r="F139" s="17">
        <v>0</v>
      </c>
      <c r="G139" s="17">
        <v>0</v>
      </c>
      <c r="H139" s="17">
        <v>0</v>
      </c>
      <c r="I139" s="17">
        <v>1.0799999999999983</v>
      </c>
      <c r="J139" s="17">
        <v>0</v>
      </c>
      <c r="K139" s="17">
        <v>0</v>
      </c>
      <c r="L139" s="17">
        <v>0</v>
      </c>
      <c r="M139" s="17">
        <v>0</v>
      </c>
      <c r="N139" s="17">
        <v>0</v>
      </c>
      <c r="O139" s="17">
        <v>0</v>
      </c>
      <c r="P139" s="17">
        <v>0</v>
      </c>
      <c r="Q139" s="20">
        <v>0.17000000000000037</v>
      </c>
      <c r="R139" s="20">
        <v>0</v>
      </c>
      <c r="S139" s="20">
        <v>0</v>
      </c>
      <c r="T139" s="20">
        <v>0</v>
      </c>
      <c r="U139" s="20">
        <v>6.0000000000000053E-2</v>
      </c>
      <c r="V139" s="20">
        <v>0</v>
      </c>
      <c r="W139" s="20">
        <v>0</v>
      </c>
      <c r="X139" s="20">
        <v>0</v>
      </c>
      <c r="Y139" s="20">
        <v>0</v>
      </c>
      <c r="Z139" s="20">
        <v>0</v>
      </c>
      <c r="AA139" s="20">
        <v>0</v>
      </c>
      <c r="AB139" s="20">
        <v>0</v>
      </c>
      <c r="AC139" s="17">
        <v>1.1400000000000006</v>
      </c>
      <c r="AD139" s="17">
        <v>0</v>
      </c>
      <c r="AE139" s="17">
        <v>0</v>
      </c>
      <c r="AF139" s="17">
        <v>0</v>
      </c>
      <c r="AG139" s="17">
        <v>0.33999999999999986</v>
      </c>
      <c r="AH139" s="17">
        <v>0</v>
      </c>
      <c r="AI139" s="17">
        <v>0</v>
      </c>
      <c r="AJ139" s="17">
        <v>0</v>
      </c>
      <c r="AK139" s="17">
        <v>0</v>
      </c>
      <c r="AL139" s="17">
        <v>0</v>
      </c>
      <c r="AM139" s="17">
        <v>0</v>
      </c>
      <c r="AN139" s="17">
        <v>0</v>
      </c>
      <c r="AO139" s="20">
        <f t="shared" si="23"/>
        <v>4.8400000000000016</v>
      </c>
      <c r="AP139" s="20">
        <f t="shared" si="25"/>
        <v>0</v>
      </c>
      <c r="AQ139" s="20">
        <f t="shared" si="25"/>
        <v>0</v>
      </c>
      <c r="AR139" s="20">
        <f t="shared" si="25"/>
        <v>0</v>
      </c>
      <c r="AS139" s="20">
        <f t="shared" si="25"/>
        <v>1.4799999999999982</v>
      </c>
      <c r="AT139" s="20">
        <f t="shared" si="25"/>
        <v>0</v>
      </c>
      <c r="AU139" s="20">
        <f t="shared" si="25"/>
        <v>0</v>
      </c>
      <c r="AV139" s="20">
        <f t="shared" si="25"/>
        <v>0</v>
      </c>
      <c r="AW139" s="20">
        <f t="shared" si="25"/>
        <v>0</v>
      </c>
      <c r="AX139" s="20">
        <f t="shared" si="25"/>
        <v>0</v>
      </c>
      <c r="AY139" s="20">
        <f t="shared" si="25"/>
        <v>0</v>
      </c>
      <c r="AZ139" s="20">
        <f t="shared" si="25"/>
        <v>0</v>
      </c>
      <c r="BA139" s="17">
        <v>0.04</v>
      </c>
      <c r="BB139" s="17">
        <v>0</v>
      </c>
      <c r="BC139" s="17">
        <v>0</v>
      </c>
      <c r="BD139" s="17">
        <v>0</v>
      </c>
      <c r="BE139" s="17">
        <v>0.01</v>
      </c>
      <c r="BF139" s="17">
        <v>0</v>
      </c>
      <c r="BG139" s="17">
        <v>0</v>
      </c>
      <c r="BH139" s="17">
        <v>0</v>
      </c>
      <c r="BI139" s="17">
        <v>0</v>
      </c>
      <c r="BJ139" s="17">
        <v>0</v>
      </c>
      <c r="BK139" s="17">
        <v>0</v>
      </c>
      <c r="BL139" s="17">
        <v>0</v>
      </c>
      <c r="BM139" s="20">
        <f t="shared" si="24"/>
        <v>4.8800000000000017</v>
      </c>
      <c r="BN139" s="20">
        <f t="shared" si="26"/>
        <v>0</v>
      </c>
      <c r="BO139" s="20">
        <f t="shared" si="26"/>
        <v>0</v>
      </c>
      <c r="BP139" s="20">
        <f t="shared" si="26"/>
        <v>0</v>
      </c>
      <c r="BQ139" s="20">
        <f t="shared" si="26"/>
        <v>1.4899999999999982</v>
      </c>
      <c r="BR139" s="20">
        <f t="shared" si="26"/>
        <v>0</v>
      </c>
      <c r="BS139" s="20">
        <f t="shared" si="26"/>
        <v>0</v>
      </c>
      <c r="BT139" s="20">
        <f t="shared" si="26"/>
        <v>0</v>
      </c>
      <c r="BU139" s="20">
        <f t="shared" si="26"/>
        <v>0</v>
      </c>
      <c r="BV139" s="20">
        <f t="shared" si="26"/>
        <v>0</v>
      </c>
      <c r="BW139" s="20">
        <f t="shared" si="26"/>
        <v>0</v>
      </c>
      <c r="BX139" s="20">
        <f t="shared" si="26"/>
        <v>0</v>
      </c>
      <c r="BY139" s="17">
        <f t="shared" si="16"/>
        <v>4.6099999999999994</v>
      </c>
      <c r="BZ139" s="17">
        <f t="shared" si="17"/>
        <v>0.23000000000000043</v>
      </c>
      <c r="CA139" s="17">
        <f t="shared" si="18"/>
        <v>1.5300000000000005</v>
      </c>
      <c r="CB139" s="17">
        <f t="shared" si="19"/>
        <v>6.37</v>
      </c>
    </row>
    <row r="140" spans="1:80" x14ac:dyDescent="0.25">
      <c r="A140" t="str">
        <f t="shared" si="22"/>
        <v>TAU.THS</v>
      </c>
      <c r="B140" s="1" t="s">
        <v>31</v>
      </c>
      <c r="C140" s="1" t="s">
        <v>208</v>
      </c>
      <c r="D140" s="1" t="s">
        <v>208</v>
      </c>
      <c r="E140" s="17">
        <v>27.619999999999891</v>
      </c>
      <c r="F140" s="17">
        <v>5.6299999999999955</v>
      </c>
      <c r="G140" s="17">
        <v>1.9900000000000091</v>
      </c>
      <c r="H140" s="17">
        <v>0</v>
      </c>
      <c r="I140" s="17">
        <v>0</v>
      </c>
      <c r="J140" s="17">
        <v>1.7599999999999909</v>
      </c>
      <c r="K140" s="17">
        <v>5.4700000000000557</v>
      </c>
      <c r="L140" s="17">
        <v>4.4799999999999898</v>
      </c>
      <c r="M140" s="17">
        <v>29.940000000000055</v>
      </c>
      <c r="N140" s="17">
        <v>8.7800000000000296</v>
      </c>
      <c r="O140" s="17">
        <v>11.300000000000068</v>
      </c>
      <c r="P140" s="17">
        <v>16.100000000000023</v>
      </c>
      <c r="Q140" s="20">
        <v>1.379999999999999</v>
      </c>
      <c r="R140" s="20">
        <v>0.28000000000000025</v>
      </c>
      <c r="S140" s="20">
        <v>0.10000000000000009</v>
      </c>
      <c r="T140" s="20">
        <v>0</v>
      </c>
      <c r="U140" s="20">
        <v>0</v>
      </c>
      <c r="V140" s="20">
        <v>9.000000000000008E-2</v>
      </c>
      <c r="W140" s="20">
        <v>0.27999999999999936</v>
      </c>
      <c r="X140" s="20">
        <v>0.2200000000000002</v>
      </c>
      <c r="Y140" s="20">
        <v>1.490000000000002</v>
      </c>
      <c r="Z140" s="20">
        <v>0.42999999999999972</v>
      </c>
      <c r="AA140" s="20">
        <v>0.5600000000000005</v>
      </c>
      <c r="AB140" s="20">
        <v>0.8100000000000005</v>
      </c>
      <c r="AC140" s="17">
        <v>8.9000000000000057</v>
      </c>
      <c r="AD140" s="17">
        <v>1.8000000000000007</v>
      </c>
      <c r="AE140" s="17">
        <v>0.64000000000000057</v>
      </c>
      <c r="AF140" s="17">
        <v>0</v>
      </c>
      <c r="AG140" s="17">
        <v>0</v>
      </c>
      <c r="AH140" s="17">
        <v>0.54999999999999893</v>
      </c>
      <c r="AI140" s="17">
        <v>1.6999999999999993</v>
      </c>
      <c r="AJ140" s="17">
        <v>1.379999999999999</v>
      </c>
      <c r="AK140" s="17">
        <v>9.2099999999999795</v>
      </c>
      <c r="AL140" s="17">
        <v>2.6899999999999977</v>
      </c>
      <c r="AM140" s="17">
        <v>3.4300000000000068</v>
      </c>
      <c r="AN140" s="17">
        <v>4.8699999999999903</v>
      </c>
      <c r="AO140" s="20">
        <f t="shared" si="23"/>
        <v>37.899999999999892</v>
      </c>
      <c r="AP140" s="20">
        <f t="shared" si="25"/>
        <v>7.7099999999999964</v>
      </c>
      <c r="AQ140" s="20">
        <f t="shared" si="25"/>
        <v>2.7300000000000098</v>
      </c>
      <c r="AR140" s="20">
        <f t="shared" si="25"/>
        <v>0</v>
      </c>
      <c r="AS140" s="20">
        <f t="shared" si="25"/>
        <v>0</v>
      </c>
      <c r="AT140" s="20">
        <f t="shared" si="25"/>
        <v>2.3999999999999897</v>
      </c>
      <c r="AU140" s="20">
        <f t="shared" si="25"/>
        <v>7.4500000000000544</v>
      </c>
      <c r="AV140" s="20">
        <f t="shared" si="25"/>
        <v>6.0799999999999894</v>
      </c>
      <c r="AW140" s="20">
        <f t="shared" si="25"/>
        <v>40.640000000000036</v>
      </c>
      <c r="AX140" s="20">
        <f t="shared" si="25"/>
        <v>11.900000000000027</v>
      </c>
      <c r="AY140" s="20">
        <f t="shared" si="25"/>
        <v>15.290000000000076</v>
      </c>
      <c r="AZ140" s="20">
        <f t="shared" si="25"/>
        <v>21.780000000000015</v>
      </c>
      <c r="BA140" s="17">
        <v>0.32</v>
      </c>
      <c r="BB140" s="17">
        <v>7.0000000000000007E-2</v>
      </c>
      <c r="BC140" s="17">
        <v>0.02</v>
      </c>
      <c r="BD140" s="17">
        <v>0</v>
      </c>
      <c r="BE140" s="17">
        <v>0</v>
      </c>
      <c r="BF140" s="17">
        <v>0.02</v>
      </c>
      <c r="BG140" s="17">
        <v>0.06</v>
      </c>
      <c r="BH140" s="17">
        <v>0.05</v>
      </c>
      <c r="BI140" s="17">
        <v>0.35</v>
      </c>
      <c r="BJ140" s="17">
        <v>0.1</v>
      </c>
      <c r="BK140" s="17">
        <v>0.13</v>
      </c>
      <c r="BL140" s="17">
        <v>0.19</v>
      </c>
      <c r="BM140" s="20">
        <f t="shared" si="24"/>
        <v>38.219999999999892</v>
      </c>
      <c r="BN140" s="20">
        <f t="shared" si="26"/>
        <v>7.7799999999999967</v>
      </c>
      <c r="BO140" s="20">
        <f t="shared" si="26"/>
        <v>2.7500000000000098</v>
      </c>
      <c r="BP140" s="20">
        <f t="shared" si="26"/>
        <v>0</v>
      </c>
      <c r="BQ140" s="20">
        <f t="shared" si="26"/>
        <v>0</v>
      </c>
      <c r="BR140" s="20">
        <f t="shared" si="26"/>
        <v>2.4199999999999897</v>
      </c>
      <c r="BS140" s="20">
        <f t="shared" si="26"/>
        <v>7.510000000000054</v>
      </c>
      <c r="BT140" s="20">
        <f t="shared" si="26"/>
        <v>6.1299999999999892</v>
      </c>
      <c r="BU140" s="20">
        <f t="shared" si="26"/>
        <v>40.990000000000038</v>
      </c>
      <c r="BV140" s="20">
        <f t="shared" si="26"/>
        <v>12.000000000000027</v>
      </c>
      <c r="BW140" s="20">
        <f t="shared" si="26"/>
        <v>15.420000000000076</v>
      </c>
      <c r="BX140" s="20">
        <f t="shared" si="26"/>
        <v>21.970000000000017</v>
      </c>
      <c r="BY140" s="17">
        <f t="shared" si="16"/>
        <v>113.07000000000011</v>
      </c>
      <c r="BZ140" s="17">
        <f t="shared" si="17"/>
        <v>5.6400000000000023</v>
      </c>
      <c r="CA140" s="17">
        <f t="shared" si="18"/>
        <v>36.47999999999999</v>
      </c>
      <c r="CB140" s="17">
        <f t="shared" si="19"/>
        <v>155.19000000000011</v>
      </c>
    </row>
    <row r="141" spans="1:80" x14ac:dyDescent="0.25">
      <c r="A141" t="str">
        <f t="shared" si="22"/>
        <v>TCEM.BCHIMP</v>
      </c>
      <c r="B141" s="1" t="s">
        <v>693</v>
      </c>
      <c r="C141" s="1" t="s">
        <v>823</v>
      </c>
      <c r="D141" s="1" t="s">
        <v>21</v>
      </c>
      <c r="E141" s="17">
        <v>207.35000000000036</v>
      </c>
      <c r="F141" s="17">
        <v>87.340000000000146</v>
      </c>
      <c r="G141" s="17">
        <v>0</v>
      </c>
      <c r="H141" s="17">
        <v>0</v>
      </c>
      <c r="I141" s="17">
        <v>0</v>
      </c>
      <c r="J141" s="17">
        <v>0</v>
      </c>
      <c r="K141" s="17">
        <v>0</v>
      </c>
      <c r="L141" s="17">
        <v>0</v>
      </c>
      <c r="M141" s="17">
        <v>0</v>
      </c>
      <c r="N141" s="17">
        <v>0</v>
      </c>
      <c r="O141" s="17">
        <v>0</v>
      </c>
      <c r="P141" s="17">
        <v>0</v>
      </c>
      <c r="Q141" s="20">
        <v>10.370000000000005</v>
      </c>
      <c r="R141" s="20">
        <v>4.3599999999999568</v>
      </c>
      <c r="S141" s="20">
        <v>0</v>
      </c>
      <c r="T141" s="20">
        <v>0</v>
      </c>
      <c r="U141" s="20">
        <v>0</v>
      </c>
      <c r="V141" s="20">
        <v>0</v>
      </c>
      <c r="W141" s="20">
        <v>0</v>
      </c>
      <c r="X141" s="20">
        <v>0</v>
      </c>
      <c r="Y141" s="20">
        <v>0</v>
      </c>
      <c r="Z141" s="20">
        <v>0</v>
      </c>
      <c r="AA141" s="20">
        <v>0</v>
      </c>
      <c r="AB141" s="20">
        <v>0</v>
      </c>
      <c r="AC141" s="17">
        <v>66.809999999999491</v>
      </c>
      <c r="AD141" s="17">
        <v>27.940000000000055</v>
      </c>
      <c r="AE141" s="17">
        <v>0</v>
      </c>
      <c r="AF141" s="17">
        <v>0</v>
      </c>
      <c r="AG141" s="17">
        <v>0</v>
      </c>
      <c r="AH141" s="17">
        <v>0</v>
      </c>
      <c r="AI141" s="17">
        <v>0</v>
      </c>
      <c r="AJ141" s="17">
        <v>0</v>
      </c>
      <c r="AK141" s="17">
        <v>0</v>
      </c>
      <c r="AL141" s="17">
        <v>0</v>
      </c>
      <c r="AM141" s="17">
        <v>0</v>
      </c>
      <c r="AN141" s="17">
        <v>0</v>
      </c>
      <c r="AO141" s="20">
        <f t="shared" si="23"/>
        <v>284.52999999999986</v>
      </c>
      <c r="AP141" s="20">
        <f t="shared" si="25"/>
        <v>119.64000000000016</v>
      </c>
      <c r="AQ141" s="20">
        <f t="shared" si="25"/>
        <v>0</v>
      </c>
      <c r="AR141" s="20">
        <f t="shared" si="25"/>
        <v>0</v>
      </c>
      <c r="AS141" s="20">
        <f t="shared" si="25"/>
        <v>0</v>
      </c>
      <c r="AT141" s="20">
        <f t="shared" si="25"/>
        <v>0</v>
      </c>
      <c r="AU141" s="20">
        <f t="shared" si="25"/>
        <v>0</v>
      </c>
      <c r="AV141" s="20">
        <f t="shared" si="25"/>
        <v>0</v>
      </c>
      <c r="AW141" s="20">
        <f t="shared" si="25"/>
        <v>0</v>
      </c>
      <c r="AX141" s="20">
        <f t="shared" si="25"/>
        <v>0</v>
      </c>
      <c r="AY141" s="20">
        <f t="shared" si="25"/>
        <v>0</v>
      </c>
      <c r="AZ141" s="20">
        <f t="shared" si="25"/>
        <v>0</v>
      </c>
      <c r="BA141" s="17">
        <v>2.4300000000000002</v>
      </c>
      <c r="BB141" s="17">
        <v>1.02</v>
      </c>
      <c r="BC141" s="17">
        <v>0</v>
      </c>
      <c r="BD141" s="17">
        <v>0</v>
      </c>
      <c r="BE141" s="17">
        <v>0</v>
      </c>
      <c r="BF141" s="17">
        <v>0</v>
      </c>
      <c r="BG141" s="17">
        <v>0</v>
      </c>
      <c r="BH141" s="17">
        <v>0</v>
      </c>
      <c r="BI141" s="17">
        <v>0</v>
      </c>
      <c r="BJ141" s="17">
        <v>0</v>
      </c>
      <c r="BK141" s="17">
        <v>0</v>
      </c>
      <c r="BL141" s="17">
        <v>0</v>
      </c>
      <c r="BM141" s="20">
        <f t="shared" si="24"/>
        <v>286.95999999999987</v>
      </c>
      <c r="BN141" s="20">
        <f t="shared" si="26"/>
        <v>120.66000000000015</v>
      </c>
      <c r="BO141" s="20">
        <f t="shared" si="26"/>
        <v>0</v>
      </c>
      <c r="BP141" s="20">
        <f t="shared" si="26"/>
        <v>0</v>
      </c>
      <c r="BQ141" s="20">
        <f t="shared" si="26"/>
        <v>0</v>
      </c>
      <c r="BR141" s="20">
        <f t="shared" si="26"/>
        <v>0</v>
      </c>
      <c r="BS141" s="20">
        <f t="shared" si="26"/>
        <v>0</v>
      </c>
      <c r="BT141" s="20">
        <f t="shared" si="26"/>
        <v>0</v>
      </c>
      <c r="BU141" s="20">
        <f t="shared" si="26"/>
        <v>0</v>
      </c>
      <c r="BV141" s="20">
        <f t="shared" si="26"/>
        <v>0</v>
      </c>
      <c r="BW141" s="20">
        <f t="shared" si="26"/>
        <v>0</v>
      </c>
      <c r="BX141" s="20">
        <f t="shared" si="26"/>
        <v>0</v>
      </c>
      <c r="BY141" s="17">
        <f t="shared" si="16"/>
        <v>294.69000000000051</v>
      </c>
      <c r="BZ141" s="17">
        <f t="shared" si="17"/>
        <v>14.729999999999961</v>
      </c>
      <c r="CA141" s="17">
        <f t="shared" si="18"/>
        <v>98.199999999999548</v>
      </c>
      <c r="CB141" s="17">
        <f t="shared" si="19"/>
        <v>407.62</v>
      </c>
    </row>
    <row r="142" spans="1:80" x14ac:dyDescent="0.25">
      <c r="A142" t="str">
        <f t="shared" si="22"/>
        <v>TCEM.BCHEXP</v>
      </c>
      <c r="B142" s="1" t="s">
        <v>693</v>
      </c>
      <c r="C142" s="1" t="s">
        <v>824</v>
      </c>
      <c r="D142" s="1" t="s">
        <v>28</v>
      </c>
      <c r="E142" s="17">
        <v>0</v>
      </c>
      <c r="F142" s="17">
        <v>0</v>
      </c>
      <c r="G142" s="17">
        <v>0</v>
      </c>
      <c r="H142" s="17">
        <v>0</v>
      </c>
      <c r="I142" s="17">
        <v>0</v>
      </c>
      <c r="J142" s="17">
        <v>0</v>
      </c>
      <c r="K142" s="17">
        <v>0</v>
      </c>
      <c r="L142" s="17">
        <v>0</v>
      </c>
      <c r="M142" s="17">
        <v>0</v>
      </c>
      <c r="N142" s="17">
        <v>0</v>
      </c>
      <c r="O142" s="17">
        <v>0</v>
      </c>
      <c r="P142" s="17">
        <v>0</v>
      </c>
      <c r="Q142" s="20">
        <v>0</v>
      </c>
      <c r="R142" s="20">
        <v>0</v>
      </c>
      <c r="S142" s="20">
        <v>0</v>
      </c>
      <c r="T142" s="20">
        <v>0</v>
      </c>
      <c r="U142" s="20">
        <v>0</v>
      </c>
      <c r="V142" s="20">
        <v>0</v>
      </c>
      <c r="W142" s="20">
        <v>0</v>
      </c>
      <c r="X142" s="20">
        <v>0</v>
      </c>
      <c r="Y142" s="20">
        <v>0</v>
      </c>
      <c r="Z142" s="20">
        <v>0</v>
      </c>
      <c r="AA142" s="20">
        <v>0</v>
      </c>
      <c r="AB142" s="20">
        <v>0</v>
      </c>
      <c r="AC142" s="17">
        <v>0</v>
      </c>
      <c r="AD142" s="17">
        <v>0</v>
      </c>
      <c r="AE142" s="17">
        <v>0</v>
      </c>
      <c r="AF142" s="17">
        <v>0</v>
      </c>
      <c r="AG142" s="17">
        <v>0</v>
      </c>
      <c r="AH142" s="17">
        <v>0</v>
      </c>
      <c r="AI142" s="17">
        <v>0</v>
      </c>
      <c r="AJ142" s="17">
        <v>0</v>
      </c>
      <c r="AK142" s="17">
        <v>0</v>
      </c>
      <c r="AL142" s="17">
        <v>0</v>
      </c>
      <c r="AM142" s="17">
        <v>0</v>
      </c>
      <c r="AN142" s="17">
        <v>0</v>
      </c>
      <c r="AO142" s="20">
        <f t="shared" si="23"/>
        <v>0</v>
      </c>
      <c r="AP142" s="20">
        <f t="shared" si="25"/>
        <v>0</v>
      </c>
      <c r="AQ142" s="20">
        <f t="shared" si="25"/>
        <v>0</v>
      </c>
      <c r="AR142" s="20">
        <f t="shared" si="25"/>
        <v>0</v>
      </c>
      <c r="AS142" s="20">
        <f t="shared" si="25"/>
        <v>0</v>
      </c>
      <c r="AT142" s="20">
        <f t="shared" si="25"/>
        <v>0</v>
      </c>
      <c r="AU142" s="20">
        <f t="shared" si="25"/>
        <v>0</v>
      </c>
      <c r="AV142" s="20">
        <f t="shared" si="25"/>
        <v>0</v>
      </c>
      <c r="AW142" s="20">
        <f t="shared" si="25"/>
        <v>0</v>
      </c>
      <c r="AX142" s="20">
        <f t="shared" si="25"/>
        <v>0</v>
      </c>
      <c r="AY142" s="20">
        <f t="shared" si="25"/>
        <v>0</v>
      </c>
      <c r="AZ142" s="20">
        <f t="shared" si="25"/>
        <v>0</v>
      </c>
      <c r="BA142" s="17">
        <v>0</v>
      </c>
      <c r="BB142" s="17">
        <v>0</v>
      </c>
      <c r="BC142" s="17">
        <v>0</v>
      </c>
      <c r="BD142" s="17">
        <v>0</v>
      </c>
      <c r="BE142" s="17">
        <v>0</v>
      </c>
      <c r="BF142" s="17">
        <v>0</v>
      </c>
      <c r="BG142" s="17">
        <v>0</v>
      </c>
      <c r="BH142" s="17">
        <v>0</v>
      </c>
      <c r="BI142" s="17">
        <v>0</v>
      </c>
      <c r="BJ142" s="17">
        <v>0</v>
      </c>
      <c r="BK142" s="17">
        <v>0</v>
      </c>
      <c r="BL142" s="17">
        <v>0</v>
      </c>
      <c r="BM142" s="20">
        <f t="shared" si="24"/>
        <v>0</v>
      </c>
      <c r="BN142" s="20">
        <f t="shared" si="26"/>
        <v>0</v>
      </c>
      <c r="BO142" s="20">
        <f t="shared" si="26"/>
        <v>0</v>
      </c>
      <c r="BP142" s="20">
        <f t="shared" si="26"/>
        <v>0</v>
      </c>
      <c r="BQ142" s="20">
        <f t="shared" si="26"/>
        <v>0</v>
      </c>
      <c r="BR142" s="20">
        <f t="shared" si="26"/>
        <v>0</v>
      </c>
      <c r="BS142" s="20">
        <f t="shared" si="26"/>
        <v>0</v>
      </c>
      <c r="BT142" s="20">
        <f t="shared" si="26"/>
        <v>0</v>
      </c>
      <c r="BU142" s="20">
        <f t="shared" si="26"/>
        <v>0</v>
      </c>
      <c r="BV142" s="20">
        <f t="shared" si="26"/>
        <v>0</v>
      </c>
      <c r="BW142" s="20">
        <f t="shared" si="26"/>
        <v>0</v>
      </c>
      <c r="BX142" s="20">
        <f t="shared" si="26"/>
        <v>0</v>
      </c>
      <c r="BY142" s="17">
        <f t="shared" ref="BY142:BY146" si="34">SUM(E142:P142)</f>
        <v>0</v>
      </c>
      <c r="BZ142" s="17">
        <f t="shared" ref="BZ142:BZ146" si="35">SUM(Q142:AB142)</f>
        <v>0</v>
      </c>
      <c r="CA142" s="17">
        <f t="shared" si="18"/>
        <v>0</v>
      </c>
      <c r="CB142" s="17">
        <f t="shared" si="19"/>
        <v>0</v>
      </c>
    </row>
    <row r="143" spans="1:80" x14ac:dyDescent="0.25">
      <c r="A143" t="str">
        <f t="shared" si="22"/>
        <v>CUPC.VVW1</v>
      </c>
      <c r="B143" s="1" t="s">
        <v>153</v>
      </c>
      <c r="C143" s="1" t="s">
        <v>211</v>
      </c>
      <c r="D143" s="1" t="s">
        <v>211</v>
      </c>
      <c r="E143" s="17">
        <v>-281.19000000000051</v>
      </c>
      <c r="F143" s="17">
        <v>-7.9400000000000261</v>
      </c>
      <c r="G143" s="17">
        <v>-40.969999999999914</v>
      </c>
      <c r="H143" s="17">
        <v>-21.350000000000023</v>
      </c>
      <c r="I143" s="17">
        <v>-22.109999999999957</v>
      </c>
      <c r="J143" s="17">
        <v>-0.97999999999999687</v>
      </c>
      <c r="K143" s="17">
        <v>-9.1599999999999966</v>
      </c>
      <c r="L143" s="17">
        <v>-9.9999999999999534E-3</v>
      </c>
      <c r="M143" s="17">
        <v>-423.22999999999956</v>
      </c>
      <c r="N143" s="17">
        <v>-15.860000000000014</v>
      </c>
      <c r="O143" s="17">
        <v>-0.99999999999999645</v>
      </c>
      <c r="P143" s="17">
        <v>-79.639999999999873</v>
      </c>
      <c r="Q143" s="20">
        <v>-14.060000000000002</v>
      </c>
      <c r="R143" s="20">
        <v>-0.39999999999999947</v>
      </c>
      <c r="S143" s="20">
        <v>-2.0500000000000043</v>
      </c>
      <c r="T143" s="20">
        <v>-1.0699999999999967</v>
      </c>
      <c r="U143" s="20">
        <v>-1.110000000000003</v>
      </c>
      <c r="V143" s="20">
        <v>-5.0000000000000044E-2</v>
      </c>
      <c r="W143" s="20">
        <v>-0.45999999999999908</v>
      </c>
      <c r="X143" s="20">
        <v>0</v>
      </c>
      <c r="Y143" s="20">
        <v>-21.170000000000016</v>
      </c>
      <c r="Z143" s="20">
        <v>-0.78999999999999915</v>
      </c>
      <c r="AA143" s="20">
        <v>-4.9999999999999933E-2</v>
      </c>
      <c r="AB143" s="20">
        <v>-3.980000000000004</v>
      </c>
      <c r="AC143" s="17">
        <v>-90.590000000000146</v>
      </c>
      <c r="AD143" s="17">
        <v>-2.5400000000000063</v>
      </c>
      <c r="AE143" s="17">
        <v>-13.02000000000001</v>
      </c>
      <c r="AF143" s="17">
        <v>-6.7399999999999807</v>
      </c>
      <c r="AG143" s="17">
        <v>-6.9500000000000171</v>
      </c>
      <c r="AH143" s="17">
        <v>-0.30999999999999961</v>
      </c>
      <c r="AI143" s="17">
        <v>-2.8400000000000034</v>
      </c>
      <c r="AJ143" s="17">
        <v>-1.0000000000000009E-2</v>
      </c>
      <c r="AK143" s="17">
        <v>-130.11000000000013</v>
      </c>
      <c r="AL143" s="17">
        <v>-4.8500000000000085</v>
      </c>
      <c r="AM143" s="17">
        <v>-0.29999999999999982</v>
      </c>
      <c r="AN143" s="17">
        <v>-24.089999999999975</v>
      </c>
      <c r="AO143" s="20">
        <f t="shared" si="23"/>
        <v>-385.84000000000066</v>
      </c>
      <c r="AP143" s="20">
        <f t="shared" si="25"/>
        <v>-10.880000000000031</v>
      </c>
      <c r="AQ143" s="20">
        <f t="shared" si="25"/>
        <v>-56.039999999999928</v>
      </c>
      <c r="AR143" s="20">
        <f t="shared" si="25"/>
        <v>-29.16</v>
      </c>
      <c r="AS143" s="20">
        <f t="shared" si="25"/>
        <v>-30.169999999999977</v>
      </c>
      <c r="AT143" s="20">
        <f t="shared" si="25"/>
        <v>-1.3399999999999965</v>
      </c>
      <c r="AU143" s="20">
        <f t="shared" si="25"/>
        <v>-12.459999999999999</v>
      </c>
      <c r="AV143" s="20">
        <f t="shared" si="25"/>
        <v>-1.9999999999999962E-2</v>
      </c>
      <c r="AW143" s="20">
        <f t="shared" si="25"/>
        <v>-574.50999999999976</v>
      </c>
      <c r="AX143" s="20">
        <f t="shared" si="25"/>
        <v>-21.500000000000021</v>
      </c>
      <c r="AY143" s="20">
        <f t="shared" si="25"/>
        <v>-1.3499999999999961</v>
      </c>
      <c r="AZ143" s="20">
        <f t="shared" si="25"/>
        <v>-107.70999999999985</v>
      </c>
      <c r="BA143" s="17">
        <v>-3.29</v>
      </c>
      <c r="BB143" s="17">
        <v>-0.09</v>
      </c>
      <c r="BC143" s="17">
        <v>-0.48</v>
      </c>
      <c r="BD143" s="17">
        <v>-0.25</v>
      </c>
      <c r="BE143" s="17">
        <v>-0.26</v>
      </c>
      <c r="BF143" s="17">
        <v>-0.01</v>
      </c>
      <c r="BG143" s="17">
        <v>-0.11</v>
      </c>
      <c r="BH143" s="17">
        <v>0</v>
      </c>
      <c r="BI143" s="17">
        <v>-4.96</v>
      </c>
      <c r="BJ143" s="17">
        <v>-0.19</v>
      </c>
      <c r="BK143" s="17">
        <v>-0.01</v>
      </c>
      <c r="BL143" s="17">
        <v>-0.93</v>
      </c>
      <c r="BM143" s="20">
        <f t="shared" si="24"/>
        <v>-389.13000000000068</v>
      </c>
      <c r="BN143" s="20">
        <f t="shared" si="26"/>
        <v>-10.970000000000031</v>
      </c>
      <c r="BO143" s="20">
        <f t="shared" si="26"/>
        <v>-56.519999999999925</v>
      </c>
      <c r="BP143" s="20">
        <f t="shared" si="26"/>
        <v>-29.41</v>
      </c>
      <c r="BQ143" s="20">
        <f t="shared" si="26"/>
        <v>-30.429999999999978</v>
      </c>
      <c r="BR143" s="20">
        <f t="shared" si="26"/>
        <v>-1.3499999999999965</v>
      </c>
      <c r="BS143" s="20">
        <f t="shared" si="26"/>
        <v>-12.569999999999999</v>
      </c>
      <c r="BT143" s="20">
        <f t="shared" si="26"/>
        <v>-1.9999999999999962E-2</v>
      </c>
      <c r="BU143" s="20">
        <f t="shared" si="26"/>
        <v>-579.4699999999998</v>
      </c>
      <c r="BV143" s="20">
        <f t="shared" si="26"/>
        <v>-21.690000000000023</v>
      </c>
      <c r="BW143" s="20">
        <f t="shared" si="26"/>
        <v>-1.3599999999999961</v>
      </c>
      <c r="BX143" s="20">
        <f t="shared" si="26"/>
        <v>-108.63999999999986</v>
      </c>
      <c r="BY143" s="17">
        <f t="shared" si="34"/>
        <v>-903.43999999999994</v>
      </c>
      <c r="BZ143" s="17">
        <f t="shared" si="35"/>
        <v>-45.190000000000019</v>
      </c>
      <c r="CA143" s="17">
        <f t="shared" ref="CA143:CA146" si="36">SUM(AC143:AN143,BA143:BL143)</f>
        <v>-292.93000000000029</v>
      </c>
      <c r="CB143" s="17">
        <f t="shared" ref="CB143:CB146" si="37">SUM(BM143:BX143)</f>
        <v>-1241.5600000000002</v>
      </c>
    </row>
    <row r="144" spans="1:80" x14ac:dyDescent="0.25">
      <c r="A144" t="str">
        <f t="shared" si="22"/>
        <v>CUPC.VVW2</v>
      </c>
      <c r="B144" s="1" t="s">
        <v>153</v>
      </c>
      <c r="C144" s="1" t="s">
        <v>212</v>
      </c>
      <c r="D144" s="1" t="s">
        <v>212</v>
      </c>
      <c r="E144" s="17">
        <v>-175.72000000000025</v>
      </c>
      <c r="F144" s="17">
        <v>-4.6200000000000045</v>
      </c>
      <c r="G144" s="17">
        <v>-12.689999999999941</v>
      </c>
      <c r="H144" s="17">
        <v>-13.239999999999952</v>
      </c>
      <c r="I144" s="17">
        <v>-20.92999999999995</v>
      </c>
      <c r="J144" s="17">
        <v>-0.98999999999999844</v>
      </c>
      <c r="K144" s="17">
        <v>-12.490000000000009</v>
      </c>
      <c r="L144" s="17">
        <v>-0.19000000000000128</v>
      </c>
      <c r="M144" s="17">
        <v>-342.72000000000116</v>
      </c>
      <c r="N144" s="17">
        <v>-11.96999999999997</v>
      </c>
      <c r="O144" s="17">
        <v>-1.0999999999999943</v>
      </c>
      <c r="P144" s="17">
        <v>-18.519999999999982</v>
      </c>
      <c r="Q144" s="20">
        <v>-8.7900000000000205</v>
      </c>
      <c r="R144" s="20">
        <v>-0.22999999999999954</v>
      </c>
      <c r="S144" s="20">
        <v>-0.64000000000000057</v>
      </c>
      <c r="T144" s="20">
        <v>-0.66000000000000014</v>
      </c>
      <c r="U144" s="20">
        <v>-1.0500000000000007</v>
      </c>
      <c r="V144" s="20">
        <v>-5.0000000000000044E-2</v>
      </c>
      <c r="W144" s="20">
        <v>-0.62999999999999901</v>
      </c>
      <c r="X144" s="20">
        <v>-1.0000000000000009E-2</v>
      </c>
      <c r="Y144" s="20">
        <v>-17.139999999999986</v>
      </c>
      <c r="Z144" s="20">
        <v>-0.59999999999999787</v>
      </c>
      <c r="AA144" s="20">
        <v>-5.9999999999999831E-2</v>
      </c>
      <c r="AB144" s="20">
        <v>-0.91999999999999815</v>
      </c>
      <c r="AC144" s="17">
        <v>-56.6099999999999</v>
      </c>
      <c r="AD144" s="17">
        <v>-1.480000000000004</v>
      </c>
      <c r="AE144" s="17">
        <v>-4.039999999999992</v>
      </c>
      <c r="AF144" s="17">
        <v>-4.1800000000000068</v>
      </c>
      <c r="AG144" s="17">
        <v>-6.5700000000000216</v>
      </c>
      <c r="AH144" s="17">
        <v>-0.3100000000000005</v>
      </c>
      <c r="AI144" s="17">
        <v>-3.8900000000000006</v>
      </c>
      <c r="AJ144" s="17">
        <v>-6.0000000000000053E-2</v>
      </c>
      <c r="AK144" s="17">
        <v>-105.36000000000013</v>
      </c>
      <c r="AL144" s="17">
        <v>-3.6700000000000017</v>
      </c>
      <c r="AM144" s="17">
        <v>-0.34000000000000163</v>
      </c>
      <c r="AN144" s="17">
        <v>-5.6000000000000227</v>
      </c>
      <c r="AO144" s="20">
        <f t="shared" si="23"/>
        <v>-241.12000000000018</v>
      </c>
      <c r="AP144" s="20">
        <f t="shared" si="25"/>
        <v>-6.3300000000000081</v>
      </c>
      <c r="AQ144" s="20">
        <f t="shared" si="25"/>
        <v>-17.369999999999933</v>
      </c>
      <c r="AR144" s="20">
        <f t="shared" si="25"/>
        <v>-18.079999999999959</v>
      </c>
      <c r="AS144" s="20">
        <f t="shared" si="25"/>
        <v>-28.549999999999972</v>
      </c>
      <c r="AT144" s="20">
        <f t="shared" si="25"/>
        <v>-1.349999999999999</v>
      </c>
      <c r="AU144" s="20">
        <f t="shared" si="25"/>
        <v>-17.010000000000009</v>
      </c>
      <c r="AV144" s="20">
        <f t="shared" si="25"/>
        <v>-0.26000000000000134</v>
      </c>
      <c r="AW144" s="20">
        <f t="shared" si="25"/>
        <v>-465.22000000000128</v>
      </c>
      <c r="AX144" s="20">
        <f t="shared" si="25"/>
        <v>-16.23999999999997</v>
      </c>
      <c r="AY144" s="20">
        <f t="shared" si="25"/>
        <v>-1.4999999999999958</v>
      </c>
      <c r="AZ144" s="20">
        <f t="shared" si="25"/>
        <v>-25.040000000000003</v>
      </c>
      <c r="BA144" s="17">
        <v>-2.06</v>
      </c>
      <c r="BB144" s="17">
        <v>-0.05</v>
      </c>
      <c r="BC144" s="17">
        <v>-0.15</v>
      </c>
      <c r="BD144" s="17">
        <v>-0.16</v>
      </c>
      <c r="BE144" s="17">
        <v>-0.25</v>
      </c>
      <c r="BF144" s="17">
        <v>-0.01</v>
      </c>
      <c r="BG144" s="17">
        <v>-0.15</v>
      </c>
      <c r="BH144" s="17">
        <v>0</v>
      </c>
      <c r="BI144" s="17">
        <v>-4.01</v>
      </c>
      <c r="BJ144" s="17">
        <v>-0.14000000000000001</v>
      </c>
      <c r="BK144" s="17">
        <v>-0.01</v>
      </c>
      <c r="BL144" s="17">
        <v>-0.22</v>
      </c>
      <c r="BM144" s="20">
        <f t="shared" si="24"/>
        <v>-243.18000000000018</v>
      </c>
      <c r="BN144" s="20">
        <f t="shared" si="26"/>
        <v>-6.3800000000000079</v>
      </c>
      <c r="BO144" s="20">
        <f t="shared" si="26"/>
        <v>-17.519999999999932</v>
      </c>
      <c r="BP144" s="20">
        <f t="shared" si="26"/>
        <v>-18.239999999999959</v>
      </c>
      <c r="BQ144" s="20">
        <f t="shared" si="26"/>
        <v>-28.799999999999972</v>
      </c>
      <c r="BR144" s="20">
        <f t="shared" si="26"/>
        <v>-1.359999999999999</v>
      </c>
      <c r="BS144" s="20">
        <f t="shared" si="26"/>
        <v>-17.160000000000007</v>
      </c>
      <c r="BT144" s="20">
        <f t="shared" si="26"/>
        <v>-0.26000000000000134</v>
      </c>
      <c r="BU144" s="20">
        <f t="shared" si="26"/>
        <v>-469.23000000000127</v>
      </c>
      <c r="BV144" s="20">
        <f t="shared" si="26"/>
        <v>-16.379999999999971</v>
      </c>
      <c r="BW144" s="20">
        <f t="shared" si="26"/>
        <v>-1.5099999999999958</v>
      </c>
      <c r="BX144" s="20">
        <f t="shared" si="26"/>
        <v>-25.26</v>
      </c>
      <c r="BY144" s="17">
        <f t="shared" si="34"/>
        <v>-615.18000000000131</v>
      </c>
      <c r="BZ144" s="17">
        <f t="shared" si="35"/>
        <v>-30.780000000000005</v>
      </c>
      <c r="CA144" s="17">
        <f t="shared" si="36"/>
        <v>-199.32000000000008</v>
      </c>
      <c r="CB144" s="17">
        <f t="shared" si="37"/>
        <v>-845.28000000000122</v>
      </c>
    </row>
    <row r="145" spans="1:80" x14ac:dyDescent="0.25">
      <c r="A145" t="str">
        <f t="shared" si="22"/>
        <v>TAU.WB4</v>
      </c>
      <c r="B145" s="1" t="s">
        <v>31</v>
      </c>
      <c r="C145" s="1" t="s">
        <v>655</v>
      </c>
      <c r="D145" s="1" t="s">
        <v>655</v>
      </c>
      <c r="E145" s="17">
        <v>0</v>
      </c>
      <c r="F145" s="17">
        <v>-1.1641532182693481E-10</v>
      </c>
      <c r="G145" s="17">
        <v>-5.8207660913467407E-11</v>
      </c>
      <c r="H145" s="17">
        <v>-5.8207660913467407E-11</v>
      </c>
      <c r="I145" s="17">
        <v>-1.0000000009313226E-2</v>
      </c>
      <c r="J145" s="17">
        <v>0</v>
      </c>
      <c r="K145" s="17">
        <v>-1.0000000067520887E-2</v>
      </c>
      <c r="L145" s="17">
        <v>9.9999999511055648E-3</v>
      </c>
      <c r="M145" s="17">
        <v>0</v>
      </c>
      <c r="N145" s="17">
        <v>0</v>
      </c>
      <c r="O145" s="17">
        <v>0</v>
      </c>
      <c r="P145" s="17">
        <v>1.1641532182693481E-10</v>
      </c>
      <c r="Q145" s="20">
        <v>0</v>
      </c>
      <c r="R145" s="20">
        <v>0</v>
      </c>
      <c r="S145" s="20">
        <v>0</v>
      </c>
      <c r="T145" s="20">
        <v>0</v>
      </c>
      <c r="U145" s="20">
        <v>0</v>
      </c>
      <c r="V145" s="20">
        <v>0</v>
      </c>
      <c r="W145" s="20">
        <v>0</v>
      </c>
      <c r="X145" s="20">
        <v>0</v>
      </c>
      <c r="Y145" s="20">
        <v>0</v>
      </c>
      <c r="Z145" s="20">
        <v>0</v>
      </c>
      <c r="AA145" s="20">
        <v>0</v>
      </c>
      <c r="AB145" s="20">
        <v>0</v>
      </c>
      <c r="AC145" s="17">
        <v>0</v>
      </c>
      <c r="AD145" s="17">
        <v>0</v>
      </c>
      <c r="AE145" s="17">
        <v>0</v>
      </c>
      <c r="AF145" s="17">
        <v>0</v>
      </c>
      <c r="AG145" s="17">
        <v>-9.9999999983992893E-3</v>
      </c>
      <c r="AH145" s="17">
        <v>0</v>
      </c>
      <c r="AI145" s="17">
        <v>-1.0000000002037268E-2</v>
      </c>
      <c r="AJ145" s="17">
        <v>0</v>
      </c>
      <c r="AK145" s="17">
        <v>0</v>
      </c>
      <c r="AL145" s="17">
        <v>0</v>
      </c>
      <c r="AM145" s="17">
        <v>0</v>
      </c>
      <c r="AN145" s="17">
        <v>0</v>
      </c>
      <c r="AO145" s="20">
        <f t="shared" si="23"/>
        <v>0</v>
      </c>
      <c r="AP145" s="20">
        <f t="shared" si="25"/>
        <v>-1.1641532182693481E-10</v>
      </c>
      <c r="AQ145" s="20">
        <f t="shared" si="25"/>
        <v>-5.8207660913467407E-11</v>
      </c>
      <c r="AR145" s="20">
        <f t="shared" si="25"/>
        <v>-5.8207660913467407E-11</v>
      </c>
      <c r="AS145" s="20">
        <f t="shared" si="25"/>
        <v>-2.0000000007712515E-2</v>
      </c>
      <c r="AT145" s="20">
        <f t="shared" si="25"/>
        <v>0</v>
      </c>
      <c r="AU145" s="20">
        <f t="shared" si="25"/>
        <v>-2.0000000069558155E-2</v>
      </c>
      <c r="AV145" s="20">
        <f t="shared" si="25"/>
        <v>9.9999999511055648E-3</v>
      </c>
      <c r="AW145" s="20">
        <f t="shared" si="25"/>
        <v>0</v>
      </c>
      <c r="AX145" s="20">
        <f t="shared" si="25"/>
        <v>0</v>
      </c>
      <c r="AY145" s="20">
        <f t="shared" si="25"/>
        <v>0</v>
      </c>
      <c r="AZ145" s="20">
        <f t="shared" ref="AZ145" si="38">P145+AB145+AN145</f>
        <v>1.1641532182693481E-10</v>
      </c>
      <c r="BA145" s="17">
        <v>0</v>
      </c>
      <c r="BB145" s="17">
        <v>0</v>
      </c>
      <c r="BC145" s="17">
        <v>0</v>
      </c>
      <c r="BD145" s="17">
        <v>0</v>
      </c>
      <c r="BE145" s="17">
        <v>0</v>
      </c>
      <c r="BF145" s="17">
        <v>0</v>
      </c>
      <c r="BG145" s="17">
        <v>0</v>
      </c>
      <c r="BH145" s="17">
        <v>0</v>
      </c>
      <c r="BI145" s="17">
        <v>0</v>
      </c>
      <c r="BJ145" s="17">
        <v>0</v>
      </c>
      <c r="BK145" s="17">
        <v>0</v>
      </c>
      <c r="BL145" s="17">
        <v>0</v>
      </c>
      <c r="BM145" s="20">
        <f t="shared" si="24"/>
        <v>0</v>
      </c>
      <c r="BN145" s="20">
        <f t="shared" si="26"/>
        <v>-1.1641532182693481E-10</v>
      </c>
      <c r="BO145" s="20">
        <f t="shared" si="26"/>
        <v>-5.8207660913467407E-11</v>
      </c>
      <c r="BP145" s="20">
        <f t="shared" si="26"/>
        <v>-5.8207660913467407E-11</v>
      </c>
      <c r="BQ145" s="20">
        <f t="shared" si="26"/>
        <v>-2.0000000007712515E-2</v>
      </c>
      <c r="BR145" s="20">
        <f t="shared" si="26"/>
        <v>0</v>
      </c>
      <c r="BS145" s="20">
        <f t="shared" si="26"/>
        <v>-2.0000000069558155E-2</v>
      </c>
      <c r="BT145" s="20">
        <f t="shared" si="26"/>
        <v>9.9999999511055648E-3</v>
      </c>
      <c r="BU145" s="20">
        <f t="shared" si="26"/>
        <v>0</v>
      </c>
      <c r="BV145" s="20">
        <f t="shared" si="26"/>
        <v>0</v>
      </c>
      <c r="BW145" s="20">
        <f t="shared" si="26"/>
        <v>0</v>
      </c>
      <c r="BX145" s="20">
        <f t="shared" ref="BX145" si="39">AZ145+BL145</f>
        <v>1.1641532182693481E-10</v>
      </c>
      <c r="BY145" s="17">
        <f t="shared" si="34"/>
        <v>-1.0000000242143869E-2</v>
      </c>
      <c r="BZ145" s="17">
        <f t="shared" si="35"/>
        <v>0</v>
      </c>
      <c r="CA145" s="17">
        <f t="shared" si="36"/>
        <v>-2.0000000000436557E-2</v>
      </c>
      <c r="CB145" s="17">
        <f t="shared" si="37"/>
        <v>-3.0000000242580427E-2</v>
      </c>
    </row>
    <row r="146" spans="1:80" x14ac:dyDescent="0.25">
      <c r="A146" t="str">
        <f t="shared" si="22"/>
        <v>WEYR.WEY1</v>
      </c>
      <c r="B146" s="1" t="s">
        <v>215</v>
      </c>
      <c r="C146" s="1" t="s">
        <v>214</v>
      </c>
      <c r="D146" s="1" t="s">
        <v>214</v>
      </c>
      <c r="E146" s="17">
        <v>-4.0000000000000036E-2</v>
      </c>
      <c r="F146" s="17">
        <v>0</v>
      </c>
      <c r="G146" s="17">
        <v>0</v>
      </c>
      <c r="H146" s="17">
        <v>-4.0000000000000036E-2</v>
      </c>
      <c r="I146" s="17">
        <v>0</v>
      </c>
      <c r="J146" s="17">
        <v>0</v>
      </c>
      <c r="K146" s="17">
        <v>0</v>
      </c>
      <c r="L146" s="17">
        <v>0</v>
      </c>
      <c r="M146" s="17">
        <v>0</v>
      </c>
      <c r="N146" s="17">
        <v>0</v>
      </c>
      <c r="O146" s="17">
        <v>-0.14000000000000057</v>
      </c>
      <c r="P146" s="17">
        <v>-4.0000000000000924E-2</v>
      </c>
      <c r="Q146" s="20">
        <v>-1.0000000000000009E-2</v>
      </c>
      <c r="R146" s="20">
        <v>0</v>
      </c>
      <c r="S146" s="20">
        <v>0</v>
      </c>
      <c r="T146" s="20">
        <v>0</v>
      </c>
      <c r="U146" s="20">
        <v>0</v>
      </c>
      <c r="V146" s="20">
        <v>0</v>
      </c>
      <c r="W146" s="20">
        <v>0</v>
      </c>
      <c r="X146" s="20">
        <v>0</v>
      </c>
      <c r="Y146" s="20">
        <v>0</v>
      </c>
      <c r="Z146" s="20">
        <v>0</v>
      </c>
      <c r="AA146" s="20">
        <v>-1.0000000000000009E-2</v>
      </c>
      <c r="AB146" s="20">
        <v>0</v>
      </c>
      <c r="AC146" s="17">
        <v>-9.9999999999997868E-3</v>
      </c>
      <c r="AD146" s="17">
        <v>0</v>
      </c>
      <c r="AE146" s="17">
        <v>0</v>
      </c>
      <c r="AF146" s="17">
        <v>-2.0000000000000018E-2</v>
      </c>
      <c r="AG146" s="17">
        <v>0</v>
      </c>
      <c r="AH146" s="17">
        <v>0</v>
      </c>
      <c r="AI146" s="17">
        <v>0</v>
      </c>
      <c r="AJ146" s="17">
        <v>0</v>
      </c>
      <c r="AK146" s="17">
        <v>0</v>
      </c>
      <c r="AL146" s="17">
        <v>0</v>
      </c>
      <c r="AM146" s="17">
        <v>-4.0000000000000036E-2</v>
      </c>
      <c r="AN146" s="17">
        <v>-1.0000000000000009E-2</v>
      </c>
      <c r="AO146" s="20">
        <f t="shared" si="23"/>
        <v>-5.9999999999999831E-2</v>
      </c>
      <c r="AP146" s="20">
        <f t="shared" si="23"/>
        <v>0</v>
      </c>
      <c r="AQ146" s="20">
        <f t="shared" si="23"/>
        <v>0</v>
      </c>
      <c r="AR146" s="20">
        <f t="shared" si="23"/>
        <v>-6.0000000000000053E-2</v>
      </c>
      <c r="AS146" s="20">
        <f t="shared" si="23"/>
        <v>0</v>
      </c>
      <c r="AT146" s="20">
        <f t="shared" si="23"/>
        <v>0</v>
      </c>
      <c r="AU146" s="20">
        <f t="shared" si="23"/>
        <v>0</v>
      </c>
      <c r="AV146" s="20">
        <f t="shared" si="23"/>
        <v>0</v>
      </c>
      <c r="AW146" s="20">
        <f t="shared" si="23"/>
        <v>0</v>
      </c>
      <c r="AX146" s="20">
        <f t="shared" si="23"/>
        <v>0</v>
      </c>
      <c r="AY146" s="20">
        <f t="shared" si="23"/>
        <v>-0.19000000000000061</v>
      </c>
      <c r="AZ146" s="20">
        <f t="shared" si="23"/>
        <v>-5.0000000000000933E-2</v>
      </c>
      <c r="BA146" s="17">
        <v>0</v>
      </c>
      <c r="BB146" s="17">
        <v>0</v>
      </c>
      <c r="BC146" s="17">
        <v>0</v>
      </c>
      <c r="BD146" s="17">
        <v>0</v>
      </c>
      <c r="BE146" s="17">
        <v>0</v>
      </c>
      <c r="BF146" s="17">
        <v>0</v>
      </c>
      <c r="BG146" s="17">
        <v>0</v>
      </c>
      <c r="BH146" s="17">
        <v>0</v>
      </c>
      <c r="BI146" s="17">
        <v>0</v>
      </c>
      <c r="BJ146" s="17">
        <v>0</v>
      </c>
      <c r="BK146" s="17">
        <v>0</v>
      </c>
      <c r="BL146" s="17">
        <v>0</v>
      </c>
      <c r="BM146" s="20">
        <f t="shared" si="24"/>
        <v>-5.9999999999999831E-2</v>
      </c>
      <c r="BN146" s="20">
        <f t="shared" si="24"/>
        <v>0</v>
      </c>
      <c r="BO146" s="20">
        <f t="shared" si="24"/>
        <v>0</v>
      </c>
      <c r="BP146" s="20">
        <f t="shared" si="24"/>
        <v>-6.0000000000000053E-2</v>
      </c>
      <c r="BQ146" s="20">
        <f t="shared" si="24"/>
        <v>0</v>
      </c>
      <c r="BR146" s="20">
        <f t="shared" si="24"/>
        <v>0</v>
      </c>
      <c r="BS146" s="20">
        <f t="shared" si="24"/>
        <v>0</v>
      </c>
      <c r="BT146" s="20">
        <f t="shared" si="24"/>
        <v>0</v>
      </c>
      <c r="BU146" s="20">
        <f t="shared" si="24"/>
        <v>0</v>
      </c>
      <c r="BV146" s="20">
        <f t="shared" si="24"/>
        <v>0</v>
      </c>
      <c r="BW146" s="20">
        <f t="shared" si="24"/>
        <v>-0.19000000000000061</v>
      </c>
      <c r="BX146" s="20">
        <f t="shared" si="24"/>
        <v>-5.0000000000000933E-2</v>
      </c>
      <c r="BY146" s="17">
        <f t="shared" si="34"/>
        <v>-0.26000000000000156</v>
      </c>
      <c r="BZ146" s="17">
        <f t="shared" si="35"/>
        <v>-2.0000000000000018E-2</v>
      </c>
      <c r="CA146" s="17">
        <f t="shared" si="36"/>
        <v>-7.9999999999999849E-2</v>
      </c>
      <c r="CB146" s="17">
        <f t="shared" si="37"/>
        <v>-0.36000000000000143</v>
      </c>
    </row>
    <row r="148" spans="1:80" x14ac:dyDescent="0.25">
      <c r="A148" t="s">
        <v>637</v>
      </c>
    </row>
    <row r="149" spans="1:80" x14ac:dyDescent="0.25">
      <c r="A149" t="s">
        <v>643</v>
      </c>
    </row>
    <row r="150" spans="1:80" x14ac:dyDescent="0.25">
      <c r="A150" t="s">
        <v>638</v>
      </c>
    </row>
    <row r="151" spans="1:80" x14ac:dyDescent="0.25">
      <c r="A151" t="s">
        <v>639</v>
      </c>
    </row>
    <row r="152" spans="1:80" s="1" customFormat="1" x14ac:dyDescent="0.25">
      <c r="A152" t="s">
        <v>640</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7"/>
      <c r="AD152" s="17"/>
      <c r="AE152" s="17"/>
      <c r="AF152" s="17"/>
      <c r="AG152" s="17"/>
      <c r="AH152" s="17"/>
      <c r="AI152" s="17"/>
      <c r="AJ152" s="17"/>
      <c r="AK152" s="17"/>
      <c r="AL152" s="17"/>
      <c r="AM152" s="17"/>
      <c r="AN152" s="17"/>
      <c r="AO152" s="16"/>
      <c r="AP152" s="16"/>
      <c r="AQ152" s="16"/>
      <c r="AR152" s="16"/>
      <c r="AS152" s="16"/>
      <c r="AT152" s="16"/>
      <c r="AU152" s="16"/>
      <c r="AV152" s="16"/>
      <c r="AW152" s="16"/>
      <c r="AX152" s="16"/>
      <c r="AY152" s="16"/>
      <c r="AZ152" s="16"/>
      <c r="BA152" s="17"/>
      <c r="BB152" s="17"/>
      <c r="BC152" s="17"/>
      <c r="BD152" s="17"/>
      <c r="BE152" s="17"/>
      <c r="BF152" s="17"/>
      <c r="BG152" s="17"/>
      <c r="BH152" s="17"/>
      <c r="BI152" s="17"/>
      <c r="BJ152" s="17"/>
      <c r="BK152" s="17"/>
      <c r="BL152" s="17"/>
      <c r="BM152" s="16"/>
      <c r="BN152" s="16"/>
      <c r="BO152" s="16"/>
      <c r="BP152" s="16"/>
      <c r="BQ152" s="16"/>
      <c r="BR152" s="16"/>
      <c r="BS152" s="16"/>
      <c r="BT152" s="16"/>
      <c r="BU152" s="16"/>
      <c r="BV152" s="16"/>
      <c r="BW152" s="16"/>
      <c r="BX152" s="16"/>
      <c r="BY152" s="17"/>
      <c r="BZ152" s="17"/>
      <c r="CA152" s="17"/>
      <c r="CB152" s="17"/>
    </row>
    <row r="153" spans="1:80" s="1" customFormat="1" x14ac:dyDescent="0.25">
      <c r="A153" t="s">
        <v>641</v>
      </c>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7"/>
      <c r="AD153" s="17"/>
      <c r="AE153" s="17"/>
      <c r="AF153" s="17"/>
      <c r="AG153" s="17"/>
      <c r="AH153" s="17"/>
      <c r="AI153" s="17"/>
      <c r="AJ153" s="17"/>
      <c r="AK153" s="17"/>
      <c r="AL153" s="17"/>
      <c r="AM153" s="17"/>
      <c r="AN153" s="17"/>
      <c r="AO153" s="16"/>
      <c r="AP153" s="16"/>
      <c r="AQ153" s="16"/>
      <c r="AR153" s="16"/>
      <c r="AS153" s="16"/>
      <c r="AT153" s="16"/>
      <c r="AU153" s="16"/>
      <c r="AV153" s="16"/>
      <c r="AW153" s="16"/>
      <c r="AX153" s="16"/>
      <c r="AY153" s="16"/>
      <c r="AZ153" s="16"/>
      <c r="BA153" s="17"/>
      <c r="BB153" s="17"/>
      <c r="BC153" s="17"/>
      <c r="BD153" s="17"/>
      <c r="BE153" s="17"/>
      <c r="BF153" s="17"/>
      <c r="BG153" s="17"/>
      <c r="BH153" s="17"/>
      <c r="BI153" s="17"/>
      <c r="BJ153" s="17"/>
      <c r="BK153" s="17"/>
      <c r="BL153" s="17"/>
      <c r="BM153" s="16"/>
      <c r="BN153" s="16"/>
      <c r="BO153" s="16"/>
      <c r="BP153" s="16"/>
      <c r="BQ153" s="16"/>
      <c r="BR153" s="16"/>
      <c r="BS153" s="16"/>
      <c r="BT153" s="16"/>
      <c r="BU153" s="16"/>
      <c r="BV153" s="16"/>
      <c r="BW153" s="16"/>
      <c r="BX153" s="16"/>
      <c r="BY153" s="17"/>
      <c r="BZ153" s="17"/>
      <c r="CA153" s="17"/>
      <c r="CB153" s="17"/>
    </row>
    <row r="154" spans="1:80" s="1" customFormat="1" x14ac:dyDescent="0.25">
      <c r="A154" t="s">
        <v>642</v>
      </c>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7"/>
      <c r="AD154" s="17"/>
      <c r="AE154" s="17"/>
      <c r="AF154" s="17"/>
      <c r="AG154" s="17"/>
      <c r="AH154" s="17"/>
      <c r="AI154" s="17"/>
      <c r="AJ154" s="17"/>
      <c r="AK154" s="17"/>
      <c r="AL154" s="17"/>
      <c r="AM154" s="17"/>
      <c r="AN154" s="17"/>
      <c r="AO154" s="16"/>
      <c r="AP154" s="16"/>
      <c r="AQ154" s="16"/>
      <c r="AR154" s="16"/>
      <c r="AS154" s="16"/>
      <c r="AT154" s="16"/>
      <c r="AU154" s="16"/>
      <c r="AV154" s="16"/>
      <c r="AW154" s="16"/>
      <c r="AX154" s="16"/>
      <c r="AY154" s="16"/>
      <c r="AZ154" s="16"/>
      <c r="BA154" s="17"/>
      <c r="BB154" s="17"/>
      <c r="BC154" s="17"/>
      <c r="BD154" s="17"/>
      <c r="BE154" s="17"/>
      <c r="BF154" s="17"/>
      <c r="BG154" s="17"/>
      <c r="BH154" s="17"/>
      <c r="BI154" s="17"/>
      <c r="BJ154" s="17"/>
      <c r="BK154" s="17"/>
      <c r="BL154" s="17"/>
      <c r="BM154" s="16"/>
      <c r="BN154" s="16"/>
      <c r="BO154" s="16"/>
      <c r="BP154" s="16"/>
      <c r="BQ154" s="16"/>
      <c r="BR154" s="16"/>
      <c r="BS154" s="16"/>
      <c r="BT154" s="16"/>
      <c r="BU154" s="16"/>
      <c r="BV154" s="16"/>
      <c r="BW154" s="16"/>
      <c r="BX154" s="16"/>
      <c r="BY154" s="17"/>
      <c r="BZ154" s="17"/>
      <c r="CA154" s="17"/>
      <c r="CB154"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C71B-1421-47A5-9331-EBDE5C7F2E15}">
  <dimension ref="A1:CB150"/>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840</v>
      </c>
    </row>
    <row r="2" spans="1:80" x14ac:dyDescent="0.25">
      <c r="A2" s="2" t="s">
        <v>847</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841</v>
      </c>
      <c r="BZ2" s="21" t="s">
        <v>841</v>
      </c>
      <c r="CA2" s="21" t="s">
        <v>841</v>
      </c>
      <c r="CB2" s="21" t="s">
        <v>841</v>
      </c>
    </row>
    <row r="3" spans="1:80" x14ac:dyDescent="0.25">
      <c r="E3" s="22" t="s">
        <v>798</v>
      </c>
      <c r="F3" s="23"/>
      <c r="G3" s="23"/>
      <c r="H3" s="23"/>
      <c r="I3" s="23"/>
      <c r="J3" s="23"/>
      <c r="K3" s="23"/>
      <c r="L3" s="23"/>
      <c r="M3" s="23"/>
      <c r="N3" s="23"/>
      <c r="O3" s="42">
        <f>SUM(E5:P142)</f>
        <v>-141422.5699999994</v>
      </c>
      <c r="P3" s="43"/>
      <c r="Q3" s="24" t="s">
        <v>801</v>
      </c>
      <c r="R3" s="25"/>
      <c r="S3" s="25"/>
      <c r="T3" s="25"/>
      <c r="U3" s="25"/>
      <c r="V3" s="25"/>
      <c r="W3" s="25"/>
      <c r="X3" s="25"/>
      <c r="Y3" s="25"/>
      <c r="Z3" s="25"/>
      <c r="AA3" s="44">
        <f>SUM(Q5:AB142)</f>
        <v>-7071.0900000000338</v>
      </c>
      <c r="AB3" s="45"/>
      <c r="AC3" s="15">
        <v>0.2958688150310651</v>
      </c>
      <c r="AD3" s="15">
        <v>0.29417018489407881</v>
      </c>
      <c r="AE3" s="15">
        <v>0.29263593831873635</v>
      </c>
      <c r="AF3" s="15">
        <v>0.29093730818175007</v>
      </c>
      <c r="AG3" s="15">
        <v>0.28929347256531168</v>
      </c>
      <c r="AH3" s="15">
        <v>0.28759484242832539</v>
      </c>
      <c r="AI3" s="15">
        <v>0.28574552735983222</v>
      </c>
      <c r="AJ3" s="15">
        <v>0.28362223968859934</v>
      </c>
      <c r="AK3" s="15">
        <v>0.28149895201736647</v>
      </c>
      <c r="AL3" s="15">
        <v>0.27923867804476371</v>
      </c>
      <c r="AM3" s="15">
        <v>0.27690306160640754</v>
      </c>
      <c r="AN3" s="15">
        <v>0.27464278763380484</v>
      </c>
      <c r="AO3" s="24" t="s">
        <v>806</v>
      </c>
      <c r="AP3" s="25"/>
      <c r="AQ3" s="25"/>
      <c r="AR3" s="25"/>
      <c r="AS3" s="25"/>
      <c r="AT3" s="25"/>
      <c r="AU3" s="25"/>
      <c r="AV3" s="25"/>
      <c r="AW3" s="25"/>
      <c r="AX3" s="25"/>
      <c r="AY3" s="44">
        <f>SUM(AO5:AZ142)</f>
        <v>-189718.84000000032</v>
      </c>
      <c r="AZ3" s="45"/>
      <c r="BA3" s="15">
        <v>1.66027397260274E-2</v>
      </c>
      <c r="BB3" s="15">
        <v>1.66027397260274E-2</v>
      </c>
      <c r="BC3" s="15">
        <v>1.66027397260274E-2</v>
      </c>
      <c r="BD3" s="15">
        <v>1.66027397260274E-2</v>
      </c>
      <c r="BE3" s="15">
        <v>1.66027397260274E-2</v>
      </c>
      <c r="BF3" s="15">
        <v>1.66027397260274E-2</v>
      </c>
      <c r="BG3" s="15">
        <v>1.66027397260274E-2</v>
      </c>
      <c r="BH3" s="15">
        <v>1.66027397260274E-2</v>
      </c>
      <c r="BI3" s="15">
        <v>1.66027397260274E-2</v>
      </c>
      <c r="BJ3" s="15">
        <v>1.66027397260274E-2</v>
      </c>
      <c r="BK3" s="15">
        <v>1.66027397260274E-2</v>
      </c>
      <c r="BL3" s="15">
        <v>1.66027397260274E-2</v>
      </c>
      <c r="BM3" s="24" t="s">
        <v>813</v>
      </c>
      <c r="BN3" s="25"/>
      <c r="BO3" s="25"/>
      <c r="BP3" s="25"/>
      <c r="BQ3" s="25"/>
      <c r="BR3" s="25"/>
      <c r="BS3" s="25"/>
      <c r="BT3" s="25"/>
      <c r="BU3" s="25"/>
      <c r="BV3" s="25"/>
      <c r="BW3" s="44">
        <f>SUM(BM5:BX142)</f>
        <v>-192066.76000000091</v>
      </c>
      <c r="BX3" s="45"/>
      <c r="BY3" s="26" t="s">
        <v>634</v>
      </c>
      <c r="BZ3" s="26" t="s">
        <v>644</v>
      </c>
      <c r="CA3" s="26" t="s">
        <v>635</v>
      </c>
      <c r="CB3" s="26" t="s">
        <v>633</v>
      </c>
    </row>
    <row r="4" spans="1:80" x14ac:dyDescent="0.25">
      <c r="A4" s="3" t="s">
        <v>216</v>
      </c>
      <c r="B4" s="4" t="s">
        <v>0</v>
      </c>
      <c r="C4" s="4" t="s">
        <v>1</v>
      </c>
      <c r="D4" s="4" t="s">
        <v>2</v>
      </c>
      <c r="E4" s="13">
        <v>40179</v>
      </c>
      <c r="F4" s="13">
        <v>40210</v>
      </c>
      <c r="G4" s="13">
        <v>40238</v>
      </c>
      <c r="H4" s="13">
        <v>40269</v>
      </c>
      <c r="I4" s="13">
        <v>40299</v>
      </c>
      <c r="J4" s="13">
        <v>40330</v>
      </c>
      <c r="K4" s="13">
        <v>40360</v>
      </c>
      <c r="L4" s="13">
        <v>40391</v>
      </c>
      <c r="M4" s="13">
        <v>40422</v>
      </c>
      <c r="N4" s="13">
        <v>40452</v>
      </c>
      <c r="O4" s="13">
        <v>40483</v>
      </c>
      <c r="P4" s="13">
        <v>40513</v>
      </c>
      <c r="Q4" s="14">
        <v>40179</v>
      </c>
      <c r="R4" s="14">
        <v>40210</v>
      </c>
      <c r="S4" s="14">
        <v>40238</v>
      </c>
      <c r="T4" s="14">
        <v>40269</v>
      </c>
      <c r="U4" s="14">
        <v>40299</v>
      </c>
      <c r="V4" s="14">
        <v>40330</v>
      </c>
      <c r="W4" s="14">
        <v>40360</v>
      </c>
      <c r="X4" s="14">
        <v>40391</v>
      </c>
      <c r="Y4" s="14">
        <v>40422</v>
      </c>
      <c r="Z4" s="14">
        <v>40452</v>
      </c>
      <c r="AA4" s="14">
        <v>40483</v>
      </c>
      <c r="AB4" s="14">
        <v>40513</v>
      </c>
      <c r="AC4" s="13">
        <v>40179</v>
      </c>
      <c r="AD4" s="13">
        <v>40210</v>
      </c>
      <c r="AE4" s="13">
        <v>40238</v>
      </c>
      <c r="AF4" s="13">
        <v>40269</v>
      </c>
      <c r="AG4" s="13">
        <v>40299</v>
      </c>
      <c r="AH4" s="13">
        <v>40330</v>
      </c>
      <c r="AI4" s="13">
        <v>40360</v>
      </c>
      <c r="AJ4" s="13">
        <v>40391</v>
      </c>
      <c r="AK4" s="13">
        <v>40422</v>
      </c>
      <c r="AL4" s="13">
        <v>40452</v>
      </c>
      <c r="AM4" s="13">
        <v>40483</v>
      </c>
      <c r="AN4" s="13">
        <v>40513</v>
      </c>
      <c r="AO4" s="14">
        <v>40179</v>
      </c>
      <c r="AP4" s="14">
        <v>40210</v>
      </c>
      <c r="AQ4" s="14">
        <v>40238</v>
      </c>
      <c r="AR4" s="14">
        <v>40269</v>
      </c>
      <c r="AS4" s="14">
        <v>40299</v>
      </c>
      <c r="AT4" s="14">
        <v>40330</v>
      </c>
      <c r="AU4" s="14">
        <v>40360</v>
      </c>
      <c r="AV4" s="14">
        <v>40391</v>
      </c>
      <c r="AW4" s="14">
        <v>40422</v>
      </c>
      <c r="AX4" s="14">
        <v>40452</v>
      </c>
      <c r="AY4" s="14">
        <v>40483</v>
      </c>
      <c r="AZ4" s="14">
        <v>40513</v>
      </c>
      <c r="BA4" s="13">
        <v>40179</v>
      </c>
      <c r="BB4" s="13">
        <v>40210</v>
      </c>
      <c r="BC4" s="13">
        <v>40238</v>
      </c>
      <c r="BD4" s="13">
        <v>40269</v>
      </c>
      <c r="BE4" s="13">
        <v>40299</v>
      </c>
      <c r="BF4" s="13">
        <v>40330</v>
      </c>
      <c r="BG4" s="13">
        <v>40360</v>
      </c>
      <c r="BH4" s="13">
        <v>40391</v>
      </c>
      <c r="BI4" s="13">
        <v>40422</v>
      </c>
      <c r="BJ4" s="13">
        <v>40452</v>
      </c>
      <c r="BK4" s="13">
        <v>40483</v>
      </c>
      <c r="BL4" s="13">
        <v>40513</v>
      </c>
      <c r="BM4" s="14">
        <v>40179</v>
      </c>
      <c r="BN4" s="14">
        <v>40210</v>
      </c>
      <c r="BO4" s="14">
        <v>40238</v>
      </c>
      <c r="BP4" s="14">
        <v>40269</v>
      </c>
      <c r="BQ4" s="14">
        <v>40299</v>
      </c>
      <c r="BR4" s="14">
        <v>40330</v>
      </c>
      <c r="BS4" s="14">
        <v>40360</v>
      </c>
      <c r="BT4" s="14">
        <v>40391</v>
      </c>
      <c r="BU4" s="14">
        <v>40422</v>
      </c>
      <c r="BV4" s="14">
        <v>40452</v>
      </c>
      <c r="BW4" s="14">
        <v>40483</v>
      </c>
      <c r="BX4" s="14">
        <v>40513</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0.10999999999999988</v>
      </c>
      <c r="F5" s="17">
        <v>0</v>
      </c>
      <c r="G5" s="17">
        <v>0.18000000000000016</v>
      </c>
      <c r="H5" s="17">
        <v>4.75</v>
      </c>
      <c r="I5" s="17">
        <v>9.1600000000000108</v>
      </c>
      <c r="J5" s="17">
        <v>0.17999999999999994</v>
      </c>
      <c r="K5" s="17">
        <v>0</v>
      </c>
      <c r="L5" s="17">
        <v>1.2300000000000022</v>
      </c>
      <c r="M5" s="17">
        <v>0</v>
      </c>
      <c r="N5" s="17">
        <v>5.0000000000000044E-2</v>
      </c>
      <c r="O5" s="17">
        <v>0</v>
      </c>
      <c r="P5" s="17">
        <v>2.2600000000000016</v>
      </c>
      <c r="Q5" s="20">
        <v>1.0000000000000002E-2</v>
      </c>
      <c r="R5" s="20">
        <v>0</v>
      </c>
      <c r="S5" s="20">
        <v>9.999999999999995E-3</v>
      </c>
      <c r="T5" s="20">
        <v>0.24</v>
      </c>
      <c r="U5" s="20">
        <v>0.45999999999999996</v>
      </c>
      <c r="V5" s="20">
        <v>9.999999999999995E-3</v>
      </c>
      <c r="W5" s="20">
        <v>0</v>
      </c>
      <c r="X5" s="20">
        <v>0.06</v>
      </c>
      <c r="Y5" s="20">
        <v>0</v>
      </c>
      <c r="Z5" s="20">
        <v>0.01</v>
      </c>
      <c r="AA5" s="20">
        <v>0</v>
      </c>
      <c r="AB5" s="20">
        <v>0.10999999999999999</v>
      </c>
      <c r="AC5" s="17">
        <v>0.03</v>
      </c>
      <c r="AD5" s="17">
        <v>0</v>
      </c>
      <c r="AE5" s="17">
        <v>4.9999999999999989E-2</v>
      </c>
      <c r="AF5" s="17">
        <v>1.379999999999999</v>
      </c>
      <c r="AG5" s="17">
        <v>2.6499999999999986</v>
      </c>
      <c r="AH5" s="17">
        <v>4.9999999999999989E-2</v>
      </c>
      <c r="AI5" s="17">
        <v>0</v>
      </c>
      <c r="AJ5" s="17">
        <v>0.34999999999999987</v>
      </c>
      <c r="AK5" s="17">
        <v>0</v>
      </c>
      <c r="AL5" s="17">
        <v>9.999999999999995E-3</v>
      </c>
      <c r="AM5" s="17">
        <v>0</v>
      </c>
      <c r="AN5" s="17">
        <v>0.61999999999999966</v>
      </c>
      <c r="AO5" s="20">
        <f t="shared" ref="AO5:AZ22" si="1">E5+Q5+AC5</f>
        <v>0.14999999999999988</v>
      </c>
      <c r="AP5" s="20">
        <f t="shared" si="1"/>
        <v>0</v>
      </c>
      <c r="AQ5" s="20">
        <f t="shared" si="1"/>
        <v>0.24000000000000016</v>
      </c>
      <c r="AR5" s="20">
        <f t="shared" si="1"/>
        <v>6.3699999999999992</v>
      </c>
      <c r="AS5" s="20">
        <f t="shared" si="1"/>
        <v>12.27000000000001</v>
      </c>
      <c r="AT5" s="20">
        <f t="shared" si="1"/>
        <v>0.23999999999999994</v>
      </c>
      <c r="AU5" s="20">
        <f t="shared" si="1"/>
        <v>0</v>
      </c>
      <c r="AV5" s="20">
        <f t="shared" si="1"/>
        <v>1.6400000000000021</v>
      </c>
      <c r="AW5" s="20">
        <f t="shared" si="1"/>
        <v>0</v>
      </c>
      <c r="AX5" s="20">
        <f t="shared" si="1"/>
        <v>7.0000000000000034E-2</v>
      </c>
      <c r="AY5" s="20">
        <f t="shared" si="1"/>
        <v>0</v>
      </c>
      <c r="AZ5" s="20">
        <f t="shared" si="1"/>
        <v>2.9900000000000011</v>
      </c>
      <c r="BA5" s="17">
        <v>0</v>
      </c>
      <c r="BB5" s="17">
        <v>0</v>
      </c>
      <c r="BC5" s="17">
        <v>0</v>
      </c>
      <c r="BD5" s="17">
        <v>0.08</v>
      </c>
      <c r="BE5" s="17">
        <v>0.15</v>
      </c>
      <c r="BF5" s="17">
        <v>0</v>
      </c>
      <c r="BG5" s="17">
        <v>0</v>
      </c>
      <c r="BH5" s="17">
        <v>0.02</v>
      </c>
      <c r="BI5" s="17">
        <v>0</v>
      </c>
      <c r="BJ5" s="17">
        <v>0</v>
      </c>
      <c r="BK5" s="17">
        <v>0</v>
      </c>
      <c r="BL5" s="17">
        <v>0.04</v>
      </c>
      <c r="BM5" s="20">
        <f t="shared" ref="BM5:BX22" si="2">AO5+BA5</f>
        <v>0.14999999999999988</v>
      </c>
      <c r="BN5" s="20">
        <f t="shared" si="2"/>
        <v>0</v>
      </c>
      <c r="BO5" s="20">
        <f t="shared" si="2"/>
        <v>0.24000000000000016</v>
      </c>
      <c r="BP5" s="20">
        <f t="shared" si="2"/>
        <v>6.4499999999999993</v>
      </c>
      <c r="BQ5" s="20">
        <f t="shared" si="2"/>
        <v>12.420000000000011</v>
      </c>
      <c r="BR5" s="20">
        <f t="shared" si="2"/>
        <v>0.23999999999999994</v>
      </c>
      <c r="BS5" s="20">
        <f t="shared" si="2"/>
        <v>0</v>
      </c>
      <c r="BT5" s="20">
        <f t="shared" si="2"/>
        <v>1.6600000000000021</v>
      </c>
      <c r="BU5" s="20">
        <f t="shared" si="2"/>
        <v>0</v>
      </c>
      <c r="BV5" s="20">
        <f t="shared" si="2"/>
        <v>7.0000000000000034E-2</v>
      </c>
      <c r="BW5" s="20">
        <f t="shared" si="2"/>
        <v>0</v>
      </c>
      <c r="BX5" s="20">
        <f t="shared" si="2"/>
        <v>3.0300000000000011</v>
      </c>
      <c r="BY5" s="17">
        <f t="shared" ref="BY5:BY68" si="3">SUM(E5:P5)</f>
        <v>17.920000000000016</v>
      </c>
      <c r="BZ5" s="17">
        <f t="shared" ref="BZ5:BZ68" si="4">SUM(Q5:AB5)</f>
        <v>0.91</v>
      </c>
      <c r="CA5" s="17">
        <f>SUM(AC5:AN5,BA5:BL5)</f>
        <v>5.4299999999999971</v>
      </c>
      <c r="CB5" s="17">
        <f>SUM(BM5:BX5)</f>
        <v>24.260000000000012</v>
      </c>
    </row>
    <row r="6" spans="1:80" x14ac:dyDescent="0.25">
      <c r="A6" t="str">
        <f t="shared" si="0"/>
        <v>UNCA.0000006711</v>
      </c>
      <c r="B6" s="1" t="s">
        <v>3</v>
      </c>
      <c r="C6" s="1" t="s">
        <v>5</v>
      </c>
      <c r="D6" s="1" t="s">
        <v>5</v>
      </c>
      <c r="E6" s="17">
        <v>0</v>
      </c>
      <c r="F6" s="17">
        <v>0</v>
      </c>
      <c r="G6" s="17">
        <v>0</v>
      </c>
      <c r="H6" s="17">
        <v>0</v>
      </c>
      <c r="I6" s="17">
        <v>3.0000000000000002E-2</v>
      </c>
      <c r="J6" s="17">
        <v>0</v>
      </c>
      <c r="K6" s="17">
        <v>9.2100000000000009</v>
      </c>
      <c r="L6" s="17">
        <v>13.030000000000005</v>
      </c>
      <c r="M6" s="17">
        <v>6.53</v>
      </c>
      <c r="N6" s="17">
        <v>0.13</v>
      </c>
      <c r="O6" s="17">
        <v>0</v>
      </c>
      <c r="P6" s="17">
        <v>0</v>
      </c>
      <c r="Q6" s="20">
        <v>0</v>
      </c>
      <c r="R6" s="20">
        <v>0</v>
      </c>
      <c r="S6" s="20">
        <v>0</v>
      </c>
      <c r="T6" s="20">
        <v>0</v>
      </c>
      <c r="U6" s="20">
        <v>0</v>
      </c>
      <c r="V6" s="20">
        <v>0</v>
      </c>
      <c r="W6" s="20">
        <v>0.45999999999999996</v>
      </c>
      <c r="X6" s="20">
        <v>0.64999999999999991</v>
      </c>
      <c r="Y6" s="20">
        <v>0.32999999999999996</v>
      </c>
      <c r="Z6" s="20">
        <v>0</v>
      </c>
      <c r="AA6" s="20">
        <v>0</v>
      </c>
      <c r="AB6" s="20">
        <v>0</v>
      </c>
      <c r="AC6" s="17">
        <v>0</v>
      </c>
      <c r="AD6" s="17">
        <v>0</v>
      </c>
      <c r="AE6" s="17">
        <v>0</v>
      </c>
      <c r="AF6" s="17">
        <v>0</v>
      </c>
      <c r="AG6" s="17">
        <v>0</v>
      </c>
      <c r="AH6" s="17">
        <v>0</v>
      </c>
      <c r="AI6" s="17">
        <v>2.6300000000000003</v>
      </c>
      <c r="AJ6" s="17">
        <v>3.69</v>
      </c>
      <c r="AK6" s="17">
        <v>1.84</v>
      </c>
      <c r="AL6" s="17">
        <v>4.0000000000000008E-2</v>
      </c>
      <c r="AM6" s="17">
        <v>0</v>
      </c>
      <c r="AN6" s="17">
        <v>0</v>
      </c>
      <c r="AO6" s="20">
        <f t="shared" si="1"/>
        <v>0</v>
      </c>
      <c r="AP6" s="20">
        <f t="shared" si="1"/>
        <v>0</v>
      </c>
      <c r="AQ6" s="20">
        <f t="shared" si="1"/>
        <v>0</v>
      </c>
      <c r="AR6" s="20">
        <f t="shared" si="1"/>
        <v>0</v>
      </c>
      <c r="AS6" s="20">
        <f t="shared" si="1"/>
        <v>3.0000000000000002E-2</v>
      </c>
      <c r="AT6" s="20">
        <f t="shared" si="1"/>
        <v>0</v>
      </c>
      <c r="AU6" s="20">
        <f t="shared" si="1"/>
        <v>12.300000000000002</v>
      </c>
      <c r="AV6" s="20">
        <f t="shared" si="1"/>
        <v>17.370000000000005</v>
      </c>
      <c r="AW6" s="20">
        <f t="shared" si="1"/>
        <v>8.7000000000000011</v>
      </c>
      <c r="AX6" s="20">
        <f t="shared" si="1"/>
        <v>0.17</v>
      </c>
      <c r="AY6" s="20">
        <f t="shared" si="1"/>
        <v>0</v>
      </c>
      <c r="AZ6" s="20">
        <f t="shared" si="1"/>
        <v>0</v>
      </c>
      <c r="BA6" s="17">
        <v>0</v>
      </c>
      <c r="BB6" s="17">
        <v>0</v>
      </c>
      <c r="BC6" s="17">
        <v>0</v>
      </c>
      <c r="BD6" s="17">
        <v>0</v>
      </c>
      <c r="BE6" s="17">
        <v>0</v>
      </c>
      <c r="BF6" s="17">
        <v>0</v>
      </c>
      <c r="BG6" s="17">
        <v>0.15</v>
      </c>
      <c r="BH6" s="17">
        <v>0.22</v>
      </c>
      <c r="BI6" s="17">
        <v>0.11</v>
      </c>
      <c r="BJ6" s="17">
        <v>0</v>
      </c>
      <c r="BK6" s="17">
        <v>0</v>
      </c>
      <c r="BL6" s="17">
        <v>0</v>
      </c>
      <c r="BM6" s="20">
        <f t="shared" si="2"/>
        <v>0</v>
      </c>
      <c r="BN6" s="20">
        <f t="shared" si="2"/>
        <v>0</v>
      </c>
      <c r="BO6" s="20">
        <f t="shared" si="2"/>
        <v>0</v>
      </c>
      <c r="BP6" s="20">
        <f t="shared" si="2"/>
        <v>0</v>
      </c>
      <c r="BQ6" s="20">
        <f t="shared" si="2"/>
        <v>3.0000000000000002E-2</v>
      </c>
      <c r="BR6" s="20">
        <f t="shared" si="2"/>
        <v>0</v>
      </c>
      <c r="BS6" s="20">
        <f t="shared" si="2"/>
        <v>12.450000000000003</v>
      </c>
      <c r="BT6" s="20">
        <f t="shared" si="2"/>
        <v>17.590000000000003</v>
      </c>
      <c r="BU6" s="20">
        <f t="shared" si="2"/>
        <v>8.81</v>
      </c>
      <c r="BV6" s="20">
        <f t="shared" si="2"/>
        <v>0.17</v>
      </c>
      <c r="BW6" s="20">
        <f t="shared" si="2"/>
        <v>0</v>
      </c>
      <c r="BX6" s="20">
        <f t="shared" si="2"/>
        <v>0</v>
      </c>
      <c r="BY6" s="17">
        <f t="shared" si="3"/>
        <v>28.930000000000003</v>
      </c>
      <c r="BZ6" s="17">
        <f t="shared" si="4"/>
        <v>1.44</v>
      </c>
      <c r="CA6" s="17">
        <f t="shared" ref="CA6:CA69" si="5">SUM(AC6:AN6,BA6:BL6)</f>
        <v>8.68</v>
      </c>
      <c r="CB6" s="17">
        <f t="shared" ref="CB6:CB69" si="6">SUM(BM6:BX6)</f>
        <v>39.050000000000011</v>
      </c>
    </row>
    <row r="7" spans="1:80" x14ac:dyDescent="0.25">
      <c r="A7" t="str">
        <f t="shared" si="0"/>
        <v>UNCA.0000022911</v>
      </c>
      <c r="B7" s="1" t="s">
        <v>3</v>
      </c>
      <c r="C7" s="1" t="s">
        <v>6</v>
      </c>
      <c r="D7" s="1" t="s">
        <v>6</v>
      </c>
      <c r="E7" s="17">
        <v>0.16000000000000003</v>
      </c>
      <c r="F7" s="17">
        <v>0.05</v>
      </c>
      <c r="G7" s="17">
        <v>2.4899999999999984</v>
      </c>
      <c r="H7" s="17">
        <v>1.080000000000001</v>
      </c>
      <c r="I7" s="17">
        <v>70.549999999999955</v>
      </c>
      <c r="J7" s="17">
        <v>55.94</v>
      </c>
      <c r="K7" s="17">
        <v>57.269999999999996</v>
      </c>
      <c r="L7" s="17">
        <v>38.349999999999994</v>
      </c>
      <c r="M7" s="17">
        <v>56.049999999999983</v>
      </c>
      <c r="N7" s="17">
        <v>5</v>
      </c>
      <c r="O7" s="17">
        <v>2.6899999999999977</v>
      </c>
      <c r="P7" s="17">
        <v>0.56000000000000005</v>
      </c>
      <c r="Q7" s="20">
        <v>9.9999999999999985E-3</v>
      </c>
      <c r="R7" s="20">
        <v>0</v>
      </c>
      <c r="S7" s="20">
        <v>0.12</v>
      </c>
      <c r="T7" s="20">
        <v>0.06</v>
      </c>
      <c r="U7" s="20">
        <v>3.5299999999999994</v>
      </c>
      <c r="V7" s="20">
        <v>2.8</v>
      </c>
      <c r="W7" s="20">
        <v>2.8599999999999994</v>
      </c>
      <c r="X7" s="20">
        <v>1.92</v>
      </c>
      <c r="Y7" s="20">
        <v>2.8000000000000007</v>
      </c>
      <c r="Z7" s="20">
        <v>0.25000000000000006</v>
      </c>
      <c r="AA7" s="20">
        <v>0.12999999999999998</v>
      </c>
      <c r="AB7" s="20">
        <v>0.03</v>
      </c>
      <c r="AC7" s="17">
        <v>5.0000000000000017E-2</v>
      </c>
      <c r="AD7" s="17">
        <v>2.0000000000000004E-2</v>
      </c>
      <c r="AE7" s="17">
        <v>0.72</v>
      </c>
      <c r="AF7" s="17">
        <v>0.32000000000000006</v>
      </c>
      <c r="AG7" s="17">
        <v>20.409999999999997</v>
      </c>
      <c r="AH7" s="17">
        <v>16.089999999999996</v>
      </c>
      <c r="AI7" s="17">
        <v>16.369999999999997</v>
      </c>
      <c r="AJ7" s="17">
        <v>10.880000000000003</v>
      </c>
      <c r="AK7" s="17">
        <v>15.770000000000003</v>
      </c>
      <c r="AL7" s="17">
        <v>1.3899999999999997</v>
      </c>
      <c r="AM7" s="17">
        <v>0.74999999999999978</v>
      </c>
      <c r="AN7" s="17">
        <v>0.15999999999999998</v>
      </c>
      <c r="AO7" s="20">
        <f t="shared" si="1"/>
        <v>0.22000000000000006</v>
      </c>
      <c r="AP7" s="20">
        <f t="shared" si="1"/>
        <v>7.0000000000000007E-2</v>
      </c>
      <c r="AQ7" s="20">
        <f t="shared" si="1"/>
        <v>3.3299999999999983</v>
      </c>
      <c r="AR7" s="20">
        <f t="shared" si="1"/>
        <v>1.4600000000000011</v>
      </c>
      <c r="AS7" s="20">
        <f t="shared" si="1"/>
        <v>94.489999999999952</v>
      </c>
      <c r="AT7" s="20">
        <f t="shared" si="1"/>
        <v>74.829999999999984</v>
      </c>
      <c r="AU7" s="20">
        <f t="shared" si="1"/>
        <v>76.5</v>
      </c>
      <c r="AV7" s="20">
        <f t="shared" si="1"/>
        <v>51.15</v>
      </c>
      <c r="AW7" s="20">
        <f t="shared" si="1"/>
        <v>74.619999999999976</v>
      </c>
      <c r="AX7" s="20">
        <f t="shared" si="1"/>
        <v>6.64</v>
      </c>
      <c r="AY7" s="20">
        <f t="shared" si="1"/>
        <v>3.5699999999999976</v>
      </c>
      <c r="AZ7" s="20">
        <f t="shared" si="1"/>
        <v>0.75</v>
      </c>
      <c r="BA7" s="17">
        <v>0</v>
      </c>
      <c r="BB7" s="17">
        <v>0</v>
      </c>
      <c r="BC7" s="17">
        <v>0.04</v>
      </c>
      <c r="BD7" s="17">
        <v>0.02</v>
      </c>
      <c r="BE7" s="17">
        <v>1.17</v>
      </c>
      <c r="BF7" s="17">
        <v>0.93</v>
      </c>
      <c r="BG7" s="17">
        <v>0.95</v>
      </c>
      <c r="BH7" s="17">
        <v>0.64</v>
      </c>
      <c r="BI7" s="17">
        <v>0.93</v>
      </c>
      <c r="BJ7" s="17">
        <v>0.08</v>
      </c>
      <c r="BK7" s="17">
        <v>0.04</v>
      </c>
      <c r="BL7" s="17">
        <v>0.01</v>
      </c>
      <c r="BM7" s="20">
        <f t="shared" si="2"/>
        <v>0.22000000000000006</v>
      </c>
      <c r="BN7" s="20">
        <f t="shared" si="2"/>
        <v>7.0000000000000007E-2</v>
      </c>
      <c r="BO7" s="20">
        <f t="shared" si="2"/>
        <v>3.3699999999999983</v>
      </c>
      <c r="BP7" s="20">
        <f t="shared" si="2"/>
        <v>1.4800000000000011</v>
      </c>
      <c r="BQ7" s="20">
        <f t="shared" si="2"/>
        <v>95.659999999999954</v>
      </c>
      <c r="BR7" s="20">
        <f t="shared" si="2"/>
        <v>75.759999999999991</v>
      </c>
      <c r="BS7" s="20">
        <f t="shared" si="2"/>
        <v>77.45</v>
      </c>
      <c r="BT7" s="20">
        <f t="shared" si="2"/>
        <v>51.79</v>
      </c>
      <c r="BU7" s="20">
        <f t="shared" si="2"/>
        <v>75.549999999999983</v>
      </c>
      <c r="BV7" s="20">
        <f t="shared" si="2"/>
        <v>6.72</v>
      </c>
      <c r="BW7" s="20">
        <f t="shared" si="2"/>
        <v>3.6099999999999977</v>
      </c>
      <c r="BX7" s="20">
        <f t="shared" si="2"/>
        <v>0.76</v>
      </c>
      <c r="BY7" s="17">
        <f t="shared" si="3"/>
        <v>290.18999999999994</v>
      </c>
      <c r="BZ7" s="17">
        <f t="shared" si="4"/>
        <v>14.51</v>
      </c>
      <c r="CA7" s="17">
        <f t="shared" si="5"/>
        <v>87.740000000000023</v>
      </c>
      <c r="CB7" s="17">
        <f t="shared" si="6"/>
        <v>392.43999999999994</v>
      </c>
    </row>
    <row r="8" spans="1:80" x14ac:dyDescent="0.25">
      <c r="A8" t="str">
        <f t="shared" si="0"/>
        <v>UNCA.0000025611</v>
      </c>
      <c r="B8" s="1" t="s">
        <v>3</v>
      </c>
      <c r="C8" s="1" t="s">
        <v>7</v>
      </c>
      <c r="D8" s="1" t="s">
        <v>7</v>
      </c>
      <c r="E8" s="17">
        <v>0</v>
      </c>
      <c r="F8" s="17">
        <v>0</v>
      </c>
      <c r="G8" s="17">
        <v>0</v>
      </c>
      <c r="H8" s="17">
        <v>0</v>
      </c>
      <c r="I8" s="17">
        <v>0</v>
      </c>
      <c r="J8" s="17">
        <v>0</v>
      </c>
      <c r="K8" s="17">
        <v>0</v>
      </c>
      <c r="L8" s="17">
        <v>0</v>
      </c>
      <c r="M8" s="17">
        <v>0</v>
      </c>
      <c r="N8" s="17">
        <v>0</v>
      </c>
      <c r="O8" s="17">
        <v>0</v>
      </c>
      <c r="P8" s="17">
        <v>-42.14</v>
      </c>
      <c r="Q8" s="20">
        <v>0</v>
      </c>
      <c r="R8" s="20">
        <v>0</v>
      </c>
      <c r="S8" s="20">
        <v>0</v>
      </c>
      <c r="T8" s="20">
        <v>0</v>
      </c>
      <c r="U8" s="20">
        <v>0</v>
      </c>
      <c r="V8" s="20">
        <v>0</v>
      </c>
      <c r="W8" s="20">
        <v>0</v>
      </c>
      <c r="X8" s="20">
        <v>0</v>
      </c>
      <c r="Y8" s="20">
        <v>0</v>
      </c>
      <c r="Z8" s="20">
        <v>0</v>
      </c>
      <c r="AA8" s="20">
        <v>0</v>
      </c>
      <c r="AB8" s="20">
        <v>-2.11</v>
      </c>
      <c r="AC8" s="17">
        <v>0</v>
      </c>
      <c r="AD8" s="17">
        <v>0</v>
      </c>
      <c r="AE8" s="17">
        <v>0</v>
      </c>
      <c r="AF8" s="17">
        <v>0</v>
      </c>
      <c r="AG8" s="17">
        <v>0</v>
      </c>
      <c r="AH8" s="17">
        <v>0</v>
      </c>
      <c r="AI8" s="17">
        <v>0</v>
      </c>
      <c r="AJ8" s="17">
        <v>0</v>
      </c>
      <c r="AK8" s="17">
        <v>0</v>
      </c>
      <c r="AL8" s="17">
        <v>0</v>
      </c>
      <c r="AM8" s="17">
        <v>0</v>
      </c>
      <c r="AN8" s="17">
        <v>-11.58</v>
      </c>
      <c r="AO8" s="20">
        <f t="shared" si="1"/>
        <v>0</v>
      </c>
      <c r="AP8" s="20">
        <f t="shared" si="1"/>
        <v>0</v>
      </c>
      <c r="AQ8" s="20">
        <f t="shared" si="1"/>
        <v>0</v>
      </c>
      <c r="AR8" s="20">
        <f t="shared" si="1"/>
        <v>0</v>
      </c>
      <c r="AS8" s="20">
        <f t="shared" si="1"/>
        <v>0</v>
      </c>
      <c r="AT8" s="20">
        <f t="shared" si="1"/>
        <v>0</v>
      </c>
      <c r="AU8" s="20">
        <f t="shared" si="1"/>
        <v>0</v>
      </c>
      <c r="AV8" s="20">
        <f t="shared" si="1"/>
        <v>0</v>
      </c>
      <c r="AW8" s="20">
        <f t="shared" si="1"/>
        <v>0</v>
      </c>
      <c r="AX8" s="20">
        <f t="shared" si="1"/>
        <v>0</v>
      </c>
      <c r="AY8" s="20">
        <f t="shared" si="1"/>
        <v>0</v>
      </c>
      <c r="AZ8" s="20">
        <f t="shared" si="1"/>
        <v>-55.83</v>
      </c>
      <c r="BA8" s="17">
        <v>0</v>
      </c>
      <c r="BB8" s="17">
        <v>0</v>
      </c>
      <c r="BC8" s="17">
        <v>0</v>
      </c>
      <c r="BD8" s="17">
        <v>0</v>
      </c>
      <c r="BE8" s="17">
        <v>0</v>
      </c>
      <c r="BF8" s="17">
        <v>0</v>
      </c>
      <c r="BG8" s="17">
        <v>0</v>
      </c>
      <c r="BH8" s="17">
        <v>0</v>
      </c>
      <c r="BI8" s="17">
        <v>0</v>
      </c>
      <c r="BJ8" s="17">
        <v>0</v>
      </c>
      <c r="BK8" s="17">
        <v>0</v>
      </c>
      <c r="BL8" s="17">
        <v>-0.7</v>
      </c>
      <c r="BM8" s="20">
        <f t="shared" si="2"/>
        <v>0</v>
      </c>
      <c r="BN8" s="20">
        <f t="shared" si="2"/>
        <v>0</v>
      </c>
      <c r="BO8" s="20">
        <f t="shared" si="2"/>
        <v>0</v>
      </c>
      <c r="BP8" s="20">
        <f t="shared" si="2"/>
        <v>0</v>
      </c>
      <c r="BQ8" s="20">
        <f t="shared" si="2"/>
        <v>0</v>
      </c>
      <c r="BR8" s="20">
        <f t="shared" si="2"/>
        <v>0</v>
      </c>
      <c r="BS8" s="20">
        <f t="shared" si="2"/>
        <v>0</v>
      </c>
      <c r="BT8" s="20">
        <f t="shared" si="2"/>
        <v>0</v>
      </c>
      <c r="BU8" s="20">
        <f t="shared" si="2"/>
        <v>0</v>
      </c>
      <c r="BV8" s="20">
        <f t="shared" si="2"/>
        <v>0</v>
      </c>
      <c r="BW8" s="20">
        <f t="shared" si="2"/>
        <v>0</v>
      </c>
      <c r="BX8" s="20">
        <f t="shared" si="2"/>
        <v>-56.53</v>
      </c>
      <c r="BY8" s="17">
        <f t="shared" si="3"/>
        <v>-42.14</v>
      </c>
      <c r="BZ8" s="17">
        <f t="shared" si="4"/>
        <v>-2.11</v>
      </c>
      <c r="CA8" s="17">
        <f t="shared" si="5"/>
        <v>-12.28</v>
      </c>
      <c r="CB8" s="17">
        <f t="shared" si="6"/>
        <v>-56.53</v>
      </c>
    </row>
    <row r="9" spans="1:80" x14ac:dyDescent="0.25">
      <c r="A9" t="str">
        <f t="shared" si="0"/>
        <v>UNCA.0000034911</v>
      </c>
      <c r="B9" s="1" t="s">
        <v>3</v>
      </c>
      <c r="C9" s="1" t="s">
        <v>9</v>
      </c>
      <c r="D9" s="1" t="s">
        <v>9</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0</v>
      </c>
      <c r="BZ9" s="17">
        <f t="shared" si="4"/>
        <v>0</v>
      </c>
      <c r="CA9" s="17">
        <f t="shared" si="5"/>
        <v>0</v>
      </c>
      <c r="CB9" s="17">
        <f t="shared" si="6"/>
        <v>0</v>
      </c>
    </row>
    <row r="10" spans="1:80" x14ac:dyDescent="0.25">
      <c r="A10" t="str">
        <f t="shared" si="0"/>
        <v>UNCA.0000038511</v>
      </c>
      <c r="B10" s="1" t="s">
        <v>3</v>
      </c>
      <c r="C10" s="1" t="s">
        <v>10</v>
      </c>
      <c r="D10" s="1" t="s">
        <v>10</v>
      </c>
      <c r="E10" s="17">
        <v>-2.9000000000000004</v>
      </c>
      <c r="F10" s="17">
        <v>-0.02</v>
      </c>
      <c r="G10" s="17">
        <v>0</v>
      </c>
      <c r="H10" s="17">
        <v>0</v>
      </c>
      <c r="I10" s="17">
        <v>0</v>
      </c>
      <c r="J10" s="17">
        <v>0</v>
      </c>
      <c r="K10" s="17">
        <v>0</v>
      </c>
      <c r="L10" s="17">
        <v>0</v>
      </c>
      <c r="M10" s="17">
        <v>0</v>
      </c>
      <c r="N10" s="17">
        <v>0</v>
      </c>
      <c r="O10" s="17">
        <v>0</v>
      </c>
      <c r="P10" s="17">
        <v>0</v>
      </c>
      <c r="Q10" s="20">
        <v>-0.14000000000000001</v>
      </c>
      <c r="R10" s="20">
        <v>0</v>
      </c>
      <c r="S10" s="20">
        <v>0</v>
      </c>
      <c r="T10" s="20">
        <v>0</v>
      </c>
      <c r="U10" s="20">
        <v>0</v>
      </c>
      <c r="V10" s="20">
        <v>0</v>
      </c>
      <c r="W10" s="20">
        <v>0</v>
      </c>
      <c r="X10" s="20">
        <v>0</v>
      </c>
      <c r="Y10" s="20">
        <v>0</v>
      </c>
      <c r="Z10" s="20">
        <v>0</v>
      </c>
      <c r="AA10" s="20">
        <v>0</v>
      </c>
      <c r="AB10" s="20">
        <v>0</v>
      </c>
      <c r="AC10" s="17">
        <v>-0.85000000000000009</v>
      </c>
      <c r="AD10" s="17">
        <v>0</v>
      </c>
      <c r="AE10" s="17">
        <v>0</v>
      </c>
      <c r="AF10" s="17">
        <v>0</v>
      </c>
      <c r="AG10" s="17">
        <v>0</v>
      </c>
      <c r="AH10" s="17">
        <v>0</v>
      </c>
      <c r="AI10" s="17">
        <v>0</v>
      </c>
      <c r="AJ10" s="17">
        <v>0</v>
      </c>
      <c r="AK10" s="17">
        <v>0</v>
      </c>
      <c r="AL10" s="17">
        <v>0</v>
      </c>
      <c r="AM10" s="17">
        <v>0</v>
      </c>
      <c r="AN10" s="17">
        <v>0</v>
      </c>
      <c r="AO10" s="20">
        <f t="shared" si="1"/>
        <v>-3.8900000000000006</v>
      </c>
      <c r="AP10" s="20">
        <f t="shared" si="1"/>
        <v>-0.02</v>
      </c>
      <c r="AQ10" s="20">
        <f t="shared" si="1"/>
        <v>0</v>
      </c>
      <c r="AR10" s="20">
        <f t="shared" si="1"/>
        <v>0</v>
      </c>
      <c r="AS10" s="20">
        <f t="shared" si="1"/>
        <v>0</v>
      </c>
      <c r="AT10" s="20">
        <f t="shared" si="1"/>
        <v>0</v>
      </c>
      <c r="AU10" s="20">
        <f t="shared" si="1"/>
        <v>0</v>
      </c>
      <c r="AV10" s="20">
        <f t="shared" si="1"/>
        <v>0</v>
      </c>
      <c r="AW10" s="20">
        <f t="shared" si="1"/>
        <v>0</v>
      </c>
      <c r="AX10" s="20">
        <f t="shared" si="1"/>
        <v>0</v>
      </c>
      <c r="AY10" s="20">
        <f t="shared" si="1"/>
        <v>0</v>
      </c>
      <c r="AZ10" s="20">
        <f t="shared" si="1"/>
        <v>0</v>
      </c>
      <c r="BA10" s="17">
        <v>-0.05</v>
      </c>
      <c r="BB10" s="17">
        <v>0</v>
      </c>
      <c r="BC10" s="17">
        <v>0</v>
      </c>
      <c r="BD10" s="17">
        <v>0</v>
      </c>
      <c r="BE10" s="17">
        <v>0</v>
      </c>
      <c r="BF10" s="17">
        <v>0</v>
      </c>
      <c r="BG10" s="17">
        <v>0</v>
      </c>
      <c r="BH10" s="17">
        <v>0</v>
      </c>
      <c r="BI10" s="17">
        <v>0</v>
      </c>
      <c r="BJ10" s="17">
        <v>0</v>
      </c>
      <c r="BK10" s="17">
        <v>0</v>
      </c>
      <c r="BL10" s="17">
        <v>0</v>
      </c>
      <c r="BM10" s="20">
        <f t="shared" si="2"/>
        <v>-3.9400000000000004</v>
      </c>
      <c r="BN10" s="20">
        <f t="shared" si="2"/>
        <v>-0.02</v>
      </c>
      <c r="BO10" s="20">
        <f t="shared" si="2"/>
        <v>0</v>
      </c>
      <c r="BP10" s="20">
        <f t="shared" si="2"/>
        <v>0</v>
      </c>
      <c r="BQ10" s="20">
        <f t="shared" si="2"/>
        <v>0</v>
      </c>
      <c r="BR10" s="20">
        <f t="shared" si="2"/>
        <v>0</v>
      </c>
      <c r="BS10" s="20">
        <f t="shared" si="2"/>
        <v>0</v>
      </c>
      <c r="BT10" s="20">
        <f t="shared" si="2"/>
        <v>0</v>
      </c>
      <c r="BU10" s="20">
        <f t="shared" si="2"/>
        <v>0</v>
      </c>
      <c r="BV10" s="20">
        <f t="shared" si="2"/>
        <v>0</v>
      </c>
      <c r="BW10" s="20">
        <f t="shared" si="2"/>
        <v>0</v>
      </c>
      <c r="BX10" s="20">
        <f t="shared" si="2"/>
        <v>0</v>
      </c>
      <c r="BY10" s="17">
        <f t="shared" si="3"/>
        <v>-2.9200000000000004</v>
      </c>
      <c r="BZ10" s="17">
        <f t="shared" si="4"/>
        <v>-0.14000000000000001</v>
      </c>
      <c r="CA10" s="17">
        <f t="shared" si="5"/>
        <v>-0.90000000000000013</v>
      </c>
      <c r="CB10" s="17">
        <f t="shared" si="6"/>
        <v>-3.9600000000000004</v>
      </c>
    </row>
    <row r="11" spans="1:80" x14ac:dyDescent="0.25">
      <c r="A11" t="str">
        <f t="shared" si="0"/>
        <v>UNCA.0000039611</v>
      </c>
      <c r="B11" s="1" t="s">
        <v>3</v>
      </c>
      <c r="C11" s="1" t="s">
        <v>11</v>
      </c>
      <c r="D11" s="1" t="s">
        <v>11</v>
      </c>
      <c r="E11" s="17">
        <v>429.9399999999996</v>
      </c>
      <c r="F11" s="17">
        <v>243.75</v>
      </c>
      <c r="G11" s="17">
        <v>423.15000000000009</v>
      </c>
      <c r="H11" s="17">
        <v>374.27</v>
      </c>
      <c r="I11" s="17">
        <v>318.21000000000049</v>
      </c>
      <c r="J11" s="17">
        <v>284.68000000000006</v>
      </c>
      <c r="K11" s="17">
        <v>271.46000000000015</v>
      </c>
      <c r="L11" s="17">
        <v>141.51</v>
      </c>
      <c r="M11" s="17">
        <v>213</v>
      </c>
      <c r="N11" s="17">
        <v>480.65999999999985</v>
      </c>
      <c r="O11" s="17">
        <v>316.88999999999987</v>
      </c>
      <c r="P11" s="17">
        <v>454.34000000000015</v>
      </c>
      <c r="Q11" s="20">
        <v>21.5</v>
      </c>
      <c r="R11" s="20">
        <v>12.18</v>
      </c>
      <c r="S11" s="20">
        <v>21.159999999999997</v>
      </c>
      <c r="T11" s="20">
        <v>18.72</v>
      </c>
      <c r="U11" s="20">
        <v>15.910000000000004</v>
      </c>
      <c r="V11" s="20">
        <v>14.230000000000004</v>
      </c>
      <c r="W11" s="20">
        <v>13.57</v>
      </c>
      <c r="X11" s="20">
        <v>7.07</v>
      </c>
      <c r="Y11" s="20">
        <v>10.650000000000002</v>
      </c>
      <c r="Z11" s="20">
        <v>24.03</v>
      </c>
      <c r="AA11" s="20">
        <v>15.839999999999996</v>
      </c>
      <c r="AB11" s="20">
        <v>22.71</v>
      </c>
      <c r="AC11" s="17">
        <v>127.20999999999998</v>
      </c>
      <c r="AD11" s="17">
        <v>71.699999999999989</v>
      </c>
      <c r="AE11" s="17">
        <v>123.82999999999998</v>
      </c>
      <c r="AF11" s="17">
        <v>108.88000000000005</v>
      </c>
      <c r="AG11" s="17">
        <v>92.06</v>
      </c>
      <c r="AH11" s="17">
        <v>81.87</v>
      </c>
      <c r="AI11" s="17">
        <v>77.569999999999993</v>
      </c>
      <c r="AJ11" s="17">
        <v>40.13000000000001</v>
      </c>
      <c r="AK11" s="17">
        <v>59.960000000000008</v>
      </c>
      <c r="AL11" s="17">
        <v>134.20999999999998</v>
      </c>
      <c r="AM11" s="17">
        <v>87.740000000000009</v>
      </c>
      <c r="AN11" s="17">
        <v>124.78000000000003</v>
      </c>
      <c r="AO11" s="20">
        <f t="shared" si="1"/>
        <v>578.64999999999964</v>
      </c>
      <c r="AP11" s="20">
        <f t="shared" si="1"/>
        <v>327.63</v>
      </c>
      <c r="AQ11" s="20">
        <f t="shared" si="1"/>
        <v>568.1400000000001</v>
      </c>
      <c r="AR11" s="20">
        <f t="shared" si="1"/>
        <v>501.87000000000006</v>
      </c>
      <c r="AS11" s="20">
        <f t="shared" si="1"/>
        <v>426.18000000000052</v>
      </c>
      <c r="AT11" s="20">
        <f t="shared" si="1"/>
        <v>380.78000000000009</v>
      </c>
      <c r="AU11" s="20">
        <f t="shared" si="1"/>
        <v>362.60000000000014</v>
      </c>
      <c r="AV11" s="20">
        <f t="shared" si="1"/>
        <v>188.70999999999998</v>
      </c>
      <c r="AW11" s="20">
        <f t="shared" si="1"/>
        <v>283.61</v>
      </c>
      <c r="AX11" s="20">
        <f t="shared" si="1"/>
        <v>638.89999999999986</v>
      </c>
      <c r="AY11" s="20">
        <f t="shared" si="1"/>
        <v>420.46999999999986</v>
      </c>
      <c r="AZ11" s="20">
        <f t="shared" si="1"/>
        <v>601.83000000000015</v>
      </c>
      <c r="BA11" s="17">
        <v>7.14</v>
      </c>
      <c r="BB11" s="17">
        <v>4.05</v>
      </c>
      <c r="BC11" s="17">
        <v>7.03</v>
      </c>
      <c r="BD11" s="17">
        <v>6.21</v>
      </c>
      <c r="BE11" s="17">
        <v>5.28</v>
      </c>
      <c r="BF11" s="17">
        <v>4.7300000000000004</v>
      </c>
      <c r="BG11" s="17">
        <v>4.51</v>
      </c>
      <c r="BH11" s="17">
        <v>2.35</v>
      </c>
      <c r="BI11" s="17">
        <v>3.54</v>
      </c>
      <c r="BJ11" s="17">
        <v>7.98</v>
      </c>
      <c r="BK11" s="17">
        <v>5.26</v>
      </c>
      <c r="BL11" s="17">
        <v>7.54</v>
      </c>
      <c r="BM11" s="20">
        <f t="shared" si="2"/>
        <v>585.78999999999962</v>
      </c>
      <c r="BN11" s="20">
        <f t="shared" si="2"/>
        <v>331.68</v>
      </c>
      <c r="BO11" s="20">
        <f t="shared" si="2"/>
        <v>575.17000000000007</v>
      </c>
      <c r="BP11" s="20">
        <f t="shared" si="2"/>
        <v>508.08000000000004</v>
      </c>
      <c r="BQ11" s="20">
        <f t="shared" si="2"/>
        <v>431.46000000000049</v>
      </c>
      <c r="BR11" s="20">
        <f t="shared" si="2"/>
        <v>385.5100000000001</v>
      </c>
      <c r="BS11" s="20">
        <f t="shared" si="2"/>
        <v>367.11000000000013</v>
      </c>
      <c r="BT11" s="20">
        <f t="shared" si="2"/>
        <v>191.05999999999997</v>
      </c>
      <c r="BU11" s="20">
        <f t="shared" si="2"/>
        <v>287.15000000000003</v>
      </c>
      <c r="BV11" s="20">
        <f t="shared" si="2"/>
        <v>646.87999999999988</v>
      </c>
      <c r="BW11" s="20">
        <f t="shared" si="2"/>
        <v>425.72999999999985</v>
      </c>
      <c r="BX11" s="20">
        <f t="shared" si="2"/>
        <v>609.37000000000012</v>
      </c>
      <c r="BY11" s="17">
        <f t="shared" si="3"/>
        <v>3951.86</v>
      </c>
      <c r="BZ11" s="17">
        <f t="shared" si="4"/>
        <v>197.57000000000002</v>
      </c>
      <c r="CA11" s="17">
        <f t="shared" si="5"/>
        <v>1195.56</v>
      </c>
      <c r="CB11" s="17">
        <f t="shared" si="6"/>
        <v>5344.99</v>
      </c>
    </row>
    <row r="12" spans="1:80" x14ac:dyDescent="0.25">
      <c r="A12" t="str">
        <f t="shared" si="0"/>
        <v>UNCA.0000040511</v>
      </c>
      <c r="B12" s="1" t="s">
        <v>3</v>
      </c>
      <c r="C12" s="1" t="s">
        <v>645</v>
      </c>
      <c r="D12" s="1" t="s">
        <v>645</v>
      </c>
      <c r="E12" s="17">
        <v>151.09999999999991</v>
      </c>
      <c r="F12" s="17">
        <v>83.8599999999999</v>
      </c>
      <c r="G12" s="17">
        <v>112.46000000000004</v>
      </c>
      <c r="H12" s="17">
        <v>197.08000000000038</v>
      </c>
      <c r="I12" s="17">
        <v>268.2599999999984</v>
      </c>
      <c r="J12" s="17">
        <v>320.32999999999993</v>
      </c>
      <c r="K12" s="17">
        <v>267.14999999999964</v>
      </c>
      <c r="L12" s="17">
        <v>165.82000000000016</v>
      </c>
      <c r="M12" s="17">
        <v>183.94000000000005</v>
      </c>
      <c r="N12" s="17">
        <v>205.60000000000036</v>
      </c>
      <c r="O12" s="17">
        <v>305.14000000000033</v>
      </c>
      <c r="P12" s="17">
        <v>301.15000000000055</v>
      </c>
      <c r="Q12" s="20">
        <v>7.5599999999999987</v>
      </c>
      <c r="R12" s="20">
        <v>4.1999999999999993</v>
      </c>
      <c r="S12" s="20">
        <v>5.629999999999999</v>
      </c>
      <c r="T12" s="20">
        <v>9.8500000000000014</v>
      </c>
      <c r="U12" s="20">
        <v>13.410000000000004</v>
      </c>
      <c r="V12" s="20">
        <v>16.009999999999991</v>
      </c>
      <c r="W12" s="20">
        <v>13.36</v>
      </c>
      <c r="X12" s="20">
        <v>8.2900000000000009</v>
      </c>
      <c r="Y12" s="20">
        <v>9.19</v>
      </c>
      <c r="Z12" s="20">
        <v>10.280000000000001</v>
      </c>
      <c r="AA12" s="20">
        <v>15.26</v>
      </c>
      <c r="AB12" s="20">
        <v>15.06</v>
      </c>
      <c r="AC12" s="17">
        <v>44.710000000000008</v>
      </c>
      <c r="AD12" s="17">
        <v>24.67</v>
      </c>
      <c r="AE12" s="17">
        <v>32.909999999999997</v>
      </c>
      <c r="AF12" s="17">
        <v>57.34</v>
      </c>
      <c r="AG12" s="17">
        <v>77.609999999999985</v>
      </c>
      <c r="AH12" s="17">
        <v>92.130000000000052</v>
      </c>
      <c r="AI12" s="17">
        <v>76.34</v>
      </c>
      <c r="AJ12" s="17">
        <v>47.03</v>
      </c>
      <c r="AK12" s="17">
        <v>51.78</v>
      </c>
      <c r="AL12" s="17">
        <v>57.41</v>
      </c>
      <c r="AM12" s="17">
        <v>84.490000000000009</v>
      </c>
      <c r="AN12" s="17">
        <v>82.710000000000008</v>
      </c>
      <c r="AO12" s="20">
        <f t="shared" si="1"/>
        <v>203.36999999999992</v>
      </c>
      <c r="AP12" s="20">
        <f t="shared" si="1"/>
        <v>112.7299999999999</v>
      </c>
      <c r="AQ12" s="20">
        <f t="shared" si="1"/>
        <v>151.00000000000003</v>
      </c>
      <c r="AR12" s="20">
        <f t="shared" si="1"/>
        <v>264.27000000000038</v>
      </c>
      <c r="AS12" s="20">
        <f t="shared" si="1"/>
        <v>359.27999999999838</v>
      </c>
      <c r="AT12" s="20">
        <f t="shared" si="1"/>
        <v>428.46999999999997</v>
      </c>
      <c r="AU12" s="20">
        <f t="shared" si="1"/>
        <v>356.84999999999968</v>
      </c>
      <c r="AV12" s="20">
        <f t="shared" si="1"/>
        <v>221.14000000000016</v>
      </c>
      <c r="AW12" s="20">
        <f t="shared" si="1"/>
        <v>244.91000000000005</v>
      </c>
      <c r="AX12" s="20">
        <f t="shared" si="1"/>
        <v>273.29000000000036</v>
      </c>
      <c r="AY12" s="20">
        <f t="shared" si="1"/>
        <v>404.89000000000033</v>
      </c>
      <c r="AZ12" s="20">
        <f t="shared" si="1"/>
        <v>398.92000000000053</v>
      </c>
      <c r="BA12" s="17">
        <v>2.5099999999999998</v>
      </c>
      <c r="BB12" s="17">
        <v>1.39</v>
      </c>
      <c r="BC12" s="17">
        <v>1.87</v>
      </c>
      <c r="BD12" s="17">
        <v>3.27</v>
      </c>
      <c r="BE12" s="17">
        <v>4.45</v>
      </c>
      <c r="BF12" s="17">
        <v>5.32</v>
      </c>
      <c r="BG12" s="17">
        <v>4.4400000000000004</v>
      </c>
      <c r="BH12" s="17">
        <v>2.75</v>
      </c>
      <c r="BI12" s="17">
        <v>3.05</v>
      </c>
      <c r="BJ12" s="17">
        <v>3.41</v>
      </c>
      <c r="BK12" s="17">
        <v>5.07</v>
      </c>
      <c r="BL12" s="17">
        <v>5</v>
      </c>
      <c r="BM12" s="20">
        <f t="shared" si="2"/>
        <v>205.87999999999991</v>
      </c>
      <c r="BN12" s="20">
        <f t="shared" si="2"/>
        <v>114.11999999999991</v>
      </c>
      <c r="BO12" s="20">
        <f t="shared" si="2"/>
        <v>152.87000000000003</v>
      </c>
      <c r="BP12" s="20">
        <f t="shared" si="2"/>
        <v>267.54000000000036</v>
      </c>
      <c r="BQ12" s="20">
        <f t="shared" si="2"/>
        <v>363.72999999999837</v>
      </c>
      <c r="BR12" s="20">
        <f t="shared" si="2"/>
        <v>433.78999999999996</v>
      </c>
      <c r="BS12" s="20">
        <f t="shared" si="2"/>
        <v>361.28999999999968</v>
      </c>
      <c r="BT12" s="20">
        <f t="shared" si="2"/>
        <v>223.89000000000016</v>
      </c>
      <c r="BU12" s="20">
        <f t="shared" si="2"/>
        <v>247.96000000000006</v>
      </c>
      <c r="BV12" s="20">
        <f t="shared" si="2"/>
        <v>276.70000000000039</v>
      </c>
      <c r="BW12" s="20">
        <f t="shared" si="2"/>
        <v>409.96000000000032</v>
      </c>
      <c r="BX12" s="20">
        <f t="shared" si="2"/>
        <v>403.92000000000053</v>
      </c>
      <c r="BY12" s="17">
        <f t="shared" si="3"/>
        <v>2561.8899999999994</v>
      </c>
      <c r="BZ12" s="17">
        <f t="shared" si="4"/>
        <v>128.1</v>
      </c>
      <c r="CA12" s="17">
        <f t="shared" si="5"/>
        <v>771.66000000000008</v>
      </c>
      <c r="CB12" s="17">
        <f t="shared" si="6"/>
        <v>3461.65</v>
      </c>
    </row>
    <row r="13" spans="1:80" x14ac:dyDescent="0.25">
      <c r="A13" t="str">
        <f t="shared" si="0"/>
        <v>UNCA.0000045411</v>
      </c>
      <c r="B13" s="1" t="s">
        <v>3</v>
      </c>
      <c r="C13" s="1" t="s">
        <v>12</v>
      </c>
      <c r="D13" s="1" t="s">
        <v>12</v>
      </c>
      <c r="E13" s="17">
        <v>0</v>
      </c>
      <c r="F13" s="17">
        <v>0.18999999999999995</v>
      </c>
      <c r="G13" s="17">
        <v>0.33999999999999986</v>
      </c>
      <c r="H13" s="17">
        <v>0</v>
      </c>
      <c r="I13" s="17">
        <v>0</v>
      </c>
      <c r="J13" s="17">
        <v>0.20999999999999996</v>
      </c>
      <c r="K13" s="17">
        <v>0.35000000000000009</v>
      </c>
      <c r="L13" s="17">
        <v>0</v>
      </c>
      <c r="M13" s="17">
        <v>0</v>
      </c>
      <c r="N13" s="17">
        <v>0</v>
      </c>
      <c r="O13" s="17">
        <v>0</v>
      </c>
      <c r="P13" s="17">
        <v>0</v>
      </c>
      <c r="Q13" s="20">
        <v>0</v>
      </c>
      <c r="R13" s="20">
        <v>1.0000000000000009E-2</v>
      </c>
      <c r="S13" s="20">
        <v>2.0000000000000004E-2</v>
      </c>
      <c r="T13" s="20">
        <v>0</v>
      </c>
      <c r="U13" s="20">
        <v>0</v>
      </c>
      <c r="V13" s="20">
        <v>9.999999999999995E-3</v>
      </c>
      <c r="W13" s="20">
        <v>1.999999999999999E-2</v>
      </c>
      <c r="X13" s="20">
        <v>0</v>
      </c>
      <c r="Y13" s="20">
        <v>0</v>
      </c>
      <c r="Z13" s="20">
        <v>0</v>
      </c>
      <c r="AA13" s="20">
        <v>0</v>
      </c>
      <c r="AB13" s="20">
        <v>0</v>
      </c>
      <c r="AC13" s="17">
        <v>0</v>
      </c>
      <c r="AD13" s="17">
        <v>0.06</v>
      </c>
      <c r="AE13" s="17">
        <v>9.9999999999999978E-2</v>
      </c>
      <c r="AF13" s="17">
        <v>0</v>
      </c>
      <c r="AG13" s="17">
        <v>0</v>
      </c>
      <c r="AH13" s="17">
        <v>0.06</v>
      </c>
      <c r="AI13" s="17">
        <v>0.10000000000000009</v>
      </c>
      <c r="AJ13" s="17">
        <v>0</v>
      </c>
      <c r="AK13" s="17">
        <v>0</v>
      </c>
      <c r="AL13" s="17">
        <v>0</v>
      </c>
      <c r="AM13" s="17">
        <v>0</v>
      </c>
      <c r="AN13" s="17">
        <v>0</v>
      </c>
      <c r="AO13" s="20">
        <f t="shared" si="1"/>
        <v>0</v>
      </c>
      <c r="AP13" s="20">
        <f t="shared" si="1"/>
        <v>0.25999999999999995</v>
      </c>
      <c r="AQ13" s="20">
        <f t="shared" si="1"/>
        <v>0.45999999999999985</v>
      </c>
      <c r="AR13" s="20">
        <f t="shared" si="1"/>
        <v>0</v>
      </c>
      <c r="AS13" s="20">
        <f t="shared" si="1"/>
        <v>0</v>
      </c>
      <c r="AT13" s="20">
        <f t="shared" si="1"/>
        <v>0.27999999999999997</v>
      </c>
      <c r="AU13" s="20">
        <f t="shared" si="1"/>
        <v>0.4700000000000002</v>
      </c>
      <c r="AV13" s="20">
        <f t="shared" si="1"/>
        <v>0</v>
      </c>
      <c r="AW13" s="20">
        <f t="shared" si="1"/>
        <v>0</v>
      </c>
      <c r="AX13" s="20">
        <f t="shared" si="1"/>
        <v>0</v>
      </c>
      <c r="AY13" s="20">
        <f t="shared" si="1"/>
        <v>0</v>
      </c>
      <c r="AZ13" s="20">
        <f t="shared" si="1"/>
        <v>0</v>
      </c>
      <c r="BA13" s="17">
        <v>0</v>
      </c>
      <c r="BB13" s="17">
        <v>0</v>
      </c>
      <c r="BC13" s="17">
        <v>0.01</v>
      </c>
      <c r="BD13" s="17">
        <v>0</v>
      </c>
      <c r="BE13" s="17">
        <v>0</v>
      </c>
      <c r="BF13" s="17">
        <v>0</v>
      </c>
      <c r="BG13" s="17">
        <v>0.01</v>
      </c>
      <c r="BH13" s="17">
        <v>0</v>
      </c>
      <c r="BI13" s="17">
        <v>0</v>
      </c>
      <c r="BJ13" s="17">
        <v>0</v>
      </c>
      <c r="BK13" s="17">
        <v>0</v>
      </c>
      <c r="BL13" s="17">
        <v>0</v>
      </c>
      <c r="BM13" s="20">
        <f t="shared" si="2"/>
        <v>0</v>
      </c>
      <c r="BN13" s="20">
        <f t="shared" si="2"/>
        <v>0.25999999999999995</v>
      </c>
      <c r="BO13" s="20">
        <f t="shared" si="2"/>
        <v>0.46999999999999986</v>
      </c>
      <c r="BP13" s="20">
        <f t="shared" si="2"/>
        <v>0</v>
      </c>
      <c r="BQ13" s="20">
        <f t="shared" si="2"/>
        <v>0</v>
      </c>
      <c r="BR13" s="20">
        <f t="shared" si="2"/>
        <v>0.27999999999999997</v>
      </c>
      <c r="BS13" s="20">
        <f t="shared" si="2"/>
        <v>0.4800000000000002</v>
      </c>
      <c r="BT13" s="20">
        <f t="shared" si="2"/>
        <v>0</v>
      </c>
      <c r="BU13" s="20">
        <f t="shared" si="2"/>
        <v>0</v>
      </c>
      <c r="BV13" s="20">
        <f t="shared" si="2"/>
        <v>0</v>
      </c>
      <c r="BW13" s="20">
        <f t="shared" si="2"/>
        <v>0</v>
      </c>
      <c r="BX13" s="20">
        <f t="shared" si="2"/>
        <v>0</v>
      </c>
      <c r="BY13" s="17">
        <f t="shared" si="3"/>
        <v>1.0899999999999999</v>
      </c>
      <c r="BZ13" s="17">
        <f t="shared" si="4"/>
        <v>0.06</v>
      </c>
      <c r="CA13" s="17">
        <f t="shared" si="5"/>
        <v>0.34000000000000008</v>
      </c>
      <c r="CB13" s="17">
        <f t="shared" si="6"/>
        <v>1.49</v>
      </c>
    </row>
    <row r="14" spans="1:80" x14ac:dyDescent="0.25">
      <c r="A14" t="str">
        <f t="shared" si="0"/>
        <v>UNCA.0000079301</v>
      </c>
      <c r="B14" s="1" t="s">
        <v>3</v>
      </c>
      <c r="C14" s="1" t="s">
        <v>227</v>
      </c>
      <c r="D14" s="1" t="s">
        <v>227</v>
      </c>
      <c r="E14" s="17">
        <v>0</v>
      </c>
      <c r="F14" s="17">
        <v>0</v>
      </c>
      <c r="G14" s="17">
        <v>0</v>
      </c>
      <c r="H14" s="17">
        <v>0</v>
      </c>
      <c r="I14" s="17">
        <v>0</v>
      </c>
      <c r="J14" s="17">
        <v>0</v>
      </c>
      <c r="K14" s="17">
        <v>0</v>
      </c>
      <c r="L14" s="17">
        <v>0</v>
      </c>
      <c r="M14" s="17">
        <v>0</v>
      </c>
      <c r="N14" s="17">
        <v>0</v>
      </c>
      <c r="O14" s="17">
        <v>0</v>
      </c>
      <c r="P14" s="17">
        <v>0</v>
      </c>
      <c r="Q14" s="20">
        <v>0</v>
      </c>
      <c r="R14" s="20">
        <v>0</v>
      </c>
      <c r="S14" s="20">
        <v>0</v>
      </c>
      <c r="T14" s="20">
        <v>0</v>
      </c>
      <c r="U14" s="20">
        <v>0</v>
      </c>
      <c r="V14" s="20">
        <v>0</v>
      </c>
      <c r="W14" s="20">
        <v>0</v>
      </c>
      <c r="X14" s="20">
        <v>0</v>
      </c>
      <c r="Y14" s="20">
        <v>0</v>
      </c>
      <c r="Z14" s="20">
        <v>0</v>
      </c>
      <c r="AA14" s="20">
        <v>0</v>
      </c>
      <c r="AB14" s="20">
        <v>0</v>
      </c>
      <c r="AC14" s="17">
        <v>0</v>
      </c>
      <c r="AD14" s="17">
        <v>0</v>
      </c>
      <c r="AE14" s="17">
        <v>0</v>
      </c>
      <c r="AF14" s="17">
        <v>0</v>
      </c>
      <c r="AG14" s="17">
        <v>0</v>
      </c>
      <c r="AH14" s="17">
        <v>0</v>
      </c>
      <c r="AI14" s="17">
        <v>0</v>
      </c>
      <c r="AJ14" s="17">
        <v>0</v>
      </c>
      <c r="AK14" s="17">
        <v>0</v>
      </c>
      <c r="AL14" s="17">
        <v>0</v>
      </c>
      <c r="AM14" s="17">
        <v>0</v>
      </c>
      <c r="AN14" s="17">
        <v>0</v>
      </c>
      <c r="AO14" s="20">
        <f t="shared" si="1"/>
        <v>0</v>
      </c>
      <c r="AP14" s="20">
        <f t="shared" si="1"/>
        <v>0</v>
      </c>
      <c r="AQ14" s="20">
        <f t="shared" si="1"/>
        <v>0</v>
      </c>
      <c r="AR14" s="20">
        <f t="shared" si="1"/>
        <v>0</v>
      </c>
      <c r="AS14" s="20">
        <f t="shared" si="1"/>
        <v>0</v>
      </c>
      <c r="AT14" s="20">
        <f t="shared" si="1"/>
        <v>0</v>
      </c>
      <c r="AU14" s="20">
        <f t="shared" si="1"/>
        <v>0</v>
      </c>
      <c r="AV14" s="20">
        <f t="shared" si="1"/>
        <v>0</v>
      </c>
      <c r="AW14" s="20">
        <f t="shared" si="1"/>
        <v>0</v>
      </c>
      <c r="AX14" s="20">
        <f t="shared" si="1"/>
        <v>0</v>
      </c>
      <c r="AY14" s="20">
        <f t="shared" si="1"/>
        <v>0</v>
      </c>
      <c r="AZ14" s="20">
        <f t="shared" si="1"/>
        <v>0</v>
      </c>
      <c r="BA14" s="17">
        <v>0</v>
      </c>
      <c r="BB14" s="17">
        <v>0</v>
      </c>
      <c r="BC14" s="17">
        <v>0</v>
      </c>
      <c r="BD14" s="17">
        <v>0</v>
      </c>
      <c r="BE14" s="17">
        <v>0</v>
      </c>
      <c r="BF14" s="17">
        <v>0</v>
      </c>
      <c r="BG14" s="17">
        <v>0</v>
      </c>
      <c r="BH14" s="17">
        <v>0</v>
      </c>
      <c r="BI14" s="17">
        <v>0</v>
      </c>
      <c r="BJ14" s="17">
        <v>0</v>
      </c>
      <c r="BK14" s="17">
        <v>0</v>
      </c>
      <c r="BL14" s="17">
        <v>0</v>
      </c>
      <c r="BM14" s="20">
        <f t="shared" si="2"/>
        <v>0</v>
      </c>
      <c r="BN14" s="20">
        <f t="shared" si="2"/>
        <v>0</v>
      </c>
      <c r="BO14" s="20">
        <f t="shared" si="2"/>
        <v>0</v>
      </c>
      <c r="BP14" s="20">
        <f t="shared" si="2"/>
        <v>0</v>
      </c>
      <c r="BQ14" s="20">
        <f t="shared" si="2"/>
        <v>0</v>
      </c>
      <c r="BR14" s="20">
        <f t="shared" si="2"/>
        <v>0</v>
      </c>
      <c r="BS14" s="20">
        <f t="shared" si="2"/>
        <v>0</v>
      </c>
      <c r="BT14" s="20">
        <f t="shared" si="2"/>
        <v>0</v>
      </c>
      <c r="BU14" s="20">
        <f t="shared" si="2"/>
        <v>0</v>
      </c>
      <c r="BV14" s="20">
        <f t="shared" si="2"/>
        <v>0</v>
      </c>
      <c r="BW14" s="20">
        <f t="shared" si="2"/>
        <v>0</v>
      </c>
      <c r="BX14" s="20">
        <f t="shared" si="2"/>
        <v>0</v>
      </c>
      <c r="BY14" s="17">
        <f t="shared" si="3"/>
        <v>0</v>
      </c>
      <c r="BZ14" s="17">
        <f t="shared" si="4"/>
        <v>0</v>
      </c>
      <c r="CA14" s="17">
        <f t="shared" si="5"/>
        <v>0</v>
      </c>
      <c r="CB14" s="17">
        <f t="shared" si="6"/>
        <v>0</v>
      </c>
    </row>
    <row r="15" spans="1:80" x14ac:dyDescent="0.25">
      <c r="A15" t="str">
        <f t="shared" si="0"/>
        <v>SCL.341S025</v>
      </c>
      <c r="B15" s="1" t="s">
        <v>169</v>
      </c>
      <c r="C15" s="1" t="s">
        <v>646</v>
      </c>
      <c r="D15" s="1" t="s">
        <v>646</v>
      </c>
      <c r="E15" s="17">
        <v>0</v>
      </c>
      <c r="F15" s="17">
        <v>0</v>
      </c>
      <c r="G15" s="17">
        <v>0</v>
      </c>
      <c r="H15" s="17">
        <v>0</v>
      </c>
      <c r="I15" s="17">
        <v>0</v>
      </c>
      <c r="J15" s="17">
        <v>0</v>
      </c>
      <c r="K15" s="17">
        <v>0</v>
      </c>
      <c r="L15" s="17">
        <v>0</v>
      </c>
      <c r="M15" s="17">
        <v>0</v>
      </c>
      <c r="N15" s="17">
        <v>0</v>
      </c>
      <c r="O15" s="17">
        <v>0</v>
      </c>
      <c r="P15" s="17">
        <v>0</v>
      </c>
      <c r="Q15" s="20">
        <v>0</v>
      </c>
      <c r="R15" s="20">
        <v>0</v>
      </c>
      <c r="S15" s="20">
        <v>0</v>
      </c>
      <c r="T15" s="20">
        <v>0</v>
      </c>
      <c r="U15" s="20">
        <v>0</v>
      </c>
      <c r="V15" s="20">
        <v>0</v>
      </c>
      <c r="W15" s="20">
        <v>0</v>
      </c>
      <c r="X15" s="20">
        <v>0</v>
      </c>
      <c r="Y15" s="20">
        <v>0</v>
      </c>
      <c r="Z15" s="20">
        <v>0</v>
      </c>
      <c r="AA15" s="20">
        <v>0</v>
      </c>
      <c r="AB15" s="20">
        <v>0</v>
      </c>
      <c r="AC15" s="17">
        <v>0</v>
      </c>
      <c r="AD15" s="17">
        <v>0</v>
      </c>
      <c r="AE15" s="17">
        <v>0</v>
      </c>
      <c r="AF15" s="17">
        <v>0</v>
      </c>
      <c r="AG15" s="17">
        <v>0</v>
      </c>
      <c r="AH15" s="17">
        <v>0</v>
      </c>
      <c r="AI15" s="17">
        <v>0</v>
      </c>
      <c r="AJ15" s="17">
        <v>0</v>
      </c>
      <c r="AK15" s="17">
        <v>0</v>
      </c>
      <c r="AL15" s="17">
        <v>0</v>
      </c>
      <c r="AM15" s="17">
        <v>0</v>
      </c>
      <c r="AN15" s="17">
        <v>0</v>
      </c>
      <c r="AO15" s="20">
        <f t="shared" si="1"/>
        <v>0</v>
      </c>
      <c r="AP15" s="20">
        <f t="shared" si="1"/>
        <v>0</v>
      </c>
      <c r="AQ15" s="20">
        <f t="shared" si="1"/>
        <v>0</v>
      </c>
      <c r="AR15" s="20">
        <f t="shared" si="1"/>
        <v>0</v>
      </c>
      <c r="AS15" s="20">
        <f t="shared" si="1"/>
        <v>0</v>
      </c>
      <c r="AT15" s="20">
        <f t="shared" si="1"/>
        <v>0</v>
      </c>
      <c r="AU15" s="20">
        <f t="shared" si="1"/>
        <v>0</v>
      </c>
      <c r="AV15" s="20">
        <f t="shared" si="1"/>
        <v>0</v>
      </c>
      <c r="AW15" s="20">
        <f t="shared" si="1"/>
        <v>0</v>
      </c>
      <c r="AX15" s="20">
        <f t="shared" si="1"/>
        <v>0</v>
      </c>
      <c r="AY15" s="20">
        <f t="shared" si="1"/>
        <v>0</v>
      </c>
      <c r="AZ15" s="20">
        <f t="shared" si="1"/>
        <v>0</v>
      </c>
      <c r="BA15" s="17">
        <v>0</v>
      </c>
      <c r="BB15" s="17">
        <v>0</v>
      </c>
      <c r="BC15" s="17">
        <v>0</v>
      </c>
      <c r="BD15" s="17">
        <v>0</v>
      </c>
      <c r="BE15" s="17">
        <v>0</v>
      </c>
      <c r="BF15" s="17">
        <v>0</v>
      </c>
      <c r="BG15" s="17">
        <v>0</v>
      </c>
      <c r="BH15" s="17">
        <v>0</v>
      </c>
      <c r="BI15" s="17">
        <v>0</v>
      </c>
      <c r="BJ15" s="17">
        <v>0</v>
      </c>
      <c r="BK15" s="17">
        <v>0</v>
      </c>
      <c r="BL15" s="17">
        <v>0</v>
      </c>
      <c r="BM15" s="20">
        <f t="shared" si="2"/>
        <v>0</v>
      </c>
      <c r="BN15" s="20">
        <f t="shared" si="2"/>
        <v>0</v>
      </c>
      <c r="BO15" s="20">
        <f t="shared" si="2"/>
        <v>0</v>
      </c>
      <c r="BP15" s="20">
        <f t="shared" si="2"/>
        <v>0</v>
      </c>
      <c r="BQ15" s="20">
        <f t="shared" si="2"/>
        <v>0</v>
      </c>
      <c r="BR15" s="20">
        <f t="shared" si="2"/>
        <v>0</v>
      </c>
      <c r="BS15" s="20">
        <f t="shared" si="2"/>
        <v>0</v>
      </c>
      <c r="BT15" s="20">
        <f t="shared" si="2"/>
        <v>0</v>
      </c>
      <c r="BU15" s="20">
        <f t="shared" si="2"/>
        <v>0</v>
      </c>
      <c r="BV15" s="20">
        <f t="shared" si="2"/>
        <v>0</v>
      </c>
      <c r="BW15" s="20">
        <f t="shared" si="2"/>
        <v>0</v>
      </c>
      <c r="BX15" s="20">
        <f t="shared" si="2"/>
        <v>0</v>
      </c>
      <c r="BY15" s="17">
        <f t="shared" si="3"/>
        <v>0</v>
      </c>
      <c r="BZ15" s="17">
        <f t="shared" si="4"/>
        <v>0</v>
      </c>
      <c r="CA15" s="17">
        <f t="shared" si="5"/>
        <v>0</v>
      </c>
      <c r="CB15" s="17">
        <f t="shared" si="6"/>
        <v>0</v>
      </c>
    </row>
    <row r="16" spans="1:80" x14ac:dyDescent="0.25">
      <c r="A16" t="str">
        <f t="shared" si="0"/>
        <v>EEC.AKE1</v>
      </c>
      <c r="B16" s="1" t="s">
        <v>24</v>
      </c>
      <c r="C16" s="1" t="s">
        <v>25</v>
      </c>
      <c r="D16" s="1" t="s">
        <v>25</v>
      </c>
      <c r="E16" s="17">
        <v>3424.6499999999996</v>
      </c>
      <c r="F16" s="17">
        <v>3075.4499999999989</v>
      </c>
      <c r="G16" s="17">
        <v>4058.880000000001</v>
      </c>
      <c r="H16" s="17">
        <v>4359.57</v>
      </c>
      <c r="I16" s="17">
        <v>4451.93</v>
      </c>
      <c r="J16" s="17">
        <v>2391.840000000002</v>
      </c>
      <c r="K16" s="17">
        <v>2363.4700000000012</v>
      </c>
      <c r="L16" s="17">
        <v>1868.8100000000002</v>
      </c>
      <c r="M16" s="17">
        <v>1499.67</v>
      </c>
      <c r="N16" s="17">
        <v>2034.6000000000001</v>
      </c>
      <c r="O16" s="17">
        <v>3509.0800000000004</v>
      </c>
      <c r="P16" s="17">
        <v>4882.119999999999</v>
      </c>
      <c r="Q16" s="20">
        <v>171.23</v>
      </c>
      <c r="R16" s="20">
        <v>153.78</v>
      </c>
      <c r="S16" s="20">
        <v>202.95</v>
      </c>
      <c r="T16" s="20">
        <v>217.98</v>
      </c>
      <c r="U16" s="20">
        <v>222.6</v>
      </c>
      <c r="V16" s="20">
        <v>119.6</v>
      </c>
      <c r="W16" s="20">
        <v>118.17</v>
      </c>
      <c r="X16" s="20">
        <v>93.44</v>
      </c>
      <c r="Y16" s="20">
        <v>74.98</v>
      </c>
      <c r="Z16" s="20">
        <v>101.72999999999999</v>
      </c>
      <c r="AA16" s="20">
        <v>175.45999999999998</v>
      </c>
      <c r="AB16" s="20">
        <v>244.1</v>
      </c>
      <c r="AC16" s="17">
        <v>1013.24</v>
      </c>
      <c r="AD16" s="17">
        <v>904.7</v>
      </c>
      <c r="AE16" s="17">
        <v>1187.78</v>
      </c>
      <c r="AF16" s="17">
        <v>1268.3600000000001</v>
      </c>
      <c r="AG16" s="17">
        <v>1287.9099999999999</v>
      </c>
      <c r="AH16" s="17">
        <v>687.88</v>
      </c>
      <c r="AI16" s="17">
        <v>675.35</v>
      </c>
      <c r="AJ16" s="17">
        <v>530.04</v>
      </c>
      <c r="AK16" s="17">
        <v>422.16</v>
      </c>
      <c r="AL16" s="17">
        <v>568.14</v>
      </c>
      <c r="AM16" s="17">
        <v>971.66999999999985</v>
      </c>
      <c r="AN16" s="17">
        <v>1340.8400000000001</v>
      </c>
      <c r="AO16" s="20">
        <f t="shared" si="1"/>
        <v>4609.12</v>
      </c>
      <c r="AP16" s="20">
        <f t="shared" si="1"/>
        <v>4133.9299999999994</v>
      </c>
      <c r="AQ16" s="20">
        <f t="shared" si="1"/>
        <v>5449.6100000000006</v>
      </c>
      <c r="AR16" s="20">
        <f t="shared" si="1"/>
        <v>5845.91</v>
      </c>
      <c r="AS16" s="20">
        <f t="shared" si="1"/>
        <v>5962.4400000000005</v>
      </c>
      <c r="AT16" s="20">
        <f t="shared" si="1"/>
        <v>3199.320000000002</v>
      </c>
      <c r="AU16" s="20">
        <f t="shared" si="1"/>
        <v>3156.9900000000011</v>
      </c>
      <c r="AV16" s="20">
        <f t="shared" si="1"/>
        <v>2492.29</v>
      </c>
      <c r="AW16" s="20">
        <f t="shared" si="1"/>
        <v>1996.8100000000002</v>
      </c>
      <c r="AX16" s="20">
        <f t="shared" si="1"/>
        <v>2704.47</v>
      </c>
      <c r="AY16" s="20">
        <f t="shared" si="1"/>
        <v>4656.21</v>
      </c>
      <c r="AZ16" s="20">
        <f t="shared" si="1"/>
        <v>6467.0599999999995</v>
      </c>
      <c r="BA16" s="17">
        <v>56.86</v>
      </c>
      <c r="BB16" s="17">
        <v>51.06</v>
      </c>
      <c r="BC16" s="17">
        <v>67.39</v>
      </c>
      <c r="BD16" s="17">
        <v>72.38</v>
      </c>
      <c r="BE16" s="17">
        <v>73.91</v>
      </c>
      <c r="BF16" s="17">
        <v>39.71</v>
      </c>
      <c r="BG16" s="17">
        <v>39.24</v>
      </c>
      <c r="BH16" s="17">
        <v>31.03</v>
      </c>
      <c r="BI16" s="17">
        <v>24.9</v>
      </c>
      <c r="BJ16" s="17">
        <v>33.78</v>
      </c>
      <c r="BK16" s="17">
        <v>58.26</v>
      </c>
      <c r="BL16" s="17">
        <v>81.06</v>
      </c>
      <c r="BM16" s="20">
        <f t="shared" si="2"/>
        <v>4665.9799999999996</v>
      </c>
      <c r="BN16" s="20">
        <f t="shared" si="2"/>
        <v>4184.99</v>
      </c>
      <c r="BO16" s="20">
        <f t="shared" si="2"/>
        <v>5517.0000000000009</v>
      </c>
      <c r="BP16" s="20">
        <f t="shared" si="2"/>
        <v>5918.29</v>
      </c>
      <c r="BQ16" s="20">
        <f t="shared" si="2"/>
        <v>6036.35</v>
      </c>
      <c r="BR16" s="20">
        <f t="shared" si="2"/>
        <v>3239.030000000002</v>
      </c>
      <c r="BS16" s="20">
        <f t="shared" si="2"/>
        <v>3196.2300000000009</v>
      </c>
      <c r="BT16" s="20">
        <f t="shared" si="2"/>
        <v>2523.3200000000002</v>
      </c>
      <c r="BU16" s="20">
        <f t="shared" si="2"/>
        <v>2021.7100000000003</v>
      </c>
      <c r="BV16" s="20">
        <f t="shared" si="2"/>
        <v>2738.25</v>
      </c>
      <c r="BW16" s="20">
        <f t="shared" si="2"/>
        <v>4714.47</v>
      </c>
      <c r="BX16" s="20">
        <f t="shared" si="2"/>
        <v>6548.12</v>
      </c>
      <c r="BY16" s="17">
        <f t="shared" si="3"/>
        <v>37920.070000000007</v>
      </c>
      <c r="BZ16" s="17">
        <f t="shared" si="4"/>
        <v>1896.0200000000002</v>
      </c>
      <c r="CA16" s="17">
        <f t="shared" si="5"/>
        <v>11487.649999999998</v>
      </c>
      <c r="CB16" s="17">
        <f t="shared" si="6"/>
        <v>51303.740000000005</v>
      </c>
    </row>
    <row r="17" spans="1:80" x14ac:dyDescent="0.25">
      <c r="A17" t="str">
        <f t="shared" si="0"/>
        <v>VQW.ARD1</v>
      </c>
      <c r="B17" s="1" t="s">
        <v>29</v>
      </c>
      <c r="C17" s="1" t="s">
        <v>30</v>
      </c>
      <c r="D17" s="1" t="s">
        <v>30</v>
      </c>
      <c r="E17" s="17">
        <v>0</v>
      </c>
      <c r="F17" s="17">
        <v>0</v>
      </c>
      <c r="G17" s="17">
        <v>0</v>
      </c>
      <c r="H17" s="17">
        <v>0</v>
      </c>
      <c r="I17" s="17">
        <v>0</v>
      </c>
      <c r="J17" s="17">
        <v>0</v>
      </c>
      <c r="K17" s="17">
        <v>0</v>
      </c>
      <c r="L17" s="17">
        <v>0</v>
      </c>
      <c r="M17" s="17">
        <v>0</v>
      </c>
      <c r="N17" s="17">
        <v>0</v>
      </c>
      <c r="O17" s="17">
        <v>-78.5</v>
      </c>
      <c r="P17" s="17">
        <v>-245.26000000000204</v>
      </c>
      <c r="Q17" s="20">
        <v>0</v>
      </c>
      <c r="R17" s="20">
        <v>0</v>
      </c>
      <c r="S17" s="20">
        <v>0</v>
      </c>
      <c r="T17" s="20">
        <v>0</v>
      </c>
      <c r="U17" s="20">
        <v>0</v>
      </c>
      <c r="V17" s="20">
        <v>0</v>
      </c>
      <c r="W17" s="20">
        <v>0</v>
      </c>
      <c r="X17" s="20">
        <v>0</v>
      </c>
      <c r="Y17" s="20">
        <v>0</v>
      </c>
      <c r="Z17" s="20">
        <v>0</v>
      </c>
      <c r="AA17" s="20">
        <v>-3.9200000000000159</v>
      </c>
      <c r="AB17" s="20">
        <v>-12.259999999999991</v>
      </c>
      <c r="AC17" s="17">
        <v>0</v>
      </c>
      <c r="AD17" s="17">
        <v>0</v>
      </c>
      <c r="AE17" s="17">
        <v>0</v>
      </c>
      <c r="AF17" s="17">
        <v>0</v>
      </c>
      <c r="AG17" s="17">
        <v>0</v>
      </c>
      <c r="AH17" s="17">
        <v>0</v>
      </c>
      <c r="AI17" s="17">
        <v>0</v>
      </c>
      <c r="AJ17" s="17">
        <v>0</v>
      </c>
      <c r="AK17" s="17">
        <v>0</v>
      </c>
      <c r="AL17" s="17">
        <v>0</v>
      </c>
      <c r="AM17" s="17">
        <v>-21.730000000000018</v>
      </c>
      <c r="AN17" s="17">
        <v>-67.359999999999673</v>
      </c>
      <c r="AO17" s="20">
        <f t="shared" si="1"/>
        <v>0</v>
      </c>
      <c r="AP17" s="20">
        <f t="shared" si="1"/>
        <v>0</v>
      </c>
      <c r="AQ17" s="20">
        <f t="shared" si="1"/>
        <v>0</v>
      </c>
      <c r="AR17" s="20">
        <f t="shared" si="1"/>
        <v>0</v>
      </c>
      <c r="AS17" s="20">
        <f t="shared" si="1"/>
        <v>0</v>
      </c>
      <c r="AT17" s="20">
        <f t="shared" si="1"/>
        <v>0</v>
      </c>
      <c r="AU17" s="20">
        <f t="shared" si="1"/>
        <v>0</v>
      </c>
      <c r="AV17" s="20">
        <f t="shared" si="1"/>
        <v>0</v>
      </c>
      <c r="AW17" s="20">
        <f t="shared" si="1"/>
        <v>0</v>
      </c>
      <c r="AX17" s="20">
        <f t="shared" si="1"/>
        <v>0</v>
      </c>
      <c r="AY17" s="20">
        <f t="shared" si="1"/>
        <v>-104.15000000000003</v>
      </c>
      <c r="AZ17" s="20">
        <f t="shared" si="1"/>
        <v>-324.8800000000017</v>
      </c>
      <c r="BA17" s="17">
        <v>0</v>
      </c>
      <c r="BB17" s="17">
        <v>0</v>
      </c>
      <c r="BC17" s="17">
        <v>0</v>
      </c>
      <c r="BD17" s="17">
        <v>0</v>
      </c>
      <c r="BE17" s="17">
        <v>0</v>
      </c>
      <c r="BF17" s="17">
        <v>0</v>
      </c>
      <c r="BG17" s="17">
        <v>0</v>
      </c>
      <c r="BH17" s="17">
        <v>0</v>
      </c>
      <c r="BI17" s="17">
        <v>0</v>
      </c>
      <c r="BJ17" s="17">
        <v>0</v>
      </c>
      <c r="BK17" s="17">
        <v>-1.3</v>
      </c>
      <c r="BL17" s="17">
        <v>-4.07</v>
      </c>
      <c r="BM17" s="20">
        <f t="shared" si="2"/>
        <v>0</v>
      </c>
      <c r="BN17" s="20">
        <f t="shared" si="2"/>
        <v>0</v>
      </c>
      <c r="BO17" s="20">
        <f t="shared" si="2"/>
        <v>0</v>
      </c>
      <c r="BP17" s="20">
        <f t="shared" si="2"/>
        <v>0</v>
      </c>
      <c r="BQ17" s="20">
        <f t="shared" si="2"/>
        <v>0</v>
      </c>
      <c r="BR17" s="20">
        <f t="shared" si="2"/>
        <v>0</v>
      </c>
      <c r="BS17" s="20">
        <f t="shared" si="2"/>
        <v>0</v>
      </c>
      <c r="BT17" s="20">
        <f t="shared" si="2"/>
        <v>0</v>
      </c>
      <c r="BU17" s="20">
        <f t="shared" si="2"/>
        <v>0</v>
      </c>
      <c r="BV17" s="20">
        <f t="shared" si="2"/>
        <v>0</v>
      </c>
      <c r="BW17" s="20">
        <f t="shared" si="2"/>
        <v>-105.45000000000003</v>
      </c>
      <c r="BX17" s="20">
        <f t="shared" si="2"/>
        <v>-328.95000000000169</v>
      </c>
      <c r="BY17" s="17">
        <f t="shared" si="3"/>
        <v>-323.76000000000204</v>
      </c>
      <c r="BZ17" s="17">
        <f t="shared" si="4"/>
        <v>-16.180000000000007</v>
      </c>
      <c r="CA17" s="17">
        <f t="shared" si="5"/>
        <v>-94.459999999999695</v>
      </c>
      <c r="CB17" s="17">
        <f t="shared" si="6"/>
        <v>-434.40000000000174</v>
      </c>
    </row>
    <row r="18" spans="1:80" x14ac:dyDescent="0.25">
      <c r="A18" t="str">
        <f t="shared" si="0"/>
        <v>TAU.BAR</v>
      </c>
      <c r="B18" s="1" t="s">
        <v>31</v>
      </c>
      <c r="C18" s="1" t="s">
        <v>32</v>
      </c>
      <c r="D18" s="1" t="s">
        <v>32</v>
      </c>
      <c r="E18" s="17">
        <v>315.81999999999971</v>
      </c>
      <c r="F18" s="17">
        <v>294.46000000000004</v>
      </c>
      <c r="G18" s="17">
        <v>304.28000000000065</v>
      </c>
      <c r="H18" s="17">
        <v>372.57999999999993</v>
      </c>
      <c r="I18" s="17">
        <v>1244.9199999999983</v>
      </c>
      <c r="J18" s="17">
        <v>611.28000000000247</v>
      </c>
      <c r="K18" s="17">
        <v>294.36000000000058</v>
      </c>
      <c r="L18" s="17">
        <v>165.84000000000015</v>
      </c>
      <c r="M18" s="17">
        <v>138.48999999999978</v>
      </c>
      <c r="N18" s="17">
        <v>166.97000000000025</v>
      </c>
      <c r="O18" s="17">
        <v>257.64999999999964</v>
      </c>
      <c r="P18" s="17">
        <v>551.60999999999694</v>
      </c>
      <c r="Q18" s="20">
        <v>15.789999999999992</v>
      </c>
      <c r="R18" s="20">
        <v>14.72999999999999</v>
      </c>
      <c r="S18" s="20">
        <v>15.210000000000008</v>
      </c>
      <c r="T18" s="20">
        <v>18.629999999999995</v>
      </c>
      <c r="U18" s="20">
        <v>62.240000000000009</v>
      </c>
      <c r="V18" s="20">
        <v>30.560000000000002</v>
      </c>
      <c r="W18" s="20">
        <v>14.71999999999997</v>
      </c>
      <c r="X18" s="20">
        <v>8.289999999999992</v>
      </c>
      <c r="Y18" s="20">
        <v>6.9300000000000068</v>
      </c>
      <c r="Z18" s="20">
        <v>8.3499999999999943</v>
      </c>
      <c r="AA18" s="20">
        <v>12.879999999999995</v>
      </c>
      <c r="AB18" s="20">
        <v>27.580000000000041</v>
      </c>
      <c r="AC18" s="17">
        <v>93.440000000000055</v>
      </c>
      <c r="AD18" s="17">
        <v>86.619999999999891</v>
      </c>
      <c r="AE18" s="17">
        <v>89.040000000000191</v>
      </c>
      <c r="AF18" s="17">
        <v>108.3900000000001</v>
      </c>
      <c r="AG18" s="17">
        <v>360.14000000000033</v>
      </c>
      <c r="AH18" s="17">
        <v>175.8100000000004</v>
      </c>
      <c r="AI18" s="17">
        <v>84.119999999999891</v>
      </c>
      <c r="AJ18" s="17">
        <v>47.039999999999964</v>
      </c>
      <c r="AK18" s="17">
        <v>38.990000000000009</v>
      </c>
      <c r="AL18" s="17">
        <v>46.620000000000005</v>
      </c>
      <c r="AM18" s="17">
        <v>71.350000000000136</v>
      </c>
      <c r="AN18" s="17">
        <v>151.48999999999978</v>
      </c>
      <c r="AO18" s="20">
        <f t="shared" si="1"/>
        <v>425.04999999999973</v>
      </c>
      <c r="AP18" s="20">
        <f t="shared" si="1"/>
        <v>395.80999999999995</v>
      </c>
      <c r="AQ18" s="20">
        <f t="shared" si="1"/>
        <v>408.53000000000088</v>
      </c>
      <c r="AR18" s="20">
        <f t="shared" si="1"/>
        <v>499.6</v>
      </c>
      <c r="AS18" s="20">
        <f t="shared" si="1"/>
        <v>1667.2999999999986</v>
      </c>
      <c r="AT18" s="20">
        <f t="shared" si="1"/>
        <v>817.65000000000282</v>
      </c>
      <c r="AU18" s="20">
        <f t="shared" si="1"/>
        <v>393.20000000000044</v>
      </c>
      <c r="AV18" s="20">
        <f t="shared" si="1"/>
        <v>221.1700000000001</v>
      </c>
      <c r="AW18" s="20">
        <f t="shared" si="1"/>
        <v>184.4099999999998</v>
      </c>
      <c r="AX18" s="20">
        <f t="shared" si="1"/>
        <v>221.94000000000025</v>
      </c>
      <c r="AY18" s="20">
        <f t="shared" si="1"/>
        <v>341.87999999999977</v>
      </c>
      <c r="AZ18" s="20">
        <f t="shared" si="1"/>
        <v>730.67999999999677</v>
      </c>
      <c r="BA18" s="17">
        <v>5.24</v>
      </c>
      <c r="BB18" s="17">
        <v>4.8899999999999997</v>
      </c>
      <c r="BC18" s="17">
        <v>5.05</v>
      </c>
      <c r="BD18" s="17">
        <v>6.19</v>
      </c>
      <c r="BE18" s="17">
        <v>20.67</v>
      </c>
      <c r="BF18" s="17">
        <v>10.15</v>
      </c>
      <c r="BG18" s="17">
        <v>4.8899999999999997</v>
      </c>
      <c r="BH18" s="17">
        <v>2.75</v>
      </c>
      <c r="BI18" s="17">
        <v>2.2999999999999998</v>
      </c>
      <c r="BJ18" s="17">
        <v>2.77</v>
      </c>
      <c r="BK18" s="17">
        <v>4.28</v>
      </c>
      <c r="BL18" s="17">
        <v>9.16</v>
      </c>
      <c r="BM18" s="20">
        <f t="shared" si="2"/>
        <v>430.28999999999974</v>
      </c>
      <c r="BN18" s="20">
        <f t="shared" si="2"/>
        <v>400.69999999999993</v>
      </c>
      <c r="BO18" s="20">
        <f t="shared" si="2"/>
        <v>413.58000000000089</v>
      </c>
      <c r="BP18" s="20">
        <f t="shared" si="2"/>
        <v>505.79</v>
      </c>
      <c r="BQ18" s="20">
        <f t="shared" si="2"/>
        <v>1687.9699999999987</v>
      </c>
      <c r="BR18" s="20">
        <f t="shared" si="2"/>
        <v>827.8000000000028</v>
      </c>
      <c r="BS18" s="20">
        <f t="shared" si="2"/>
        <v>398.09000000000043</v>
      </c>
      <c r="BT18" s="20">
        <f t="shared" si="2"/>
        <v>223.9200000000001</v>
      </c>
      <c r="BU18" s="20">
        <f t="shared" si="2"/>
        <v>186.70999999999981</v>
      </c>
      <c r="BV18" s="20">
        <f t="shared" si="2"/>
        <v>224.71000000000026</v>
      </c>
      <c r="BW18" s="20">
        <f t="shared" si="2"/>
        <v>346.15999999999974</v>
      </c>
      <c r="BX18" s="20">
        <f t="shared" si="2"/>
        <v>739.83999999999673</v>
      </c>
      <c r="BY18" s="17">
        <f t="shared" si="3"/>
        <v>4718.2599999999984</v>
      </c>
      <c r="BZ18" s="17">
        <f t="shared" si="4"/>
        <v>235.91</v>
      </c>
      <c r="CA18" s="17">
        <f t="shared" si="5"/>
        <v>1431.3900000000012</v>
      </c>
      <c r="CB18" s="17">
        <f t="shared" si="6"/>
        <v>6385.5599999999986</v>
      </c>
    </row>
    <row r="19" spans="1:80" x14ac:dyDescent="0.25">
      <c r="A19" t="str">
        <f t="shared" si="0"/>
        <v>TCN.BCR2</v>
      </c>
      <c r="B19" s="1" t="s">
        <v>33</v>
      </c>
      <c r="C19" s="1" t="s">
        <v>34</v>
      </c>
      <c r="D19" s="1" t="s">
        <v>34</v>
      </c>
      <c r="E19" s="17">
        <v>-560.61000000000058</v>
      </c>
      <c r="F19" s="17">
        <v>-460.52999999999884</v>
      </c>
      <c r="G19" s="17">
        <v>-432</v>
      </c>
      <c r="H19" s="17">
        <v>-412.86999999999898</v>
      </c>
      <c r="I19" s="17">
        <v>-2704.5100000000093</v>
      </c>
      <c r="J19" s="17">
        <v>-887.13999999999942</v>
      </c>
      <c r="K19" s="17">
        <v>-679</v>
      </c>
      <c r="L19" s="17">
        <v>-513.84000000000015</v>
      </c>
      <c r="M19" s="17">
        <v>-377.66999999999825</v>
      </c>
      <c r="N19" s="17">
        <v>-309.14999999999782</v>
      </c>
      <c r="O19" s="17">
        <v>-611.45999999999913</v>
      </c>
      <c r="P19" s="17">
        <v>-791.70999999999913</v>
      </c>
      <c r="Q19" s="20">
        <v>-28.029999999999973</v>
      </c>
      <c r="R19" s="20">
        <v>-23.029999999999973</v>
      </c>
      <c r="S19" s="20">
        <v>-21.600000000000023</v>
      </c>
      <c r="T19" s="20">
        <v>-20.639999999999986</v>
      </c>
      <c r="U19" s="20">
        <v>-135.22999999999956</v>
      </c>
      <c r="V19" s="20">
        <v>-44.350000000000136</v>
      </c>
      <c r="W19" s="20">
        <v>-33.950000000000045</v>
      </c>
      <c r="X19" s="20">
        <v>-25.690000000000055</v>
      </c>
      <c r="Y19" s="20">
        <v>-18.879999999999995</v>
      </c>
      <c r="Z19" s="20">
        <v>-15.459999999999923</v>
      </c>
      <c r="AA19" s="20">
        <v>-30.569999999999936</v>
      </c>
      <c r="AB19" s="20">
        <v>-39.579999999999927</v>
      </c>
      <c r="AC19" s="17">
        <v>-165.85999999999967</v>
      </c>
      <c r="AD19" s="17">
        <v>-135.47000000000025</v>
      </c>
      <c r="AE19" s="17">
        <v>-126.42000000000007</v>
      </c>
      <c r="AF19" s="17">
        <v>-120.1200000000008</v>
      </c>
      <c r="AG19" s="17">
        <v>-782.38999999999942</v>
      </c>
      <c r="AH19" s="17">
        <v>-255.13999999999942</v>
      </c>
      <c r="AI19" s="17">
        <v>-194.02000000000044</v>
      </c>
      <c r="AJ19" s="17">
        <v>-145.72999999999956</v>
      </c>
      <c r="AK19" s="17">
        <v>-106.30999999999949</v>
      </c>
      <c r="AL19" s="17">
        <v>-86.329999999999927</v>
      </c>
      <c r="AM19" s="17">
        <v>-169.3100000000004</v>
      </c>
      <c r="AN19" s="17">
        <v>-217.44000000000051</v>
      </c>
      <c r="AO19" s="20">
        <f t="shared" si="1"/>
        <v>-754.50000000000023</v>
      </c>
      <c r="AP19" s="20">
        <f t="shared" si="1"/>
        <v>-619.02999999999906</v>
      </c>
      <c r="AQ19" s="20">
        <f t="shared" si="1"/>
        <v>-580.0200000000001</v>
      </c>
      <c r="AR19" s="20">
        <f t="shared" si="1"/>
        <v>-553.62999999999977</v>
      </c>
      <c r="AS19" s="20">
        <f t="shared" si="1"/>
        <v>-3622.1300000000083</v>
      </c>
      <c r="AT19" s="20">
        <f t="shared" si="1"/>
        <v>-1186.629999999999</v>
      </c>
      <c r="AU19" s="20">
        <f t="shared" si="1"/>
        <v>-906.97000000000048</v>
      </c>
      <c r="AV19" s="20">
        <f t="shared" si="1"/>
        <v>-685.25999999999976</v>
      </c>
      <c r="AW19" s="20">
        <f t="shared" si="1"/>
        <v>-502.85999999999774</v>
      </c>
      <c r="AX19" s="20">
        <f t="shared" si="1"/>
        <v>-410.93999999999767</v>
      </c>
      <c r="AY19" s="20">
        <f t="shared" si="1"/>
        <v>-811.33999999999946</v>
      </c>
      <c r="AZ19" s="20">
        <f t="shared" si="1"/>
        <v>-1048.7299999999996</v>
      </c>
      <c r="BA19" s="17">
        <v>-9.31</v>
      </c>
      <c r="BB19" s="17">
        <v>-7.65</v>
      </c>
      <c r="BC19" s="17">
        <v>-7.17</v>
      </c>
      <c r="BD19" s="17">
        <v>-6.85</v>
      </c>
      <c r="BE19" s="17">
        <v>-44.9</v>
      </c>
      <c r="BF19" s="17">
        <v>-14.73</v>
      </c>
      <c r="BG19" s="17">
        <v>-11.27</v>
      </c>
      <c r="BH19" s="17">
        <v>-8.5299999999999994</v>
      </c>
      <c r="BI19" s="17">
        <v>-6.27</v>
      </c>
      <c r="BJ19" s="17">
        <v>-5.13</v>
      </c>
      <c r="BK19" s="17">
        <v>-10.15</v>
      </c>
      <c r="BL19" s="17">
        <v>-13.14</v>
      </c>
      <c r="BM19" s="20">
        <f t="shared" si="2"/>
        <v>-763.81000000000017</v>
      </c>
      <c r="BN19" s="20">
        <f t="shared" si="2"/>
        <v>-626.67999999999904</v>
      </c>
      <c r="BO19" s="20">
        <f t="shared" si="2"/>
        <v>-587.19000000000005</v>
      </c>
      <c r="BP19" s="20">
        <f t="shared" si="2"/>
        <v>-560.47999999999979</v>
      </c>
      <c r="BQ19" s="20">
        <f t="shared" si="2"/>
        <v>-3667.0300000000084</v>
      </c>
      <c r="BR19" s="20">
        <f t="shared" si="2"/>
        <v>-1201.359999999999</v>
      </c>
      <c r="BS19" s="20">
        <f t="shared" si="2"/>
        <v>-918.24000000000046</v>
      </c>
      <c r="BT19" s="20">
        <f t="shared" si="2"/>
        <v>-693.78999999999974</v>
      </c>
      <c r="BU19" s="20">
        <f t="shared" si="2"/>
        <v>-509.12999999999772</v>
      </c>
      <c r="BV19" s="20">
        <f t="shared" si="2"/>
        <v>-416.06999999999766</v>
      </c>
      <c r="BW19" s="20">
        <f t="shared" si="2"/>
        <v>-821.48999999999944</v>
      </c>
      <c r="BX19" s="20">
        <f t="shared" si="2"/>
        <v>-1061.8699999999997</v>
      </c>
      <c r="BY19" s="17">
        <f t="shared" si="3"/>
        <v>-8740.4900000000016</v>
      </c>
      <c r="BZ19" s="17">
        <f t="shared" si="4"/>
        <v>-437.00999999999954</v>
      </c>
      <c r="CA19" s="17">
        <f t="shared" si="5"/>
        <v>-2649.6400000000003</v>
      </c>
      <c r="CB19" s="17">
        <f t="shared" si="6"/>
        <v>-11827.14</v>
      </c>
    </row>
    <row r="20" spans="1:80" x14ac:dyDescent="0.25">
      <c r="A20" t="str">
        <f t="shared" si="0"/>
        <v>TCN.BCRK</v>
      </c>
      <c r="B20" s="1" t="s">
        <v>33</v>
      </c>
      <c r="C20" s="1" t="s">
        <v>35</v>
      </c>
      <c r="D20" s="1" t="s">
        <v>35</v>
      </c>
      <c r="E20" s="17">
        <v>-605.13999999999942</v>
      </c>
      <c r="F20" s="17">
        <v>-456.87999999999738</v>
      </c>
      <c r="G20" s="17">
        <v>-281.43999999999869</v>
      </c>
      <c r="H20" s="17">
        <v>-473.95999999999913</v>
      </c>
      <c r="I20" s="17">
        <v>-4599.429999999993</v>
      </c>
      <c r="J20" s="17">
        <v>-1960.9900000000052</v>
      </c>
      <c r="K20" s="17">
        <v>-953.5199999999968</v>
      </c>
      <c r="L20" s="17">
        <v>-249.92000000000007</v>
      </c>
      <c r="M20" s="17">
        <v>-68.979999999999563</v>
      </c>
      <c r="N20" s="17">
        <v>-34.389999999999873</v>
      </c>
      <c r="O20" s="17">
        <v>-1519.5</v>
      </c>
      <c r="P20" s="17">
        <v>-1743.140000000014</v>
      </c>
      <c r="Q20" s="20">
        <v>-30.259999999999991</v>
      </c>
      <c r="R20" s="20">
        <v>-22.840000000000032</v>
      </c>
      <c r="S20" s="20">
        <v>-14.07000000000005</v>
      </c>
      <c r="T20" s="20">
        <v>-23.700000000000045</v>
      </c>
      <c r="U20" s="20">
        <v>-229.96999999999935</v>
      </c>
      <c r="V20" s="20">
        <v>-98.049999999999727</v>
      </c>
      <c r="W20" s="20">
        <v>-47.670000000000073</v>
      </c>
      <c r="X20" s="20">
        <v>-12.5</v>
      </c>
      <c r="Y20" s="20">
        <v>-3.4500000000000171</v>
      </c>
      <c r="Z20" s="20">
        <v>-1.7199999999999989</v>
      </c>
      <c r="AA20" s="20">
        <v>-75.970000000000255</v>
      </c>
      <c r="AB20" s="20">
        <v>-87.159999999999854</v>
      </c>
      <c r="AC20" s="17">
        <v>-179.03999999999996</v>
      </c>
      <c r="AD20" s="17">
        <v>-134.39999999999964</v>
      </c>
      <c r="AE20" s="17">
        <v>-82.360000000000127</v>
      </c>
      <c r="AF20" s="17">
        <v>-137.89000000000033</v>
      </c>
      <c r="AG20" s="17">
        <v>-1330.5800000000017</v>
      </c>
      <c r="AH20" s="17">
        <v>-563.97000000000116</v>
      </c>
      <c r="AI20" s="17">
        <v>-272.45999999999913</v>
      </c>
      <c r="AJ20" s="17">
        <v>-70.880000000000109</v>
      </c>
      <c r="AK20" s="17">
        <v>-19.419999999999959</v>
      </c>
      <c r="AL20" s="17">
        <v>-9.6000000000000227</v>
      </c>
      <c r="AM20" s="17">
        <v>-420.76000000000204</v>
      </c>
      <c r="AN20" s="17">
        <v>-478.73999999999796</v>
      </c>
      <c r="AO20" s="20">
        <f t="shared" si="1"/>
        <v>-814.43999999999937</v>
      </c>
      <c r="AP20" s="20">
        <f t="shared" si="1"/>
        <v>-614.11999999999705</v>
      </c>
      <c r="AQ20" s="20">
        <f t="shared" si="1"/>
        <v>-377.86999999999887</v>
      </c>
      <c r="AR20" s="20">
        <f t="shared" si="1"/>
        <v>-635.5499999999995</v>
      </c>
      <c r="AS20" s="20">
        <f t="shared" si="1"/>
        <v>-6159.9799999999941</v>
      </c>
      <c r="AT20" s="20">
        <f t="shared" si="1"/>
        <v>-2623.0100000000061</v>
      </c>
      <c r="AU20" s="20">
        <f t="shared" si="1"/>
        <v>-1273.649999999996</v>
      </c>
      <c r="AV20" s="20">
        <f t="shared" si="1"/>
        <v>-333.30000000000018</v>
      </c>
      <c r="AW20" s="20">
        <f t="shared" si="1"/>
        <v>-91.84999999999954</v>
      </c>
      <c r="AX20" s="20">
        <f t="shared" si="1"/>
        <v>-45.709999999999894</v>
      </c>
      <c r="AY20" s="20">
        <f t="shared" si="1"/>
        <v>-2016.2300000000023</v>
      </c>
      <c r="AZ20" s="20">
        <f t="shared" si="1"/>
        <v>-2309.0400000000118</v>
      </c>
      <c r="BA20" s="17">
        <v>-10.050000000000001</v>
      </c>
      <c r="BB20" s="17">
        <v>-7.59</v>
      </c>
      <c r="BC20" s="17">
        <v>-4.67</v>
      </c>
      <c r="BD20" s="17">
        <v>-7.87</v>
      </c>
      <c r="BE20" s="17">
        <v>-76.36</v>
      </c>
      <c r="BF20" s="17">
        <v>-32.56</v>
      </c>
      <c r="BG20" s="17">
        <v>-15.83</v>
      </c>
      <c r="BH20" s="17">
        <v>-4.1500000000000004</v>
      </c>
      <c r="BI20" s="17">
        <v>-1.1499999999999999</v>
      </c>
      <c r="BJ20" s="17">
        <v>-0.56999999999999995</v>
      </c>
      <c r="BK20" s="17">
        <v>-25.23</v>
      </c>
      <c r="BL20" s="17">
        <v>-28.94</v>
      </c>
      <c r="BM20" s="20">
        <f t="shared" si="2"/>
        <v>-824.48999999999933</v>
      </c>
      <c r="BN20" s="20">
        <f t="shared" si="2"/>
        <v>-621.70999999999708</v>
      </c>
      <c r="BO20" s="20">
        <f t="shared" si="2"/>
        <v>-382.53999999999888</v>
      </c>
      <c r="BP20" s="20">
        <f t="shared" si="2"/>
        <v>-643.4199999999995</v>
      </c>
      <c r="BQ20" s="20">
        <f t="shared" si="2"/>
        <v>-6236.3399999999938</v>
      </c>
      <c r="BR20" s="20">
        <f t="shared" si="2"/>
        <v>-2655.5700000000061</v>
      </c>
      <c r="BS20" s="20">
        <f t="shared" si="2"/>
        <v>-1289.4799999999959</v>
      </c>
      <c r="BT20" s="20">
        <f t="shared" si="2"/>
        <v>-337.45000000000016</v>
      </c>
      <c r="BU20" s="20">
        <f t="shared" si="2"/>
        <v>-92.999999999999545</v>
      </c>
      <c r="BV20" s="20">
        <f t="shared" si="2"/>
        <v>-46.279999999999895</v>
      </c>
      <c r="BW20" s="20">
        <f t="shared" si="2"/>
        <v>-2041.4600000000023</v>
      </c>
      <c r="BX20" s="20">
        <f t="shared" si="2"/>
        <v>-2337.9800000000118</v>
      </c>
      <c r="BY20" s="17">
        <f t="shared" si="3"/>
        <v>-12947.290000000003</v>
      </c>
      <c r="BZ20" s="17">
        <f t="shared" si="4"/>
        <v>-647.35999999999945</v>
      </c>
      <c r="CA20" s="17">
        <f t="shared" si="5"/>
        <v>-3915.0700000000029</v>
      </c>
      <c r="CB20" s="17">
        <f t="shared" si="6"/>
        <v>-17509.720000000008</v>
      </c>
    </row>
    <row r="21" spans="1:80" x14ac:dyDescent="0.25">
      <c r="A21" t="str">
        <f t="shared" si="0"/>
        <v>TAU.BIG</v>
      </c>
      <c r="B21" s="1" t="s">
        <v>31</v>
      </c>
      <c r="C21" s="1" t="s">
        <v>36</v>
      </c>
      <c r="D21" s="1" t="s">
        <v>36</v>
      </c>
      <c r="E21" s="17">
        <v>1171.4799999999959</v>
      </c>
      <c r="F21" s="17">
        <v>1124.3099999999977</v>
      </c>
      <c r="G21" s="17">
        <v>975.38999999999942</v>
      </c>
      <c r="H21" s="17">
        <v>1328.760000000002</v>
      </c>
      <c r="I21" s="17">
        <v>3999.679999999993</v>
      </c>
      <c r="J21" s="17">
        <v>1533.5799999999872</v>
      </c>
      <c r="K21" s="17">
        <v>1050.3000000000029</v>
      </c>
      <c r="L21" s="17">
        <v>1052.6500000000015</v>
      </c>
      <c r="M21" s="17">
        <v>621.58999999999651</v>
      </c>
      <c r="N21" s="17">
        <v>860.87000000000262</v>
      </c>
      <c r="O21" s="17">
        <v>2014.820000000007</v>
      </c>
      <c r="P21" s="17">
        <v>2548.8999999999942</v>
      </c>
      <c r="Q21" s="20">
        <v>58.579999999999927</v>
      </c>
      <c r="R21" s="20">
        <v>56.220000000000255</v>
      </c>
      <c r="S21" s="20">
        <v>48.769999999999982</v>
      </c>
      <c r="T21" s="20">
        <v>66.440000000000055</v>
      </c>
      <c r="U21" s="20">
        <v>199.98999999999978</v>
      </c>
      <c r="V21" s="20">
        <v>76.679999999999836</v>
      </c>
      <c r="W21" s="20">
        <v>52.519999999999982</v>
      </c>
      <c r="X21" s="20">
        <v>52.630000000000109</v>
      </c>
      <c r="Y21" s="20">
        <v>31.079999999999927</v>
      </c>
      <c r="Z21" s="20">
        <v>43.050000000000182</v>
      </c>
      <c r="AA21" s="20">
        <v>100.74000000000069</v>
      </c>
      <c r="AB21" s="20">
        <v>127.44999999999982</v>
      </c>
      <c r="AC21" s="17">
        <v>346.59999999999854</v>
      </c>
      <c r="AD21" s="17">
        <v>330.73999999999978</v>
      </c>
      <c r="AE21" s="17">
        <v>285.44000000000051</v>
      </c>
      <c r="AF21" s="17">
        <v>386.59000000000015</v>
      </c>
      <c r="AG21" s="17">
        <v>1157.0799999999945</v>
      </c>
      <c r="AH21" s="17">
        <v>441.04999999999927</v>
      </c>
      <c r="AI21" s="17">
        <v>300.1200000000008</v>
      </c>
      <c r="AJ21" s="17">
        <v>298.55000000000109</v>
      </c>
      <c r="AK21" s="17">
        <v>174.97999999999956</v>
      </c>
      <c r="AL21" s="17">
        <v>240.38999999999942</v>
      </c>
      <c r="AM21" s="17">
        <v>557.91000000000349</v>
      </c>
      <c r="AN21" s="17">
        <v>700.04000000000087</v>
      </c>
      <c r="AO21" s="20">
        <f t="shared" si="1"/>
        <v>1576.6599999999944</v>
      </c>
      <c r="AP21" s="20">
        <f t="shared" si="1"/>
        <v>1511.2699999999977</v>
      </c>
      <c r="AQ21" s="20">
        <f t="shared" si="1"/>
        <v>1309.5999999999999</v>
      </c>
      <c r="AR21" s="20">
        <f t="shared" si="1"/>
        <v>1781.7900000000022</v>
      </c>
      <c r="AS21" s="20">
        <f t="shared" si="1"/>
        <v>5356.7499999999873</v>
      </c>
      <c r="AT21" s="20">
        <f t="shared" si="1"/>
        <v>2051.3099999999863</v>
      </c>
      <c r="AU21" s="20">
        <f t="shared" si="1"/>
        <v>1402.9400000000037</v>
      </c>
      <c r="AV21" s="20">
        <f t="shared" si="1"/>
        <v>1403.8300000000027</v>
      </c>
      <c r="AW21" s="20">
        <f t="shared" si="1"/>
        <v>827.649999999996</v>
      </c>
      <c r="AX21" s="20">
        <f t="shared" si="1"/>
        <v>1144.3100000000022</v>
      </c>
      <c r="AY21" s="20">
        <f t="shared" si="1"/>
        <v>2673.4700000000112</v>
      </c>
      <c r="AZ21" s="20">
        <f t="shared" si="1"/>
        <v>3376.3899999999949</v>
      </c>
      <c r="BA21" s="17">
        <v>19.45</v>
      </c>
      <c r="BB21" s="17">
        <v>18.670000000000002</v>
      </c>
      <c r="BC21" s="17">
        <v>16.190000000000001</v>
      </c>
      <c r="BD21" s="17">
        <v>22.06</v>
      </c>
      <c r="BE21" s="17">
        <v>66.41</v>
      </c>
      <c r="BF21" s="17">
        <v>25.46</v>
      </c>
      <c r="BG21" s="17">
        <v>17.440000000000001</v>
      </c>
      <c r="BH21" s="17">
        <v>17.48</v>
      </c>
      <c r="BI21" s="17">
        <v>10.32</v>
      </c>
      <c r="BJ21" s="17">
        <v>14.29</v>
      </c>
      <c r="BK21" s="17">
        <v>33.450000000000003</v>
      </c>
      <c r="BL21" s="17">
        <v>42.32</v>
      </c>
      <c r="BM21" s="20">
        <f t="shared" si="2"/>
        <v>1596.1099999999944</v>
      </c>
      <c r="BN21" s="20">
        <f t="shared" si="2"/>
        <v>1529.9399999999978</v>
      </c>
      <c r="BO21" s="20">
        <f t="shared" si="2"/>
        <v>1325.79</v>
      </c>
      <c r="BP21" s="20">
        <f t="shared" si="2"/>
        <v>1803.8500000000022</v>
      </c>
      <c r="BQ21" s="20">
        <f t="shared" si="2"/>
        <v>5423.1599999999871</v>
      </c>
      <c r="BR21" s="20">
        <f t="shared" si="2"/>
        <v>2076.7699999999863</v>
      </c>
      <c r="BS21" s="20">
        <f t="shared" si="2"/>
        <v>1420.3800000000037</v>
      </c>
      <c r="BT21" s="20">
        <f t="shared" si="2"/>
        <v>1421.3100000000027</v>
      </c>
      <c r="BU21" s="20">
        <f t="shared" si="2"/>
        <v>837.96999999999605</v>
      </c>
      <c r="BV21" s="20">
        <f t="shared" si="2"/>
        <v>1158.6000000000022</v>
      </c>
      <c r="BW21" s="20">
        <f t="shared" si="2"/>
        <v>2706.920000000011</v>
      </c>
      <c r="BX21" s="20">
        <f t="shared" si="2"/>
        <v>3418.709999999995</v>
      </c>
      <c r="BY21" s="17">
        <f t="shared" si="3"/>
        <v>18282.32999999998</v>
      </c>
      <c r="BZ21" s="17">
        <f t="shared" si="4"/>
        <v>914.15000000000055</v>
      </c>
      <c r="CA21" s="17">
        <f t="shared" si="5"/>
        <v>5523.0299999999961</v>
      </c>
      <c r="CB21" s="17">
        <f t="shared" si="6"/>
        <v>24719.509999999977</v>
      </c>
    </row>
    <row r="22" spans="1:80" x14ac:dyDescent="0.25">
      <c r="A22" t="str">
        <f t="shared" si="0"/>
        <v>TAU.BPW</v>
      </c>
      <c r="B22" s="1" t="s">
        <v>31</v>
      </c>
      <c r="C22" s="1" t="s">
        <v>37</v>
      </c>
      <c r="D22" s="1" t="s">
        <v>37</v>
      </c>
      <c r="E22" s="17">
        <v>253.77000000000044</v>
      </c>
      <c r="F22" s="17">
        <v>214.89999999999964</v>
      </c>
      <c r="G22" s="17">
        <v>185.5</v>
      </c>
      <c r="H22" s="17">
        <v>244.18999999999869</v>
      </c>
      <c r="I22" s="17">
        <v>758.29000000000087</v>
      </c>
      <c r="J22" s="17">
        <v>704.18000000000029</v>
      </c>
      <c r="K22" s="17">
        <v>456.63999999999942</v>
      </c>
      <c r="L22" s="17">
        <v>334.8700000000008</v>
      </c>
      <c r="M22" s="17">
        <v>175.69000000000051</v>
      </c>
      <c r="N22" s="17">
        <v>129.38000000000011</v>
      </c>
      <c r="O22" s="17">
        <v>258.02999999999884</v>
      </c>
      <c r="P22" s="17">
        <v>376.31999999999971</v>
      </c>
      <c r="Q22" s="20">
        <v>12.689999999999998</v>
      </c>
      <c r="R22" s="20">
        <v>10.740000000000009</v>
      </c>
      <c r="S22" s="20">
        <v>9.2700000000000102</v>
      </c>
      <c r="T22" s="20">
        <v>12.210000000000036</v>
      </c>
      <c r="U22" s="20">
        <v>37.909999999999854</v>
      </c>
      <c r="V22" s="20">
        <v>35.210000000000036</v>
      </c>
      <c r="W22" s="20">
        <v>22.839999999999918</v>
      </c>
      <c r="X22" s="20">
        <v>16.75</v>
      </c>
      <c r="Y22" s="20">
        <v>8.7800000000000296</v>
      </c>
      <c r="Z22" s="20">
        <v>6.4699999999999989</v>
      </c>
      <c r="AA22" s="20">
        <v>12.899999999999977</v>
      </c>
      <c r="AB22" s="20">
        <v>18.810000000000059</v>
      </c>
      <c r="AC22" s="17">
        <v>75.080000000000155</v>
      </c>
      <c r="AD22" s="17">
        <v>63.210000000000036</v>
      </c>
      <c r="AE22" s="17">
        <v>54.289999999999964</v>
      </c>
      <c r="AF22" s="17">
        <v>71.049999999999955</v>
      </c>
      <c r="AG22" s="17">
        <v>219.36999999999989</v>
      </c>
      <c r="AH22" s="17">
        <v>202.51000000000022</v>
      </c>
      <c r="AI22" s="17">
        <v>130.48000000000002</v>
      </c>
      <c r="AJ22" s="17">
        <v>94.980000000000018</v>
      </c>
      <c r="AK22" s="17">
        <v>49.460000000000036</v>
      </c>
      <c r="AL22" s="17">
        <v>36.130000000000109</v>
      </c>
      <c r="AM22" s="17">
        <v>71.449999999999818</v>
      </c>
      <c r="AN22" s="17">
        <v>103.34999999999991</v>
      </c>
      <c r="AO22" s="20">
        <f t="shared" si="1"/>
        <v>341.54000000000059</v>
      </c>
      <c r="AP22" s="20">
        <f t="shared" si="1"/>
        <v>288.84999999999968</v>
      </c>
      <c r="AQ22" s="20">
        <f t="shared" si="1"/>
        <v>249.05999999999997</v>
      </c>
      <c r="AR22" s="20">
        <f t="shared" si="1"/>
        <v>327.44999999999868</v>
      </c>
      <c r="AS22" s="20">
        <f t="shared" si="1"/>
        <v>1015.5700000000006</v>
      </c>
      <c r="AT22" s="20">
        <f t="shared" si="1"/>
        <v>941.90000000000055</v>
      </c>
      <c r="AU22" s="20">
        <f t="shared" si="1"/>
        <v>609.95999999999935</v>
      </c>
      <c r="AV22" s="20">
        <f t="shared" si="1"/>
        <v>446.60000000000082</v>
      </c>
      <c r="AW22" s="20">
        <f t="shared" si="1"/>
        <v>233.93000000000058</v>
      </c>
      <c r="AX22" s="20">
        <f t="shared" si="1"/>
        <v>171.98000000000022</v>
      </c>
      <c r="AY22" s="20">
        <f t="shared" si="1"/>
        <v>342.37999999999863</v>
      </c>
      <c r="AZ22" s="20">
        <f t="shared" si="1"/>
        <v>498.47999999999968</v>
      </c>
      <c r="BA22" s="17">
        <v>4.21</v>
      </c>
      <c r="BB22" s="17">
        <v>3.57</v>
      </c>
      <c r="BC22" s="17">
        <v>3.08</v>
      </c>
      <c r="BD22" s="17">
        <v>4.05</v>
      </c>
      <c r="BE22" s="17">
        <v>12.59</v>
      </c>
      <c r="BF22" s="17">
        <v>11.69</v>
      </c>
      <c r="BG22" s="17">
        <v>7.58</v>
      </c>
      <c r="BH22" s="17">
        <v>5.56</v>
      </c>
      <c r="BI22" s="17">
        <v>2.92</v>
      </c>
      <c r="BJ22" s="17">
        <v>2.15</v>
      </c>
      <c r="BK22" s="17">
        <v>4.28</v>
      </c>
      <c r="BL22" s="17">
        <v>6.25</v>
      </c>
      <c r="BM22" s="20">
        <f t="shared" si="2"/>
        <v>345.75000000000057</v>
      </c>
      <c r="BN22" s="20">
        <f t="shared" si="2"/>
        <v>292.41999999999967</v>
      </c>
      <c r="BO22" s="20">
        <f t="shared" si="2"/>
        <v>252.14</v>
      </c>
      <c r="BP22" s="20">
        <f t="shared" si="2"/>
        <v>331.49999999999869</v>
      </c>
      <c r="BQ22" s="20">
        <f t="shared" si="2"/>
        <v>1028.1600000000005</v>
      </c>
      <c r="BR22" s="20">
        <f t="shared" si="2"/>
        <v>953.5900000000006</v>
      </c>
      <c r="BS22" s="20">
        <f t="shared" si="2"/>
        <v>617.5399999999994</v>
      </c>
      <c r="BT22" s="20">
        <f t="shared" si="2"/>
        <v>452.16000000000082</v>
      </c>
      <c r="BU22" s="20">
        <f t="shared" si="2"/>
        <v>236.85000000000056</v>
      </c>
      <c r="BV22" s="20">
        <f t="shared" si="2"/>
        <v>174.13000000000022</v>
      </c>
      <c r="BW22" s="20">
        <f t="shared" si="2"/>
        <v>346.6599999999986</v>
      </c>
      <c r="BX22" s="20">
        <f t="shared" si="2"/>
        <v>504.72999999999968</v>
      </c>
      <c r="BY22" s="17">
        <f t="shared" si="3"/>
        <v>4091.7599999999993</v>
      </c>
      <c r="BZ22" s="17">
        <f t="shared" si="4"/>
        <v>204.57999999999993</v>
      </c>
      <c r="CA22" s="17">
        <f t="shared" si="5"/>
        <v>1239.29</v>
      </c>
      <c r="CB22" s="17">
        <f t="shared" si="6"/>
        <v>5535.6299999999992</v>
      </c>
    </row>
    <row r="23" spans="1:80" x14ac:dyDescent="0.25">
      <c r="A23" t="str">
        <f t="shared" si="0"/>
        <v>ENMP.BR3</v>
      </c>
      <c r="B23" s="1" t="s">
        <v>43</v>
      </c>
      <c r="C23" s="1" t="s">
        <v>39</v>
      </c>
      <c r="D23" s="1" t="s">
        <v>39</v>
      </c>
      <c r="E23" s="17">
        <v>2708.75</v>
      </c>
      <c r="F23" s="17">
        <v>2338.3399999999965</v>
      </c>
      <c r="G23" s="17">
        <v>2145.5400000000081</v>
      </c>
      <c r="H23" s="17">
        <v>2862.5400000000081</v>
      </c>
      <c r="I23" s="17">
        <v>5567.7999999999884</v>
      </c>
      <c r="J23" s="17">
        <v>2623.109999999986</v>
      </c>
      <c r="K23" s="17">
        <v>2429.9400000000023</v>
      </c>
      <c r="L23" s="17">
        <v>2434.0299999999988</v>
      </c>
      <c r="M23" s="17">
        <v>1635.1000000000058</v>
      </c>
      <c r="N23" s="17">
        <v>1634.140000000014</v>
      </c>
      <c r="O23" s="17">
        <v>2789.8500000000058</v>
      </c>
      <c r="P23" s="17">
        <v>3451.179999999993</v>
      </c>
      <c r="Q23" s="20">
        <v>135.44000000000005</v>
      </c>
      <c r="R23" s="20">
        <v>116.91999999999996</v>
      </c>
      <c r="S23" s="20">
        <v>107.26999999999998</v>
      </c>
      <c r="T23" s="20">
        <v>143.12</v>
      </c>
      <c r="U23" s="20">
        <v>278.39</v>
      </c>
      <c r="V23" s="20">
        <v>131.15000000000003</v>
      </c>
      <c r="W23" s="20">
        <v>121.5</v>
      </c>
      <c r="X23" s="20">
        <v>121.70999999999998</v>
      </c>
      <c r="Y23" s="20">
        <v>81.759999999999991</v>
      </c>
      <c r="Z23" s="20">
        <v>81.710000000000036</v>
      </c>
      <c r="AA23" s="20">
        <v>139.49</v>
      </c>
      <c r="AB23" s="20">
        <v>172.54999999999995</v>
      </c>
      <c r="AC23" s="17">
        <v>801.44000000000051</v>
      </c>
      <c r="AD23" s="17">
        <v>687.86999999999989</v>
      </c>
      <c r="AE23" s="17">
        <v>627.86000000000013</v>
      </c>
      <c r="AF23" s="17">
        <v>832.81999999999971</v>
      </c>
      <c r="AG23" s="17">
        <v>1610.7299999999996</v>
      </c>
      <c r="AH23" s="17">
        <v>754.39000000000033</v>
      </c>
      <c r="AI23" s="17">
        <v>694.34000000000015</v>
      </c>
      <c r="AJ23" s="17">
        <v>690.35000000000036</v>
      </c>
      <c r="AK23" s="17">
        <v>460.28</v>
      </c>
      <c r="AL23" s="17">
        <v>456.32000000000016</v>
      </c>
      <c r="AM23" s="17">
        <v>772.51000000000022</v>
      </c>
      <c r="AN23" s="17">
        <v>947.84000000000015</v>
      </c>
      <c r="AO23" s="20">
        <f t="shared" ref="AO23:AZ44" si="7">E23+Q23+AC23</f>
        <v>3645.6300000000006</v>
      </c>
      <c r="AP23" s="20">
        <f t="shared" si="7"/>
        <v>3143.1299999999965</v>
      </c>
      <c r="AQ23" s="20">
        <f t="shared" si="7"/>
        <v>2880.6700000000083</v>
      </c>
      <c r="AR23" s="20">
        <f t="shared" si="7"/>
        <v>3838.4800000000077</v>
      </c>
      <c r="AS23" s="20">
        <f t="shared" si="7"/>
        <v>7456.9199999999882</v>
      </c>
      <c r="AT23" s="20">
        <f t="shared" si="7"/>
        <v>3508.6499999999864</v>
      </c>
      <c r="AU23" s="20">
        <f t="shared" si="7"/>
        <v>3245.7800000000025</v>
      </c>
      <c r="AV23" s="20">
        <f t="shared" si="7"/>
        <v>3246.0899999999992</v>
      </c>
      <c r="AW23" s="20">
        <f t="shared" si="7"/>
        <v>2177.1400000000058</v>
      </c>
      <c r="AX23" s="20">
        <f t="shared" si="7"/>
        <v>2172.1700000000142</v>
      </c>
      <c r="AY23" s="20">
        <f t="shared" si="7"/>
        <v>3701.8500000000058</v>
      </c>
      <c r="AZ23" s="20">
        <f t="shared" si="7"/>
        <v>4571.5699999999933</v>
      </c>
      <c r="BA23" s="17">
        <v>44.97</v>
      </c>
      <c r="BB23" s="17">
        <v>38.82</v>
      </c>
      <c r="BC23" s="17">
        <v>35.619999999999997</v>
      </c>
      <c r="BD23" s="17">
        <v>47.53</v>
      </c>
      <c r="BE23" s="17">
        <v>92.44</v>
      </c>
      <c r="BF23" s="17">
        <v>43.55</v>
      </c>
      <c r="BG23" s="17">
        <v>40.340000000000003</v>
      </c>
      <c r="BH23" s="17">
        <v>40.409999999999997</v>
      </c>
      <c r="BI23" s="17">
        <v>27.15</v>
      </c>
      <c r="BJ23" s="17">
        <v>27.13</v>
      </c>
      <c r="BK23" s="17">
        <v>46.32</v>
      </c>
      <c r="BL23" s="17">
        <v>57.3</v>
      </c>
      <c r="BM23" s="20">
        <f t="shared" ref="BM23:BX44" si="8">AO23+BA23</f>
        <v>3690.6000000000004</v>
      </c>
      <c r="BN23" s="20">
        <f t="shared" si="8"/>
        <v>3181.9499999999966</v>
      </c>
      <c r="BO23" s="20">
        <f t="shared" si="8"/>
        <v>2916.2900000000081</v>
      </c>
      <c r="BP23" s="20">
        <f t="shared" si="8"/>
        <v>3886.0100000000079</v>
      </c>
      <c r="BQ23" s="20">
        <f t="shared" si="8"/>
        <v>7549.3599999999878</v>
      </c>
      <c r="BR23" s="20">
        <f t="shared" si="8"/>
        <v>3552.1999999999866</v>
      </c>
      <c r="BS23" s="20">
        <f t="shared" si="8"/>
        <v>3286.1200000000026</v>
      </c>
      <c r="BT23" s="20">
        <f t="shared" si="8"/>
        <v>3286.4999999999991</v>
      </c>
      <c r="BU23" s="20">
        <f t="shared" si="8"/>
        <v>2204.2900000000059</v>
      </c>
      <c r="BV23" s="20">
        <f t="shared" si="8"/>
        <v>2199.3000000000143</v>
      </c>
      <c r="BW23" s="20">
        <f t="shared" si="8"/>
        <v>3748.170000000006</v>
      </c>
      <c r="BX23" s="20">
        <f t="shared" si="8"/>
        <v>4628.8699999999935</v>
      </c>
      <c r="BY23" s="17">
        <f t="shared" si="3"/>
        <v>32620.320000000007</v>
      </c>
      <c r="BZ23" s="17">
        <f t="shared" si="4"/>
        <v>1631.01</v>
      </c>
      <c r="CA23" s="17">
        <f t="shared" si="5"/>
        <v>9878.3299999999981</v>
      </c>
      <c r="CB23" s="17">
        <f t="shared" si="6"/>
        <v>44129.660000000011</v>
      </c>
    </row>
    <row r="24" spans="1:80" x14ac:dyDescent="0.25">
      <c r="A24" t="str">
        <f t="shared" si="0"/>
        <v>ENMP.BR4</v>
      </c>
      <c r="B24" s="1" t="s">
        <v>43</v>
      </c>
      <c r="C24" s="1" t="s">
        <v>40</v>
      </c>
      <c r="D24" s="1" t="s">
        <v>40</v>
      </c>
      <c r="E24" s="17">
        <v>2443.070000000007</v>
      </c>
      <c r="F24" s="17">
        <v>2215.7999999999884</v>
      </c>
      <c r="G24" s="17">
        <v>1614.6499999999942</v>
      </c>
      <c r="H24" s="17">
        <v>2574.5599999999977</v>
      </c>
      <c r="I24" s="17">
        <v>7589.7099999999609</v>
      </c>
      <c r="J24" s="17">
        <v>2637.140000000014</v>
      </c>
      <c r="K24" s="17">
        <v>2043.5899999999965</v>
      </c>
      <c r="L24" s="17">
        <v>1954.7700000000186</v>
      </c>
      <c r="M24" s="17">
        <v>1499.1300000000047</v>
      </c>
      <c r="N24" s="17">
        <v>1572.3500000000058</v>
      </c>
      <c r="O24" s="17">
        <v>2590.6300000000047</v>
      </c>
      <c r="P24" s="17">
        <v>3062.6600000000326</v>
      </c>
      <c r="Q24" s="20">
        <v>122.15000000000003</v>
      </c>
      <c r="R24" s="20">
        <v>110.79000000000002</v>
      </c>
      <c r="S24" s="20">
        <v>80.729999999999961</v>
      </c>
      <c r="T24" s="20">
        <v>128.72999999999999</v>
      </c>
      <c r="U24" s="20">
        <v>379.48</v>
      </c>
      <c r="V24" s="20">
        <v>131.85999999999999</v>
      </c>
      <c r="W24" s="20">
        <v>102.17999999999995</v>
      </c>
      <c r="X24" s="20">
        <v>97.740000000000009</v>
      </c>
      <c r="Y24" s="20">
        <v>74.95999999999998</v>
      </c>
      <c r="Z24" s="20">
        <v>78.610000000000014</v>
      </c>
      <c r="AA24" s="20">
        <v>129.52999999999997</v>
      </c>
      <c r="AB24" s="20">
        <v>153.13000000000011</v>
      </c>
      <c r="AC24" s="17">
        <v>722.82999999999993</v>
      </c>
      <c r="AD24" s="17">
        <v>651.81999999999994</v>
      </c>
      <c r="AE24" s="17">
        <v>472.5</v>
      </c>
      <c r="AF24" s="17">
        <v>749.04</v>
      </c>
      <c r="AG24" s="17">
        <v>2195.66</v>
      </c>
      <c r="AH24" s="17">
        <v>758.43000000000006</v>
      </c>
      <c r="AI24" s="17">
        <v>583.94999999999982</v>
      </c>
      <c r="AJ24" s="17">
        <v>554.41999999999962</v>
      </c>
      <c r="AK24" s="17">
        <v>422</v>
      </c>
      <c r="AL24" s="17">
        <v>439.07000000000062</v>
      </c>
      <c r="AM24" s="17">
        <v>717.34999999999945</v>
      </c>
      <c r="AN24" s="17">
        <v>841.13999999999942</v>
      </c>
      <c r="AO24" s="20">
        <f t="shared" si="7"/>
        <v>3288.050000000007</v>
      </c>
      <c r="AP24" s="20">
        <f t="shared" si="7"/>
        <v>2978.409999999988</v>
      </c>
      <c r="AQ24" s="20">
        <f t="shared" si="7"/>
        <v>2167.8799999999942</v>
      </c>
      <c r="AR24" s="20">
        <f t="shared" si="7"/>
        <v>3452.3299999999977</v>
      </c>
      <c r="AS24" s="20">
        <f t="shared" si="7"/>
        <v>10164.84999999996</v>
      </c>
      <c r="AT24" s="20">
        <f t="shared" si="7"/>
        <v>3527.4300000000139</v>
      </c>
      <c r="AU24" s="20">
        <f t="shared" si="7"/>
        <v>2729.7199999999962</v>
      </c>
      <c r="AV24" s="20">
        <f t="shared" si="7"/>
        <v>2606.930000000018</v>
      </c>
      <c r="AW24" s="20">
        <f t="shared" si="7"/>
        <v>1996.0900000000047</v>
      </c>
      <c r="AX24" s="20">
        <f t="shared" si="7"/>
        <v>2090.0300000000066</v>
      </c>
      <c r="AY24" s="20">
        <f t="shared" si="7"/>
        <v>3437.5100000000039</v>
      </c>
      <c r="AZ24" s="20">
        <f t="shared" si="7"/>
        <v>4056.9300000000321</v>
      </c>
      <c r="BA24" s="17">
        <v>40.56</v>
      </c>
      <c r="BB24" s="17">
        <v>36.79</v>
      </c>
      <c r="BC24" s="17">
        <v>26.81</v>
      </c>
      <c r="BD24" s="17">
        <v>42.74</v>
      </c>
      <c r="BE24" s="17">
        <v>126.01</v>
      </c>
      <c r="BF24" s="17">
        <v>43.78</v>
      </c>
      <c r="BG24" s="17">
        <v>33.93</v>
      </c>
      <c r="BH24" s="17">
        <v>32.450000000000003</v>
      </c>
      <c r="BI24" s="17">
        <v>24.89</v>
      </c>
      <c r="BJ24" s="17">
        <v>26.11</v>
      </c>
      <c r="BK24" s="17">
        <v>43.01</v>
      </c>
      <c r="BL24" s="17">
        <v>50.85</v>
      </c>
      <c r="BM24" s="20">
        <f t="shared" si="8"/>
        <v>3328.6100000000069</v>
      </c>
      <c r="BN24" s="20">
        <f t="shared" si="8"/>
        <v>3015.199999999988</v>
      </c>
      <c r="BO24" s="20">
        <f t="shared" si="8"/>
        <v>2194.6899999999941</v>
      </c>
      <c r="BP24" s="20">
        <f t="shared" si="8"/>
        <v>3495.0699999999974</v>
      </c>
      <c r="BQ24" s="20">
        <f t="shared" si="8"/>
        <v>10290.859999999961</v>
      </c>
      <c r="BR24" s="20">
        <f t="shared" si="8"/>
        <v>3571.2100000000141</v>
      </c>
      <c r="BS24" s="20">
        <f t="shared" si="8"/>
        <v>2763.649999999996</v>
      </c>
      <c r="BT24" s="20">
        <f t="shared" si="8"/>
        <v>2639.3800000000178</v>
      </c>
      <c r="BU24" s="20">
        <f t="shared" si="8"/>
        <v>2020.9800000000048</v>
      </c>
      <c r="BV24" s="20">
        <f t="shared" si="8"/>
        <v>2116.1400000000067</v>
      </c>
      <c r="BW24" s="20">
        <f t="shared" si="8"/>
        <v>3480.5200000000041</v>
      </c>
      <c r="BX24" s="20">
        <f t="shared" si="8"/>
        <v>4107.7800000000325</v>
      </c>
      <c r="BY24" s="17">
        <f t="shared" si="3"/>
        <v>31798.060000000027</v>
      </c>
      <c r="BZ24" s="17">
        <f t="shared" si="4"/>
        <v>1589.89</v>
      </c>
      <c r="CA24" s="17">
        <f t="shared" si="5"/>
        <v>9636.1400000000012</v>
      </c>
      <c r="CB24" s="17">
        <f t="shared" si="6"/>
        <v>43024.090000000026</v>
      </c>
    </row>
    <row r="25" spans="1:80" x14ac:dyDescent="0.25">
      <c r="A25" t="str">
        <f t="shared" si="0"/>
        <v>ENMP.BR5</v>
      </c>
      <c r="B25" s="1" t="s">
        <v>43</v>
      </c>
      <c r="C25" s="1" t="s">
        <v>42</v>
      </c>
      <c r="D25" s="1" t="s">
        <v>42</v>
      </c>
      <c r="E25" s="17">
        <v>5807.0199999999604</v>
      </c>
      <c r="F25" s="17">
        <v>6533.390000000014</v>
      </c>
      <c r="G25" s="17">
        <v>5235.109999999986</v>
      </c>
      <c r="H25" s="17">
        <v>5531.8999999999651</v>
      </c>
      <c r="I25" s="17">
        <v>18462.25</v>
      </c>
      <c r="J25" s="17">
        <v>194.8799999999992</v>
      </c>
      <c r="K25" s="17">
        <v>5624.0900000000256</v>
      </c>
      <c r="L25" s="17">
        <v>4930.6399999999558</v>
      </c>
      <c r="M25" s="17">
        <v>3017.6000000000058</v>
      </c>
      <c r="N25" s="17">
        <v>4640.2399999999907</v>
      </c>
      <c r="O25" s="17">
        <v>7425.5499999999884</v>
      </c>
      <c r="P25" s="17">
        <v>8205.2300000000396</v>
      </c>
      <c r="Q25" s="20">
        <v>290.34999999999945</v>
      </c>
      <c r="R25" s="20">
        <v>326.65999999999985</v>
      </c>
      <c r="S25" s="20">
        <v>261.75999999999976</v>
      </c>
      <c r="T25" s="20">
        <v>276.59000000000015</v>
      </c>
      <c r="U25" s="20">
        <v>923.11000000000058</v>
      </c>
      <c r="V25" s="20">
        <v>9.7400000000000091</v>
      </c>
      <c r="W25" s="20">
        <v>281.21000000000004</v>
      </c>
      <c r="X25" s="20">
        <v>246.52999999999975</v>
      </c>
      <c r="Y25" s="20">
        <v>150.87999999999965</v>
      </c>
      <c r="Z25" s="20">
        <v>232.02000000000044</v>
      </c>
      <c r="AA25" s="20">
        <v>371.27999999999884</v>
      </c>
      <c r="AB25" s="20">
        <v>410.26000000000022</v>
      </c>
      <c r="AC25" s="17">
        <v>1718.1100000000006</v>
      </c>
      <c r="AD25" s="17">
        <v>1921.9300000000003</v>
      </c>
      <c r="AE25" s="17">
        <v>1531.9800000000032</v>
      </c>
      <c r="AF25" s="17">
        <v>1609.4300000000003</v>
      </c>
      <c r="AG25" s="17">
        <v>5341.0099999999948</v>
      </c>
      <c r="AH25" s="17">
        <v>56.050000000000068</v>
      </c>
      <c r="AI25" s="17">
        <v>1607.0500000000029</v>
      </c>
      <c r="AJ25" s="17">
        <v>1398.4399999999987</v>
      </c>
      <c r="AK25" s="17">
        <v>849.44999999999709</v>
      </c>
      <c r="AL25" s="17">
        <v>1295.7400000000016</v>
      </c>
      <c r="AM25" s="17">
        <v>2056.1500000000015</v>
      </c>
      <c r="AN25" s="17">
        <v>2253.5</v>
      </c>
      <c r="AO25" s="20">
        <f t="shared" si="7"/>
        <v>7815.4799999999605</v>
      </c>
      <c r="AP25" s="20">
        <f t="shared" si="7"/>
        <v>8781.9800000000141</v>
      </c>
      <c r="AQ25" s="20">
        <f t="shared" si="7"/>
        <v>7028.8499999999894</v>
      </c>
      <c r="AR25" s="20">
        <f t="shared" si="7"/>
        <v>7417.9199999999655</v>
      </c>
      <c r="AS25" s="20">
        <f t="shared" si="7"/>
        <v>24726.369999999995</v>
      </c>
      <c r="AT25" s="20">
        <f t="shared" si="7"/>
        <v>260.66999999999928</v>
      </c>
      <c r="AU25" s="20">
        <f t="shared" si="7"/>
        <v>7512.3500000000286</v>
      </c>
      <c r="AV25" s="20">
        <f t="shared" si="7"/>
        <v>6575.6099999999542</v>
      </c>
      <c r="AW25" s="20">
        <f t="shared" si="7"/>
        <v>4017.9300000000026</v>
      </c>
      <c r="AX25" s="20">
        <f t="shared" si="7"/>
        <v>6167.9999999999927</v>
      </c>
      <c r="AY25" s="20">
        <f t="shared" si="7"/>
        <v>9852.9799999999886</v>
      </c>
      <c r="AZ25" s="20">
        <f t="shared" si="7"/>
        <v>10868.99000000004</v>
      </c>
      <c r="BA25" s="17">
        <v>96.41</v>
      </c>
      <c r="BB25" s="17">
        <v>108.47</v>
      </c>
      <c r="BC25" s="17">
        <v>86.92</v>
      </c>
      <c r="BD25" s="17">
        <v>91.84</v>
      </c>
      <c r="BE25" s="17">
        <v>306.52</v>
      </c>
      <c r="BF25" s="17">
        <v>3.24</v>
      </c>
      <c r="BG25" s="17">
        <v>93.38</v>
      </c>
      <c r="BH25" s="17">
        <v>81.86</v>
      </c>
      <c r="BI25" s="17">
        <v>50.1</v>
      </c>
      <c r="BJ25" s="17">
        <v>77.040000000000006</v>
      </c>
      <c r="BK25" s="17">
        <v>123.28</v>
      </c>
      <c r="BL25" s="17">
        <v>136.22999999999999</v>
      </c>
      <c r="BM25" s="20">
        <f t="shared" si="8"/>
        <v>7911.8899999999603</v>
      </c>
      <c r="BN25" s="20">
        <f t="shared" si="8"/>
        <v>8890.4500000000135</v>
      </c>
      <c r="BO25" s="20">
        <f t="shared" si="8"/>
        <v>7115.7699999999895</v>
      </c>
      <c r="BP25" s="20">
        <f t="shared" si="8"/>
        <v>7509.7599999999657</v>
      </c>
      <c r="BQ25" s="20">
        <f t="shared" si="8"/>
        <v>25032.889999999996</v>
      </c>
      <c r="BR25" s="20">
        <f t="shared" si="8"/>
        <v>263.90999999999929</v>
      </c>
      <c r="BS25" s="20">
        <f t="shared" si="8"/>
        <v>7605.7300000000287</v>
      </c>
      <c r="BT25" s="20">
        <f t="shared" si="8"/>
        <v>6657.4699999999539</v>
      </c>
      <c r="BU25" s="20">
        <f t="shared" si="8"/>
        <v>4068.0300000000025</v>
      </c>
      <c r="BV25" s="20">
        <f t="shared" si="8"/>
        <v>6245.0399999999927</v>
      </c>
      <c r="BW25" s="20">
        <f t="shared" si="8"/>
        <v>9976.2599999999893</v>
      </c>
      <c r="BX25" s="20">
        <f t="shared" si="8"/>
        <v>11005.220000000039</v>
      </c>
      <c r="BY25" s="17">
        <f t="shared" si="3"/>
        <v>75607.899999999936</v>
      </c>
      <c r="BZ25" s="17">
        <f t="shared" si="4"/>
        <v>3780.389999999999</v>
      </c>
      <c r="CA25" s="17">
        <f t="shared" si="5"/>
        <v>22894.13</v>
      </c>
      <c r="CB25" s="17">
        <f t="shared" si="6"/>
        <v>102282.41999999994</v>
      </c>
    </row>
    <row r="26" spans="1:80" x14ac:dyDescent="0.25">
      <c r="A26" t="str">
        <f t="shared" si="0"/>
        <v>TAU.BRA</v>
      </c>
      <c r="B26" s="1" t="s">
        <v>31</v>
      </c>
      <c r="C26" s="1" t="s">
        <v>44</v>
      </c>
      <c r="D26" s="1" t="s">
        <v>44</v>
      </c>
      <c r="E26" s="17">
        <v>192.84000000000015</v>
      </c>
      <c r="F26" s="17">
        <v>157.71999999999935</v>
      </c>
      <c r="G26" s="17">
        <v>140.3799999999992</v>
      </c>
      <c r="H26" s="17">
        <v>206.90999999999985</v>
      </c>
      <c r="I26" s="17">
        <v>671.66999999999825</v>
      </c>
      <c r="J26" s="17">
        <v>747.80999999999767</v>
      </c>
      <c r="K26" s="17">
        <v>406.56000000000131</v>
      </c>
      <c r="L26" s="17">
        <v>433.82000000000698</v>
      </c>
      <c r="M26" s="17">
        <v>253.63999999999942</v>
      </c>
      <c r="N26" s="17">
        <v>213.56999999999971</v>
      </c>
      <c r="O26" s="17">
        <v>361.9900000000016</v>
      </c>
      <c r="P26" s="17">
        <v>517.55999999999767</v>
      </c>
      <c r="Q26" s="20">
        <v>9.64</v>
      </c>
      <c r="R26" s="20">
        <v>7.8799999999999955</v>
      </c>
      <c r="S26" s="20">
        <v>7.019999999999996</v>
      </c>
      <c r="T26" s="20">
        <v>10.340000000000003</v>
      </c>
      <c r="U26" s="20">
        <v>33.579999999999984</v>
      </c>
      <c r="V26" s="20">
        <v>37.389999999999986</v>
      </c>
      <c r="W26" s="20">
        <v>20.330000000000041</v>
      </c>
      <c r="X26" s="20">
        <v>21.690000000000055</v>
      </c>
      <c r="Y26" s="20">
        <v>12.689999999999998</v>
      </c>
      <c r="Z26" s="20">
        <v>10.680000000000007</v>
      </c>
      <c r="AA26" s="20">
        <v>18.100000000000023</v>
      </c>
      <c r="AB26" s="20">
        <v>25.870000000000118</v>
      </c>
      <c r="AC26" s="17">
        <v>57.049999999999955</v>
      </c>
      <c r="AD26" s="17">
        <v>46.400000000000034</v>
      </c>
      <c r="AE26" s="17">
        <v>41.080000000000041</v>
      </c>
      <c r="AF26" s="17">
        <v>60.199999999999932</v>
      </c>
      <c r="AG26" s="17">
        <v>194.30999999999995</v>
      </c>
      <c r="AH26" s="17">
        <v>215.05999999999995</v>
      </c>
      <c r="AI26" s="17">
        <v>116.18000000000029</v>
      </c>
      <c r="AJ26" s="17">
        <v>123.03999999999996</v>
      </c>
      <c r="AK26" s="17">
        <v>71.400000000000091</v>
      </c>
      <c r="AL26" s="17">
        <v>59.639999999999873</v>
      </c>
      <c r="AM26" s="17">
        <v>100.23999999999978</v>
      </c>
      <c r="AN26" s="17">
        <v>142.14000000000033</v>
      </c>
      <c r="AO26" s="20">
        <f t="shared" si="7"/>
        <v>259.53000000000009</v>
      </c>
      <c r="AP26" s="20">
        <f t="shared" si="7"/>
        <v>211.99999999999937</v>
      </c>
      <c r="AQ26" s="20">
        <f t="shared" si="7"/>
        <v>188.47999999999922</v>
      </c>
      <c r="AR26" s="20">
        <f t="shared" si="7"/>
        <v>277.44999999999982</v>
      </c>
      <c r="AS26" s="20">
        <f t="shared" si="7"/>
        <v>899.55999999999813</v>
      </c>
      <c r="AT26" s="20">
        <f t="shared" si="7"/>
        <v>1000.2599999999976</v>
      </c>
      <c r="AU26" s="20">
        <f t="shared" si="7"/>
        <v>543.07000000000164</v>
      </c>
      <c r="AV26" s="20">
        <f t="shared" si="7"/>
        <v>578.550000000007</v>
      </c>
      <c r="AW26" s="20">
        <f t="shared" si="7"/>
        <v>337.72999999999951</v>
      </c>
      <c r="AX26" s="20">
        <f t="shared" si="7"/>
        <v>283.88999999999959</v>
      </c>
      <c r="AY26" s="20">
        <f t="shared" si="7"/>
        <v>480.33000000000141</v>
      </c>
      <c r="AZ26" s="20">
        <f t="shared" si="7"/>
        <v>685.56999999999812</v>
      </c>
      <c r="BA26" s="17">
        <v>3.2</v>
      </c>
      <c r="BB26" s="17">
        <v>2.62</v>
      </c>
      <c r="BC26" s="17">
        <v>2.33</v>
      </c>
      <c r="BD26" s="17">
        <v>3.44</v>
      </c>
      <c r="BE26" s="17">
        <v>11.15</v>
      </c>
      <c r="BF26" s="17">
        <v>12.42</v>
      </c>
      <c r="BG26" s="17">
        <v>6.75</v>
      </c>
      <c r="BH26" s="17">
        <v>7.2</v>
      </c>
      <c r="BI26" s="17">
        <v>4.21</v>
      </c>
      <c r="BJ26" s="17">
        <v>3.55</v>
      </c>
      <c r="BK26" s="17">
        <v>6.01</v>
      </c>
      <c r="BL26" s="17">
        <v>8.59</v>
      </c>
      <c r="BM26" s="20">
        <f t="shared" si="8"/>
        <v>262.73000000000008</v>
      </c>
      <c r="BN26" s="20">
        <f t="shared" si="8"/>
        <v>214.61999999999938</v>
      </c>
      <c r="BO26" s="20">
        <f t="shared" si="8"/>
        <v>190.80999999999923</v>
      </c>
      <c r="BP26" s="20">
        <f t="shared" si="8"/>
        <v>280.88999999999982</v>
      </c>
      <c r="BQ26" s="20">
        <f t="shared" si="8"/>
        <v>910.7099999999981</v>
      </c>
      <c r="BR26" s="20">
        <f t="shared" si="8"/>
        <v>1012.6799999999976</v>
      </c>
      <c r="BS26" s="20">
        <f t="shared" si="8"/>
        <v>549.82000000000164</v>
      </c>
      <c r="BT26" s="20">
        <f t="shared" si="8"/>
        <v>585.75000000000705</v>
      </c>
      <c r="BU26" s="20">
        <f t="shared" si="8"/>
        <v>341.93999999999949</v>
      </c>
      <c r="BV26" s="20">
        <f t="shared" si="8"/>
        <v>287.4399999999996</v>
      </c>
      <c r="BW26" s="20">
        <f t="shared" si="8"/>
        <v>486.3400000000014</v>
      </c>
      <c r="BX26" s="20">
        <f t="shared" si="8"/>
        <v>694.15999999999815</v>
      </c>
      <c r="BY26" s="17">
        <f t="shared" si="3"/>
        <v>4304.4700000000012</v>
      </c>
      <c r="BZ26" s="17">
        <f t="shared" si="4"/>
        <v>215.21000000000021</v>
      </c>
      <c r="CA26" s="17">
        <f t="shared" si="5"/>
        <v>1298.2100000000003</v>
      </c>
      <c r="CB26" s="17">
        <f t="shared" si="6"/>
        <v>5817.8900000000012</v>
      </c>
    </row>
    <row r="27" spans="1:80" x14ac:dyDescent="0.25">
      <c r="A27" t="str">
        <f t="shared" si="0"/>
        <v>VQW.BTR1</v>
      </c>
      <c r="B27" s="1" t="s">
        <v>29</v>
      </c>
      <c r="C27" s="1" t="s">
        <v>47</v>
      </c>
      <c r="D27" s="1" t="s">
        <v>47</v>
      </c>
      <c r="E27" s="17">
        <v>635.65999999999985</v>
      </c>
      <c r="F27" s="17">
        <v>500.09999999999945</v>
      </c>
      <c r="G27" s="17">
        <v>745.33999999999901</v>
      </c>
      <c r="H27" s="17">
        <v>808.99000000000046</v>
      </c>
      <c r="I27" s="17">
        <v>810.84000000000015</v>
      </c>
      <c r="J27" s="17">
        <v>504.59000000000015</v>
      </c>
      <c r="K27" s="17">
        <v>497.75</v>
      </c>
      <c r="L27" s="17">
        <v>351.51999999999953</v>
      </c>
      <c r="M27" s="17">
        <v>292.59999999999968</v>
      </c>
      <c r="N27" s="17">
        <v>622.36000000000058</v>
      </c>
      <c r="O27" s="17">
        <v>636.70999999999913</v>
      </c>
      <c r="P27" s="17">
        <v>1029.1900000000023</v>
      </c>
      <c r="Q27" s="20">
        <v>31.780000000000008</v>
      </c>
      <c r="R27" s="20">
        <v>25</v>
      </c>
      <c r="S27" s="20">
        <v>37.260000000000005</v>
      </c>
      <c r="T27" s="20">
        <v>40.450000000000017</v>
      </c>
      <c r="U27" s="20">
        <v>40.540000000000006</v>
      </c>
      <c r="V27" s="20">
        <v>25.229999999999997</v>
      </c>
      <c r="W27" s="20">
        <v>24.879999999999995</v>
      </c>
      <c r="X27" s="20">
        <v>17.570000000000007</v>
      </c>
      <c r="Y27" s="20">
        <v>14.629999999999995</v>
      </c>
      <c r="Z27" s="20">
        <v>31.120000000000005</v>
      </c>
      <c r="AA27" s="20">
        <v>31.840000000000003</v>
      </c>
      <c r="AB27" s="20">
        <v>51.460000000000036</v>
      </c>
      <c r="AC27" s="17">
        <v>188.07</v>
      </c>
      <c r="AD27" s="17">
        <v>147.11999999999995</v>
      </c>
      <c r="AE27" s="17">
        <v>218.10999999999996</v>
      </c>
      <c r="AF27" s="17">
        <v>235.36</v>
      </c>
      <c r="AG27" s="17">
        <v>234.57000000000005</v>
      </c>
      <c r="AH27" s="17">
        <v>145.12</v>
      </c>
      <c r="AI27" s="17">
        <v>142.23000000000002</v>
      </c>
      <c r="AJ27" s="17">
        <v>99.699999999999932</v>
      </c>
      <c r="AK27" s="17">
        <v>82.369999999999948</v>
      </c>
      <c r="AL27" s="17">
        <v>173.78999999999996</v>
      </c>
      <c r="AM27" s="17">
        <v>176.30999999999995</v>
      </c>
      <c r="AN27" s="17">
        <v>282.66000000000008</v>
      </c>
      <c r="AO27" s="20">
        <f t="shared" si="7"/>
        <v>855.50999999999976</v>
      </c>
      <c r="AP27" s="20">
        <f t="shared" si="7"/>
        <v>672.21999999999935</v>
      </c>
      <c r="AQ27" s="20">
        <f t="shared" si="7"/>
        <v>1000.7099999999989</v>
      </c>
      <c r="AR27" s="20">
        <f t="shared" si="7"/>
        <v>1084.8000000000006</v>
      </c>
      <c r="AS27" s="20">
        <f t="shared" si="7"/>
        <v>1085.9500000000003</v>
      </c>
      <c r="AT27" s="20">
        <f t="shared" si="7"/>
        <v>674.94000000000017</v>
      </c>
      <c r="AU27" s="20">
        <f t="shared" si="7"/>
        <v>664.86</v>
      </c>
      <c r="AV27" s="20">
        <f t="shared" si="7"/>
        <v>468.78999999999945</v>
      </c>
      <c r="AW27" s="20">
        <f t="shared" si="7"/>
        <v>389.59999999999962</v>
      </c>
      <c r="AX27" s="20">
        <f t="shared" si="7"/>
        <v>827.27000000000055</v>
      </c>
      <c r="AY27" s="20">
        <f t="shared" si="7"/>
        <v>844.8599999999991</v>
      </c>
      <c r="AZ27" s="20">
        <f t="shared" si="7"/>
        <v>1363.3100000000024</v>
      </c>
      <c r="BA27" s="17">
        <v>10.55</v>
      </c>
      <c r="BB27" s="17">
        <v>8.3000000000000007</v>
      </c>
      <c r="BC27" s="17">
        <v>12.37</v>
      </c>
      <c r="BD27" s="17">
        <v>13.43</v>
      </c>
      <c r="BE27" s="17">
        <v>13.46</v>
      </c>
      <c r="BF27" s="17">
        <v>8.3800000000000008</v>
      </c>
      <c r="BG27" s="17">
        <v>8.26</v>
      </c>
      <c r="BH27" s="17">
        <v>5.84</v>
      </c>
      <c r="BI27" s="17">
        <v>4.8600000000000003</v>
      </c>
      <c r="BJ27" s="17">
        <v>10.33</v>
      </c>
      <c r="BK27" s="17">
        <v>10.57</v>
      </c>
      <c r="BL27" s="17">
        <v>17.09</v>
      </c>
      <c r="BM27" s="20">
        <f t="shared" si="8"/>
        <v>866.05999999999972</v>
      </c>
      <c r="BN27" s="20">
        <f t="shared" si="8"/>
        <v>680.5199999999993</v>
      </c>
      <c r="BO27" s="20">
        <f t="shared" si="8"/>
        <v>1013.0799999999989</v>
      </c>
      <c r="BP27" s="20">
        <f t="shared" si="8"/>
        <v>1098.2300000000007</v>
      </c>
      <c r="BQ27" s="20">
        <f t="shared" si="8"/>
        <v>1099.4100000000003</v>
      </c>
      <c r="BR27" s="20">
        <f t="shared" si="8"/>
        <v>683.32000000000016</v>
      </c>
      <c r="BS27" s="20">
        <f t="shared" si="8"/>
        <v>673.12</v>
      </c>
      <c r="BT27" s="20">
        <f t="shared" si="8"/>
        <v>474.62999999999943</v>
      </c>
      <c r="BU27" s="20">
        <f t="shared" si="8"/>
        <v>394.45999999999964</v>
      </c>
      <c r="BV27" s="20">
        <f t="shared" si="8"/>
        <v>837.60000000000059</v>
      </c>
      <c r="BW27" s="20">
        <f t="shared" si="8"/>
        <v>855.42999999999915</v>
      </c>
      <c r="BX27" s="20">
        <f t="shared" si="8"/>
        <v>1380.4000000000024</v>
      </c>
      <c r="BY27" s="17">
        <f t="shared" si="3"/>
        <v>7435.65</v>
      </c>
      <c r="BZ27" s="17">
        <f t="shared" si="4"/>
        <v>371.7600000000001</v>
      </c>
      <c r="CA27" s="17">
        <f t="shared" si="5"/>
        <v>2248.8500000000008</v>
      </c>
      <c r="CB27" s="17">
        <f t="shared" si="6"/>
        <v>10056.259999999998</v>
      </c>
    </row>
    <row r="28" spans="1:80" x14ac:dyDescent="0.25">
      <c r="A28" t="str">
        <f t="shared" si="0"/>
        <v>CETC.BCHIMP</v>
      </c>
      <c r="B28" s="1" t="s">
        <v>647</v>
      </c>
      <c r="C28" s="1" t="s">
        <v>648</v>
      </c>
      <c r="D28" s="1" t="s">
        <v>21</v>
      </c>
      <c r="E28" s="17">
        <v>18.819999999999709</v>
      </c>
      <c r="F28" s="17">
        <v>11.489999999999782</v>
      </c>
      <c r="G28" s="17">
        <v>26.410000000000309</v>
      </c>
      <c r="H28" s="17">
        <v>16.470000000000027</v>
      </c>
      <c r="I28" s="17">
        <v>2.5999999999999659</v>
      </c>
      <c r="J28" s="17">
        <v>3.9999999999999591E-2</v>
      </c>
      <c r="K28" s="17">
        <v>2.2299999999999613</v>
      </c>
      <c r="L28" s="17">
        <v>0</v>
      </c>
      <c r="M28" s="17">
        <v>0.16999999999999815</v>
      </c>
      <c r="N28" s="17">
        <v>1.1100000000000136</v>
      </c>
      <c r="O28" s="17">
        <v>3.2599999999999909</v>
      </c>
      <c r="P28" s="17">
        <v>0.77000000000001023</v>
      </c>
      <c r="Q28" s="20">
        <v>0.93999999999999773</v>
      </c>
      <c r="R28" s="20">
        <v>0.57999999999999829</v>
      </c>
      <c r="S28" s="20">
        <v>1.3199999999999932</v>
      </c>
      <c r="T28" s="20">
        <v>0.81999999999999318</v>
      </c>
      <c r="U28" s="20">
        <v>0.12999999999999901</v>
      </c>
      <c r="V28" s="20">
        <v>0</v>
      </c>
      <c r="W28" s="20">
        <v>0.10999999999999943</v>
      </c>
      <c r="X28" s="20">
        <v>0</v>
      </c>
      <c r="Y28" s="20">
        <v>0</v>
      </c>
      <c r="Z28" s="20">
        <v>6.0000000000000497E-2</v>
      </c>
      <c r="AA28" s="20">
        <v>0.16000000000000014</v>
      </c>
      <c r="AB28" s="20">
        <v>4.0000000000000036E-2</v>
      </c>
      <c r="AC28" s="17">
        <v>5.57000000000005</v>
      </c>
      <c r="AD28" s="17">
        <v>3.3799999999999955</v>
      </c>
      <c r="AE28" s="17">
        <v>7.7300000000000182</v>
      </c>
      <c r="AF28" s="17">
        <v>4.7999999999999545</v>
      </c>
      <c r="AG28" s="17">
        <v>0.75</v>
      </c>
      <c r="AH28" s="17">
        <v>1.0000000000000009E-2</v>
      </c>
      <c r="AI28" s="17">
        <v>0.63000000000000966</v>
      </c>
      <c r="AJ28" s="17">
        <v>0</v>
      </c>
      <c r="AK28" s="17">
        <v>5.0000000000000711E-2</v>
      </c>
      <c r="AL28" s="17">
        <v>0.31000000000000227</v>
      </c>
      <c r="AM28" s="17">
        <v>0.90000000000000568</v>
      </c>
      <c r="AN28" s="17">
        <v>0.21000000000000085</v>
      </c>
      <c r="AO28" s="20">
        <f t="shared" si="7"/>
        <v>25.329999999999757</v>
      </c>
      <c r="AP28" s="20">
        <f t="shared" si="7"/>
        <v>15.449999999999775</v>
      </c>
      <c r="AQ28" s="20">
        <f t="shared" si="7"/>
        <v>35.460000000000321</v>
      </c>
      <c r="AR28" s="20">
        <f t="shared" si="7"/>
        <v>22.089999999999975</v>
      </c>
      <c r="AS28" s="20">
        <f t="shared" si="7"/>
        <v>3.4799999999999649</v>
      </c>
      <c r="AT28" s="20">
        <f t="shared" si="7"/>
        <v>4.99999999999996E-2</v>
      </c>
      <c r="AU28" s="20">
        <f t="shared" si="7"/>
        <v>2.9699999999999704</v>
      </c>
      <c r="AV28" s="20">
        <f t="shared" si="7"/>
        <v>0</v>
      </c>
      <c r="AW28" s="20">
        <f t="shared" si="7"/>
        <v>0.21999999999999886</v>
      </c>
      <c r="AX28" s="20">
        <f t="shared" si="7"/>
        <v>1.4800000000000164</v>
      </c>
      <c r="AY28" s="20">
        <f t="shared" si="7"/>
        <v>4.3199999999999967</v>
      </c>
      <c r="AZ28" s="20">
        <f t="shared" si="7"/>
        <v>1.0200000000000111</v>
      </c>
      <c r="BA28" s="17">
        <v>0.31</v>
      </c>
      <c r="BB28" s="17">
        <v>0.19</v>
      </c>
      <c r="BC28" s="17">
        <v>0.44</v>
      </c>
      <c r="BD28" s="17">
        <v>0.27</v>
      </c>
      <c r="BE28" s="17">
        <v>0.04</v>
      </c>
      <c r="BF28" s="17">
        <v>0</v>
      </c>
      <c r="BG28" s="17">
        <v>0.04</v>
      </c>
      <c r="BH28" s="17">
        <v>0</v>
      </c>
      <c r="BI28" s="17">
        <v>0</v>
      </c>
      <c r="BJ28" s="17">
        <v>0.02</v>
      </c>
      <c r="BK28" s="17">
        <v>0.05</v>
      </c>
      <c r="BL28" s="17">
        <v>0.01</v>
      </c>
      <c r="BM28" s="20">
        <f t="shared" si="8"/>
        <v>25.639999999999755</v>
      </c>
      <c r="BN28" s="20">
        <f t="shared" si="8"/>
        <v>15.639999999999775</v>
      </c>
      <c r="BO28" s="20">
        <f t="shared" si="8"/>
        <v>35.900000000000318</v>
      </c>
      <c r="BP28" s="20">
        <f t="shared" si="8"/>
        <v>22.359999999999975</v>
      </c>
      <c r="BQ28" s="20">
        <f t="shared" si="8"/>
        <v>3.5199999999999649</v>
      </c>
      <c r="BR28" s="20">
        <f t="shared" si="8"/>
        <v>4.99999999999996E-2</v>
      </c>
      <c r="BS28" s="20">
        <f t="shared" si="8"/>
        <v>3.0099999999999705</v>
      </c>
      <c r="BT28" s="20">
        <f t="shared" si="8"/>
        <v>0</v>
      </c>
      <c r="BU28" s="20">
        <f t="shared" si="8"/>
        <v>0.21999999999999886</v>
      </c>
      <c r="BV28" s="20">
        <f t="shared" si="8"/>
        <v>1.5000000000000164</v>
      </c>
      <c r="BW28" s="20">
        <f t="shared" si="8"/>
        <v>4.3699999999999966</v>
      </c>
      <c r="BX28" s="20">
        <f t="shared" si="8"/>
        <v>1.0300000000000111</v>
      </c>
      <c r="BY28" s="17">
        <f t="shared" si="3"/>
        <v>83.369999999999777</v>
      </c>
      <c r="BZ28" s="17">
        <f t="shared" si="4"/>
        <v>4.1599999999999815</v>
      </c>
      <c r="CA28" s="17">
        <f t="shared" si="5"/>
        <v>25.71000000000004</v>
      </c>
      <c r="CB28" s="17">
        <f t="shared" si="6"/>
        <v>113.23999999999978</v>
      </c>
    </row>
    <row r="29" spans="1:80" x14ac:dyDescent="0.25">
      <c r="A29" t="str">
        <f t="shared" si="0"/>
        <v>TAU.CAS</v>
      </c>
      <c r="B29" s="1" t="s">
        <v>31</v>
      </c>
      <c r="C29" s="1" t="s">
        <v>48</v>
      </c>
      <c r="D29" s="1" t="s">
        <v>48</v>
      </c>
      <c r="E29" s="17">
        <v>633.85000000000218</v>
      </c>
      <c r="F29" s="17">
        <v>439.1200000000008</v>
      </c>
      <c r="G29" s="17">
        <v>372.06999999999971</v>
      </c>
      <c r="H29" s="17">
        <v>375.03999999999905</v>
      </c>
      <c r="I29" s="17">
        <v>1124.6100000000006</v>
      </c>
      <c r="J29" s="17">
        <v>89.590000000000146</v>
      </c>
      <c r="K29" s="17">
        <v>7.1899999999999977</v>
      </c>
      <c r="L29" s="17">
        <v>94.879999999999654</v>
      </c>
      <c r="M29" s="17">
        <v>137.23999999999978</v>
      </c>
      <c r="N29" s="17">
        <v>211.78000000000065</v>
      </c>
      <c r="O29" s="17">
        <v>676.83000000000175</v>
      </c>
      <c r="P29" s="17">
        <v>1253.6199999999953</v>
      </c>
      <c r="Q29" s="20">
        <v>31.689999999999941</v>
      </c>
      <c r="R29" s="20">
        <v>21.950000000000045</v>
      </c>
      <c r="S29" s="20">
        <v>18.600000000000023</v>
      </c>
      <c r="T29" s="20">
        <v>18.759999999999991</v>
      </c>
      <c r="U29" s="20">
        <v>56.230000000000018</v>
      </c>
      <c r="V29" s="20">
        <v>4.480000000000004</v>
      </c>
      <c r="W29" s="20">
        <v>0.35999999999999943</v>
      </c>
      <c r="X29" s="20">
        <v>4.75</v>
      </c>
      <c r="Y29" s="20">
        <v>6.8599999999999852</v>
      </c>
      <c r="Z29" s="20">
        <v>10.590000000000003</v>
      </c>
      <c r="AA29" s="20">
        <v>33.839999999999918</v>
      </c>
      <c r="AB29" s="20">
        <v>62.680000000000064</v>
      </c>
      <c r="AC29" s="17">
        <v>187.5300000000002</v>
      </c>
      <c r="AD29" s="17">
        <v>129.16999999999962</v>
      </c>
      <c r="AE29" s="17">
        <v>108.88000000000011</v>
      </c>
      <c r="AF29" s="17">
        <v>109.11000000000013</v>
      </c>
      <c r="AG29" s="17">
        <v>325.34000000000015</v>
      </c>
      <c r="AH29" s="17">
        <v>25.769999999999982</v>
      </c>
      <c r="AI29" s="17">
        <v>2.0600000000000023</v>
      </c>
      <c r="AJ29" s="17">
        <v>26.909999999999968</v>
      </c>
      <c r="AK29" s="17">
        <v>38.639999999999986</v>
      </c>
      <c r="AL29" s="17">
        <v>59.1400000000001</v>
      </c>
      <c r="AM29" s="17">
        <v>187.42000000000007</v>
      </c>
      <c r="AN29" s="17">
        <v>344.28999999999996</v>
      </c>
      <c r="AO29" s="20">
        <f t="shared" si="7"/>
        <v>853.07000000000232</v>
      </c>
      <c r="AP29" s="20">
        <f t="shared" si="7"/>
        <v>590.24000000000046</v>
      </c>
      <c r="AQ29" s="20">
        <f t="shared" si="7"/>
        <v>499.54999999999984</v>
      </c>
      <c r="AR29" s="20">
        <f t="shared" si="7"/>
        <v>502.90999999999917</v>
      </c>
      <c r="AS29" s="20">
        <f t="shared" si="7"/>
        <v>1506.1800000000007</v>
      </c>
      <c r="AT29" s="20">
        <f t="shared" si="7"/>
        <v>119.84000000000013</v>
      </c>
      <c r="AU29" s="20">
        <f t="shared" si="7"/>
        <v>9.61</v>
      </c>
      <c r="AV29" s="20">
        <f t="shared" si="7"/>
        <v>126.53999999999962</v>
      </c>
      <c r="AW29" s="20">
        <f t="shared" si="7"/>
        <v>182.73999999999975</v>
      </c>
      <c r="AX29" s="20">
        <f t="shared" si="7"/>
        <v>281.51000000000079</v>
      </c>
      <c r="AY29" s="20">
        <f t="shared" si="7"/>
        <v>898.09000000000174</v>
      </c>
      <c r="AZ29" s="20">
        <f t="shared" si="7"/>
        <v>1660.5899999999954</v>
      </c>
      <c r="BA29" s="17">
        <v>10.52</v>
      </c>
      <c r="BB29" s="17">
        <v>7.29</v>
      </c>
      <c r="BC29" s="17">
        <v>6.18</v>
      </c>
      <c r="BD29" s="17">
        <v>6.23</v>
      </c>
      <c r="BE29" s="17">
        <v>18.670000000000002</v>
      </c>
      <c r="BF29" s="17">
        <v>1.49</v>
      </c>
      <c r="BG29" s="17">
        <v>0.12</v>
      </c>
      <c r="BH29" s="17">
        <v>1.58</v>
      </c>
      <c r="BI29" s="17">
        <v>2.2799999999999998</v>
      </c>
      <c r="BJ29" s="17">
        <v>3.52</v>
      </c>
      <c r="BK29" s="17">
        <v>11.24</v>
      </c>
      <c r="BL29" s="17">
        <v>20.81</v>
      </c>
      <c r="BM29" s="20">
        <f t="shared" si="8"/>
        <v>863.59000000000231</v>
      </c>
      <c r="BN29" s="20">
        <f t="shared" si="8"/>
        <v>597.53000000000043</v>
      </c>
      <c r="BO29" s="20">
        <f t="shared" si="8"/>
        <v>505.72999999999985</v>
      </c>
      <c r="BP29" s="20">
        <f t="shared" si="8"/>
        <v>509.13999999999919</v>
      </c>
      <c r="BQ29" s="20">
        <f t="shared" si="8"/>
        <v>1524.8500000000008</v>
      </c>
      <c r="BR29" s="20">
        <f t="shared" si="8"/>
        <v>121.33000000000013</v>
      </c>
      <c r="BS29" s="20">
        <f t="shared" si="8"/>
        <v>9.7299999999999986</v>
      </c>
      <c r="BT29" s="20">
        <f t="shared" si="8"/>
        <v>128.11999999999964</v>
      </c>
      <c r="BU29" s="20">
        <f t="shared" si="8"/>
        <v>185.01999999999975</v>
      </c>
      <c r="BV29" s="20">
        <f t="shared" si="8"/>
        <v>285.03000000000077</v>
      </c>
      <c r="BW29" s="20">
        <f t="shared" si="8"/>
        <v>909.33000000000175</v>
      </c>
      <c r="BX29" s="20">
        <f t="shared" si="8"/>
        <v>1681.3999999999953</v>
      </c>
      <c r="BY29" s="17">
        <f t="shared" si="3"/>
        <v>5415.82</v>
      </c>
      <c r="BZ29" s="17">
        <f t="shared" si="4"/>
        <v>270.79000000000002</v>
      </c>
      <c r="CA29" s="17">
        <f t="shared" si="5"/>
        <v>1634.19</v>
      </c>
      <c r="CB29" s="17">
        <f t="shared" si="6"/>
        <v>7320.7999999999993</v>
      </c>
    </row>
    <row r="30" spans="1:80" x14ac:dyDescent="0.25">
      <c r="A30" t="str">
        <f t="shared" si="0"/>
        <v>CETC.BCHEXP</v>
      </c>
      <c r="B30" s="1" t="s">
        <v>647</v>
      </c>
      <c r="C30" s="1" t="s">
        <v>827</v>
      </c>
      <c r="D30" s="1" t="s">
        <v>28</v>
      </c>
      <c r="E30" s="17">
        <v>0</v>
      </c>
      <c r="F30" s="17">
        <v>0</v>
      </c>
      <c r="G30" s="17">
        <v>0</v>
      </c>
      <c r="H30" s="17">
        <v>0</v>
      </c>
      <c r="I30" s="17">
        <v>0</v>
      </c>
      <c r="J30" s="17">
        <v>0</v>
      </c>
      <c r="K30" s="17">
        <v>0</v>
      </c>
      <c r="L30" s="17">
        <v>0</v>
      </c>
      <c r="M30" s="17">
        <v>0</v>
      </c>
      <c r="N30" s="17">
        <v>0</v>
      </c>
      <c r="O30" s="17">
        <v>0</v>
      </c>
      <c r="P30" s="17">
        <v>0</v>
      </c>
      <c r="Q30" s="20">
        <v>0</v>
      </c>
      <c r="R30" s="20">
        <v>0</v>
      </c>
      <c r="S30" s="20">
        <v>0</v>
      </c>
      <c r="T30" s="20">
        <v>0</v>
      </c>
      <c r="U30" s="20">
        <v>0</v>
      </c>
      <c r="V30" s="20">
        <v>0</v>
      </c>
      <c r="W30" s="20">
        <v>0</v>
      </c>
      <c r="X30" s="20">
        <v>0</v>
      </c>
      <c r="Y30" s="20">
        <v>0</v>
      </c>
      <c r="Z30" s="20">
        <v>0</v>
      </c>
      <c r="AA30" s="20">
        <v>0</v>
      </c>
      <c r="AB30" s="20">
        <v>0</v>
      </c>
      <c r="AC30" s="17">
        <v>0</v>
      </c>
      <c r="AD30" s="17">
        <v>0</v>
      </c>
      <c r="AE30" s="17">
        <v>0</v>
      </c>
      <c r="AF30" s="17">
        <v>0</v>
      </c>
      <c r="AG30" s="17">
        <v>0</v>
      </c>
      <c r="AH30" s="17">
        <v>0</v>
      </c>
      <c r="AI30" s="17">
        <v>0</v>
      </c>
      <c r="AJ30" s="17">
        <v>0</v>
      </c>
      <c r="AK30" s="17">
        <v>0</v>
      </c>
      <c r="AL30" s="17">
        <v>0</v>
      </c>
      <c r="AM30" s="17">
        <v>0</v>
      </c>
      <c r="AN30" s="17">
        <v>0</v>
      </c>
      <c r="AO30" s="20">
        <f t="shared" si="7"/>
        <v>0</v>
      </c>
      <c r="AP30" s="20">
        <f t="shared" si="7"/>
        <v>0</v>
      </c>
      <c r="AQ30" s="20">
        <f t="shared" si="7"/>
        <v>0</v>
      </c>
      <c r="AR30" s="20">
        <f t="shared" si="7"/>
        <v>0</v>
      </c>
      <c r="AS30" s="20">
        <f t="shared" si="7"/>
        <v>0</v>
      </c>
      <c r="AT30" s="20">
        <f t="shared" si="7"/>
        <v>0</v>
      </c>
      <c r="AU30" s="20">
        <f t="shared" si="7"/>
        <v>0</v>
      </c>
      <c r="AV30" s="20">
        <f t="shared" si="7"/>
        <v>0</v>
      </c>
      <c r="AW30" s="20">
        <f t="shared" si="7"/>
        <v>0</v>
      </c>
      <c r="AX30" s="20">
        <f t="shared" si="7"/>
        <v>0</v>
      </c>
      <c r="AY30" s="20">
        <f t="shared" si="7"/>
        <v>0</v>
      </c>
      <c r="AZ30" s="20">
        <f t="shared" si="7"/>
        <v>0</v>
      </c>
      <c r="BA30" s="17">
        <v>0</v>
      </c>
      <c r="BB30" s="17">
        <v>0</v>
      </c>
      <c r="BC30" s="17">
        <v>0</v>
      </c>
      <c r="BD30" s="17">
        <v>0</v>
      </c>
      <c r="BE30" s="17">
        <v>0</v>
      </c>
      <c r="BF30" s="17">
        <v>0</v>
      </c>
      <c r="BG30" s="17">
        <v>0</v>
      </c>
      <c r="BH30" s="17">
        <v>0</v>
      </c>
      <c r="BI30" s="17">
        <v>0</v>
      </c>
      <c r="BJ30" s="17">
        <v>0</v>
      </c>
      <c r="BK30" s="17">
        <v>0</v>
      </c>
      <c r="BL30" s="17">
        <v>0</v>
      </c>
      <c r="BM30" s="20">
        <f t="shared" si="8"/>
        <v>0</v>
      </c>
      <c r="BN30" s="20">
        <f t="shared" si="8"/>
        <v>0</v>
      </c>
      <c r="BO30" s="20">
        <f t="shared" si="8"/>
        <v>0</v>
      </c>
      <c r="BP30" s="20">
        <f t="shared" si="8"/>
        <v>0</v>
      </c>
      <c r="BQ30" s="20">
        <f t="shared" si="8"/>
        <v>0</v>
      </c>
      <c r="BR30" s="20">
        <f t="shared" si="8"/>
        <v>0</v>
      </c>
      <c r="BS30" s="20">
        <f t="shared" si="8"/>
        <v>0</v>
      </c>
      <c r="BT30" s="20">
        <f t="shared" si="8"/>
        <v>0</v>
      </c>
      <c r="BU30" s="20">
        <f t="shared" si="8"/>
        <v>0</v>
      </c>
      <c r="BV30" s="20">
        <f t="shared" si="8"/>
        <v>0</v>
      </c>
      <c r="BW30" s="20">
        <f t="shared" si="8"/>
        <v>0</v>
      </c>
      <c r="BX30" s="20">
        <f t="shared" si="8"/>
        <v>0</v>
      </c>
      <c r="BY30" s="17">
        <f t="shared" si="3"/>
        <v>0</v>
      </c>
      <c r="BZ30" s="17">
        <f t="shared" si="4"/>
        <v>0</v>
      </c>
      <c r="CA30" s="17">
        <f t="shared" si="5"/>
        <v>0</v>
      </c>
      <c r="CB30" s="17">
        <f t="shared" si="6"/>
        <v>0</v>
      </c>
    </row>
    <row r="31" spans="1:80" x14ac:dyDescent="0.25">
      <c r="A31" t="str">
        <f t="shared" si="0"/>
        <v>CAEC.CES1</v>
      </c>
      <c r="B31" s="1" t="s">
        <v>49</v>
      </c>
      <c r="C31" s="1" t="s">
        <v>50</v>
      </c>
      <c r="D31" s="1" t="s">
        <v>51</v>
      </c>
      <c r="E31" s="17">
        <v>485.61999999999534</v>
      </c>
      <c r="F31" s="17">
        <v>645.55000000000291</v>
      </c>
      <c r="G31" s="17">
        <v>0</v>
      </c>
      <c r="H31" s="17">
        <v>1188.1100000000006</v>
      </c>
      <c r="I31" s="17">
        <v>6982.0100000000093</v>
      </c>
      <c r="J31" s="17">
        <v>2482.8999999999942</v>
      </c>
      <c r="K31" s="17">
        <v>85.760000000000218</v>
      </c>
      <c r="L31" s="17">
        <v>419.40000000000146</v>
      </c>
      <c r="M31" s="17">
        <v>857.25000000000728</v>
      </c>
      <c r="N31" s="17">
        <v>823.34999999999127</v>
      </c>
      <c r="O31" s="17">
        <v>1957.4700000000012</v>
      </c>
      <c r="P31" s="17">
        <v>2703.5199999999895</v>
      </c>
      <c r="Q31" s="20">
        <v>24.279999999999973</v>
      </c>
      <c r="R31" s="20">
        <v>32.2800000000002</v>
      </c>
      <c r="S31" s="20">
        <v>0</v>
      </c>
      <c r="T31" s="20">
        <v>59.409999999999854</v>
      </c>
      <c r="U31" s="20">
        <v>349.11000000000058</v>
      </c>
      <c r="V31" s="20">
        <v>124.13999999999942</v>
      </c>
      <c r="W31" s="20">
        <v>4.2899999999999636</v>
      </c>
      <c r="X31" s="20">
        <v>20.970000000000027</v>
      </c>
      <c r="Y31" s="20">
        <v>42.860000000000127</v>
      </c>
      <c r="Z31" s="20">
        <v>41.169999999999618</v>
      </c>
      <c r="AA31" s="20">
        <v>97.880000000000109</v>
      </c>
      <c r="AB31" s="20">
        <v>135.17000000000007</v>
      </c>
      <c r="AC31" s="17">
        <v>143.68000000000029</v>
      </c>
      <c r="AD31" s="17">
        <v>189.89999999999964</v>
      </c>
      <c r="AE31" s="17">
        <v>0</v>
      </c>
      <c r="AF31" s="17">
        <v>345.65999999999985</v>
      </c>
      <c r="AG31" s="17">
        <v>2019.8500000000058</v>
      </c>
      <c r="AH31" s="17">
        <v>714.06999999999971</v>
      </c>
      <c r="AI31" s="17">
        <v>24.509999999999991</v>
      </c>
      <c r="AJ31" s="17">
        <v>118.95000000000073</v>
      </c>
      <c r="AK31" s="17">
        <v>241.31999999999971</v>
      </c>
      <c r="AL31" s="17">
        <v>229.90999999999985</v>
      </c>
      <c r="AM31" s="17">
        <v>542.02999999999884</v>
      </c>
      <c r="AN31" s="17">
        <v>742.51000000000204</v>
      </c>
      <c r="AO31" s="20">
        <f t="shared" si="7"/>
        <v>653.57999999999561</v>
      </c>
      <c r="AP31" s="20">
        <f t="shared" si="7"/>
        <v>867.73000000000275</v>
      </c>
      <c r="AQ31" s="20">
        <f t="shared" si="7"/>
        <v>0</v>
      </c>
      <c r="AR31" s="20">
        <f t="shared" si="7"/>
        <v>1593.1800000000003</v>
      </c>
      <c r="AS31" s="20">
        <f t="shared" si="7"/>
        <v>9350.9700000000157</v>
      </c>
      <c r="AT31" s="20">
        <f t="shared" si="7"/>
        <v>3321.1099999999933</v>
      </c>
      <c r="AU31" s="20">
        <f t="shared" si="7"/>
        <v>114.56000000000017</v>
      </c>
      <c r="AV31" s="20">
        <f t="shared" si="7"/>
        <v>559.32000000000221</v>
      </c>
      <c r="AW31" s="20">
        <f t="shared" si="7"/>
        <v>1141.4300000000071</v>
      </c>
      <c r="AX31" s="20">
        <f t="shared" si="7"/>
        <v>1094.4299999999907</v>
      </c>
      <c r="AY31" s="20">
        <f t="shared" si="7"/>
        <v>2597.38</v>
      </c>
      <c r="AZ31" s="20">
        <f t="shared" si="7"/>
        <v>3581.1999999999916</v>
      </c>
      <c r="BA31" s="17">
        <v>8.06</v>
      </c>
      <c r="BB31" s="17">
        <v>10.72</v>
      </c>
      <c r="BC31" s="17">
        <v>0</v>
      </c>
      <c r="BD31" s="17">
        <v>19.73</v>
      </c>
      <c r="BE31" s="17">
        <v>115.92</v>
      </c>
      <c r="BF31" s="17">
        <v>41.22</v>
      </c>
      <c r="BG31" s="17">
        <v>1.42</v>
      </c>
      <c r="BH31" s="17">
        <v>6.96</v>
      </c>
      <c r="BI31" s="17">
        <v>14.23</v>
      </c>
      <c r="BJ31" s="17">
        <v>13.67</v>
      </c>
      <c r="BK31" s="17">
        <v>32.5</v>
      </c>
      <c r="BL31" s="17">
        <v>44.89</v>
      </c>
      <c r="BM31" s="20">
        <f t="shared" si="8"/>
        <v>661.63999999999555</v>
      </c>
      <c r="BN31" s="20">
        <f t="shared" si="8"/>
        <v>878.45000000000277</v>
      </c>
      <c r="BO31" s="20">
        <f t="shared" si="8"/>
        <v>0</v>
      </c>
      <c r="BP31" s="20">
        <f t="shared" si="8"/>
        <v>1612.9100000000003</v>
      </c>
      <c r="BQ31" s="20">
        <f t="shared" si="8"/>
        <v>9466.8900000000158</v>
      </c>
      <c r="BR31" s="20">
        <f t="shared" si="8"/>
        <v>3362.3299999999931</v>
      </c>
      <c r="BS31" s="20">
        <f t="shared" si="8"/>
        <v>115.98000000000017</v>
      </c>
      <c r="BT31" s="20">
        <f t="shared" si="8"/>
        <v>566.28000000000225</v>
      </c>
      <c r="BU31" s="20">
        <f t="shared" si="8"/>
        <v>1155.6600000000071</v>
      </c>
      <c r="BV31" s="20">
        <f t="shared" si="8"/>
        <v>1108.0999999999908</v>
      </c>
      <c r="BW31" s="20">
        <f t="shared" si="8"/>
        <v>2629.88</v>
      </c>
      <c r="BX31" s="20">
        <f t="shared" si="8"/>
        <v>3626.0899999999915</v>
      </c>
      <c r="BY31" s="17">
        <f t="shared" si="3"/>
        <v>18630.939999999995</v>
      </c>
      <c r="BZ31" s="17">
        <f t="shared" si="4"/>
        <v>931.56</v>
      </c>
      <c r="CA31" s="17">
        <f t="shared" si="5"/>
        <v>5621.7100000000073</v>
      </c>
      <c r="CB31" s="17">
        <f t="shared" si="6"/>
        <v>25184.21</v>
      </c>
    </row>
    <row r="32" spans="1:80" x14ac:dyDescent="0.25">
      <c r="A32" t="str">
        <f t="shared" si="0"/>
        <v>CAEC.CES2</v>
      </c>
      <c r="B32" s="1" t="s">
        <v>49</v>
      </c>
      <c r="C32" s="1" t="s">
        <v>52</v>
      </c>
      <c r="D32" s="1" t="s">
        <v>51</v>
      </c>
      <c r="E32" s="17">
        <v>281.45000000000437</v>
      </c>
      <c r="F32" s="17">
        <v>381.09000000000015</v>
      </c>
      <c r="G32" s="17">
        <v>0</v>
      </c>
      <c r="H32" s="17">
        <v>774.41999999999825</v>
      </c>
      <c r="I32" s="17">
        <v>4751.2999999999884</v>
      </c>
      <c r="J32" s="17">
        <v>1684</v>
      </c>
      <c r="K32" s="17">
        <v>0</v>
      </c>
      <c r="L32" s="17">
        <v>269.29000000000087</v>
      </c>
      <c r="M32" s="17">
        <v>527.45999999999913</v>
      </c>
      <c r="N32" s="17">
        <v>501.61999999999534</v>
      </c>
      <c r="O32" s="17">
        <v>1135.2099999999919</v>
      </c>
      <c r="P32" s="17">
        <v>1714.7300000000105</v>
      </c>
      <c r="Q32" s="20">
        <v>14.080000000000041</v>
      </c>
      <c r="R32" s="20">
        <v>19.049999999999955</v>
      </c>
      <c r="S32" s="20">
        <v>0</v>
      </c>
      <c r="T32" s="20">
        <v>38.720000000000255</v>
      </c>
      <c r="U32" s="20">
        <v>237.55999999999949</v>
      </c>
      <c r="V32" s="20">
        <v>84.199999999999818</v>
      </c>
      <c r="W32" s="20">
        <v>0</v>
      </c>
      <c r="X32" s="20">
        <v>13.460000000000036</v>
      </c>
      <c r="Y32" s="20">
        <v>26.369999999999891</v>
      </c>
      <c r="Z32" s="20">
        <v>25.080000000000155</v>
      </c>
      <c r="AA32" s="20">
        <v>56.760000000000218</v>
      </c>
      <c r="AB32" s="20">
        <v>85.730000000000473</v>
      </c>
      <c r="AC32" s="17">
        <v>83.270000000000437</v>
      </c>
      <c r="AD32" s="17">
        <v>112.10999999999967</v>
      </c>
      <c r="AE32" s="17">
        <v>0</v>
      </c>
      <c r="AF32" s="17">
        <v>225.30999999999949</v>
      </c>
      <c r="AG32" s="17">
        <v>1374.5200000000041</v>
      </c>
      <c r="AH32" s="17">
        <v>484.31000000000131</v>
      </c>
      <c r="AI32" s="17">
        <v>0</v>
      </c>
      <c r="AJ32" s="17">
        <v>76.3700000000008</v>
      </c>
      <c r="AK32" s="17">
        <v>148.47999999999956</v>
      </c>
      <c r="AL32" s="17">
        <v>140.06999999999971</v>
      </c>
      <c r="AM32" s="17">
        <v>314.34000000000015</v>
      </c>
      <c r="AN32" s="17">
        <v>470.93999999999505</v>
      </c>
      <c r="AO32" s="20">
        <f t="shared" si="7"/>
        <v>378.80000000000484</v>
      </c>
      <c r="AP32" s="20">
        <f t="shared" si="7"/>
        <v>512.24999999999977</v>
      </c>
      <c r="AQ32" s="20">
        <f t="shared" si="7"/>
        <v>0</v>
      </c>
      <c r="AR32" s="20">
        <f t="shared" si="7"/>
        <v>1038.449999999998</v>
      </c>
      <c r="AS32" s="20">
        <f t="shared" si="7"/>
        <v>6363.3799999999919</v>
      </c>
      <c r="AT32" s="20">
        <f t="shared" si="7"/>
        <v>2252.5100000000011</v>
      </c>
      <c r="AU32" s="20">
        <f t="shared" si="7"/>
        <v>0</v>
      </c>
      <c r="AV32" s="20">
        <f t="shared" si="7"/>
        <v>359.12000000000171</v>
      </c>
      <c r="AW32" s="20">
        <f t="shared" si="7"/>
        <v>702.30999999999858</v>
      </c>
      <c r="AX32" s="20">
        <f t="shared" si="7"/>
        <v>666.76999999999521</v>
      </c>
      <c r="AY32" s="20">
        <f t="shared" si="7"/>
        <v>1506.3099999999922</v>
      </c>
      <c r="AZ32" s="20">
        <f t="shared" si="7"/>
        <v>2271.400000000006</v>
      </c>
      <c r="BA32" s="17">
        <v>4.67</v>
      </c>
      <c r="BB32" s="17">
        <v>6.33</v>
      </c>
      <c r="BC32" s="17">
        <v>0</v>
      </c>
      <c r="BD32" s="17">
        <v>12.86</v>
      </c>
      <c r="BE32" s="17">
        <v>78.88</v>
      </c>
      <c r="BF32" s="17">
        <v>27.96</v>
      </c>
      <c r="BG32" s="17">
        <v>0</v>
      </c>
      <c r="BH32" s="17">
        <v>4.47</v>
      </c>
      <c r="BI32" s="17">
        <v>8.76</v>
      </c>
      <c r="BJ32" s="17">
        <v>8.33</v>
      </c>
      <c r="BK32" s="17">
        <v>18.850000000000001</v>
      </c>
      <c r="BL32" s="17">
        <v>28.47</v>
      </c>
      <c r="BM32" s="20">
        <f t="shared" si="8"/>
        <v>383.47000000000486</v>
      </c>
      <c r="BN32" s="20">
        <f t="shared" si="8"/>
        <v>518.57999999999981</v>
      </c>
      <c r="BO32" s="20">
        <f t="shared" si="8"/>
        <v>0</v>
      </c>
      <c r="BP32" s="20">
        <f t="shared" si="8"/>
        <v>1051.3099999999979</v>
      </c>
      <c r="BQ32" s="20">
        <f t="shared" si="8"/>
        <v>6442.259999999992</v>
      </c>
      <c r="BR32" s="20">
        <f t="shared" si="8"/>
        <v>2280.4700000000012</v>
      </c>
      <c r="BS32" s="20">
        <f t="shared" si="8"/>
        <v>0</v>
      </c>
      <c r="BT32" s="20">
        <f t="shared" si="8"/>
        <v>363.59000000000174</v>
      </c>
      <c r="BU32" s="20">
        <f t="shared" si="8"/>
        <v>711.06999999999857</v>
      </c>
      <c r="BV32" s="20">
        <f t="shared" si="8"/>
        <v>675.09999999999525</v>
      </c>
      <c r="BW32" s="20">
        <f t="shared" si="8"/>
        <v>1525.1599999999921</v>
      </c>
      <c r="BX32" s="20">
        <f t="shared" si="8"/>
        <v>2299.8700000000058</v>
      </c>
      <c r="BY32" s="17">
        <f t="shared" si="3"/>
        <v>12020.569999999989</v>
      </c>
      <c r="BZ32" s="17">
        <f t="shared" si="4"/>
        <v>601.01000000000033</v>
      </c>
      <c r="CA32" s="17">
        <f t="shared" si="5"/>
        <v>3629.3</v>
      </c>
      <c r="CB32" s="17">
        <f t="shared" si="6"/>
        <v>16250.87999999999</v>
      </c>
    </row>
    <row r="33" spans="1:80" x14ac:dyDescent="0.25">
      <c r="A33" t="str">
        <f t="shared" si="0"/>
        <v>CGEC.BCHIMP</v>
      </c>
      <c r="B33" s="1" t="s">
        <v>649</v>
      </c>
      <c r="C33" s="1" t="s">
        <v>818</v>
      </c>
      <c r="D33" s="1" t="s">
        <v>21</v>
      </c>
      <c r="E33" s="17">
        <v>17.660000000000309</v>
      </c>
      <c r="F33" s="17">
        <v>20.760000000000218</v>
      </c>
      <c r="G33" s="17">
        <v>11.769999999999982</v>
      </c>
      <c r="H33" s="17">
        <v>0.17999999999999972</v>
      </c>
      <c r="I33" s="17">
        <v>0</v>
      </c>
      <c r="J33" s="17">
        <v>0</v>
      </c>
      <c r="K33" s="17">
        <v>0.91999999999998749</v>
      </c>
      <c r="L33" s="17">
        <v>2.0500000000000114</v>
      </c>
      <c r="M33" s="17">
        <v>0</v>
      </c>
      <c r="N33" s="17">
        <v>0</v>
      </c>
      <c r="O33" s="17">
        <v>0</v>
      </c>
      <c r="P33" s="17">
        <v>0</v>
      </c>
      <c r="Q33" s="20">
        <v>0.89000000000000057</v>
      </c>
      <c r="R33" s="20">
        <v>1.039999999999992</v>
      </c>
      <c r="S33" s="20">
        <v>0.57999999999999829</v>
      </c>
      <c r="T33" s="20">
        <v>1.0000000000000009E-2</v>
      </c>
      <c r="U33" s="20">
        <v>0</v>
      </c>
      <c r="V33" s="20">
        <v>0</v>
      </c>
      <c r="W33" s="20">
        <v>5.0000000000000711E-2</v>
      </c>
      <c r="X33" s="20">
        <v>9.9999999999999645E-2</v>
      </c>
      <c r="Y33" s="20">
        <v>0</v>
      </c>
      <c r="Z33" s="20">
        <v>0</v>
      </c>
      <c r="AA33" s="20">
        <v>0</v>
      </c>
      <c r="AB33" s="20">
        <v>0</v>
      </c>
      <c r="AC33" s="17">
        <v>5.2300000000000182</v>
      </c>
      <c r="AD33" s="17">
        <v>6.1100000000000136</v>
      </c>
      <c r="AE33" s="17">
        <v>3.4500000000000455</v>
      </c>
      <c r="AF33" s="17">
        <v>4.9999999999999822E-2</v>
      </c>
      <c r="AG33" s="17">
        <v>0</v>
      </c>
      <c r="AH33" s="17">
        <v>0</v>
      </c>
      <c r="AI33" s="17">
        <v>0.25999999999999801</v>
      </c>
      <c r="AJ33" s="17">
        <v>0.59000000000000341</v>
      </c>
      <c r="AK33" s="17">
        <v>0</v>
      </c>
      <c r="AL33" s="17">
        <v>0</v>
      </c>
      <c r="AM33" s="17">
        <v>0</v>
      </c>
      <c r="AN33" s="17">
        <v>0</v>
      </c>
      <c r="AO33" s="20">
        <f t="shared" si="7"/>
        <v>23.780000000000328</v>
      </c>
      <c r="AP33" s="20">
        <f t="shared" si="7"/>
        <v>27.910000000000224</v>
      </c>
      <c r="AQ33" s="20">
        <f t="shared" si="7"/>
        <v>15.800000000000026</v>
      </c>
      <c r="AR33" s="20">
        <f t="shared" si="7"/>
        <v>0.23999999999999955</v>
      </c>
      <c r="AS33" s="20">
        <f t="shared" si="7"/>
        <v>0</v>
      </c>
      <c r="AT33" s="20">
        <f t="shared" si="7"/>
        <v>0</v>
      </c>
      <c r="AU33" s="20">
        <f t="shared" si="7"/>
        <v>1.2299999999999862</v>
      </c>
      <c r="AV33" s="20">
        <f t="shared" si="7"/>
        <v>2.7400000000000144</v>
      </c>
      <c r="AW33" s="20">
        <f t="shared" si="7"/>
        <v>0</v>
      </c>
      <c r="AX33" s="20">
        <f t="shared" si="7"/>
        <v>0</v>
      </c>
      <c r="AY33" s="20">
        <f t="shared" si="7"/>
        <v>0</v>
      </c>
      <c r="AZ33" s="20">
        <f t="shared" si="7"/>
        <v>0</v>
      </c>
      <c r="BA33" s="17">
        <v>0.28999999999999998</v>
      </c>
      <c r="BB33" s="17">
        <v>0.34</v>
      </c>
      <c r="BC33" s="17">
        <v>0.2</v>
      </c>
      <c r="BD33" s="17">
        <v>0</v>
      </c>
      <c r="BE33" s="17">
        <v>0</v>
      </c>
      <c r="BF33" s="17">
        <v>0</v>
      </c>
      <c r="BG33" s="17">
        <v>0.02</v>
      </c>
      <c r="BH33" s="17">
        <v>0.03</v>
      </c>
      <c r="BI33" s="17">
        <v>0</v>
      </c>
      <c r="BJ33" s="17">
        <v>0</v>
      </c>
      <c r="BK33" s="17">
        <v>0</v>
      </c>
      <c r="BL33" s="17">
        <v>0</v>
      </c>
      <c r="BM33" s="20">
        <f t="shared" si="8"/>
        <v>24.070000000000327</v>
      </c>
      <c r="BN33" s="20">
        <f t="shared" si="8"/>
        <v>28.250000000000224</v>
      </c>
      <c r="BO33" s="20">
        <f t="shared" si="8"/>
        <v>16.000000000000025</v>
      </c>
      <c r="BP33" s="20">
        <f t="shared" si="8"/>
        <v>0.23999999999999955</v>
      </c>
      <c r="BQ33" s="20">
        <f t="shared" si="8"/>
        <v>0</v>
      </c>
      <c r="BR33" s="20">
        <f t="shared" si="8"/>
        <v>0</v>
      </c>
      <c r="BS33" s="20">
        <f t="shared" si="8"/>
        <v>1.2499999999999862</v>
      </c>
      <c r="BT33" s="20">
        <f t="shared" si="8"/>
        <v>2.7700000000000142</v>
      </c>
      <c r="BU33" s="20">
        <f t="shared" si="8"/>
        <v>0</v>
      </c>
      <c r="BV33" s="20">
        <f t="shared" si="8"/>
        <v>0</v>
      </c>
      <c r="BW33" s="20">
        <f t="shared" si="8"/>
        <v>0</v>
      </c>
      <c r="BX33" s="20">
        <f t="shared" si="8"/>
        <v>0</v>
      </c>
      <c r="BY33" s="17">
        <f t="shared" si="3"/>
        <v>53.340000000000508</v>
      </c>
      <c r="BZ33" s="17">
        <f t="shared" si="4"/>
        <v>2.669999999999991</v>
      </c>
      <c r="CA33" s="17">
        <f t="shared" si="5"/>
        <v>16.570000000000078</v>
      </c>
      <c r="CB33" s="17">
        <f t="shared" si="6"/>
        <v>72.580000000000567</v>
      </c>
    </row>
    <row r="34" spans="1:80" x14ac:dyDescent="0.25">
      <c r="A34" t="str">
        <f t="shared" si="0"/>
        <v>CMH.CMH1</v>
      </c>
      <c r="B34" s="1" t="s">
        <v>57</v>
      </c>
      <c r="C34" s="1" t="s">
        <v>58</v>
      </c>
      <c r="D34" s="1" t="s">
        <v>58</v>
      </c>
      <c r="E34" s="17">
        <v>-4502.8300000000017</v>
      </c>
      <c r="F34" s="17">
        <v>-5399.619999999999</v>
      </c>
      <c r="G34" s="17">
        <v>-2970.2299999999996</v>
      </c>
      <c r="H34" s="17">
        <v>-8921.3299999999981</v>
      </c>
      <c r="I34" s="17">
        <v>-83221.479999999981</v>
      </c>
      <c r="J34" s="17">
        <v>-27944.67</v>
      </c>
      <c r="K34" s="17">
        <v>-13267.210000000006</v>
      </c>
      <c r="L34" s="17">
        <v>-9184.760000000002</v>
      </c>
      <c r="M34" s="17">
        <v>-4081.880000000001</v>
      </c>
      <c r="N34" s="17">
        <v>-4726.3900000000012</v>
      </c>
      <c r="O34" s="17">
        <v>-8313.1599999999962</v>
      </c>
      <c r="P34" s="17">
        <v>-19234.260000000009</v>
      </c>
      <c r="Q34" s="20">
        <v>-225.14</v>
      </c>
      <c r="R34" s="20">
        <v>-269.99</v>
      </c>
      <c r="S34" s="20">
        <v>-148.51</v>
      </c>
      <c r="T34" s="20">
        <v>-446.06999999999994</v>
      </c>
      <c r="U34" s="20">
        <v>-4161.0700000000006</v>
      </c>
      <c r="V34" s="20">
        <v>-1397.2400000000002</v>
      </c>
      <c r="W34" s="20">
        <v>-663.36000000000013</v>
      </c>
      <c r="X34" s="20">
        <v>-459.24</v>
      </c>
      <c r="Y34" s="20">
        <v>-204.09000000000003</v>
      </c>
      <c r="Z34" s="20">
        <v>-236.32000000000005</v>
      </c>
      <c r="AA34" s="20">
        <v>-415.65999999999997</v>
      </c>
      <c r="AB34" s="20">
        <v>-961.71</v>
      </c>
      <c r="AC34" s="17">
        <v>-1332.25</v>
      </c>
      <c r="AD34" s="17">
        <v>-1588.4099999999999</v>
      </c>
      <c r="AE34" s="17">
        <v>-869.19999999999982</v>
      </c>
      <c r="AF34" s="17">
        <v>-2595.5500000000002</v>
      </c>
      <c r="AG34" s="17">
        <v>-24075.43</v>
      </c>
      <c r="AH34" s="17">
        <v>-8036.7400000000016</v>
      </c>
      <c r="AI34" s="17">
        <v>-3791.0500000000011</v>
      </c>
      <c r="AJ34" s="17">
        <v>-2605</v>
      </c>
      <c r="AK34" s="17">
        <v>-1149.0500000000002</v>
      </c>
      <c r="AL34" s="17">
        <v>-1319.79</v>
      </c>
      <c r="AM34" s="17">
        <v>-2301.9399999999996</v>
      </c>
      <c r="AN34" s="17">
        <v>-5282.5499999999993</v>
      </c>
      <c r="AO34" s="20">
        <f t="shared" si="7"/>
        <v>-6060.2200000000021</v>
      </c>
      <c r="AP34" s="20">
        <f t="shared" si="7"/>
        <v>-7258.0199999999986</v>
      </c>
      <c r="AQ34" s="20">
        <f t="shared" si="7"/>
        <v>-3987.9399999999996</v>
      </c>
      <c r="AR34" s="20">
        <f t="shared" si="7"/>
        <v>-11962.949999999997</v>
      </c>
      <c r="AS34" s="20">
        <f t="shared" si="7"/>
        <v>-111457.97999999998</v>
      </c>
      <c r="AT34" s="20">
        <f t="shared" si="7"/>
        <v>-37378.65</v>
      </c>
      <c r="AU34" s="20">
        <f t="shared" si="7"/>
        <v>-17721.62000000001</v>
      </c>
      <c r="AV34" s="20">
        <f t="shared" si="7"/>
        <v>-12249.000000000002</v>
      </c>
      <c r="AW34" s="20">
        <f t="shared" si="7"/>
        <v>-5435.0200000000013</v>
      </c>
      <c r="AX34" s="20">
        <f t="shared" si="7"/>
        <v>-6282.5000000000009</v>
      </c>
      <c r="AY34" s="20">
        <f t="shared" si="7"/>
        <v>-11030.759999999995</v>
      </c>
      <c r="AZ34" s="20">
        <f t="shared" si="7"/>
        <v>-25478.520000000008</v>
      </c>
      <c r="BA34" s="17">
        <v>-74.760000000000005</v>
      </c>
      <c r="BB34" s="17">
        <v>-89.65</v>
      </c>
      <c r="BC34" s="17">
        <v>-49.31</v>
      </c>
      <c r="BD34" s="17">
        <v>-148.12</v>
      </c>
      <c r="BE34" s="17">
        <v>-1381.7</v>
      </c>
      <c r="BF34" s="17">
        <v>-463.96</v>
      </c>
      <c r="BG34" s="17">
        <v>-220.27</v>
      </c>
      <c r="BH34" s="17">
        <v>-152.49</v>
      </c>
      <c r="BI34" s="17">
        <v>-67.77</v>
      </c>
      <c r="BJ34" s="17">
        <v>-78.47</v>
      </c>
      <c r="BK34" s="17">
        <v>-138.02000000000001</v>
      </c>
      <c r="BL34" s="17">
        <v>-319.33999999999997</v>
      </c>
      <c r="BM34" s="20">
        <f t="shared" si="8"/>
        <v>-6134.9800000000023</v>
      </c>
      <c r="BN34" s="20">
        <f t="shared" si="8"/>
        <v>-7347.6699999999983</v>
      </c>
      <c r="BO34" s="20">
        <f t="shared" si="8"/>
        <v>-4037.2499999999995</v>
      </c>
      <c r="BP34" s="20">
        <f t="shared" si="8"/>
        <v>-12111.069999999998</v>
      </c>
      <c r="BQ34" s="20">
        <f t="shared" si="8"/>
        <v>-112839.67999999998</v>
      </c>
      <c r="BR34" s="20">
        <f t="shared" si="8"/>
        <v>-37842.61</v>
      </c>
      <c r="BS34" s="20">
        <f t="shared" si="8"/>
        <v>-17941.89000000001</v>
      </c>
      <c r="BT34" s="20">
        <f t="shared" si="8"/>
        <v>-12401.490000000002</v>
      </c>
      <c r="BU34" s="20">
        <f t="shared" si="8"/>
        <v>-5502.7900000000018</v>
      </c>
      <c r="BV34" s="20">
        <f t="shared" si="8"/>
        <v>-6360.9700000000012</v>
      </c>
      <c r="BW34" s="20">
        <f t="shared" si="8"/>
        <v>-11168.779999999995</v>
      </c>
      <c r="BX34" s="20">
        <f t="shared" si="8"/>
        <v>-25797.860000000008</v>
      </c>
      <c r="BY34" s="17">
        <f t="shared" si="3"/>
        <v>-191767.82000000004</v>
      </c>
      <c r="BZ34" s="17">
        <f t="shared" si="4"/>
        <v>-9588.4000000000015</v>
      </c>
      <c r="CA34" s="17">
        <f t="shared" si="5"/>
        <v>-58130.819999999992</v>
      </c>
      <c r="CB34" s="17">
        <f t="shared" si="6"/>
        <v>-259487.03999999998</v>
      </c>
    </row>
    <row r="35" spans="1:80" x14ac:dyDescent="0.25">
      <c r="A35" t="str">
        <f t="shared" si="0"/>
        <v>CNRL.CNR5</v>
      </c>
      <c r="B35" s="1" t="s">
        <v>59</v>
      </c>
      <c r="C35" s="1" t="s">
        <v>60</v>
      </c>
      <c r="D35" s="1" t="s">
        <v>60</v>
      </c>
      <c r="E35" s="17">
        <v>0</v>
      </c>
      <c r="F35" s="17">
        <v>0</v>
      </c>
      <c r="G35" s="17">
        <v>0</v>
      </c>
      <c r="H35" s="17">
        <v>0</v>
      </c>
      <c r="I35" s="17">
        <v>0</v>
      </c>
      <c r="J35" s="17">
        <v>0</v>
      </c>
      <c r="K35" s="17">
        <v>0</v>
      </c>
      <c r="L35" s="17">
        <v>0</v>
      </c>
      <c r="M35" s="17">
        <v>0</v>
      </c>
      <c r="N35" s="17">
        <v>0</v>
      </c>
      <c r="O35" s="17">
        <v>0</v>
      </c>
      <c r="P35" s="17">
        <v>0</v>
      </c>
      <c r="Q35" s="20">
        <v>0</v>
      </c>
      <c r="R35" s="20">
        <v>0</v>
      </c>
      <c r="S35" s="20">
        <v>0</v>
      </c>
      <c r="T35" s="20">
        <v>0</v>
      </c>
      <c r="U35" s="20">
        <v>0</v>
      </c>
      <c r="V35" s="20">
        <v>0</v>
      </c>
      <c r="W35" s="20">
        <v>0</v>
      </c>
      <c r="X35" s="20">
        <v>0</v>
      </c>
      <c r="Y35" s="20">
        <v>0</v>
      </c>
      <c r="Z35" s="20">
        <v>0</v>
      </c>
      <c r="AA35" s="20">
        <v>0</v>
      </c>
      <c r="AB35" s="20">
        <v>0</v>
      </c>
      <c r="AC35" s="17">
        <v>0</v>
      </c>
      <c r="AD35" s="17">
        <v>0</v>
      </c>
      <c r="AE35" s="17">
        <v>0</v>
      </c>
      <c r="AF35" s="17">
        <v>0</v>
      </c>
      <c r="AG35" s="17">
        <v>0</v>
      </c>
      <c r="AH35" s="17">
        <v>0</v>
      </c>
      <c r="AI35" s="17">
        <v>0</v>
      </c>
      <c r="AJ35" s="17">
        <v>0</v>
      </c>
      <c r="AK35" s="17">
        <v>0</v>
      </c>
      <c r="AL35" s="17">
        <v>0</v>
      </c>
      <c r="AM35" s="17">
        <v>0</v>
      </c>
      <c r="AN35" s="17">
        <v>0</v>
      </c>
      <c r="AO35" s="20">
        <f t="shared" si="7"/>
        <v>0</v>
      </c>
      <c r="AP35" s="20">
        <f t="shared" si="7"/>
        <v>0</v>
      </c>
      <c r="AQ35" s="20">
        <f t="shared" si="7"/>
        <v>0</v>
      </c>
      <c r="AR35" s="20">
        <f t="shared" si="7"/>
        <v>0</v>
      </c>
      <c r="AS35" s="20">
        <f t="shared" si="7"/>
        <v>0</v>
      </c>
      <c r="AT35" s="20">
        <f t="shared" si="7"/>
        <v>0</v>
      </c>
      <c r="AU35" s="20">
        <f t="shared" si="7"/>
        <v>0</v>
      </c>
      <c r="AV35" s="20">
        <f t="shared" si="7"/>
        <v>0</v>
      </c>
      <c r="AW35" s="20">
        <f t="shared" si="7"/>
        <v>0</v>
      </c>
      <c r="AX35" s="20">
        <f t="shared" si="7"/>
        <v>0</v>
      </c>
      <c r="AY35" s="20">
        <f t="shared" si="7"/>
        <v>0</v>
      </c>
      <c r="AZ35" s="20">
        <f t="shared" si="7"/>
        <v>0</v>
      </c>
      <c r="BA35" s="17">
        <v>0</v>
      </c>
      <c r="BB35" s="17">
        <v>0</v>
      </c>
      <c r="BC35" s="17">
        <v>0</v>
      </c>
      <c r="BD35" s="17">
        <v>0</v>
      </c>
      <c r="BE35" s="17">
        <v>0</v>
      </c>
      <c r="BF35" s="17">
        <v>0</v>
      </c>
      <c r="BG35" s="17">
        <v>0</v>
      </c>
      <c r="BH35" s="17">
        <v>0</v>
      </c>
      <c r="BI35" s="17">
        <v>0</v>
      </c>
      <c r="BJ35" s="17">
        <v>0</v>
      </c>
      <c r="BK35" s="17">
        <v>0</v>
      </c>
      <c r="BL35" s="17">
        <v>0</v>
      </c>
      <c r="BM35" s="20">
        <f t="shared" si="8"/>
        <v>0</v>
      </c>
      <c r="BN35" s="20">
        <f t="shared" si="8"/>
        <v>0</v>
      </c>
      <c r="BO35" s="20">
        <f t="shared" si="8"/>
        <v>0</v>
      </c>
      <c r="BP35" s="20">
        <f t="shared" si="8"/>
        <v>0</v>
      </c>
      <c r="BQ35" s="20">
        <f t="shared" si="8"/>
        <v>0</v>
      </c>
      <c r="BR35" s="20">
        <f t="shared" si="8"/>
        <v>0</v>
      </c>
      <c r="BS35" s="20">
        <f t="shared" si="8"/>
        <v>0</v>
      </c>
      <c r="BT35" s="20">
        <f t="shared" si="8"/>
        <v>0</v>
      </c>
      <c r="BU35" s="20">
        <f t="shared" si="8"/>
        <v>0</v>
      </c>
      <c r="BV35" s="20">
        <f t="shared" si="8"/>
        <v>0</v>
      </c>
      <c r="BW35" s="20">
        <f t="shared" si="8"/>
        <v>0</v>
      </c>
      <c r="BX35" s="20">
        <f t="shared" si="8"/>
        <v>0</v>
      </c>
      <c r="BY35" s="17">
        <f t="shared" si="3"/>
        <v>0</v>
      </c>
      <c r="BZ35" s="17">
        <f t="shared" si="4"/>
        <v>0</v>
      </c>
      <c r="CA35" s="17">
        <f t="shared" si="5"/>
        <v>0</v>
      </c>
      <c r="CB35" s="17">
        <f t="shared" si="6"/>
        <v>0</v>
      </c>
    </row>
    <row r="36" spans="1:80" x14ac:dyDescent="0.25">
      <c r="A36" t="str">
        <f t="shared" si="0"/>
        <v>VQW.CR1</v>
      </c>
      <c r="B36" s="1" t="s">
        <v>29</v>
      </c>
      <c r="C36" s="1" t="s">
        <v>61</v>
      </c>
      <c r="D36" s="1" t="s">
        <v>61</v>
      </c>
      <c r="E36" s="17">
        <v>1886.869999999999</v>
      </c>
      <c r="F36" s="17">
        <v>1603.2099999999991</v>
      </c>
      <c r="G36" s="17">
        <v>2094</v>
      </c>
      <c r="H36" s="17">
        <v>1642.71</v>
      </c>
      <c r="I36" s="17">
        <v>1905.2399999999998</v>
      </c>
      <c r="J36" s="17">
        <v>1297.1300000000001</v>
      </c>
      <c r="K36" s="17">
        <v>1245.4700000000003</v>
      </c>
      <c r="L36" s="17">
        <v>977.4399999999996</v>
      </c>
      <c r="M36" s="17">
        <v>865.95000000000027</v>
      </c>
      <c r="N36" s="17">
        <v>1148.58</v>
      </c>
      <c r="O36" s="17">
        <v>1745.3600000000006</v>
      </c>
      <c r="P36" s="17">
        <v>2395.9500000000007</v>
      </c>
      <c r="Q36" s="20">
        <v>94.339999999999989</v>
      </c>
      <c r="R36" s="20">
        <v>80.16</v>
      </c>
      <c r="S36" s="20">
        <v>104.7</v>
      </c>
      <c r="T36" s="20">
        <v>82.13</v>
      </c>
      <c r="U36" s="20">
        <v>95.26</v>
      </c>
      <c r="V36" s="20">
        <v>64.860000000000014</v>
      </c>
      <c r="W36" s="20">
        <v>62.28</v>
      </c>
      <c r="X36" s="20">
        <v>48.88</v>
      </c>
      <c r="Y36" s="20">
        <v>43.29</v>
      </c>
      <c r="Z36" s="20">
        <v>57.43</v>
      </c>
      <c r="AA36" s="20">
        <v>87.27</v>
      </c>
      <c r="AB36" s="20">
        <v>119.8</v>
      </c>
      <c r="AC36" s="17">
        <v>558.27</v>
      </c>
      <c r="AD36" s="17">
        <v>471.61</v>
      </c>
      <c r="AE36" s="17">
        <v>612.78</v>
      </c>
      <c r="AF36" s="17">
        <v>477.92000000000007</v>
      </c>
      <c r="AG36" s="17">
        <v>551.18000000000006</v>
      </c>
      <c r="AH36" s="17">
        <v>373.05</v>
      </c>
      <c r="AI36" s="17">
        <v>355.88</v>
      </c>
      <c r="AJ36" s="17">
        <v>277.23</v>
      </c>
      <c r="AK36" s="17">
        <v>243.76999999999998</v>
      </c>
      <c r="AL36" s="17">
        <v>320.73</v>
      </c>
      <c r="AM36" s="17">
        <v>483.28999999999996</v>
      </c>
      <c r="AN36" s="17">
        <v>658.03</v>
      </c>
      <c r="AO36" s="20">
        <f t="shared" si="7"/>
        <v>2539.4799999999987</v>
      </c>
      <c r="AP36" s="20">
        <f t="shared" si="7"/>
        <v>2154.9799999999991</v>
      </c>
      <c r="AQ36" s="20">
        <f t="shared" si="7"/>
        <v>2811.4799999999996</v>
      </c>
      <c r="AR36" s="20">
        <f t="shared" si="7"/>
        <v>2202.7600000000002</v>
      </c>
      <c r="AS36" s="20">
        <f t="shared" si="7"/>
        <v>2551.6799999999998</v>
      </c>
      <c r="AT36" s="20">
        <f t="shared" si="7"/>
        <v>1735.0400000000002</v>
      </c>
      <c r="AU36" s="20">
        <f t="shared" si="7"/>
        <v>1663.63</v>
      </c>
      <c r="AV36" s="20">
        <f t="shared" si="7"/>
        <v>1303.5499999999997</v>
      </c>
      <c r="AW36" s="20">
        <f t="shared" si="7"/>
        <v>1153.0100000000002</v>
      </c>
      <c r="AX36" s="20">
        <f t="shared" si="7"/>
        <v>1526.74</v>
      </c>
      <c r="AY36" s="20">
        <f t="shared" si="7"/>
        <v>2315.9200000000005</v>
      </c>
      <c r="AZ36" s="20">
        <f t="shared" si="7"/>
        <v>3173.7800000000007</v>
      </c>
      <c r="BA36" s="17">
        <v>31.33</v>
      </c>
      <c r="BB36" s="17">
        <v>26.62</v>
      </c>
      <c r="BC36" s="17">
        <v>34.770000000000003</v>
      </c>
      <c r="BD36" s="17">
        <v>27.27</v>
      </c>
      <c r="BE36" s="17">
        <v>31.63</v>
      </c>
      <c r="BF36" s="17">
        <v>21.54</v>
      </c>
      <c r="BG36" s="17">
        <v>20.68</v>
      </c>
      <c r="BH36" s="17">
        <v>16.23</v>
      </c>
      <c r="BI36" s="17">
        <v>14.38</v>
      </c>
      <c r="BJ36" s="17">
        <v>19.07</v>
      </c>
      <c r="BK36" s="17">
        <v>28.98</v>
      </c>
      <c r="BL36" s="17">
        <v>39.78</v>
      </c>
      <c r="BM36" s="20">
        <f t="shared" si="8"/>
        <v>2570.8099999999986</v>
      </c>
      <c r="BN36" s="20">
        <f t="shared" si="8"/>
        <v>2181.599999999999</v>
      </c>
      <c r="BO36" s="20">
        <f t="shared" si="8"/>
        <v>2846.2499999999995</v>
      </c>
      <c r="BP36" s="20">
        <f t="shared" si="8"/>
        <v>2230.0300000000002</v>
      </c>
      <c r="BQ36" s="20">
        <f t="shared" si="8"/>
        <v>2583.31</v>
      </c>
      <c r="BR36" s="20">
        <f t="shared" si="8"/>
        <v>1756.5800000000002</v>
      </c>
      <c r="BS36" s="20">
        <f t="shared" si="8"/>
        <v>1684.3100000000002</v>
      </c>
      <c r="BT36" s="20">
        <f t="shared" si="8"/>
        <v>1319.7799999999997</v>
      </c>
      <c r="BU36" s="20">
        <f t="shared" si="8"/>
        <v>1167.3900000000003</v>
      </c>
      <c r="BV36" s="20">
        <f t="shared" si="8"/>
        <v>1545.81</v>
      </c>
      <c r="BW36" s="20">
        <f t="shared" si="8"/>
        <v>2344.9000000000005</v>
      </c>
      <c r="BX36" s="20">
        <f t="shared" si="8"/>
        <v>3213.5600000000009</v>
      </c>
      <c r="BY36" s="17">
        <f t="shared" si="3"/>
        <v>18807.91</v>
      </c>
      <c r="BZ36" s="17">
        <f t="shared" si="4"/>
        <v>940.39999999999986</v>
      </c>
      <c r="CA36" s="17">
        <f t="shared" si="5"/>
        <v>5696.0199999999995</v>
      </c>
      <c r="CB36" s="17">
        <f t="shared" si="6"/>
        <v>25444.33</v>
      </c>
    </row>
    <row r="37" spans="1:80" x14ac:dyDescent="0.25">
      <c r="A37" t="str">
        <f t="shared" si="0"/>
        <v>CHD.CRE1</v>
      </c>
      <c r="B37" s="1" t="s">
        <v>229</v>
      </c>
      <c r="C37" s="1" t="s">
        <v>217</v>
      </c>
      <c r="D37" s="1" t="s">
        <v>217</v>
      </c>
      <c r="E37" s="17">
        <v>0</v>
      </c>
      <c r="F37" s="17">
        <v>0</v>
      </c>
      <c r="G37" s="17">
        <v>0</v>
      </c>
      <c r="H37" s="17">
        <v>0</v>
      </c>
      <c r="I37" s="17">
        <v>0</v>
      </c>
      <c r="J37" s="17">
        <v>0</v>
      </c>
      <c r="K37" s="17">
        <v>0</v>
      </c>
      <c r="L37" s="17">
        <v>0</v>
      </c>
      <c r="M37" s="17">
        <v>0</v>
      </c>
      <c r="N37" s="17">
        <v>0</v>
      </c>
      <c r="O37" s="17">
        <v>0</v>
      </c>
      <c r="P37" s="17">
        <v>0</v>
      </c>
      <c r="Q37" s="20">
        <v>0</v>
      </c>
      <c r="R37" s="20">
        <v>0</v>
      </c>
      <c r="S37" s="20">
        <v>0</v>
      </c>
      <c r="T37" s="20">
        <v>0</v>
      </c>
      <c r="U37" s="20">
        <v>0</v>
      </c>
      <c r="V37" s="20">
        <v>0</v>
      </c>
      <c r="W37" s="20">
        <v>0</v>
      </c>
      <c r="X37" s="20">
        <v>0</v>
      </c>
      <c r="Y37" s="20">
        <v>0</v>
      </c>
      <c r="Z37" s="20">
        <v>0</v>
      </c>
      <c r="AA37" s="20">
        <v>0</v>
      </c>
      <c r="AB37" s="20">
        <v>0</v>
      </c>
      <c r="AC37" s="17">
        <v>0</v>
      </c>
      <c r="AD37" s="17">
        <v>0</v>
      </c>
      <c r="AE37" s="17">
        <v>0</v>
      </c>
      <c r="AF37" s="17">
        <v>0</v>
      </c>
      <c r="AG37" s="17">
        <v>0</v>
      </c>
      <c r="AH37" s="17">
        <v>0</v>
      </c>
      <c r="AI37" s="17">
        <v>0</v>
      </c>
      <c r="AJ37" s="17">
        <v>0</v>
      </c>
      <c r="AK37" s="17">
        <v>0</v>
      </c>
      <c r="AL37" s="17">
        <v>0</v>
      </c>
      <c r="AM37" s="17">
        <v>0</v>
      </c>
      <c r="AN37" s="17">
        <v>0</v>
      </c>
      <c r="AO37" s="20">
        <f t="shared" si="7"/>
        <v>0</v>
      </c>
      <c r="AP37" s="20">
        <f t="shared" si="7"/>
        <v>0</v>
      </c>
      <c r="AQ37" s="20">
        <f t="shared" si="7"/>
        <v>0</v>
      </c>
      <c r="AR37" s="20">
        <f t="shared" si="7"/>
        <v>0</v>
      </c>
      <c r="AS37" s="20">
        <f t="shared" si="7"/>
        <v>0</v>
      </c>
      <c r="AT37" s="20">
        <f t="shared" si="7"/>
        <v>0</v>
      </c>
      <c r="AU37" s="20">
        <f t="shared" si="7"/>
        <v>0</v>
      </c>
      <c r="AV37" s="20">
        <f t="shared" si="7"/>
        <v>0</v>
      </c>
      <c r="AW37" s="20">
        <f t="shared" si="7"/>
        <v>0</v>
      </c>
      <c r="AX37" s="20">
        <f t="shared" si="7"/>
        <v>0</v>
      </c>
      <c r="AY37" s="20">
        <f t="shared" si="7"/>
        <v>0</v>
      </c>
      <c r="AZ37" s="20">
        <f t="shared" si="7"/>
        <v>0</v>
      </c>
      <c r="BA37" s="17">
        <v>0</v>
      </c>
      <c r="BB37" s="17">
        <v>0</v>
      </c>
      <c r="BC37" s="17">
        <v>0</v>
      </c>
      <c r="BD37" s="17">
        <v>0</v>
      </c>
      <c r="BE37" s="17">
        <v>0</v>
      </c>
      <c r="BF37" s="17">
        <v>0</v>
      </c>
      <c r="BG37" s="17">
        <v>0</v>
      </c>
      <c r="BH37" s="17">
        <v>0</v>
      </c>
      <c r="BI37" s="17">
        <v>0</v>
      </c>
      <c r="BJ37" s="17">
        <v>0</v>
      </c>
      <c r="BK37" s="17">
        <v>0</v>
      </c>
      <c r="BL37" s="17">
        <v>0</v>
      </c>
      <c r="BM37" s="20">
        <f t="shared" si="8"/>
        <v>0</v>
      </c>
      <c r="BN37" s="20">
        <f t="shared" si="8"/>
        <v>0</v>
      </c>
      <c r="BO37" s="20">
        <f t="shared" si="8"/>
        <v>0</v>
      </c>
      <c r="BP37" s="20">
        <f t="shared" si="8"/>
        <v>0</v>
      </c>
      <c r="BQ37" s="20">
        <f t="shared" si="8"/>
        <v>0</v>
      </c>
      <c r="BR37" s="20">
        <f t="shared" si="8"/>
        <v>0</v>
      </c>
      <c r="BS37" s="20">
        <f t="shared" si="8"/>
        <v>0</v>
      </c>
      <c r="BT37" s="20">
        <f t="shared" si="8"/>
        <v>0</v>
      </c>
      <c r="BU37" s="20">
        <f t="shared" si="8"/>
        <v>0</v>
      </c>
      <c r="BV37" s="20">
        <f t="shared" si="8"/>
        <v>0</v>
      </c>
      <c r="BW37" s="20">
        <f t="shared" si="8"/>
        <v>0</v>
      </c>
      <c r="BX37" s="20">
        <f t="shared" si="8"/>
        <v>0</v>
      </c>
      <c r="BY37" s="17">
        <f t="shared" si="3"/>
        <v>0</v>
      </c>
      <c r="BZ37" s="17">
        <f t="shared" si="4"/>
        <v>0</v>
      </c>
      <c r="CA37" s="17">
        <f t="shared" si="5"/>
        <v>0</v>
      </c>
      <c r="CB37" s="17">
        <f t="shared" si="6"/>
        <v>0</v>
      </c>
    </row>
    <row r="38" spans="1:80" x14ac:dyDescent="0.25">
      <c r="A38" t="str">
        <f>B38&amp;"."&amp;IF(D38="CES1/CES2",C38,IF(C38="CRE1/CRE2",C38,D38))</f>
        <v>CHD.CRE2</v>
      </c>
      <c r="B38" s="1" t="s">
        <v>229</v>
      </c>
      <c r="C38" s="1" t="s">
        <v>218</v>
      </c>
      <c r="D38" s="1" t="s">
        <v>218</v>
      </c>
      <c r="E38" s="17">
        <v>0</v>
      </c>
      <c r="F38" s="17">
        <v>0</v>
      </c>
      <c r="G38" s="17">
        <v>0</v>
      </c>
      <c r="H38" s="17">
        <v>0</v>
      </c>
      <c r="I38" s="17">
        <v>0</v>
      </c>
      <c r="J38" s="17">
        <v>0</v>
      </c>
      <c r="K38" s="17">
        <v>0</v>
      </c>
      <c r="L38" s="17">
        <v>0</v>
      </c>
      <c r="M38" s="17">
        <v>0</v>
      </c>
      <c r="N38" s="17">
        <v>0</v>
      </c>
      <c r="O38" s="17">
        <v>0</v>
      </c>
      <c r="P38" s="17">
        <v>0</v>
      </c>
      <c r="Q38" s="20">
        <v>0</v>
      </c>
      <c r="R38" s="20">
        <v>0</v>
      </c>
      <c r="S38" s="20">
        <v>0</v>
      </c>
      <c r="T38" s="20">
        <v>0</v>
      </c>
      <c r="U38" s="20">
        <v>0</v>
      </c>
      <c r="V38" s="20">
        <v>0</v>
      </c>
      <c r="W38" s="20">
        <v>0</v>
      </c>
      <c r="X38" s="20">
        <v>0</v>
      </c>
      <c r="Y38" s="20">
        <v>0</v>
      </c>
      <c r="Z38" s="20">
        <v>0</v>
      </c>
      <c r="AA38" s="20">
        <v>0</v>
      </c>
      <c r="AB38" s="20">
        <v>0</v>
      </c>
      <c r="AC38" s="17">
        <v>0</v>
      </c>
      <c r="AD38" s="17">
        <v>0</v>
      </c>
      <c r="AE38" s="17">
        <v>0</v>
      </c>
      <c r="AF38" s="17">
        <v>0</v>
      </c>
      <c r="AG38" s="17">
        <v>0</v>
      </c>
      <c r="AH38" s="17">
        <v>0</v>
      </c>
      <c r="AI38" s="17">
        <v>0</v>
      </c>
      <c r="AJ38" s="17">
        <v>0</v>
      </c>
      <c r="AK38" s="17">
        <v>0</v>
      </c>
      <c r="AL38" s="17">
        <v>0</v>
      </c>
      <c r="AM38" s="17">
        <v>0</v>
      </c>
      <c r="AN38" s="17">
        <v>0</v>
      </c>
      <c r="AO38" s="20">
        <f t="shared" si="7"/>
        <v>0</v>
      </c>
      <c r="AP38" s="20">
        <f t="shared" si="7"/>
        <v>0</v>
      </c>
      <c r="AQ38" s="20">
        <f t="shared" si="7"/>
        <v>0</v>
      </c>
      <c r="AR38" s="20">
        <f t="shared" si="7"/>
        <v>0</v>
      </c>
      <c r="AS38" s="20">
        <f t="shared" si="7"/>
        <v>0</v>
      </c>
      <c r="AT38" s="20">
        <f t="shared" si="7"/>
        <v>0</v>
      </c>
      <c r="AU38" s="20">
        <f t="shared" si="7"/>
        <v>0</v>
      </c>
      <c r="AV38" s="20">
        <f t="shared" si="7"/>
        <v>0</v>
      </c>
      <c r="AW38" s="20">
        <f t="shared" si="7"/>
        <v>0</v>
      </c>
      <c r="AX38" s="20">
        <f t="shared" si="7"/>
        <v>0</v>
      </c>
      <c r="AY38" s="20">
        <f t="shared" si="7"/>
        <v>0</v>
      </c>
      <c r="AZ38" s="20">
        <f t="shared" si="7"/>
        <v>0</v>
      </c>
      <c r="BA38" s="17">
        <v>0</v>
      </c>
      <c r="BB38" s="17">
        <v>0</v>
      </c>
      <c r="BC38" s="17">
        <v>0</v>
      </c>
      <c r="BD38" s="17">
        <v>0</v>
      </c>
      <c r="BE38" s="17">
        <v>0</v>
      </c>
      <c r="BF38" s="17">
        <v>0</v>
      </c>
      <c r="BG38" s="17">
        <v>0</v>
      </c>
      <c r="BH38" s="17">
        <v>0</v>
      </c>
      <c r="BI38" s="17">
        <v>0</v>
      </c>
      <c r="BJ38" s="17">
        <v>0</v>
      </c>
      <c r="BK38" s="17">
        <v>0</v>
      </c>
      <c r="BL38" s="17">
        <v>0</v>
      </c>
      <c r="BM38" s="20">
        <f t="shared" si="8"/>
        <v>0</v>
      </c>
      <c r="BN38" s="20">
        <f t="shared" si="8"/>
        <v>0</v>
      </c>
      <c r="BO38" s="20">
        <f t="shared" si="8"/>
        <v>0</v>
      </c>
      <c r="BP38" s="20">
        <f t="shared" si="8"/>
        <v>0</v>
      </c>
      <c r="BQ38" s="20">
        <f t="shared" si="8"/>
        <v>0</v>
      </c>
      <c r="BR38" s="20">
        <f t="shared" si="8"/>
        <v>0</v>
      </c>
      <c r="BS38" s="20">
        <f t="shared" si="8"/>
        <v>0</v>
      </c>
      <c r="BT38" s="20">
        <f t="shared" si="8"/>
        <v>0</v>
      </c>
      <c r="BU38" s="20">
        <f t="shared" si="8"/>
        <v>0</v>
      </c>
      <c r="BV38" s="20">
        <f t="shared" si="8"/>
        <v>0</v>
      </c>
      <c r="BW38" s="20">
        <f t="shared" si="8"/>
        <v>0</v>
      </c>
      <c r="BX38" s="20">
        <f t="shared" si="8"/>
        <v>0</v>
      </c>
      <c r="BY38" s="17">
        <f t="shared" si="3"/>
        <v>0</v>
      </c>
      <c r="BZ38" s="17">
        <f t="shared" si="4"/>
        <v>0</v>
      </c>
      <c r="CA38" s="17">
        <f t="shared" si="5"/>
        <v>0</v>
      </c>
      <c r="CB38" s="17">
        <f t="shared" si="6"/>
        <v>0</v>
      </c>
    </row>
    <row r="39" spans="1:80" x14ac:dyDescent="0.25">
      <c r="A39" t="str">
        <f t="shared" ref="A39:A102" si="9">B39&amp;"."&amp;IF(D39="CES1/CES2",C39,IF(C39="CRE1/CRE2",C39,D39))</f>
        <v>CHD.CRE3</v>
      </c>
      <c r="B39" s="1" t="s">
        <v>229</v>
      </c>
      <c r="C39" s="1" t="s">
        <v>62</v>
      </c>
      <c r="D39" s="1" t="s">
        <v>62</v>
      </c>
      <c r="E39" s="17">
        <v>1333.2800000000007</v>
      </c>
      <c r="F39" s="17">
        <v>888.11999999999898</v>
      </c>
      <c r="G39" s="17">
        <v>1316.2100000000009</v>
      </c>
      <c r="H39" s="17">
        <v>1100.8500000000004</v>
      </c>
      <c r="I39" s="17">
        <v>1375.8900000000003</v>
      </c>
      <c r="J39" s="17">
        <v>1008.4599999999991</v>
      </c>
      <c r="K39" s="17">
        <v>728.04999999999927</v>
      </c>
      <c r="L39" s="17">
        <v>685.19000000000051</v>
      </c>
      <c r="M39" s="17">
        <v>490.06999999999971</v>
      </c>
      <c r="N39" s="17">
        <v>780.25</v>
      </c>
      <c r="O39" s="17">
        <v>1020.2600000000002</v>
      </c>
      <c r="P39" s="17">
        <v>1682.6299999999983</v>
      </c>
      <c r="Q39" s="20">
        <v>66.659999999999968</v>
      </c>
      <c r="R39" s="20">
        <v>44.400000000000006</v>
      </c>
      <c r="S39" s="20">
        <v>65.81</v>
      </c>
      <c r="T39" s="20">
        <v>55.04000000000002</v>
      </c>
      <c r="U39" s="20">
        <v>68.799999999999955</v>
      </c>
      <c r="V39" s="20">
        <v>50.419999999999959</v>
      </c>
      <c r="W39" s="20">
        <v>36.409999999999997</v>
      </c>
      <c r="X39" s="20">
        <v>34.260000000000019</v>
      </c>
      <c r="Y39" s="20">
        <v>24.509999999999991</v>
      </c>
      <c r="Z39" s="20">
        <v>39.009999999999991</v>
      </c>
      <c r="AA39" s="20">
        <v>51.009999999999962</v>
      </c>
      <c r="AB39" s="20">
        <v>84.13</v>
      </c>
      <c r="AC39" s="17">
        <v>394.4699999999998</v>
      </c>
      <c r="AD39" s="17">
        <v>261.26</v>
      </c>
      <c r="AE39" s="17">
        <v>385.17000000000007</v>
      </c>
      <c r="AF39" s="17">
        <v>320.27999999999997</v>
      </c>
      <c r="AG39" s="17">
        <v>398.03999999999996</v>
      </c>
      <c r="AH39" s="17">
        <v>290.02</v>
      </c>
      <c r="AI39" s="17">
        <v>208.03999999999996</v>
      </c>
      <c r="AJ39" s="17">
        <v>194.34000000000015</v>
      </c>
      <c r="AK39" s="17">
        <v>137.94999999999993</v>
      </c>
      <c r="AL39" s="17">
        <v>217.88</v>
      </c>
      <c r="AM39" s="17">
        <v>282.52</v>
      </c>
      <c r="AN39" s="17">
        <v>462.11999999999989</v>
      </c>
      <c r="AO39" s="20">
        <f t="shared" si="7"/>
        <v>1794.4100000000003</v>
      </c>
      <c r="AP39" s="20">
        <f t="shared" si="7"/>
        <v>1193.7799999999988</v>
      </c>
      <c r="AQ39" s="20">
        <f t="shared" si="7"/>
        <v>1767.190000000001</v>
      </c>
      <c r="AR39" s="20">
        <f t="shared" si="7"/>
        <v>1476.1700000000003</v>
      </c>
      <c r="AS39" s="20">
        <f t="shared" si="7"/>
        <v>1842.7300000000002</v>
      </c>
      <c r="AT39" s="20">
        <f t="shared" si="7"/>
        <v>1348.8999999999992</v>
      </c>
      <c r="AU39" s="20">
        <f t="shared" si="7"/>
        <v>972.4999999999992</v>
      </c>
      <c r="AV39" s="20">
        <f t="shared" si="7"/>
        <v>913.79000000000065</v>
      </c>
      <c r="AW39" s="20">
        <f t="shared" si="7"/>
        <v>652.52999999999963</v>
      </c>
      <c r="AX39" s="20">
        <f t="shared" si="7"/>
        <v>1037.1399999999999</v>
      </c>
      <c r="AY39" s="20">
        <f t="shared" si="7"/>
        <v>1353.7900000000002</v>
      </c>
      <c r="AZ39" s="20">
        <f t="shared" si="7"/>
        <v>2228.8799999999983</v>
      </c>
      <c r="BA39" s="17">
        <v>22.14</v>
      </c>
      <c r="BB39" s="17">
        <v>14.75</v>
      </c>
      <c r="BC39" s="17">
        <v>21.85</v>
      </c>
      <c r="BD39" s="17">
        <v>18.28</v>
      </c>
      <c r="BE39" s="17">
        <v>22.84</v>
      </c>
      <c r="BF39" s="17">
        <v>16.739999999999998</v>
      </c>
      <c r="BG39" s="17">
        <v>12.09</v>
      </c>
      <c r="BH39" s="17">
        <v>11.38</v>
      </c>
      <c r="BI39" s="17">
        <v>8.14</v>
      </c>
      <c r="BJ39" s="17">
        <v>12.95</v>
      </c>
      <c r="BK39" s="17">
        <v>16.940000000000001</v>
      </c>
      <c r="BL39" s="17">
        <v>27.94</v>
      </c>
      <c r="BM39" s="20">
        <f t="shared" si="8"/>
        <v>1816.5500000000004</v>
      </c>
      <c r="BN39" s="20">
        <f t="shared" si="8"/>
        <v>1208.5299999999988</v>
      </c>
      <c r="BO39" s="20">
        <f t="shared" si="8"/>
        <v>1789.0400000000009</v>
      </c>
      <c r="BP39" s="20">
        <f t="shared" si="8"/>
        <v>1494.4500000000003</v>
      </c>
      <c r="BQ39" s="20">
        <f t="shared" si="8"/>
        <v>1865.5700000000002</v>
      </c>
      <c r="BR39" s="20">
        <f t="shared" si="8"/>
        <v>1365.6399999999992</v>
      </c>
      <c r="BS39" s="20">
        <f t="shared" si="8"/>
        <v>984.58999999999924</v>
      </c>
      <c r="BT39" s="20">
        <f t="shared" si="8"/>
        <v>925.17000000000064</v>
      </c>
      <c r="BU39" s="20">
        <f t="shared" si="8"/>
        <v>660.66999999999962</v>
      </c>
      <c r="BV39" s="20">
        <f t="shared" si="8"/>
        <v>1050.0899999999999</v>
      </c>
      <c r="BW39" s="20">
        <f t="shared" si="8"/>
        <v>1370.7300000000002</v>
      </c>
      <c r="BX39" s="20">
        <f t="shared" si="8"/>
        <v>2256.8199999999983</v>
      </c>
      <c r="BY39" s="17">
        <f t="shared" si="3"/>
        <v>12409.259999999998</v>
      </c>
      <c r="BZ39" s="17">
        <f t="shared" si="4"/>
        <v>620.45999999999981</v>
      </c>
      <c r="CA39" s="17">
        <f t="shared" si="5"/>
        <v>3758.1299999999997</v>
      </c>
      <c r="CB39" s="17">
        <f t="shared" si="6"/>
        <v>16787.849999999999</v>
      </c>
    </row>
    <row r="40" spans="1:80" x14ac:dyDescent="0.25">
      <c r="A40" t="str">
        <f t="shared" si="9"/>
        <v>EGPI.CRS1</v>
      </c>
      <c r="B40" s="1" t="s">
        <v>65</v>
      </c>
      <c r="C40" s="1" t="s">
        <v>66</v>
      </c>
      <c r="D40" s="1" t="s">
        <v>66</v>
      </c>
      <c r="E40" s="17">
        <v>34.900000000000091</v>
      </c>
      <c r="F40" s="17">
        <v>20.6400000000001</v>
      </c>
      <c r="G40" s="17">
        <v>51.590000000000146</v>
      </c>
      <c r="H40" s="17">
        <v>155.55000000000018</v>
      </c>
      <c r="I40" s="17">
        <v>558.20000000000073</v>
      </c>
      <c r="J40" s="17">
        <v>309.94000000000051</v>
      </c>
      <c r="K40" s="17">
        <v>194.40000000000055</v>
      </c>
      <c r="L40" s="17">
        <v>127.5</v>
      </c>
      <c r="M40" s="17">
        <v>52.75</v>
      </c>
      <c r="N40" s="17">
        <v>29.309999999999945</v>
      </c>
      <c r="O40" s="17">
        <v>225.93000000000029</v>
      </c>
      <c r="P40" s="17">
        <v>195.57999999999993</v>
      </c>
      <c r="Q40" s="20">
        <v>1.740000000000002</v>
      </c>
      <c r="R40" s="20">
        <v>1.0300000000000011</v>
      </c>
      <c r="S40" s="20">
        <v>2.5800000000000018</v>
      </c>
      <c r="T40" s="20">
        <v>7.7700000000000102</v>
      </c>
      <c r="U40" s="20">
        <v>27.910000000000025</v>
      </c>
      <c r="V40" s="20">
        <v>15.490000000000009</v>
      </c>
      <c r="W40" s="20">
        <v>9.7199999999999989</v>
      </c>
      <c r="X40" s="20">
        <v>6.3699999999999974</v>
      </c>
      <c r="Y40" s="20">
        <v>2.629999999999999</v>
      </c>
      <c r="Z40" s="20">
        <v>1.4700000000000006</v>
      </c>
      <c r="AA40" s="20">
        <v>11.299999999999997</v>
      </c>
      <c r="AB40" s="20">
        <v>9.7800000000000011</v>
      </c>
      <c r="AC40" s="17">
        <v>10.329999999999998</v>
      </c>
      <c r="AD40" s="17">
        <v>6.0699999999999932</v>
      </c>
      <c r="AE40" s="17">
        <v>15.099999999999994</v>
      </c>
      <c r="AF40" s="17">
        <v>45.25</v>
      </c>
      <c r="AG40" s="17">
        <v>161.48000000000002</v>
      </c>
      <c r="AH40" s="17">
        <v>89.139999999999986</v>
      </c>
      <c r="AI40" s="17">
        <v>55.539999999999964</v>
      </c>
      <c r="AJ40" s="17">
        <v>36.160000000000025</v>
      </c>
      <c r="AK40" s="17">
        <v>14.849999999999994</v>
      </c>
      <c r="AL40" s="17">
        <v>8.1799999999999926</v>
      </c>
      <c r="AM40" s="17">
        <v>62.559999999999945</v>
      </c>
      <c r="AN40" s="17">
        <v>53.71999999999997</v>
      </c>
      <c r="AO40" s="20">
        <f t="shared" si="7"/>
        <v>46.970000000000091</v>
      </c>
      <c r="AP40" s="20">
        <f t="shared" si="7"/>
        <v>27.740000000000094</v>
      </c>
      <c r="AQ40" s="20">
        <f t="shared" si="7"/>
        <v>69.270000000000138</v>
      </c>
      <c r="AR40" s="20">
        <f t="shared" si="7"/>
        <v>208.57000000000019</v>
      </c>
      <c r="AS40" s="20">
        <f t="shared" si="7"/>
        <v>747.59000000000083</v>
      </c>
      <c r="AT40" s="20">
        <f t="shared" si="7"/>
        <v>414.5700000000005</v>
      </c>
      <c r="AU40" s="20">
        <f t="shared" si="7"/>
        <v>259.66000000000054</v>
      </c>
      <c r="AV40" s="20">
        <f t="shared" si="7"/>
        <v>170.03000000000003</v>
      </c>
      <c r="AW40" s="20">
        <f t="shared" si="7"/>
        <v>70.22999999999999</v>
      </c>
      <c r="AX40" s="20">
        <f t="shared" si="7"/>
        <v>38.959999999999937</v>
      </c>
      <c r="AY40" s="20">
        <f t="shared" si="7"/>
        <v>299.79000000000025</v>
      </c>
      <c r="AZ40" s="20">
        <f t="shared" si="7"/>
        <v>259.07999999999993</v>
      </c>
      <c r="BA40" s="17">
        <v>0.57999999999999996</v>
      </c>
      <c r="BB40" s="17">
        <v>0.34</v>
      </c>
      <c r="BC40" s="17">
        <v>0.86</v>
      </c>
      <c r="BD40" s="17">
        <v>2.58</v>
      </c>
      <c r="BE40" s="17">
        <v>9.27</v>
      </c>
      <c r="BF40" s="17">
        <v>5.15</v>
      </c>
      <c r="BG40" s="17">
        <v>3.23</v>
      </c>
      <c r="BH40" s="17">
        <v>2.12</v>
      </c>
      <c r="BI40" s="17">
        <v>0.88</v>
      </c>
      <c r="BJ40" s="17">
        <v>0.49</v>
      </c>
      <c r="BK40" s="17">
        <v>3.75</v>
      </c>
      <c r="BL40" s="17">
        <v>3.25</v>
      </c>
      <c r="BM40" s="20">
        <f t="shared" si="8"/>
        <v>47.55000000000009</v>
      </c>
      <c r="BN40" s="20">
        <f t="shared" si="8"/>
        <v>28.080000000000094</v>
      </c>
      <c r="BO40" s="20">
        <f t="shared" si="8"/>
        <v>70.130000000000138</v>
      </c>
      <c r="BP40" s="20">
        <f t="shared" si="8"/>
        <v>211.1500000000002</v>
      </c>
      <c r="BQ40" s="20">
        <f t="shared" si="8"/>
        <v>756.86000000000081</v>
      </c>
      <c r="BR40" s="20">
        <f t="shared" si="8"/>
        <v>419.72000000000048</v>
      </c>
      <c r="BS40" s="20">
        <f t="shared" si="8"/>
        <v>262.89000000000055</v>
      </c>
      <c r="BT40" s="20">
        <f t="shared" si="8"/>
        <v>172.15000000000003</v>
      </c>
      <c r="BU40" s="20">
        <f t="shared" si="8"/>
        <v>71.109999999999985</v>
      </c>
      <c r="BV40" s="20">
        <f t="shared" si="8"/>
        <v>39.449999999999939</v>
      </c>
      <c r="BW40" s="20">
        <f t="shared" si="8"/>
        <v>303.54000000000025</v>
      </c>
      <c r="BX40" s="20">
        <f t="shared" si="8"/>
        <v>262.32999999999993</v>
      </c>
      <c r="BY40" s="17">
        <f t="shared" si="3"/>
        <v>1956.2900000000025</v>
      </c>
      <c r="BZ40" s="17">
        <f t="shared" si="4"/>
        <v>97.790000000000035</v>
      </c>
      <c r="CA40" s="17">
        <f t="shared" si="5"/>
        <v>590.88</v>
      </c>
      <c r="CB40" s="17">
        <f t="shared" si="6"/>
        <v>2644.9600000000028</v>
      </c>
    </row>
    <row r="41" spans="1:80" x14ac:dyDescent="0.25">
      <c r="A41" t="str">
        <f t="shared" si="9"/>
        <v>EGPI.CRS2</v>
      </c>
      <c r="B41" s="1" t="s">
        <v>65</v>
      </c>
      <c r="C41" s="1" t="s">
        <v>67</v>
      </c>
      <c r="D41" s="1" t="s">
        <v>67</v>
      </c>
      <c r="E41" s="17">
        <v>24.259999999999764</v>
      </c>
      <c r="F41" s="17">
        <v>25.100000000000136</v>
      </c>
      <c r="G41" s="17">
        <v>46.099999999999454</v>
      </c>
      <c r="H41" s="17">
        <v>113</v>
      </c>
      <c r="I41" s="17">
        <v>344.89000000000306</v>
      </c>
      <c r="J41" s="17">
        <v>201.48000000000138</v>
      </c>
      <c r="K41" s="17">
        <v>140.93000000000029</v>
      </c>
      <c r="L41" s="17">
        <v>87.350000000000364</v>
      </c>
      <c r="M41" s="17">
        <v>28.75</v>
      </c>
      <c r="N41" s="17">
        <v>28.460000000000036</v>
      </c>
      <c r="O41" s="17">
        <v>116.6200000000008</v>
      </c>
      <c r="P41" s="17">
        <v>118.69999999999982</v>
      </c>
      <c r="Q41" s="20">
        <v>1.2100000000000009</v>
      </c>
      <c r="R41" s="20">
        <v>1.259999999999998</v>
      </c>
      <c r="S41" s="20">
        <v>2.2999999999999972</v>
      </c>
      <c r="T41" s="20">
        <v>5.6500000000000057</v>
      </c>
      <c r="U41" s="20">
        <v>17.240000000000009</v>
      </c>
      <c r="V41" s="20">
        <v>10.069999999999993</v>
      </c>
      <c r="W41" s="20">
        <v>7.0499999999999972</v>
      </c>
      <c r="X41" s="20">
        <v>4.3700000000000045</v>
      </c>
      <c r="Y41" s="20">
        <v>1.4399999999999977</v>
      </c>
      <c r="Z41" s="20">
        <v>1.4299999999999997</v>
      </c>
      <c r="AA41" s="20">
        <v>5.8400000000000034</v>
      </c>
      <c r="AB41" s="20">
        <v>5.9299999999999926</v>
      </c>
      <c r="AC41" s="17">
        <v>7.1700000000000017</v>
      </c>
      <c r="AD41" s="17">
        <v>7.3900000000000006</v>
      </c>
      <c r="AE41" s="17">
        <v>13.489999999999981</v>
      </c>
      <c r="AF41" s="17">
        <v>32.870000000000005</v>
      </c>
      <c r="AG41" s="17">
        <v>99.770000000000209</v>
      </c>
      <c r="AH41" s="17">
        <v>57.940000000000055</v>
      </c>
      <c r="AI41" s="17">
        <v>40.269999999999982</v>
      </c>
      <c r="AJ41" s="17">
        <v>24.769999999999982</v>
      </c>
      <c r="AK41" s="17">
        <v>8.0900000000000034</v>
      </c>
      <c r="AL41" s="17">
        <v>7.9500000000000171</v>
      </c>
      <c r="AM41" s="17">
        <v>32.289999999999964</v>
      </c>
      <c r="AN41" s="17">
        <v>32.600000000000023</v>
      </c>
      <c r="AO41" s="20">
        <f t="shared" si="7"/>
        <v>32.639999999999766</v>
      </c>
      <c r="AP41" s="20">
        <f t="shared" si="7"/>
        <v>33.750000000000135</v>
      </c>
      <c r="AQ41" s="20">
        <f t="shared" si="7"/>
        <v>61.889999999999432</v>
      </c>
      <c r="AR41" s="20">
        <f t="shared" si="7"/>
        <v>151.52000000000001</v>
      </c>
      <c r="AS41" s="20">
        <f t="shared" si="7"/>
        <v>461.90000000000327</v>
      </c>
      <c r="AT41" s="20">
        <f t="shared" si="7"/>
        <v>269.49000000000143</v>
      </c>
      <c r="AU41" s="20">
        <f t="shared" si="7"/>
        <v>188.25000000000028</v>
      </c>
      <c r="AV41" s="20">
        <f t="shared" si="7"/>
        <v>116.49000000000035</v>
      </c>
      <c r="AW41" s="20">
        <f t="shared" si="7"/>
        <v>38.28</v>
      </c>
      <c r="AX41" s="20">
        <f t="shared" si="7"/>
        <v>37.840000000000053</v>
      </c>
      <c r="AY41" s="20">
        <f t="shared" si="7"/>
        <v>154.75000000000077</v>
      </c>
      <c r="AZ41" s="20">
        <f t="shared" si="7"/>
        <v>157.22999999999985</v>
      </c>
      <c r="BA41" s="17">
        <v>0.4</v>
      </c>
      <c r="BB41" s="17">
        <v>0.42</v>
      </c>
      <c r="BC41" s="17">
        <v>0.77</v>
      </c>
      <c r="BD41" s="17">
        <v>1.88</v>
      </c>
      <c r="BE41" s="17">
        <v>5.73</v>
      </c>
      <c r="BF41" s="17">
        <v>3.35</v>
      </c>
      <c r="BG41" s="17">
        <v>2.34</v>
      </c>
      <c r="BH41" s="17">
        <v>1.45</v>
      </c>
      <c r="BI41" s="17">
        <v>0.48</v>
      </c>
      <c r="BJ41" s="17">
        <v>0.47</v>
      </c>
      <c r="BK41" s="17">
        <v>1.94</v>
      </c>
      <c r="BL41" s="17">
        <v>1.97</v>
      </c>
      <c r="BM41" s="20">
        <f t="shared" si="8"/>
        <v>33.039999999999765</v>
      </c>
      <c r="BN41" s="20">
        <f t="shared" si="8"/>
        <v>34.170000000000137</v>
      </c>
      <c r="BO41" s="20">
        <f t="shared" si="8"/>
        <v>62.659999999999435</v>
      </c>
      <c r="BP41" s="20">
        <f t="shared" si="8"/>
        <v>153.4</v>
      </c>
      <c r="BQ41" s="20">
        <f t="shared" si="8"/>
        <v>467.63000000000329</v>
      </c>
      <c r="BR41" s="20">
        <f t="shared" si="8"/>
        <v>272.84000000000145</v>
      </c>
      <c r="BS41" s="20">
        <f t="shared" si="8"/>
        <v>190.59000000000029</v>
      </c>
      <c r="BT41" s="20">
        <f t="shared" si="8"/>
        <v>117.94000000000035</v>
      </c>
      <c r="BU41" s="20">
        <f t="shared" si="8"/>
        <v>38.76</v>
      </c>
      <c r="BV41" s="20">
        <f t="shared" si="8"/>
        <v>38.310000000000052</v>
      </c>
      <c r="BW41" s="20">
        <f t="shared" si="8"/>
        <v>156.69000000000077</v>
      </c>
      <c r="BX41" s="20">
        <f t="shared" si="8"/>
        <v>159.19999999999985</v>
      </c>
      <c r="BY41" s="17">
        <f t="shared" si="3"/>
        <v>1275.6400000000051</v>
      </c>
      <c r="BZ41" s="17">
        <f t="shared" si="4"/>
        <v>63.79</v>
      </c>
      <c r="CA41" s="17">
        <f t="shared" si="5"/>
        <v>385.8000000000003</v>
      </c>
      <c r="CB41" s="17">
        <f t="shared" si="6"/>
        <v>1725.2300000000052</v>
      </c>
    </row>
    <row r="42" spans="1:80" x14ac:dyDescent="0.25">
      <c r="A42" t="str">
        <f t="shared" si="9"/>
        <v>EGPI.CRS3</v>
      </c>
      <c r="B42" s="1" t="s">
        <v>65</v>
      </c>
      <c r="C42" s="1" t="s">
        <v>68</v>
      </c>
      <c r="D42" s="1" t="s">
        <v>68</v>
      </c>
      <c r="E42" s="17">
        <v>30.079999999999927</v>
      </c>
      <c r="F42" s="17">
        <v>37.7199999999998</v>
      </c>
      <c r="G42" s="17">
        <v>84.349999999999909</v>
      </c>
      <c r="H42" s="17">
        <v>171.82999999999987</v>
      </c>
      <c r="I42" s="17">
        <v>695.18000000000029</v>
      </c>
      <c r="J42" s="17">
        <v>291.0599999999996</v>
      </c>
      <c r="K42" s="17">
        <v>207.30999999999949</v>
      </c>
      <c r="L42" s="17">
        <v>128.39999999999964</v>
      </c>
      <c r="M42" s="17">
        <v>52.340000000000146</v>
      </c>
      <c r="N42" s="17">
        <v>41.590000000000146</v>
      </c>
      <c r="O42" s="17">
        <v>229.72000000000025</v>
      </c>
      <c r="P42" s="17">
        <v>221.05000000000018</v>
      </c>
      <c r="Q42" s="20">
        <v>1.5099999999999998</v>
      </c>
      <c r="R42" s="20">
        <v>1.88</v>
      </c>
      <c r="S42" s="20">
        <v>4.21</v>
      </c>
      <c r="T42" s="20">
        <v>8.59</v>
      </c>
      <c r="U42" s="20">
        <v>34.760000000000005</v>
      </c>
      <c r="V42" s="20">
        <v>14.549999999999997</v>
      </c>
      <c r="W42" s="20">
        <v>10.359999999999985</v>
      </c>
      <c r="X42" s="20">
        <v>6.4200000000000017</v>
      </c>
      <c r="Y42" s="20">
        <v>2.6199999999999974</v>
      </c>
      <c r="Z42" s="20">
        <v>2.0799999999999983</v>
      </c>
      <c r="AA42" s="20">
        <v>11.489999999999981</v>
      </c>
      <c r="AB42" s="20">
        <v>11.050000000000011</v>
      </c>
      <c r="AC42" s="17">
        <v>8.8999999999999986</v>
      </c>
      <c r="AD42" s="17">
        <v>11.1</v>
      </c>
      <c r="AE42" s="17">
        <v>24.679999999999996</v>
      </c>
      <c r="AF42" s="17">
        <v>50</v>
      </c>
      <c r="AG42" s="17">
        <v>201.11</v>
      </c>
      <c r="AH42" s="17">
        <v>83.710000000000008</v>
      </c>
      <c r="AI42" s="17">
        <v>59.240000000000009</v>
      </c>
      <c r="AJ42" s="17">
        <v>36.420000000000073</v>
      </c>
      <c r="AK42" s="17">
        <v>14.740000000000009</v>
      </c>
      <c r="AL42" s="17">
        <v>11.610000000000014</v>
      </c>
      <c r="AM42" s="17">
        <v>63.620000000000118</v>
      </c>
      <c r="AN42" s="17">
        <v>60.709999999999809</v>
      </c>
      <c r="AO42" s="20">
        <f t="shared" si="7"/>
        <v>40.489999999999924</v>
      </c>
      <c r="AP42" s="20">
        <f t="shared" si="7"/>
        <v>50.699999999999804</v>
      </c>
      <c r="AQ42" s="20">
        <f t="shared" si="7"/>
        <v>113.2399999999999</v>
      </c>
      <c r="AR42" s="20">
        <f t="shared" si="7"/>
        <v>230.41999999999987</v>
      </c>
      <c r="AS42" s="20">
        <f t="shared" si="7"/>
        <v>931.0500000000003</v>
      </c>
      <c r="AT42" s="20">
        <f t="shared" si="7"/>
        <v>389.3199999999996</v>
      </c>
      <c r="AU42" s="20">
        <f t="shared" si="7"/>
        <v>276.90999999999951</v>
      </c>
      <c r="AV42" s="20">
        <f t="shared" si="7"/>
        <v>171.23999999999972</v>
      </c>
      <c r="AW42" s="20">
        <f t="shared" si="7"/>
        <v>69.700000000000159</v>
      </c>
      <c r="AX42" s="20">
        <f t="shared" si="7"/>
        <v>55.280000000000157</v>
      </c>
      <c r="AY42" s="20">
        <f t="shared" si="7"/>
        <v>304.83000000000038</v>
      </c>
      <c r="AZ42" s="20">
        <f t="shared" si="7"/>
        <v>292.81</v>
      </c>
      <c r="BA42" s="17">
        <v>0.5</v>
      </c>
      <c r="BB42" s="17">
        <v>0.63</v>
      </c>
      <c r="BC42" s="17">
        <v>1.4</v>
      </c>
      <c r="BD42" s="17">
        <v>2.85</v>
      </c>
      <c r="BE42" s="17">
        <v>11.54</v>
      </c>
      <c r="BF42" s="17">
        <v>4.83</v>
      </c>
      <c r="BG42" s="17">
        <v>3.44</v>
      </c>
      <c r="BH42" s="17">
        <v>2.13</v>
      </c>
      <c r="BI42" s="17">
        <v>0.87</v>
      </c>
      <c r="BJ42" s="17">
        <v>0.69</v>
      </c>
      <c r="BK42" s="17">
        <v>3.81</v>
      </c>
      <c r="BL42" s="17">
        <v>3.67</v>
      </c>
      <c r="BM42" s="20">
        <f t="shared" si="8"/>
        <v>40.989999999999924</v>
      </c>
      <c r="BN42" s="20">
        <f t="shared" si="8"/>
        <v>51.329999999999806</v>
      </c>
      <c r="BO42" s="20">
        <f t="shared" si="8"/>
        <v>114.6399999999999</v>
      </c>
      <c r="BP42" s="20">
        <f t="shared" si="8"/>
        <v>233.26999999999987</v>
      </c>
      <c r="BQ42" s="20">
        <f t="shared" si="8"/>
        <v>942.59000000000026</v>
      </c>
      <c r="BR42" s="20">
        <f t="shared" si="8"/>
        <v>394.14999999999958</v>
      </c>
      <c r="BS42" s="20">
        <f t="shared" si="8"/>
        <v>280.34999999999951</v>
      </c>
      <c r="BT42" s="20">
        <f t="shared" si="8"/>
        <v>173.36999999999972</v>
      </c>
      <c r="BU42" s="20">
        <f t="shared" si="8"/>
        <v>70.570000000000164</v>
      </c>
      <c r="BV42" s="20">
        <f t="shared" si="8"/>
        <v>55.970000000000155</v>
      </c>
      <c r="BW42" s="20">
        <f t="shared" si="8"/>
        <v>308.64000000000038</v>
      </c>
      <c r="BX42" s="20">
        <f t="shared" si="8"/>
        <v>296.48</v>
      </c>
      <c r="BY42" s="17">
        <f t="shared" si="3"/>
        <v>2190.6299999999992</v>
      </c>
      <c r="BZ42" s="17">
        <f t="shared" si="4"/>
        <v>109.51999999999997</v>
      </c>
      <c r="CA42" s="17">
        <f t="shared" si="5"/>
        <v>662.2</v>
      </c>
      <c r="CB42" s="17">
        <f t="shared" si="6"/>
        <v>2962.3499999999995</v>
      </c>
    </row>
    <row r="43" spans="1:80" x14ac:dyDescent="0.25">
      <c r="A43" t="str">
        <f t="shared" si="9"/>
        <v>CHD.CRWD</v>
      </c>
      <c r="B43" s="1" t="s">
        <v>229</v>
      </c>
      <c r="C43" s="1" t="s">
        <v>70</v>
      </c>
      <c r="D43" s="1" t="s">
        <v>70</v>
      </c>
      <c r="E43" s="17">
        <v>771.46999999999935</v>
      </c>
      <c r="F43" s="17">
        <v>575.99999999999955</v>
      </c>
      <c r="G43" s="17">
        <v>801.17000000000007</v>
      </c>
      <c r="H43" s="17">
        <v>618.97999999999956</v>
      </c>
      <c r="I43" s="17">
        <v>778.14000000000124</v>
      </c>
      <c r="J43" s="17">
        <v>631.96999999999935</v>
      </c>
      <c r="K43" s="17">
        <v>502.18000000000029</v>
      </c>
      <c r="L43" s="17">
        <v>437.30999999999949</v>
      </c>
      <c r="M43" s="17">
        <v>313.36000000000058</v>
      </c>
      <c r="N43" s="17">
        <v>386.74000000000069</v>
      </c>
      <c r="O43" s="17">
        <v>592.04</v>
      </c>
      <c r="P43" s="17">
        <v>1014.0600000000013</v>
      </c>
      <c r="Q43" s="20">
        <v>38.57000000000005</v>
      </c>
      <c r="R43" s="20">
        <v>28.799999999999983</v>
      </c>
      <c r="S43" s="20">
        <v>40.06</v>
      </c>
      <c r="T43" s="20">
        <v>30.949999999999989</v>
      </c>
      <c r="U43" s="20">
        <v>38.899999999999977</v>
      </c>
      <c r="V43" s="20">
        <v>31.599999999999994</v>
      </c>
      <c r="W43" s="20">
        <v>25.110000000000014</v>
      </c>
      <c r="X43" s="20">
        <v>21.870000000000005</v>
      </c>
      <c r="Y43" s="20">
        <v>15.670000000000002</v>
      </c>
      <c r="Z43" s="20">
        <v>19.340000000000003</v>
      </c>
      <c r="AA43" s="20">
        <v>29.599999999999994</v>
      </c>
      <c r="AB43" s="20">
        <v>50.710000000000036</v>
      </c>
      <c r="AC43" s="17">
        <v>228.25</v>
      </c>
      <c r="AD43" s="17">
        <v>169.44000000000005</v>
      </c>
      <c r="AE43" s="17">
        <v>234.45000000000005</v>
      </c>
      <c r="AF43" s="17">
        <v>180.08000000000015</v>
      </c>
      <c r="AG43" s="17">
        <v>225.11000000000013</v>
      </c>
      <c r="AH43" s="17">
        <v>181.75</v>
      </c>
      <c r="AI43" s="17">
        <v>143.49</v>
      </c>
      <c r="AJ43" s="17">
        <v>124.04000000000008</v>
      </c>
      <c r="AK43" s="17">
        <v>88.210000000000036</v>
      </c>
      <c r="AL43" s="17">
        <v>107.99000000000001</v>
      </c>
      <c r="AM43" s="17">
        <v>163.93000000000006</v>
      </c>
      <c r="AN43" s="17">
        <v>278.5</v>
      </c>
      <c r="AO43" s="20">
        <f t="shared" si="7"/>
        <v>1038.2899999999995</v>
      </c>
      <c r="AP43" s="20">
        <f t="shared" si="7"/>
        <v>774.23999999999955</v>
      </c>
      <c r="AQ43" s="20">
        <f t="shared" si="7"/>
        <v>1075.68</v>
      </c>
      <c r="AR43" s="20">
        <f t="shared" si="7"/>
        <v>830.00999999999976</v>
      </c>
      <c r="AS43" s="20">
        <f t="shared" si="7"/>
        <v>1042.1500000000015</v>
      </c>
      <c r="AT43" s="20">
        <f t="shared" si="7"/>
        <v>845.31999999999937</v>
      </c>
      <c r="AU43" s="20">
        <f t="shared" si="7"/>
        <v>670.78000000000031</v>
      </c>
      <c r="AV43" s="20">
        <f t="shared" si="7"/>
        <v>583.21999999999957</v>
      </c>
      <c r="AW43" s="20">
        <f t="shared" si="7"/>
        <v>417.24000000000063</v>
      </c>
      <c r="AX43" s="20">
        <f t="shared" si="7"/>
        <v>514.07000000000073</v>
      </c>
      <c r="AY43" s="20">
        <f t="shared" si="7"/>
        <v>785.57</v>
      </c>
      <c r="AZ43" s="20">
        <f t="shared" si="7"/>
        <v>1343.2700000000013</v>
      </c>
      <c r="BA43" s="17">
        <v>12.81</v>
      </c>
      <c r="BB43" s="17">
        <v>9.56</v>
      </c>
      <c r="BC43" s="17">
        <v>13.3</v>
      </c>
      <c r="BD43" s="17">
        <v>10.28</v>
      </c>
      <c r="BE43" s="17">
        <v>12.92</v>
      </c>
      <c r="BF43" s="17">
        <v>10.49</v>
      </c>
      <c r="BG43" s="17">
        <v>8.34</v>
      </c>
      <c r="BH43" s="17">
        <v>7.26</v>
      </c>
      <c r="BI43" s="17">
        <v>5.2</v>
      </c>
      <c r="BJ43" s="17">
        <v>6.42</v>
      </c>
      <c r="BK43" s="17">
        <v>9.83</v>
      </c>
      <c r="BL43" s="17">
        <v>16.84</v>
      </c>
      <c r="BM43" s="20">
        <f t="shared" si="8"/>
        <v>1051.0999999999995</v>
      </c>
      <c r="BN43" s="20">
        <f t="shared" si="8"/>
        <v>783.7999999999995</v>
      </c>
      <c r="BO43" s="20">
        <f t="shared" si="8"/>
        <v>1088.98</v>
      </c>
      <c r="BP43" s="20">
        <f t="shared" si="8"/>
        <v>840.28999999999974</v>
      </c>
      <c r="BQ43" s="20">
        <f t="shared" si="8"/>
        <v>1055.0700000000015</v>
      </c>
      <c r="BR43" s="20">
        <f t="shared" si="8"/>
        <v>855.80999999999938</v>
      </c>
      <c r="BS43" s="20">
        <f t="shared" si="8"/>
        <v>679.12000000000035</v>
      </c>
      <c r="BT43" s="20">
        <f t="shared" si="8"/>
        <v>590.47999999999956</v>
      </c>
      <c r="BU43" s="20">
        <f t="shared" si="8"/>
        <v>422.44000000000062</v>
      </c>
      <c r="BV43" s="20">
        <f t="shared" si="8"/>
        <v>520.49000000000069</v>
      </c>
      <c r="BW43" s="20">
        <f t="shared" si="8"/>
        <v>795.40000000000009</v>
      </c>
      <c r="BX43" s="20">
        <f t="shared" si="8"/>
        <v>1360.1100000000013</v>
      </c>
      <c r="BY43" s="17">
        <f t="shared" si="3"/>
        <v>7423.4200000000019</v>
      </c>
      <c r="BZ43" s="17">
        <f t="shared" si="4"/>
        <v>371.18000000000006</v>
      </c>
      <c r="CA43" s="17">
        <f t="shared" si="5"/>
        <v>2248.4900000000011</v>
      </c>
      <c r="CB43" s="17">
        <f t="shared" si="6"/>
        <v>10043.090000000002</v>
      </c>
    </row>
    <row r="44" spans="1:80" x14ac:dyDescent="0.25">
      <c r="A44" t="str">
        <f t="shared" si="9"/>
        <v>CONS.BCHIMP</v>
      </c>
      <c r="B44" s="1" t="s">
        <v>650</v>
      </c>
      <c r="C44" s="1" t="s">
        <v>651</v>
      </c>
      <c r="D44" s="1" t="s">
        <v>21</v>
      </c>
      <c r="E44" s="17">
        <v>0</v>
      </c>
      <c r="F44" s="17">
        <v>0.49000000000000199</v>
      </c>
      <c r="G44" s="17">
        <v>0</v>
      </c>
      <c r="H44" s="17">
        <v>0</v>
      </c>
      <c r="I44" s="17">
        <v>0</v>
      </c>
      <c r="J44" s="17">
        <v>0</v>
      </c>
      <c r="K44" s="17">
        <v>1.3899999999999864</v>
      </c>
      <c r="L44" s="17">
        <v>25.420000000000073</v>
      </c>
      <c r="M44" s="17">
        <v>0</v>
      </c>
      <c r="N44" s="17">
        <v>2</v>
      </c>
      <c r="O44" s="17">
        <v>8.0000000000001847E-2</v>
      </c>
      <c r="P44" s="17">
        <v>1.25</v>
      </c>
      <c r="Q44" s="20">
        <v>0</v>
      </c>
      <c r="R44" s="20">
        <v>2.0000000000000018E-2</v>
      </c>
      <c r="S44" s="20">
        <v>0</v>
      </c>
      <c r="T44" s="20">
        <v>0</v>
      </c>
      <c r="U44" s="20">
        <v>0</v>
      </c>
      <c r="V44" s="20">
        <v>0</v>
      </c>
      <c r="W44" s="20">
        <v>7.0000000000000284E-2</v>
      </c>
      <c r="X44" s="20">
        <v>1.2699999999999818</v>
      </c>
      <c r="Y44" s="20">
        <v>0</v>
      </c>
      <c r="Z44" s="20">
        <v>9.9999999999999645E-2</v>
      </c>
      <c r="AA44" s="20">
        <v>0</v>
      </c>
      <c r="AB44" s="20">
        <v>7.0000000000000284E-2</v>
      </c>
      <c r="AC44" s="17">
        <v>0</v>
      </c>
      <c r="AD44" s="17">
        <v>0.13999999999999879</v>
      </c>
      <c r="AE44" s="17">
        <v>0</v>
      </c>
      <c r="AF44" s="17">
        <v>0</v>
      </c>
      <c r="AG44" s="17">
        <v>0</v>
      </c>
      <c r="AH44" s="17">
        <v>0</v>
      </c>
      <c r="AI44" s="17">
        <v>0.39999999999999858</v>
      </c>
      <c r="AJ44" s="17">
        <v>7.2099999999999227</v>
      </c>
      <c r="AK44" s="17">
        <v>0</v>
      </c>
      <c r="AL44" s="17">
        <v>0.56000000000000227</v>
      </c>
      <c r="AM44" s="17">
        <v>2.0000000000000018E-2</v>
      </c>
      <c r="AN44" s="17">
        <v>0.34000000000000341</v>
      </c>
      <c r="AO44" s="20">
        <f t="shared" si="7"/>
        <v>0</v>
      </c>
      <c r="AP44" s="20">
        <f t="shared" si="7"/>
        <v>0.6500000000000008</v>
      </c>
      <c r="AQ44" s="20">
        <f t="shared" si="7"/>
        <v>0</v>
      </c>
      <c r="AR44" s="20">
        <f t="shared" ref="AP44:AZ67" si="10">H44+T44+AF44</f>
        <v>0</v>
      </c>
      <c r="AS44" s="20">
        <f t="shared" si="10"/>
        <v>0</v>
      </c>
      <c r="AT44" s="20">
        <f t="shared" si="10"/>
        <v>0</v>
      </c>
      <c r="AU44" s="20">
        <f t="shared" si="10"/>
        <v>1.8599999999999852</v>
      </c>
      <c r="AV44" s="20">
        <f t="shared" si="10"/>
        <v>33.899999999999977</v>
      </c>
      <c r="AW44" s="20">
        <f t="shared" si="10"/>
        <v>0</v>
      </c>
      <c r="AX44" s="20">
        <f t="shared" si="10"/>
        <v>2.6600000000000019</v>
      </c>
      <c r="AY44" s="20">
        <f t="shared" si="10"/>
        <v>0.10000000000000187</v>
      </c>
      <c r="AZ44" s="20">
        <f t="shared" si="10"/>
        <v>1.6600000000000037</v>
      </c>
      <c r="BA44" s="17">
        <v>0</v>
      </c>
      <c r="BB44" s="17">
        <v>0.01</v>
      </c>
      <c r="BC44" s="17">
        <v>0</v>
      </c>
      <c r="BD44" s="17">
        <v>0</v>
      </c>
      <c r="BE44" s="17">
        <v>0</v>
      </c>
      <c r="BF44" s="17">
        <v>0</v>
      </c>
      <c r="BG44" s="17">
        <v>0.02</v>
      </c>
      <c r="BH44" s="17">
        <v>0.42</v>
      </c>
      <c r="BI44" s="17">
        <v>0</v>
      </c>
      <c r="BJ44" s="17">
        <v>0.03</v>
      </c>
      <c r="BK44" s="17">
        <v>0</v>
      </c>
      <c r="BL44" s="17">
        <v>0.02</v>
      </c>
      <c r="BM44" s="20">
        <f t="shared" si="8"/>
        <v>0</v>
      </c>
      <c r="BN44" s="20">
        <f t="shared" si="8"/>
        <v>0.66000000000000081</v>
      </c>
      <c r="BO44" s="20">
        <f t="shared" si="8"/>
        <v>0</v>
      </c>
      <c r="BP44" s="20">
        <f t="shared" ref="BN44:BX67" si="11">AR44+BD44</f>
        <v>0</v>
      </c>
      <c r="BQ44" s="20">
        <f t="shared" si="11"/>
        <v>0</v>
      </c>
      <c r="BR44" s="20">
        <f t="shared" si="11"/>
        <v>0</v>
      </c>
      <c r="BS44" s="20">
        <f t="shared" si="11"/>
        <v>1.8799999999999852</v>
      </c>
      <c r="BT44" s="20">
        <f t="shared" si="11"/>
        <v>34.319999999999979</v>
      </c>
      <c r="BU44" s="20">
        <f t="shared" si="11"/>
        <v>0</v>
      </c>
      <c r="BV44" s="20">
        <f t="shared" si="11"/>
        <v>2.6900000000000017</v>
      </c>
      <c r="BW44" s="20">
        <f t="shared" si="11"/>
        <v>0.10000000000000187</v>
      </c>
      <c r="BX44" s="20">
        <f t="shared" si="11"/>
        <v>1.6800000000000037</v>
      </c>
      <c r="BY44" s="17">
        <f t="shared" si="3"/>
        <v>30.630000000000063</v>
      </c>
      <c r="BZ44" s="17">
        <f t="shared" si="4"/>
        <v>1.529999999999982</v>
      </c>
      <c r="CA44" s="17">
        <f t="shared" si="5"/>
        <v>9.1699999999999235</v>
      </c>
      <c r="CB44" s="17">
        <f t="shared" si="6"/>
        <v>41.329999999999977</v>
      </c>
    </row>
    <row r="45" spans="1:80" x14ac:dyDescent="0.25">
      <c r="A45" t="str">
        <f t="shared" si="9"/>
        <v>CONS.BCHEXP</v>
      </c>
      <c r="B45" s="1" t="s">
        <v>650</v>
      </c>
      <c r="C45" s="1" t="s">
        <v>652</v>
      </c>
      <c r="D45" s="1" t="s">
        <v>28</v>
      </c>
      <c r="E45" s="17">
        <v>0</v>
      </c>
      <c r="F45" s="17">
        <v>0</v>
      </c>
      <c r="G45" s="17">
        <v>0</v>
      </c>
      <c r="H45" s="17">
        <v>0</v>
      </c>
      <c r="I45" s="17">
        <v>0</v>
      </c>
      <c r="J45" s="17">
        <v>0</v>
      </c>
      <c r="K45" s="17">
        <v>0</v>
      </c>
      <c r="L45" s="17">
        <v>0</v>
      </c>
      <c r="M45" s="17">
        <v>0</v>
      </c>
      <c r="N45" s="17">
        <v>0</v>
      </c>
      <c r="O45" s="17">
        <v>0</v>
      </c>
      <c r="P45" s="17">
        <v>0</v>
      </c>
      <c r="Q45" s="20">
        <v>0</v>
      </c>
      <c r="R45" s="20">
        <v>0</v>
      </c>
      <c r="S45" s="20">
        <v>0</v>
      </c>
      <c r="T45" s="20">
        <v>0</v>
      </c>
      <c r="U45" s="20">
        <v>0</v>
      </c>
      <c r="V45" s="20">
        <v>0</v>
      </c>
      <c r="W45" s="20">
        <v>0</v>
      </c>
      <c r="X45" s="20">
        <v>0</v>
      </c>
      <c r="Y45" s="20">
        <v>0</v>
      </c>
      <c r="Z45" s="20">
        <v>0</v>
      </c>
      <c r="AA45" s="20">
        <v>0</v>
      </c>
      <c r="AB45" s="20">
        <v>0</v>
      </c>
      <c r="AC45" s="17">
        <v>0</v>
      </c>
      <c r="AD45" s="17">
        <v>0</v>
      </c>
      <c r="AE45" s="17">
        <v>0</v>
      </c>
      <c r="AF45" s="17">
        <v>0</v>
      </c>
      <c r="AG45" s="17">
        <v>0</v>
      </c>
      <c r="AH45" s="17">
        <v>0</v>
      </c>
      <c r="AI45" s="17">
        <v>0</v>
      </c>
      <c r="AJ45" s="17">
        <v>0</v>
      </c>
      <c r="AK45" s="17">
        <v>0</v>
      </c>
      <c r="AL45" s="17">
        <v>0</v>
      </c>
      <c r="AM45" s="17">
        <v>0</v>
      </c>
      <c r="AN45" s="17">
        <v>0</v>
      </c>
      <c r="AO45" s="20">
        <f t="shared" ref="AO45:AO108" si="12">E45+Q45+AC45</f>
        <v>0</v>
      </c>
      <c r="AP45" s="20">
        <f t="shared" si="10"/>
        <v>0</v>
      </c>
      <c r="AQ45" s="20">
        <f t="shared" si="10"/>
        <v>0</v>
      </c>
      <c r="AR45" s="20">
        <f t="shared" si="10"/>
        <v>0</v>
      </c>
      <c r="AS45" s="20">
        <f t="shared" si="10"/>
        <v>0</v>
      </c>
      <c r="AT45" s="20">
        <f t="shared" si="10"/>
        <v>0</v>
      </c>
      <c r="AU45" s="20">
        <f t="shared" si="10"/>
        <v>0</v>
      </c>
      <c r="AV45" s="20">
        <f t="shared" si="10"/>
        <v>0</v>
      </c>
      <c r="AW45" s="20">
        <f t="shared" si="10"/>
        <v>0</v>
      </c>
      <c r="AX45" s="20">
        <f t="shared" si="10"/>
        <v>0</v>
      </c>
      <c r="AY45" s="20">
        <f t="shared" si="10"/>
        <v>0</v>
      </c>
      <c r="AZ45" s="20">
        <f t="shared" si="10"/>
        <v>0</v>
      </c>
      <c r="BA45" s="17">
        <v>0</v>
      </c>
      <c r="BB45" s="17">
        <v>0</v>
      </c>
      <c r="BC45" s="17">
        <v>0</v>
      </c>
      <c r="BD45" s="17">
        <v>0</v>
      </c>
      <c r="BE45" s="17">
        <v>0</v>
      </c>
      <c r="BF45" s="17">
        <v>0</v>
      </c>
      <c r="BG45" s="17">
        <v>0</v>
      </c>
      <c r="BH45" s="17">
        <v>0</v>
      </c>
      <c r="BI45" s="17">
        <v>0</v>
      </c>
      <c r="BJ45" s="17">
        <v>0</v>
      </c>
      <c r="BK45" s="17">
        <v>0</v>
      </c>
      <c r="BL45" s="17">
        <v>0</v>
      </c>
      <c r="BM45" s="20">
        <f t="shared" ref="BM45:BM108" si="13">AO45+BA45</f>
        <v>0</v>
      </c>
      <c r="BN45" s="20">
        <f t="shared" si="11"/>
        <v>0</v>
      </c>
      <c r="BO45" s="20">
        <f t="shared" si="11"/>
        <v>0</v>
      </c>
      <c r="BP45" s="20">
        <f t="shared" si="11"/>
        <v>0</v>
      </c>
      <c r="BQ45" s="20">
        <f t="shared" si="11"/>
        <v>0</v>
      </c>
      <c r="BR45" s="20">
        <f t="shared" si="11"/>
        <v>0</v>
      </c>
      <c r="BS45" s="20">
        <f t="shared" si="11"/>
        <v>0</v>
      </c>
      <c r="BT45" s="20">
        <f t="shared" si="11"/>
        <v>0</v>
      </c>
      <c r="BU45" s="20">
        <f t="shared" si="11"/>
        <v>0</v>
      </c>
      <c r="BV45" s="20">
        <f t="shared" si="11"/>
        <v>0</v>
      </c>
      <c r="BW45" s="20">
        <f t="shared" si="11"/>
        <v>0</v>
      </c>
      <c r="BX45" s="20">
        <f t="shared" si="11"/>
        <v>0</v>
      </c>
      <c r="BY45" s="17">
        <f t="shared" si="3"/>
        <v>0</v>
      </c>
      <c r="BZ45" s="17">
        <f t="shared" si="4"/>
        <v>0</v>
      </c>
      <c r="CA45" s="17">
        <f t="shared" si="5"/>
        <v>0</v>
      </c>
      <c r="CB45" s="17">
        <f t="shared" si="6"/>
        <v>0</v>
      </c>
    </row>
    <row r="46" spans="1:80" x14ac:dyDescent="0.25">
      <c r="A46" t="str">
        <f t="shared" si="9"/>
        <v>DAIS.DAI1</v>
      </c>
      <c r="B46" s="1" t="s">
        <v>75</v>
      </c>
      <c r="C46" s="1" t="s">
        <v>76</v>
      </c>
      <c r="D46" s="1" t="s">
        <v>76</v>
      </c>
      <c r="E46" s="17">
        <v>-140.78999999999996</v>
      </c>
      <c r="F46" s="17">
        <v>-133.11999999999989</v>
      </c>
      <c r="G46" s="17">
        <v>-123.19999999999982</v>
      </c>
      <c r="H46" s="17">
        <v>-157.88999999999987</v>
      </c>
      <c r="I46" s="17">
        <v>-508.30999999999949</v>
      </c>
      <c r="J46" s="17">
        <v>-100.8599999999999</v>
      </c>
      <c r="K46" s="17">
        <v>-85.440000000000055</v>
      </c>
      <c r="L46" s="17">
        <v>-107.41000000000031</v>
      </c>
      <c r="M46" s="17">
        <v>-41.900000000000091</v>
      </c>
      <c r="N46" s="17">
        <v>-53.799999999999955</v>
      </c>
      <c r="O46" s="17">
        <v>-157.19000000000005</v>
      </c>
      <c r="P46" s="17">
        <v>-179.50999999999931</v>
      </c>
      <c r="Q46" s="20">
        <v>-7.039999999999992</v>
      </c>
      <c r="R46" s="20">
        <v>-6.6500000000000057</v>
      </c>
      <c r="S46" s="20">
        <v>-6.1600000000000108</v>
      </c>
      <c r="T46" s="20">
        <v>-7.8999999999999915</v>
      </c>
      <c r="U46" s="20">
        <v>-25.420000000000016</v>
      </c>
      <c r="V46" s="20">
        <v>-5.0399999999999991</v>
      </c>
      <c r="W46" s="20">
        <v>-4.2800000000000082</v>
      </c>
      <c r="X46" s="20">
        <v>-5.3700000000000045</v>
      </c>
      <c r="Y46" s="20">
        <v>-2.0900000000000034</v>
      </c>
      <c r="Z46" s="20">
        <v>-2.6899999999999977</v>
      </c>
      <c r="AA46" s="20">
        <v>-7.8599999999999852</v>
      </c>
      <c r="AB46" s="20">
        <v>-8.9800000000000182</v>
      </c>
      <c r="AC46" s="17">
        <v>-41.660000000000025</v>
      </c>
      <c r="AD46" s="17">
        <v>-39.160000000000025</v>
      </c>
      <c r="AE46" s="17">
        <v>-36.050000000000011</v>
      </c>
      <c r="AF46" s="17">
        <v>-45.940000000000055</v>
      </c>
      <c r="AG46" s="17">
        <v>-147.04999999999995</v>
      </c>
      <c r="AH46" s="17">
        <v>-29</v>
      </c>
      <c r="AI46" s="17">
        <v>-24.409999999999968</v>
      </c>
      <c r="AJ46" s="17">
        <v>-30.45999999999998</v>
      </c>
      <c r="AK46" s="17">
        <v>-11.800000000000011</v>
      </c>
      <c r="AL46" s="17">
        <v>-15.019999999999982</v>
      </c>
      <c r="AM46" s="17">
        <v>-43.529999999999973</v>
      </c>
      <c r="AN46" s="17">
        <v>-49.299999999999955</v>
      </c>
      <c r="AO46" s="20">
        <f t="shared" si="12"/>
        <v>-189.48999999999998</v>
      </c>
      <c r="AP46" s="20">
        <f t="shared" si="10"/>
        <v>-178.92999999999992</v>
      </c>
      <c r="AQ46" s="20">
        <f t="shared" si="10"/>
        <v>-165.40999999999985</v>
      </c>
      <c r="AR46" s="20">
        <f t="shared" si="10"/>
        <v>-211.7299999999999</v>
      </c>
      <c r="AS46" s="20">
        <f t="shared" si="10"/>
        <v>-680.77999999999952</v>
      </c>
      <c r="AT46" s="20">
        <f t="shared" si="10"/>
        <v>-134.89999999999989</v>
      </c>
      <c r="AU46" s="20">
        <f t="shared" si="10"/>
        <v>-114.13000000000002</v>
      </c>
      <c r="AV46" s="20">
        <f t="shared" si="10"/>
        <v>-143.24000000000029</v>
      </c>
      <c r="AW46" s="20">
        <f t="shared" si="10"/>
        <v>-55.790000000000106</v>
      </c>
      <c r="AX46" s="20">
        <f t="shared" si="10"/>
        <v>-71.509999999999934</v>
      </c>
      <c r="AY46" s="20">
        <f t="shared" si="10"/>
        <v>-208.58</v>
      </c>
      <c r="AZ46" s="20">
        <f t="shared" si="10"/>
        <v>-237.78999999999928</v>
      </c>
      <c r="BA46" s="17">
        <v>-2.34</v>
      </c>
      <c r="BB46" s="17">
        <v>-2.21</v>
      </c>
      <c r="BC46" s="17">
        <v>-2.0499999999999998</v>
      </c>
      <c r="BD46" s="17">
        <v>-2.62</v>
      </c>
      <c r="BE46" s="17">
        <v>-8.44</v>
      </c>
      <c r="BF46" s="17">
        <v>-1.67</v>
      </c>
      <c r="BG46" s="17">
        <v>-1.42</v>
      </c>
      <c r="BH46" s="17">
        <v>-1.78</v>
      </c>
      <c r="BI46" s="17">
        <v>-0.7</v>
      </c>
      <c r="BJ46" s="17">
        <v>-0.89</v>
      </c>
      <c r="BK46" s="17">
        <v>-2.61</v>
      </c>
      <c r="BL46" s="17">
        <v>-2.98</v>
      </c>
      <c r="BM46" s="20">
        <f t="shared" si="13"/>
        <v>-191.82999999999998</v>
      </c>
      <c r="BN46" s="20">
        <f t="shared" si="11"/>
        <v>-181.13999999999993</v>
      </c>
      <c r="BO46" s="20">
        <f t="shared" si="11"/>
        <v>-167.45999999999987</v>
      </c>
      <c r="BP46" s="20">
        <f t="shared" si="11"/>
        <v>-214.34999999999991</v>
      </c>
      <c r="BQ46" s="20">
        <f t="shared" si="11"/>
        <v>-689.21999999999957</v>
      </c>
      <c r="BR46" s="20">
        <f t="shared" si="11"/>
        <v>-136.56999999999988</v>
      </c>
      <c r="BS46" s="20">
        <f t="shared" si="11"/>
        <v>-115.55000000000003</v>
      </c>
      <c r="BT46" s="20">
        <f t="shared" si="11"/>
        <v>-145.02000000000029</v>
      </c>
      <c r="BU46" s="20">
        <f t="shared" si="11"/>
        <v>-56.490000000000109</v>
      </c>
      <c r="BV46" s="20">
        <f t="shared" si="11"/>
        <v>-72.399999999999935</v>
      </c>
      <c r="BW46" s="20">
        <f t="shared" si="11"/>
        <v>-211.19000000000003</v>
      </c>
      <c r="BX46" s="20">
        <f t="shared" si="11"/>
        <v>-240.76999999999927</v>
      </c>
      <c r="BY46" s="17">
        <f t="shared" si="3"/>
        <v>-1789.4199999999987</v>
      </c>
      <c r="BZ46" s="17">
        <f t="shared" si="4"/>
        <v>-89.480000000000032</v>
      </c>
      <c r="CA46" s="17">
        <f t="shared" si="5"/>
        <v>-543.08999999999992</v>
      </c>
      <c r="CB46" s="17">
        <f t="shared" si="6"/>
        <v>-2421.9899999999984</v>
      </c>
    </row>
    <row r="47" spans="1:80" x14ac:dyDescent="0.25">
      <c r="A47" t="str">
        <f t="shared" si="9"/>
        <v>DOW.DOWGEN15M</v>
      </c>
      <c r="B47" s="1" t="s">
        <v>77</v>
      </c>
      <c r="C47" s="1" t="s">
        <v>78</v>
      </c>
      <c r="D47" s="1" t="s">
        <v>78</v>
      </c>
      <c r="E47" s="17">
        <v>-770.11000000000058</v>
      </c>
      <c r="F47" s="17">
        <v>-705.94999999999709</v>
      </c>
      <c r="G47" s="17">
        <v>-619.15000000000873</v>
      </c>
      <c r="H47" s="17">
        <v>-1042.25</v>
      </c>
      <c r="I47" s="17">
        <v>-3545.3699999999953</v>
      </c>
      <c r="J47" s="17">
        <v>-1159.2699999999895</v>
      </c>
      <c r="K47" s="17">
        <v>-819.16000000000349</v>
      </c>
      <c r="L47" s="17">
        <v>-547.55999999999767</v>
      </c>
      <c r="M47" s="17">
        <v>-471.97000000000116</v>
      </c>
      <c r="N47" s="17">
        <v>-604.47000000000116</v>
      </c>
      <c r="O47" s="17">
        <v>-1074.2300000000105</v>
      </c>
      <c r="P47" s="17">
        <v>-1371.6600000000035</v>
      </c>
      <c r="Q47" s="20">
        <v>-38.5</v>
      </c>
      <c r="R47" s="20">
        <v>-35.300000000000182</v>
      </c>
      <c r="S47" s="20">
        <v>-30.960000000000036</v>
      </c>
      <c r="T47" s="20">
        <v>-52.110000000000127</v>
      </c>
      <c r="U47" s="20">
        <v>-177.27000000000044</v>
      </c>
      <c r="V47" s="20">
        <v>-57.960000000000036</v>
      </c>
      <c r="W47" s="20">
        <v>-40.960000000000036</v>
      </c>
      <c r="X47" s="20">
        <v>-27.380000000000109</v>
      </c>
      <c r="Y47" s="20">
        <v>-23.600000000000136</v>
      </c>
      <c r="Z47" s="20">
        <v>-30.220000000000027</v>
      </c>
      <c r="AA47" s="20">
        <v>-53.710000000000036</v>
      </c>
      <c r="AB47" s="20">
        <v>-68.579999999999927</v>
      </c>
      <c r="AC47" s="17">
        <v>-227.85000000000036</v>
      </c>
      <c r="AD47" s="17">
        <v>-207.67000000000007</v>
      </c>
      <c r="AE47" s="17">
        <v>-181.19000000000051</v>
      </c>
      <c r="AF47" s="17">
        <v>-303.22999999999956</v>
      </c>
      <c r="AG47" s="17">
        <v>-1025.6500000000015</v>
      </c>
      <c r="AH47" s="17">
        <v>-333.39999999999782</v>
      </c>
      <c r="AI47" s="17">
        <v>-234.06999999999971</v>
      </c>
      <c r="AJ47" s="17">
        <v>-155.30000000000018</v>
      </c>
      <c r="AK47" s="17">
        <v>-132.85000000000036</v>
      </c>
      <c r="AL47" s="17">
        <v>-168.78999999999996</v>
      </c>
      <c r="AM47" s="17">
        <v>-297.45999999999913</v>
      </c>
      <c r="AN47" s="17">
        <v>-376.72000000000116</v>
      </c>
      <c r="AO47" s="20">
        <f t="shared" si="12"/>
        <v>-1036.4600000000009</v>
      </c>
      <c r="AP47" s="20">
        <f t="shared" si="10"/>
        <v>-948.91999999999734</v>
      </c>
      <c r="AQ47" s="20">
        <f t="shared" si="10"/>
        <v>-831.30000000000928</v>
      </c>
      <c r="AR47" s="20">
        <f t="shared" si="10"/>
        <v>-1397.5899999999997</v>
      </c>
      <c r="AS47" s="20">
        <f t="shared" si="10"/>
        <v>-4748.2899999999972</v>
      </c>
      <c r="AT47" s="20">
        <f t="shared" si="10"/>
        <v>-1550.6299999999874</v>
      </c>
      <c r="AU47" s="20">
        <f t="shared" si="10"/>
        <v>-1094.1900000000032</v>
      </c>
      <c r="AV47" s="20">
        <f t="shared" si="10"/>
        <v>-730.23999999999796</v>
      </c>
      <c r="AW47" s="20">
        <f t="shared" si="10"/>
        <v>-628.42000000000166</v>
      </c>
      <c r="AX47" s="20">
        <f t="shared" si="10"/>
        <v>-803.48000000000116</v>
      </c>
      <c r="AY47" s="20">
        <f t="shared" si="10"/>
        <v>-1425.4000000000096</v>
      </c>
      <c r="AZ47" s="20">
        <f t="shared" si="10"/>
        <v>-1816.9600000000046</v>
      </c>
      <c r="BA47" s="17">
        <v>-12.79</v>
      </c>
      <c r="BB47" s="17">
        <v>-11.72</v>
      </c>
      <c r="BC47" s="17">
        <v>-10.28</v>
      </c>
      <c r="BD47" s="17">
        <v>-17.3</v>
      </c>
      <c r="BE47" s="17">
        <v>-58.86</v>
      </c>
      <c r="BF47" s="17">
        <v>-19.25</v>
      </c>
      <c r="BG47" s="17">
        <v>-13.6</v>
      </c>
      <c r="BH47" s="17">
        <v>-9.09</v>
      </c>
      <c r="BI47" s="17">
        <v>-7.84</v>
      </c>
      <c r="BJ47" s="17">
        <v>-10.039999999999999</v>
      </c>
      <c r="BK47" s="17">
        <v>-17.84</v>
      </c>
      <c r="BL47" s="17">
        <v>-22.77</v>
      </c>
      <c r="BM47" s="20">
        <f t="shared" si="13"/>
        <v>-1049.2500000000009</v>
      </c>
      <c r="BN47" s="20">
        <f t="shared" si="11"/>
        <v>-960.63999999999737</v>
      </c>
      <c r="BO47" s="20">
        <f t="shared" si="11"/>
        <v>-841.58000000000925</v>
      </c>
      <c r="BP47" s="20">
        <f t="shared" si="11"/>
        <v>-1414.8899999999996</v>
      </c>
      <c r="BQ47" s="20">
        <f t="shared" si="11"/>
        <v>-4807.1499999999969</v>
      </c>
      <c r="BR47" s="20">
        <f t="shared" si="11"/>
        <v>-1569.8799999999874</v>
      </c>
      <c r="BS47" s="20">
        <f t="shared" si="11"/>
        <v>-1107.7900000000031</v>
      </c>
      <c r="BT47" s="20">
        <f t="shared" si="11"/>
        <v>-739.32999999999799</v>
      </c>
      <c r="BU47" s="20">
        <f t="shared" si="11"/>
        <v>-636.2600000000017</v>
      </c>
      <c r="BV47" s="20">
        <f t="shared" si="11"/>
        <v>-813.52000000000112</v>
      </c>
      <c r="BW47" s="20">
        <f t="shared" si="11"/>
        <v>-1443.2400000000096</v>
      </c>
      <c r="BX47" s="20">
        <f t="shared" si="11"/>
        <v>-1839.7300000000046</v>
      </c>
      <c r="BY47" s="17">
        <f t="shared" si="3"/>
        <v>-12731.150000000009</v>
      </c>
      <c r="BZ47" s="17">
        <f t="shared" si="4"/>
        <v>-636.55000000000109</v>
      </c>
      <c r="CA47" s="17">
        <f t="shared" si="5"/>
        <v>-3855.5600000000009</v>
      </c>
      <c r="CB47" s="17">
        <f t="shared" si="6"/>
        <v>-17223.260000000009</v>
      </c>
    </row>
    <row r="48" spans="1:80" x14ac:dyDescent="0.25">
      <c r="A48" t="str">
        <f t="shared" si="9"/>
        <v>BOWA.DRW1</v>
      </c>
      <c r="B48" s="1" t="s">
        <v>79</v>
      </c>
      <c r="C48" s="1" t="s">
        <v>80</v>
      </c>
      <c r="D48" s="1" t="s">
        <v>80</v>
      </c>
      <c r="E48" s="17">
        <v>10.279999999999998</v>
      </c>
      <c r="F48" s="17">
        <v>4.42</v>
      </c>
      <c r="G48" s="17">
        <v>86.529999999999973</v>
      </c>
      <c r="H48" s="17">
        <v>235.68</v>
      </c>
      <c r="I48" s="17">
        <v>1837.21</v>
      </c>
      <c r="J48" s="17">
        <v>428.0999999999998</v>
      </c>
      <c r="K48" s="17">
        <v>172.45</v>
      </c>
      <c r="L48" s="17">
        <v>120.28000000000003</v>
      </c>
      <c r="M48" s="17">
        <v>21.07</v>
      </c>
      <c r="N48" s="17">
        <v>51.960000000000008</v>
      </c>
      <c r="O48" s="17">
        <v>183.39999999999998</v>
      </c>
      <c r="P48" s="17">
        <v>519.76000000000022</v>
      </c>
      <c r="Q48" s="20">
        <v>0.5099999999999999</v>
      </c>
      <c r="R48" s="20">
        <v>0.21999999999999997</v>
      </c>
      <c r="S48" s="20">
        <v>4.3299999999999992</v>
      </c>
      <c r="T48" s="20">
        <v>11.790000000000003</v>
      </c>
      <c r="U48" s="20">
        <v>91.859999999999985</v>
      </c>
      <c r="V48" s="20">
        <v>21.410000000000004</v>
      </c>
      <c r="W48" s="20">
        <v>8.6200000000000045</v>
      </c>
      <c r="X48" s="20">
        <v>6.0100000000000016</v>
      </c>
      <c r="Y48" s="20">
        <v>1.06</v>
      </c>
      <c r="Z48" s="20">
        <v>2.5999999999999996</v>
      </c>
      <c r="AA48" s="20">
        <v>9.1700000000000017</v>
      </c>
      <c r="AB48" s="20">
        <v>25.990000000000009</v>
      </c>
      <c r="AC48" s="17">
        <v>3.0400000000000009</v>
      </c>
      <c r="AD48" s="17">
        <v>1.2999999999999998</v>
      </c>
      <c r="AE48" s="17">
        <v>25.32</v>
      </c>
      <c r="AF48" s="17">
        <v>68.570000000000007</v>
      </c>
      <c r="AG48" s="17">
        <v>531.4899999999999</v>
      </c>
      <c r="AH48" s="17">
        <v>123.11999999999998</v>
      </c>
      <c r="AI48" s="17">
        <v>49.27000000000001</v>
      </c>
      <c r="AJ48" s="17">
        <v>34.11</v>
      </c>
      <c r="AK48" s="17">
        <v>5.93</v>
      </c>
      <c r="AL48" s="17">
        <v>14.509999999999998</v>
      </c>
      <c r="AM48" s="17">
        <v>50.789999999999992</v>
      </c>
      <c r="AN48" s="17">
        <v>142.74999999999994</v>
      </c>
      <c r="AO48" s="20">
        <f t="shared" si="12"/>
        <v>13.829999999999998</v>
      </c>
      <c r="AP48" s="20">
        <f t="shared" si="10"/>
        <v>5.9399999999999995</v>
      </c>
      <c r="AQ48" s="20">
        <f t="shared" si="10"/>
        <v>116.17999999999998</v>
      </c>
      <c r="AR48" s="20">
        <f t="shared" si="10"/>
        <v>316.04000000000002</v>
      </c>
      <c r="AS48" s="20">
        <f t="shared" si="10"/>
        <v>2460.56</v>
      </c>
      <c r="AT48" s="20">
        <f t="shared" si="10"/>
        <v>572.62999999999977</v>
      </c>
      <c r="AU48" s="20">
        <f t="shared" si="10"/>
        <v>230.34</v>
      </c>
      <c r="AV48" s="20">
        <f t="shared" si="10"/>
        <v>160.40000000000003</v>
      </c>
      <c r="AW48" s="20">
        <f t="shared" si="10"/>
        <v>28.06</v>
      </c>
      <c r="AX48" s="20">
        <f t="shared" si="10"/>
        <v>69.070000000000007</v>
      </c>
      <c r="AY48" s="20">
        <f t="shared" si="10"/>
        <v>243.35999999999999</v>
      </c>
      <c r="AZ48" s="20">
        <f t="shared" si="10"/>
        <v>688.50000000000023</v>
      </c>
      <c r="BA48" s="17">
        <v>0.17</v>
      </c>
      <c r="BB48" s="17">
        <v>7.0000000000000007E-2</v>
      </c>
      <c r="BC48" s="17">
        <v>1.44</v>
      </c>
      <c r="BD48" s="17">
        <v>3.91</v>
      </c>
      <c r="BE48" s="17">
        <v>30.5</v>
      </c>
      <c r="BF48" s="17">
        <v>7.11</v>
      </c>
      <c r="BG48" s="17">
        <v>2.86</v>
      </c>
      <c r="BH48" s="17">
        <v>2</v>
      </c>
      <c r="BI48" s="17">
        <v>0.35</v>
      </c>
      <c r="BJ48" s="17">
        <v>0.86</v>
      </c>
      <c r="BK48" s="17">
        <v>3.04</v>
      </c>
      <c r="BL48" s="17">
        <v>8.6300000000000008</v>
      </c>
      <c r="BM48" s="20">
        <f t="shared" si="13"/>
        <v>13.999999999999998</v>
      </c>
      <c r="BN48" s="20">
        <f t="shared" si="11"/>
        <v>6.01</v>
      </c>
      <c r="BO48" s="20">
        <f t="shared" si="11"/>
        <v>117.61999999999998</v>
      </c>
      <c r="BP48" s="20">
        <f t="shared" si="11"/>
        <v>319.95000000000005</v>
      </c>
      <c r="BQ48" s="20">
        <f t="shared" si="11"/>
        <v>2491.06</v>
      </c>
      <c r="BR48" s="20">
        <f t="shared" si="11"/>
        <v>579.73999999999978</v>
      </c>
      <c r="BS48" s="20">
        <f t="shared" si="11"/>
        <v>233.20000000000002</v>
      </c>
      <c r="BT48" s="20">
        <f t="shared" si="11"/>
        <v>162.40000000000003</v>
      </c>
      <c r="BU48" s="20">
        <f t="shared" si="11"/>
        <v>28.41</v>
      </c>
      <c r="BV48" s="20">
        <f t="shared" si="11"/>
        <v>69.930000000000007</v>
      </c>
      <c r="BW48" s="20">
        <f t="shared" si="11"/>
        <v>246.39999999999998</v>
      </c>
      <c r="BX48" s="20">
        <f t="shared" si="11"/>
        <v>697.13000000000022</v>
      </c>
      <c r="BY48" s="17">
        <f t="shared" si="3"/>
        <v>3671.1400000000003</v>
      </c>
      <c r="BZ48" s="17">
        <f t="shared" si="4"/>
        <v>183.57</v>
      </c>
      <c r="CA48" s="17">
        <f t="shared" si="5"/>
        <v>1111.1399999999996</v>
      </c>
      <c r="CB48" s="17">
        <f t="shared" si="6"/>
        <v>4965.8499999999995</v>
      </c>
    </row>
    <row r="49" spans="1:80" x14ac:dyDescent="0.25">
      <c r="A49" t="str">
        <f t="shared" si="9"/>
        <v>PCES.EC01</v>
      </c>
      <c r="B49" s="1" t="s">
        <v>230</v>
      </c>
      <c r="C49" s="1" t="s">
        <v>84</v>
      </c>
      <c r="D49" s="1" t="s">
        <v>84</v>
      </c>
      <c r="E49" s="17">
        <v>403.72999999999593</v>
      </c>
      <c r="F49" s="17">
        <v>478.13000000000466</v>
      </c>
      <c r="G49" s="17">
        <v>375.40000000000873</v>
      </c>
      <c r="H49" s="17">
        <v>859.76999999998952</v>
      </c>
      <c r="I49" s="17">
        <v>2845.9799999999814</v>
      </c>
      <c r="J49" s="17">
        <v>902.72000000000116</v>
      </c>
      <c r="K49" s="17">
        <v>630.41000000000349</v>
      </c>
      <c r="L49" s="17">
        <v>655.11000000000058</v>
      </c>
      <c r="M49" s="17">
        <v>325.4600000000064</v>
      </c>
      <c r="N49" s="17">
        <v>459.72999999999593</v>
      </c>
      <c r="O49" s="17">
        <v>778.45999999999185</v>
      </c>
      <c r="P49" s="17">
        <v>1019.890000000014</v>
      </c>
      <c r="Q49" s="20">
        <v>20.179999999999836</v>
      </c>
      <c r="R49" s="20">
        <v>23.909999999999854</v>
      </c>
      <c r="S49" s="20">
        <v>18.769999999999982</v>
      </c>
      <c r="T49" s="20">
        <v>42.990000000000691</v>
      </c>
      <c r="U49" s="20">
        <v>142.29000000000087</v>
      </c>
      <c r="V49" s="20">
        <v>45.140000000000327</v>
      </c>
      <c r="W49" s="20">
        <v>31.519999999999527</v>
      </c>
      <c r="X49" s="20">
        <v>32.75</v>
      </c>
      <c r="Y49" s="20">
        <v>16.2800000000002</v>
      </c>
      <c r="Z49" s="20">
        <v>22.989999999999782</v>
      </c>
      <c r="AA49" s="20">
        <v>38.930000000000291</v>
      </c>
      <c r="AB49" s="20">
        <v>50.989999999999782</v>
      </c>
      <c r="AC49" s="17">
        <v>119.45000000000073</v>
      </c>
      <c r="AD49" s="17">
        <v>140.64999999999782</v>
      </c>
      <c r="AE49" s="17">
        <v>109.86000000000058</v>
      </c>
      <c r="AF49" s="17">
        <v>250.13999999999942</v>
      </c>
      <c r="AG49" s="17">
        <v>823.32999999998719</v>
      </c>
      <c r="AH49" s="17">
        <v>259.61000000000058</v>
      </c>
      <c r="AI49" s="17">
        <v>180.13999999999942</v>
      </c>
      <c r="AJ49" s="17">
        <v>185.80999999999767</v>
      </c>
      <c r="AK49" s="17">
        <v>91.620000000002619</v>
      </c>
      <c r="AL49" s="17">
        <v>128.36999999999898</v>
      </c>
      <c r="AM49" s="17">
        <v>215.54999999999563</v>
      </c>
      <c r="AN49" s="17">
        <v>280.09999999999854</v>
      </c>
      <c r="AO49" s="20">
        <f t="shared" si="12"/>
        <v>543.35999999999649</v>
      </c>
      <c r="AP49" s="20">
        <f t="shared" si="10"/>
        <v>642.69000000000233</v>
      </c>
      <c r="AQ49" s="20">
        <f t="shared" si="10"/>
        <v>504.0300000000093</v>
      </c>
      <c r="AR49" s="20">
        <f t="shared" si="10"/>
        <v>1152.8999999999896</v>
      </c>
      <c r="AS49" s="20">
        <f t="shared" si="10"/>
        <v>3811.5999999999694</v>
      </c>
      <c r="AT49" s="20">
        <f t="shared" si="10"/>
        <v>1207.4700000000021</v>
      </c>
      <c r="AU49" s="20">
        <f t="shared" si="10"/>
        <v>842.07000000000244</v>
      </c>
      <c r="AV49" s="20">
        <f t="shared" si="10"/>
        <v>873.66999999999825</v>
      </c>
      <c r="AW49" s="20">
        <f t="shared" si="10"/>
        <v>433.36000000000922</v>
      </c>
      <c r="AX49" s="20">
        <f t="shared" si="10"/>
        <v>611.08999999999469</v>
      </c>
      <c r="AY49" s="20">
        <f t="shared" si="10"/>
        <v>1032.9399999999878</v>
      </c>
      <c r="AZ49" s="20">
        <f t="shared" si="10"/>
        <v>1350.9800000000123</v>
      </c>
      <c r="BA49" s="17">
        <v>6.7</v>
      </c>
      <c r="BB49" s="17">
        <v>7.94</v>
      </c>
      <c r="BC49" s="17">
        <v>6.23</v>
      </c>
      <c r="BD49" s="17">
        <v>14.27</v>
      </c>
      <c r="BE49" s="17">
        <v>47.25</v>
      </c>
      <c r="BF49" s="17">
        <v>14.99</v>
      </c>
      <c r="BG49" s="17">
        <v>10.47</v>
      </c>
      <c r="BH49" s="17">
        <v>10.88</v>
      </c>
      <c r="BI49" s="17">
        <v>5.4</v>
      </c>
      <c r="BJ49" s="17">
        <v>7.63</v>
      </c>
      <c r="BK49" s="17">
        <v>12.92</v>
      </c>
      <c r="BL49" s="17">
        <v>16.93</v>
      </c>
      <c r="BM49" s="20">
        <f t="shared" si="13"/>
        <v>550.05999999999653</v>
      </c>
      <c r="BN49" s="20">
        <f t="shared" si="11"/>
        <v>650.63000000000238</v>
      </c>
      <c r="BO49" s="20">
        <f t="shared" si="11"/>
        <v>510.26000000000931</v>
      </c>
      <c r="BP49" s="20">
        <f t="shared" si="11"/>
        <v>1167.1699999999896</v>
      </c>
      <c r="BQ49" s="20">
        <f t="shared" si="11"/>
        <v>3858.8499999999694</v>
      </c>
      <c r="BR49" s="20">
        <f t="shared" si="11"/>
        <v>1222.4600000000021</v>
      </c>
      <c r="BS49" s="20">
        <f t="shared" si="11"/>
        <v>852.54000000000246</v>
      </c>
      <c r="BT49" s="20">
        <f t="shared" si="11"/>
        <v>884.54999999999825</v>
      </c>
      <c r="BU49" s="20">
        <f t="shared" si="11"/>
        <v>438.7600000000092</v>
      </c>
      <c r="BV49" s="20">
        <f t="shared" si="11"/>
        <v>618.71999999999468</v>
      </c>
      <c r="BW49" s="20">
        <f t="shared" si="11"/>
        <v>1045.8599999999878</v>
      </c>
      <c r="BX49" s="20">
        <f t="shared" si="11"/>
        <v>1367.9100000000124</v>
      </c>
      <c r="BY49" s="17">
        <f t="shared" si="3"/>
        <v>9734.7899999999936</v>
      </c>
      <c r="BZ49" s="17">
        <f t="shared" si="4"/>
        <v>486.74000000000115</v>
      </c>
      <c r="CA49" s="17">
        <f t="shared" si="5"/>
        <v>2946.2399999999789</v>
      </c>
      <c r="CB49" s="17">
        <f t="shared" si="6"/>
        <v>13167.769999999973</v>
      </c>
    </row>
    <row r="50" spans="1:80" x14ac:dyDescent="0.25">
      <c r="A50" t="str">
        <f t="shared" si="9"/>
        <v>ENC2.EC04</v>
      </c>
      <c r="B50" s="1" t="s">
        <v>55</v>
      </c>
      <c r="C50" s="1" t="s">
        <v>85</v>
      </c>
      <c r="D50" s="1" t="s">
        <v>85</v>
      </c>
      <c r="E50" s="17">
        <v>-584.32000000000698</v>
      </c>
      <c r="F50" s="17">
        <v>-499.30000000000291</v>
      </c>
      <c r="G50" s="17">
        <v>-327.14999999999418</v>
      </c>
      <c r="H50" s="17">
        <v>-634.00999999999476</v>
      </c>
      <c r="I50" s="17">
        <v>-1401.2299999999814</v>
      </c>
      <c r="J50" s="17">
        <v>-550.86000000000058</v>
      </c>
      <c r="K50" s="17">
        <v>-326.69999999999709</v>
      </c>
      <c r="L50" s="17">
        <v>-323.42000000000553</v>
      </c>
      <c r="M50" s="17">
        <v>-305.66999999999871</v>
      </c>
      <c r="N50" s="17">
        <v>-379.45999999999185</v>
      </c>
      <c r="O50" s="17">
        <v>-144.39999999999782</v>
      </c>
      <c r="P50" s="17">
        <v>-732.31999999997788</v>
      </c>
      <c r="Q50" s="20">
        <v>-29.220000000000027</v>
      </c>
      <c r="R50" s="20">
        <v>-24.970000000000027</v>
      </c>
      <c r="S50" s="20">
        <v>-16.359999999999957</v>
      </c>
      <c r="T50" s="20">
        <v>-31.700000000000045</v>
      </c>
      <c r="U50" s="20">
        <v>-70.059999999999945</v>
      </c>
      <c r="V50" s="20">
        <v>-27.540000000000077</v>
      </c>
      <c r="W50" s="20">
        <v>-16.340000000000003</v>
      </c>
      <c r="X50" s="20">
        <v>-16.169999999999987</v>
      </c>
      <c r="Y50" s="20">
        <v>-15.289999999999992</v>
      </c>
      <c r="Z50" s="20">
        <v>-18.97</v>
      </c>
      <c r="AA50" s="20">
        <v>-7.2199999999999989</v>
      </c>
      <c r="AB50" s="20">
        <v>-36.620000000000005</v>
      </c>
      <c r="AC50" s="17">
        <v>-172.89000000000033</v>
      </c>
      <c r="AD50" s="17">
        <v>-146.88000000000011</v>
      </c>
      <c r="AE50" s="17">
        <v>-95.740000000000236</v>
      </c>
      <c r="AF50" s="17">
        <v>-184.44999999999982</v>
      </c>
      <c r="AG50" s="17">
        <v>-405.36999999999898</v>
      </c>
      <c r="AH50" s="17">
        <v>-158.42999999999984</v>
      </c>
      <c r="AI50" s="17">
        <v>-93.349999999999909</v>
      </c>
      <c r="AJ50" s="17">
        <v>-91.730000000000018</v>
      </c>
      <c r="AK50" s="17">
        <v>-86.039999999999964</v>
      </c>
      <c r="AL50" s="17">
        <v>-105.96000000000004</v>
      </c>
      <c r="AM50" s="17">
        <v>-39.979999999999961</v>
      </c>
      <c r="AN50" s="17">
        <v>-201.11999999999989</v>
      </c>
      <c r="AO50" s="20">
        <f t="shared" si="12"/>
        <v>-786.43000000000734</v>
      </c>
      <c r="AP50" s="20">
        <f t="shared" si="10"/>
        <v>-671.15000000000305</v>
      </c>
      <c r="AQ50" s="20">
        <f t="shared" si="10"/>
        <v>-439.24999999999437</v>
      </c>
      <c r="AR50" s="20">
        <f t="shared" si="10"/>
        <v>-850.15999999999462</v>
      </c>
      <c r="AS50" s="20">
        <f t="shared" si="10"/>
        <v>-1876.6599999999803</v>
      </c>
      <c r="AT50" s="20">
        <f t="shared" si="10"/>
        <v>-736.8300000000005</v>
      </c>
      <c r="AU50" s="20">
        <f t="shared" si="10"/>
        <v>-436.38999999999703</v>
      </c>
      <c r="AV50" s="20">
        <f t="shared" si="10"/>
        <v>-431.32000000000551</v>
      </c>
      <c r="AW50" s="20">
        <f t="shared" si="10"/>
        <v>-406.99999999999864</v>
      </c>
      <c r="AX50" s="20">
        <f t="shared" si="10"/>
        <v>-504.38999999999191</v>
      </c>
      <c r="AY50" s="20">
        <f t="shared" si="10"/>
        <v>-191.59999999999778</v>
      </c>
      <c r="AZ50" s="20">
        <f t="shared" si="10"/>
        <v>-970.05999999997778</v>
      </c>
      <c r="BA50" s="17">
        <v>-9.6999999999999993</v>
      </c>
      <c r="BB50" s="17">
        <v>-8.2899999999999991</v>
      </c>
      <c r="BC50" s="17">
        <v>-5.43</v>
      </c>
      <c r="BD50" s="17">
        <v>-10.53</v>
      </c>
      <c r="BE50" s="17">
        <v>-23.26</v>
      </c>
      <c r="BF50" s="17">
        <v>-9.15</v>
      </c>
      <c r="BG50" s="17">
        <v>-5.42</v>
      </c>
      <c r="BH50" s="17">
        <v>-5.37</v>
      </c>
      <c r="BI50" s="17">
        <v>-5.07</v>
      </c>
      <c r="BJ50" s="17">
        <v>-6.3</v>
      </c>
      <c r="BK50" s="17">
        <v>-2.4</v>
      </c>
      <c r="BL50" s="17">
        <v>-12.16</v>
      </c>
      <c r="BM50" s="20">
        <f t="shared" si="13"/>
        <v>-796.13000000000739</v>
      </c>
      <c r="BN50" s="20">
        <f t="shared" si="11"/>
        <v>-679.44000000000301</v>
      </c>
      <c r="BO50" s="20">
        <f t="shared" si="11"/>
        <v>-444.67999999999438</v>
      </c>
      <c r="BP50" s="20">
        <f t="shared" si="11"/>
        <v>-860.6899999999946</v>
      </c>
      <c r="BQ50" s="20">
        <f t="shared" si="11"/>
        <v>-1899.9199999999803</v>
      </c>
      <c r="BR50" s="20">
        <f t="shared" si="11"/>
        <v>-745.98000000000047</v>
      </c>
      <c r="BS50" s="20">
        <f t="shared" si="11"/>
        <v>-441.80999999999705</v>
      </c>
      <c r="BT50" s="20">
        <f t="shared" si="11"/>
        <v>-436.69000000000551</v>
      </c>
      <c r="BU50" s="20">
        <f t="shared" si="11"/>
        <v>-412.06999999999863</v>
      </c>
      <c r="BV50" s="20">
        <f t="shared" si="11"/>
        <v>-510.68999999999193</v>
      </c>
      <c r="BW50" s="20">
        <f t="shared" si="11"/>
        <v>-193.99999999999778</v>
      </c>
      <c r="BX50" s="20">
        <f t="shared" si="11"/>
        <v>-982.21999999997774</v>
      </c>
      <c r="BY50" s="17">
        <f t="shared" si="3"/>
        <v>-6208.8399999999492</v>
      </c>
      <c r="BZ50" s="17">
        <f t="shared" si="4"/>
        <v>-310.46000000000004</v>
      </c>
      <c r="CA50" s="17">
        <f t="shared" si="5"/>
        <v>-1885.0199999999993</v>
      </c>
      <c r="CB50" s="17">
        <f t="shared" si="6"/>
        <v>-8404.3199999999488</v>
      </c>
    </row>
    <row r="51" spans="1:80" x14ac:dyDescent="0.25">
      <c r="A51" t="str">
        <f t="shared" si="9"/>
        <v>ENCR.BCHIMP</v>
      </c>
      <c r="B51" s="1" t="s">
        <v>86</v>
      </c>
      <c r="C51" s="1" t="s">
        <v>87</v>
      </c>
      <c r="D51" s="1" t="s">
        <v>21</v>
      </c>
      <c r="E51" s="17">
        <v>279.16999999999825</v>
      </c>
      <c r="F51" s="17">
        <v>200.64000000000669</v>
      </c>
      <c r="G51" s="17">
        <v>179.48999999999796</v>
      </c>
      <c r="H51" s="17">
        <v>290.13999999999942</v>
      </c>
      <c r="I51" s="17">
        <v>118.26000000000022</v>
      </c>
      <c r="J51" s="17">
        <v>2.1299999999999955</v>
      </c>
      <c r="K51" s="17">
        <v>10.870000000000118</v>
      </c>
      <c r="L51" s="17">
        <v>0.63000000000000966</v>
      </c>
      <c r="M51" s="17">
        <v>36.970000000000255</v>
      </c>
      <c r="N51" s="17">
        <v>147.05999999999767</v>
      </c>
      <c r="O51" s="17">
        <v>263.36000000000058</v>
      </c>
      <c r="P51" s="17">
        <v>358.20000000001164</v>
      </c>
      <c r="Q51" s="20">
        <v>13.960000000000036</v>
      </c>
      <c r="R51" s="20">
        <v>10.029999999999973</v>
      </c>
      <c r="S51" s="20">
        <v>8.9700000000000273</v>
      </c>
      <c r="T51" s="20">
        <v>14.509999999999991</v>
      </c>
      <c r="U51" s="20">
        <v>5.9099999999999682</v>
      </c>
      <c r="V51" s="20">
        <v>0.10000000000000142</v>
      </c>
      <c r="W51" s="20">
        <v>0.54000000000000625</v>
      </c>
      <c r="X51" s="20">
        <v>3.0000000000000249E-2</v>
      </c>
      <c r="Y51" s="20">
        <v>1.8400000000000034</v>
      </c>
      <c r="Z51" s="20">
        <v>7.3500000000000227</v>
      </c>
      <c r="AA51" s="20">
        <v>13.170000000000073</v>
      </c>
      <c r="AB51" s="20">
        <v>17.909999999999854</v>
      </c>
      <c r="AC51" s="17">
        <v>82.600000000000364</v>
      </c>
      <c r="AD51" s="17">
        <v>59.020000000000437</v>
      </c>
      <c r="AE51" s="17">
        <v>52.519999999999527</v>
      </c>
      <c r="AF51" s="17">
        <v>84.409999999999854</v>
      </c>
      <c r="AG51" s="17">
        <v>34.210000000000036</v>
      </c>
      <c r="AH51" s="17">
        <v>0.60999999999999943</v>
      </c>
      <c r="AI51" s="17">
        <v>3.1000000000000227</v>
      </c>
      <c r="AJ51" s="17">
        <v>0.17000000000000171</v>
      </c>
      <c r="AK51" s="17">
        <v>10.409999999999854</v>
      </c>
      <c r="AL51" s="17">
        <v>41.070000000000618</v>
      </c>
      <c r="AM51" s="17">
        <v>72.930000000000291</v>
      </c>
      <c r="AN51" s="17">
        <v>98.369999999998981</v>
      </c>
      <c r="AO51" s="20">
        <f t="shared" si="12"/>
        <v>375.72999999999865</v>
      </c>
      <c r="AP51" s="20">
        <f t="shared" si="10"/>
        <v>269.6900000000071</v>
      </c>
      <c r="AQ51" s="20">
        <f t="shared" si="10"/>
        <v>240.97999999999752</v>
      </c>
      <c r="AR51" s="20">
        <f t="shared" si="10"/>
        <v>389.05999999999926</v>
      </c>
      <c r="AS51" s="20">
        <f t="shared" si="10"/>
        <v>158.38000000000022</v>
      </c>
      <c r="AT51" s="20">
        <f t="shared" si="10"/>
        <v>2.8399999999999963</v>
      </c>
      <c r="AU51" s="20">
        <f t="shared" si="10"/>
        <v>14.510000000000147</v>
      </c>
      <c r="AV51" s="20">
        <f t="shared" si="10"/>
        <v>0.83000000000001162</v>
      </c>
      <c r="AW51" s="20">
        <f t="shared" si="10"/>
        <v>49.220000000000113</v>
      </c>
      <c r="AX51" s="20">
        <f t="shared" si="10"/>
        <v>195.47999999999831</v>
      </c>
      <c r="AY51" s="20">
        <f t="shared" si="10"/>
        <v>349.46000000000095</v>
      </c>
      <c r="AZ51" s="20">
        <f t="shared" si="10"/>
        <v>474.48000000001048</v>
      </c>
      <c r="BA51" s="17">
        <v>4.63</v>
      </c>
      <c r="BB51" s="17">
        <v>3.33</v>
      </c>
      <c r="BC51" s="17">
        <v>2.98</v>
      </c>
      <c r="BD51" s="17">
        <v>4.82</v>
      </c>
      <c r="BE51" s="17">
        <v>1.96</v>
      </c>
      <c r="BF51" s="17">
        <v>0.04</v>
      </c>
      <c r="BG51" s="17">
        <v>0.18</v>
      </c>
      <c r="BH51" s="17">
        <v>0.01</v>
      </c>
      <c r="BI51" s="17">
        <v>0.61</v>
      </c>
      <c r="BJ51" s="17">
        <v>2.44</v>
      </c>
      <c r="BK51" s="17">
        <v>4.37</v>
      </c>
      <c r="BL51" s="17">
        <v>5.95</v>
      </c>
      <c r="BM51" s="20">
        <f t="shared" si="13"/>
        <v>380.35999999999865</v>
      </c>
      <c r="BN51" s="20">
        <f t="shared" si="11"/>
        <v>273.02000000000709</v>
      </c>
      <c r="BO51" s="20">
        <f t="shared" si="11"/>
        <v>243.95999999999751</v>
      </c>
      <c r="BP51" s="20">
        <f t="shared" si="11"/>
        <v>393.87999999999926</v>
      </c>
      <c r="BQ51" s="20">
        <f t="shared" si="11"/>
        <v>160.34000000000023</v>
      </c>
      <c r="BR51" s="20">
        <f t="shared" si="11"/>
        <v>2.8799999999999963</v>
      </c>
      <c r="BS51" s="20">
        <f t="shared" si="11"/>
        <v>14.690000000000147</v>
      </c>
      <c r="BT51" s="20">
        <f t="shared" si="11"/>
        <v>0.84000000000001163</v>
      </c>
      <c r="BU51" s="20">
        <f t="shared" si="11"/>
        <v>49.830000000000112</v>
      </c>
      <c r="BV51" s="20">
        <f t="shared" si="11"/>
        <v>197.91999999999831</v>
      </c>
      <c r="BW51" s="20">
        <f t="shared" si="11"/>
        <v>353.83000000000095</v>
      </c>
      <c r="BX51" s="20">
        <f t="shared" si="11"/>
        <v>480.43000000001047</v>
      </c>
      <c r="BY51" s="17">
        <f t="shared" si="3"/>
        <v>1886.920000000013</v>
      </c>
      <c r="BZ51" s="17">
        <f t="shared" si="4"/>
        <v>94.319999999999965</v>
      </c>
      <c r="CA51" s="17">
        <f t="shared" si="5"/>
        <v>570.74000000000024</v>
      </c>
      <c r="CB51" s="17">
        <f t="shared" si="6"/>
        <v>2551.9800000000123</v>
      </c>
    </row>
    <row r="52" spans="1:80" x14ac:dyDescent="0.25">
      <c r="A52" t="str">
        <f t="shared" si="9"/>
        <v>ENCR.SPCIMP</v>
      </c>
      <c r="B52" s="1" t="s">
        <v>86</v>
      </c>
      <c r="C52" s="1" t="s">
        <v>88</v>
      </c>
      <c r="D52" s="1" t="s">
        <v>73</v>
      </c>
      <c r="E52" s="17">
        <v>49.059999999999945</v>
      </c>
      <c r="F52" s="17">
        <v>640.82999999999993</v>
      </c>
      <c r="G52" s="17">
        <v>95.139999999999986</v>
      </c>
      <c r="H52" s="17">
        <v>0</v>
      </c>
      <c r="I52" s="17">
        <v>13.529999999999987</v>
      </c>
      <c r="J52" s="17">
        <v>113.26999999999998</v>
      </c>
      <c r="K52" s="17">
        <v>0</v>
      </c>
      <c r="L52" s="17">
        <v>0</v>
      </c>
      <c r="M52" s="17">
        <v>24.75</v>
      </c>
      <c r="N52" s="17">
        <v>319.52999999999975</v>
      </c>
      <c r="O52" s="17">
        <v>10.649999999999991</v>
      </c>
      <c r="P52" s="17">
        <v>82.469999999999914</v>
      </c>
      <c r="Q52" s="20">
        <v>2.4500000000000028</v>
      </c>
      <c r="R52" s="20">
        <v>32.04000000000002</v>
      </c>
      <c r="S52" s="20">
        <v>4.759999999999998</v>
      </c>
      <c r="T52" s="20">
        <v>0</v>
      </c>
      <c r="U52" s="20">
        <v>0.66999999999999993</v>
      </c>
      <c r="V52" s="20">
        <v>5.6700000000000017</v>
      </c>
      <c r="W52" s="20">
        <v>0</v>
      </c>
      <c r="X52" s="20">
        <v>0</v>
      </c>
      <c r="Y52" s="20">
        <v>1.2300000000000004</v>
      </c>
      <c r="Z52" s="20">
        <v>15.97999999999999</v>
      </c>
      <c r="AA52" s="20">
        <v>0.53000000000000025</v>
      </c>
      <c r="AB52" s="20">
        <v>4.1299999999999955</v>
      </c>
      <c r="AC52" s="17">
        <v>14.509999999999991</v>
      </c>
      <c r="AD52" s="17">
        <v>188.51</v>
      </c>
      <c r="AE52" s="17">
        <v>27.840000000000003</v>
      </c>
      <c r="AF52" s="17">
        <v>0</v>
      </c>
      <c r="AG52" s="17">
        <v>3.9199999999999946</v>
      </c>
      <c r="AH52" s="17">
        <v>32.579999999999984</v>
      </c>
      <c r="AI52" s="17">
        <v>0</v>
      </c>
      <c r="AJ52" s="17">
        <v>0</v>
      </c>
      <c r="AK52" s="17">
        <v>6.9699999999999989</v>
      </c>
      <c r="AL52" s="17">
        <v>89.229999999999905</v>
      </c>
      <c r="AM52" s="17">
        <v>2.9500000000000028</v>
      </c>
      <c r="AN52" s="17">
        <v>22.649999999999977</v>
      </c>
      <c r="AO52" s="20">
        <f t="shared" si="12"/>
        <v>66.019999999999939</v>
      </c>
      <c r="AP52" s="20">
        <f t="shared" si="10"/>
        <v>861.37999999999988</v>
      </c>
      <c r="AQ52" s="20">
        <f t="shared" si="10"/>
        <v>127.73999999999998</v>
      </c>
      <c r="AR52" s="20">
        <f t="shared" si="10"/>
        <v>0</v>
      </c>
      <c r="AS52" s="20">
        <f t="shared" si="10"/>
        <v>18.119999999999983</v>
      </c>
      <c r="AT52" s="20">
        <f t="shared" si="10"/>
        <v>151.51999999999998</v>
      </c>
      <c r="AU52" s="20">
        <f t="shared" si="10"/>
        <v>0</v>
      </c>
      <c r="AV52" s="20">
        <f t="shared" si="10"/>
        <v>0</v>
      </c>
      <c r="AW52" s="20">
        <f t="shared" si="10"/>
        <v>32.950000000000003</v>
      </c>
      <c r="AX52" s="20">
        <f t="shared" si="10"/>
        <v>424.73999999999967</v>
      </c>
      <c r="AY52" s="20">
        <f t="shared" si="10"/>
        <v>14.129999999999995</v>
      </c>
      <c r="AZ52" s="20">
        <f t="shared" si="10"/>
        <v>109.24999999999989</v>
      </c>
      <c r="BA52" s="17">
        <v>0.81</v>
      </c>
      <c r="BB52" s="17">
        <v>10.64</v>
      </c>
      <c r="BC52" s="17">
        <v>1.58</v>
      </c>
      <c r="BD52" s="17">
        <v>0</v>
      </c>
      <c r="BE52" s="17">
        <v>0.22</v>
      </c>
      <c r="BF52" s="17">
        <v>1.88</v>
      </c>
      <c r="BG52" s="17">
        <v>0</v>
      </c>
      <c r="BH52" s="17">
        <v>0</v>
      </c>
      <c r="BI52" s="17">
        <v>0.41</v>
      </c>
      <c r="BJ52" s="17">
        <v>5.31</v>
      </c>
      <c r="BK52" s="17">
        <v>0.18</v>
      </c>
      <c r="BL52" s="17">
        <v>1.37</v>
      </c>
      <c r="BM52" s="20">
        <f t="shared" si="13"/>
        <v>66.829999999999941</v>
      </c>
      <c r="BN52" s="20">
        <f t="shared" si="11"/>
        <v>872.01999999999987</v>
      </c>
      <c r="BO52" s="20">
        <f t="shared" si="11"/>
        <v>129.32</v>
      </c>
      <c r="BP52" s="20">
        <f t="shared" si="11"/>
        <v>0</v>
      </c>
      <c r="BQ52" s="20">
        <f t="shared" si="11"/>
        <v>18.339999999999982</v>
      </c>
      <c r="BR52" s="20">
        <f t="shared" si="11"/>
        <v>153.39999999999998</v>
      </c>
      <c r="BS52" s="20">
        <f t="shared" si="11"/>
        <v>0</v>
      </c>
      <c r="BT52" s="20">
        <f t="shared" si="11"/>
        <v>0</v>
      </c>
      <c r="BU52" s="20">
        <f t="shared" si="11"/>
        <v>33.36</v>
      </c>
      <c r="BV52" s="20">
        <f t="shared" si="11"/>
        <v>430.04999999999967</v>
      </c>
      <c r="BW52" s="20">
        <f t="shared" si="11"/>
        <v>14.309999999999995</v>
      </c>
      <c r="BX52" s="20">
        <f t="shared" si="11"/>
        <v>110.61999999999989</v>
      </c>
      <c r="BY52" s="17">
        <f t="shared" si="3"/>
        <v>1349.2299999999996</v>
      </c>
      <c r="BZ52" s="17">
        <f t="shared" si="4"/>
        <v>67.460000000000008</v>
      </c>
      <c r="CA52" s="17">
        <f t="shared" si="5"/>
        <v>411.55999999999983</v>
      </c>
      <c r="CB52" s="17">
        <f t="shared" si="6"/>
        <v>1828.2499999999993</v>
      </c>
    </row>
    <row r="53" spans="1:80" x14ac:dyDescent="0.25">
      <c r="A53" t="str">
        <f t="shared" si="9"/>
        <v>EEMI.BCHIMP</v>
      </c>
      <c r="B53" s="1" t="s">
        <v>89</v>
      </c>
      <c r="C53" s="1" t="s">
        <v>90</v>
      </c>
      <c r="D53" s="1" t="s">
        <v>21</v>
      </c>
      <c r="E53" s="17">
        <v>4.8400000000000318</v>
      </c>
      <c r="F53" s="17">
        <v>1.9799999999999613</v>
      </c>
      <c r="G53" s="17">
        <v>0.37999999999999545</v>
      </c>
      <c r="H53" s="17">
        <v>9.8499999999999091</v>
      </c>
      <c r="I53" s="17">
        <v>0</v>
      </c>
      <c r="J53" s="17">
        <v>0</v>
      </c>
      <c r="K53" s="17">
        <v>23.679999999999836</v>
      </c>
      <c r="L53" s="17">
        <v>2.6400000000000432</v>
      </c>
      <c r="M53" s="17">
        <v>7.4600000000000364</v>
      </c>
      <c r="N53" s="17">
        <v>3.2099999999999795</v>
      </c>
      <c r="O53" s="17">
        <v>0</v>
      </c>
      <c r="P53" s="17">
        <v>2.7999999999999545</v>
      </c>
      <c r="Q53" s="20">
        <v>0.24000000000000199</v>
      </c>
      <c r="R53" s="20">
        <v>9.9999999999999645E-2</v>
      </c>
      <c r="S53" s="20">
        <v>2.0000000000000018E-2</v>
      </c>
      <c r="T53" s="20">
        <v>0.49000000000000199</v>
      </c>
      <c r="U53" s="20">
        <v>0</v>
      </c>
      <c r="V53" s="20">
        <v>0</v>
      </c>
      <c r="W53" s="20">
        <v>1.1899999999999977</v>
      </c>
      <c r="X53" s="20">
        <v>0.12999999999999901</v>
      </c>
      <c r="Y53" s="20">
        <v>0.36999999999999744</v>
      </c>
      <c r="Z53" s="20">
        <v>0.17000000000000171</v>
      </c>
      <c r="AA53" s="20">
        <v>0</v>
      </c>
      <c r="AB53" s="20">
        <v>0.14000000000000057</v>
      </c>
      <c r="AC53" s="17">
        <v>1.4299999999999784</v>
      </c>
      <c r="AD53" s="17">
        <v>0.57999999999999829</v>
      </c>
      <c r="AE53" s="17">
        <v>0.10999999999999943</v>
      </c>
      <c r="AF53" s="17">
        <v>2.8600000000000136</v>
      </c>
      <c r="AG53" s="17">
        <v>0</v>
      </c>
      <c r="AH53" s="17">
        <v>0</v>
      </c>
      <c r="AI53" s="17">
        <v>6.7699999999999818</v>
      </c>
      <c r="AJ53" s="17">
        <v>0.75</v>
      </c>
      <c r="AK53" s="17">
        <v>2.1000000000000227</v>
      </c>
      <c r="AL53" s="17">
        <v>0.89000000000000057</v>
      </c>
      <c r="AM53" s="17">
        <v>0</v>
      </c>
      <c r="AN53" s="17">
        <v>0.76000000000000512</v>
      </c>
      <c r="AO53" s="20">
        <f t="shared" si="12"/>
        <v>6.5100000000000122</v>
      </c>
      <c r="AP53" s="20">
        <f t="shared" si="10"/>
        <v>2.6599999999999593</v>
      </c>
      <c r="AQ53" s="20">
        <f t="shared" si="10"/>
        <v>0.5099999999999949</v>
      </c>
      <c r="AR53" s="20">
        <f t="shared" si="10"/>
        <v>13.199999999999925</v>
      </c>
      <c r="AS53" s="20">
        <f t="shared" si="10"/>
        <v>0</v>
      </c>
      <c r="AT53" s="20">
        <f t="shared" si="10"/>
        <v>0</v>
      </c>
      <c r="AU53" s="20">
        <f t="shared" si="10"/>
        <v>31.639999999999816</v>
      </c>
      <c r="AV53" s="20">
        <f t="shared" si="10"/>
        <v>3.5200000000000422</v>
      </c>
      <c r="AW53" s="20">
        <f t="shared" si="10"/>
        <v>9.9300000000000566</v>
      </c>
      <c r="AX53" s="20">
        <f t="shared" si="10"/>
        <v>4.2699999999999818</v>
      </c>
      <c r="AY53" s="20">
        <f t="shared" si="10"/>
        <v>0</v>
      </c>
      <c r="AZ53" s="20">
        <f t="shared" si="10"/>
        <v>3.6999999999999602</v>
      </c>
      <c r="BA53" s="17">
        <v>0.08</v>
      </c>
      <c r="BB53" s="17">
        <v>0.03</v>
      </c>
      <c r="BC53" s="17">
        <v>0.01</v>
      </c>
      <c r="BD53" s="17">
        <v>0.16</v>
      </c>
      <c r="BE53" s="17">
        <v>0</v>
      </c>
      <c r="BF53" s="17">
        <v>0</v>
      </c>
      <c r="BG53" s="17">
        <v>0.39</v>
      </c>
      <c r="BH53" s="17">
        <v>0.04</v>
      </c>
      <c r="BI53" s="17">
        <v>0.12</v>
      </c>
      <c r="BJ53" s="17">
        <v>0.05</v>
      </c>
      <c r="BK53" s="17">
        <v>0</v>
      </c>
      <c r="BL53" s="17">
        <v>0.05</v>
      </c>
      <c r="BM53" s="20">
        <f t="shared" si="13"/>
        <v>6.5900000000000123</v>
      </c>
      <c r="BN53" s="20">
        <f t="shared" si="11"/>
        <v>2.6899999999999591</v>
      </c>
      <c r="BO53" s="20">
        <f t="shared" si="11"/>
        <v>0.51999999999999491</v>
      </c>
      <c r="BP53" s="20">
        <f t="shared" si="11"/>
        <v>13.359999999999925</v>
      </c>
      <c r="BQ53" s="20">
        <f t="shared" si="11"/>
        <v>0</v>
      </c>
      <c r="BR53" s="20">
        <f t="shared" si="11"/>
        <v>0</v>
      </c>
      <c r="BS53" s="20">
        <f t="shared" si="11"/>
        <v>32.029999999999816</v>
      </c>
      <c r="BT53" s="20">
        <f t="shared" si="11"/>
        <v>3.5600000000000422</v>
      </c>
      <c r="BU53" s="20">
        <f t="shared" si="11"/>
        <v>10.050000000000056</v>
      </c>
      <c r="BV53" s="20">
        <f t="shared" si="11"/>
        <v>4.3199999999999816</v>
      </c>
      <c r="BW53" s="20">
        <f t="shared" si="11"/>
        <v>0</v>
      </c>
      <c r="BX53" s="20">
        <f t="shared" si="11"/>
        <v>3.74999999999996</v>
      </c>
      <c r="BY53" s="17">
        <f t="shared" si="3"/>
        <v>56.839999999999748</v>
      </c>
      <c r="BZ53" s="17">
        <f t="shared" si="4"/>
        <v>2.85</v>
      </c>
      <c r="CA53" s="17">
        <f t="shared" si="5"/>
        <v>17.180000000000003</v>
      </c>
      <c r="CB53" s="17">
        <f t="shared" si="6"/>
        <v>76.869999999999749</v>
      </c>
    </row>
    <row r="54" spans="1:80" x14ac:dyDescent="0.25">
      <c r="A54" t="str">
        <f t="shared" si="9"/>
        <v>EEMI.BCHEXP</v>
      </c>
      <c r="B54" s="1" t="s">
        <v>89</v>
      </c>
      <c r="C54" s="1" t="s">
        <v>91</v>
      </c>
      <c r="D54" s="1" t="s">
        <v>28</v>
      </c>
      <c r="E54" s="17">
        <v>0</v>
      </c>
      <c r="F54" s="17">
        <v>0</v>
      </c>
      <c r="G54" s="17">
        <v>0</v>
      </c>
      <c r="H54" s="17">
        <v>0</v>
      </c>
      <c r="I54" s="17">
        <v>0</v>
      </c>
      <c r="J54" s="17">
        <v>0</v>
      </c>
      <c r="K54" s="17">
        <v>0</v>
      </c>
      <c r="L54" s="17">
        <v>0</v>
      </c>
      <c r="M54" s="17">
        <v>0</v>
      </c>
      <c r="N54" s="17">
        <v>0</v>
      </c>
      <c r="O54" s="17">
        <v>0</v>
      </c>
      <c r="P54" s="17">
        <v>0</v>
      </c>
      <c r="Q54" s="20">
        <v>0</v>
      </c>
      <c r="R54" s="20">
        <v>0</v>
      </c>
      <c r="S54" s="20">
        <v>0</v>
      </c>
      <c r="T54" s="20">
        <v>0</v>
      </c>
      <c r="U54" s="20">
        <v>0</v>
      </c>
      <c r="V54" s="20">
        <v>0</v>
      </c>
      <c r="W54" s="20">
        <v>0</v>
      </c>
      <c r="X54" s="20">
        <v>0</v>
      </c>
      <c r="Y54" s="20">
        <v>0</v>
      </c>
      <c r="Z54" s="20">
        <v>0</v>
      </c>
      <c r="AA54" s="20">
        <v>0</v>
      </c>
      <c r="AB54" s="20">
        <v>0</v>
      </c>
      <c r="AC54" s="17">
        <v>0</v>
      </c>
      <c r="AD54" s="17">
        <v>0</v>
      </c>
      <c r="AE54" s="17">
        <v>0</v>
      </c>
      <c r="AF54" s="17">
        <v>0</v>
      </c>
      <c r="AG54" s="17">
        <v>0</v>
      </c>
      <c r="AH54" s="17">
        <v>0</v>
      </c>
      <c r="AI54" s="17">
        <v>0</v>
      </c>
      <c r="AJ54" s="17">
        <v>0</v>
      </c>
      <c r="AK54" s="17">
        <v>0</v>
      </c>
      <c r="AL54" s="17">
        <v>0</v>
      </c>
      <c r="AM54" s="17">
        <v>0</v>
      </c>
      <c r="AN54" s="17">
        <v>0</v>
      </c>
      <c r="AO54" s="20">
        <f t="shared" si="12"/>
        <v>0</v>
      </c>
      <c r="AP54" s="20">
        <f t="shared" si="10"/>
        <v>0</v>
      </c>
      <c r="AQ54" s="20">
        <f t="shared" si="10"/>
        <v>0</v>
      </c>
      <c r="AR54" s="20">
        <f t="shared" si="10"/>
        <v>0</v>
      </c>
      <c r="AS54" s="20">
        <f t="shared" si="10"/>
        <v>0</v>
      </c>
      <c r="AT54" s="20">
        <f t="shared" si="10"/>
        <v>0</v>
      </c>
      <c r="AU54" s="20">
        <f t="shared" si="10"/>
        <v>0</v>
      </c>
      <c r="AV54" s="20">
        <f t="shared" si="10"/>
        <v>0</v>
      </c>
      <c r="AW54" s="20">
        <f t="shared" si="10"/>
        <v>0</v>
      </c>
      <c r="AX54" s="20">
        <f t="shared" si="10"/>
        <v>0</v>
      </c>
      <c r="AY54" s="20">
        <f t="shared" si="10"/>
        <v>0</v>
      </c>
      <c r="AZ54" s="20">
        <f t="shared" si="10"/>
        <v>0</v>
      </c>
      <c r="BA54" s="17">
        <v>0</v>
      </c>
      <c r="BB54" s="17">
        <v>0</v>
      </c>
      <c r="BC54" s="17">
        <v>0</v>
      </c>
      <c r="BD54" s="17">
        <v>0</v>
      </c>
      <c r="BE54" s="17">
        <v>0</v>
      </c>
      <c r="BF54" s="17">
        <v>0</v>
      </c>
      <c r="BG54" s="17">
        <v>0</v>
      </c>
      <c r="BH54" s="17">
        <v>0</v>
      </c>
      <c r="BI54" s="17">
        <v>0</v>
      </c>
      <c r="BJ54" s="17">
        <v>0</v>
      </c>
      <c r="BK54" s="17">
        <v>0</v>
      </c>
      <c r="BL54" s="17">
        <v>0</v>
      </c>
      <c r="BM54" s="20">
        <f t="shared" si="13"/>
        <v>0</v>
      </c>
      <c r="BN54" s="20">
        <f t="shared" si="11"/>
        <v>0</v>
      </c>
      <c r="BO54" s="20">
        <f t="shared" si="11"/>
        <v>0</v>
      </c>
      <c r="BP54" s="20">
        <f t="shared" si="11"/>
        <v>0</v>
      </c>
      <c r="BQ54" s="20">
        <f t="shared" si="11"/>
        <v>0</v>
      </c>
      <c r="BR54" s="20">
        <f t="shared" si="11"/>
        <v>0</v>
      </c>
      <c r="BS54" s="20">
        <f t="shared" si="11"/>
        <v>0</v>
      </c>
      <c r="BT54" s="20">
        <f t="shared" si="11"/>
        <v>0</v>
      </c>
      <c r="BU54" s="20">
        <f t="shared" si="11"/>
        <v>0</v>
      </c>
      <c r="BV54" s="20">
        <f t="shared" si="11"/>
        <v>0</v>
      </c>
      <c r="BW54" s="20">
        <f t="shared" si="11"/>
        <v>0</v>
      </c>
      <c r="BX54" s="20">
        <f t="shared" si="11"/>
        <v>0</v>
      </c>
      <c r="BY54" s="17">
        <f t="shared" si="3"/>
        <v>0</v>
      </c>
      <c r="BZ54" s="17">
        <f t="shared" si="4"/>
        <v>0</v>
      </c>
      <c r="CA54" s="17">
        <f t="shared" si="5"/>
        <v>0</v>
      </c>
      <c r="CB54" s="17">
        <f t="shared" si="6"/>
        <v>0</v>
      </c>
    </row>
    <row r="55" spans="1:80" x14ac:dyDescent="0.25">
      <c r="A55" t="str">
        <f t="shared" si="9"/>
        <v>ENCR.BCHEXP</v>
      </c>
      <c r="B55" s="1" t="s">
        <v>86</v>
      </c>
      <c r="C55" s="1" t="s">
        <v>94</v>
      </c>
      <c r="D55" s="1" t="s">
        <v>28</v>
      </c>
      <c r="E55" s="17">
        <v>0</v>
      </c>
      <c r="F55" s="17">
        <v>0</v>
      </c>
      <c r="G55" s="17">
        <v>0</v>
      </c>
      <c r="H55" s="17">
        <v>0</v>
      </c>
      <c r="I55" s="17">
        <v>0</v>
      </c>
      <c r="J55" s="17">
        <v>0</v>
      </c>
      <c r="K55" s="17">
        <v>0</v>
      </c>
      <c r="L55" s="17">
        <v>0</v>
      </c>
      <c r="M55" s="17">
        <v>0</v>
      </c>
      <c r="N55" s="17">
        <v>0</v>
      </c>
      <c r="O55" s="17">
        <v>0</v>
      </c>
      <c r="P55" s="17">
        <v>0</v>
      </c>
      <c r="Q55" s="20">
        <v>0</v>
      </c>
      <c r="R55" s="20">
        <v>0</v>
      </c>
      <c r="S55" s="20">
        <v>0</v>
      </c>
      <c r="T55" s="20">
        <v>0</v>
      </c>
      <c r="U55" s="20">
        <v>0</v>
      </c>
      <c r="V55" s="20">
        <v>0</v>
      </c>
      <c r="W55" s="20">
        <v>0</v>
      </c>
      <c r="X55" s="20">
        <v>0</v>
      </c>
      <c r="Y55" s="20">
        <v>0</v>
      </c>
      <c r="Z55" s="20">
        <v>0</v>
      </c>
      <c r="AA55" s="20">
        <v>0</v>
      </c>
      <c r="AB55" s="20">
        <v>0</v>
      </c>
      <c r="AC55" s="17">
        <v>0</v>
      </c>
      <c r="AD55" s="17">
        <v>0</v>
      </c>
      <c r="AE55" s="17">
        <v>0</v>
      </c>
      <c r="AF55" s="17">
        <v>0</v>
      </c>
      <c r="AG55" s="17">
        <v>0</v>
      </c>
      <c r="AH55" s="17">
        <v>0</v>
      </c>
      <c r="AI55" s="17">
        <v>0</v>
      </c>
      <c r="AJ55" s="17">
        <v>0</v>
      </c>
      <c r="AK55" s="17">
        <v>0</v>
      </c>
      <c r="AL55" s="17">
        <v>0</v>
      </c>
      <c r="AM55" s="17">
        <v>0</v>
      </c>
      <c r="AN55" s="17">
        <v>0</v>
      </c>
      <c r="AO55" s="20">
        <f t="shared" si="12"/>
        <v>0</v>
      </c>
      <c r="AP55" s="20">
        <f t="shared" si="10"/>
        <v>0</v>
      </c>
      <c r="AQ55" s="20">
        <f t="shared" si="10"/>
        <v>0</v>
      </c>
      <c r="AR55" s="20">
        <f t="shared" si="10"/>
        <v>0</v>
      </c>
      <c r="AS55" s="20">
        <f t="shared" si="10"/>
        <v>0</v>
      </c>
      <c r="AT55" s="20">
        <f t="shared" si="10"/>
        <v>0</v>
      </c>
      <c r="AU55" s="20">
        <f t="shared" si="10"/>
        <v>0</v>
      </c>
      <c r="AV55" s="20">
        <f t="shared" si="10"/>
        <v>0</v>
      </c>
      <c r="AW55" s="20">
        <f t="shared" si="10"/>
        <v>0</v>
      </c>
      <c r="AX55" s="20">
        <f t="shared" si="10"/>
        <v>0</v>
      </c>
      <c r="AY55" s="20">
        <f t="shared" si="10"/>
        <v>0</v>
      </c>
      <c r="AZ55" s="20">
        <f t="shared" si="10"/>
        <v>0</v>
      </c>
      <c r="BA55" s="17">
        <v>0</v>
      </c>
      <c r="BB55" s="17">
        <v>0</v>
      </c>
      <c r="BC55" s="17">
        <v>0</v>
      </c>
      <c r="BD55" s="17">
        <v>0</v>
      </c>
      <c r="BE55" s="17">
        <v>0</v>
      </c>
      <c r="BF55" s="17">
        <v>0</v>
      </c>
      <c r="BG55" s="17">
        <v>0</v>
      </c>
      <c r="BH55" s="17">
        <v>0</v>
      </c>
      <c r="BI55" s="17">
        <v>0</v>
      </c>
      <c r="BJ55" s="17">
        <v>0</v>
      </c>
      <c r="BK55" s="17">
        <v>0</v>
      </c>
      <c r="BL55" s="17">
        <v>0</v>
      </c>
      <c r="BM55" s="20">
        <f t="shared" si="13"/>
        <v>0</v>
      </c>
      <c r="BN55" s="20">
        <f t="shared" si="11"/>
        <v>0</v>
      </c>
      <c r="BO55" s="20">
        <f t="shared" si="11"/>
        <v>0</v>
      </c>
      <c r="BP55" s="20">
        <f t="shared" si="11"/>
        <v>0</v>
      </c>
      <c r="BQ55" s="20">
        <f t="shared" si="11"/>
        <v>0</v>
      </c>
      <c r="BR55" s="20">
        <f t="shared" si="11"/>
        <v>0</v>
      </c>
      <c r="BS55" s="20">
        <f t="shared" si="11"/>
        <v>0</v>
      </c>
      <c r="BT55" s="20">
        <f t="shared" si="11"/>
        <v>0</v>
      </c>
      <c r="BU55" s="20">
        <f t="shared" si="11"/>
        <v>0</v>
      </c>
      <c r="BV55" s="20">
        <f t="shared" si="11"/>
        <v>0</v>
      </c>
      <c r="BW55" s="20">
        <f t="shared" si="11"/>
        <v>0</v>
      </c>
      <c r="BX55" s="20">
        <f t="shared" si="11"/>
        <v>0</v>
      </c>
      <c r="BY55" s="17">
        <f t="shared" si="3"/>
        <v>0</v>
      </c>
      <c r="BZ55" s="17">
        <f t="shared" si="4"/>
        <v>0</v>
      </c>
      <c r="CA55" s="17">
        <f t="shared" si="5"/>
        <v>0</v>
      </c>
      <c r="CB55" s="17">
        <f t="shared" si="6"/>
        <v>0</v>
      </c>
    </row>
    <row r="56" spans="1:80" x14ac:dyDescent="0.25">
      <c r="A56" t="str">
        <f t="shared" si="9"/>
        <v>EPDA.ENC1</v>
      </c>
      <c r="B56" s="1" t="s">
        <v>219</v>
      </c>
      <c r="C56" s="1" t="s">
        <v>96</v>
      </c>
      <c r="D56" s="1" t="s">
        <v>96</v>
      </c>
      <c r="E56" s="17">
        <v>-46.489999999999782</v>
      </c>
      <c r="F56" s="17">
        <v>-26.819999999999709</v>
      </c>
      <c r="G56" s="17">
        <v>-83.309999999999491</v>
      </c>
      <c r="H56" s="17">
        <v>-251.54000000000087</v>
      </c>
      <c r="I56" s="17">
        <v>-1207.6900000000023</v>
      </c>
      <c r="J56" s="17">
        <v>-222.38999999999942</v>
      </c>
      <c r="K56" s="17">
        <v>-56.710000000000036</v>
      </c>
      <c r="L56" s="17">
        <v>-63.950000000000728</v>
      </c>
      <c r="M56" s="17">
        <v>-18.54000000000002</v>
      </c>
      <c r="N56" s="17">
        <v>-57.289999999999054</v>
      </c>
      <c r="O56" s="17">
        <v>-279.33000000000175</v>
      </c>
      <c r="P56" s="17">
        <v>-624.66999999999825</v>
      </c>
      <c r="Q56" s="20">
        <v>-2.3199999999999932</v>
      </c>
      <c r="R56" s="20">
        <v>-1.3400000000000034</v>
      </c>
      <c r="S56" s="20">
        <v>-4.1599999999999966</v>
      </c>
      <c r="T56" s="20">
        <v>-12.579999999999984</v>
      </c>
      <c r="U56" s="20">
        <v>-60.390000000000327</v>
      </c>
      <c r="V56" s="20">
        <v>-11.120000000000005</v>
      </c>
      <c r="W56" s="20">
        <v>-2.8300000000000125</v>
      </c>
      <c r="X56" s="20">
        <v>-3.1899999999999977</v>
      </c>
      <c r="Y56" s="20">
        <v>-0.92999999999999972</v>
      </c>
      <c r="Z56" s="20">
        <v>-2.8700000000000045</v>
      </c>
      <c r="AA56" s="20">
        <v>-13.95999999999998</v>
      </c>
      <c r="AB56" s="20">
        <v>-31.230000000000018</v>
      </c>
      <c r="AC56" s="17">
        <v>-13.759999999999991</v>
      </c>
      <c r="AD56" s="17">
        <v>-7.8899999999999864</v>
      </c>
      <c r="AE56" s="17">
        <v>-24.370000000000005</v>
      </c>
      <c r="AF56" s="17">
        <v>-73.190000000000055</v>
      </c>
      <c r="AG56" s="17">
        <v>-349.38000000000102</v>
      </c>
      <c r="AH56" s="17">
        <v>-63.960000000000036</v>
      </c>
      <c r="AI56" s="17">
        <v>-16.199999999999989</v>
      </c>
      <c r="AJ56" s="17">
        <v>-18.129999999999995</v>
      </c>
      <c r="AK56" s="17">
        <v>-5.2199999999999989</v>
      </c>
      <c r="AL56" s="17">
        <v>-16</v>
      </c>
      <c r="AM56" s="17">
        <v>-77.349999999999909</v>
      </c>
      <c r="AN56" s="17">
        <v>-171.55999999999949</v>
      </c>
      <c r="AO56" s="20">
        <f t="shared" si="12"/>
        <v>-62.569999999999766</v>
      </c>
      <c r="AP56" s="20">
        <f t="shared" si="10"/>
        <v>-36.049999999999699</v>
      </c>
      <c r="AQ56" s="20">
        <f t="shared" si="10"/>
        <v>-111.83999999999949</v>
      </c>
      <c r="AR56" s="20">
        <f t="shared" si="10"/>
        <v>-337.31000000000091</v>
      </c>
      <c r="AS56" s="20">
        <f t="shared" si="10"/>
        <v>-1617.4600000000037</v>
      </c>
      <c r="AT56" s="20">
        <f t="shared" si="10"/>
        <v>-297.46999999999946</v>
      </c>
      <c r="AU56" s="20">
        <f t="shared" si="10"/>
        <v>-75.740000000000038</v>
      </c>
      <c r="AV56" s="20">
        <f t="shared" si="10"/>
        <v>-85.270000000000721</v>
      </c>
      <c r="AW56" s="20">
        <f t="shared" si="10"/>
        <v>-24.690000000000019</v>
      </c>
      <c r="AX56" s="20">
        <f t="shared" si="10"/>
        <v>-76.159999999999059</v>
      </c>
      <c r="AY56" s="20">
        <f t="shared" si="10"/>
        <v>-370.64000000000163</v>
      </c>
      <c r="AZ56" s="20">
        <f t="shared" si="10"/>
        <v>-827.45999999999776</v>
      </c>
      <c r="BA56" s="17">
        <v>-0.77</v>
      </c>
      <c r="BB56" s="17">
        <v>-0.45</v>
      </c>
      <c r="BC56" s="17">
        <v>-1.38</v>
      </c>
      <c r="BD56" s="17">
        <v>-4.18</v>
      </c>
      <c r="BE56" s="17">
        <v>-20.05</v>
      </c>
      <c r="BF56" s="17">
        <v>-3.69</v>
      </c>
      <c r="BG56" s="17">
        <v>-0.94</v>
      </c>
      <c r="BH56" s="17">
        <v>-1.06</v>
      </c>
      <c r="BI56" s="17">
        <v>-0.31</v>
      </c>
      <c r="BJ56" s="17">
        <v>-0.95</v>
      </c>
      <c r="BK56" s="17">
        <v>-4.6399999999999997</v>
      </c>
      <c r="BL56" s="17">
        <v>-10.37</v>
      </c>
      <c r="BM56" s="20">
        <f t="shared" si="13"/>
        <v>-63.339999999999769</v>
      </c>
      <c r="BN56" s="20">
        <f t="shared" si="11"/>
        <v>-36.499999999999702</v>
      </c>
      <c r="BO56" s="20">
        <f t="shared" si="11"/>
        <v>-113.21999999999949</v>
      </c>
      <c r="BP56" s="20">
        <f t="shared" si="11"/>
        <v>-341.49000000000092</v>
      </c>
      <c r="BQ56" s="20">
        <f t="shared" si="11"/>
        <v>-1637.5100000000036</v>
      </c>
      <c r="BR56" s="20">
        <f t="shared" si="11"/>
        <v>-301.15999999999946</v>
      </c>
      <c r="BS56" s="20">
        <f t="shared" si="11"/>
        <v>-76.680000000000035</v>
      </c>
      <c r="BT56" s="20">
        <f t="shared" si="11"/>
        <v>-86.330000000000723</v>
      </c>
      <c r="BU56" s="20">
        <f t="shared" si="11"/>
        <v>-25.000000000000018</v>
      </c>
      <c r="BV56" s="20">
        <f t="shared" si="11"/>
        <v>-77.109999999999062</v>
      </c>
      <c r="BW56" s="20">
        <f t="shared" si="11"/>
        <v>-375.28000000000162</v>
      </c>
      <c r="BX56" s="20">
        <f t="shared" si="11"/>
        <v>-837.82999999999777</v>
      </c>
      <c r="BY56" s="17">
        <f t="shared" si="3"/>
        <v>-2938.7300000000014</v>
      </c>
      <c r="BZ56" s="17">
        <f t="shared" si="4"/>
        <v>-146.92000000000033</v>
      </c>
      <c r="CA56" s="17">
        <f t="shared" si="5"/>
        <v>-885.80000000000052</v>
      </c>
      <c r="CB56" s="17">
        <f t="shared" si="6"/>
        <v>-3971.4500000000021</v>
      </c>
    </row>
    <row r="57" spans="1:80" x14ac:dyDescent="0.25">
      <c r="A57" t="str">
        <f t="shared" si="9"/>
        <v>EPDA.ENC2</v>
      </c>
      <c r="B57" s="1" t="s">
        <v>219</v>
      </c>
      <c r="C57" s="1" t="s">
        <v>55</v>
      </c>
      <c r="D57" s="1" t="s">
        <v>55</v>
      </c>
      <c r="E57" s="17">
        <v>160.75</v>
      </c>
      <c r="F57" s="17">
        <v>79.469999999999345</v>
      </c>
      <c r="G57" s="17">
        <v>2.5299999999999727</v>
      </c>
      <c r="H57" s="17">
        <v>0</v>
      </c>
      <c r="I57" s="17">
        <v>0</v>
      </c>
      <c r="J57" s="17">
        <v>0</v>
      </c>
      <c r="K57" s="17">
        <v>0</v>
      </c>
      <c r="L57" s="17">
        <v>0</v>
      </c>
      <c r="M57" s="17">
        <v>26.579999999999927</v>
      </c>
      <c r="N57" s="17">
        <v>173.68000000000029</v>
      </c>
      <c r="O57" s="17">
        <v>563.32000000000698</v>
      </c>
      <c r="P57" s="17">
        <v>1089.6199999999953</v>
      </c>
      <c r="Q57" s="20">
        <v>8.0400000000000205</v>
      </c>
      <c r="R57" s="20">
        <v>3.9699999999999989</v>
      </c>
      <c r="S57" s="20">
        <v>0.12999999999999989</v>
      </c>
      <c r="T57" s="20">
        <v>0</v>
      </c>
      <c r="U57" s="20">
        <v>0</v>
      </c>
      <c r="V57" s="20">
        <v>0</v>
      </c>
      <c r="W57" s="20">
        <v>0</v>
      </c>
      <c r="X57" s="20">
        <v>0</v>
      </c>
      <c r="Y57" s="20">
        <v>1.3299999999999983</v>
      </c>
      <c r="Z57" s="20">
        <v>8.6899999999999977</v>
      </c>
      <c r="AA57" s="20">
        <v>28.170000000000073</v>
      </c>
      <c r="AB57" s="20">
        <v>54.480000000000018</v>
      </c>
      <c r="AC57" s="17">
        <v>47.559999999999945</v>
      </c>
      <c r="AD57" s="17">
        <v>23.379999999999882</v>
      </c>
      <c r="AE57" s="17">
        <v>0.74000000000000199</v>
      </c>
      <c r="AF57" s="17">
        <v>0</v>
      </c>
      <c r="AG57" s="17">
        <v>0</v>
      </c>
      <c r="AH57" s="17">
        <v>0</v>
      </c>
      <c r="AI57" s="17">
        <v>0</v>
      </c>
      <c r="AJ57" s="17">
        <v>0</v>
      </c>
      <c r="AK57" s="17">
        <v>7.4800000000000182</v>
      </c>
      <c r="AL57" s="17">
        <v>48.5</v>
      </c>
      <c r="AM57" s="17">
        <v>155.99000000000069</v>
      </c>
      <c r="AN57" s="17">
        <v>299.26000000000022</v>
      </c>
      <c r="AO57" s="20">
        <f t="shared" si="12"/>
        <v>216.34999999999997</v>
      </c>
      <c r="AP57" s="20">
        <f t="shared" si="10"/>
        <v>106.81999999999923</v>
      </c>
      <c r="AQ57" s="20">
        <f t="shared" si="10"/>
        <v>3.3999999999999746</v>
      </c>
      <c r="AR57" s="20">
        <f t="shared" si="10"/>
        <v>0</v>
      </c>
      <c r="AS57" s="20">
        <f t="shared" si="10"/>
        <v>0</v>
      </c>
      <c r="AT57" s="20">
        <f t="shared" si="10"/>
        <v>0</v>
      </c>
      <c r="AU57" s="20">
        <f t="shared" si="10"/>
        <v>0</v>
      </c>
      <c r="AV57" s="20">
        <f t="shared" si="10"/>
        <v>0</v>
      </c>
      <c r="AW57" s="20">
        <f t="shared" si="10"/>
        <v>35.389999999999944</v>
      </c>
      <c r="AX57" s="20">
        <f t="shared" si="10"/>
        <v>230.87000000000029</v>
      </c>
      <c r="AY57" s="20">
        <f t="shared" si="10"/>
        <v>747.48000000000775</v>
      </c>
      <c r="AZ57" s="20">
        <f t="shared" si="10"/>
        <v>1443.3599999999956</v>
      </c>
      <c r="BA57" s="17">
        <v>2.67</v>
      </c>
      <c r="BB57" s="17">
        <v>1.32</v>
      </c>
      <c r="BC57" s="17">
        <v>0.04</v>
      </c>
      <c r="BD57" s="17">
        <v>0</v>
      </c>
      <c r="BE57" s="17">
        <v>0</v>
      </c>
      <c r="BF57" s="17">
        <v>0</v>
      </c>
      <c r="BG57" s="17">
        <v>0</v>
      </c>
      <c r="BH57" s="17">
        <v>0</v>
      </c>
      <c r="BI57" s="17">
        <v>0.44</v>
      </c>
      <c r="BJ57" s="17">
        <v>2.88</v>
      </c>
      <c r="BK57" s="17">
        <v>9.35</v>
      </c>
      <c r="BL57" s="17">
        <v>18.09</v>
      </c>
      <c r="BM57" s="20">
        <f t="shared" si="13"/>
        <v>219.01999999999995</v>
      </c>
      <c r="BN57" s="20">
        <f t="shared" si="11"/>
        <v>108.13999999999922</v>
      </c>
      <c r="BO57" s="20">
        <f t="shared" si="11"/>
        <v>3.4399999999999746</v>
      </c>
      <c r="BP57" s="20">
        <f t="shared" si="11"/>
        <v>0</v>
      </c>
      <c r="BQ57" s="20">
        <f t="shared" si="11"/>
        <v>0</v>
      </c>
      <c r="BR57" s="20">
        <f t="shared" si="11"/>
        <v>0</v>
      </c>
      <c r="BS57" s="20">
        <f t="shared" si="11"/>
        <v>0</v>
      </c>
      <c r="BT57" s="20">
        <f t="shared" si="11"/>
        <v>0</v>
      </c>
      <c r="BU57" s="20">
        <f t="shared" si="11"/>
        <v>35.829999999999941</v>
      </c>
      <c r="BV57" s="20">
        <f t="shared" si="11"/>
        <v>233.75000000000028</v>
      </c>
      <c r="BW57" s="20">
        <f t="shared" si="11"/>
        <v>756.83000000000777</v>
      </c>
      <c r="BX57" s="20">
        <f t="shared" si="11"/>
        <v>1461.4499999999955</v>
      </c>
      <c r="BY57" s="17">
        <f t="shared" si="3"/>
        <v>2095.9500000000016</v>
      </c>
      <c r="BZ57" s="17">
        <f t="shared" si="4"/>
        <v>104.8100000000001</v>
      </c>
      <c r="CA57" s="17">
        <f t="shared" si="5"/>
        <v>617.70000000000084</v>
      </c>
      <c r="CB57" s="17">
        <f t="shared" si="6"/>
        <v>2818.4600000000028</v>
      </c>
    </row>
    <row r="58" spans="1:80" x14ac:dyDescent="0.25">
      <c r="A58" t="str">
        <f t="shared" si="9"/>
        <v>EPDA.ENC3</v>
      </c>
      <c r="B58" s="1" t="s">
        <v>219</v>
      </c>
      <c r="C58" s="1" t="s">
        <v>97</v>
      </c>
      <c r="D58" s="1" t="s">
        <v>97</v>
      </c>
      <c r="E58" s="17">
        <v>-286.31999999999971</v>
      </c>
      <c r="F58" s="17">
        <v>-72.349999999999454</v>
      </c>
      <c r="G58" s="17">
        <v>-341.25</v>
      </c>
      <c r="H58" s="17">
        <v>-1265.590000000022</v>
      </c>
      <c r="I58" s="17">
        <v>-3810.9599999999627</v>
      </c>
      <c r="J58" s="17">
        <v>-473.5199999999968</v>
      </c>
      <c r="K58" s="17">
        <v>-310.33999999999651</v>
      </c>
      <c r="L58" s="17">
        <v>-429.11999999999534</v>
      </c>
      <c r="M58" s="17">
        <v>-227.45000000000073</v>
      </c>
      <c r="N58" s="17">
        <v>-359.04000000000087</v>
      </c>
      <c r="O58" s="17">
        <v>-910.08999999999651</v>
      </c>
      <c r="P58" s="17">
        <v>-1588.4799999999814</v>
      </c>
      <c r="Q58" s="20">
        <v>-14.319999999999993</v>
      </c>
      <c r="R58" s="20">
        <v>-3.6199999999999903</v>
      </c>
      <c r="S58" s="20">
        <v>-17.060000000000002</v>
      </c>
      <c r="T58" s="20">
        <v>-63.2800000000002</v>
      </c>
      <c r="U58" s="20">
        <v>-190.55000000000018</v>
      </c>
      <c r="V58" s="20">
        <v>-23.67999999999995</v>
      </c>
      <c r="W58" s="20">
        <v>-15.520000000000039</v>
      </c>
      <c r="X58" s="20">
        <v>-21.45999999999998</v>
      </c>
      <c r="Y58" s="20">
        <v>-11.370000000000005</v>
      </c>
      <c r="Z58" s="20">
        <v>-17.949999999999989</v>
      </c>
      <c r="AA58" s="20">
        <v>-45.509999999999991</v>
      </c>
      <c r="AB58" s="20">
        <v>-79.420000000000073</v>
      </c>
      <c r="AC58" s="17">
        <v>-84.7199999999998</v>
      </c>
      <c r="AD58" s="17">
        <v>-21.280000000000086</v>
      </c>
      <c r="AE58" s="17">
        <v>-99.860000000000127</v>
      </c>
      <c r="AF58" s="17">
        <v>-368.20999999999913</v>
      </c>
      <c r="AG58" s="17">
        <v>-1102.4900000000016</v>
      </c>
      <c r="AH58" s="17">
        <v>-136.18000000000029</v>
      </c>
      <c r="AI58" s="17">
        <v>-88.680000000000064</v>
      </c>
      <c r="AJ58" s="17">
        <v>-121.71000000000004</v>
      </c>
      <c r="AK58" s="17">
        <v>-64.0300000000002</v>
      </c>
      <c r="AL58" s="17">
        <v>-100.25999999999999</v>
      </c>
      <c r="AM58" s="17">
        <v>-252</v>
      </c>
      <c r="AN58" s="17">
        <v>-436.26000000000022</v>
      </c>
      <c r="AO58" s="20">
        <f t="shared" si="12"/>
        <v>-385.3599999999995</v>
      </c>
      <c r="AP58" s="20">
        <f t="shared" si="10"/>
        <v>-97.249999999999531</v>
      </c>
      <c r="AQ58" s="20">
        <f t="shared" si="10"/>
        <v>-458.17000000000013</v>
      </c>
      <c r="AR58" s="20">
        <f t="shared" si="10"/>
        <v>-1697.0800000000213</v>
      </c>
      <c r="AS58" s="20">
        <f t="shared" si="10"/>
        <v>-5103.9999999999645</v>
      </c>
      <c r="AT58" s="20">
        <f t="shared" si="10"/>
        <v>-633.37999999999704</v>
      </c>
      <c r="AU58" s="20">
        <f t="shared" si="10"/>
        <v>-414.53999999999661</v>
      </c>
      <c r="AV58" s="20">
        <f t="shared" si="10"/>
        <v>-572.28999999999542</v>
      </c>
      <c r="AW58" s="20">
        <f t="shared" si="10"/>
        <v>-302.85000000000093</v>
      </c>
      <c r="AX58" s="20">
        <f t="shared" si="10"/>
        <v>-477.25000000000085</v>
      </c>
      <c r="AY58" s="20">
        <f t="shared" si="10"/>
        <v>-1207.5999999999965</v>
      </c>
      <c r="AZ58" s="20">
        <f t="shared" si="10"/>
        <v>-2104.1599999999817</v>
      </c>
      <c r="BA58" s="17">
        <v>-4.75</v>
      </c>
      <c r="BB58" s="17">
        <v>-1.2</v>
      </c>
      <c r="BC58" s="17">
        <v>-5.67</v>
      </c>
      <c r="BD58" s="17">
        <v>-21.01</v>
      </c>
      <c r="BE58" s="17">
        <v>-63.27</v>
      </c>
      <c r="BF58" s="17">
        <v>-7.86</v>
      </c>
      <c r="BG58" s="17">
        <v>-5.15</v>
      </c>
      <c r="BH58" s="17">
        <v>-7.12</v>
      </c>
      <c r="BI58" s="17">
        <v>-3.78</v>
      </c>
      <c r="BJ58" s="17">
        <v>-5.96</v>
      </c>
      <c r="BK58" s="17">
        <v>-15.11</v>
      </c>
      <c r="BL58" s="17">
        <v>-26.37</v>
      </c>
      <c r="BM58" s="20">
        <f t="shared" si="13"/>
        <v>-390.1099999999995</v>
      </c>
      <c r="BN58" s="20">
        <f t="shared" si="11"/>
        <v>-98.449999999999534</v>
      </c>
      <c r="BO58" s="20">
        <f t="shared" si="11"/>
        <v>-463.84000000000015</v>
      </c>
      <c r="BP58" s="20">
        <f t="shared" si="11"/>
        <v>-1718.0900000000213</v>
      </c>
      <c r="BQ58" s="20">
        <f t="shared" si="11"/>
        <v>-5167.269999999965</v>
      </c>
      <c r="BR58" s="20">
        <f t="shared" si="11"/>
        <v>-641.23999999999705</v>
      </c>
      <c r="BS58" s="20">
        <f t="shared" si="11"/>
        <v>-419.68999999999659</v>
      </c>
      <c r="BT58" s="20">
        <f t="shared" si="11"/>
        <v>-579.40999999999542</v>
      </c>
      <c r="BU58" s="20">
        <f t="shared" si="11"/>
        <v>-306.6300000000009</v>
      </c>
      <c r="BV58" s="20">
        <f t="shared" si="11"/>
        <v>-483.21000000000083</v>
      </c>
      <c r="BW58" s="20">
        <f t="shared" si="11"/>
        <v>-1222.7099999999964</v>
      </c>
      <c r="BX58" s="20">
        <f t="shared" si="11"/>
        <v>-2130.5299999999816</v>
      </c>
      <c r="BY58" s="17">
        <f t="shared" si="3"/>
        <v>-10074.509999999951</v>
      </c>
      <c r="BZ58" s="17">
        <f t="shared" si="4"/>
        <v>-503.74000000000041</v>
      </c>
      <c r="CA58" s="17">
        <f t="shared" si="5"/>
        <v>-3042.9300000000026</v>
      </c>
      <c r="CB58" s="17">
        <f t="shared" si="6"/>
        <v>-13621.179999999953</v>
      </c>
    </row>
    <row r="59" spans="1:80" x14ac:dyDescent="0.25">
      <c r="A59" t="str">
        <f t="shared" si="9"/>
        <v>TCES.BCHIMP</v>
      </c>
      <c r="B59" s="1" t="s">
        <v>98</v>
      </c>
      <c r="C59" s="1" t="s">
        <v>836</v>
      </c>
      <c r="D59" s="1" t="s">
        <v>21</v>
      </c>
      <c r="E59" s="17">
        <v>23.399999999999636</v>
      </c>
      <c r="F59" s="17">
        <v>18.009999999999764</v>
      </c>
      <c r="G59" s="17">
        <v>66.659999999999854</v>
      </c>
      <c r="H59" s="17">
        <v>90.969999999999345</v>
      </c>
      <c r="I59" s="17">
        <v>209.08999999999651</v>
      </c>
      <c r="J59" s="17">
        <v>407.38999999999942</v>
      </c>
      <c r="K59" s="17">
        <v>104.71000000000095</v>
      </c>
      <c r="L59" s="17">
        <v>47.140000000000327</v>
      </c>
      <c r="M59" s="17">
        <v>6.0299999999999727</v>
      </c>
      <c r="N59" s="17">
        <v>36.619999999999891</v>
      </c>
      <c r="O59" s="17">
        <v>287.41999999999825</v>
      </c>
      <c r="P59" s="17">
        <v>488.50999999999476</v>
      </c>
      <c r="Q59" s="20">
        <v>1.1700000000000017</v>
      </c>
      <c r="R59" s="20">
        <v>0.89999999999999147</v>
      </c>
      <c r="S59" s="20">
        <v>3.339999999999975</v>
      </c>
      <c r="T59" s="20">
        <v>4.5399999999999636</v>
      </c>
      <c r="U59" s="20">
        <v>10.460000000000036</v>
      </c>
      <c r="V59" s="20">
        <v>20.369999999999891</v>
      </c>
      <c r="W59" s="20">
        <v>5.2299999999999045</v>
      </c>
      <c r="X59" s="20">
        <v>2.3500000000000227</v>
      </c>
      <c r="Y59" s="20">
        <v>0.29999999999999716</v>
      </c>
      <c r="Z59" s="20">
        <v>1.8299999999999841</v>
      </c>
      <c r="AA59" s="20">
        <v>14.370000000000118</v>
      </c>
      <c r="AB59" s="20">
        <v>24.429999999999836</v>
      </c>
      <c r="AC59" s="17">
        <v>6.9300000000000637</v>
      </c>
      <c r="AD59" s="17">
        <v>5.3000000000000682</v>
      </c>
      <c r="AE59" s="17">
        <v>19.510000000000218</v>
      </c>
      <c r="AF59" s="17">
        <v>26.470000000000255</v>
      </c>
      <c r="AG59" s="17">
        <v>60.489999999999782</v>
      </c>
      <c r="AH59" s="17">
        <v>117.15999999999985</v>
      </c>
      <c r="AI59" s="17">
        <v>29.920000000000073</v>
      </c>
      <c r="AJ59" s="17">
        <v>13.369999999999891</v>
      </c>
      <c r="AK59" s="17">
        <v>1.6999999999999886</v>
      </c>
      <c r="AL59" s="17">
        <v>10.230000000000018</v>
      </c>
      <c r="AM59" s="17">
        <v>79.579999999999927</v>
      </c>
      <c r="AN59" s="17">
        <v>134.17000000000189</v>
      </c>
      <c r="AO59" s="20">
        <f t="shared" si="12"/>
        <v>31.499999999999702</v>
      </c>
      <c r="AP59" s="20">
        <f t="shared" si="10"/>
        <v>24.209999999999823</v>
      </c>
      <c r="AQ59" s="20">
        <f t="shared" si="10"/>
        <v>89.510000000000048</v>
      </c>
      <c r="AR59" s="20">
        <f t="shared" si="10"/>
        <v>121.97999999999956</v>
      </c>
      <c r="AS59" s="20">
        <f t="shared" si="10"/>
        <v>280.03999999999633</v>
      </c>
      <c r="AT59" s="20">
        <f t="shared" si="10"/>
        <v>544.91999999999916</v>
      </c>
      <c r="AU59" s="20">
        <f t="shared" si="10"/>
        <v>139.86000000000092</v>
      </c>
      <c r="AV59" s="20">
        <f t="shared" si="10"/>
        <v>62.860000000000241</v>
      </c>
      <c r="AW59" s="20">
        <f t="shared" si="10"/>
        <v>8.0299999999999585</v>
      </c>
      <c r="AX59" s="20">
        <f t="shared" si="10"/>
        <v>48.679999999999893</v>
      </c>
      <c r="AY59" s="20">
        <f t="shared" si="10"/>
        <v>381.3699999999983</v>
      </c>
      <c r="AZ59" s="20">
        <f t="shared" si="10"/>
        <v>647.10999999999649</v>
      </c>
      <c r="BA59" s="17">
        <v>0.39</v>
      </c>
      <c r="BB59" s="17">
        <v>0.3</v>
      </c>
      <c r="BC59" s="17">
        <v>1.1100000000000001</v>
      </c>
      <c r="BD59" s="17">
        <v>1.51</v>
      </c>
      <c r="BE59" s="17">
        <v>3.47</v>
      </c>
      <c r="BF59" s="17">
        <v>6.76</v>
      </c>
      <c r="BG59" s="17">
        <v>1.74</v>
      </c>
      <c r="BH59" s="17">
        <v>0.78</v>
      </c>
      <c r="BI59" s="17">
        <v>0.1</v>
      </c>
      <c r="BJ59" s="17">
        <v>0.61</v>
      </c>
      <c r="BK59" s="17">
        <v>4.7699999999999996</v>
      </c>
      <c r="BL59" s="17">
        <v>8.11</v>
      </c>
      <c r="BM59" s="20">
        <f t="shared" si="13"/>
        <v>31.889999999999702</v>
      </c>
      <c r="BN59" s="20">
        <f t="shared" si="11"/>
        <v>24.509999999999824</v>
      </c>
      <c r="BO59" s="20">
        <f t="shared" si="11"/>
        <v>90.620000000000047</v>
      </c>
      <c r="BP59" s="20">
        <f t="shared" si="11"/>
        <v>123.48999999999957</v>
      </c>
      <c r="BQ59" s="20">
        <f t="shared" si="11"/>
        <v>283.50999999999635</v>
      </c>
      <c r="BR59" s="20">
        <f t="shared" si="11"/>
        <v>551.67999999999915</v>
      </c>
      <c r="BS59" s="20">
        <f t="shared" si="11"/>
        <v>141.60000000000093</v>
      </c>
      <c r="BT59" s="20">
        <f t="shared" si="11"/>
        <v>63.640000000000242</v>
      </c>
      <c r="BU59" s="20">
        <f t="shared" si="11"/>
        <v>8.1299999999999581</v>
      </c>
      <c r="BV59" s="20">
        <f t="shared" si="11"/>
        <v>49.289999999999893</v>
      </c>
      <c r="BW59" s="20">
        <f t="shared" si="11"/>
        <v>386.13999999999828</v>
      </c>
      <c r="BX59" s="20">
        <f t="shared" si="11"/>
        <v>655.2199999999965</v>
      </c>
      <c r="BY59" s="17">
        <f t="shared" si="3"/>
        <v>1785.9499999999887</v>
      </c>
      <c r="BZ59" s="17">
        <f t="shared" si="4"/>
        <v>89.289999999999722</v>
      </c>
      <c r="CA59" s="17">
        <f t="shared" si="5"/>
        <v>534.48000000000206</v>
      </c>
      <c r="CB59" s="17">
        <f t="shared" si="6"/>
        <v>2409.7199999999907</v>
      </c>
    </row>
    <row r="60" spans="1:80" x14ac:dyDescent="0.25">
      <c r="A60" t="str">
        <f t="shared" si="9"/>
        <v>TCES.BCHEXP</v>
      </c>
      <c r="B60" s="1" t="s">
        <v>98</v>
      </c>
      <c r="C60" s="1" t="s">
        <v>837</v>
      </c>
      <c r="D60" s="1" t="s">
        <v>28</v>
      </c>
      <c r="E60" s="17">
        <v>0</v>
      </c>
      <c r="F60" s="17">
        <v>0</v>
      </c>
      <c r="G60" s="17">
        <v>0</v>
      </c>
      <c r="H60" s="17">
        <v>0</v>
      </c>
      <c r="I60" s="17">
        <v>0</v>
      </c>
      <c r="J60" s="17">
        <v>0</v>
      </c>
      <c r="K60" s="17">
        <v>0</v>
      </c>
      <c r="L60" s="17">
        <v>0</v>
      </c>
      <c r="M60" s="17">
        <v>0</v>
      </c>
      <c r="N60" s="17">
        <v>0</v>
      </c>
      <c r="O60" s="17">
        <v>0</v>
      </c>
      <c r="P60" s="17">
        <v>0</v>
      </c>
      <c r="Q60" s="20">
        <v>0</v>
      </c>
      <c r="R60" s="20">
        <v>0</v>
      </c>
      <c r="S60" s="20">
        <v>0</v>
      </c>
      <c r="T60" s="20">
        <v>0</v>
      </c>
      <c r="U60" s="20">
        <v>0</v>
      </c>
      <c r="V60" s="20">
        <v>0</v>
      </c>
      <c r="W60" s="20">
        <v>0</v>
      </c>
      <c r="X60" s="20">
        <v>0</v>
      </c>
      <c r="Y60" s="20">
        <v>0</v>
      </c>
      <c r="Z60" s="20">
        <v>0</v>
      </c>
      <c r="AA60" s="20">
        <v>0</v>
      </c>
      <c r="AB60" s="20">
        <v>0</v>
      </c>
      <c r="AC60" s="17">
        <v>0</v>
      </c>
      <c r="AD60" s="17">
        <v>0</v>
      </c>
      <c r="AE60" s="17">
        <v>0</v>
      </c>
      <c r="AF60" s="17">
        <v>0</v>
      </c>
      <c r="AG60" s="17">
        <v>0</v>
      </c>
      <c r="AH60" s="17">
        <v>0</v>
      </c>
      <c r="AI60" s="17">
        <v>0</v>
      </c>
      <c r="AJ60" s="17">
        <v>0</v>
      </c>
      <c r="AK60" s="17">
        <v>0</v>
      </c>
      <c r="AL60" s="17">
        <v>0</v>
      </c>
      <c r="AM60" s="17">
        <v>0</v>
      </c>
      <c r="AN60" s="17">
        <v>0</v>
      </c>
      <c r="AO60" s="20">
        <f t="shared" si="12"/>
        <v>0</v>
      </c>
      <c r="AP60" s="20">
        <f t="shared" si="10"/>
        <v>0</v>
      </c>
      <c r="AQ60" s="20">
        <f t="shared" si="10"/>
        <v>0</v>
      </c>
      <c r="AR60" s="20">
        <f t="shared" si="10"/>
        <v>0</v>
      </c>
      <c r="AS60" s="20">
        <f t="shared" si="10"/>
        <v>0</v>
      </c>
      <c r="AT60" s="20">
        <f t="shared" si="10"/>
        <v>0</v>
      </c>
      <c r="AU60" s="20">
        <f t="shared" si="10"/>
        <v>0</v>
      </c>
      <c r="AV60" s="20">
        <f t="shared" si="10"/>
        <v>0</v>
      </c>
      <c r="AW60" s="20">
        <f t="shared" si="10"/>
        <v>0</v>
      </c>
      <c r="AX60" s="20">
        <f t="shared" si="10"/>
        <v>0</v>
      </c>
      <c r="AY60" s="20">
        <f t="shared" si="10"/>
        <v>0</v>
      </c>
      <c r="AZ60" s="20">
        <f t="shared" si="10"/>
        <v>0</v>
      </c>
      <c r="BA60" s="17">
        <v>0</v>
      </c>
      <c r="BB60" s="17">
        <v>0</v>
      </c>
      <c r="BC60" s="17">
        <v>0</v>
      </c>
      <c r="BD60" s="17">
        <v>0</v>
      </c>
      <c r="BE60" s="17">
        <v>0</v>
      </c>
      <c r="BF60" s="17">
        <v>0</v>
      </c>
      <c r="BG60" s="17">
        <v>0</v>
      </c>
      <c r="BH60" s="17">
        <v>0</v>
      </c>
      <c r="BI60" s="17">
        <v>0</v>
      </c>
      <c r="BJ60" s="17">
        <v>0</v>
      </c>
      <c r="BK60" s="17">
        <v>0</v>
      </c>
      <c r="BL60" s="17">
        <v>0</v>
      </c>
      <c r="BM60" s="20">
        <f t="shared" si="13"/>
        <v>0</v>
      </c>
      <c r="BN60" s="20">
        <f t="shared" si="11"/>
        <v>0</v>
      </c>
      <c r="BO60" s="20">
        <f t="shared" si="11"/>
        <v>0</v>
      </c>
      <c r="BP60" s="20">
        <f t="shared" si="11"/>
        <v>0</v>
      </c>
      <c r="BQ60" s="20">
        <f t="shared" si="11"/>
        <v>0</v>
      </c>
      <c r="BR60" s="20">
        <f t="shared" si="11"/>
        <v>0</v>
      </c>
      <c r="BS60" s="20">
        <f t="shared" si="11"/>
        <v>0</v>
      </c>
      <c r="BT60" s="20">
        <f t="shared" si="11"/>
        <v>0</v>
      </c>
      <c r="BU60" s="20">
        <f t="shared" si="11"/>
        <v>0</v>
      </c>
      <c r="BV60" s="20">
        <f t="shared" si="11"/>
        <v>0</v>
      </c>
      <c r="BW60" s="20">
        <f t="shared" si="11"/>
        <v>0</v>
      </c>
      <c r="BX60" s="20">
        <f t="shared" si="11"/>
        <v>0</v>
      </c>
      <c r="BY60" s="17">
        <f t="shared" si="3"/>
        <v>0</v>
      </c>
      <c r="BZ60" s="17">
        <f t="shared" si="4"/>
        <v>0</v>
      </c>
      <c r="CA60" s="17">
        <f t="shared" si="5"/>
        <v>0</v>
      </c>
      <c r="CB60" s="17">
        <f t="shared" si="6"/>
        <v>0</v>
      </c>
    </row>
    <row r="61" spans="1:80" x14ac:dyDescent="0.25">
      <c r="A61" t="str">
        <f t="shared" si="9"/>
        <v>PWX.FNG1</v>
      </c>
      <c r="B61" s="1" t="s">
        <v>99</v>
      </c>
      <c r="C61" s="1" t="s">
        <v>100</v>
      </c>
      <c r="D61" s="1" t="s">
        <v>100</v>
      </c>
      <c r="E61" s="17">
        <v>-2001.3700000000026</v>
      </c>
      <c r="F61" s="17">
        <v>-2028.9800000000032</v>
      </c>
      <c r="G61" s="17">
        <v>-2186.2200000000012</v>
      </c>
      <c r="H61" s="17">
        <v>-2413.1100000000006</v>
      </c>
      <c r="I61" s="17">
        <v>-10220.359999999986</v>
      </c>
      <c r="J61" s="17">
        <v>-3811.6399999999994</v>
      </c>
      <c r="K61" s="17">
        <v>-2501.9400000000023</v>
      </c>
      <c r="L61" s="17">
        <v>-2579.8600000000006</v>
      </c>
      <c r="M61" s="17">
        <v>-1198.3699999999953</v>
      </c>
      <c r="N61" s="17">
        <v>-2013.0800000000017</v>
      </c>
      <c r="O61" s="17">
        <v>-2480.9100000000035</v>
      </c>
      <c r="P61" s="17">
        <v>-2792.5899999999965</v>
      </c>
      <c r="Q61" s="20">
        <v>-100.07000000000016</v>
      </c>
      <c r="R61" s="20">
        <v>-101.45000000000027</v>
      </c>
      <c r="S61" s="20">
        <v>-109.32000000000016</v>
      </c>
      <c r="T61" s="20">
        <v>-120.64999999999964</v>
      </c>
      <c r="U61" s="20">
        <v>-511.02000000000044</v>
      </c>
      <c r="V61" s="20">
        <v>-190.57999999999993</v>
      </c>
      <c r="W61" s="20">
        <v>-125.09999999999991</v>
      </c>
      <c r="X61" s="20">
        <v>-128.98999999999978</v>
      </c>
      <c r="Y61" s="20">
        <v>-59.920000000000073</v>
      </c>
      <c r="Z61" s="20">
        <v>-100.65000000000009</v>
      </c>
      <c r="AA61" s="20">
        <v>-124.03999999999996</v>
      </c>
      <c r="AB61" s="20">
        <v>-139.63000000000011</v>
      </c>
      <c r="AC61" s="17">
        <v>-592.14000000000124</v>
      </c>
      <c r="AD61" s="17">
        <v>-596.8700000000008</v>
      </c>
      <c r="AE61" s="17">
        <v>-639.7699999999968</v>
      </c>
      <c r="AF61" s="17">
        <v>-702.06000000000131</v>
      </c>
      <c r="AG61" s="17">
        <v>-2956.6900000000023</v>
      </c>
      <c r="AH61" s="17">
        <v>-1096.2099999999991</v>
      </c>
      <c r="AI61" s="17">
        <v>-714.90999999999985</v>
      </c>
      <c r="AJ61" s="17">
        <v>-731.70000000000073</v>
      </c>
      <c r="AK61" s="17">
        <v>-337.33999999999833</v>
      </c>
      <c r="AL61" s="17">
        <v>-562.1299999999992</v>
      </c>
      <c r="AM61" s="17">
        <v>-686.97000000000116</v>
      </c>
      <c r="AN61" s="17">
        <v>-766.95999999999913</v>
      </c>
      <c r="AO61" s="20">
        <f t="shared" si="12"/>
        <v>-2693.580000000004</v>
      </c>
      <c r="AP61" s="20">
        <f t="shared" si="10"/>
        <v>-2727.3000000000043</v>
      </c>
      <c r="AQ61" s="20">
        <f t="shared" si="10"/>
        <v>-2935.3099999999981</v>
      </c>
      <c r="AR61" s="20">
        <f t="shared" si="10"/>
        <v>-3235.8200000000015</v>
      </c>
      <c r="AS61" s="20">
        <f t="shared" si="10"/>
        <v>-13688.069999999989</v>
      </c>
      <c r="AT61" s="20">
        <f t="shared" si="10"/>
        <v>-5098.4299999999985</v>
      </c>
      <c r="AU61" s="20">
        <f t="shared" si="10"/>
        <v>-3341.9500000000021</v>
      </c>
      <c r="AV61" s="20">
        <f t="shared" si="10"/>
        <v>-3440.5500000000011</v>
      </c>
      <c r="AW61" s="20">
        <f t="shared" si="10"/>
        <v>-1595.6299999999937</v>
      </c>
      <c r="AX61" s="20">
        <f t="shared" si="10"/>
        <v>-2675.860000000001</v>
      </c>
      <c r="AY61" s="20">
        <f t="shared" si="10"/>
        <v>-3291.9200000000046</v>
      </c>
      <c r="AZ61" s="20">
        <f t="shared" si="10"/>
        <v>-3699.1799999999957</v>
      </c>
      <c r="BA61" s="17">
        <v>-33.229999999999997</v>
      </c>
      <c r="BB61" s="17">
        <v>-33.69</v>
      </c>
      <c r="BC61" s="17">
        <v>-36.299999999999997</v>
      </c>
      <c r="BD61" s="17">
        <v>-40.06</v>
      </c>
      <c r="BE61" s="17">
        <v>-169.69</v>
      </c>
      <c r="BF61" s="17">
        <v>-63.28</v>
      </c>
      <c r="BG61" s="17">
        <v>-41.54</v>
      </c>
      <c r="BH61" s="17">
        <v>-42.83</v>
      </c>
      <c r="BI61" s="17">
        <v>-19.899999999999999</v>
      </c>
      <c r="BJ61" s="17">
        <v>-33.42</v>
      </c>
      <c r="BK61" s="17">
        <v>-41.19</v>
      </c>
      <c r="BL61" s="17">
        <v>-46.36</v>
      </c>
      <c r="BM61" s="20">
        <f t="shared" si="13"/>
        <v>-2726.810000000004</v>
      </c>
      <c r="BN61" s="20">
        <f t="shared" si="11"/>
        <v>-2760.9900000000043</v>
      </c>
      <c r="BO61" s="20">
        <f t="shared" si="11"/>
        <v>-2971.6099999999983</v>
      </c>
      <c r="BP61" s="20">
        <f t="shared" si="11"/>
        <v>-3275.8800000000015</v>
      </c>
      <c r="BQ61" s="20">
        <f t="shared" si="11"/>
        <v>-13857.759999999989</v>
      </c>
      <c r="BR61" s="20">
        <f t="shared" si="11"/>
        <v>-5161.7099999999982</v>
      </c>
      <c r="BS61" s="20">
        <f t="shared" si="11"/>
        <v>-3383.4900000000021</v>
      </c>
      <c r="BT61" s="20">
        <f t="shared" si="11"/>
        <v>-3483.380000000001</v>
      </c>
      <c r="BU61" s="20">
        <f t="shared" si="11"/>
        <v>-1615.5299999999938</v>
      </c>
      <c r="BV61" s="20">
        <f t="shared" si="11"/>
        <v>-2709.2800000000011</v>
      </c>
      <c r="BW61" s="20">
        <f t="shared" si="11"/>
        <v>-3333.1100000000047</v>
      </c>
      <c r="BX61" s="20">
        <f t="shared" si="11"/>
        <v>-3745.5399999999959</v>
      </c>
      <c r="BY61" s="17">
        <f t="shared" si="3"/>
        <v>-36228.429999999993</v>
      </c>
      <c r="BZ61" s="17">
        <f t="shared" si="4"/>
        <v>-1811.4200000000005</v>
      </c>
      <c r="CA61" s="17">
        <f t="shared" si="5"/>
        <v>-10985.240000000002</v>
      </c>
      <c r="CB61" s="17">
        <f t="shared" si="6"/>
        <v>-49025.09</v>
      </c>
    </row>
    <row r="62" spans="1:80" x14ac:dyDescent="0.25">
      <c r="A62" t="str">
        <f t="shared" si="9"/>
        <v>TAU.GHO</v>
      </c>
      <c r="B62" s="1" t="s">
        <v>31</v>
      </c>
      <c r="C62" s="1" t="s">
        <v>101</v>
      </c>
      <c r="D62" s="1" t="s">
        <v>101</v>
      </c>
      <c r="E62" s="17">
        <v>436.60000000000218</v>
      </c>
      <c r="F62" s="17">
        <v>360.42000000000189</v>
      </c>
      <c r="G62" s="17">
        <v>315.18999999999869</v>
      </c>
      <c r="H62" s="17">
        <v>441.95000000000073</v>
      </c>
      <c r="I62" s="17">
        <v>1758.570000000007</v>
      </c>
      <c r="J62" s="17">
        <v>1302.679999999993</v>
      </c>
      <c r="K62" s="17">
        <v>879.33999999999651</v>
      </c>
      <c r="L62" s="17">
        <v>615.60000000000582</v>
      </c>
      <c r="M62" s="17">
        <v>344.02000000000044</v>
      </c>
      <c r="N62" s="17">
        <v>411.44999999999709</v>
      </c>
      <c r="O62" s="17">
        <v>542.43000000000029</v>
      </c>
      <c r="P62" s="17">
        <v>775.56000000001222</v>
      </c>
      <c r="Q62" s="20">
        <v>21.829999999999927</v>
      </c>
      <c r="R62" s="20">
        <v>18.019999999999982</v>
      </c>
      <c r="S62" s="20">
        <v>15.759999999999991</v>
      </c>
      <c r="T62" s="20">
        <v>22.099999999999909</v>
      </c>
      <c r="U62" s="20">
        <v>87.920000000000073</v>
      </c>
      <c r="V62" s="20">
        <v>65.129999999999654</v>
      </c>
      <c r="W62" s="20">
        <v>43.970000000000255</v>
      </c>
      <c r="X62" s="20">
        <v>30.7800000000002</v>
      </c>
      <c r="Y62" s="20">
        <v>17.200000000000045</v>
      </c>
      <c r="Z62" s="20">
        <v>20.57000000000005</v>
      </c>
      <c r="AA62" s="20">
        <v>27.119999999999891</v>
      </c>
      <c r="AB62" s="20">
        <v>38.769999999999982</v>
      </c>
      <c r="AC62" s="17">
        <v>129.17999999999938</v>
      </c>
      <c r="AD62" s="17">
        <v>106.01999999999953</v>
      </c>
      <c r="AE62" s="17">
        <v>92.240000000000236</v>
      </c>
      <c r="AF62" s="17">
        <v>128.58000000000084</v>
      </c>
      <c r="AG62" s="17">
        <v>508.75</v>
      </c>
      <c r="AH62" s="17">
        <v>374.63999999999942</v>
      </c>
      <c r="AI62" s="17">
        <v>251.27000000000044</v>
      </c>
      <c r="AJ62" s="17">
        <v>174.59000000000015</v>
      </c>
      <c r="AK62" s="17">
        <v>96.840000000000146</v>
      </c>
      <c r="AL62" s="17">
        <v>114.88999999999942</v>
      </c>
      <c r="AM62" s="17">
        <v>150.19999999999982</v>
      </c>
      <c r="AN62" s="17">
        <v>213</v>
      </c>
      <c r="AO62" s="20">
        <f t="shared" si="12"/>
        <v>587.61000000000149</v>
      </c>
      <c r="AP62" s="20">
        <f t="shared" si="10"/>
        <v>484.4600000000014</v>
      </c>
      <c r="AQ62" s="20">
        <f t="shared" si="10"/>
        <v>423.18999999999892</v>
      </c>
      <c r="AR62" s="20">
        <f t="shared" si="10"/>
        <v>592.63000000000147</v>
      </c>
      <c r="AS62" s="20">
        <f t="shared" si="10"/>
        <v>2355.2400000000071</v>
      </c>
      <c r="AT62" s="20">
        <f t="shared" si="10"/>
        <v>1742.4499999999921</v>
      </c>
      <c r="AU62" s="20">
        <f t="shared" si="10"/>
        <v>1174.5799999999972</v>
      </c>
      <c r="AV62" s="20">
        <f t="shared" si="10"/>
        <v>820.97000000000617</v>
      </c>
      <c r="AW62" s="20">
        <f t="shared" si="10"/>
        <v>458.06000000000063</v>
      </c>
      <c r="AX62" s="20">
        <f t="shared" si="10"/>
        <v>546.90999999999656</v>
      </c>
      <c r="AY62" s="20">
        <f t="shared" si="10"/>
        <v>719.75</v>
      </c>
      <c r="AZ62" s="20">
        <f t="shared" si="10"/>
        <v>1027.3300000000122</v>
      </c>
      <c r="BA62" s="17">
        <v>7.25</v>
      </c>
      <c r="BB62" s="17">
        <v>5.98</v>
      </c>
      <c r="BC62" s="17">
        <v>5.23</v>
      </c>
      <c r="BD62" s="17">
        <v>7.34</v>
      </c>
      <c r="BE62" s="17">
        <v>29.2</v>
      </c>
      <c r="BF62" s="17">
        <v>21.63</v>
      </c>
      <c r="BG62" s="17">
        <v>14.6</v>
      </c>
      <c r="BH62" s="17">
        <v>10.220000000000001</v>
      </c>
      <c r="BI62" s="17">
        <v>5.71</v>
      </c>
      <c r="BJ62" s="17">
        <v>6.83</v>
      </c>
      <c r="BK62" s="17">
        <v>9.01</v>
      </c>
      <c r="BL62" s="17">
        <v>12.88</v>
      </c>
      <c r="BM62" s="20">
        <f t="shared" si="13"/>
        <v>594.86000000000149</v>
      </c>
      <c r="BN62" s="20">
        <f t="shared" si="11"/>
        <v>490.44000000000142</v>
      </c>
      <c r="BO62" s="20">
        <f t="shared" si="11"/>
        <v>428.41999999999894</v>
      </c>
      <c r="BP62" s="20">
        <f t="shared" si="11"/>
        <v>599.97000000000151</v>
      </c>
      <c r="BQ62" s="20">
        <f t="shared" si="11"/>
        <v>2384.4400000000069</v>
      </c>
      <c r="BR62" s="20">
        <f t="shared" si="11"/>
        <v>1764.0799999999922</v>
      </c>
      <c r="BS62" s="20">
        <f t="shared" si="11"/>
        <v>1189.1799999999971</v>
      </c>
      <c r="BT62" s="20">
        <f t="shared" si="11"/>
        <v>831.19000000000619</v>
      </c>
      <c r="BU62" s="20">
        <f t="shared" si="11"/>
        <v>463.77000000000061</v>
      </c>
      <c r="BV62" s="20">
        <f t="shared" si="11"/>
        <v>553.7399999999966</v>
      </c>
      <c r="BW62" s="20">
        <f t="shared" si="11"/>
        <v>728.76</v>
      </c>
      <c r="BX62" s="20">
        <f t="shared" si="11"/>
        <v>1040.2100000000123</v>
      </c>
      <c r="BY62" s="17">
        <f t="shared" si="3"/>
        <v>8183.8100000000159</v>
      </c>
      <c r="BZ62" s="17">
        <f t="shared" si="4"/>
        <v>409.16999999999996</v>
      </c>
      <c r="CA62" s="17">
        <f t="shared" si="5"/>
        <v>2476.0799999999995</v>
      </c>
      <c r="CB62" s="17">
        <f t="shared" si="6"/>
        <v>11069.060000000014</v>
      </c>
    </row>
    <row r="63" spans="1:80" x14ac:dyDescent="0.25">
      <c r="A63" t="str">
        <f t="shared" si="9"/>
        <v>CPW.GN1</v>
      </c>
      <c r="B63" s="1" t="s">
        <v>102</v>
      </c>
      <c r="C63" s="1" t="s">
        <v>103</v>
      </c>
      <c r="D63" s="1" t="s">
        <v>103</v>
      </c>
      <c r="E63" s="17">
        <v>7157.0499999999302</v>
      </c>
      <c r="F63" s="17">
        <v>6490.6899999999441</v>
      </c>
      <c r="G63" s="17">
        <v>6095.5599999999395</v>
      </c>
      <c r="H63" s="17">
        <v>8073.9599999999627</v>
      </c>
      <c r="I63" s="17">
        <v>20891.060000000056</v>
      </c>
      <c r="J63" s="17">
        <v>8283.0799999999581</v>
      </c>
      <c r="K63" s="17">
        <v>6797.2299999999814</v>
      </c>
      <c r="L63" s="17">
        <v>6698.0800000000745</v>
      </c>
      <c r="M63" s="17">
        <v>4702.8399999999674</v>
      </c>
      <c r="N63" s="17">
        <v>5381.2299999999814</v>
      </c>
      <c r="O63" s="17">
        <v>8094.8200000000652</v>
      </c>
      <c r="P63" s="17">
        <v>10018.469999999972</v>
      </c>
      <c r="Q63" s="20">
        <v>357.85000000000036</v>
      </c>
      <c r="R63" s="20">
        <v>324.52999999999884</v>
      </c>
      <c r="S63" s="20">
        <v>304.77999999999884</v>
      </c>
      <c r="T63" s="20">
        <v>403.70000000000073</v>
      </c>
      <c r="U63" s="20">
        <v>1044.5499999999993</v>
      </c>
      <c r="V63" s="20">
        <v>414.14999999999964</v>
      </c>
      <c r="W63" s="20">
        <v>339.86999999999989</v>
      </c>
      <c r="X63" s="20">
        <v>334.89999999999964</v>
      </c>
      <c r="Y63" s="20">
        <v>235.15000000000055</v>
      </c>
      <c r="Z63" s="20">
        <v>269.0600000000004</v>
      </c>
      <c r="AA63" s="20">
        <v>404.75</v>
      </c>
      <c r="AB63" s="20">
        <v>500.92000000000007</v>
      </c>
      <c r="AC63" s="17">
        <v>2117.5400000000009</v>
      </c>
      <c r="AD63" s="17">
        <v>1909.3699999999953</v>
      </c>
      <c r="AE63" s="17">
        <v>1783.7799999999988</v>
      </c>
      <c r="AF63" s="17">
        <v>2349.010000000002</v>
      </c>
      <c r="AG63" s="17">
        <v>6043.6399999999849</v>
      </c>
      <c r="AH63" s="17">
        <v>2382.1699999999983</v>
      </c>
      <c r="AI63" s="17">
        <v>1942.2799999999988</v>
      </c>
      <c r="AJ63" s="17">
        <v>1899.7199999999939</v>
      </c>
      <c r="AK63" s="17">
        <v>1323.8500000000022</v>
      </c>
      <c r="AL63" s="17">
        <v>1502.6500000000015</v>
      </c>
      <c r="AM63" s="17">
        <v>2241.4799999999959</v>
      </c>
      <c r="AN63" s="17">
        <v>2751.5</v>
      </c>
      <c r="AO63" s="20">
        <f t="shared" si="12"/>
        <v>9632.4399999999314</v>
      </c>
      <c r="AP63" s="20">
        <f t="shared" si="10"/>
        <v>8724.5899999999383</v>
      </c>
      <c r="AQ63" s="20">
        <f t="shared" si="10"/>
        <v>8184.1199999999371</v>
      </c>
      <c r="AR63" s="20">
        <f t="shared" si="10"/>
        <v>10826.669999999966</v>
      </c>
      <c r="AS63" s="20">
        <f t="shared" si="10"/>
        <v>27979.25000000004</v>
      </c>
      <c r="AT63" s="20">
        <f t="shared" si="10"/>
        <v>11079.399999999956</v>
      </c>
      <c r="AU63" s="20">
        <f t="shared" si="10"/>
        <v>9079.3799999999792</v>
      </c>
      <c r="AV63" s="20">
        <f t="shared" si="10"/>
        <v>8932.700000000068</v>
      </c>
      <c r="AW63" s="20">
        <f t="shared" si="10"/>
        <v>6261.8399999999701</v>
      </c>
      <c r="AX63" s="20">
        <f t="shared" si="10"/>
        <v>7152.9399999999832</v>
      </c>
      <c r="AY63" s="20">
        <f t="shared" si="10"/>
        <v>10741.050000000061</v>
      </c>
      <c r="AZ63" s="20">
        <f t="shared" si="10"/>
        <v>13270.889999999972</v>
      </c>
      <c r="BA63" s="17">
        <v>118.83</v>
      </c>
      <c r="BB63" s="17">
        <v>107.76</v>
      </c>
      <c r="BC63" s="17">
        <v>101.2</v>
      </c>
      <c r="BD63" s="17">
        <v>134.05000000000001</v>
      </c>
      <c r="BE63" s="17">
        <v>346.85</v>
      </c>
      <c r="BF63" s="17">
        <v>137.52000000000001</v>
      </c>
      <c r="BG63" s="17">
        <v>112.85</v>
      </c>
      <c r="BH63" s="17">
        <v>111.21</v>
      </c>
      <c r="BI63" s="17">
        <v>78.08</v>
      </c>
      <c r="BJ63" s="17">
        <v>89.34</v>
      </c>
      <c r="BK63" s="17">
        <v>134.4</v>
      </c>
      <c r="BL63" s="17">
        <v>166.33</v>
      </c>
      <c r="BM63" s="20">
        <f t="shared" si="13"/>
        <v>9751.2699999999313</v>
      </c>
      <c r="BN63" s="20">
        <f t="shared" si="11"/>
        <v>8832.3499999999385</v>
      </c>
      <c r="BO63" s="20">
        <f t="shared" si="11"/>
        <v>8285.3199999999379</v>
      </c>
      <c r="BP63" s="20">
        <f t="shared" si="11"/>
        <v>10960.719999999965</v>
      </c>
      <c r="BQ63" s="20">
        <f t="shared" si="11"/>
        <v>28326.100000000039</v>
      </c>
      <c r="BR63" s="20">
        <f t="shared" si="11"/>
        <v>11216.919999999956</v>
      </c>
      <c r="BS63" s="20">
        <f t="shared" si="11"/>
        <v>9192.2299999999796</v>
      </c>
      <c r="BT63" s="20">
        <f t="shared" si="11"/>
        <v>9043.9100000000672</v>
      </c>
      <c r="BU63" s="20">
        <f t="shared" si="11"/>
        <v>6339.9199999999701</v>
      </c>
      <c r="BV63" s="20">
        <f t="shared" si="11"/>
        <v>7242.2799999999834</v>
      </c>
      <c r="BW63" s="20">
        <f t="shared" si="11"/>
        <v>10875.450000000061</v>
      </c>
      <c r="BX63" s="20">
        <f t="shared" si="11"/>
        <v>13437.219999999972</v>
      </c>
      <c r="BY63" s="17">
        <f t="shared" si="3"/>
        <v>98684.069999999832</v>
      </c>
      <c r="BZ63" s="17">
        <f t="shared" si="4"/>
        <v>4934.2099999999982</v>
      </c>
      <c r="CA63" s="17">
        <f t="shared" si="5"/>
        <v>29885.409999999974</v>
      </c>
      <c r="CB63" s="17">
        <f t="shared" si="6"/>
        <v>133503.68999999977</v>
      </c>
    </row>
    <row r="64" spans="1:80" x14ac:dyDescent="0.25">
      <c r="A64" t="str">
        <f t="shared" si="9"/>
        <v>CPW.GN2</v>
      </c>
      <c r="B64" s="1" t="s">
        <v>102</v>
      </c>
      <c r="C64" s="1" t="s">
        <v>104</v>
      </c>
      <c r="D64" s="1" t="s">
        <v>104</v>
      </c>
      <c r="E64" s="17">
        <v>8816.3699999999953</v>
      </c>
      <c r="F64" s="17">
        <v>8052.5799999999581</v>
      </c>
      <c r="G64" s="17">
        <v>5970.0899999999674</v>
      </c>
      <c r="H64" s="17">
        <v>8607.7600000000093</v>
      </c>
      <c r="I64" s="17">
        <v>1888.7900000000081</v>
      </c>
      <c r="J64" s="17">
        <v>9153.9599999999627</v>
      </c>
      <c r="K64" s="17">
        <v>7991.5100000000093</v>
      </c>
      <c r="L64" s="17">
        <v>7816.2099999999627</v>
      </c>
      <c r="M64" s="17">
        <v>4851.0800000000163</v>
      </c>
      <c r="N64" s="17">
        <v>6257.5900000000838</v>
      </c>
      <c r="O64" s="17">
        <v>8323.6700000000419</v>
      </c>
      <c r="P64" s="17">
        <v>11772.409999999916</v>
      </c>
      <c r="Q64" s="20">
        <v>440.81999999999971</v>
      </c>
      <c r="R64" s="20">
        <v>402.63000000000102</v>
      </c>
      <c r="S64" s="20">
        <v>298.51000000000022</v>
      </c>
      <c r="T64" s="20">
        <v>430.38999999999942</v>
      </c>
      <c r="U64" s="20">
        <v>94.4399999999996</v>
      </c>
      <c r="V64" s="20">
        <v>457.70000000000073</v>
      </c>
      <c r="W64" s="20">
        <v>399.56999999999971</v>
      </c>
      <c r="X64" s="20">
        <v>390.80999999999949</v>
      </c>
      <c r="Y64" s="20">
        <v>242.54999999999927</v>
      </c>
      <c r="Z64" s="20">
        <v>312.8799999999992</v>
      </c>
      <c r="AA64" s="20">
        <v>416.1899999999996</v>
      </c>
      <c r="AB64" s="20">
        <v>588.61999999999898</v>
      </c>
      <c r="AC64" s="17">
        <v>2608.4899999999907</v>
      </c>
      <c r="AD64" s="17">
        <v>2368.8300000000017</v>
      </c>
      <c r="AE64" s="17">
        <v>1747.0599999999977</v>
      </c>
      <c r="AF64" s="17">
        <v>2504.3199999999997</v>
      </c>
      <c r="AG64" s="17">
        <v>546.40999999999985</v>
      </c>
      <c r="AH64" s="17">
        <v>2632.6300000000047</v>
      </c>
      <c r="AI64" s="17">
        <v>2283.5400000000009</v>
      </c>
      <c r="AJ64" s="17">
        <v>2216.8499999999985</v>
      </c>
      <c r="AK64" s="17">
        <v>1365.5699999999997</v>
      </c>
      <c r="AL64" s="17">
        <v>1747.3600000000006</v>
      </c>
      <c r="AM64" s="17">
        <v>2304.8500000000058</v>
      </c>
      <c r="AN64" s="17">
        <v>3233.1999999999971</v>
      </c>
      <c r="AO64" s="20">
        <f t="shared" si="12"/>
        <v>11865.679999999986</v>
      </c>
      <c r="AP64" s="20">
        <f t="shared" si="10"/>
        <v>10824.039999999961</v>
      </c>
      <c r="AQ64" s="20">
        <f t="shared" si="10"/>
        <v>8015.6599999999653</v>
      </c>
      <c r="AR64" s="20">
        <f t="shared" si="10"/>
        <v>11542.470000000008</v>
      </c>
      <c r="AS64" s="20">
        <f t="shared" si="10"/>
        <v>2529.6400000000076</v>
      </c>
      <c r="AT64" s="20">
        <f t="shared" si="10"/>
        <v>12244.289999999968</v>
      </c>
      <c r="AU64" s="20">
        <f t="shared" si="10"/>
        <v>10674.62000000001</v>
      </c>
      <c r="AV64" s="20">
        <f t="shared" si="10"/>
        <v>10423.869999999961</v>
      </c>
      <c r="AW64" s="20">
        <f t="shared" si="10"/>
        <v>6459.2000000000153</v>
      </c>
      <c r="AX64" s="20">
        <f t="shared" si="10"/>
        <v>8317.8300000000836</v>
      </c>
      <c r="AY64" s="20">
        <f t="shared" si="10"/>
        <v>11044.710000000046</v>
      </c>
      <c r="AZ64" s="20">
        <f t="shared" si="10"/>
        <v>15594.229999999912</v>
      </c>
      <c r="BA64" s="17">
        <v>146.38</v>
      </c>
      <c r="BB64" s="17">
        <v>133.69</v>
      </c>
      <c r="BC64" s="17">
        <v>99.12</v>
      </c>
      <c r="BD64" s="17">
        <v>142.91</v>
      </c>
      <c r="BE64" s="17">
        <v>31.36</v>
      </c>
      <c r="BF64" s="17">
        <v>151.97999999999999</v>
      </c>
      <c r="BG64" s="17">
        <v>132.68</v>
      </c>
      <c r="BH64" s="17">
        <v>129.77000000000001</v>
      </c>
      <c r="BI64" s="17">
        <v>80.540000000000006</v>
      </c>
      <c r="BJ64" s="17">
        <v>103.89</v>
      </c>
      <c r="BK64" s="17">
        <v>138.19999999999999</v>
      </c>
      <c r="BL64" s="17">
        <v>195.45</v>
      </c>
      <c r="BM64" s="20">
        <f t="shared" si="13"/>
        <v>12012.059999999985</v>
      </c>
      <c r="BN64" s="20">
        <f t="shared" si="11"/>
        <v>10957.729999999961</v>
      </c>
      <c r="BO64" s="20">
        <f t="shared" si="11"/>
        <v>8114.7799999999652</v>
      </c>
      <c r="BP64" s="20">
        <f t="shared" si="11"/>
        <v>11685.380000000008</v>
      </c>
      <c r="BQ64" s="20">
        <f t="shared" si="11"/>
        <v>2561.0000000000077</v>
      </c>
      <c r="BR64" s="20">
        <f t="shared" si="11"/>
        <v>12396.269999999968</v>
      </c>
      <c r="BS64" s="20">
        <f t="shared" si="11"/>
        <v>10807.30000000001</v>
      </c>
      <c r="BT64" s="20">
        <f t="shared" si="11"/>
        <v>10553.639999999961</v>
      </c>
      <c r="BU64" s="20">
        <f t="shared" si="11"/>
        <v>6539.7400000000152</v>
      </c>
      <c r="BV64" s="20">
        <f t="shared" si="11"/>
        <v>8421.720000000083</v>
      </c>
      <c r="BW64" s="20">
        <f t="shared" si="11"/>
        <v>11182.910000000047</v>
      </c>
      <c r="BX64" s="20">
        <f t="shared" si="11"/>
        <v>15789.679999999913</v>
      </c>
      <c r="BY64" s="17">
        <f t="shared" si="3"/>
        <v>89502.019999999931</v>
      </c>
      <c r="BZ64" s="17">
        <f t="shared" si="4"/>
        <v>4475.1099999999969</v>
      </c>
      <c r="CA64" s="17">
        <f t="shared" si="5"/>
        <v>27045.079999999998</v>
      </c>
      <c r="CB64" s="17">
        <f t="shared" si="6"/>
        <v>121022.20999999993</v>
      </c>
    </row>
    <row r="65" spans="1:80" x14ac:dyDescent="0.25">
      <c r="A65" t="str">
        <f t="shared" si="9"/>
        <v>EPDG.GN3</v>
      </c>
      <c r="B65" s="1" t="s">
        <v>105</v>
      </c>
      <c r="C65" s="1" t="s">
        <v>106</v>
      </c>
      <c r="D65" s="1" t="s">
        <v>106</v>
      </c>
      <c r="E65" s="17">
        <v>11526.229999999981</v>
      </c>
      <c r="F65" s="17">
        <v>10587.359999999986</v>
      </c>
      <c r="G65" s="17">
        <v>9381.5300000000279</v>
      </c>
      <c r="H65" s="17">
        <v>10711.920000000042</v>
      </c>
      <c r="I65" s="17">
        <v>32365.25</v>
      </c>
      <c r="J65" s="17">
        <v>12733.929999999935</v>
      </c>
      <c r="K65" s="17">
        <v>10275.089999999967</v>
      </c>
      <c r="L65" s="17">
        <v>10246.550000000047</v>
      </c>
      <c r="M65" s="17">
        <v>6986.75</v>
      </c>
      <c r="N65" s="17">
        <v>0</v>
      </c>
      <c r="O65" s="17">
        <v>8687.6199999999953</v>
      </c>
      <c r="P65" s="17">
        <v>14839.380000000121</v>
      </c>
      <c r="Q65" s="20">
        <v>576.30999999999949</v>
      </c>
      <c r="R65" s="20">
        <v>529.36999999999898</v>
      </c>
      <c r="S65" s="20">
        <v>469.07999999999993</v>
      </c>
      <c r="T65" s="20">
        <v>535.60000000000036</v>
      </c>
      <c r="U65" s="20">
        <v>1618.2599999999948</v>
      </c>
      <c r="V65" s="20">
        <v>636.69000000000051</v>
      </c>
      <c r="W65" s="20">
        <v>513.75999999999931</v>
      </c>
      <c r="X65" s="20">
        <v>512.33000000000084</v>
      </c>
      <c r="Y65" s="20">
        <v>349.33999999999924</v>
      </c>
      <c r="Z65" s="20">
        <v>0</v>
      </c>
      <c r="AA65" s="20">
        <v>434.38000000000011</v>
      </c>
      <c r="AB65" s="20">
        <v>741.97000000000116</v>
      </c>
      <c r="AC65" s="17">
        <v>3410.2599999999948</v>
      </c>
      <c r="AD65" s="17">
        <v>3114.4900000000052</v>
      </c>
      <c r="AE65" s="17">
        <v>2745.3799999999974</v>
      </c>
      <c r="AF65" s="17">
        <v>3116.5</v>
      </c>
      <c r="AG65" s="17">
        <v>9363.0499999999884</v>
      </c>
      <c r="AH65" s="17">
        <v>3662.2100000000064</v>
      </c>
      <c r="AI65" s="17">
        <v>2936.0599999999977</v>
      </c>
      <c r="AJ65" s="17">
        <v>2906.1500000000015</v>
      </c>
      <c r="AK65" s="17">
        <v>1966.7700000000004</v>
      </c>
      <c r="AL65" s="17">
        <v>0</v>
      </c>
      <c r="AM65" s="17">
        <v>2405.6299999999974</v>
      </c>
      <c r="AN65" s="17">
        <v>4075.5300000000061</v>
      </c>
      <c r="AO65" s="20">
        <f t="shared" si="12"/>
        <v>15512.799999999976</v>
      </c>
      <c r="AP65" s="20">
        <f t="shared" si="10"/>
        <v>14231.21999999999</v>
      </c>
      <c r="AQ65" s="20">
        <f t="shared" si="10"/>
        <v>12595.990000000025</v>
      </c>
      <c r="AR65" s="20">
        <f t="shared" si="10"/>
        <v>14364.020000000042</v>
      </c>
      <c r="AS65" s="20">
        <f t="shared" si="10"/>
        <v>43346.559999999983</v>
      </c>
      <c r="AT65" s="20">
        <f t="shared" si="10"/>
        <v>17032.829999999944</v>
      </c>
      <c r="AU65" s="20">
        <f t="shared" si="10"/>
        <v>13724.909999999963</v>
      </c>
      <c r="AV65" s="20">
        <f t="shared" si="10"/>
        <v>13665.03000000005</v>
      </c>
      <c r="AW65" s="20">
        <f t="shared" si="10"/>
        <v>9302.86</v>
      </c>
      <c r="AX65" s="20">
        <f t="shared" si="10"/>
        <v>0</v>
      </c>
      <c r="AY65" s="20">
        <f t="shared" si="10"/>
        <v>11527.629999999994</v>
      </c>
      <c r="AZ65" s="20">
        <f t="shared" si="10"/>
        <v>19656.880000000128</v>
      </c>
      <c r="BA65" s="17">
        <v>191.37</v>
      </c>
      <c r="BB65" s="17">
        <v>175.78</v>
      </c>
      <c r="BC65" s="17">
        <v>155.76</v>
      </c>
      <c r="BD65" s="17">
        <v>177.85</v>
      </c>
      <c r="BE65" s="17">
        <v>537.35</v>
      </c>
      <c r="BF65" s="17">
        <v>211.42</v>
      </c>
      <c r="BG65" s="17">
        <v>170.59</v>
      </c>
      <c r="BH65" s="17">
        <v>170.12</v>
      </c>
      <c r="BI65" s="17">
        <v>116</v>
      </c>
      <c r="BJ65" s="17">
        <v>0</v>
      </c>
      <c r="BK65" s="17">
        <v>144.24</v>
      </c>
      <c r="BL65" s="17">
        <v>246.37</v>
      </c>
      <c r="BM65" s="20">
        <f t="shared" si="13"/>
        <v>15704.169999999976</v>
      </c>
      <c r="BN65" s="20">
        <f t="shared" si="11"/>
        <v>14406.999999999991</v>
      </c>
      <c r="BO65" s="20">
        <f t="shared" si="11"/>
        <v>12751.750000000025</v>
      </c>
      <c r="BP65" s="20">
        <f t="shared" si="11"/>
        <v>14541.870000000043</v>
      </c>
      <c r="BQ65" s="20">
        <f t="shared" si="11"/>
        <v>43883.909999999982</v>
      </c>
      <c r="BR65" s="20">
        <f t="shared" si="11"/>
        <v>17244.249999999942</v>
      </c>
      <c r="BS65" s="20">
        <f t="shared" si="11"/>
        <v>13895.499999999964</v>
      </c>
      <c r="BT65" s="20">
        <f t="shared" si="11"/>
        <v>13835.150000000051</v>
      </c>
      <c r="BU65" s="20">
        <f t="shared" si="11"/>
        <v>9418.86</v>
      </c>
      <c r="BV65" s="20">
        <f t="shared" si="11"/>
        <v>0</v>
      </c>
      <c r="BW65" s="20">
        <f t="shared" si="11"/>
        <v>11671.869999999994</v>
      </c>
      <c r="BX65" s="20">
        <f t="shared" si="11"/>
        <v>19903.250000000127</v>
      </c>
      <c r="BY65" s="17">
        <f t="shared" si="3"/>
        <v>138341.6100000001</v>
      </c>
      <c r="BZ65" s="17">
        <f t="shared" si="4"/>
        <v>6917.0899999999947</v>
      </c>
      <c r="CA65" s="17">
        <f t="shared" si="5"/>
        <v>41998.879999999997</v>
      </c>
      <c r="CB65" s="17">
        <f t="shared" si="6"/>
        <v>187257.58000000007</v>
      </c>
    </row>
    <row r="66" spans="1:80" x14ac:dyDescent="0.25">
      <c r="A66" t="str">
        <f t="shared" si="9"/>
        <v>CGEI.GPEC</v>
      </c>
      <c r="B66" s="1" t="s">
        <v>653</v>
      </c>
      <c r="C66" s="1" t="s">
        <v>108</v>
      </c>
      <c r="D66" s="1" t="s">
        <v>108</v>
      </c>
      <c r="E66" s="17">
        <v>-330.29999999999927</v>
      </c>
      <c r="F66" s="17">
        <v>-419.74999999999636</v>
      </c>
      <c r="G66" s="17">
        <v>-362.48999999999796</v>
      </c>
      <c r="H66" s="17">
        <v>-448.12999999999738</v>
      </c>
      <c r="I66" s="17">
        <v>-844.13000000000466</v>
      </c>
      <c r="J66" s="17">
        <v>-585.30999999999767</v>
      </c>
      <c r="K66" s="17">
        <v>-372.22999999999956</v>
      </c>
      <c r="L66" s="17">
        <v>-315.08000000000175</v>
      </c>
      <c r="M66" s="17">
        <v>-240.26000000000204</v>
      </c>
      <c r="N66" s="17">
        <v>-200.02999999999884</v>
      </c>
      <c r="O66" s="17">
        <v>-453.63000000000466</v>
      </c>
      <c r="P66" s="17">
        <v>-484.05000000000291</v>
      </c>
      <c r="Q66" s="20">
        <v>-16.519999999999982</v>
      </c>
      <c r="R66" s="20">
        <v>-20.990000000000009</v>
      </c>
      <c r="S66" s="20">
        <v>-18.119999999999891</v>
      </c>
      <c r="T66" s="20">
        <v>-22.399999999999864</v>
      </c>
      <c r="U66" s="20">
        <v>-42.210000000000036</v>
      </c>
      <c r="V66" s="20">
        <v>-29.269999999999982</v>
      </c>
      <c r="W66" s="20">
        <v>-18.6099999999999</v>
      </c>
      <c r="X66" s="20">
        <v>-15.75</v>
      </c>
      <c r="Y66" s="20">
        <v>-12.009999999999991</v>
      </c>
      <c r="Z66" s="20">
        <v>-10</v>
      </c>
      <c r="AA66" s="20">
        <v>-22.680000000000064</v>
      </c>
      <c r="AB66" s="20">
        <v>-24.200000000000045</v>
      </c>
      <c r="AC66" s="17">
        <v>-97.729999999999563</v>
      </c>
      <c r="AD66" s="17">
        <v>-123.47999999999956</v>
      </c>
      <c r="AE66" s="17">
        <v>-106.06999999999971</v>
      </c>
      <c r="AF66" s="17">
        <v>-130.36999999999989</v>
      </c>
      <c r="AG66" s="17">
        <v>-244.20000000000073</v>
      </c>
      <c r="AH66" s="17">
        <v>-168.34000000000015</v>
      </c>
      <c r="AI66" s="17">
        <v>-106.35999999999967</v>
      </c>
      <c r="AJ66" s="17">
        <v>-89.369999999999891</v>
      </c>
      <c r="AK66" s="17">
        <v>-67.640000000000327</v>
      </c>
      <c r="AL66" s="17">
        <v>-55.860000000000127</v>
      </c>
      <c r="AM66" s="17">
        <v>-125.60999999999967</v>
      </c>
      <c r="AN66" s="17">
        <v>-132.93999999999869</v>
      </c>
      <c r="AO66" s="20">
        <f t="shared" si="12"/>
        <v>-444.54999999999882</v>
      </c>
      <c r="AP66" s="20">
        <f t="shared" si="10"/>
        <v>-564.21999999999593</v>
      </c>
      <c r="AQ66" s="20">
        <f t="shared" si="10"/>
        <v>-486.67999999999756</v>
      </c>
      <c r="AR66" s="20">
        <f t="shared" si="10"/>
        <v>-600.89999999999714</v>
      </c>
      <c r="AS66" s="20">
        <f t="shared" si="10"/>
        <v>-1130.5400000000054</v>
      </c>
      <c r="AT66" s="20">
        <f t="shared" si="10"/>
        <v>-782.9199999999978</v>
      </c>
      <c r="AU66" s="20">
        <f t="shared" si="10"/>
        <v>-497.19999999999914</v>
      </c>
      <c r="AV66" s="20">
        <f t="shared" si="10"/>
        <v>-420.20000000000164</v>
      </c>
      <c r="AW66" s="20">
        <f t="shared" si="10"/>
        <v>-319.91000000000236</v>
      </c>
      <c r="AX66" s="20">
        <f t="shared" si="10"/>
        <v>-265.88999999999896</v>
      </c>
      <c r="AY66" s="20">
        <f t="shared" si="10"/>
        <v>-601.92000000000439</v>
      </c>
      <c r="AZ66" s="20">
        <f t="shared" si="10"/>
        <v>-641.19000000000165</v>
      </c>
      <c r="BA66" s="17">
        <v>-5.48</v>
      </c>
      <c r="BB66" s="17">
        <v>-6.97</v>
      </c>
      <c r="BC66" s="17">
        <v>-6.02</v>
      </c>
      <c r="BD66" s="17">
        <v>-7.44</v>
      </c>
      <c r="BE66" s="17">
        <v>-14.01</v>
      </c>
      <c r="BF66" s="17">
        <v>-9.7200000000000006</v>
      </c>
      <c r="BG66" s="17">
        <v>-6.18</v>
      </c>
      <c r="BH66" s="17">
        <v>-5.23</v>
      </c>
      <c r="BI66" s="17">
        <v>-3.99</v>
      </c>
      <c r="BJ66" s="17">
        <v>-3.32</v>
      </c>
      <c r="BK66" s="17">
        <v>-7.53</v>
      </c>
      <c r="BL66" s="17">
        <v>-8.0399999999999991</v>
      </c>
      <c r="BM66" s="20">
        <f t="shared" si="13"/>
        <v>-450.02999999999884</v>
      </c>
      <c r="BN66" s="20">
        <f t="shared" si="11"/>
        <v>-571.18999999999596</v>
      </c>
      <c r="BO66" s="20">
        <f t="shared" si="11"/>
        <v>-492.69999999999754</v>
      </c>
      <c r="BP66" s="20">
        <f t="shared" si="11"/>
        <v>-608.33999999999719</v>
      </c>
      <c r="BQ66" s="20">
        <f t="shared" si="11"/>
        <v>-1144.5500000000054</v>
      </c>
      <c r="BR66" s="20">
        <f t="shared" si="11"/>
        <v>-792.63999999999783</v>
      </c>
      <c r="BS66" s="20">
        <f t="shared" si="11"/>
        <v>-503.37999999999914</v>
      </c>
      <c r="BT66" s="20">
        <f t="shared" si="11"/>
        <v>-425.43000000000166</v>
      </c>
      <c r="BU66" s="20">
        <f t="shared" si="11"/>
        <v>-323.90000000000236</v>
      </c>
      <c r="BV66" s="20">
        <f t="shared" si="11"/>
        <v>-269.20999999999896</v>
      </c>
      <c r="BW66" s="20">
        <f t="shared" si="11"/>
        <v>-609.45000000000437</v>
      </c>
      <c r="BX66" s="20">
        <f t="shared" si="11"/>
        <v>-649.23000000000161</v>
      </c>
      <c r="BY66" s="17">
        <f t="shared" si="3"/>
        <v>-5055.3900000000031</v>
      </c>
      <c r="BZ66" s="17">
        <f t="shared" si="4"/>
        <v>-252.75999999999976</v>
      </c>
      <c r="CA66" s="17">
        <f t="shared" si="5"/>
        <v>-1531.899999999998</v>
      </c>
      <c r="CB66" s="17">
        <f t="shared" si="6"/>
        <v>-6840.05</v>
      </c>
    </row>
    <row r="67" spans="1:80" x14ac:dyDescent="0.25">
      <c r="A67" t="str">
        <f t="shared" si="9"/>
        <v>NXI.GWW1</v>
      </c>
      <c r="B67" s="1" t="s">
        <v>150</v>
      </c>
      <c r="C67" s="1" t="s">
        <v>110</v>
      </c>
      <c r="D67" s="1" t="s">
        <v>110</v>
      </c>
      <c r="E67" s="17">
        <v>1154.369999999999</v>
      </c>
      <c r="F67" s="17">
        <v>1163.0100000000002</v>
      </c>
      <c r="G67" s="17">
        <v>1312.4599999999991</v>
      </c>
      <c r="H67" s="17">
        <v>1471</v>
      </c>
      <c r="I67" s="17">
        <v>1669.1200000000026</v>
      </c>
      <c r="J67" s="17">
        <v>969.63999999999942</v>
      </c>
      <c r="K67" s="17">
        <v>856.6299999999992</v>
      </c>
      <c r="L67" s="17">
        <v>786.78000000000088</v>
      </c>
      <c r="M67" s="17">
        <v>521.26000000000022</v>
      </c>
      <c r="N67" s="17">
        <v>909.92000000000007</v>
      </c>
      <c r="O67" s="17">
        <v>1377.1599999999985</v>
      </c>
      <c r="P67" s="17">
        <v>1664.5900000000001</v>
      </c>
      <c r="Q67" s="20">
        <v>57.72</v>
      </c>
      <c r="R67" s="20">
        <v>58.150000000000006</v>
      </c>
      <c r="S67" s="20">
        <v>65.62</v>
      </c>
      <c r="T67" s="20">
        <v>73.55</v>
      </c>
      <c r="U67" s="20">
        <v>83.45</v>
      </c>
      <c r="V67" s="20">
        <v>48.48</v>
      </c>
      <c r="W67" s="20">
        <v>42.829999999999984</v>
      </c>
      <c r="X67" s="20">
        <v>39.33</v>
      </c>
      <c r="Y67" s="20">
        <v>26.060000000000009</v>
      </c>
      <c r="Z67" s="20">
        <v>45.5</v>
      </c>
      <c r="AA67" s="20">
        <v>68.859999999999985</v>
      </c>
      <c r="AB67" s="20">
        <v>83.230000000000018</v>
      </c>
      <c r="AC67" s="17">
        <v>341.53999999999996</v>
      </c>
      <c r="AD67" s="17">
        <v>342.12</v>
      </c>
      <c r="AE67" s="17">
        <v>384.08000000000004</v>
      </c>
      <c r="AF67" s="17">
        <v>427.96999999999997</v>
      </c>
      <c r="AG67" s="17">
        <v>482.86</v>
      </c>
      <c r="AH67" s="17">
        <v>278.86</v>
      </c>
      <c r="AI67" s="17">
        <v>244.78000000000009</v>
      </c>
      <c r="AJ67" s="17">
        <v>223.14999999999998</v>
      </c>
      <c r="AK67" s="17">
        <v>146.72999999999996</v>
      </c>
      <c r="AL67" s="17">
        <v>254.09000000000003</v>
      </c>
      <c r="AM67" s="17">
        <v>381.33999999999992</v>
      </c>
      <c r="AN67" s="17">
        <v>457.17000000000007</v>
      </c>
      <c r="AO67" s="20">
        <f t="shared" si="12"/>
        <v>1553.629999999999</v>
      </c>
      <c r="AP67" s="20">
        <f t="shared" si="10"/>
        <v>1563.2800000000002</v>
      </c>
      <c r="AQ67" s="20">
        <f t="shared" si="10"/>
        <v>1762.1599999999989</v>
      </c>
      <c r="AR67" s="20">
        <f t="shared" si="10"/>
        <v>1972.52</v>
      </c>
      <c r="AS67" s="20">
        <f t="shared" si="10"/>
        <v>2235.4300000000026</v>
      </c>
      <c r="AT67" s="20">
        <f t="shared" ref="AP67:AZ90" si="14">J67+V67+AH67</f>
        <v>1296.9799999999996</v>
      </c>
      <c r="AU67" s="20">
        <f t="shared" si="14"/>
        <v>1144.2399999999993</v>
      </c>
      <c r="AV67" s="20">
        <f t="shared" si="14"/>
        <v>1049.2600000000009</v>
      </c>
      <c r="AW67" s="20">
        <f t="shared" si="14"/>
        <v>694.05000000000018</v>
      </c>
      <c r="AX67" s="20">
        <f t="shared" si="14"/>
        <v>1209.5100000000002</v>
      </c>
      <c r="AY67" s="20">
        <f t="shared" si="14"/>
        <v>1827.3599999999983</v>
      </c>
      <c r="AZ67" s="20">
        <f t="shared" si="14"/>
        <v>2204.9900000000002</v>
      </c>
      <c r="BA67" s="17">
        <v>19.170000000000002</v>
      </c>
      <c r="BB67" s="17">
        <v>19.309999999999999</v>
      </c>
      <c r="BC67" s="17">
        <v>21.79</v>
      </c>
      <c r="BD67" s="17">
        <v>24.42</v>
      </c>
      <c r="BE67" s="17">
        <v>27.71</v>
      </c>
      <c r="BF67" s="17">
        <v>16.100000000000001</v>
      </c>
      <c r="BG67" s="17">
        <v>14.22</v>
      </c>
      <c r="BH67" s="17">
        <v>13.06</v>
      </c>
      <c r="BI67" s="17">
        <v>8.65</v>
      </c>
      <c r="BJ67" s="17">
        <v>15.11</v>
      </c>
      <c r="BK67" s="17">
        <v>22.86</v>
      </c>
      <c r="BL67" s="17">
        <v>27.64</v>
      </c>
      <c r="BM67" s="20">
        <f t="shared" si="13"/>
        <v>1572.799999999999</v>
      </c>
      <c r="BN67" s="20">
        <f t="shared" si="11"/>
        <v>1582.5900000000001</v>
      </c>
      <c r="BO67" s="20">
        <f t="shared" si="11"/>
        <v>1783.9499999999989</v>
      </c>
      <c r="BP67" s="20">
        <f t="shared" si="11"/>
        <v>1996.94</v>
      </c>
      <c r="BQ67" s="20">
        <f t="shared" si="11"/>
        <v>2263.1400000000026</v>
      </c>
      <c r="BR67" s="20">
        <f t="shared" ref="BN67:BX90" si="15">AT67+BF67</f>
        <v>1313.0799999999995</v>
      </c>
      <c r="BS67" s="20">
        <f t="shared" si="15"/>
        <v>1158.4599999999994</v>
      </c>
      <c r="BT67" s="20">
        <f t="shared" si="15"/>
        <v>1062.3200000000008</v>
      </c>
      <c r="BU67" s="20">
        <f t="shared" si="15"/>
        <v>702.70000000000016</v>
      </c>
      <c r="BV67" s="20">
        <f t="shared" si="15"/>
        <v>1224.6200000000001</v>
      </c>
      <c r="BW67" s="20">
        <f t="shared" si="15"/>
        <v>1850.2199999999982</v>
      </c>
      <c r="BX67" s="20">
        <f t="shared" si="15"/>
        <v>2232.63</v>
      </c>
      <c r="BY67" s="17">
        <f t="shared" si="3"/>
        <v>13855.939999999999</v>
      </c>
      <c r="BZ67" s="17">
        <f t="shared" si="4"/>
        <v>692.78000000000009</v>
      </c>
      <c r="CA67" s="17">
        <f t="shared" si="5"/>
        <v>4194.7300000000005</v>
      </c>
      <c r="CB67" s="17">
        <f t="shared" si="6"/>
        <v>18743.450000000004</v>
      </c>
    </row>
    <row r="68" spans="1:80" x14ac:dyDescent="0.25">
      <c r="A68" t="str">
        <f t="shared" si="9"/>
        <v>MPLP.HRM</v>
      </c>
      <c r="B68" s="1" t="s">
        <v>113</v>
      </c>
      <c r="C68" s="1" t="s">
        <v>114</v>
      </c>
      <c r="D68" s="1" t="s">
        <v>114</v>
      </c>
      <c r="E68" s="17">
        <v>-8590.210000000021</v>
      </c>
      <c r="F68" s="17">
        <v>-6921.7600000000093</v>
      </c>
      <c r="G68" s="17">
        <v>-6728.5400000000081</v>
      </c>
      <c r="H68" s="17">
        <v>-7635.9100000000035</v>
      </c>
      <c r="I68" s="17">
        <v>-28072.060000000056</v>
      </c>
      <c r="J68" s="17">
        <v>-3735.2300000000105</v>
      </c>
      <c r="K68" s="17">
        <v>-7050.7900000000373</v>
      </c>
      <c r="L68" s="17">
        <v>-6070.9900000000489</v>
      </c>
      <c r="M68" s="17">
        <v>-4620.0100000000093</v>
      </c>
      <c r="N68" s="17">
        <v>-3888.3800000000047</v>
      </c>
      <c r="O68" s="17">
        <v>-6951.8699999999953</v>
      </c>
      <c r="P68" s="17">
        <v>-10351.260000000009</v>
      </c>
      <c r="Q68" s="20">
        <v>-429.5099999999984</v>
      </c>
      <c r="R68" s="20">
        <v>-346.07999999999993</v>
      </c>
      <c r="S68" s="20">
        <v>-336.43000000000029</v>
      </c>
      <c r="T68" s="20">
        <v>-381.80000000000109</v>
      </c>
      <c r="U68" s="20">
        <v>-1403.5999999999985</v>
      </c>
      <c r="V68" s="20">
        <v>-186.75999999999931</v>
      </c>
      <c r="W68" s="20">
        <v>-352.53999999999905</v>
      </c>
      <c r="X68" s="20">
        <v>-303.54999999999927</v>
      </c>
      <c r="Y68" s="20">
        <v>-231</v>
      </c>
      <c r="Z68" s="20">
        <v>-194.40999999999985</v>
      </c>
      <c r="AA68" s="20">
        <v>-347.59000000000015</v>
      </c>
      <c r="AB68" s="20">
        <v>-517.56999999999971</v>
      </c>
      <c r="AC68" s="17">
        <v>-2541.5800000000017</v>
      </c>
      <c r="AD68" s="17">
        <v>-2036.1699999999983</v>
      </c>
      <c r="AE68" s="17">
        <v>-1969.010000000002</v>
      </c>
      <c r="AF68" s="17">
        <v>-2221.570000000007</v>
      </c>
      <c r="AG68" s="17">
        <v>-8121.070000000007</v>
      </c>
      <c r="AH68" s="17">
        <v>-1074.2299999999959</v>
      </c>
      <c r="AI68" s="17">
        <v>-2014.7299999999959</v>
      </c>
      <c r="AJ68" s="17">
        <v>-1721.8600000000006</v>
      </c>
      <c r="AK68" s="17">
        <v>-1300.5199999999968</v>
      </c>
      <c r="AL68" s="17">
        <v>-1085.7899999999936</v>
      </c>
      <c r="AM68" s="17">
        <v>-1925</v>
      </c>
      <c r="AN68" s="17">
        <v>-2842.8999999999942</v>
      </c>
      <c r="AO68" s="20">
        <f t="shared" si="12"/>
        <v>-11561.300000000021</v>
      </c>
      <c r="AP68" s="20">
        <f t="shared" si="14"/>
        <v>-9304.0100000000075</v>
      </c>
      <c r="AQ68" s="20">
        <f t="shared" si="14"/>
        <v>-9033.9800000000105</v>
      </c>
      <c r="AR68" s="20">
        <f t="shared" si="14"/>
        <v>-10239.280000000012</v>
      </c>
      <c r="AS68" s="20">
        <f t="shared" si="14"/>
        <v>-37596.730000000061</v>
      </c>
      <c r="AT68" s="20">
        <f t="shared" si="14"/>
        <v>-4996.2200000000057</v>
      </c>
      <c r="AU68" s="20">
        <f t="shared" si="14"/>
        <v>-9418.0600000000322</v>
      </c>
      <c r="AV68" s="20">
        <f t="shared" si="14"/>
        <v>-8096.4000000000487</v>
      </c>
      <c r="AW68" s="20">
        <f t="shared" si="14"/>
        <v>-6151.5300000000061</v>
      </c>
      <c r="AX68" s="20">
        <f t="shared" si="14"/>
        <v>-5168.5799999999981</v>
      </c>
      <c r="AY68" s="20">
        <f t="shared" si="14"/>
        <v>-9224.4599999999955</v>
      </c>
      <c r="AZ68" s="20">
        <f t="shared" si="14"/>
        <v>-13711.730000000003</v>
      </c>
      <c r="BA68" s="17">
        <v>-142.62</v>
      </c>
      <c r="BB68" s="17">
        <v>-114.92</v>
      </c>
      <c r="BC68" s="17">
        <v>-111.71</v>
      </c>
      <c r="BD68" s="17">
        <v>-126.78</v>
      </c>
      <c r="BE68" s="17">
        <v>-466.07</v>
      </c>
      <c r="BF68" s="17">
        <v>-62.02</v>
      </c>
      <c r="BG68" s="17">
        <v>-117.06</v>
      </c>
      <c r="BH68" s="17">
        <v>-100.8</v>
      </c>
      <c r="BI68" s="17">
        <v>-76.7</v>
      </c>
      <c r="BJ68" s="17">
        <v>-64.56</v>
      </c>
      <c r="BK68" s="17">
        <v>-115.42</v>
      </c>
      <c r="BL68" s="17">
        <v>-171.86</v>
      </c>
      <c r="BM68" s="20">
        <f t="shared" si="13"/>
        <v>-11703.920000000022</v>
      </c>
      <c r="BN68" s="20">
        <f t="shared" si="15"/>
        <v>-9418.9300000000076</v>
      </c>
      <c r="BO68" s="20">
        <f t="shared" si="15"/>
        <v>-9145.6900000000096</v>
      </c>
      <c r="BP68" s="20">
        <f t="shared" si="15"/>
        <v>-10366.060000000012</v>
      </c>
      <c r="BQ68" s="20">
        <f t="shared" si="15"/>
        <v>-38062.800000000061</v>
      </c>
      <c r="BR68" s="20">
        <f t="shared" si="15"/>
        <v>-5058.2400000000061</v>
      </c>
      <c r="BS68" s="20">
        <f t="shared" si="15"/>
        <v>-9535.1200000000317</v>
      </c>
      <c r="BT68" s="20">
        <f t="shared" si="15"/>
        <v>-8197.200000000048</v>
      </c>
      <c r="BU68" s="20">
        <f t="shared" si="15"/>
        <v>-6228.2300000000059</v>
      </c>
      <c r="BV68" s="20">
        <f t="shared" si="15"/>
        <v>-5233.1399999999985</v>
      </c>
      <c r="BW68" s="20">
        <f t="shared" si="15"/>
        <v>-9339.8799999999956</v>
      </c>
      <c r="BX68" s="20">
        <f t="shared" si="15"/>
        <v>-13883.590000000004</v>
      </c>
      <c r="BY68" s="17">
        <f t="shared" si="3"/>
        <v>-100617.01000000021</v>
      </c>
      <c r="BZ68" s="17">
        <f t="shared" si="4"/>
        <v>-5030.8399999999956</v>
      </c>
      <c r="CA68" s="17">
        <f t="shared" si="5"/>
        <v>-30524.94999999999</v>
      </c>
      <c r="CB68" s="17">
        <f t="shared" si="6"/>
        <v>-136172.80000000019</v>
      </c>
    </row>
    <row r="69" spans="1:80" x14ac:dyDescent="0.25">
      <c r="A69" t="str">
        <f t="shared" si="9"/>
        <v>TAU.HSH</v>
      </c>
      <c r="B69" s="1" t="s">
        <v>31</v>
      </c>
      <c r="C69" s="1" t="s">
        <v>115</v>
      </c>
      <c r="D69" s="1" t="s">
        <v>115</v>
      </c>
      <c r="E69" s="17">
        <v>451.56999999999971</v>
      </c>
      <c r="F69" s="17">
        <v>358.82999999999993</v>
      </c>
      <c r="G69" s="17">
        <v>296.86999999999898</v>
      </c>
      <c r="H69" s="17">
        <v>127.09999999999991</v>
      </c>
      <c r="I69" s="17">
        <v>1518.5800000000054</v>
      </c>
      <c r="J69" s="17">
        <v>940.54999999999927</v>
      </c>
      <c r="K69" s="17">
        <v>718.18999999999869</v>
      </c>
      <c r="L69" s="17">
        <v>462.25</v>
      </c>
      <c r="M69" s="17">
        <v>291.53999999999905</v>
      </c>
      <c r="N69" s="17">
        <v>343.38000000000102</v>
      </c>
      <c r="O69" s="17">
        <v>491.67000000000007</v>
      </c>
      <c r="P69" s="17">
        <v>693.38999999999942</v>
      </c>
      <c r="Q69" s="20">
        <v>22.579999999999984</v>
      </c>
      <c r="R69" s="20">
        <v>17.950000000000045</v>
      </c>
      <c r="S69" s="20">
        <v>14.850000000000023</v>
      </c>
      <c r="T69" s="20">
        <v>6.3500000000000227</v>
      </c>
      <c r="U69" s="20">
        <v>75.930000000000064</v>
      </c>
      <c r="V69" s="20">
        <v>47.030000000000086</v>
      </c>
      <c r="W69" s="20">
        <v>35.909999999999968</v>
      </c>
      <c r="X69" s="20">
        <v>23.110000000000014</v>
      </c>
      <c r="Y69" s="20">
        <v>14.579999999999984</v>
      </c>
      <c r="Z69" s="20">
        <v>17.159999999999968</v>
      </c>
      <c r="AA69" s="20">
        <v>24.590000000000032</v>
      </c>
      <c r="AB69" s="20">
        <v>34.669999999999959</v>
      </c>
      <c r="AC69" s="17">
        <v>133.61000000000013</v>
      </c>
      <c r="AD69" s="17">
        <v>105.55000000000018</v>
      </c>
      <c r="AE69" s="17">
        <v>86.880000000000109</v>
      </c>
      <c r="AF69" s="17">
        <v>36.979999999999905</v>
      </c>
      <c r="AG69" s="17">
        <v>439.31999999999971</v>
      </c>
      <c r="AH69" s="17">
        <v>270.48999999999978</v>
      </c>
      <c r="AI69" s="17">
        <v>205.22000000000025</v>
      </c>
      <c r="AJ69" s="17">
        <v>131.11000000000013</v>
      </c>
      <c r="AK69" s="17">
        <v>82.070000000000164</v>
      </c>
      <c r="AL69" s="17">
        <v>95.879999999999654</v>
      </c>
      <c r="AM69" s="17">
        <v>136.13999999999987</v>
      </c>
      <c r="AN69" s="17">
        <v>190.43000000000029</v>
      </c>
      <c r="AO69" s="20">
        <f t="shared" si="12"/>
        <v>607.75999999999976</v>
      </c>
      <c r="AP69" s="20">
        <f t="shared" si="14"/>
        <v>482.33000000000015</v>
      </c>
      <c r="AQ69" s="20">
        <f t="shared" si="14"/>
        <v>398.59999999999911</v>
      </c>
      <c r="AR69" s="20">
        <f t="shared" si="14"/>
        <v>170.42999999999984</v>
      </c>
      <c r="AS69" s="20">
        <f t="shared" si="14"/>
        <v>2033.8300000000052</v>
      </c>
      <c r="AT69" s="20">
        <f t="shared" si="14"/>
        <v>1258.0699999999993</v>
      </c>
      <c r="AU69" s="20">
        <f t="shared" si="14"/>
        <v>959.31999999999891</v>
      </c>
      <c r="AV69" s="20">
        <f t="shared" si="14"/>
        <v>616.47000000000014</v>
      </c>
      <c r="AW69" s="20">
        <f t="shared" si="14"/>
        <v>388.1899999999992</v>
      </c>
      <c r="AX69" s="20">
        <f t="shared" si="14"/>
        <v>456.42000000000064</v>
      </c>
      <c r="AY69" s="20">
        <f t="shared" si="14"/>
        <v>652.4</v>
      </c>
      <c r="AZ69" s="20">
        <f t="shared" si="14"/>
        <v>918.48999999999967</v>
      </c>
      <c r="BA69" s="17">
        <v>7.5</v>
      </c>
      <c r="BB69" s="17">
        <v>5.96</v>
      </c>
      <c r="BC69" s="17">
        <v>4.93</v>
      </c>
      <c r="BD69" s="17">
        <v>2.11</v>
      </c>
      <c r="BE69" s="17">
        <v>25.21</v>
      </c>
      <c r="BF69" s="17">
        <v>15.62</v>
      </c>
      <c r="BG69" s="17">
        <v>11.92</v>
      </c>
      <c r="BH69" s="17">
        <v>7.67</v>
      </c>
      <c r="BI69" s="17">
        <v>4.84</v>
      </c>
      <c r="BJ69" s="17">
        <v>5.7</v>
      </c>
      <c r="BK69" s="17">
        <v>8.16</v>
      </c>
      <c r="BL69" s="17">
        <v>11.51</v>
      </c>
      <c r="BM69" s="20">
        <f t="shared" si="13"/>
        <v>615.25999999999976</v>
      </c>
      <c r="BN69" s="20">
        <f t="shared" si="15"/>
        <v>488.29000000000013</v>
      </c>
      <c r="BO69" s="20">
        <f t="shared" si="15"/>
        <v>403.52999999999912</v>
      </c>
      <c r="BP69" s="20">
        <f t="shared" si="15"/>
        <v>172.53999999999985</v>
      </c>
      <c r="BQ69" s="20">
        <f t="shared" si="15"/>
        <v>2059.040000000005</v>
      </c>
      <c r="BR69" s="20">
        <f t="shared" si="15"/>
        <v>1273.6899999999991</v>
      </c>
      <c r="BS69" s="20">
        <f t="shared" si="15"/>
        <v>971.23999999999887</v>
      </c>
      <c r="BT69" s="20">
        <f t="shared" si="15"/>
        <v>624.1400000000001</v>
      </c>
      <c r="BU69" s="20">
        <f t="shared" si="15"/>
        <v>393.02999999999918</v>
      </c>
      <c r="BV69" s="20">
        <f t="shared" si="15"/>
        <v>462.12000000000063</v>
      </c>
      <c r="BW69" s="20">
        <f t="shared" si="15"/>
        <v>660.56</v>
      </c>
      <c r="BX69" s="20">
        <f t="shared" si="15"/>
        <v>929.99999999999966</v>
      </c>
      <c r="BY69" s="17">
        <f t="shared" ref="BY69:BY141" si="16">SUM(E69:P69)</f>
        <v>6693.9200000000019</v>
      </c>
      <c r="BZ69" s="17">
        <f t="shared" ref="BZ69:BZ141" si="17">SUM(Q69:AB69)</f>
        <v>334.71000000000015</v>
      </c>
      <c r="CA69" s="17">
        <f t="shared" si="5"/>
        <v>2024.8100000000004</v>
      </c>
      <c r="CB69" s="17">
        <f t="shared" si="6"/>
        <v>9053.4400000000023</v>
      </c>
    </row>
    <row r="70" spans="1:80" x14ac:dyDescent="0.25">
      <c r="A70" t="str">
        <f t="shared" si="9"/>
        <v>VQW.IEW1</v>
      </c>
      <c r="B70" s="1" t="s">
        <v>29</v>
      </c>
      <c r="C70" s="1" t="s">
        <v>116</v>
      </c>
      <c r="D70" s="1" t="s">
        <v>116</v>
      </c>
      <c r="E70" s="17">
        <v>3503.9399999999951</v>
      </c>
      <c r="F70" s="17">
        <v>2890.9700000000016</v>
      </c>
      <c r="G70" s="17">
        <v>3479.9000000000015</v>
      </c>
      <c r="H70" s="17">
        <v>3294.9199999999983</v>
      </c>
      <c r="I70" s="17">
        <v>2562.52</v>
      </c>
      <c r="J70" s="17">
        <v>2285.8499999999985</v>
      </c>
      <c r="K70" s="17">
        <v>2080.83</v>
      </c>
      <c r="L70" s="17">
        <v>1807.3899999999996</v>
      </c>
      <c r="M70" s="17">
        <v>1493.25</v>
      </c>
      <c r="N70" s="17">
        <v>2234.510000000002</v>
      </c>
      <c r="O70" s="17">
        <v>2718.3199999999997</v>
      </c>
      <c r="P70" s="17">
        <v>4212.0300000000061</v>
      </c>
      <c r="Q70" s="20">
        <v>175.20000000000002</v>
      </c>
      <c r="R70" s="20">
        <v>144.55000000000001</v>
      </c>
      <c r="S70" s="20">
        <v>173.99</v>
      </c>
      <c r="T70" s="20">
        <v>164.74</v>
      </c>
      <c r="U70" s="20">
        <v>128.11999999999998</v>
      </c>
      <c r="V70" s="20">
        <v>114.28999999999999</v>
      </c>
      <c r="W70" s="20">
        <v>104.04000000000002</v>
      </c>
      <c r="X70" s="20">
        <v>90.37</v>
      </c>
      <c r="Y70" s="20">
        <v>74.67</v>
      </c>
      <c r="Z70" s="20">
        <v>111.73</v>
      </c>
      <c r="AA70" s="20">
        <v>135.91999999999999</v>
      </c>
      <c r="AB70" s="20">
        <v>210.6</v>
      </c>
      <c r="AC70" s="17">
        <v>1036.6999999999998</v>
      </c>
      <c r="AD70" s="17">
        <v>850.44</v>
      </c>
      <c r="AE70" s="17">
        <v>1018.3399999999999</v>
      </c>
      <c r="AF70" s="17">
        <v>958.61999999999989</v>
      </c>
      <c r="AG70" s="17">
        <v>741.32</v>
      </c>
      <c r="AH70" s="17">
        <v>657.4</v>
      </c>
      <c r="AI70" s="17">
        <v>594.58999999999992</v>
      </c>
      <c r="AJ70" s="17">
        <v>512.61</v>
      </c>
      <c r="AK70" s="17">
        <v>420.35</v>
      </c>
      <c r="AL70" s="17">
        <v>623.96</v>
      </c>
      <c r="AM70" s="17">
        <v>752.70999999999992</v>
      </c>
      <c r="AN70" s="17">
        <v>1156.8</v>
      </c>
      <c r="AO70" s="20">
        <f t="shared" si="12"/>
        <v>4715.8399999999947</v>
      </c>
      <c r="AP70" s="20">
        <f t="shared" si="14"/>
        <v>3885.9600000000019</v>
      </c>
      <c r="AQ70" s="20">
        <f t="shared" si="14"/>
        <v>4672.2300000000014</v>
      </c>
      <c r="AR70" s="20">
        <f t="shared" si="14"/>
        <v>4418.2799999999979</v>
      </c>
      <c r="AS70" s="20">
        <f t="shared" si="14"/>
        <v>3431.96</v>
      </c>
      <c r="AT70" s="20">
        <f t="shared" si="14"/>
        <v>3057.5399999999986</v>
      </c>
      <c r="AU70" s="20">
        <f t="shared" si="14"/>
        <v>2779.46</v>
      </c>
      <c r="AV70" s="20">
        <f t="shared" si="14"/>
        <v>2410.37</v>
      </c>
      <c r="AW70" s="20">
        <f t="shared" si="14"/>
        <v>1988.27</v>
      </c>
      <c r="AX70" s="20">
        <f t="shared" si="14"/>
        <v>2970.2000000000021</v>
      </c>
      <c r="AY70" s="20">
        <f t="shared" si="14"/>
        <v>3606.95</v>
      </c>
      <c r="AZ70" s="20">
        <f t="shared" si="14"/>
        <v>5579.4300000000067</v>
      </c>
      <c r="BA70" s="17">
        <v>58.18</v>
      </c>
      <c r="BB70" s="17">
        <v>48</v>
      </c>
      <c r="BC70" s="17">
        <v>57.78</v>
      </c>
      <c r="BD70" s="17">
        <v>54.7</v>
      </c>
      <c r="BE70" s="17">
        <v>42.54</v>
      </c>
      <c r="BF70" s="17">
        <v>37.950000000000003</v>
      </c>
      <c r="BG70" s="17">
        <v>34.549999999999997</v>
      </c>
      <c r="BH70" s="17">
        <v>30.01</v>
      </c>
      <c r="BI70" s="17">
        <v>24.79</v>
      </c>
      <c r="BJ70" s="17">
        <v>37.1</v>
      </c>
      <c r="BK70" s="17">
        <v>45.13</v>
      </c>
      <c r="BL70" s="17">
        <v>69.930000000000007</v>
      </c>
      <c r="BM70" s="20">
        <f t="shared" si="13"/>
        <v>4774.019999999995</v>
      </c>
      <c r="BN70" s="20">
        <f t="shared" si="15"/>
        <v>3933.9600000000019</v>
      </c>
      <c r="BO70" s="20">
        <f t="shared" si="15"/>
        <v>4730.0100000000011</v>
      </c>
      <c r="BP70" s="20">
        <f t="shared" si="15"/>
        <v>4472.9799999999977</v>
      </c>
      <c r="BQ70" s="20">
        <f t="shared" si="15"/>
        <v>3474.5</v>
      </c>
      <c r="BR70" s="20">
        <f t="shared" si="15"/>
        <v>3095.4899999999984</v>
      </c>
      <c r="BS70" s="20">
        <f t="shared" si="15"/>
        <v>2814.01</v>
      </c>
      <c r="BT70" s="20">
        <f t="shared" si="15"/>
        <v>2440.38</v>
      </c>
      <c r="BU70" s="20">
        <f t="shared" si="15"/>
        <v>2013.06</v>
      </c>
      <c r="BV70" s="20">
        <f t="shared" si="15"/>
        <v>3007.300000000002</v>
      </c>
      <c r="BW70" s="20">
        <f t="shared" si="15"/>
        <v>3652.08</v>
      </c>
      <c r="BX70" s="20">
        <f t="shared" si="15"/>
        <v>5649.3600000000069</v>
      </c>
      <c r="BY70" s="17">
        <f t="shared" si="16"/>
        <v>32564.43</v>
      </c>
      <c r="BZ70" s="17">
        <f t="shared" si="17"/>
        <v>1628.2200000000003</v>
      </c>
      <c r="CA70" s="17">
        <f t="shared" ref="CA70:CA141" si="18">SUM(AC70:AN70,BA70:BL70)</f>
        <v>9864.5000000000018</v>
      </c>
      <c r="CB70" s="17">
        <f t="shared" ref="CB70:CB141" si="19">SUM(BM70:BX70)</f>
        <v>44057.150000000009</v>
      </c>
    </row>
    <row r="71" spans="1:80" x14ac:dyDescent="0.25">
      <c r="A71" t="str">
        <f t="shared" si="9"/>
        <v>VQW.IEW2</v>
      </c>
      <c r="B71" s="1" t="s">
        <v>29</v>
      </c>
      <c r="C71" s="1" t="s">
        <v>117</v>
      </c>
      <c r="D71" s="1" t="s">
        <v>117</v>
      </c>
      <c r="E71" s="17">
        <v>0</v>
      </c>
      <c r="F71" s="17">
        <v>107.31999999999971</v>
      </c>
      <c r="G71" s="17">
        <v>496.22000000000116</v>
      </c>
      <c r="H71" s="17">
        <v>371.13000000000102</v>
      </c>
      <c r="I71" s="17">
        <v>311.95000000000073</v>
      </c>
      <c r="J71" s="17">
        <v>182.80999999999949</v>
      </c>
      <c r="K71" s="17">
        <v>239.19999999999891</v>
      </c>
      <c r="L71" s="17">
        <v>283.35000000000036</v>
      </c>
      <c r="M71" s="17">
        <v>215.92000000000007</v>
      </c>
      <c r="N71" s="17">
        <v>449.11000000000058</v>
      </c>
      <c r="O71" s="17">
        <v>401.11999999999898</v>
      </c>
      <c r="P71" s="17">
        <v>653.77000000000044</v>
      </c>
      <c r="Q71" s="20">
        <v>0</v>
      </c>
      <c r="R71" s="20">
        <v>5.3700000000000045</v>
      </c>
      <c r="S71" s="20">
        <v>24.810000000000002</v>
      </c>
      <c r="T71" s="20">
        <v>18.550000000000011</v>
      </c>
      <c r="U71" s="20">
        <v>15.600000000000023</v>
      </c>
      <c r="V71" s="20">
        <v>9.1399999999999864</v>
      </c>
      <c r="W71" s="20">
        <v>11.960000000000008</v>
      </c>
      <c r="X71" s="20">
        <v>14.170000000000016</v>
      </c>
      <c r="Y71" s="20">
        <v>10.799999999999983</v>
      </c>
      <c r="Z71" s="20">
        <v>22.45999999999998</v>
      </c>
      <c r="AA71" s="20">
        <v>20.060000000000031</v>
      </c>
      <c r="AB71" s="20">
        <v>32.69</v>
      </c>
      <c r="AC71" s="17">
        <v>0</v>
      </c>
      <c r="AD71" s="17">
        <v>31.579999999999927</v>
      </c>
      <c r="AE71" s="17">
        <v>145.21000000000004</v>
      </c>
      <c r="AF71" s="17">
        <v>107.98000000000002</v>
      </c>
      <c r="AG71" s="17">
        <v>90.240000000000009</v>
      </c>
      <c r="AH71" s="17">
        <v>52.569999999999936</v>
      </c>
      <c r="AI71" s="17">
        <v>68.360000000000014</v>
      </c>
      <c r="AJ71" s="17">
        <v>80.369999999999891</v>
      </c>
      <c r="AK71" s="17">
        <v>60.779999999999973</v>
      </c>
      <c r="AL71" s="17">
        <v>125.39999999999986</v>
      </c>
      <c r="AM71" s="17">
        <v>111.06999999999994</v>
      </c>
      <c r="AN71" s="17">
        <v>179.55999999999995</v>
      </c>
      <c r="AO71" s="20">
        <f t="shared" si="12"/>
        <v>0</v>
      </c>
      <c r="AP71" s="20">
        <f t="shared" si="14"/>
        <v>144.26999999999964</v>
      </c>
      <c r="AQ71" s="20">
        <f t="shared" si="14"/>
        <v>666.24000000000115</v>
      </c>
      <c r="AR71" s="20">
        <f t="shared" si="14"/>
        <v>497.66000000000105</v>
      </c>
      <c r="AS71" s="20">
        <f t="shared" si="14"/>
        <v>417.79000000000076</v>
      </c>
      <c r="AT71" s="20">
        <f t="shared" si="14"/>
        <v>244.51999999999941</v>
      </c>
      <c r="AU71" s="20">
        <f t="shared" si="14"/>
        <v>319.51999999999896</v>
      </c>
      <c r="AV71" s="20">
        <f t="shared" si="14"/>
        <v>377.89000000000027</v>
      </c>
      <c r="AW71" s="20">
        <f t="shared" si="14"/>
        <v>287.5</v>
      </c>
      <c r="AX71" s="20">
        <f t="shared" si="14"/>
        <v>596.97000000000048</v>
      </c>
      <c r="AY71" s="20">
        <f t="shared" si="14"/>
        <v>532.24999999999898</v>
      </c>
      <c r="AZ71" s="20">
        <f t="shared" si="14"/>
        <v>866.02000000000044</v>
      </c>
      <c r="BA71" s="17">
        <v>0</v>
      </c>
      <c r="BB71" s="17">
        <v>1.78</v>
      </c>
      <c r="BC71" s="17">
        <v>8.24</v>
      </c>
      <c r="BD71" s="17">
        <v>6.16</v>
      </c>
      <c r="BE71" s="17">
        <v>5.18</v>
      </c>
      <c r="BF71" s="17">
        <v>3.04</v>
      </c>
      <c r="BG71" s="17">
        <v>3.97</v>
      </c>
      <c r="BH71" s="17">
        <v>4.7</v>
      </c>
      <c r="BI71" s="17">
        <v>3.58</v>
      </c>
      <c r="BJ71" s="17">
        <v>7.46</v>
      </c>
      <c r="BK71" s="17">
        <v>6.66</v>
      </c>
      <c r="BL71" s="17">
        <v>10.85</v>
      </c>
      <c r="BM71" s="20">
        <f t="shared" si="13"/>
        <v>0</v>
      </c>
      <c r="BN71" s="20">
        <f t="shared" si="15"/>
        <v>146.04999999999964</v>
      </c>
      <c r="BO71" s="20">
        <f t="shared" si="15"/>
        <v>674.48000000000116</v>
      </c>
      <c r="BP71" s="20">
        <f t="shared" si="15"/>
        <v>503.82000000000107</v>
      </c>
      <c r="BQ71" s="20">
        <f t="shared" si="15"/>
        <v>422.97000000000077</v>
      </c>
      <c r="BR71" s="20">
        <f t="shared" si="15"/>
        <v>247.55999999999941</v>
      </c>
      <c r="BS71" s="20">
        <f t="shared" si="15"/>
        <v>323.48999999999899</v>
      </c>
      <c r="BT71" s="20">
        <f t="shared" si="15"/>
        <v>382.59000000000026</v>
      </c>
      <c r="BU71" s="20">
        <f t="shared" si="15"/>
        <v>291.08</v>
      </c>
      <c r="BV71" s="20">
        <f t="shared" si="15"/>
        <v>604.43000000000052</v>
      </c>
      <c r="BW71" s="20">
        <f t="shared" si="15"/>
        <v>538.90999999999894</v>
      </c>
      <c r="BX71" s="20">
        <f t="shared" si="15"/>
        <v>876.87000000000046</v>
      </c>
      <c r="BY71" s="17">
        <f t="shared" si="16"/>
        <v>3711.9000000000015</v>
      </c>
      <c r="BZ71" s="17">
        <f t="shared" si="17"/>
        <v>185.61000000000004</v>
      </c>
      <c r="CA71" s="17">
        <f t="shared" si="18"/>
        <v>1114.7399999999996</v>
      </c>
      <c r="CB71" s="17">
        <f t="shared" si="19"/>
        <v>5012.2500000000009</v>
      </c>
    </row>
    <row r="72" spans="1:80" x14ac:dyDescent="0.25">
      <c r="A72" t="str">
        <f t="shared" si="9"/>
        <v>TAU.INT</v>
      </c>
      <c r="B72" s="1" t="s">
        <v>31</v>
      </c>
      <c r="C72" s="1" t="s">
        <v>118</v>
      </c>
      <c r="D72" s="1" t="s">
        <v>118</v>
      </c>
      <c r="E72" s="17">
        <v>350.60000000000014</v>
      </c>
      <c r="F72" s="17">
        <v>265.13999999999993</v>
      </c>
      <c r="G72" s="17">
        <v>207.36999999999995</v>
      </c>
      <c r="H72" s="17">
        <v>120.07999999999998</v>
      </c>
      <c r="I72" s="17">
        <v>629.61999999999978</v>
      </c>
      <c r="J72" s="17">
        <v>10.140000000000004</v>
      </c>
      <c r="K72" s="17">
        <v>9.32</v>
      </c>
      <c r="L72" s="17">
        <v>53.839999999999996</v>
      </c>
      <c r="M72" s="17">
        <v>42.17</v>
      </c>
      <c r="N72" s="17">
        <v>127.44999999999997</v>
      </c>
      <c r="O72" s="17">
        <v>419.69000000000011</v>
      </c>
      <c r="P72" s="17">
        <v>692.58</v>
      </c>
      <c r="Q72" s="20">
        <v>17.53</v>
      </c>
      <c r="R72" s="20">
        <v>13.260000000000002</v>
      </c>
      <c r="S72" s="20">
        <v>10.370000000000001</v>
      </c>
      <c r="T72" s="20">
        <v>6</v>
      </c>
      <c r="U72" s="20">
        <v>31.489999999999995</v>
      </c>
      <c r="V72" s="20">
        <v>0.51</v>
      </c>
      <c r="W72" s="20">
        <v>0.47000000000000003</v>
      </c>
      <c r="X72" s="20">
        <v>2.6900000000000004</v>
      </c>
      <c r="Y72" s="20">
        <v>2.1100000000000003</v>
      </c>
      <c r="Z72" s="20">
        <v>6.37</v>
      </c>
      <c r="AA72" s="20">
        <v>20.98</v>
      </c>
      <c r="AB72" s="20">
        <v>34.620000000000005</v>
      </c>
      <c r="AC72" s="17">
        <v>103.72999999999996</v>
      </c>
      <c r="AD72" s="17">
        <v>77.990000000000009</v>
      </c>
      <c r="AE72" s="17">
        <v>60.680000000000007</v>
      </c>
      <c r="AF72" s="17">
        <v>34.93</v>
      </c>
      <c r="AG72" s="17">
        <v>182.14999999999998</v>
      </c>
      <c r="AH72" s="17">
        <v>2.91</v>
      </c>
      <c r="AI72" s="17">
        <v>2.66</v>
      </c>
      <c r="AJ72" s="17">
        <v>15.27</v>
      </c>
      <c r="AK72" s="17">
        <v>11.87</v>
      </c>
      <c r="AL72" s="17">
        <v>35.590000000000003</v>
      </c>
      <c r="AM72" s="17">
        <v>116.22000000000001</v>
      </c>
      <c r="AN72" s="17">
        <v>190.20999999999998</v>
      </c>
      <c r="AO72" s="20">
        <f t="shared" si="12"/>
        <v>471.86000000000007</v>
      </c>
      <c r="AP72" s="20">
        <f t="shared" si="14"/>
        <v>356.38999999999993</v>
      </c>
      <c r="AQ72" s="20">
        <f t="shared" si="14"/>
        <v>278.41999999999996</v>
      </c>
      <c r="AR72" s="20">
        <f t="shared" si="14"/>
        <v>161.01</v>
      </c>
      <c r="AS72" s="20">
        <f t="shared" si="14"/>
        <v>843.25999999999976</v>
      </c>
      <c r="AT72" s="20">
        <f t="shared" si="14"/>
        <v>13.560000000000004</v>
      </c>
      <c r="AU72" s="20">
        <f t="shared" si="14"/>
        <v>12.450000000000001</v>
      </c>
      <c r="AV72" s="20">
        <f t="shared" si="14"/>
        <v>71.8</v>
      </c>
      <c r="AW72" s="20">
        <f t="shared" si="14"/>
        <v>56.15</v>
      </c>
      <c r="AX72" s="20">
        <f t="shared" si="14"/>
        <v>169.40999999999997</v>
      </c>
      <c r="AY72" s="20">
        <f t="shared" si="14"/>
        <v>556.8900000000001</v>
      </c>
      <c r="AZ72" s="20">
        <f t="shared" si="14"/>
        <v>917.41000000000008</v>
      </c>
      <c r="BA72" s="17">
        <v>5.82</v>
      </c>
      <c r="BB72" s="17">
        <v>4.4000000000000004</v>
      </c>
      <c r="BC72" s="17">
        <v>3.44</v>
      </c>
      <c r="BD72" s="17">
        <v>1.99</v>
      </c>
      <c r="BE72" s="17">
        <v>10.45</v>
      </c>
      <c r="BF72" s="17">
        <v>0.17</v>
      </c>
      <c r="BG72" s="17">
        <v>0.15</v>
      </c>
      <c r="BH72" s="17">
        <v>0.89</v>
      </c>
      <c r="BI72" s="17">
        <v>0.7</v>
      </c>
      <c r="BJ72" s="17">
        <v>2.12</v>
      </c>
      <c r="BK72" s="17">
        <v>6.97</v>
      </c>
      <c r="BL72" s="17">
        <v>11.5</v>
      </c>
      <c r="BM72" s="20">
        <f t="shared" si="13"/>
        <v>477.68000000000006</v>
      </c>
      <c r="BN72" s="20">
        <f t="shared" si="15"/>
        <v>360.78999999999991</v>
      </c>
      <c r="BO72" s="20">
        <f t="shared" si="15"/>
        <v>281.85999999999996</v>
      </c>
      <c r="BP72" s="20">
        <f t="shared" si="15"/>
        <v>163</v>
      </c>
      <c r="BQ72" s="20">
        <f t="shared" si="15"/>
        <v>853.70999999999981</v>
      </c>
      <c r="BR72" s="20">
        <f t="shared" si="15"/>
        <v>13.730000000000004</v>
      </c>
      <c r="BS72" s="20">
        <f t="shared" si="15"/>
        <v>12.600000000000001</v>
      </c>
      <c r="BT72" s="20">
        <f t="shared" si="15"/>
        <v>72.69</v>
      </c>
      <c r="BU72" s="20">
        <f t="shared" si="15"/>
        <v>56.85</v>
      </c>
      <c r="BV72" s="20">
        <f t="shared" si="15"/>
        <v>171.52999999999997</v>
      </c>
      <c r="BW72" s="20">
        <f t="shared" si="15"/>
        <v>563.86000000000013</v>
      </c>
      <c r="BX72" s="20">
        <f t="shared" si="15"/>
        <v>928.91000000000008</v>
      </c>
      <c r="BY72" s="17">
        <f t="shared" si="16"/>
        <v>2927.9999999999995</v>
      </c>
      <c r="BZ72" s="17">
        <f t="shared" si="17"/>
        <v>146.40000000000003</v>
      </c>
      <c r="CA72" s="17">
        <f t="shared" si="18"/>
        <v>882.81000000000017</v>
      </c>
      <c r="CB72" s="17">
        <f t="shared" si="19"/>
        <v>3957.21</v>
      </c>
    </row>
    <row r="73" spans="1:80" x14ac:dyDescent="0.25">
      <c r="A73" t="str">
        <f t="shared" si="9"/>
        <v>ESSO.IOR1</v>
      </c>
      <c r="B73" s="1" t="s">
        <v>119</v>
      </c>
      <c r="C73" s="1" t="s">
        <v>120</v>
      </c>
      <c r="D73" s="1" t="s">
        <v>120</v>
      </c>
      <c r="E73" s="17">
        <v>-6460.6399999999994</v>
      </c>
      <c r="F73" s="17">
        <v>-5499.6200000000099</v>
      </c>
      <c r="G73" s="17">
        <v>-4549.9199999999983</v>
      </c>
      <c r="H73" s="17">
        <v>-3335.1500000000015</v>
      </c>
      <c r="I73" s="17">
        <v>-19251.080000000016</v>
      </c>
      <c r="J73" s="17">
        <v>-6985.4100000000035</v>
      </c>
      <c r="K73" s="17">
        <v>-4930.9099999999889</v>
      </c>
      <c r="L73" s="17">
        <v>-4787.08</v>
      </c>
      <c r="M73" s="17">
        <v>-4502.4999999999982</v>
      </c>
      <c r="N73" s="17">
        <v>-4593.0400000000081</v>
      </c>
      <c r="O73" s="17">
        <v>-7067.179999999993</v>
      </c>
      <c r="P73" s="17">
        <v>-8466.6900000000023</v>
      </c>
      <c r="Q73" s="20">
        <v>-323.03000000000009</v>
      </c>
      <c r="R73" s="20">
        <v>-274.97999999999996</v>
      </c>
      <c r="S73" s="20">
        <v>-227.5</v>
      </c>
      <c r="T73" s="20">
        <v>-166.75</v>
      </c>
      <c r="U73" s="20">
        <v>-962.55</v>
      </c>
      <c r="V73" s="20">
        <v>-349.2700000000001</v>
      </c>
      <c r="W73" s="20">
        <v>-246.53999999999996</v>
      </c>
      <c r="X73" s="20">
        <v>-239.35000000000002</v>
      </c>
      <c r="Y73" s="20">
        <v>-225.12</v>
      </c>
      <c r="Z73" s="20">
        <v>-229.64999999999998</v>
      </c>
      <c r="AA73" s="20">
        <v>-353.36000000000013</v>
      </c>
      <c r="AB73" s="20">
        <v>-423.33999999999992</v>
      </c>
      <c r="AC73" s="17">
        <v>-1911.5000000000005</v>
      </c>
      <c r="AD73" s="17">
        <v>-1617.8200000000002</v>
      </c>
      <c r="AE73" s="17">
        <v>-1331.4699999999998</v>
      </c>
      <c r="AF73" s="17">
        <v>-970.31999999999994</v>
      </c>
      <c r="AG73" s="17">
        <v>-5569.2200000000012</v>
      </c>
      <c r="AH73" s="17">
        <v>-2008.9699999999998</v>
      </c>
      <c r="AI73" s="17">
        <v>-1408.9900000000007</v>
      </c>
      <c r="AJ73" s="17">
        <v>-1357.7299999999996</v>
      </c>
      <c r="AK73" s="17">
        <v>-1267.4500000000003</v>
      </c>
      <c r="AL73" s="17">
        <v>-1282.5599999999995</v>
      </c>
      <c r="AM73" s="17">
        <v>-1956.9300000000003</v>
      </c>
      <c r="AN73" s="17">
        <v>-2325.3099999999995</v>
      </c>
      <c r="AO73" s="20">
        <f t="shared" si="12"/>
        <v>-8695.17</v>
      </c>
      <c r="AP73" s="20">
        <f t="shared" si="14"/>
        <v>-7392.4200000000092</v>
      </c>
      <c r="AQ73" s="20">
        <f t="shared" si="14"/>
        <v>-6108.8899999999976</v>
      </c>
      <c r="AR73" s="20">
        <f t="shared" si="14"/>
        <v>-4472.2200000000012</v>
      </c>
      <c r="AS73" s="20">
        <f t="shared" si="14"/>
        <v>-25782.850000000017</v>
      </c>
      <c r="AT73" s="20">
        <f t="shared" si="14"/>
        <v>-9343.6500000000033</v>
      </c>
      <c r="AU73" s="20">
        <f t="shared" si="14"/>
        <v>-6586.4399999999896</v>
      </c>
      <c r="AV73" s="20">
        <f t="shared" si="14"/>
        <v>-6384.16</v>
      </c>
      <c r="AW73" s="20">
        <f t="shared" si="14"/>
        <v>-5995.0699999999979</v>
      </c>
      <c r="AX73" s="20">
        <f t="shared" si="14"/>
        <v>-6105.2500000000073</v>
      </c>
      <c r="AY73" s="20">
        <f t="shared" si="14"/>
        <v>-9377.4699999999939</v>
      </c>
      <c r="AZ73" s="20">
        <f t="shared" si="14"/>
        <v>-11215.340000000002</v>
      </c>
      <c r="BA73" s="17">
        <v>-107.26</v>
      </c>
      <c r="BB73" s="17">
        <v>-91.31</v>
      </c>
      <c r="BC73" s="17">
        <v>-75.540000000000006</v>
      </c>
      <c r="BD73" s="17">
        <v>-55.37</v>
      </c>
      <c r="BE73" s="17">
        <v>-319.62</v>
      </c>
      <c r="BF73" s="17">
        <v>-115.98</v>
      </c>
      <c r="BG73" s="17">
        <v>-81.87</v>
      </c>
      <c r="BH73" s="17">
        <v>-79.48</v>
      </c>
      <c r="BI73" s="17">
        <v>-74.75</v>
      </c>
      <c r="BJ73" s="17">
        <v>-76.260000000000005</v>
      </c>
      <c r="BK73" s="17">
        <v>-117.33</v>
      </c>
      <c r="BL73" s="17">
        <v>-140.57</v>
      </c>
      <c r="BM73" s="20">
        <f t="shared" si="13"/>
        <v>-8802.43</v>
      </c>
      <c r="BN73" s="20">
        <f t="shared" si="15"/>
        <v>-7483.7300000000096</v>
      </c>
      <c r="BO73" s="20">
        <f t="shared" si="15"/>
        <v>-6184.4299999999976</v>
      </c>
      <c r="BP73" s="20">
        <f t="shared" si="15"/>
        <v>-4527.5900000000011</v>
      </c>
      <c r="BQ73" s="20">
        <f t="shared" si="15"/>
        <v>-26102.470000000016</v>
      </c>
      <c r="BR73" s="20">
        <f t="shared" si="15"/>
        <v>-9459.6300000000028</v>
      </c>
      <c r="BS73" s="20">
        <f t="shared" si="15"/>
        <v>-6668.3099999999895</v>
      </c>
      <c r="BT73" s="20">
        <f t="shared" si="15"/>
        <v>-6463.6399999999994</v>
      </c>
      <c r="BU73" s="20">
        <f t="shared" si="15"/>
        <v>-6069.8199999999979</v>
      </c>
      <c r="BV73" s="20">
        <f t="shared" si="15"/>
        <v>-6181.5100000000075</v>
      </c>
      <c r="BW73" s="20">
        <f t="shared" si="15"/>
        <v>-9494.7999999999938</v>
      </c>
      <c r="BX73" s="20">
        <f t="shared" si="15"/>
        <v>-11355.910000000002</v>
      </c>
      <c r="BY73" s="17">
        <f t="shared" si="16"/>
        <v>-80429.22000000003</v>
      </c>
      <c r="BZ73" s="17">
        <f t="shared" si="17"/>
        <v>-4021.4399999999996</v>
      </c>
      <c r="CA73" s="17">
        <f t="shared" si="18"/>
        <v>-24343.609999999993</v>
      </c>
      <c r="CB73" s="17">
        <f t="shared" si="19"/>
        <v>-108794.27</v>
      </c>
    </row>
    <row r="74" spans="1:80" x14ac:dyDescent="0.25">
      <c r="A74" t="str">
        <f t="shared" si="9"/>
        <v>TAU.KAN</v>
      </c>
      <c r="B74" s="1" t="s">
        <v>31</v>
      </c>
      <c r="C74" s="1" t="s">
        <v>123</v>
      </c>
      <c r="D74" s="1" t="s">
        <v>123</v>
      </c>
      <c r="E74" s="17">
        <v>387.57000000000153</v>
      </c>
      <c r="F74" s="17">
        <v>314.90000000000055</v>
      </c>
      <c r="G74" s="17">
        <v>267.68000000000029</v>
      </c>
      <c r="H74" s="17">
        <v>358.39999999999964</v>
      </c>
      <c r="I74" s="17">
        <v>1319.5599999999977</v>
      </c>
      <c r="J74" s="17">
        <v>957.27000000000407</v>
      </c>
      <c r="K74" s="17">
        <v>599.84999999999854</v>
      </c>
      <c r="L74" s="17">
        <v>471.65999999999985</v>
      </c>
      <c r="M74" s="17">
        <v>244.03999999999905</v>
      </c>
      <c r="N74" s="17">
        <v>286.42000000000007</v>
      </c>
      <c r="O74" s="17">
        <v>348.17000000000007</v>
      </c>
      <c r="P74" s="17">
        <v>565.82999999999811</v>
      </c>
      <c r="Q74" s="20">
        <v>19.379999999999939</v>
      </c>
      <c r="R74" s="20">
        <v>15.75</v>
      </c>
      <c r="S74" s="20">
        <v>13.379999999999995</v>
      </c>
      <c r="T74" s="20">
        <v>17.920000000000016</v>
      </c>
      <c r="U74" s="20">
        <v>65.979999999999791</v>
      </c>
      <c r="V74" s="20">
        <v>47.860000000000127</v>
      </c>
      <c r="W74" s="20">
        <v>29.990000000000009</v>
      </c>
      <c r="X74" s="20">
        <v>23.589999999999918</v>
      </c>
      <c r="Y74" s="20">
        <v>12.200000000000045</v>
      </c>
      <c r="Z74" s="20">
        <v>14.319999999999993</v>
      </c>
      <c r="AA74" s="20">
        <v>17.399999999999977</v>
      </c>
      <c r="AB74" s="20">
        <v>28.289999999999964</v>
      </c>
      <c r="AC74" s="17">
        <v>114.67000000000007</v>
      </c>
      <c r="AD74" s="17">
        <v>92.630000000000109</v>
      </c>
      <c r="AE74" s="17">
        <v>78.340000000000146</v>
      </c>
      <c r="AF74" s="17">
        <v>104.27000000000044</v>
      </c>
      <c r="AG74" s="17">
        <v>381.73999999999978</v>
      </c>
      <c r="AH74" s="17">
        <v>275.3100000000004</v>
      </c>
      <c r="AI74" s="17">
        <v>171.40000000000055</v>
      </c>
      <c r="AJ74" s="17">
        <v>133.76999999999998</v>
      </c>
      <c r="AK74" s="17">
        <v>68.700000000000045</v>
      </c>
      <c r="AL74" s="17">
        <v>79.980000000000018</v>
      </c>
      <c r="AM74" s="17">
        <v>96.409999999999854</v>
      </c>
      <c r="AN74" s="17">
        <v>155.40000000000055</v>
      </c>
      <c r="AO74" s="20">
        <f t="shared" si="12"/>
        <v>521.62000000000148</v>
      </c>
      <c r="AP74" s="20">
        <f t="shared" si="14"/>
        <v>423.28000000000065</v>
      </c>
      <c r="AQ74" s="20">
        <f t="shared" si="14"/>
        <v>359.40000000000043</v>
      </c>
      <c r="AR74" s="20">
        <f t="shared" si="14"/>
        <v>480.59000000000009</v>
      </c>
      <c r="AS74" s="20">
        <f t="shared" si="14"/>
        <v>1767.2799999999972</v>
      </c>
      <c r="AT74" s="20">
        <f t="shared" si="14"/>
        <v>1280.4400000000046</v>
      </c>
      <c r="AU74" s="20">
        <f t="shared" si="14"/>
        <v>801.2399999999991</v>
      </c>
      <c r="AV74" s="20">
        <f t="shared" si="14"/>
        <v>629.01999999999975</v>
      </c>
      <c r="AW74" s="20">
        <f t="shared" si="14"/>
        <v>324.93999999999915</v>
      </c>
      <c r="AX74" s="20">
        <f t="shared" si="14"/>
        <v>380.72000000000008</v>
      </c>
      <c r="AY74" s="20">
        <f t="shared" si="14"/>
        <v>461.9799999999999</v>
      </c>
      <c r="AZ74" s="20">
        <f t="shared" si="14"/>
        <v>749.51999999999862</v>
      </c>
      <c r="BA74" s="17">
        <v>6.43</v>
      </c>
      <c r="BB74" s="17">
        <v>5.23</v>
      </c>
      <c r="BC74" s="17">
        <v>4.4400000000000004</v>
      </c>
      <c r="BD74" s="17">
        <v>5.95</v>
      </c>
      <c r="BE74" s="17">
        <v>21.91</v>
      </c>
      <c r="BF74" s="17">
        <v>15.89</v>
      </c>
      <c r="BG74" s="17">
        <v>9.9600000000000009</v>
      </c>
      <c r="BH74" s="17">
        <v>7.83</v>
      </c>
      <c r="BI74" s="17">
        <v>4.05</v>
      </c>
      <c r="BJ74" s="17">
        <v>4.76</v>
      </c>
      <c r="BK74" s="17">
        <v>5.78</v>
      </c>
      <c r="BL74" s="17">
        <v>9.39</v>
      </c>
      <c r="BM74" s="20">
        <f t="shared" si="13"/>
        <v>528.05000000000143</v>
      </c>
      <c r="BN74" s="20">
        <f t="shared" si="15"/>
        <v>428.51000000000067</v>
      </c>
      <c r="BO74" s="20">
        <f t="shared" si="15"/>
        <v>363.84000000000043</v>
      </c>
      <c r="BP74" s="20">
        <f t="shared" si="15"/>
        <v>486.54000000000008</v>
      </c>
      <c r="BQ74" s="20">
        <f t="shared" si="15"/>
        <v>1789.1899999999973</v>
      </c>
      <c r="BR74" s="20">
        <f t="shared" si="15"/>
        <v>1296.3300000000047</v>
      </c>
      <c r="BS74" s="20">
        <f t="shared" si="15"/>
        <v>811.19999999999914</v>
      </c>
      <c r="BT74" s="20">
        <f t="shared" si="15"/>
        <v>636.8499999999998</v>
      </c>
      <c r="BU74" s="20">
        <f t="shared" si="15"/>
        <v>328.98999999999916</v>
      </c>
      <c r="BV74" s="20">
        <f t="shared" si="15"/>
        <v>385.48000000000008</v>
      </c>
      <c r="BW74" s="20">
        <f t="shared" si="15"/>
        <v>467.75999999999988</v>
      </c>
      <c r="BX74" s="20">
        <f t="shared" si="15"/>
        <v>758.9099999999986</v>
      </c>
      <c r="BY74" s="17">
        <f t="shared" si="16"/>
        <v>6121.3499999999995</v>
      </c>
      <c r="BZ74" s="17">
        <f t="shared" si="17"/>
        <v>306.05999999999977</v>
      </c>
      <c r="CA74" s="17">
        <f t="shared" si="18"/>
        <v>1854.2400000000023</v>
      </c>
      <c r="CB74" s="17">
        <f t="shared" si="19"/>
        <v>8281.6500000000015</v>
      </c>
    </row>
    <row r="75" spans="1:80" x14ac:dyDescent="0.25">
      <c r="A75" t="str">
        <f t="shared" si="9"/>
        <v>EEC.KH1</v>
      </c>
      <c r="B75" s="1" t="s">
        <v>24</v>
      </c>
      <c r="C75" s="1" t="s">
        <v>124</v>
      </c>
      <c r="D75" s="1" t="s">
        <v>124</v>
      </c>
      <c r="E75" s="17">
        <v>14572.039999999921</v>
      </c>
      <c r="F75" s="17">
        <v>13437.640000000014</v>
      </c>
      <c r="G75" s="17">
        <v>11382.160000000033</v>
      </c>
      <c r="H75" s="17">
        <v>14840.449999999953</v>
      </c>
      <c r="I75" s="17">
        <v>40066.990000000224</v>
      </c>
      <c r="J75" s="17">
        <v>16282.199999999953</v>
      </c>
      <c r="K75" s="17">
        <v>13125.699999999953</v>
      </c>
      <c r="L75" s="17">
        <v>11630.479999999981</v>
      </c>
      <c r="M75" s="17">
        <v>9083.5799999999726</v>
      </c>
      <c r="N75" s="17">
        <v>8839.8300000000745</v>
      </c>
      <c r="O75" s="17">
        <v>15614.640000000014</v>
      </c>
      <c r="P75" s="17">
        <v>15398.809999999939</v>
      </c>
      <c r="Q75" s="20">
        <v>728.59999999999854</v>
      </c>
      <c r="R75" s="20">
        <v>671.88000000000102</v>
      </c>
      <c r="S75" s="20">
        <v>569.10999999999876</v>
      </c>
      <c r="T75" s="20">
        <v>742.02000000000044</v>
      </c>
      <c r="U75" s="20">
        <v>2003.3499999999985</v>
      </c>
      <c r="V75" s="20">
        <v>814.11000000000058</v>
      </c>
      <c r="W75" s="20">
        <v>656.27999999999884</v>
      </c>
      <c r="X75" s="20">
        <v>581.52000000000044</v>
      </c>
      <c r="Y75" s="20">
        <v>454.18000000000029</v>
      </c>
      <c r="Z75" s="20">
        <v>441.98999999999978</v>
      </c>
      <c r="AA75" s="20">
        <v>780.72999999999956</v>
      </c>
      <c r="AB75" s="20">
        <v>769.94000000000051</v>
      </c>
      <c r="AC75" s="17">
        <v>4311.4199999999983</v>
      </c>
      <c r="AD75" s="17">
        <v>3952.9499999999971</v>
      </c>
      <c r="AE75" s="17">
        <v>3330.8299999999945</v>
      </c>
      <c r="AF75" s="17">
        <v>4317.6399999999994</v>
      </c>
      <c r="AG75" s="17">
        <v>11591.119999999995</v>
      </c>
      <c r="AH75" s="17">
        <v>4682.6699999999983</v>
      </c>
      <c r="AI75" s="17">
        <v>3750.6099999999933</v>
      </c>
      <c r="AJ75" s="17">
        <v>3298.6699999999983</v>
      </c>
      <c r="AK75" s="17">
        <v>2557.0200000000041</v>
      </c>
      <c r="AL75" s="17">
        <v>2468.4200000000019</v>
      </c>
      <c r="AM75" s="17">
        <v>4323.7400000000052</v>
      </c>
      <c r="AN75" s="17">
        <v>4229.1699999999983</v>
      </c>
      <c r="AO75" s="20">
        <f t="shared" si="12"/>
        <v>19612.059999999918</v>
      </c>
      <c r="AP75" s="20">
        <f t="shared" si="14"/>
        <v>18062.470000000012</v>
      </c>
      <c r="AQ75" s="20">
        <f t="shared" si="14"/>
        <v>15282.100000000026</v>
      </c>
      <c r="AR75" s="20">
        <f t="shared" si="14"/>
        <v>19900.109999999953</v>
      </c>
      <c r="AS75" s="20">
        <f t="shared" si="14"/>
        <v>53661.460000000217</v>
      </c>
      <c r="AT75" s="20">
        <f t="shared" si="14"/>
        <v>21778.979999999952</v>
      </c>
      <c r="AU75" s="20">
        <f t="shared" si="14"/>
        <v>17532.589999999946</v>
      </c>
      <c r="AV75" s="20">
        <f t="shared" si="14"/>
        <v>15510.66999999998</v>
      </c>
      <c r="AW75" s="20">
        <f t="shared" si="14"/>
        <v>12094.779999999977</v>
      </c>
      <c r="AX75" s="20">
        <f t="shared" si="14"/>
        <v>11750.240000000076</v>
      </c>
      <c r="AY75" s="20">
        <f t="shared" si="14"/>
        <v>20719.110000000019</v>
      </c>
      <c r="AZ75" s="20">
        <f t="shared" si="14"/>
        <v>20397.91999999994</v>
      </c>
      <c r="BA75" s="17">
        <v>241.94</v>
      </c>
      <c r="BB75" s="17">
        <v>223.1</v>
      </c>
      <c r="BC75" s="17">
        <v>188.98</v>
      </c>
      <c r="BD75" s="17">
        <v>246.39</v>
      </c>
      <c r="BE75" s="17">
        <v>665.22</v>
      </c>
      <c r="BF75" s="17">
        <v>270.33</v>
      </c>
      <c r="BG75" s="17">
        <v>217.92</v>
      </c>
      <c r="BH75" s="17">
        <v>193.1</v>
      </c>
      <c r="BI75" s="17">
        <v>150.81</v>
      </c>
      <c r="BJ75" s="17">
        <v>146.77000000000001</v>
      </c>
      <c r="BK75" s="17">
        <v>259.25</v>
      </c>
      <c r="BL75" s="17">
        <v>255.66</v>
      </c>
      <c r="BM75" s="20">
        <f t="shared" si="13"/>
        <v>19853.999999999916</v>
      </c>
      <c r="BN75" s="20">
        <f t="shared" si="15"/>
        <v>18285.570000000011</v>
      </c>
      <c r="BO75" s="20">
        <f t="shared" si="15"/>
        <v>15471.080000000025</v>
      </c>
      <c r="BP75" s="20">
        <f t="shared" si="15"/>
        <v>20146.499999999953</v>
      </c>
      <c r="BQ75" s="20">
        <f t="shared" si="15"/>
        <v>54326.680000000219</v>
      </c>
      <c r="BR75" s="20">
        <f t="shared" si="15"/>
        <v>22049.309999999954</v>
      </c>
      <c r="BS75" s="20">
        <f t="shared" si="15"/>
        <v>17750.509999999944</v>
      </c>
      <c r="BT75" s="20">
        <f t="shared" si="15"/>
        <v>15703.76999999998</v>
      </c>
      <c r="BU75" s="20">
        <f t="shared" si="15"/>
        <v>12245.589999999976</v>
      </c>
      <c r="BV75" s="20">
        <f t="shared" si="15"/>
        <v>11897.010000000077</v>
      </c>
      <c r="BW75" s="20">
        <f t="shared" si="15"/>
        <v>20978.360000000019</v>
      </c>
      <c r="BX75" s="20">
        <f t="shared" si="15"/>
        <v>20653.57999999994</v>
      </c>
      <c r="BY75" s="17">
        <f t="shared" si="16"/>
        <v>184274.52000000002</v>
      </c>
      <c r="BZ75" s="17">
        <f t="shared" si="17"/>
        <v>9213.7099999999973</v>
      </c>
      <c r="CA75" s="17">
        <f t="shared" si="18"/>
        <v>55873.729999999981</v>
      </c>
      <c r="CB75" s="17">
        <f t="shared" si="19"/>
        <v>249361.96</v>
      </c>
    </row>
    <row r="76" spans="1:80" x14ac:dyDescent="0.25">
      <c r="A76" t="str">
        <f t="shared" si="9"/>
        <v>EEC.KH2</v>
      </c>
      <c r="B76" s="1" t="s">
        <v>24</v>
      </c>
      <c r="C76" s="1" t="s">
        <v>125</v>
      </c>
      <c r="D76" s="1" t="s">
        <v>125</v>
      </c>
      <c r="E76" s="17">
        <v>11966.010000000009</v>
      </c>
      <c r="F76" s="17">
        <v>11178.510000000009</v>
      </c>
      <c r="G76" s="17">
        <v>10591.979999999981</v>
      </c>
      <c r="H76" s="17">
        <v>14723.820000000065</v>
      </c>
      <c r="I76" s="17">
        <v>37457.790000000037</v>
      </c>
      <c r="J76" s="17">
        <v>12195.229999999981</v>
      </c>
      <c r="K76" s="17">
        <v>10779.359999999986</v>
      </c>
      <c r="L76" s="17">
        <v>11395.069999999949</v>
      </c>
      <c r="M76" s="17">
        <v>7622.9799999999814</v>
      </c>
      <c r="N76" s="17">
        <v>9432.3299999999581</v>
      </c>
      <c r="O76" s="17">
        <v>13891.599999999977</v>
      </c>
      <c r="P76" s="17">
        <v>14576.280000000028</v>
      </c>
      <c r="Q76" s="20">
        <v>598.29999999999927</v>
      </c>
      <c r="R76" s="20">
        <v>558.92000000000007</v>
      </c>
      <c r="S76" s="20">
        <v>529.59000000000015</v>
      </c>
      <c r="T76" s="20">
        <v>736.19000000000051</v>
      </c>
      <c r="U76" s="20">
        <v>1872.8899999999994</v>
      </c>
      <c r="V76" s="20">
        <v>609.76000000000022</v>
      </c>
      <c r="W76" s="20">
        <v>538.96</v>
      </c>
      <c r="X76" s="20">
        <v>569.75</v>
      </c>
      <c r="Y76" s="20">
        <v>381.15000000000055</v>
      </c>
      <c r="Z76" s="20">
        <v>471.61999999999989</v>
      </c>
      <c r="AA76" s="20">
        <v>694.57999999999993</v>
      </c>
      <c r="AB76" s="20">
        <v>728.80999999999949</v>
      </c>
      <c r="AC76" s="17">
        <v>3540.3699999999953</v>
      </c>
      <c r="AD76" s="17">
        <v>3288.3899999999994</v>
      </c>
      <c r="AE76" s="17">
        <v>3099.5899999999965</v>
      </c>
      <c r="AF76" s="17">
        <v>4283.7100000000064</v>
      </c>
      <c r="AG76" s="17">
        <v>10836.290000000008</v>
      </c>
      <c r="AH76" s="17">
        <v>3507.2799999999988</v>
      </c>
      <c r="AI76" s="17">
        <v>3080.1500000000015</v>
      </c>
      <c r="AJ76" s="17">
        <v>3231.9000000000015</v>
      </c>
      <c r="AK76" s="17">
        <v>2145.8600000000006</v>
      </c>
      <c r="AL76" s="17">
        <v>2633.8700000000026</v>
      </c>
      <c r="AM76" s="17">
        <v>3846.6200000000026</v>
      </c>
      <c r="AN76" s="17">
        <v>4003.2700000000041</v>
      </c>
      <c r="AO76" s="20">
        <f t="shared" si="12"/>
        <v>16104.680000000004</v>
      </c>
      <c r="AP76" s="20">
        <f t="shared" si="14"/>
        <v>15025.820000000009</v>
      </c>
      <c r="AQ76" s="20">
        <f t="shared" si="14"/>
        <v>14221.159999999978</v>
      </c>
      <c r="AR76" s="20">
        <f t="shared" si="14"/>
        <v>19743.720000000074</v>
      </c>
      <c r="AS76" s="20">
        <f t="shared" si="14"/>
        <v>50166.970000000045</v>
      </c>
      <c r="AT76" s="20">
        <f t="shared" si="14"/>
        <v>16312.26999999998</v>
      </c>
      <c r="AU76" s="20">
        <f t="shared" si="14"/>
        <v>14398.469999999987</v>
      </c>
      <c r="AV76" s="20">
        <f t="shared" si="14"/>
        <v>15196.71999999995</v>
      </c>
      <c r="AW76" s="20">
        <f t="shared" si="14"/>
        <v>10149.989999999983</v>
      </c>
      <c r="AX76" s="20">
        <f t="shared" si="14"/>
        <v>12537.81999999996</v>
      </c>
      <c r="AY76" s="20">
        <f t="shared" si="14"/>
        <v>18432.799999999981</v>
      </c>
      <c r="AZ76" s="20">
        <f t="shared" si="14"/>
        <v>19308.36000000003</v>
      </c>
      <c r="BA76" s="17">
        <v>198.67</v>
      </c>
      <c r="BB76" s="17">
        <v>185.59</v>
      </c>
      <c r="BC76" s="17">
        <v>175.86</v>
      </c>
      <c r="BD76" s="17">
        <v>244.46</v>
      </c>
      <c r="BE76" s="17">
        <v>621.9</v>
      </c>
      <c r="BF76" s="17">
        <v>202.47</v>
      </c>
      <c r="BG76" s="17">
        <v>178.97</v>
      </c>
      <c r="BH76" s="17">
        <v>189.19</v>
      </c>
      <c r="BI76" s="17">
        <v>126.56</v>
      </c>
      <c r="BJ76" s="17">
        <v>156.6</v>
      </c>
      <c r="BK76" s="17">
        <v>230.64</v>
      </c>
      <c r="BL76" s="17">
        <v>242.01</v>
      </c>
      <c r="BM76" s="20">
        <f t="shared" si="13"/>
        <v>16303.350000000004</v>
      </c>
      <c r="BN76" s="20">
        <f t="shared" si="15"/>
        <v>15211.410000000009</v>
      </c>
      <c r="BO76" s="20">
        <f t="shared" si="15"/>
        <v>14397.019999999979</v>
      </c>
      <c r="BP76" s="20">
        <f t="shared" si="15"/>
        <v>19988.180000000073</v>
      </c>
      <c r="BQ76" s="20">
        <f t="shared" si="15"/>
        <v>50788.870000000046</v>
      </c>
      <c r="BR76" s="20">
        <f t="shared" si="15"/>
        <v>16514.73999999998</v>
      </c>
      <c r="BS76" s="20">
        <f t="shared" si="15"/>
        <v>14577.439999999986</v>
      </c>
      <c r="BT76" s="20">
        <f t="shared" si="15"/>
        <v>15385.909999999951</v>
      </c>
      <c r="BU76" s="20">
        <f t="shared" si="15"/>
        <v>10276.549999999983</v>
      </c>
      <c r="BV76" s="20">
        <f t="shared" si="15"/>
        <v>12694.41999999996</v>
      </c>
      <c r="BW76" s="20">
        <f t="shared" si="15"/>
        <v>18663.439999999981</v>
      </c>
      <c r="BX76" s="20">
        <f t="shared" si="15"/>
        <v>19550.370000000028</v>
      </c>
      <c r="BY76" s="17">
        <f t="shared" si="16"/>
        <v>165810.95999999996</v>
      </c>
      <c r="BZ76" s="17">
        <f t="shared" si="17"/>
        <v>8290.52</v>
      </c>
      <c r="CA76" s="17">
        <f t="shared" si="18"/>
        <v>50250.220000000016</v>
      </c>
      <c r="CB76" s="17">
        <f t="shared" si="19"/>
        <v>224351.69999999995</v>
      </c>
    </row>
    <row r="77" spans="1:80" x14ac:dyDescent="0.25">
      <c r="A77" t="str">
        <f t="shared" si="9"/>
        <v>KHW.KHW1</v>
      </c>
      <c r="B77" s="1" t="s">
        <v>128</v>
      </c>
      <c r="C77" s="1" t="s">
        <v>129</v>
      </c>
      <c r="D77" s="1" t="s">
        <v>129</v>
      </c>
      <c r="E77" s="17">
        <v>2210.0200000000004</v>
      </c>
      <c r="F77" s="17">
        <v>2172.7399999999998</v>
      </c>
      <c r="G77" s="17">
        <v>2598.3099999999977</v>
      </c>
      <c r="H77" s="17">
        <v>2451.59</v>
      </c>
      <c r="I77" s="17">
        <v>2507.8200000000015</v>
      </c>
      <c r="J77" s="17">
        <v>1379.6599999999999</v>
      </c>
      <c r="K77" s="17">
        <v>1612.7299999999996</v>
      </c>
      <c r="L77" s="17">
        <v>1504.1599999999996</v>
      </c>
      <c r="M77" s="17">
        <v>969.66000000000065</v>
      </c>
      <c r="N77" s="17">
        <v>2082.6099999999988</v>
      </c>
      <c r="O77" s="17">
        <v>2045.5500000000011</v>
      </c>
      <c r="P77" s="17">
        <v>3097.739999999998</v>
      </c>
      <c r="Q77" s="20">
        <v>110.5</v>
      </c>
      <c r="R77" s="20">
        <v>108.64</v>
      </c>
      <c r="S77" s="20">
        <v>129.92000000000002</v>
      </c>
      <c r="T77" s="20">
        <v>122.58</v>
      </c>
      <c r="U77" s="20">
        <v>125.38999999999999</v>
      </c>
      <c r="V77" s="20">
        <v>68.990000000000009</v>
      </c>
      <c r="W77" s="20">
        <v>80.63000000000001</v>
      </c>
      <c r="X77" s="20">
        <v>75.2</v>
      </c>
      <c r="Y77" s="20">
        <v>48.489999999999995</v>
      </c>
      <c r="Z77" s="20">
        <v>104.13</v>
      </c>
      <c r="AA77" s="20">
        <v>102.28</v>
      </c>
      <c r="AB77" s="20">
        <v>154.88</v>
      </c>
      <c r="AC77" s="17">
        <v>653.87</v>
      </c>
      <c r="AD77" s="17">
        <v>639.16</v>
      </c>
      <c r="AE77" s="17">
        <v>760.35</v>
      </c>
      <c r="AF77" s="17">
        <v>713.26</v>
      </c>
      <c r="AG77" s="17">
        <v>725.5</v>
      </c>
      <c r="AH77" s="17">
        <v>396.78</v>
      </c>
      <c r="AI77" s="17">
        <v>460.83</v>
      </c>
      <c r="AJ77" s="17">
        <v>426.61</v>
      </c>
      <c r="AK77" s="17">
        <v>272.95999999999998</v>
      </c>
      <c r="AL77" s="17">
        <v>581.54999999999995</v>
      </c>
      <c r="AM77" s="17">
        <v>566.41999999999996</v>
      </c>
      <c r="AN77" s="17">
        <v>850.77</v>
      </c>
      <c r="AO77" s="20">
        <f t="shared" si="12"/>
        <v>2974.3900000000003</v>
      </c>
      <c r="AP77" s="20">
        <f t="shared" si="14"/>
        <v>2920.5399999999995</v>
      </c>
      <c r="AQ77" s="20">
        <f t="shared" si="14"/>
        <v>3488.5799999999977</v>
      </c>
      <c r="AR77" s="20">
        <f t="shared" si="14"/>
        <v>3287.4300000000003</v>
      </c>
      <c r="AS77" s="20">
        <f t="shared" si="14"/>
        <v>3358.7100000000014</v>
      </c>
      <c r="AT77" s="20">
        <f t="shared" si="14"/>
        <v>1845.4299999999998</v>
      </c>
      <c r="AU77" s="20">
        <f t="shared" si="14"/>
        <v>2154.1899999999996</v>
      </c>
      <c r="AV77" s="20">
        <f t="shared" si="14"/>
        <v>2005.9699999999998</v>
      </c>
      <c r="AW77" s="20">
        <f t="shared" si="14"/>
        <v>1291.1100000000006</v>
      </c>
      <c r="AX77" s="20">
        <f t="shared" si="14"/>
        <v>2768.2899999999991</v>
      </c>
      <c r="AY77" s="20">
        <f t="shared" si="14"/>
        <v>2714.2500000000014</v>
      </c>
      <c r="AZ77" s="20">
        <f t="shared" si="14"/>
        <v>4103.3899999999976</v>
      </c>
      <c r="BA77" s="17">
        <v>36.69</v>
      </c>
      <c r="BB77" s="17">
        <v>36.07</v>
      </c>
      <c r="BC77" s="17">
        <v>43.14</v>
      </c>
      <c r="BD77" s="17">
        <v>40.700000000000003</v>
      </c>
      <c r="BE77" s="17">
        <v>41.64</v>
      </c>
      <c r="BF77" s="17">
        <v>22.91</v>
      </c>
      <c r="BG77" s="17">
        <v>26.78</v>
      </c>
      <c r="BH77" s="17">
        <v>24.97</v>
      </c>
      <c r="BI77" s="17">
        <v>16.100000000000001</v>
      </c>
      <c r="BJ77" s="17">
        <v>34.58</v>
      </c>
      <c r="BK77" s="17">
        <v>33.96</v>
      </c>
      <c r="BL77" s="17">
        <v>51.43</v>
      </c>
      <c r="BM77" s="20">
        <f t="shared" si="13"/>
        <v>3011.0800000000004</v>
      </c>
      <c r="BN77" s="20">
        <f t="shared" si="15"/>
        <v>2956.6099999999997</v>
      </c>
      <c r="BO77" s="20">
        <f t="shared" si="15"/>
        <v>3531.7199999999975</v>
      </c>
      <c r="BP77" s="20">
        <f t="shared" si="15"/>
        <v>3328.13</v>
      </c>
      <c r="BQ77" s="20">
        <f t="shared" si="15"/>
        <v>3400.3500000000013</v>
      </c>
      <c r="BR77" s="20">
        <f t="shared" si="15"/>
        <v>1868.34</v>
      </c>
      <c r="BS77" s="20">
        <f t="shared" si="15"/>
        <v>2180.9699999999998</v>
      </c>
      <c r="BT77" s="20">
        <f t="shared" si="15"/>
        <v>2030.9399999999998</v>
      </c>
      <c r="BU77" s="20">
        <f t="shared" si="15"/>
        <v>1307.2100000000005</v>
      </c>
      <c r="BV77" s="20">
        <f t="shared" si="15"/>
        <v>2802.869999999999</v>
      </c>
      <c r="BW77" s="20">
        <f t="shared" si="15"/>
        <v>2748.2100000000014</v>
      </c>
      <c r="BX77" s="20">
        <f t="shared" si="15"/>
        <v>4154.8199999999979</v>
      </c>
      <c r="BY77" s="17">
        <f t="shared" si="16"/>
        <v>24632.589999999997</v>
      </c>
      <c r="BZ77" s="17">
        <f t="shared" si="17"/>
        <v>1231.6300000000001</v>
      </c>
      <c r="CA77" s="17">
        <f t="shared" si="18"/>
        <v>7457.03</v>
      </c>
      <c r="CB77" s="17">
        <f t="shared" si="19"/>
        <v>33321.25</v>
      </c>
    </row>
    <row r="78" spans="1:80" x14ac:dyDescent="0.25">
      <c r="A78" t="str">
        <f t="shared" si="9"/>
        <v>MANH.SPCIMP</v>
      </c>
      <c r="B78" s="1" t="s">
        <v>130</v>
      </c>
      <c r="C78" s="1" t="s">
        <v>131</v>
      </c>
      <c r="D78" s="1" t="s">
        <v>73</v>
      </c>
      <c r="E78" s="17">
        <v>388.39000000000033</v>
      </c>
      <c r="F78" s="17">
        <v>154.53999999999996</v>
      </c>
      <c r="G78" s="17">
        <v>135.17000000000007</v>
      </c>
      <c r="H78" s="17">
        <v>0</v>
      </c>
      <c r="I78" s="17">
        <v>2.8599999999999994</v>
      </c>
      <c r="J78" s="17">
        <v>370.52</v>
      </c>
      <c r="K78" s="17">
        <v>0</v>
      </c>
      <c r="L78" s="17">
        <v>83.889999999999873</v>
      </c>
      <c r="M78" s="17">
        <v>9.3200000000000074</v>
      </c>
      <c r="N78" s="17">
        <v>830.54999999999927</v>
      </c>
      <c r="O78" s="17">
        <v>136.52999999999997</v>
      </c>
      <c r="P78" s="17">
        <v>166.62999999999988</v>
      </c>
      <c r="Q78" s="20">
        <v>19.419999999999987</v>
      </c>
      <c r="R78" s="20">
        <v>7.7299999999999898</v>
      </c>
      <c r="S78" s="20">
        <v>6.7600000000000051</v>
      </c>
      <c r="T78" s="20">
        <v>0</v>
      </c>
      <c r="U78" s="20">
        <v>0.1399999999999999</v>
      </c>
      <c r="V78" s="20">
        <v>18.52000000000001</v>
      </c>
      <c r="W78" s="20">
        <v>0</v>
      </c>
      <c r="X78" s="20">
        <v>4.1899999999999977</v>
      </c>
      <c r="Y78" s="20">
        <v>0.46999999999999975</v>
      </c>
      <c r="Z78" s="20">
        <v>41.519999999999982</v>
      </c>
      <c r="AA78" s="20">
        <v>6.8199999999999932</v>
      </c>
      <c r="AB78" s="20">
        <v>8.3299999999999983</v>
      </c>
      <c r="AC78" s="17">
        <v>114.91000000000008</v>
      </c>
      <c r="AD78" s="17">
        <v>45.460000000000036</v>
      </c>
      <c r="AE78" s="17">
        <v>39.56</v>
      </c>
      <c r="AF78" s="17">
        <v>0</v>
      </c>
      <c r="AG78" s="17">
        <v>0.82999999999999918</v>
      </c>
      <c r="AH78" s="17">
        <v>106.56000000000006</v>
      </c>
      <c r="AI78" s="17">
        <v>0</v>
      </c>
      <c r="AJ78" s="17">
        <v>23.79000000000002</v>
      </c>
      <c r="AK78" s="17">
        <v>2.6199999999999974</v>
      </c>
      <c r="AL78" s="17">
        <v>231.92000000000007</v>
      </c>
      <c r="AM78" s="17">
        <v>37.81</v>
      </c>
      <c r="AN78" s="17">
        <v>45.759999999999991</v>
      </c>
      <c r="AO78" s="20">
        <f t="shared" si="12"/>
        <v>522.72000000000037</v>
      </c>
      <c r="AP78" s="20">
        <f t="shared" si="14"/>
        <v>207.73</v>
      </c>
      <c r="AQ78" s="20">
        <f t="shared" si="14"/>
        <v>181.49000000000007</v>
      </c>
      <c r="AR78" s="20">
        <f t="shared" si="14"/>
        <v>0</v>
      </c>
      <c r="AS78" s="20">
        <f t="shared" si="14"/>
        <v>3.8299999999999983</v>
      </c>
      <c r="AT78" s="20">
        <f t="shared" si="14"/>
        <v>495.6</v>
      </c>
      <c r="AU78" s="20">
        <f t="shared" si="14"/>
        <v>0</v>
      </c>
      <c r="AV78" s="20">
        <f t="shared" si="14"/>
        <v>111.86999999999989</v>
      </c>
      <c r="AW78" s="20">
        <f t="shared" si="14"/>
        <v>12.410000000000004</v>
      </c>
      <c r="AX78" s="20">
        <f t="shared" si="14"/>
        <v>1103.9899999999993</v>
      </c>
      <c r="AY78" s="20">
        <f t="shared" si="14"/>
        <v>181.15999999999997</v>
      </c>
      <c r="AZ78" s="20">
        <f t="shared" si="14"/>
        <v>220.71999999999986</v>
      </c>
      <c r="BA78" s="17">
        <v>6.45</v>
      </c>
      <c r="BB78" s="17">
        <v>2.57</v>
      </c>
      <c r="BC78" s="17">
        <v>2.2400000000000002</v>
      </c>
      <c r="BD78" s="17">
        <v>0</v>
      </c>
      <c r="BE78" s="17">
        <v>0.05</v>
      </c>
      <c r="BF78" s="17">
        <v>6.15</v>
      </c>
      <c r="BG78" s="17">
        <v>0</v>
      </c>
      <c r="BH78" s="17">
        <v>1.39</v>
      </c>
      <c r="BI78" s="17">
        <v>0.15</v>
      </c>
      <c r="BJ78" s="17">
        <v>13.79</v>
      </c>
      <c r="BK78" s="17">
        <v>2.27</v>
      </c>
      <c r="BL78" s="17">
        <v>2.77</v>
      </c>
      <c r="BM78" s="20">
        <f t="shared" si="13"/>
        <v>529.17000000000041</v>
      </c>
      <c r="BN78" s="20">
        <f t="shared" si="15"/>
        <v>210.29999999999998</v>
      </c>
      <c r="BO78" s="20">
        <f t="shared" si="15"/>
        <v>183.73000000000008</v>
      </c>
      <c r="BP78" s="20">
        <f t="shared" si="15"/>
        <v>0</v>
      </c>
      <c r="BQ78" s="20">
        <f t="shared" si="15"/>
        <v>3.8799999999999981</v>
      </c>
      <c r="BR78" s="20">
        <f t="shared" si="15"/>
        <v>501.75</v>
      </c>
      <c r="BS78" s="20">
        <f t="shared" si="15"/>
        <v>0</v>
      </c>
      <c r="BT78" s="20">
        <f t="shared" si="15"/>
        <v>113.25999999999989</v>
      </c>
      <c r="BU78" s="20">
        <f t="shared" si="15"/>
        <v>12.560000000000004</v>
      </c>
      <c r="BV78" s="20">
        <f t="shared" si="15"/>
        <v>1117.7799999999993</v>
      </c>
      <c r="BW78" s="20">
        <f t="shared" si="15"/>
        <v>183.42999999999998</v>
      </c>
      <c r="BX78" s="20">
        <f t="shared" si="15"/>
        <v>223.48999999999987</v>
      </c>
      <c r="BY78" s="17">
        <f t="shared" si="16"/>
        <v>2278.3999999999996</v>
      </c>
      <c r="BZ78" s="17">
        <f t="shared" si="17"/>
        <v>113.89999999999996</v>
      </c>
      <c r="CA78" s="17">
        <f t="shared" si="18"/>
        <v>687.05000000000018</v>
      </c>
      <c r="CB78" s="17">
        <f t="shared" si="19"/>
        <v>3079.349999999999</v>
      </c>
    </row>
    <row r="79" spans="1:80" x14ac:dyDescent="0.25">
      <c r="A79" t="str">
        <f t="shared" si="9"/>
        <v>MEGE.MEG1</v>
      </c>
      <c r="B79" s="1" t="s">
        <v>132</v>
      </c>
      <c r="C79" s="1" t="s">
        <v>133</v>
      </c>
      <c r="D79" s="1" t="s">
        <v>133</v>
      </c>
      <c r="E79" s="17">
        <v>-1835.1499999999942</v>
      </c>
      <c r="F79" s="17">
        <v>-1530.859999999986</v>
      </c>
      <c r="G79" s="17">
        <v>-1273.4999999999854</v>
      </c>
      <c r="H79" s="17">
        <v>-1776.9500000000116</v>
      </c>
      <c r="I79" s="17">
        <v>-4529.6600000000326</v>
      </c>
      <c r="J79" s="17">
        <v>-1912.4700000000012</v>
      </c>
      <c r="K79" s="17">
        <v>-1224.3800000000047</v>
      </c>
      <c r="L79" s="17">
        <v>-1314.8799999999756</v>
      </c>
      <c r="M79" s="17">
        <v>-209.15999999999985</v>
      </c>
      <c r="N79" s="17">
        <v>-1092.1499999999942</v>
      </c>
      <c r="O79" s="17">
        <v>-1951.6100000000151</v>
      </c>
      <c r="P79" s="17">
        <v>-2033.6700000000128</v>
      </c>
      <c r="Q79" s="20">
        <v>-91.760000000000218</v>
      </c>
      <c r="R79" s="20">
        <v>-76.549999999999727</v>
      </c>
      <c r="S79" s="20">
        <v>-63.679999999999836</v>
      </c>
      <c r="T79" s="20">
        <v>-88.839999999999691</v>
      </c>
      <c r="U79" s="20">
        <v>-226.48999999999978</v>
      </c>
      <c r="V79" s="20">
        <v>-95.630000000000109</v>
      </c>
      <c r="W79" s="20">
        <v>-61.220000000000027</v>
      </c>
      <c r="X79" s="20">
        <v>-65.740000000000009</v>
      </c>
      <c r="Y79" s="20">
        <v>-10.460000000000008</v>
      </c>
      <c r="Z79" s="20">
        <v>-54.600000000000136</v>
      </c>
      <c r="AA79" s="20">
        <v>-97.579999999999927</v>
      </c>
      <c r="AB79" s="20">
        <v>-101.69000000000005</v>
      </c>
      <c r="AC79" s="17">
        <v>-542.96999999999935</v>
      </c>
      <c r="AD79" s="17">
        <v>-450.32999999999993</v>
      </c>
      <c r="AE79" s="17">
        <v>-372.67000000000007</v>
      </c>
      <c r="AF79" s="17">
        <v>-516.97999999999956</v>
      </c>
      <c r="AG79" s="17">
        <v>-1310.4000000000015</v>
      </c>
      <c r="AH79" s="17">
        <v>-550.02000000000044</v>
      </c>
      <c r="AI79" s="17">
        <v>-349.86000000000058</v>
      </c>
      <c r="AJ79" s="17">
        <v>-372.92999999999938</v>
      </c>
      <c r="AK79" s="17">
        <v>-58.879999999999882</v>
      </c>
      <c r="AL79" s="17">
        <v>-304.96999999999935</v>
      </c>
      <c r="AM79" s="17">
        <v>-540.39999999999964</v>
      </c>
      <c r="AN79" s="17">
        <v>-558.53999999999905</v>
      </c>
      <c r="AO79" s="20">
        <f t="shared" si="12"/>
        <v>-2469.8799999999937</v>
      </c>
      <c r="AP79" s="20">
        <f t="shared" si="14"/>
        <v>-2057.7399999999857</v>
      </c>
      <c r="AQ79" s="20">
        <f t="shared" si="14"/>
        <v>-1709.8499999999854</v>
      </c>
      <c r="AR79" s="20">
        <f t="shared" si="14"/>
        <v>-2382.7700000000109</v>
      </c>
      <c r="AS79" s="20">
        <f t="shared" si="14"/>
        <v>-6066.5500000000338</v>
      </c>
      <c r="AT79" s="20">
        <f t="shared" si="14"/>
        <v>-2558.1200000000017</v>
      </c>
      <c r="AU79" s="20">
        <f t="shared" si="14"/>
        <v>-1635.4600000000053</v>
      </c>
      <c r="AV79" s="20">
        <f t="shared" si="14"/>
        <v>-1753.5499999999749</v>
      </c>
      <c r="AW79" s="20">
        <f t="shared" si="14"/>
        <v>-278.49999999999977</v>
      </c>
      <c r="AX79" s="20">
        <f t="shared" si="14"/>
        <v>-1451.7199999999937</v>
      </c>
      <c r="AY79" s="20">
        <f t="shared" si="14"/>
        <v>-2589.5900000000147</v>
      </c>
      <c r="AZ79" s="20">
        <f t="shared" si="14"/>
        <v>-2693.9000000000119</v>
      </c>
      <c r="BA79" s="17">
        <v>-30.47</v>
      </c>
      <c r="BB79" s="17">
        <v>-25.42</v>
      </c>
      <c r="BC79" s="17">
        <v>-21.14</v>
      </c>
      <c r="BD79" s="17">
        <v>-29.5</v>
      </c>
      <c r="BE79" s="17">
        <v>-75.2</v>
      </c>
      <c r="BF79" s="17">
        <v>-31.75</v>
      </c>
      <c r="BG79" s="17">
        <v>-20.329999999999998</v>
      </c>
      <c r="BH79" s="17">
        <v>-21.83</v>
      </c>
      <c r="BI79" s="17">
        <v>-3.47</v>
      </c>
      <c r="BJ79" s="17">
        <v>-18.13</v>
      </c>
      <c r="BK79" s="17">
        <v>-32.4</v>
      </c>
      <c r="BL79" s="17">
        <v>-33.76</v>
      </c>
      <c r="BM79" s="20">
        <f t="shared" si="13"/>
        <v>-2500.3499999999935</v>
      </c>
      <c r="BN79" s="20">
        <f t="shared" si="15"/>
        <v>-2083.1599999999858</v>
      </c>
      <c r="BO79" s="20">
        <f t="shared" si="15"/>
        <v>-1730.9899999999855</v>
      </c>
      <c r="BP79" s="20">
        <f t="shared" si="15"/>
        <v>-2412.2700000000109</v>
      </c>
      <c r="BQ79" s="20">
        <f t="shared" si="15"/>
        <v>-6141.7500000000337</v>
      </c>
      <c r="BR79" s="20">
        <f t="shared" si="15"/>
        <v>-2589.8700000000017</v>
      </c>
      <c r="BS79" s="20">
        <f t="shared" si="15"/>
        <v>-1655.7900000000052</v>
      </c>
      <c r="BT79" s="20">
        <f t="shared" si="15"/>
        <v>-1775.3799999999749</v>
      </c>
      <c r="BU79" s="20">
        <f t="shared" si="15"/>
        <v>-281.9699999999998</v>
      </c>
      <c r="BV79" s="20">
        <f t="shared" si="15"/>
        <v>-1469.8499999999938</v>
      </c>
      <c r="BW79" s="20">
        <f t="shared" si="15"/>
        <v>-2621.9900000000148</v>
      </c>
      <c r="BX79" s="20">
        <f t="shared" si="15"/>
        <v>-2727.6600000000121</v>
      </c>
      <c r="BY79" s="17">
        <f t="shared" si="16"/>
        <v>-20684.440000000013</v>
      </c>
      <c r="BZ79" s="17">
        <f t="shared" si="17"/>
        <v>-1034.2399999999996</v>
      </c>
      <c r="CA79" s="17">
        <f t="shared" si="18"/>
        <v>-6272.3499999999995</v>
      </c>
      <c r="CB79" s="17">
        <f t="shared" si="19"/>
        <v>-27991.030000000013</v>
      </c>
    </row>
    <row r="80" spans="1:80" x14ac:dyDescent="0.25">
      <c r="A80" t="str">
        <f t="shared" si="9"/>
        <v>SCE.MKR1</v>
      </c>
      <c r="B80" s="1" t="s">
        <v>135</v>
      </c>
      <c r="C80" s="1" t="s">
        <v>136</v>
      </c>
      <c r="D80" s="1" t="s">
        <v>136</v>
      </c>
      <c r="E80" s="17">
        <v>-2344.320000000007</v>
      </c>
      <c r="F80" s="17">
        <v>-2052.9700000000012</v>
      </c>
      <c r="G80" s="17">
        <v>-1732.7700000000186</v>
      </c>
      <c r="H80" s="17">
        <v>-1132.179999999993</v>
      </c>
      <c r="I80" s="17">
        <v>-7751.4300000000512</v>
      </c>
      <c r="J80" s="17">
        <v>-2494.4700000000012</v>
      </c>
      <c r="K80" s="17">
        <v>-1624.7600000000093</v>
      </c>
      <c r="L80" s="17">
        <v>-1558.3600000000151</v>
      </c>
      <c r="M80" s="17">
        <v>-832.55000000000291</v>
      </c>
      <c r="N80" s="17">
        <v>-1063.6900000000023</v>
      </c>
      <c r="O80" s="17">
        <v>-1987.4899999999907</v>
      </c>
      <c r="P80" s="17">
        <v>-2345.070000000007</v>
      </c>
      <c r="Q80" s="20">
        <v>-117.21000000000004</v>
      </c>
      <c r="R80" s="20">
        <v>-102.65000000000009</v>
      </c>
      <c r="S80" s="20">
        <v>-86.6400000000001</v>
      </c>
      <c r="T80" s="20">
        <v>-56.6099999999999</v>
      </c>
      <c r="U80" s="20">
        <v>-387.57000000000062</v>
      </c>
      <c r="V80" s="20">
        <v>-124.7199999999998</v>
      </c>
      <c r="W80" s="20">
        <v>-81.240000000000009</v>
      </c>
      <c r="X80" s="20">
        <v>-77.920000000000073</v>
      </c>
      <c r="Y80" s="20">
        <v>-41.629999999999995</v>
      </c>
      <c r="Z80" s="20">
        <v>-53.190000000000055</v>
      </c>
      <c r="AA80" s="20">
        <v>-99.369999999999891</v>
      </c>
      <c r="AB80" s="20">
        <v>-117.25</v>
      </c>
      <c r="AC80" s="17">
        <v>-693.60999999999876</v>
      </c>
      <c r="AD80" s="17">
        <v>-603.92000000000007</v>
      </c>
      <c r="AE80" s="17">
        <v>-507.06999999999971</v>
      </c>
      <c r="AF80" s="17">
        <v>-329.39999999999964</v>
      </c>
      <c r="AG80" s="17">
        <v>-2242.4400000000023</v>
      </c>
      <c r="AH80" s="17">
        <v>-717.39999999999964</v>
      </c>
      <c r="AI80" s="17">
        <v>-464.26000000000022</v>
      </c>
      <c r="AJ80" s="17">
        <v>-441.97999999999956</v>
      </c>
      <c r="AK80" s="17">
        <v>-234.36000000000013</v>
      </c>
      <c r="AL80" s="17">
        <v>-297.03000000000065</v>
      </c>
      <c r="AM80" s="17">
        <v>-550.34000000000106</v>
      </c>
      <c r="AN80" s="17">
        <v>-644.05999999999949</v>
      </c>
      <c r="AO80" s="20">
        <f t="shared" si="12"/>
        <v>-3155.1400000000058</v>
      </c>
      <c r="AP80" s="20">
        <f t="shared" si="14"/>
        <v>-2759.5400000000013</v>
      </c>
      <c r="AQ80" s="20">
        <f t="shared" si="14"/>
        <v>-2326.4800000000187</v>
      </c>
      <c r="AR80" s="20">
        <f t="shared" si="14"/>
        <v>-1518.1899999999926</v>
      </c>
      <c r="AS80" s="20">
        <f t="shared" si="14"/>
        <v>-10381.440000000053</v>
      </c>
      <c r="AT80" s="20">
        <f t="shared" si="14"/>
        <v>-3336.5900000000006</v>
      </c>
      <c r="AU80" s="20">
        <f t="shared" si="14"/>
        <v>-2170.2600000000093</v>
      </c>
      <c r="AV80" s="20">
        <f t="shared" si="14"/>
        <v>-2078.2600000000148</v>
      </c>
      <c r="AW80" s="20">
        <f t="shared" si="14"/>
        <v>-1108.5400000000031</v>
      </c>
      <c r="AX80" s="20">
        <f t="shared" si="14"/>
        <v>-1413.910000000003</v>
      </c>
      <c r="AY80" s="20">
        <f t="shared" si="14"/>
        <v>-2637.1999999999916</v>
      </c>
      <c r="AZ80" s="20">
        <f t="shared" si="14"/>
        <v>-3106.3800000000065</v>
      </c>
      <c r="BA80" s="17">
        <v>-38.92</v>
      </c>
      <c r="BB80" s="17">
        <v>-34.08</v>
      </c>
      <c r="BC80" s="17">
        <v>-28.77</v>
      </c>
      <c r="BD80" s="17">
        <v>-18.8</v>
      </c>
      <c r="BE80" s="17">
        <v>-128.69</v>
      </c>
      <c r="BF80" s="17">
        <v>-41.42</v>
      </c>
      <c r="BG80" s="17">
        <v>-26.98</v>
      </c>
      <c r="BH80" s="17">
        <v>-25.87</v>
      </c>
      <c r="BI80" s="17">
        <v>-13.82</v>
      </c>
      <c r="BJ80" s="17">
        <v>-17.66</v>
      </c>
      <c r="BK80" s="17">
        <v>-33</v>
      </c>
      <c r="BL80" s="17">
        <v>-38.93</v>
      </c>
      <c r="BM80" s="20">
        <f t="shared" si="13"/>
        <v>-3194.0600000000059</v>
      </c>
      <c r="BN80" s="20">
        <f t="shared" si="15"/>
        <v>-2793.6200000000013</v>
      </c>
      <c r="BO80" s="20">
        <f t="shared" si="15"/>
        <v>-2355.2500000000186</v>
      </c>
      <c r="BP80" s="20">
        <f t="shared" si="15"/>
        <v>-1536.9899999999925</v>
      </c>
      <c r="BQ80" s="20">
        <f t="shared" si="15"/>
        <v>-10510.130000000054</v>
      </c>
      <c r="BR80" s="20">
        <f t="shared" si="15"/>
        <v>-3378.0100000000007</v>
      </c>
      <c r="BS80" s="20">
        <f t="shared" si="15"/>
        <v>-2197.2400000000093</v>
      </c>
      <c r="BT80" s="20">
        <f t="shared" si="15"/>
        <v>-2104.1300000000147</v>
      </c>
      <c r="BU80" s="20">
        <f t="shared" si="15"/>
        <v>-1122.3600000000031</v>
      </c>
      <c r="BV80" s="20">
        <f t="shared" si="15"/>
        <v>-1431.5700000000031</v>
      </c>
      <c r="BW80" s="20">
        <f t="shared" si="15"/>
        <v>-2670.1999999999916</v>
      </c>
      <c r="BX80" s="20">
        <f t="shared" si="15"/>
        <v>-3145.3100000000063</v>
      </c>
      <c r="BY80" s="17">
        <f t="shared" si="16"/>
        <v>-26920.0600000001</v>
      </c>
      <c r="BZ80" s="17">
        <f t="shared" si="17"/>
        <v>-1346.0000000000005</v>
      </c>
      <c r="CA80" s="17">
        <f t="shared" si="18"/>
        <v>-8172.8100000000013</v>
      </c>
      <c r="CB80" s="17">
        <f t="shared" si="19"/>
        <v>-36438.870000000104</v>
      </c>
    </row>
    <row r="81" spans="1:80" x14ac:dyDescent="0.25">
      <c r="A81" t="str">
        <f t="shared" si="9"/>
        <v>TCN.MKRC</v>
      </c>
      <c r="B81" s="1" t="s">
        <v>33</v>
      </c>
      <c r="C81" s="1" t="s">
        <v>137</v>
      </c>
      <c r="D81" s="1" t="s">
        <v>137</v>
      </c>
      <c r="E81" s="17">
        <v>-4160.4899999999907</v>
      </c>
      <c r="F81" s="17">
        <v>-4049.2900000000373</v>
      </c>
      <c r="G81" s="17">
        <v>-3216.7200000000012</v>
      </c>
      <c r="H81" s="17">
        <v>-4574.0900000000256</v>
      </c>
      <c r="I81" s="17">
        <v>-13465.530000000028</v>
      </c>
      <c r="J81" s="17">
        <v>-5362.5499999999884</v>
      </c>
      <c r="K81" s="17">
        <v>-3791.9100000000326</v>
      </c>
      <c r="L81" s="17">
        <v>-3715.5</v>
      </c>
      <c r="M81" s="17">
        <v>-1725.5400000000081</v>
      </c>
      <c r="N81" s="17">
        <v>-2901.2900000000081</v>
      </c>
      <c r="O81" s="17">
        <v>-5037.359999999986</v>
      </c>
      <c r="P81" s="17">
        <v>-6211.1500000000451</v>
      </c>
      <c r="Q81" s="20">
        <v>-208.01999999999998</v>
      </c>
      <c r="R81" s="20">
        <v>-202.46000000000004</v>
      </c>
      <c r="S81" s="20">
        <v>-160.82999999999993</v>
      </c>
      <c r="T81" s="20">
        <v>-228.70000000000005</v>
      </c>
      <c r="U81" s="20">
        <v>-673.27999999999975</v>
      </c>
      <c r="V81" s="20">
        <v>-268.12999999999988</v>
      </c>
      <c r="W81" s="20">
        <v>-189.59</v>
      </c>
      <c r="X81" s="20">
        <v>-185.77999999999997</v>
      </c>
      <c r="Y81" s="20">
        <v>-86.27</v>
      </c>
      <c r="Z81" s="20">
        <v>-145.07</v>
      </c>
      <c r="AA81" s="20">
        <v>-251.87</v>
      </c>
      <c r="AB81" s="20">
        <v>-310.56</v>
      </c>
      <c r="AC81" s="17">
        <v>-1230.9599999999991</v>
      </c>
      <c r="AD81" s="17">
        <v>-1191.1800000000003</v>
      </c>
      <c r="AE81" s="17">
        <v>-941.32999999999993</v>
      </c>
      <c r="AF81" s="17">
        <v>-1330.7799999999988</v>
      </c>
      <c r="AG81" s="17">
        <v>-3895.4900000000016</v>
      </c>
      <c r="AH81" s="17">
        <v>-1542.2399999999998</v>
      </c>
      <c r="AI81" s="17">
        <v>-1083.52</v>
      </c>
      <c r="AJ81" s="17">
        <v>-1053.8000000000002</v>
      </c>
      <c r="AK81" s="17">
        <v>-485.74</v>
      </c>
      <c r="AL81" s="17">
        <v>-810.16</v>
      </c>
      <c r="AM81" s="17">
        <v>-1394.86</v>
      </c>
      <c r="AN81" s="17">
        <v>-1705.85</v>
      </c>
      <c r="AO81" s="20">
        <f t="shared" si="12"/>
        <v>-5599.4699999999903</v>
      </c>
      <c r="AP81" s="20">
        <f t="shared" si="14"/>
        <v>-5442.9300000000376</v>
      </c>
      <c r="AQ81" s="20">
        <f t="shared" si="14"/>
        <v>-4318.880000000001</v>
      </c>
      <c r="AR81" s="20">
        <f t="shared" si="14"/>
        <v>-6133.5700000000243</v>
      </c>
      <c r="AS81" s="20">
        <f t="shared" si="14"/>
        <v>-18034.300000000028</v>
      </c>
      <c r="AT81" s="20">
        <f t="shared" si="14"/>
        <v>-7172.9199999999882</v>
      </c>
      <c r="AU81" s="20">
        <f t="shared" si="14"/>
        <v>-5065.0200000000332</v>
      </c>
      <c r="AV81" s="20">
        <f t="shared" si="14"/>
        <v>-4955.08</v>
      </c>
      <c r="AW81" s="20">
        <f t="shared" si="14"/>
        <v>-2297.5500000000084</v>
      </c>
      <c r="AX81" s="20">
        <f t="shared" si="14"/>
        <v>-3856.5200000000082</v>
      </c>
      <c r="AY81" s="20">
        <f t="shared" si="14"/>
        <v>-6684.0899999999856</v>
      </c>
      <c r="AZ81" s="20">
        <f t="shared" si="14"/>
        <v>-8227.560000000045</v>
      </c>
      <c r="BA81" s="17">
        <v>-69.08</v>
      </c>
      <c r="BB81" s="17">
        <v>-67.23</v>
      </c>
      <c r="BC81" s="17">
        <v>-53.41</v>
      </c>
      <c r="BD81" s="17">
        <v>-75.94</v>
      </c>
      <c r="BE81" s="17">
        <v>-223.56</v>
      </c>
      <c r="BF81" s="17">
        <v>-89.03</v>
      </c>
      <c r="BG81" s="17">
        <v>-62.96</v>
      </c>
      <c r="BH81" s="17">
        <v>-61.69</v>
      </c>
      <c r="BI81" s="17">
        <v>-28.65</v>
      </c>
      <c r="BJ81" s="17">
        <v>-48.17</v>
      </c>
      <c r="BK81" s="17">
        <v>-83.63</v>
      </c>
      <c r="BL81" s="17">
        <v>-103.12</v>
      </c>
      <c r="BM81" s="20">
        <f t="shared" si="13"/>
        <v>-5668.5499999999902</v>
      </c>
      <c r="BN81" s="20">
        <f t="shared" si="15"/>
        <v>-5510.1600000000371</v>
      </c>
      <c r="BO81" s="20">
        <f t="shared" si="15"/>
        <v>-4372.2900000000009</v>
      </c>
      <c r="BP81" s="20">
        <f t="shared" si="15"/>
        <v>-6209.5100000000239</v>
      </c>
      <c r="BQ81" s="20">
        <f t="shared" si="15"/>
        <v>-18257.86000000003</v>
      </c>
      <c r="BR81" s="20">
        <f t="shared" si="15"/>
        <v>-7261.949999999988</v>
      </c>
      <c r="BS81" s="20">
        <f t="shared" si="15"/>
        <v>-5127.9800000000332</v>
      </c>
      <c r="BT81" s="20">
        <f t="shared" si="15"/>
        <v>-5016.7699999999995</v>
      </c>
      <c r="BU81" s="20">
        <f t="shared" si="15"/>
        <v>-2326.2000000000085</v>
      </c>
      <c r="BV81" s="20">
        <f t="shared" si="15"/>
        <v>-3904.6900000000082</v>
      </c>
      <c r="BW81" s="20">
        <f t="shared" si="15"/>
        <v>-6767.7199999999857</v>
      </c>
      <c r="BX81" s="20">
        <f t="shared" si="15"/>
        <v>-8330.6800000000458</v>
      </c>
      <c r="BY81" s="17">
        <f t="shared" si="16"/>
        <v>-58211.420000000151</v>
      </c>
      <c r="BZ81" s="17">
        <f t="shared" si="17"/>
        <v>-2910.5599999999995</v>
      </c>
      <c r="CA81" s="17">
        <f t="shared" si="18"/>
        <v>-17632.379999999997</v>
      </c>
      <c r="CB81" s="17">
        <f t="shared" si="19"/>
        <v>-78754.360000000161</v>
      </c>
    </row>
    <row r="82" spans="1:80" x14ac:dyDescent="0.25">
      <c r="A82" t="str">
        <f t="shared" si="9"/>
        <v>MSCG.BCHIMP</v>
      </c>
      <c r="B82" s="1" t="s">
        <v>138</v>
      </c>
      <c r="C82" s="1" t="s">
        <v>139</v>
      </c>
      <c r="D82" s="1" t="s">
        <v>21</v>
      </c>
      <c r="E82" s="17">
        <v>0</v>
      </c>
      <c r="F82" s="17">
        <v>0.67000000000000171</v>
      </c>
      <c r="G82" s="17">
        <v>0.60000000000000853</v>
      </c>
      <c r="H82" s="17">
        <v>60.690000000000509</v>
      </c>
      <c r="I82" s="17">
        <v>85.5</v>
      </c>
      <c r="J82" s="17">
        <v>184.15000000000146</v>
      </c>
      <c r="K82" s="17">
        <v>229.65000000000146</v>
      </c>
      <c r="L82" s="17">
        <v>127</v>
      </c>
      <c r="M82" s="17">
        <v>2.1900000000000546</v>
      </c>
      <c r="N82" s="17">
        <v>58.409999999999854</v>
      </c>
      <c r="O82" s="17">
        <v>194.94000000000233</v>
      </c>
      <c r="P82" s="17">
        <v>125.88000000000102</v>
      </c>
      <c r="Q82" s="20">
        <v>0</v>
      </c>
      <c r="R82" s="20">
        <v>3.0000000000000249E-2</v>
      </c>
      <c r="S82" s="20">
        <v>3.0000000000000249E-2</v>
      </c>
      <c r="T82" s="20">
        <v>3.0299999999999727</v>
      </c>
      <c r="U82" s="20">
        <v>4.2699999999999818</v>
      </c>
      <c r="V82" s="20">
        <v>9.2099999999999227</v>
      </c>
      <c r="W82" s="20">
        <v>11.480000000000018</v>
      </c>
      <c r="X82" s="20">
        <v>6.3500000000000227</v>
      </c>
      <c r="Y82" s="20">
        <v>0.11000000000000121</v>
      </c>
      <c r="Z82" s="20">
        <v>2.9200000000000159</v>
      </c>
      <c r="AA82" s="20">
        <v>9.75</v>
      </c>
      <c r="AB82" s="20">
        <v>6.2899999999999636</v>
      </c>
      <c r="AC82" s="17">
        <v>0</v>
      </c>
      <c r="AD82" s="17">
        <v>0.19000000000000128</v>
      </c>
      <c r="AE82" s="17">
        <v>0.17999999999999972</v>
      </c>
      <c r="AF82" s="17">
        <v>17.650000000000091</v>
      </c>
      <c r="AG82" s="17">
        <v>24.730000000000018</v>
      </c>
      <c r="AH82" s="17">
        <v>52.960000000000036</v>
      </c>
      <c r="AI82" s="17">
        <v>65.619999999998981</v>
      </c>
      <c r="AJ82" s="17">
        <v>36.019999999999527</v>
      </c>
      <c r="AK82" s="17">
        <v>0.60999999999999943</v>
      </c>
      <c r="AL82" s="17">
        <v>16.309999999999945</v>
      </c>
      <c r="AM82" s="17">
        <v>53.979999999999563</v>
      </c>
      <c r="AN82" s="17">
        <v>34.569999999999709</v>
      </c>
      <c r="AO82" s="20">
        <f t="shared" si="12"/>
        <v>0</v>
      </c>
      <c r="AP82" s="20">
        <f t="shared" si="14"/>
        <v>0.89000000000000323</v>
      </c>
      <c r="AQ82" s="20">
        <f t="shared" si="14"/>
        <v>0.81000000000000849</v>
      </c>
      <c r="AR82" s="20">
        <f t="shared" si="14"/>
        <v>81.370000000000573</v>
      </c>
      <c r="AS82" s="20">
        <f t="shared" si="14"/>
        <v>114.5</v>
      </c>
      <c r="AT82" s="20">
        <f t="shared" si="14"/>
        <v>246.32000000000141</v>
      </c>
      <c r="AU82" s="20">
        <f t="shared" si="14"/>
        <v>306.75000000000045</v>
      </c>
      <c r="AV82" s="20">
        <f t="shared" si="14"/>
        <v>169.36999999999955</v>
      </c>
      <c r="AW82" s="20">
        <f t="shared" si="14"/>
        <v>2.9100000000000552</v>
      </c>
      <c r="AX82" s="20">
        <f t="shared" si="14"/>
        <v>77.639999999999816</v>
      </c>
      <c r="AY82" s="20">
        <f t="shared" si="14"/>
        <v>258.67000000000189</v>
      </c>
      <c r="AZ82" s="20">
        <f t="shared" si="14"/>
        <v>166.74000000000069</v>
      </c>
      <c r="BA82" s="17">
        <v>0</v>
      </c>
      <c r="BB82" s="17">
        <v>0.01</v>
      </c>
      <c r="BC82" s="17">
        <v>0.01</v>
      </c>
      <c r="BD82" s="17">
        <v>1.01</v>
      </c>
      <c r="BE82" s="17">
        <v>1.42</v>
      </c>
      <c r="BF82" s="17">
        <v>3.06</v>
      </c>
      <c r="BG82" s="17">
        <v>3.81</v>
      </c>
      <c r="BH82" s="17">
        <v>2.11</v>
      </c>
      <c r="BI82" s="17">
        <v>0.04</v>
      </c>
      <c r="BJ82" s="17">
        <v>0.97</v>
      </c>
      <c r="BK82" s="17">
        <v>3.24</v>
      </c>
      <c r="BL82" s="17">
        <v>2.09</v>
      </c>
      <c r="BM82" s="20">
        <f t="shared" si="13"/>
        <v>0</v>
      </c>
      <c r="BN82" s="20">
        <f t="shared" si="15"/>
        <v>0.90000000000000324</v>
      </c>
      <c r="BO82" s="20">
        <f t="shared" si="15"/>
        <v>0.8200000000000085</v>
      </c>
      <c r="BP82" s="20">
        <f t="shared" si="15"/>
        <v>82.380000000000578</v>
      </c>
      <c r="BQ82" s="20">
        <f t="shared" si="15"/>
        <v>115.92</v>
      </c>
      <c r="BR82" s="20">
        <f t="shared" si="15"/>
        <v>249.38000000000142</v>
      </c>
      <c r="BS82" s="20">
        <f t="shared" si="15"/>
        <v>310.56000000000046</v>
      </c>
      <c r="BT82" s="20">
        <f t="shared" si="15"/>
        <v>171.47999999999956</v>
      </c>
      <c r="BU82" s="20">
        <f t="shared" si="15"/>
        <v>2.9500000000000552</v>
      </c>
      <c r="BV82" s="20">
        <f t="shared" si="15"/>
        <v>78.609999999999815</v>
      </c>
      <c r="BW82" s="20">
        <f t="shared" si="15"/>
        <v>261.9100000000019</v>
      </c>
      <c r="BX82" s="20">
        <f t="shared" si="15"/>
        <v>168.83000000000069</v>
      </c>
      <c r="BY82" s="17">
        <f t="shared" si="16"/>
        <v>1069.6800000000067</v>
      </c>
      <c r="BZ82" s="17">
        <f t="shared" si="17"/>
        <v>53.469999999999899</v>
      </c>
      <c r="CA82" s="17">
        <f t="shared" si="18"/>
        <v>320.58999999999793</v>
      </c>
      <c r="CB82" s="17">
        <f t="shared" si="19"/>
        <v>1443.7400000000046</v>
      </c>
    </row>
    <row r="83" spans="1:80" x14ac:dyDescent="0.25">
      <c r="A83" t="str">
        <f t="shared" si="9"/>
        <v>MSCG.SPCIMP</v>
      </c>
      <c r="B83" s="1" t="s">
        <v>138</v>
      </c>
      <c r="C83" s="1" t="s">
        <v>842</v>
      </c>
      <c r="D83" s="1" t="s">
        <v>73</v>
      </c>
      <c r="E83" s="17">
        <v>0</v>
      </c>
      <c r="F83" s="17">
        <v>0</v>
      </c>
      <c r="G83" s="17">
        <v>0</v>
      </c>
      <c r="H83" s="17">
        <v>0</v>
      </c>
      <c r="I83" s="17">
        <v>0</v>
      </c>
      <c r="J83" s="17">
        <v>0</v>
      </c>
      <c r="K83" s="17">
        <v>0</v>
      </c>
      <c r="L83" s="17">
        <v>7.1000000000000085</v>
      </c>
      <c r="M83" s="17">
        <v>0</v>
      </c>
      <c r="N83" s="17">
        <v>0</v>
      </c>
      <c r="O83" s="17">
        <v>11.829999999999998</v>
      </c>
      <c r="P83" s="17">
        <v>0</v>
      </c>
      <c r="Q83" s="20">
        <v>0</v>
      </c>
      <c r="R83" s="20">
        <v>0</v>
      </c>
      <c r="S83" s="20">
        <v>0</v>
      </c>
      <c r="T83" s="20">
        <v>0</v>
      </c>
      <c r="U83" s="20">
        <v>0</v>
      </c>
      <c r="V83" s="20">
        <v>0</v>
      </c>
      <c r="W83" s="20">
        <v>0</v>
      </c>
      <c r="X83" s="20">
        <v>0.34999999999999964</v>
      </c>
      <c r="Y83" s="20">
        <v>0</v>
      </c>
      <c r="Z83" s="20">
        <v>0</v>
      </c>
      <c r="AA83" s="20">
        <v>0.59000000000000075</v>
      </c>
      <c r="AB83" s="20">
        <v>0</v>
      </c>
      <c r="AC83" s="17">
        <v>0</v>
      </c>
      <c r="AD83" s="17">
        <v>0</v>
      </c>
      <c r="AE83" s="17">
        <v>0</v>
      </c>
      <c r="AF83" s="17">
        <v>0</v>
      </c>
      <c r="AG83" s="17">
        <v>0</v>
      </c>
      <c r="AH83" s="17">
        <v>0</v>
      </c>
      <c r="AI83" s="17">
        <v>0</v>
      </c>
      <c r="AJ83" s="17">
        <v>2.009999999999998</v>
      </c>
      <c r="AK83" s="17">
        <v>0</v>
      </c>
      <c r="AL83" s="17">
        <v>0</v>
      </c>
      <c r="AM83" s="17">
        <v>3.269999999999996</v>
      </c>
      <c r="AN83" s="17">
        <v>0</v>
      </c>
      <c r="AO83" s="20">
        <f t="shared" si="12"/>
        <v>0</v>
      </c>
      <c r="AP83" s="20">
        <f t="shared" si="14"/>
        <v>0</v>
      </c>
      <c r="AQ83" s="20">
        <f t="shared" si="14"/>
        <v>0</v>
      </c>
      <c r="AR83" s="20">
        <f t="shared" si="14"/>
        <v>0</v>
      </c>
      <c r="AS83" s="20">
        <f t="shared" si="14"/>
        <v>0</v>
      </c>
      <c r="AT83" s="20">
        <f t="shared" si="14"/>
        <v>0</v>
      </c>
      <c r="AU83" s="20">
        <f t="shared" si="14"/>
        <v>0</v>
      </c>
      <c r="AV83" s="20">
        <f t="shared" si="14"/>
        <v>9.4600000000000062</v>
      </c>
      <c r="AW83" s="20">
        <f t="shared" si="14"/>
        <v>0</v>
      </c>
      <c r="AX83" s="20">
        <f t="shared" si="14"/>
        <v>0</v>
      </c>
      <c r="AY83" s="20">
        <f t="shared" si="14"/>
        <v>15.689999999999994</v>
      </c>
      <c r="AZ83" s="20">
        <f t="shared" si="14"/>
        <v>0</v>
      </c>
      <c r="BA83" s="17">
        <v>0</v>
      </c>
      <c r="BB83" s="17">
        <v>0</v>
      </c>
      <c r="BC83" s="17">
        <v>0</v>
      </c>
      <c r="BD83" s="17">
        <v>0</v>
      </c>
      <c r="BE83" s="17">
        <v>0</v>
      </c>
      <c r="BF83" s="17">
        <v>0</v>
      </c>
      <c r="BG83" s="17">
        <v>0</v>
      </c>
      <c r="BH83" s="17">
        <v>0.12</v>
      </c>
      <c r="BI83" s="17">
        <v>0</v>
      </c>
      <c r="BJ83" s="17">
        <v>0</v>
      </c>
      <c r="BK83" s="17">
        <v>0.2</v>
      </c>
      <c r="BL83" s="17">
        <v>0</v>
      </c>
      <c r="BM83" s="20">
        <f t="shared" si="13"/>
        <v>0</v>
      </c>
      <c r="BN83" s="20">
        <f t="shared" si="15"/>
        <v>0</v>
      </c>
      <c r="BO83" s="20">
        <f t="shared" si="15"/>
        <v>0</v>
      </c>
      <c r="BP83" s="20">
        <f t="shared" si="15"/>
        <v>0</v>
      </c>
      <c r="BQ83" s="20">
        <f t="shared" si="15"/>
        <v>0</v>
      </c>
      <c r="BR83" s="20">
        <f t="shared" si="15"/>
        <v>0</v>
      </c>
      <c r="BS83" s="20">
        <f t="shared" si="15"/>
        <v>0</v>
      </c>
      <c r="BT83" s="20">
        <f t="shared" si="15"/>
        <v>9.5800000000000054</v>
      </c>
      <c r="BU83" s="20">
        <f t="shared" si="15"/>
        <v>0</v>
      </c>
      <c r="BV83" s="20">
        <f t="shared" si="15"/>
        <v>0</v>
      </c>
      <c r="BW83" s="20">
        <f t="shared" si="15"/>
        <v>15.889999999999993</v>
      </c>
      <c r="BX83" s="20">
        <f t="shared" si="15"/>
        <v>0</v>
      </c>
      <c r="BY83" s="17">
        <f t="shared" si="16"/>
        <v>18.930000000000007</v>
      </c>
      <c r="BZ83" s="17">
        <f t="shared" si="17"/>
        <v>0.94000000000000039</v>
      </c>
      <c r="CA83" s="17">
        <f t="shared" si="18"/>
        <v>5.5999999999999943</v>
      </c>
      <c r="CB83" s="17">
        <f t="shared" si="19"/>
        <v>25.47</v>
      </c>
    </row>
    <row r="84" spans="1:80" x14ac:dyDescent="0.25">
      <c r="A84" t="str">
        <f t="shared" si="9"/>
        <v>MSCG.BCHEXP</v>
      </c>
      <c r="B84" s="1" t="s">
        <v>138</v>
      </c>
      <c r="C84" s="1" t="s">
        <v>822</v>
      </c>
      <c r="D84" s="1" t="s">
        <v>28</v>
      </c>
      <c r="E84" s="17">
        <v>0</v>
      </c>
      <c r="F84" s="17">
        <v>0</v>
      </c>
      <c r="G84" s="17">
        <v>0</v>
      </c>
      <c r="H84" s="17">
        <v>0</v>
      </c>
      <c r="I84" s="17">
        <v>0</v>
      </c>
      <c r="J84" s="17">
        <v>0</v>
      </c>
      <c r="K84" s="17">
        <v>0</v>
      </c>
      <c r="L84" s="17">
        <v>0</v>
      </c>
      <c r="M84" s="17">
        <v>0</v>
      </c>
      <c r="N84" s="17">
        <v>0</v>
      </c>
      <c r="O84" s="17">
        <v>0</v>
      </c>
      <c r="P84" s="17">
        <v>0</v>
      </c>
      <c r="Q84" s="20">
        <v>0</v>
      </c>
      <c r="R84" s="20">
        <v>0</v>
      </c>
      <c r="S84" s="20">
        <v>0</v>
      </c>
      <c r="T84" s="20">
        <v>0</v>
      </c>
      <c r="U84" s="20">
        <v>0</v>
      </c>
      <c r="V84" s="20">
        <v>0</v>
      </c>
      <c r="W84" s="20">
        <v>0</v>
      </c>
      <c r="X84" s="20">
        <v>0</v>
      </c>
      <c r="Y84" s="20">
        <v>0</v>
      </c>
      <c r="Z84" s="20">
        <v>0</v>
      </c>
      <c r="AA84" s="20">
        <v>0</v>
      </c>
      <c r="AB84" s="20">
        <v>0</v>
      </c>
      <c r="AC84" s="17">
        <v>0</v>
      </c>
      <c r="AD84" s="17">
        <v>0</v>
      </c>
      <c r="AE84" s="17">
        <v>0</v>
      </c>
      <c r="AF84" s="17">
        <v>0</v>
      </c>
      <c r="AG84" s="17">
        <v>0</v>
      </c>
      <c r="AH84" s="17">
        <v>0</v>
      </c>
      <c r="AI84" s="17">
        <v>0</v>
      </c>
      <c r="AJ84" s="17">
        <v>0</v>
      </c>
      <c r="AK84" s="17">
        <v>0</v>
      </c>
      <c r="AL84" s="17">
        <v>0</v>
      </c>
      <c r="AM84" s="17">
        <v>0</v>
      </c>
      <c r="AN84" s="17">
        <v>0</v>
      </c>
      <c r="AO84" s="20">
        <f t="shared" si="12"/>
        <v>0</v>
      </c>
      <c r="AP84" s="20">
        <f t="shared" si="14"/>
        <v>0</v>
      </c>
      <c r="AQ84" s="20">
        <f t="shared" si="14"/>
        <v>0</v>
      </c>
      <c r="AR84" s="20">
        <f t="shared" si="14"/>
        <v>0</v>
      </c>
      <c r="AS84" s="20">
        <f t="shared" si="14"/>
        <v>0</v>
      </c>
      <c r="AT84" s="20">
        <f t="shared" si="14"/>
        <v>0</v>
      </c>
      <c r="AU84" s="20">
        <f t="shared" si="14"/>
        <v>0</v>
      </c>
      <c r="AV84" s="20">
        <f t="shared" si="14"/>
        <v>0</v>
      </c>
      <c r="AW84" s="20">
        <f t="shared" si="14"/>
        <v>0</v>
      </c>
      <c r="AX84" s="20">
        <f t="shared" si="14"/>
        <v>0</v>
      </c>
      <c r="AY84" s="20">
        <f t="shared" si="14"/>
        <v>0</v>
      </c>
      <c r="AZ84" s="20">
        <f t="shared" si="14"/>
        <v>0</v>
      </c>
      <c r="BA84" s="17">
        <v>0</v>
      </c>
      <c r="BB84" s="17">
        <v>0</v>
      </c>
      <c r="BC84" s="17">
        <v>0</v>
      </c>
      <c r="BD84" s="17">
        <v>0</v>
      </c>
      <c r="BE84" s="17">
        <v>0</v>
      </c>
      <c r="BF84" s="17">
        <v>0</v>
      </c>
      <c r="BG84" s="17">
        <v>0</v>
      </c>
      <c r="BH84" s="17">
        <v>0</v>
      </c>
      <c r="BI84" s="17">
        <v>0</v>
      </c>
      <c r="BJ84" s="17">
        <v>0</v>
      </c>
      <c r="BK84" s="17">
        <v>0</v>
      </c>
      <c r="BL84" s="17">
        <v>0</v>
      </c>
      <c r="BM84" s="20">
        <f t="shared" si="13"/>
        <v>0</v>
      </c>
      <c r="BN84" s="20">
        <f t="shared" si="15"/>
        <v>0</v>
      </c>
      <c r="BO84" s="20">
        <f t="shared" si="15"/>
        <v>0</v>
      </c>
      <c r="BP84" s="20">
        <f t="shared" si="15"/>
        <v>0</v>
      </c>
      <c r="BQ84" s="20">
        <f t="shared" si="15"/>
        <v>0</v>
      </c>
      <c r="BR84" s="20">
        <f t="shared" si="15"/>
        <v>0</v>
      </c>
      <c r="BS84" s="20">
        <f t="shared" si="15"/>
        <v>0</v>
      </c>
      <c r="BT84" s="20">
        <f t="shared" si="15"/>
        <v>0</v>
      </c>
      <c r="BU84" s="20">
        <f t="shared" si="15"/>
        <v>0</v>
      </c>
      <c r="BV84" s="20">
        <f t="shared" si="15"/>
        <v>0</v>
      </c>
      <c r="BW84" s="20">
        <f t="shared" si="15"/>
        <v>0</v>
      </c>
      <c r="BX84" s="20">
        <f t="shared" si="15"/>
        <v>0</v>
      </c>
      <c r="BY84" s="17">
        <f t="shared" si="16"/>
        <v>0</v>
      </c>
      <c r="BZ84" s="17">
        <f t="shared" si="17"/>
        <v>0</v>
      </c>
      <c r="CA84" s="17">
        <f t="shared" si="18"/>
        <v>0</v>
      </c>
      <c r="CB84" s="17">
        <f t="shared" si="19"/>
        <v>0</v>
      </c>
    </row>
    <row r="85" spans="1:80" x14ac:dyDescent="0.25">
      <c r="A85" t="str">
        <f t="shared" si="9"/>
        <v>GPWF.NEP1</v>
      </c>
      <c r="B85" s="1" t="s">
        <v>140</v>
      </c>
      <c r="C85" s="1" t="s">
        <v>141</v>
      </c>
      <c r="D85" s="1" t="s">
        <v>141</v>
      </c>
      <c r="E85" s="17">
        <v>0</v>
      </c>
      <c r="F85" s="17">
        <v>0</v>
      </c>
      <c r="G85" s="17">
        <v>0</v>
      </c>
      <c r="H85" s="17">
        <v>0</v>
      </c>
      <c r="I85" s="17">
        <v>0</v>
      </c>
      <c r="J85" s="17">
        <v>0</v>
      </c>
      <c r="K85" s="17">
        <v>0</v>
      </c>
      <c r="L85" s="17">
        <v>0</v>
      </c>
      <c r="M85" s="17">
        <v>0</v>
      </c>
      <c r="N85" s="17">
        <v>0</v>
      </c>
      <c r="O85" s="17">
        <v>0</v>
      </c>
      <c r="P85" s="17">
        <v>0</v>
      </c>
      <c r="Q85" s="20">
        <v>0</v>
      </c>
      <c r="R85" s="20">
        <v>0</v>
      </c>
      <c r="S85" s="20">
        <v>0</v>
      </c>
      <c r="T85" s="20">
        <v>0</v>
      </c>
      <c r="U85" s="20">
        <v>0</v>
      </c>
      <c r="V85" s="20">
        <v>0</v>
      </c>
      <c r="W85" s="20">
        <v>0</v>
      </c>
      <c r="X85" s="20">
        <v>0</v>
      </c>
      <c r="Y85" s="20">
        <v>0</v>
      </c>
      <c r="Z85" s="20">
        <v>0</v>
      </c>
      <c r="AA85" s="20">
        <v>0</v>
      </c>
      <c r="AB85" s="20">
        <v>0</v>
      </c>
      <c r="AC85" s="17">
        <v>0</v>
      </c>
      <c r="AD85" s="17">
        <v>0</v>
      </c>
      <c r="AE85" s="17">
        <v>0</v>
      </c>
      <c r="AF85" s="17">
        <v>0</v>
      </c>
      <c r="AG85" s="17">
        <v>0</v>
      </c>
      <c r="AH85" s="17">
        <v>0</v>
      </c>
      <c r="AI85" s="17">
        <v>0</v>
      </c>
      <c r="AJ85" s="17">
        <v>0</v>
      </c>
      <c r="AK85" s="17">
        <v>0</v>
      </c>
      <c r="AL85" s="17">
        <v>0</v>
      </c>
      <c r="AM85" s="17">
        <v>0</v>
      </c>
      <c r="AN85" s="17">
        <v>0</v>
      </c>
      <c r="AO85" s="20">
        <f t="shared" si="12"/>
        <v>0</v>
      </c>
      <c r="AP85" s="20">
        <f t="shared" si="14"/>
        <v>0</v>
      </c>
      <c r="AQ85" s="20">
        <f t="shared" si="14"/>
        <v>0</v>
      </c>
      <c r="AR85" s="20">
        <f t="shared" si="14"/>
        <v>0</v>
      </c>
      <c r="AS85" s="20">
        <f t="shared" si="14"/>
        <v>0</v>
      </c>
      <c r="AT85" s="20">
        <f t="shared" si="14"/>
        <v>0</v>
      </c>
      <c r="AU85" s="20">
        <f t="shared" si="14"/>
        <v>0</v>
      </c>
      <c r="AV85" s="20">
        <f t="shared" si="14"/>
        <v>0</v>
      </c>
      <c r="AW85" s="20">
        <f t="shared" si="14"/>
        <v>0</v>
      </c>
      <c r="AX85" s="20">
        <f t="shared" si="14"/>
        <v>0</v>
      </c>
      <c r="AY85" s="20">
        <f t="shared" si="14"/>
        <v>0</v>
      </c>
      <c r="AZ85" s="20">
        <f t="shared" si="14"/>
        <v>0</v>
      </c>
      <c r="BA85" s="17">
        <v>0</v>
      </c>
      <c r="BB85" s="17">
        <v>0</v>
      </c>
      <c r="BC85" s="17">
        <v>0</v>
      </c>
      <c r="BD85" s="17">
        <v>0</v>
      </c>
      <c r="BE85" s="17">
        <v>0</v>
      </c>
      <c r="BF85" s="17">
        <v>0</v>
      </c>
      <c r="BG85" s="17">
        <v>0</v>
      </c>
      <c r="BH85" s="17">
        <v>0</v>
      </c>
      <c r="BI85" s="17">
        <v>0</v>
      </c>
      <c r="BJ85" s="17">
        <v>0</v>
      </c>
      <c r="BK85" s="17">
        <v>0</v>
      </c>
      <c r="BL85" s="17">
        <v>0</v>
      </c>
      <c r="BM85" s="20">
        <f t="shared" si="13"/>
        <v>0</v>
      </c>
      <c r="BN85" s="20">
        <f t="shared" si="15"/>
        <v>0</v>
      </c>
      <c r="BO85" s="20">
        <f t="shared" si="15"/>
        <v>0</v>
      </c>
      <c r="BP85" s="20">
        <f t="shared" si="15"/>
        <v>0</v>
      </c>
      <c r="BQ85" s="20">
        <f t="shared" si="15"/>
        <v>0</v>
      </c>
      <c r="BR85" s="20">
        <f t="shared" si="15"/>
        <v>0</v>
      </c>
      <c r="BS85" s="20">
        <f t="shared" si="15"/>
        <v>0</v>
      </c>
      <c r="BT85" s="20">
        <f t="shared" si="15"/>
        <v>0</v>
      </c>
      <c r="BU85" s="20">
        <f t="shared" si="15"/>
        <v>0</v>
      </c>
      <c r="BV85" s="20">
        <f t="shared" si="15"/>
        <v>0</v>
      </c>
      <c r="BW85" s="20">
        <f t="shared" si="15"/>
        <v>0</v>
      </c>
      <c r="BX85" s="20">
        <f t="shared" si="15"/>
        <v>0</v>
      </c>
      <c r="BY85" s="17">
        <f t="shared" si="16"/>
        <v>0</v>
      </c>
      <c r="BZ85" s="17">
        <f t="shared" si="17"/>
        <v>0</v>
      </c>
      <c r="CA85" s="17">
        <f t="shared" si="18"/>
        <v>0</v>
      </c>
      <c r="CB85" s="17">
        <f t="shared" si="19"/>
        <v>0</v>
      </c>
    </row>
    <row r="86" spans="1:80" x14ac:dyDescent="0.25">
      <c r="A86" t="str">
        <f t="shared" si="9"/>
        <v>APNC.NOVAGEN15M</v>
      </c>
      <c r="B86" s="1" t="s">
        <v>142</v>
      </c>
      <c r="C86" s="1" t="s">
        <v>143</v>
      </c>
      <c r="D86" s="1" t="s">
        <v>143</v>
      </c>
      <c r="E86" s="17">
        <v>356.10999999999694</v>
      </c>
      <c r="F86" s="17">
        <v>349.14000000000306</v>
      </c>
      <c r="G86" s="17">
        <v>340.34000000000015</v>
      </c>
      <c r="H86" s="17">
        <v>993.93000000000029</v>
      </c>
      <c r="I86" s="17">
        <v>2971.4300000000076</v>
      </c>
      <c r="J86" s="17">
        <v>731.88000000000102</v>
      </c>
      <c r="K86" s="17">
        <v>718.34999999999854</v>
      </c>
      <c r="L86" s="17">
        <v>533.7599999999984</v>
      </c>
      <c r="M86" s="17">
        <v>238.18000000000029</v>
      </c>
      <c r="N86" s="17">
        <v>494.98999999999796</v>
      </c>
      <c r="O86" s="17">
        <v>739.7699999999968</v>
      </c>
      <c r="P86" s="17">
        <v>993.58999999999651</v>
      </c>
      <c r="Q86" s="20">
        <v>17.799999999999955</v>
      </c>
      <c r="R86" s="20">
        <v>17.45999999999998</v>
      </c>
      <c r="S86" s="20">
        <v>17.020000000000039</v>
      </c>
      <c r="T86" s="20">
        <v>49.699999999999818</v>
      </c>
      <c r="U86" s="20">
        <v>148.56999999999971</v>
      </c>
      <c r="V86" s="20">
        <v>36.590000000000146</v>
      </c>
      <c r="W86" s="20">
        <v>35.920000000000073</v>
      </c>
      <c r="X86" s="20">
        <v>26.690000000000055</v>
      </c>
      <c r="Y86" s="20">
        <v>11.910000000000082</v>
      </c>
      <c r="Z86" s="20">
        <v>24.75</v>
      </c>
      <c r="AA86" s="20">
        <v>36.989999999999782</v>
      </c>
      <c r="AB86" s="20">
        <v>49.680000000000291</v>
      </c>
      <c r="AC86" s="17">
        <v>105.36000000000013</v>
      </c>
      <c r="AD86" s="17">
        <v>102.71000000000004</v>
      </c>
      <c r="AE86" s="17">
        <v>99.599999999999909</v>
      </c>
      <c r="AF86" s="17">
        <v>289.17000000000007</v>
      </c>
      <c r="AG86" s="17">
        <v>859.61000000000058</v>
      </c>
      <c r="AH86" s="17">
        <v>210.48999999999978</v>
      </c>
      <c r="AI86" s="17">
        <v>205.27000000000044</v>
      </c>
      <c r="AJ86" s="17">
        <v>151.39000000000033</v>
      </c>
      <c r="AK86" s="17">
        <v>67.050000000000182</v>
      </c>
      <c r="AL86" s="17">
        <v>138.22000000000025</v>
      </c>
      <c r="AM86" s="17">
        <v>204.83999999999833</v>
      </c>
      <c r="AN86" s="17">
        <v>272.88999999999942</v>
      </c>
      <c r="AO86" s="20">
        <f t="shared" si="12"/>
        <v>479.26999999999703</v>
      </c>
      <c r="AP86" s="20">
        <f t="shared" si="14"/>
        <v>469.31000000000307</v>
      </c>
      <c r="AQ86" s="20">
        <f t="shared" si="14"/>
        <v>456.96000000000009</v>
      </c>
      <c r="AR86" s="20">
        <f t="shared" si="14"/>
        <v>1332.8000000000002</v>
      </c>
      <c r="AS86" s="20">
        <f t="shared" si="14"/>
        <v>3979.6100000000079</v>
      </c>
      <c r="AT86" s="20">
        <f t="shared" si="14"/>
        <v>978.96000000000095</v>
      </c>
      <c r="AU86" s="20">
        <f t="shared" si="14"/>
        <v>959.53999999999905</v>
      </c>
      <c r="AV86" s="20">
        <f t="shared" si="14"/>
        <v>711.83999999999878</v>
      </c>
      <c r="AW86" s="20">
        <f t="shared" si="14"/>
        <v>317.14000000000055</v>
      </c>
      <c r="AX86" s="20">
        <f t="shared" si="14"/>
        <v>657.95999999999822</v>
      </c>
      <c r="AY86" s="20">
        <f t="shared" si="14"/>
        <v>981.59999999999491</v>
      </c>
      <c r="AZ86" s="20">
        <f t="shared" si="14"/>
        <v>1316.1599999999962</v>
      </c>
      <c r="BA86" s="17">
        <v>5.91</v>
      </c>
      <c r="BB86" s="17">
        <v>5.8</v>
      </c>
      <c r="BC86" s="17">
        <v>5.65</v>
      </c>
      <c r="BD86" s="17">
        <v>16.5</v>
      </c>
      <c r="BE86" s="17">
        <v>49.33</v>
      </c>
      <c r="BF86" s="17">
        <v>12.15</v>
      </c>
      <c r="BG86" s="17">
        <v>11.93</v>
      </c>
      <c r="BH86" s="17">
        <v>8.86</v>
      </c>
      <c r="BI86" s="17">
        <v>3.95</v>
      </c>
      <c r="BJ86" s="17">
        <v>8.2200000000000006</v>
      </c>
      <c r="BK86" s="17">
        <v>12.28</v>
      </c>
      <c r="BL86" s="17">
        <v>16.5</v>
      </c>
      <c r="BM86" s="20">
        <f t="shared" si="13"/>
        <v>485.17999999999705</v>
      </c>
      <c r="BN86" s="20">
        <f t="shared" si="15"/>
        <v>475.11000000000308</v>
      </c>
      <c r="BO86" s="20">
        <f t="shared" si="15"/>
        <v>462.61000000000007</v>
      </c>
      <c r="BP86" s="20">
        <f t="shared" si="15"/>
        <v>1349.3000000000002</v>
      </c>
      <c r="BQ86" s="20">
        <f t="shared" si="15"/>
        <v>4028.9400000000078</v>
      </c>
      <c r="BR86" s="20">
        <f t="shared" si="15"/>
        <v>991.11000000000092</v>
      </c>
      <c r="BS86" s="20">
        <f t="shared" si="15"/>
        <v>971.469999999999</v>
      </c>
      <c r="BT86" s="20">
        <f t="shared" si="15"/>
        <v>720.69999999999879</v>
      </c>
      <c r="BU86" s="20">
        <f t="shared" si="15"/>
        <v>321.09000000000054</v>
      </c>
      <c r="BV86" s="20">
        <f t="shared" si="15"/>
        <v>666.17999999999824</v>
      </c>
      <c r="BW86" s="20">
        <f t="shared" si="15"/>
        <v>993.87999999999488</v>
      </c>
      <c r="BX86" s="20">
        <f t="shared" si="15"/>
        <v>1332.6599999999962</v>
      </c>
      <c r="BY86" s="17">
        <f t="shared" si="16"/>
        <v>9461.4699999999975</v>
      </c>
      <c r="BZ86" s="17">
        <f t="shared" si="17"/>
        <v>473.07999999999993</v>
      </c>
      <c r="CA86" s="17">
        <f t="shared" si="18"/>
        <v>2863.6799999999994</v>
      </c>
      <c r="CB86" s="17">
        <f t="shared" si="19"/>
        <v>12798.229999999998</v>
      </c>
    </row>
    <row r="87" spans="1:80" x14ac:dyDescent="0.25">
      <c r="A87" t="str">
        <f t="shared" si="9"/>
        <v>NPC.NPC1</v>
      </c>
      <c r="B87" s="1" t="s">
        <v>144</v>
      </c>
      <c r="C87" s="1" t="s">
        <v>145</v>
      </c>
      <c r="D87" s="1" t="s">
        <v>145</v>
      </c>
      <c r="E87" s="17">
        <v>0</v>
      </c>
      <c r="F87" s="17">
        <v>0</v>
      </c>
      <c r="G87" s="17">
        <v>0</v>
      </c>
      <c r="H87" s="17">
        <v>0</v>
      </c>
      <c r="I87" s="17">
        <v>0</v>
      </c>
      <c r="J87" s="17">
        <v>0</v>
      </c>
      <c r="K87" s="17">
        <v>0</v>
      </c>
      <c r="L87" s="17">
        <v>0</v>
      </c>
      <c r="M87" s="17">
        <v>0</v>
      </c>
      <c r="N87" s="17">
        <v>0</v>
      </c>
      <c r="O87" s="17">
        <v>0</v>
      </c>
      <c r="P87" s="17">
        <v>0</v>
      </c>
      <c r="Q87" s="20">
        <v>0</v>
      </c>
      <c r="R87" s="20">
        <v>0</v>
      </c>
      <c r="S87" s="20">
        <v>0</v>
      </c>
      <c r="T87" s="20">
        <v>0</v>
      </c>
      <c r="U87" s="20">
        <v>0</v>
      </c>
      <c r="V87" s="20">
        <v>0</v>
      </c>
      <c r="W87" s="20">
        <v>0</v>
      </c>
      <c r="X87" s="20">
        <v>0</v>
      </c>
      <c r="Y87" s="20">
        <v>0</v>
      </c>
      <c r="Z87" s="20">
        <v>0</v>
      </c>
      <c r="AA87" s="20">
        <v>0</v>
      </c>
      <c r="AB87" s="20">
        <v>0</v>
      </c>
      <c r="AC87" s="17">
        <v>0</v>
      </c>
      <c r="AD87" s="17">
        <v>0</v>
      </c>
      <c r="AE87" s="17">
        <v>0</v>
      </c>
      <c r="AF87" s="17">
        <v>0</v>
      </c>
      <c r="AG87" s="17">
        <v>0</v>
      </c>
      <c r="AH87" s="17">
        <v>0</v>
      </c>
      <c r="AI87" s="17">
        <v>0</v>
      </c>
      <c r="AJ87" s="17">
        <v>0</v>
      </c>
      <c r="AK87" s="17">
        <v>0</v>
      </c>
      <c r="AL87" s="17">
        <v>0</v>
      </c>
      <c r="AM87" s="17">
        <v>0</v>
      </c>
      <c r="AN87" s="17">
        <v>0</v>
      </c>
      <c r="AO87" s="20">
        <f t="shared" si="12"/>
        <v>0</v>
      </c>
      <c r="AP87" s="20">
        <f t="shared" si="14"/>
        <v>0</v>
      </c>
      <c r="AQ87" s="20">
        <f t="shared" si="14"/>
        <v>0</v>
      </c>
      <c r="AR87" s="20">
        <f t="shared" si="14"/>
        <v>0</v>
      </c>
      <c r="AS87" s="20">
        <f t="shared" si="14"/>
        <v>0</v>
      </c>
      <c r="AT87" s="20">
        <f t="shared" si="14"/>
        <v>0</v>
      </c>
      <c r="AU87" s="20">
        <f t="shared" si="14"/>
        <v>0</v>
      </c>
      <c r="AV87" s="20">
        <f t="shared" si="14"/>
        <v>0</v>
      </c>
      <c r="AW87" s="20">
        <f t="shared" si="14"/>
        <v>0</v>
      </c>
      <c r="AX87" s="20">
        <f t="shared" si="14"/>
        <v>0</v>
      </c>
      <c r="AY87" s="20">
        <f t="shared" si="14"/>
        <v>0</v>
      </c>
      <c r="AZ87" s="20">
        <f t="shared" si="14"/>
        <v>0</v>
      </c>
      <c r="BA87" s="17">
        <v>0</v>
      </c>
      <c r="BB87" s="17">
        <v>0</v>
      </c>
      <c r="BC87" s="17">
        <v>0</v>
      </c>
      <c r="BD87" s="17">
        <v>0</v>
      </c>
      <c r="BE87" s="17">
        <v>0</v>
      </c>
      <c r="BF87" s="17">
        <v>0</v>
      </c>
      <c r="BG87" s="17">
        <v>0</v>
      </c>
      <c r="BH87" s="17">
        <v>0</v>
      </c>
      <c r="BI87" s="17">
        <v>0</v>
      </c>
      <c r="BJ87" s="17">
        <v>0</v>
      </c>
      <c r="BK87" s="17">
        <v>0</v>
      </c>
      <c r="BL87" s="17">
        <v>0</v>
      </c>
      <c r="BM87" s="20">
        <f t="shared" si="13"/>
        <v>0</v>
      </c>
      <c r="BN87" s="20">
        <f t="shared" si="15"/>
        <v>0</v>
      </c>
      <c r="BO87" s="20">
        <f t="shared" si="15"/>
        <v>0</v>
      </c>
      <c r="BP87" s="20">
        <f t="shared" si="15"/>
        <v>0</v>
      </c>
      <c r="BQ87" s="20">
        <f t="shared" si="15"/>
        <v>0</v>
      </c>
      <c r="BR87" s="20">
        <f t="shared" si="15"/>
        <v>0</v>
      </c>
      <c r="BS87" s="20">
        <f t="shared" si="15"/>
        <v>0</v>
      </c>
      <c r="BT87" s="20">
        <f t="shared" si="15"/>
        <v>0</v>
      </c>
      <c r="BU87" s="20">
        <f t="shared" si="15"/>
        <v>0</v>
      </c>
      <c r="BV87" s="20">
        <f t="shared" si="15"/>
        <v>0</v>
      </c>
      <c r="BW87" s="20">
        <f t="shared" si="15"/>
        <v>0</v>
      </c>
      <c r="BX87" s="20">
        <f t="shared" si="15"/>
        <v>0</v>
      </c>
      <c r="BY87" s="17">
        <f t="shared" si="16"/>
        <v>0</v>
      </c>
      <c r="BZ87" s="17">
        <f t="shared" si="17"/>
        <v>0</v>
      </c>
      <c r="CA87" s="17">
        <f t="shared" si="18"/>
        <v>0</v>
      </c>
      <c r="CB87" s="17">
        <f t="shared" si="19"/>
        <v>0</v>
      </c>
    </row>
    <row r="88" spans="1:80" x14ac:dyDescent="0.25">
      <c r="A88" t="str">
        <f t="shared" si="9"/>
        <v>GPI.NPP1</v>
      </c>
      <c r="B88" s="1" t="s">
        <v>146</v>
      </c>
      <c r="C88" s="1" t="s">
        <v>147</v>
      </c>
      <c r="D88" s="1" t="s">
        <v>147</v>
      </c>
      <c r="E88" s="17">
        <v>0</v>
      </c>
      <c r="F88" s="17">
        <v>-1.9999999999999574E-2</v>
      </c>
      <c r="G88" s="17">
        <v>-0.51999999999998181</v>
      </c>
      <c r="H88" s="17">
        <v>-18.020000000000437</v>
      </c>
      <c r="I88" s="17">
        <v>-1031.6599999999162</v>
      </c>
      <c r="J88" s="17">
        <v>-252.72999999998137</v>
      </c>
      <c r="K88" s="17">
        <v>-144.5</v>
      </c>
      <c r="L88" s="17">
        <v>-154.91999999999825</v>
      </c>
      <c r="M88" s="17">
        <v>-27.290000000000873</v>
      </c>
      <c r="N88" s="17">
        <v>-39.75</v>
      </c>
      <c r="O88" s="17">
        <v>-259.44000000000233</v>
      </c>
      <c r="P88" s="17">
        <v>-372.60000000000582</v>
      </c>
      <c r="Q88" s="20">
        <v>0</v>
      </c>
      <c r="R88" s="20">
        <v>0</v>
      </c>
      <c r="S88" s="20">
        <v>-1.9999999999999574E-2</v>
      </c>
      <c r="T88" s="20">
        <v>-0.89999999999997726</v>
      </c>
      <c r="U88" s="20">
        <v>-51.579999999998108</v>
      </c>
      <c r="V88" s="20">
        <v>-12.640000000000327</v>
      </c>
      <c r="W88" s="20">
        <v>-7.2199999999997999</v>
      </c>
      <c r="X88" s="20">
        <v>-7.75</v>
      </c>
      <c r="Y88" s="20">
        <v>-1.3600000000000136</v>
      </c>
      <c r="Z88" s="20">
        <v>-1.9900000000000091</v>
      </c>
      <c r="AA88" s="20">
        <v>-12.970000000000255</v>
      </c>
      <c r="AB88" s="20">
        <v>-18.630000000000109</v>
      </c>
      <c r="AC88" s="17">
        <v>0</v>
      </c>
      <c r="AD88" s="17">
        <v>-1.0000000000000009E-2</v>
      </c>
      <c r="AE88" s="17">
        <v>-0.14999999999999858</v>
      </c>
      <c r="AF88" s="17">
        <v>-5.25</v>
      </c>
      <c r="AG88" s="17">
        <v>-298.4600000000064</v>
      </c>
      <c r="AH88" s="17">
        <v>-72.68999999999869</v>
      </c>
      <c r="AI88" s="17">
        <v>-41.289999999999054</v>
      </c>
      <c r="AJ88" s="17">
        <v>-43.93999999999869</v>
      </c>
      <c r="AK88" s="17">
        <v>-7.6900000000000546</v>
      </c>
      <c r="AL88" s="17">
        <v>-11.100000000000364</v>
      </c>
      <c r="AM88" s="17">
        <v>-71.840000000000146</v>
      </c>
      <c r="AN88" s="17">
        <v>-102.32999999999447</v>
      </c>
      <c r="AO88" s="20">
        <f t="shared" si="12"/>
        <v>0</v>
      </c>
      <c r="AP88" s="20">
        <f t="shared" si="14"/>
        <v>-2.9999999999999583E-2</v>
      </c>
      <c r="AQ88" s="20">
        <f t="shared" si="14"/>
        <v>-0.68999999999997996</v>
      </c>
      <c r="AR88" s="20">
        <f t="shared" si="14"/>
        <v>-24.170000000000414</v>
      </c>
      <c r="AS88" s="20">
        <f t="shared" si="14"/>
        <v>-1381.6999999999207</v>
      </c>
      <c r="AT88" s="20">
        <f t="shared" si="14"/>
        <v>-338.05999999998039</v>
      </c>
      <c r="AU88" s="20">
        <f t="shared" si="14"/>
        <v>-193.00999999999885</v>
      </c>
      <c r="AV88" s="20">
        <f t="shared" si="14"/>
        <v>-206.60999999999694</v>
      </c>
      <c r="AW88" s="20">
        <f t="shared" si="14"/>
        <v>-36.340000000000941</v>
      </c>
      <c r="AX88" s="20">
        <f t="shared" si="14"/>
        <v>-52.840000000000373</v>
      </c>
      <c r="AY88" s="20">
        <f t="shared" si="14"/>
        <v>-344.25000000000273</v>
      </c>
      <c r="AZ88" s="20">
        <f t="shared" si="14"/>
        <v>-493.5600000000004</v>
      </c>
      <c r="BA88" s="17">
        <v>0</v>
      </c>
      <c r="BB88" s="17">
        <v>0</v>
      </c>
      <c r="BC88" s="17">
        <v>-0.01</v>
      </c>
      <c r="BD88" s="17">
        <v>-0.3</v>
      </c>
      <c r="BE88" s="17">
        <v>-17.13</v>
      </c>
      <c r="BF88" s="17">
        <v>-4.2</v>
      </c>
      <c r="BG88" s="17">
        <v>-2.4</v>
      </c>
      <c r="BH88" s="17">
        <v>-2.57</v>
      </c>
      <c r="BI88" s="17">
        <v>-0.45</v>
      </c>
      <c r="BJ88" s="17">
        <v>-0.66</v>
      </c>
      <c r="BK88" s="17">
        <v>-4.3099999999999996</v>
      </c>
      <c r="BL88" s="17">
        <v>-6.19</v>
      </c>
      <c r="BM88" s="20">
        <f t="shared" si="13"/>
        <v>0</v>
      </c>
      <c r="BN88" s="20">
        <f t="shared" si="15"/>
        <v>-2.9999999999999583E-2</v>
      </c>
      <c r="BO88" s="20">
        <f t="shared" si="15"/>
        <v>-0.69999999999997997</v>
      </c>
      <c r="BP88" s="20">
        <f t="shared" si="15"/>
        <v>-24.470000000000415</v>
      </c>
      <c r="BQ88" s="20">
        <f t="shared" si="15"/>
        <v>-1398.8299999999208</v>
      </c>
      <c r="BR88" s="20">
        <f t="shared" si="15"/>
        <v>-342.25999999998038</v>
      </c>
      <c r="BS88" s="20">
        <f t="shared" si="15"/>
        <v>-195.40999999999886</v>
      </c>
      <c r="BT88" s="20">
        <f t="shared" si="15"/>
        <v>-209.17999999999694</v>
      </c>
      <c r="BU88" s="20">
        <f t="shared" si="15"/>
        <v>-36.790000000000944</v>
      </c>
      <c r="BV88" s="20">
        <f t="shared" si="15"/>
        <v>-53.500000000000369</v>
      </c>
      <c r="BW88" s="20">
        <f t="shared" si="15"/>
        <v>-348.56000000000273</v>
      </c>
      <c r="BX88" s="20">
        <f t="shared" si="15"/>
        <v>-499.7500000000004</v>
      </c>
      <c r="BY88" s="17">
        <f t="shared" si="16"/>
        <v>-2301.4499999999052</v>
      </c>
      <c r="BZ88" s="17">
        <f t="shared" si="17"/>
        <v>-115.0599999999986</v>
      </c>
      <c r="CA88" s="17">
        <f t="shared" si="18"/>
        <v>-692.96999999999798</v>
      </c>
      <c r="CB88" s="17">
        <f t="shared" si="19"/>
        <v>-3109.4799999999022</v>
      </c>
    </row>
    <row r="89" spans="1:80" x14ac:dyDescent="0.25">
      <c r="A89" t="str">
        <f t="shared" si="9"/>
        <v>NXI.NX01</v>
      </c>
      <c r="B89" s="1" t="s">
        <v>150</v>
      </c>
      <c r="C89" s="1" t="s">
        <v>151</v>
      </c>
      <c r="D89" s="1" t="s">
        <v>151</v>
      </c>
      <c r="E89" s="17">
        <v>469.50999999999476</v>
      </c>
      <c r="F89" s="17">
        <v>436.23999999999796</v>
      </c>
      <c r="G89" s="17">
        <v>381.67000000000553</v>
      </c>
      <c r="H89" s="17">
        <v>752.66999999999825</v>
      </c>
      <c r="I89" s="17">
        <v>2929.4599999999627</v>
      </c>
      <c r="J89" s="17">
        <v>1031.7799999999988</v>
      </c>
      <c r="K89" s="17">
        <v>698.00999999999476</v>
      </c>
      <c r="L89" s="17">
        <v>622.62999999997555</v>
      </c>
      <c r="M89" s="17">
        <v>344.99000000000524</v>
      </c>
      <c r="N89" s="17">
        <v>477.23999999999796</v>
      </c>
      <c r="O89" s="17">
        <v>808.09999999999127</v>
      </c>
      <c r="P89" s="17">
        <v>985.52999999999884</v>
      </c>
      <c r="Q89" s="20">
        <v>23.480000000000018</v>
      </c>
      <c r="R89" s="20">
        <v>21.809999999999945</v>
      </c>
      <c r="S89" s="20">
        <v>19.079999999999927</v>
      </c>
      <c r="T89" s="20">
        <v>37.630000000000109</v>
      </c>
      <c r="U89" s="20">
        <v>146.46999999999753</v>
      </c>
      <c r="V89" s="20">
        <v>51.590000000000146</v>
      </c>
      <c r="W89" s="20">
        <v>34.899999999999636</v>
      </c>
      <c r="X89" s="20">
        <v>31.130000000000109</v>
      </c>
      <c r="Y89" s="20">
        <v>17.25</v>
      </c>
      <c r="Z89" s="20">
        <v>23.860000000000127</v>
      </c>
      <c r="AA89" s="20">
        <v>40.409999999999854</v>
      </c>
      <c r="AB89" s="20">
        <v>49.279999999999745</v>
      </c>
      <c r="AC89" s="17">
        <v>138.90999999999985</v>
      </c>
      <c r="AD89" s="17">
        <v>128.32999999999993</v>
      </c>
      <c r="AE89" s="17">
        <v>111.70000000000073</v>
      </c>
      <c r="AF89" s="17">
        <v>218.9800000000032</v>
      </c>
      <c r="AG89" s="17">
        <v>847.47000000000116</v>
      </c>
      <c r="AH89" s="17">
        <v>296.74000000000524</v>
      </c>
      <c r="AI89" s="17">
        <v>199.44999999999709</v>
      </c>
      <c r="AJ89" s="17">
        <v>176.59999999999854</v>
      </c>
      <c r="AK89" s="17">
        <v>97.110000000000582</v>
      </c>
      <c r="AL89" s="17">
        <v>133.27000000000044</v>
      </c>
      <c r="AM89" s="17">
        <v>223.77000000000044</v>
      </c>
      <c r="AN89" s="17">
        <v>270.66999999999825</v>
      </c>
      <c r="AO89" s="20">
        <f t="shared" si="12"/>
        <v>631.89999999999463</v>
      </c>
      <c r="AP89" s="20">
        <f t="shared" si="14"/>
        <v>586.37999999999784</v>
      </c>
      <c r="AQ89" s="20">
        <f t="shared" si="14"/>
        <v>512.45000000000618</v>
      </c>
      <c r="AR89" s="20">
        <f t="shared" si="14"/>
        <v>1009.2800000000016</v>
      </c>
      <c r="AS89" s="20">
        <f t="shared" si="14"/>
        <v>3923.3999999999614</v>
      </c>
      <c r="AT89" s="20">
        <f t="shared" si="14"/>
        <v>1380.1100000000042</v>
      </c>
      <c r="AU89" s="20">
        <f t="shared" si="14"/>
        <v>932.35999999999149</v>
      </c>
      <c r="AV89" s="20">
        <f t="shared" si="14"/>
        <v>830.35999999997421</v>
      </c>
      <c r="AW89" s="20">
        <f t="shared" si="14"/>
        <v>459.35000000000582</v>
      </c>
      <c r="AX89" s="20">
        <f t="shared" si="14"/>
        <v>634.36999999999853</v>
      </c>
      <c r="AY89" s="20">
        <f t="shared" si="14"/>
        <v>1072.2799999999916</v>
      </c>
      <c r="AZ89" s="20">
        <f t="shared" si="14"/>
        <v>1305.4799999999968</v>
      </c>
      <c r="BA89" s="17">
        <v>7.8</v>
      </c>
      <c r="BB89" s="17">
        <v>7.24</v>
      </c>
      <c r="BC89" s="17">
        <v>6.34</v>
      </c>
      <c r="BD89" s="17">
        <v>12.5</v>
      </c>
      <c r="BE89" s="17">
        <v>48.64</v>
      </c>
      <c r="BF89" s="17">
        <v>17.13</v>
      </c>
      <c r="BG89" s="17">
        <v>11.59</v>
      </c>
      <c r="BH89" s="17">
        <v>10.34</v>
      </c>
      <c r="BI89" s="17">
        <v>5.73</v>
      </c>
      <c r="BJ89" s="17">
        <v>7.92</v>
      </c>
      <c r="BK89" s="17">
        <v>13.42</v>
      </c>
      <c r="BL89" s="17">
        <v>16.36</v>
      </c>
      <c r="BM89" s="20">
        <f t="shared" si="13"/>
        <v>639.69999999999459</v>
      </c>
      <c r="BN89" s="20">
        <f t="shared" si="15"/>
        <v>593.61999999999784</v>
      </c>
      <c r="BO89" s="20">
        <f t="shared" si="15"/>
        <v>518.79000000000622</v>
      </c>
      <c r="BP89" s="20">
        <f t="shared" si="15"/>
        <v>1021.7800000000016</v>
      </c>
      <c r="BQ89" s="20">
        <f t="shared" si="15"/>
        <v>3972.0399999999613</v>
      </c>
      <c r="BR89" s="20">
        <f t="shared" si="15"/>
        <v>1397.2400000000043</v>
      </c>
      <c r="BS89" s="20">
        <f t="shared" si="15"/>
        <v>943.94999999999152</v>
      </c>
      <c r="BT89" s="20">
        <f t="shared" si="15"/>
        <v>840.69999999997424</v>
      </c>
      <c r="BU89" s="20">
        <f t="shared" si="15"/>
        <v>465.08000000000584</v>
      </c>
      <c r="BV89" s="20">
        <f t="shared" si="15"/>
        <v>642.28999999999849</v>
      </c>
      <c r="BW89" s="20">
        <f t="shared" si="15"/>
        <v>1085.6999999999916</v>
      </c>
      <c r="BX89" s="20">
        <f t="shared" si="15"/>
        <v>1321.8399999999967</v>
      </c>
      <c r="BY89" s="17">
        <f t="shared" si="16"/>
        <v>9937.8299999999217</v>
      </c>
      <c r="BZ89" s="17">
        <f t="shared" si="17"/>
        <v>496.88999999999714</v>
      </c>
      <c r="CA89" s="17">
        <f t="shared" si="18"/>
        <v>3008.0100000000061</v>
      </c>
      <c r="CB89" s="17">
        <f t="shared" si="19"/>
        <v>13442.729999999923</v>
      </c>
    </row>
    <row r="90" spans="1:80" x14ac:dyDescent="0.25">
      <c r="A90" t="str">
        <f t="shared" si="9"/>
        <v>NXI.NX02</v>
      </c>
      <c r="B90" s="1" t="s">
        <v>150</v>
      </c>
      <c r="C90" s="1" t="s">
        <v>152</v>
      </c>
      <c r="D90" s="1" t="s">
        <v>152</v>
      </c>
      <c r="E90" s="17">
        <v>-1069.1199999999953</v>
      </c>
      <c r="F90" s="17">
        <v>-1101.25</v>
      </c>
      <c r="G90" s="17">
        <v>-747.65000000002328</v>
      </c>
      <c r="H90" s="17">
        <v>-869.27000000001863</v>
      </c>
      <c r="I90" s="17">
        <v>-2283.8299999999581</v>
      </c>
      <c r="J90" s="17">
        <v>-532.68000000000757</v>
      </c>
      <c r="K90" s="17">
        <v>-700.41999999999825</v>
      </c>
      <c r="L90" s="17">
        <v>-766.33999999999651</v>
      </c>
      <c r="M90" s="17">
        <v>-356.75</v>
      </c>
      <c r="N90" s="17">
        <v>-359.06000000000495</v>
      </c>
      <c r="O90" s="17">
        <v>-718.44000000000233</v>
      </c>
      <c r="P90" s="17">
        <v>-1139.2099999999919</v>
      </c>
      <c r="Q90" s="20">
        <v>-53.460000000000036</v>
      </c>
      <c r="R90" s="20">
        <v>-55.070000000000164</v>
      </c>
      <c r="S90" s="20">
        <v>-37.380000000000109</v>
      </c>
      <c r="T90" s="20">
        <v>-43.4699999999998</v>
      </c>
      <c r="U90" s="20">
        <v>-114.1899999999996</v>
      </c>
      <c r="V90" s="20">
        <v>-26.630000000000109</v>
      </c>
      <c r="W90" s="20">
        <v>-35.019999999999982</v>
      </c>
      <c r="X90" s="20">
        <v>-38.309999999999945</v>
      </c>
      <c r="Y90" s="20">
        <v>-17.840000000000032</v>
      </c>
      <c r="Z90" s="20">
        <v>-17.949999999999932</v>
      </c>
      <c r="AA90" s="20">
        <v>-35.920000000000073</v>
      </c>
      <c r="AB90" s="20">
        <v>-56.960000000000036</v>
      </c>
      <c r="AC90" s="17">
        <v>-316.31999999999971</v>
      </c>
      <c r="AD90" s="17">
        <v>-323.95999999999913</v>
      </c>
      <c r="AE90" s="17">
        <v>-218.78999999999905</v>
      </c>
      <c r="AF90" s="17">
        <v>-252.89999999999964</v>
      </c>
      <c r="AG90" s="17">
        <v>-660.69999999999709</v>
      </c>
      <c r="AH90" s="17">
        <v>-153.20000000000073</v>
      </c>
      <c r="AI90" s="17">
        <v>-200.14000000000124</v>
      </c>
      <c r="AJ90" s="17">
        <v>-217.35000000000036</v>
      </c>
      <c r="AK90" s="17">
        <v>-100.43000000000029</v>
      </c>
      <c r="AL90" s="17">
        <v>-100.26000000000022</v>
      </c>
      <c r="AM90" s="17">
        <v>-198.92999999999847</v>
      </c>
      <c r="AN90" s="17">
        <v>-312.8799999999992</v>
      </c>
      <c r="AO90" s="20">
        <f t="shared" si="12"/>
        <v>-1438.8999999999951</v>
      </c>
      <c r="AP90" s="20">
        <f t="shared" si="14"/>
        <v>-1480.2799999999993</v>
      </c>
      <c r="AQ90" s="20">
        <f t="shared" si="14"/>
        <v>-1003.8200000000224</v>
      </c>
      <c r="AR90" s="20">
        <f t="shared" si="14"/>
        <v>-1165.6400000000181</v>
      </c>
      <c r="AS90" s="20">
        <f t="shared" si="14"/>
        <v>-3058.7199999999548</v>
      </c>
      <c r="AT90" s="20">
        <f t="shared" si="14"/>
        <v>-712.5100000000084</v>
      </c>
      <c r="AU90" s="20">
        <f t="shared" si="14"/>
        <v>-935.57999999999947</v>
      </c>
      <c r="AV90" s="20">
        <f t="shared" ref="AP90:AZ113" si="20">L90+X90+AJ90</f>
        <v>-1021.9999999999968</v>
      </c>
      <c r="AW90" s="20">
        <f t="shared" si="20"/>
        <v>-475.02000000000032</v>
      </c>
      <c r="AX90" s="20">
        <f t="shared" si="20"/>
        <v>-477.2700000000051</v>
      </c>
      <c r="AY90" s="20">
        <f t="shared" si="20"/>
        <v>-953.29000000000087</v>
      </c>
      <c r="AZ90" s="20">
        <f t="shared" si="20"/>
        <v>-1509.0499999999911</v>
      </c>
      <c r="BA90" s="17">
        <v>-17.75</v>
      </c>
      <c r="BB90" s="17">
        <v>-18.28</v>
      </c>
      <c r="BC90" s="17">
        <v>-12.41</v>
      </c>
      <c r="BD90" s="17">
        <v>-14.43</v>
      </c>
      <c r="BE90" s="17">
        <v>-37.92</v>
      </c>
      <c r="BF90" s="17">
        <v>-8.84</v>
      </c>
      <c r="BG90" s="17">
        <v>-11.63</v>
      </c>
      <c r="BH90" s="17">
        <v>-12.72</v>
      </c>
      <c r="BI90" s="17">
        <v>-5.92</v>
      </c>
      <c r="BJ90" s="17">
        <v>-5.96</v>
      </c>
      <c r="BK90" s="17">
        <v>-11.93</v>
      </c>
      <c r="BL90" s="17">
        <v>-18.91</v>
      </c>
      <c r="BM90" s="20">
        <f t="shared" si="13"/>
        <v>-1456.6499999999951</v>
      </c>
      <c r="BN90" s="20">
        <f t="shared" si="15"/>
        <v>-1498.5599999999993</v>
      </c>
      <c r="BO90" s="20">
        <f t="shared" si="15"/>
        <v>-1016.2300000000224</v>
      </c>
      <c r="BP90" s="20">
        <f t="shared" si="15"/>
        <v>-1180.0700000000181</v>
      </c>
      <c r="BQ90" s="20">
        <f t="shared" si="15"/>
        <v>-3096.6399999999549</v>
      </c>
      <c r="BR90" s="20">
        <f t="shared" si="15"/>
        <v>-721.35000000000844</v>
      </c>
      <c r="BS90" s="20">
        <f t="shared" si="15"/>
        <v>-947.20999999999947</v>
      </c>
      <c r="BT90" s="20">
        <f t="shared" ref="BN90:BX113" si="21">AV90+BH90</f>
        <v>-1034.7199999999968</v>
      </c>
      <c r="BU90" s="20">
        <f t="shared" si="21"/>
        <v>-480.94000000000034</v>
      </c>
      <c r="BV90" s="20">
        <f t="shared" si="21"/>
        <v>-483.23000000000508</v>
      </c>
      <c r="BW90" s="20">
        <f t="shared" si="21"/>
        <v>-965.22000000000082</v>
      </c>
      <c r="BX90" s="20">
        <f t="shared" si="21"/>
        <v>-1527.9599999999912</v>
      </c>
      <c r="BY90" s="17">
        <f t="shared" si="16"/>
        <v>-10644.019999999997</v>
      </c>
      <c r="BZ90" s="17">
        <f t="shared" si="17"/>
        <v>-532.19999999999982</v>
      </c>
      <c r="CA90" s="17">
        <f t="shared" si="18"/>
        <v>-3232.5599999999949</v>
      </c>
      <c r="CB90" s="17">
        <f t="shared" si="19"/>
        <v>-14408.779999999993</v>
      </c>
    </row>
    <row r="91" spans="1:80" x14ac:dyDescent="0.25">
      <c r="A91" t="str">
        <f t="shared" si="9"/>
        <v>CUPC.OMRH</v>
      </c>
      <c r="B91" s="1" t="s">
        <v>153</v>
      </c>
      <c r="C91" s="1" t="s">
        <v>154</v>
      </c>
      <c r="D91" s="1" t="s">
        <v>154</v>
      </c>
      <c r="E91" s="17">
        <v>153.79999999999995</v>
      </c>
      <c r="F91" s="17">
        <v>164.89999999999986</v>
      </c>
      <c r="G91" s="17">
        <v>108.76999999999998</v>
      </c>
      <c r="H91" s="17">
        <v>579.44999999999982</v>
      </c>
      <c r="I91" s="17">
        <v>3884.0600000000013</v>
      </c>
      <c r="J91" s="17">
        <v>2157.0499999999993</v>
      </c>
      <c r="K91" s="17">
        <v>1133.2400000000007</v>
      </c>
      <c r="L91" s="17">
        <v>681.07999999999993</v>
      </c>
      <c r="M91" s="17">
        <v>89.3599999999999</v>
      </c>
      <c r="N91" s="17">
        <v>82.3900000000001</v>
      </c>
      <c r="O91" s="17">
        <v>607.16999999999916</v>
      </c>
      <c r="P91" s="17">
        <v>268.61999999999989</v>
      </c>
      <c r="Q91" s="20">
        <v>7.6900000000000013</v>
      </c>
      <c r="R91" s="20">
        <v>8.240000000000002</v>
      </c>
      <c r="S91" s="20">
        <v>5.4400000000000013</v>
      </c>
      <c r="T91" s="20">
        <v>28.97</v>
      </c>
      <c r="U91" s="20">
        <v>194.20999999999992</v>
      </c>
      <c r="V91" s="20">
        <v>107.86000000000001</v>
      </c>
      <c r="W91" s="20">
        <v>56.659999999999968</v>
      </c>
      <c r="X91" s="20">
        <v>34.06</v>
      </c>
      <c r="Y91" s="20">
        <v>4.4699999999999989</v>
      </c>
      <c r="Z91" s="20">
        <v>4.1199999999999974</v>
      </c>
      <c r="AA91" s="20">
        <v>30.359999999999985</v>
      </c>
      <c r="AB91" s="20">
        <v>13.430000000000007</v>
      </c>
      <c r="AC91" s="17">
        <v>45.5</v>
      </c>
      <c r="AD91" s="17">
        <v>48.509999999999991</v>
      </c>
      <c r="AE91" s="17">
        <v>31.83</v>
      </c>
      <c r="AF91" s="17">
        <v>168.57999999999993</v>
      </c>
      <c r="AG91" s="17">
        <v>1123.6300000000001</v>
      </c>
      <c r="AH91" s="17">
        <v>620.36000000000013</v>
      </c>
      <c r="AI91" s="17">
        <v>323.80999999999995</v>
      </c>
      <c r="AJ91" s="17">
        <v>193.17000000000007</v>
      </c>
      <c r="AK91" s="17">
        <v>25.159999999999997</v>
      </c>
      <c r="AL91" s="17">
        <v>23</v>
      </c>
      <c r="AM91" s="17">
        <v>168.12999999999988</v>
      </c>
      <c r="AN91" s="17">
        <v>73.779999999999973</v>
      </c>
      <c r="AO91" s="20">
        <f t="shared" si="12"/>
        <v>206.98999999999995</v>
      </c>
      <c r="AP91" s="20">
        <f t="shared" si="20"/>
        <v>221.64999999999986</v>
      </c>
      <c r="AQ91" s="20">
        <f t="shared" si="20"/>
        <v>146.03999999999996</v>
      </c>
      <c r="AR91" s="20">
        <f t="shared" si="20"/>
        <v>776.99999999999977</v>
      </c>
      <c r="AS91" s="20">
        <f t="shared" si="20"/>
        <v>5201.9000000000015</v>
      </c>
      <c r="AT91" s="20">
        <f t="shared" si="20"/>
        <v>2885.2699999999995</v>
      </c>
      <c r="AU91" s="20">
        <f t="shared" si="20"/>
        <v>1513.7100000000005</v>
      </c>
      <c r="AV91" s="20">
        <f t="shared" si="20"/>
        <v>908.31</v>
      </c>
      <c r="AW91" s="20">
        <f t="shared" si="20"/>
        <v>118.9899999999999</v>
      </c>
      <c r="AX91" s="20">
        <f t="shared" si="20"/>
        <v>109.5100000000001</v>
      </c>
      <c r="AY91" s="20">
        <f t="shared" si="20"/>
        <v>805.65999999999906</v>
      </c>
      <c r="AZ91" s="20">
        <f t="shared" si="20"/>
        <v>355.82999999999987</v>
      </c>
      <c r="BA91" s="17">
        <v>2.5499999999999998</v>
      </c>
      <c r="BB91" s="17">
        <v>2.74</v>
      </c>
      <c r="BC91" s="17">
        <v>1.81</v>
      </c>
      <c r="BD91" s="17">
        <v>9.6199999999999992</v>
      </c>
      <c r="BE91" s="17">
        <v>64.489999999999995</v>
      </c>
      <c r="BF91" s="17">
        <v>35.81</v>
      </c>
      <c r="BG91" s="17">
        <v>18.809999999999999</v>
      </c>
      <c r="BH91" s="17">
        <v>11.31</v>
      </c>
      <c r="BI91" s="17">
        <v>1.48</v>
      </c>
      <c r="BJ91" s="17">
        <v>1.37</v>
      </c>
      <c r="BK91" s="17">
        <v>10.08</v>
      </c>
      <c r="BL91" s="17">
        <v>4.46</v>
      </c>
      <c r="BM91" s="20">
        <f t="shared" si="13"/>
        <v>209.53999999999996</v>
      </c>
      <c r="BN91" s="20">
        <f t="shared" si="21"/>
        <v>224.38999999999987</v>
      </c>
      <c r="BO91" s="20">
        <f t="shared" si="21"/>
        <v>147.84999999999997</v>
      </c>
      <c r="BP91" s="20">
        <f t="shared" si="21"/>
        <v>786.61999999999978</v>
      </c>
      <c r="BQ91" s="20">
        <f t="shared" si="21"/>
        <v>5266.3900000000012</v>
      </c>
      <c r="BR91" s="20">
        <f t="shared" si="21"/>
        <v>2921.0799999999995</v>
      </c>
      <c r="BS91" s="20">
        <f t="shared" si="21"/>
        <v>1532.5200000000004</v>
      </c>
      <c r="BT91" s="20">
        <f t="shared" si="21"/>
        <v>919.61999999999989</v>
      </c>
      <c r="BU91" s="20">
        <f t="shared" si="21"/>
        <v>120.4699999999999</v>
      </c>
      <c r="BV91" s="20">
        <f t="shared" si="21"/>
        <v>110.88000000000011</v>
      </c>
      <c r="BW91" s="20">
        <f t="shared" si="21"/>
        <v>815.7399999999991</v>
      </c>
      <c r="BX91" s="20">
        <f t="shared" si="21"/>
        <v>360.28999999999985</v>
      </c>
      <c r="BY91" s="17">
        <f t="shared" si="16"/>
        <v>9909.89</v>
      </c>
      <c r="BZ91" s="17">
        <f t="shared" si="17"/>
        <v>495.50999999999993</v>
      </c>
      <c r="CA91" s="17">
        <f t="shared" si="18"/>
        <v>3009.9899999999993</v>
      </c>
      <c r="CB91" s="17">
        <f t="shared" si="19"/>
        <v>13415.39</v>
      </c>
    </row>
    <row r="92" spans="1:80" x14ac:dyDescent="0.25">
      <c r="A92" t="str">
        <f t="shared" si="9"/>
        <v>CUPC.PH1</v>
      </c>
      <c r="B92" s="1" t="s">
        <v>153</v>
      </c>
      <c r="C92" s="1" t="s">
        <v>157</v>
      </c>
      <c r="D92" s="1" t="s">
        <v>157</v>
      </c>
      <c r="E92" s="17">
        <v>0</v>
      </c>
      <c r="F92" s="17">
        <v>0</v>
      </c>
      <c r="G92" s="17">
        <v>0</v>
      </c>
      <c r="H92" s="17">
        <v>0</v>
      </c>
      <c r="I92" s="17">
        <v>0</v>
      </c>
      <c r="J92" s="17">
        <v>0</v>
      </c>
      <c r="K92" s="17">
        <v>0</v>
      </c>
      <c r="L92" s="17">
        <v>0</v>
      </c>
      <c r="M92" s="17">
        <v>0</v>
      </c>
      <c r="N92" s="17">
        <v>0</v>
      </c>
      <c r="O92" s="17">
        <v>0</v>
      </c>
      <c r="P92" s="17">
        <v>0</v>
      </c>
      <c r="Q92" s="20">
        <v>0</v>
      </c>
      <c r="R92" s="20">
        <v>0</v>
      </c>
      <c r="S92" s="20">
        <v>0</v>
      </c>
      <c r="T92" s="20">
        <v>0</v>
      </c>
      <c r="U92" s="20">
        <v>0</v>
      </c>
      <c r="V92" s="20">
        <v>0</v>
      </c>
      <c r="W92" s="20">
        <v>0</v>
      </c>
      <c r="X92" s="20">
        <v>0</v>
      </c>
      <c r="Y92" s="20">
        <v>0</v>
      </c>
      <c r="Z92" s="20">
        <v>0</v>
      </c>
      <c r="AA92" s="20">
        <v>0</v>
      </c>
      <c r="AB92" s="20">
        <v>0</v>
      </c>
      <c r="AC92" s="17">
        <v>0</v>
      </c>
      <c r="AD92" s="17">
        <v>0</v>
      </c>
      <c r="AE92" s="17">
        <v>0</v>
      </c>
      <c r="AF92" s="17">
        <v>0</v>
      </c>
      <c r="AG92" s="17">
        <v>0</v>
      </c>
      <c r="AH92" s="17">
        <v>0</v>
      </c>
      <c r="AI92" s="17">
        <v>0</v>
      </c>
      <c r="AJ92" s="17">
        <v>0</v>
      </c>
      <c r="AK92" s="17">
        <v>0</v>
      </c>
      <c r="AL92" s="17">
        <v>0</v>
      </c>
      <c r="AM92" s="17">
        <v>0</v>
      </c>
      <c r="AN92" s="17">
        <v>0</v>
      </c>
      <c r="AO92" s="20">
        <f t="shared" si="12"/>
        <v>0</v>
      </c>
      <c r="AP92" s="20">
        <f t="shared" si="20"/>
        <v>0</v>
      </c>
      <c r="AQ92" s="20">
        <f t="shared" si="20"/>
        <v>0</v>
      </c>
      <c r="AR92" s="20">
        <f t="shared" si="20"/>
        <v>0</v>
      </c>
      <c r="AS92" s="20">
        <f t="shared" si="20"/>
        <v>0</v>
      </c>
      <c r="AT92" s="20">
        <f t="shared" si="20"/>
        <v>0</v>
      </c>
      <c r="AU92" s="20">
        <f t="shared" si="20"/>
        <v>0</v>
      </c>
      <c r="AV92" s="20">
        <f t="shared" si="20"/>
        <v>0</v>
      </c>
      <c r="AW92" s="20">
        <f t="shared" si="20"/>
        <v>0</v>
      </c>
      <c r="AX92" s="20">
        <f t="shared" si="20"/>
        <v>0</v>
      </c>
      <c r="AY92" s="20">
        <f t="shared" si="20"/>
        <v>0</v>
      </c>
      <c r="AZ92" s="20">
        <f t="shared" si="20"/>
        <v>0</v>
      </c>
      <c r="BA92" s="17">
        <v>0</v>
      </c>
      <c r="BB92" s="17">
        <v>0</v>
      </c>
      <c r="BC92" s="17">
        <v>0</v>
      </c>
      <c r="BD92" s="17">
        <v>0</v>
      </c>
      <c r="BE92" s="17">
        <v>0</v>
      </c>
      <c r="BF92" s="17">
        <v>0</v>
      </c>
      <c r="BG92" s="17">
        <v>0</v>
      </c>
      <c r="BH92" s="17">
        <v>0</v>
      </c>
      <c r="BI92" s="17">
        <v>0</v>
      </c>
      <c r="BJ92" s="17">
        <v>0</v>
      </c>
      <c r="BK92" s="17">
        <v>0</v>
      </c>
      <c r="BL92" s="17">
        <v>0</v>
      </c>
      <c r="BM92" s="20">
        <f t="shared" si="13"/>
        <v>0</v>
      </c>
      <c r="BN92" s="20">
        <f t="shared" si="21"/>
        <v>0</v>
      </c>
      <c r="BO92" s="20">
        <f t="shared" si="21"/>
        <v>0</v>
      </c>
      <c r="BP92" s="20">
        <f t="shared" si="21"/>
        <v>0</v>
      </c>
      <c r="BQ92" s="20">
        <f t="shared" si="21"/>
        <v>0</v>
      </c>
      <c r="BR92" s="20">
        <f t="shared" si="21"/>
        <v>0</v>
      </c>
      <c r="BS92" s="20">
        <f t="shared" si="21"/>
        <v>0</v>
      </c>
      <c r="BT92" s="20">
        <f t="shared" si="21"/>
        <v>0</v>
      </c>
      <c r="BU92" s="20">
        <f t="shared" si="21"/>
        <v>0</v>
      </c>
      <c r="BV92" s="20">
        <f t="shared" si="21"/>
        <v>0</v>
      </c>
      <c r="BW92" s="20">
        <f t="shared" si="21"/>
        <v>0</v>
      </c>
      <c r="BX92" s="20">
        <f t="shared" si="21"/>
        <v>0</v>
      </c>
      <c r="BY92" s="17">
        <f t="shared" si="16"/>
        <v>0</v>
      </c>
      <c r="BZ92" s="17">
        <f t="shared" si="17"/>
        <v>0</v>
      </c>
      <c r="CA92" s="17">
        <f t="shared" si="18"/>
        <v>0</v>
      </c>
      <c r="CB92" s="17">
        <f t="shared" si="19"/>
        <v>0</v>
      </c>
    </row>
    <row r="93" spans="1:80" x14ac:dyDescent="0.25">
      <c r="A93" t="str">
        <f t="shared" si="9"/>
        <v>CHD.PKNE</v>
      </c>
      <c r="B93" s="1" t="s">
        <v>229</v>
      </c>
      <c r="C93" s="1" t="s">
        <v>158</v>
      </c>
      <c r="D93" s="1" t="s">
        <v>158</v>
      </c>
      <c r="E93" s="17">
        <v>733.17000000000007</v>
      </c>
      <c r="F93" s="17">
        <v>650.15999999999985</v>
      </c>
      <c r="G93" s="17">
        <v>873.79999999999927</v>
      </c>
      <c r="H93" s="17">
        <v>677.40999999999985</v>
      </c>
      <c r="I93" s="17">
        <v>772.18000000000029</v>
      </c>
      <c r="J93" s="17">
        <v>649.65999999999894</v>
      </c>
      <c r="K93" s="17">
        <v>540.41000000000076</v>
      </c>
      <c r="L93" s="17">
        <v>447.77999999999975</v>
      </c>
      <c r="M93" s="17">
        <v>337.63999999999942</v>
      </c>
      <c r="N93" s="17">
        <v>435</v>
      </c>
      <c r="O93" s="17">
        <v>564.28000000000065</v>
      </c>
      <c r="P93" s="17">
        <v>939.35000000000036</v>
      </c>
      <c r="Q93" s="20">
        <v>36.659999999999968</v>
      </c>
      <c r="R93" s="20">
        <v>32.5</v>
      </c>
      <c r="S93" s="20">
        <v>43.69</v>
      </c>
      <c r="T93" s="20">
        <v>33.870000000000005</v>
      </c>
      <c r="U93" s="20">
        <v>38.610000000000014</v>
      </c>
      <c r="V93" s="20">
        <v>32.490000000000009</v>
      </c>
      <c r="W93" s="20">
        <v>27.02000000000001</v>
      </c>
      <c r="X93" s="20">
        <v>22.389999999999986</v>
      </c>
      <c r="Y93" s="20">
        <v>16.879999999999995</v>
      </c>
      <c r="Z93" s="20">
        <v>21.75</v>
      </c>
      <c r="AA93" s="20">
        <v>28.22</v>
      </c>
      <c r="AB93" s="20">
        <v>46.96999999999997</v>
      </c>
      <c r="AC93" s="17">
        <v>216.91999999999985</v>
      </c>
      <c r="AD93" s="17">
        <v>191.25</v>
      </c>
      <c r="AE93" s="17">
        <v>255.70000000000005</v>
      </c>
      <c r="AF93" s="17">
        <v>197.08999999999992</v>
      </c>
      <c r="AG93" s="17">
        <v>223.3900000000001</v>
      </c>
      <c r="AH93" s="17">
        <v>186.83999999999992</v>
      </c>
      <c r="AI93" s="17">
        <v>154.41999999999996</v>
      </c>
      <c r="AJ93" s="17">
        <v>127</v>
      </c>
      <c r="AK93" s="17">
        <v>95.049999999999955</v>
      </c>
      <c r="AL93" s="17">
        <v>121.46999999999991</v>
      </c>
      <c r="AM93" s="17">
        <v>156.25000000000011</v>
      </c>
      <c r="AN93" s="17">
        <v>257.99</v>
      </c>
      <c r="AO93" s="20">
        <f t="shared" si="12"/>
        <v>986.74999999999989</v>
      </c>
      <c r="AP93" s="20">
        <f t="shared" si="20"/>
        <v>873.90999999999985</v>
      </c>
      <c r="AQ93" s="20">
        <f t="shared" si="20"/>
        <v>1173.1899999999994</v>
      </c>
      <c r="AR93" s="20">
        <f t="shared" si="20"/>
        <v>908.36999999999978</v>
      </c>
      <c r="AS93" s="20">
        <f t="shared" si="20"/>
        <v>1034.1800000000003</v>
      </c>
      <c r="AT93" s="20">
        <f t="shared" si="20"/>
        <v>868.98999999999887</v>
      </c>
      <c r="AU93" s="20">
        <f t="shared" si="20"/>
        <v>721.8500000000007</v>
      </c>
      <c r="AV93" s="20">
        <f t="shared" si="20"/>
        <v>597.16999999999973</v>
      </c>
      <c r="AW93" s="20">
        <f t="shared" si="20"/>
        <v>449.56999999999937</v>
      </c>
      <c r="AX93" s="20">
        <f t="shared" si="20"/>
        <v>578.21999999999991</v>
      </c>
      <c r="AY93" s="20">
        <f t="shared" si="20"/>
        <v>748.7500000000008</v>
      </c>
      <c r="AZ93" s="20">
        <f t="shared" si="20"/>
        <v>1244.3100000000004</v>
      </c>
      <c r="BA93" s="17">
        <v>12.17</v>
      </c>
      <c r="BB93" s="17">
        <v>10.79</v>
      </c>
      <c r="BC93" s="17">
        <v>14.51</v>
      </c>
      <c r="BD93" s="17">
        <v>11.25</v>
      </c>
      <c r="BE93" s="17">
        <v>12.82</v>
      </c>
      <c r="BF93" s="17">
        <v>10.79</v>
      </c>
      <c r="BG93" s="17">
        <v>8.9700000000000006</v>
      </c>
      <c r="BH93" s="17">
        <v>7.43</v>
      </c>
      <c r="BI93" s="17">
        <v>5.61</v>
      </c>
      <c r="BJ93" s="17">
        <v>7.22</v>
      </c>
      <c r="BK93" s="17">
        <v>9.3699999999999992</v>
      </c>
      <c r="BL93" s="17">
        <v>15.6</v>
      </c>
      <c r="BM93" s="20">
        <f t="shared" si="13"/>
        <v>998.91999999999985</v>
      </c>
      <c r="BN93" s="20">
        <f t="shared" si="21"/>
        <v>884.69999999999982</v>
      </c>
      <c r="BO93" s="20">
        <f t="shared" si="21"/>
        <v>1187.6999999999994</v>
      </c>
      <c r="BP93" s="20">
        <f t="shared" si="21"/>
        <v>919.61999999999978</v>
      </c>
      <c r="BQ93" s="20">
        <f t="shared" si="21"/>
        <v>1047.0000000000002</v>
      </c>
      <c r="BR93" s="20">
        <f t="shared" si="21"/>
        <v>879.77999999999884</v>
      </c>
      <c r="BS93" s="20">
        <f t="shared" si="21"/>
        <v>730.82000000000073</v>
      </c>
      <c r="BT93" s="20">
        <f t="shared" si="21"/>
        <v>604.59999999999968</v>
      </c>
      <c r="BU93" s="20">
        <f t="shared" si="21"/>
        <v>455.17999999999938</v>
      </c>
      <c r="BV93" s="20">
        <f t="shared" si="21"/>
        <v>585.43999999999994</v>
      </c>
      <c r="BW93" s="20">
        <f t="shared" si="21"/>
        <v>758.1200000000008</v>
      </c>
      <c r="BX93" s="20">
        <f t="shared" si="21"/>
        <v>1259.9100000000003</v>
      </c>
      <c r="BY93" s="17">
        <f t="shared" si="16"/>
        <v>7620.8399999999992</v>
      </c>
      <c r="BZ93" s="17">
        <f t="shared" si="17"/>
        <v>381.05</v>
      </c>
      <c r="CA93" s="17">
        <f t="shared" si="18"/>
        <v>2309.8999999999996</v>
      </c>
      <c r="CB93" s="17">
        <f t="shared" si="19"/>
        <v>10311.789999999997</v>
      </c>
    </row>
    <row r="94" spans="1:80" x14ac:dyDescent="0.25">
      <c r="A94" t="str">
        <f t="shared" si="9"/>
        <v>TAU.POC</v>
      </c>
      <c r="B94" s="1" t="s">
        <v>31</v>
      </c>
      <c r="C94" s="1" t="s">
        <v>159</v>
      </c>
      <c r="D94" s="1" t="s">
        <v>159</v>
      </c>
      <c r="E94" s="17">
        <v>357.16999999999962</v>
      </c>
      <c r="F94" s="17">
        <v>356.74999999999977</v>
      </c>
      <c r="G94" s="17">
        <v>341.57999999999993</v>
      </c>
      <c r="H94" s="17">
        <v>358.94999999999936</v>
      </c>
      <c r="I94" s="17">
        <v>1078.2600000000002</v>
      </c>
      <c r="J94" s="17">
        <v>15.529999999999973</v>
      </c>
      <c r="K94" s="17">
        <v>12.13000000000001</v>
      </c>
      <c r="L94" s="17">
        <v>45.44</v>
      </c>
      <c r="M94" s="17">
        <v>51.039999999999964</v>
      </c>
      <c r="N94" s="17">
        <v>100.16000000000008</v>
      </c>
      <c r="O94" s="17">
        <v>453.38000000000011</v>
      </c>
      <c r="P94" s="17">
        <v>753.9900000000016</v>
      </c>
      <c r="Q94" s="20">
        <v>17.86</v>
      </c>
      <c r="R94" s="20">
        <v>17.839999999999989</v>
      </c>
      <c r="S94" s="20">
        <v>17.080000000000013</v>
      </c>
      <c r="T94" s="20">
        <v>17.950000000000003</v>
      </c>
      <c r="U94" s="20">
        <v>53.910000000000025</v>
      </c>
      <c r="V94" s="20">
        <v>0.78000000000000025</v>
      </c>
      <c r="W94" s="20">
        <v>0.61000000000000032</v>
      </c>
      <c r="X94" s="20">
        <v>2.2699999999999996</v>
      </c>
      <c r="Y94" s="20">
        <v>2.5499999999999972</v>
      </c>
      <c r="Z94" s="20">
        <v>5</v>
      </c>
      <c r="AA94" s="20">
        <v>22.669999999999987</v>
      </c>
      <c r="AB94" s="20">
        <v>37.700000000000045</v>
      </c>
      <c r="AC94" s="17">
        <v>105.67999999999995</v>
      </c>
      <c r="AD94" s="17">
        <v>104.94</v>
      </c>
      <c r="AE94" s="17">
        <v>99.960000000000036</v>
      </c>
      <c r="AF94" s="17">
        <v>104.43000000000006</v>
      </c>
      <c r="AG94" s="17">
        <v>311.93999999999983</v>
      </c>
      <c r="AH94" s="17">
        <v>4.4699999999999989</v>
      </c>
      <c r="AI94" s="17">
        <v>3.4600000000000009</v>
      </c>
      <c r="AJ94" s="17">
        <v>12.89</v>
      </c>
      <c r="AK94" s="17">
        <v>14.370000000000005</v>
      </c>
      <c r="AL94" s="17">
        <v>27.960000000000008</v>
      </c>
      <c r="AM94" s="17">
        <v>125.53999999999996</v>
      </c>
      <c r="AN94" s="17">
        <v>207.07999999999993</v>
      </c>
      <c r="AO94" s="20">
        <f t="shared" si="12"/>
        <v>480.70999999999958</v>
      </c>
      <c r="AP94" s="20">
        <f t="shared" si="20"/>
        <v>479.52999999999975</v>
      </c>
      <c r="AQ94" s="20">
        <f t="shared" si="20"/>
        <v>458.62</v>
      </c>
      <c r="AR94" s="20">
        <f t="shared" si="20"/>
        <v>481.32999999999942</v>
      </c>
      <c r="AS94" s="20">
        <f t="shared" si="20"/>
        <v>1444.1100000000001</v>
      </c>
      <c r="AT94" s="20">
        <f t="shared" si="20"/>
        <v>20.779999999999973</v>
      </c>
      <c r="AU94" s="20">
        <f t="shared" si="20"/>
        <v>16.20000000000001</v>
      </c>
      <c r="AV94" s="20">
        <f t="shared" si="20"/>
        <v>60.599999999999994</v>
      </c>
      <c r="AW94" s="20">
        <f t="shared" si="20"/>
        <v>67.959999999999965</v>
      </c>
      <c r="AX94" s="20">
        <f t="shared" si="20"/>
        <v>133.12000000000009</v>
      </c>
      <c r="AY94" s="20">
        <f t="shared" si="20"/>
        <v>601.59</v>
      </c>
      <c r="AZ94" s="20">
        <f t="shared" si="20"/>
        <v>998.77000000000157</v>
      </c>
      <c r="BA94" s="17">
        <v>5.93</v>
      </c>
      <c r="BB94" s="17">
        <v>5.92</v>
      </c>
      <c r="BC94" s="17">
        <v>5.67</v>
      </c>
      <c r="BD94" s="17">
        <v>5.96</v>
      </c>
      <c r="BE94" s="17">
        <v>17.899999999999999</v>
      </c>
      <c r="BF94" s="17">
        <v>0.26</v>
      </c>
      <c r="BG94" s="17">
        <v>0.2</v>
      </c>
      <c r="BH94" s="17">
        <v>0.75</v>
      </c>
      <c r="BI94" s="17">
        <v>0.85</v>
      </c>
      <c r="BJ94" s="17">
        <v>1.66</v>
      </c>
      <c r="BK94" s="17">
        <v>7.53</v>
      </c>
      <c r="BL94" s="17">
        <v>12.52</v>
      </c>
      <c r="BM94" s="20">
        <f t="shared" si="13"/>
        <v>486.63999999999959</v>
      </c>
      <c r="BN94" s="20">
        <f t="shared" si="21"/>
        <v>485.44999999999976</v>
      </c>
      <c r="BO94" s="20">
        <f t="shared" si="21"/>
        <v>464.29</v>
      </c>
      <c r="BP94" s="20">
        <f t="shared" si="21"/>
        <v>487.2899999999994</v>
      </c>
      <c r="BQ94" s="20">
        <f t="shared" si="21"/>
        <v>1462.0100000000002</v>
      </c>
      <c r="BR94" s="20">
        <f t="shared" si="21"/>
        <v>21.039999999999974</v>
      </c>
      <c r="BS94" s="20">
        <f t="shared" si="21"/>
        <v>16.400000000000009</v>
      </c>
      <c r="BT94" s="20">
        <f t="shared" si="21"/>
        <v>61.349999999999994</v>
      </c>
      <c r="BU94" s="20">
        <f t="shared" si="21"/>
        <v>68.80999999999996</v>
      </c>
      <c r="BV94" s="20">
        <f t="shared" si="21"/>
        <v>134.78000000000009</v>
      </c>
      <c r="BW94" s="20">
        <f t="shared" si="21"/>
        <v>609.12</v>
      </c>
      <c r="BX94" s="20">
        <f t="shared" si="21"/>
        <v>1011.2900000000016</v>
      </c>
      <c r="BY94" s="17">
        <f t="shared" si="16"/>
        <v>3924.380000000001</v>
      </c>
      <c r="BZ94" s="17">
        <f t="shared" si="17"/>
        <v>196.22000000000006</v>
      </c>
      <c r="CA94" s="17">
        <f t="shared" si="18"/>
        <v>1187.8700000000001</v>
      </c>
      <c r="CB94" s="17">
        <f t="shared" si="19"/>
        <v>5308.4700000000012</v>
      </c>
    </row>
    <row r="95" spans="1:80" x14ac:dyDescent="0.25">
      <c r="A95" t="str">
        <f t="shared" si="9"/>
        <v>ACRL.PR1</v>
      </c>
      <c r="B95" s="1" t="s">
        <v>160</v>
      </c>
      <c r="C95" s="1" t="s">
        <v>161</v>
      </c>
      <c r="D95" s="1" t="s">
        <v>161</v>
      </c>
      <c r="E95" s="17">
        <v>156.40000000000146</v>
      </c>
      <c r="F95" s="17">
        <v>148.61000000000058</v>
      </c>
      <c r="G95" s="17">
        <v>122.27000000000044</v>
      </c>
      <c r="H95" s="17">
        <v>148</v>
      </c>
      <c r="I95" s="17">
        <v>216.37999999999738</v>
      </c>
      <c r="J95" s="17">
        <v>25.340000000000146</v>
      </c>
      <c r="K95" s="17">
        <v>37.260000000000218</v>
      </c>
      <c r="L95" s="17">
        <v>72.889999999999418</v>
      </c>
      <c r="M95" s="17">
        <v>79.700000000000728</v>
      </c>
      <c r="N95" s="17">
        <v>43.359999999998763</v>
      </c>
      <c r="O95" s="17">
        <v>27.340000000000146</v>
      </c>
      <c r="P95" s="17">
        <v>63.710000000000946</v>
      </c>
      <c r="Q95" s="20">
        <v>7.8199999999999363</v>
      </c>
      <c r="R95" s="20">
        <v>7.42999999999995</v>
      </c>
      <c r="S95" s="20">
        <v>6.1100000000000136</v>
      </c>
      <c r="T95" s="20">
        <v>7.4000000000000909</v>
      </c>
      <c r="U95" s="20">
        <v>10.82000000000005</v>
      </c>
      <c r="V95" s="20">
        <v>1.269999999999996</v>
      </c>
      <c r="W95" s="20">
        <v>1.8599999999999994</v>
      </c>
      <c r="X95" s="20">
        <v>3.6500000000000057</v>
      </c>
      <c r="Y95" s="20">
        <v>3.9800000000000182</v>
      </c>
      <c r="Z95" s="20">
        <v>2.1600000000000108</v>
      </c>
      <c r="AA95" s="20">
        <v>1.3599999999999994</v>
      </c>
      <c r="AB95" s="20">
        <v>3.1799999999999784</v>
      </c>
      <c r="AC95" s="17">
        <v>46.269999999999982</v>
      </c>
      <c r="AD95" s="17">
        <v>43.720000000000255</v>
      </c>
      <c r="AE95" s="17">
        <v>35.7800000000002</v>
      </c>
      <c r="AF95" s="17">
        <v>43.059999999999945</v>
      </c>
      <c r="AG95" s="17">
        <v>62.600000000000364</v>
      </c>
      <c r="AH95" s="17">
        <v>7.2899999999999636</v>
      </c>
      <c r="AI95" s="17">
        <v>10.649999999999977</v>
      </c>
      <c r="AJ95" s="17">
        <v>20.670000000000073</v>
      </c>
      <c r="AK95" s="17">
        <v>22.440000000000055</v>
      </c>
      <c r="AL95" s="17">
        <v>12.110000000000014</v>
      </c>
      <c r="AM95" s="17">
        <v>7.5699999999999932</v>
      </c>
      <c r="AN95" s="17">
        <v>17.5</v>
      </c>
      <c r="AO95" s="20">
        <f t="shared" si="12"/>
        <v>210.49000000000137</v>
      </c>
      <c r="AP95" s="20">
        <f t="shared" si="20"/>
        <v>199.76000000000079</v>
      </c>
      <c r="AQ95" s="20">
        <f t="shared" si="20"/>
        <v>164.16000000000065</v>
      </c>
      <c r="AR95" s="20">
        <f t="shared" si="20"/>
        <v>198.46000000000004</v>
      </c>
      <c r="AS95" s="20">
        <f t="shared" si="20"/>
        <v>289.79999999999779</v>
      </c>
      <c r="AT95" s="20">
        <f t="shared" si="20"/>
        <v>33.900000000000105</v>
      </c>
      <c r="AU95" s="20">
        <f t="shared" si="20"/>
        <v>49.770000000000195</v>
      </c>
      <c r="AV95" s="20">
        <f t="shared" si="20"/>
        <v>97.209999999999496</v>
      </c>
      <c r="AW95" s="20">
        <f t="shared" si="20"/>
        <v>106.1200000000008</v>
      </c>
      <c r="AX95" s="20">
        <f t="shared" si="20"/>
        <v>57.629999999998788</v>
      </c>
      <c r="AY95" s="20">
        <f t="shared" si="20"/>
        <v>36.270000000000138</v>
      </c>
      <c r="AZ95" s="20">
        <f t="shared" si="20"/>
        <v>84.390000000000924</v>
      </c>
      <c r="BA95" s="17">
        <v>2.6</v>
      </c>
      <c r="BB95" s="17">
        <v>2.4700000000000002</v>
      </c>
      <c r="BC95" s="17">
        <v>2.0299999999999998</v>
      </c>
      <c r="BD95" s="17">
        <v>2.46</v>
      </c>
      <c r="BE95" s="17">
        <v>3.59</v>
      </c>
      <c r="BF95" s="17">
        <v>0.42</v>
      </c>
      <c r="BG95" s="17">
        <v>0.62</v>
      </c>
      <c r="BH95" s="17">
        <v>1.21</v>
      </c>
      <c r="BI95" s="17">
        <v>1.32</v>
      </c>
      <c r="BJ95" s="17">
        <v>0.72</v>
      </c>
      <c r="BK95" s="17">
        <v>0.45</v>
      </c>
      <c r="BL95" s="17">
        <v>1.06</v>
      </c>
      <c r="BM95" s="20">
        <f t="shared" si="13"/>
        <v>213.09000000000137</v>
      </c>
      <c r="BN95" s="20">
        <f t="shared" si="21"/>
        <v>202.23000000000079</v>
      </c>
      <c r="BO95" s="20">
        <f t="shared" si="21"/>
        <v>166.19000000000065</v>
      </c>
      <c r="BP95" s="20">
        <f t="shared" si="21"/>
        <v>200.92000000000004</v>
      </c>
      <c r="BQ95" s="20">
        <f t="shared" si="21"/>
        <v>293.38999999999777</v>
      </c>
      <c r="BR95" s="20">
        <f t="shared" si="21"/>
        <v>34.320000000000107</v>
      </c>
      <c r="BS95" s="20">
        <f t="shared" si="21"/>
        <v>50.390000000000192</v>
      </c>
      <c r="BT95" s="20">
        <f t="shared" si="21"/>
        <v>98.41999999999949</v>
      </c>
      <c r="BU95" s="20">
        <f t="shared" si="21"/>
        <v>107.44000000000079</v>
      </c>
      <c r="BV95" s="20">
        <f t="shared" si="21"/>
        <v>58.349999999998786</v>
      </c>
      <c r="BW95" s="20">
        <f t="shared" si="21"/>
        <v>36.720000000000141</v>
      </c>
      <c r="BX95" s="20">
        <f t="shared" si="21"/>
        <v>85.450000000000927</v>
      </c>
      <c r="BY95" s="17">
        <f t="shared" si="16"/>
        <v>1141.2600000000002</v>
      </c>
      <c r="BZ95" s="17">
        <f t="shared" si="17"/>
        <v>57.040000000000049</v>
      </c>
      <c r="CA95" s="17">
        <f t="shared" si="18"/>
        <v>348.61000000000081</v>
      </c>
      <c r="CB95" s="17">
        <f t="shared" si="19"/>
        <v>1546.910000000001</v>
      </c>
    </row>
    <row r="96" spans="1:80" x14ac:dyDescent="0.25">
      <c r="A96" t="str">
        <f t="shared" si="9"/>
        <v>PWX.BCHEXP</v>
      </c>
      <c r="B96" s="1" t="s">
        <v>99</v>
      </c>
      <c r="C96" s="1" t="s">
        <v>162</v>
      </c>
      <c r="D96" s="1" t="s">
        <v>28</v>
      </c>
      <c r="E96" s="17">
        <v>0</v>
      </c>
      <c r="F96" s="17">
        <v>0</v>
      </c>
      <c r="G96" s="17">
        <v>0</v>
      </c>
      <c r="H96" s="17">
        <v>0</v>
      </c>
      <c r="I96" s="17">
        <v>0</v>
      </c>
      <c r="J96" s="17">
        <v>0</v>
      </c>
      <c r="K96" s="17">
        <v>0</v>
      </c>
      <c r="L96" s="17">
        <v>0</v>
      </c>
      <c r="M96" s="17">
        <v>0</v>
      </c>
      <c r="N96" s="17">
        <v>0</v>
      </c>
      <c r="O96" s="17">
        <v>0</v>
      </c>
      <c r="P96" s="17">
        <v>0</v>
      </c>
      <c r="Q96" s="20">
        <v>0</v>
      </c>
      <c r="R96" s="20">
        <v>0</v>
      </c>
      <c r="S96" s="20">
        <v>0</v>
      </c>
      <c r="T96" s="20">
        <v>0</v>
      </c>
      <c r="U96" s="20">
        <v>0</v>
      </c>
      <c r="V96" s="20">
        <v>0</v>
      </c>
      <c r="W96" s="20">
        <v>0</v>
      </c>
      <c r="X96" s="20">
        <v>0</v>
      </c>
      <c r="Y96" s="20">
        <v>0</v>
      </c>
      <c r="Z96" s="20">
        <v>0</v>
      </c>
      <c r="AA96" s="20">
        <v>0</v>
      </c>
      <c r="AB96" s="20">
        <v>0</v>
      </c>
      <c r="AC96" s="17">
        <v>0</v>
      </c>
      <c r="AD96" s="17">
        <v>0</v>
      </c>
      <c r="AE96" s="17">
        <v>0</v>
      </c>
      <c r="AF96" s="17">
        <v>0</v>
      </c>
      <c r="AG96" s="17">
        <v>0</v>
      </c>
      <c r="AH96" s="17">
        <v>0</v>
      </c>
      <c r="AI96" s="17">
        <v>0</v>
      </c>
      <c r="AJ96" s="17">
        <v>0</v>
      </c>
      <c r="AK96" s="17">
        <v>0</v>
      </c>
      <c r="AL96" s="17">
        <v>0</v>
      </c>
      <c r="AM96" s="17">
        <v>0</v>
      </c>
      <c r="AN96" s="17">
        <v>0</v>
      </c>
      <c r="AO96" s="20">
        <f t="shared" si="12"/>
        <v>0</v>
      </c>
      <c r="AP96" s="20">
        <f t="shared" si="20"/>
        <v>0</v>
      </c>
      <c r="AQ96" s="20">
        <f t="shared" si="20"/>
        <v>0</v>
      </c>
      <c r="AR96" s="20">
        <f t="shared" si="20"/>
        <v>0</v>
      </c>
      <c r="AS96" s="20">
        <f t="shared" si="20"/>
        <v>0</v>
      </c>
      <c r="AT96" s="20">
        <f t="shared" si="20"/>
        <v>0</v>
      </c>
      <c r="AU96" s="20">
        <f t="shared" si="20"/>
        <v>0</v>
      </c>
      <c r="AV96" s="20">
        <f t="shared" si="20"/>
        <v>0</v>
      </c>
      <c r="AW96" s="20">
        <f t="shared" si="20"/>
        <v>0</v>
      </c>
      <c r="AX96" s="20">
        <f t="shared" si="20"/>
        <v>0</v>
      </c>
      <c r="AY96" s="20">
        <f t="shared" si="20"/>
        <v>0</v>
      </c>
      <c r="AZ96" s="20">
        <f t="shared" si="20"/>
        <v>0</v>
      </c>
      <c r="BA96" s="17">
        <v>0</v>
      </c>
      <c r="BB96" s="17">
        <v>0</v>
      </c>
      <c r="BC96" s="17">
        <v>0</v>
      </c>
      <c r="BD96" s="17">
        <v>0</v>
      </c>
      <c r="BE96" s="17">
        <v>0</v>
      </c>
      <c r="BF96" s="17">
        <v>0</v>
      </c>
      <c r="BG96" s="17">
        <v>0</v>
      </c>
      <c r="BH96" s="17">
        <v>0</v>
      </c>
      <c r="BI96" s="17">
        <v>0</v>
      </c>
      <c r="BJ96" s="17">
        <v>0</v>
      </c>
      <c r="BK96" s="17">
        <v>0</v>
      </c>
      <c r="BL96" s="17">
        <v>0</v>
      </c>
      <c r="BM96" s="20">
        <f t="shared" si="13"/>
        <v>0</v>
      </c>
      <c r="BN96" s="20">
        <f t="shared" si="21"/>
        <v>0</v>
      </c>
      <c r="BO96" s="20">
        <f t="shared" si="21"/>
        <v>0</v>
      </c>
      <c r="BP96" s="20">
        <f t="shared" si="21"/>
        <v>0</v>
      </c>
      <c r="BQ96" s="20">
        <f t="shared" si="21"/>
        <v>0</v>
      </c>
      <c r="BR96" s="20">
        <f t="shared" si="21"/>
        <v>0</v>
      </c>
      <c r="BS96" s="20">
        <f t="shared" si="21"/>
        <v>0</v>
      </c>
      <c r="BT96" s="20">
        <f t="shared" si="21"/>
        <v>0</v>
      </c>
      <c r="BU96" s="20">
        <f t="shared" si="21"/>
        <v>0</v>
      </c>
      <c r="BV96" s="20">
        <f t="shared" si="21"/>
        <v>0</v>
      </c>
      <c r="BW96" s="20">
        <f t="shared" si="21"/>
        <v>0</v>
      </c>
      <c r="BX96" s="20">
        <f t="shared" si="21"/>
        <v>0</v>
      </c>
      <c r="BY96" s="17">
        <f t="shared" si="16"/>
        <v>0</v>
      </c>
      <c r="BZ96" s="17">
        <f t="shared" si="17"/>
        <v>0</v>
      </c>
      <c r="CA96" s="17">
        <f t="shared" si="18"/>
        <v>0</v>
      </c>
      <c r="CB96" s="17">
        <f t="shared" si="19"/>
        <v>0</v>
      </c>
    </row>
    <row r="97" spans="1:80" x14ac:dyDescent="0.25">
      <c r="A97" t="str">
        <f t="shared" si="9"/>
        <v>PWX.SPCEXP</v>
      </c>
      <c r="B97" s="1" t="s">
        <v>99</v>
      </c>
      <c r="C97" s="1" t="s">
        <v>221</v>
      </c>
      <c r="D97" s="1" t="s">
        <v>74</v>
      </c>
      <c r="E97" s="17">
        <v>0</v>
      </c>
      <c r="F97" s="17">
        <v>0</v>
      </c>
      <c r="G97" s="17">
        <v>0</v>
      </c>
      <c r="H97" s="17">
        <v>0</v>
      </c>
      <c r="I97" s="17">
        <v>0</v>
      </c>
      <c r="J97" s="17">
        <v>0</v>
      </c>
      <c r="K97" s="17">
        <v>0</v>
      </c>
      <c r="L97" s="17">
        <v>0</v>
      </c>
      <c r="M97" s="17">
        <v>0</v>
      </c>
      <c r="N97" s="17">
        <v>0</v>
      </c>
      <c r="O97" s="17">
        <v>0</v>
      </c>
      <c r="P97" s="17">
        <v>0</v>
      </c>
      <c r="Q97" s="20">
        <v>0</v>
      </c>
      <c r="R97" s="20">
        <v>0</v>
      </c>
      <c r="S97" s="20">
        <v>0</v>
      </c>
      <c r="T97" s="20">
        <v>0</v>
      </c>
      <c r="U97" s="20">
        <v>0</v>
      </c>
      <c r="V97" s="20">
        <v>0</v>
      </c>
      <c r="W97" s="20">
        <v>0</v>
      </c>
      <c r="X97" s="20">
        <v>0</v>
      </c>
      <c r="Y97" s="20">
        <v>0</v>
      </c>
      <c r="Z97" s="20">
        <v>0</v>
      </c>
      <c r="AA97" s="20">
        <v>0</v>
      </c>
      <c r="AB97" s="20">
        <v>0</v>
      </c>
      <c r="AC97" s="17">
        <v>0</v>
      </c>
      <c r="AD97" s="17">
        <v>0</v>
      </c>
      <c r="AE97" s="17">
        <v>0</v>
      </c>
      <c r="AF97" s="17">
        <v>0</v>
      </c>
      <c r="AG97" s="17">
        <v>0</v>
      </c>
      <c r="AH97" s="17">
        <v>0</v>
      </c>
      <c r="AI97" s="17">
        <v>0</v>
      </c>
      <c r="AJ97" s="17">
        <v>0</v>
      </c>
      <c r="AK97" s="17">
        <v>0</v>
      </c>
      <c r="AL97" s="17">
        <v>0</v>
      </c>
      <c r="AM97" s="17">
        <v>0</v>
      </c>
      <c r="AN97" s="17">
        <v>0</v>
      </c>
      <c r="AO97" s="20">
        <f t="shared" si="12"/>
        <v>0</v>
      </c>
      <c r="AP97" s="20">
        <f t="shared" si="20"/>
        <v>0</v>
      </c>
      <c r="AQ97" s="20">
        <f t="shared" si="20"/>
        <v>0</v>
      </c>
      <c r="AR97" s="20">
        <f t="shared" si="20"/>
        <v>0</v>
      </c>
      <c r="AS97" s="20">
        <f t="shared" si="20"/>
        <v>0</v>
      </c>
      <c r="AT97" s="20">
        <f t="shared" si="20"/>
        <v>0</v>
      </c>
      <c r="AU97" s="20">
        <f t="shared" si="20"/>
        <v>0</v>
      </c>
      <c r="AV97" s="20">
        <f t="shared" si="20"/>
        <v>0</v>
      </c>
      <c r="AW97" s="20">
        <f t="shared" si="20"/>
        <v>0</v>
      </c>
      <c r="AX97" s="20">
        <f t="shared" si="20"/>
        <v>0</v>
      </c>
      <c r="AY97" s="20">
        <f t="shared" si="20"/>
        <v>0</v>
      </c>
      <c r="AZ97" s="20">
        <f t="shared" si="20"/>
        <v>0</v>
      </c>
      <c r="BA97" s="17">
        <v>0</v>
      </c>
      <c r="BB97" s="17">
        <v>0</v>
      </c>
      <c r="BC97" s="17">
        <v>0</v>
      </c>
      <c r="BD97" s="17">
        <v>0</v>
      </c>
      <c r="BE97" s="17">
        <v>0</v>
      </c>
      <c r="BF97" s="17">
        <v>0</v>
      </c>
      <c r="BG97" s="17">
        <v>0</v>
      </c>
      <c r="BH97" s="17">
        <v>0</v>
      </c>
      <c r="BI97" s="17">
        <v>0</v>
      </c>
      <c r="BJ97" s="17">
        <v>0</v>
      </c>
      <c r="BK97" s="17">
        <v>0</v>
      </c>
      <c r="BL97" s="17">
        <v>0</v>
      </c>
      <c r="BM97" s="20">
        <f t="shared" si="13"/>
        <v>0</v>
      </c>
      <c r="BN97" s="20">
        <f t="shared" si="21"/>
        <v>0</v>
      </c>
      <c r="BO97" s="20">
        <f t="shared" si="21"/>
        <v>0</v>
      </c>
      <c r="BP97" s="20">
        <f t="shared" si="21"/>
        <v>0</v>
      </c>
      <c r="BQ97" s="20">
        <f t="shared" si="21"/>
        <v>0</v>
      </c>
      <c r="BR97" s="20">
        <f t="shared" si="21"/>
        <v>0</v>
      </c>
      <c r="BS97" s="20">
        <f t="shared" si="21"/>
        <v>0</v>
      </c>
      <c r="BT97" s="20">
        <f t="shared" si="21"/>
        <v>0</v>
      </c>
      <c r="BU97" s="20">
        <f t="shared" si="21"/>
        <v>0</v>
      </c>
      <c r="BV97" s="20">
        <f t="shared" si="21"/>
        <v>0</v>
      </c>
      <c r="BW97" s="20">
        <f t="shared" si="21"/>
        <v>0</v>
      </c>
      <c r="BX97" s="20">
        <f t="shared" si="21"/>
        <v>0</v>
      </c>
      <c r="BY97" s="17">
        <f t="shared" si="16"/>
        <v>0</v>
      </c>
      <c r="BZ97" s="17">
        <f t="shared" si="17"/>
        <v>0</v>
      </c>
      <c r="CA97" s="17">
        <f t="shared" si="18"/>
        <v>0</v>
      </c>
      <c r="CB97" s="17">
        <f t="shared" si="19"/>
        <v>0</v>
      </c>
    </row>
    <row r="98" spans="1:80" x14ac:dyDescent="0.25">
      <c r="A98" t="str">
        <f t="shared" si="9"/>
        <v>PWX.BCHIMP</v>
      </c>
      <c r="B98" s="1" t="s">
        <v>99</v>
      </c>
      <c r="C98" s="1" t="s">
        <v>163</v>
      </c>
      <c r="D98" s="1" t="s">
        <v>21</v>
      </c>
      <c r="E98" s="17">
        <v>586.44999999999709</v>
      </c>
      <c r="F98" s="17">
        <v>636.80000000001746</v>
      </c>
      <c r="G98" s="17">
        <v>421.38000000000466</v>
      </c>
      <c r="H98" s="17">
        <v>1240.6199999999953</v>
      </c>
      <c r="I98" s="17">
        <v>6161.4200000000419</v>
      </c>
      <c r="J98" s="17">
        <v>2391.640000000014</v>
      </c>
      <c r="K98" s="17">
        <v>1472.6299999999756</v>
      </c>
      <c r="L98" s="17">
        <v>830.66000000000349</v>
      </c>
      <c r="M98" s="17">
        <v>46.949999999998909</v>
      </c>
      <c r="N98" s="17">
        <v>538.50000000001455</v>
      </c>
      <c r="O98" s="17">
        <v>1560.7399999999907</v>
      </c>
      <c r="P98" s="17">
        <v>2476.2200000000303</v>
      </c>
      <c r="Q98" s="20">
        <v>29.320000000000164</v>
      </c>
      <c r="R98" s="20">
        <v>31.839999999999691</v>
      </c>
      <c r="S98" s="20">
        <v>21.059999999999945</v>
      </c>
      <c r="T98" s="20">
        <v>62.030000000000655</v>
      </c>
      <c r="U98" s="20">
        <v>308.07000000000698</v>
      </c>
      <c r="V98" s="20">
        <v>119.57999999999993</v>
      </c>
      <c r="W98" s="20">
        <v>73.6299999999992</v>
      </c>
      <c r="X98" s="20">
        <v>41.530000000000655</v>
      </c>
      <c r="Y98" s="20">
        <v>2.3500000000000227</v>
      </c>
      <c r="Z98" s="20">
        <v>26.920000000000073</v>
      </c>
      <c r="AA98" s="20">
        <v>78.040000000000873</v>
      </c>
      <c r="AB98" s="20">
        <v>123.80999999999767</v>
      </c>
      <c r="AC98" s="17">
        <v>173.51000000000204</v>
      </c>
      <c r="AD98" s="17">
        <v>187.32999999999811</v>
      </c>
      <c r="AE98" s="17">
        <v>123.30999999999949</v>
      </c>
      <c r="AF98" s="17">
        <v>360.93999999999505</v>
      </c>
      <c r="AG98" s="17">
        <v>1782.4499999999825</v>
      </c>
      <c r="AH98" s="17">
        <v>687.82000000000698</v>
      </c>
      <c r="AI98" s="17">
        <v>420.80000000000291</v>
      </c>
      <c r="AJ98" s="17">
        <v>235.59000000000015</v>
      </c>
      <c r="AK98" s="17">
        <v>13.220000000000027</v>
      </c>
      <c r="AL98" s="17">
        <v>150.36999999999898</v>
      </c>
      <c r="AM98" s="17">
        <v>432.18000000000029</v>
      </c>
      <c r="AN98" s="17">
        <v>680.06999999999243</v>
      </c>
      <c r="AO98" s="20">
        <f t="shared" si="12"/>
        <v>789.27999999999929</v>
      </c>
      <c r="AP98" s="20">
        <f t="shared" si="20"/>
        <v>855.97000000001526</v>
      </c>
      <c r="AQ98" s="20">
        <f t="shared" si="20"/>
        <v>565.75000000000409</v>
      </c>
      <c r="AR98" s="20">
        <f t="shared" si="20"/>
        <v>1663.5899999999911</v>
      </c>
      <c r="AS98" s="20">
        <f t="shared" si="20"/>
        <v>8251.9400000000314</v>
      </c>
      <c r="AT98" s="20">
        <f t="shared" si="20"/>
        <v>3199.0400000000209</v>
      </c>
      <c r="AU98" s="20">
        <f t="shared" si="20"/>
        <v>1967.0599999999777</v>
      </c>
      <c r="AV98" s="20">
        <f t="shared" si="20"/>
        <v>1107.7800000000043</v>
      </c>
      <c r="AW98" s="20">
        <f t="shared" si="20"/>
        <v>62.519999999998959</v>
      </c>
      <c r="AX98" s="20">
        <f t="shared" si="20"/>
        <v>715.79000000001361</v>
      </c>
      <c r="AY98" s="20">
        <f t="shared" si="20"/>
        <v>2070.9599999999919</v>
      </c>
      <c r="AZ98" s="20">
        <f t="shared" si="20"/>
        <v>3280.1000000000204</v>
      </c>
      <c r="BA98" s="17">
        <v>9.74</v>
      </c>
      <c r="BB98" s="17">
        <v>10.57</v>
      </c>
      <c r="BC98" s="17">
        <v>7</v>
      </c>
      <c r="BD98" s="17">
        <v>20.6</v>
      </c>
      <c r="BE98" s="17">
        <v>102.3</v>
      </c>
      <c r="BF98" s="17">
        <v>39.71</v>
      </c>
      <c r="BG98" s="17">
        <v>24.45</v>
      </c>
      <c r="BH98" s="17">
        <v>13.79</v>
      </c>
      <c r="BI98" s="17">
        <v>0.78</v>
      </c>
      <c r="BJ98" s="17">
        <v>8.94</v>
      </c>
      <c r="BK98" s="17">
        <v>25.91</v>
      </c>
      <c r="BL98" s="17">
        <v>41.11</v>
      </c>
      <c r="BM98" s="20">
        <f t="shared" si="13"/>
        <v>799.0199999999993</v>
      </c>
      <c r="BN98" s="20">
        <f t="shared" si="21"/>
        <v>866.54000000001531</v>
      </c>
      <c r="BO98" s="20">
        <f t="shared" si="21"/>
        <v>572.75000000000409</v>
      </c>
      <c r="BP98" s="20">
        <f t="shared" si="21"/>
        <v>1684.189999999991</v>
      </c>
      <c r="BQ98" s="20">
        <f t="shared" si="21"/>
        <v>8354.2400000000307</v>
      </c>
      <c r="BR98" s="20">
        <f t="shared" si="21"/>
        <v>3238.7500000000209</v>
      </c>
      <c r="BS98" s="20">
        <f t="shared" si="21"/>
        <v>1991.5099999999777</v>
      </c>
      <c r="BT98" s="20">
        <f t="shared" si="21"/>
        <v>1121.5700000000043</v>
      </c>
      <c r="BU98" s="20">
        <f t="shared" si="21"/>
        <v>63.29999999999896</v>
      </c>
      <c r="BV98" s="20">
        <f t="shared" si="21"/>
        <v>724.73000000001366</v>
      </c>
      <c r="BW98" s="20">
        <f t="shared" si="21"/>
        <v>2096.8699999999917</v>
      </c>
      <c r="BX98" s="20">
        <f t="shared" si="21"/>
        <v>3321.2100000000205</v>
      </c>
      <c r="BY98" s="17">
        <f t="shared" si="16"/>
        <v>18364.010000000082</v>
      </c>
      <c r="BZ98" s="17">
        <f t="shared" si="17"/>
        <v>918.18000000000586</v>
      </c>
      <c r="CA98" s="17">
        <f t="shared" si="18"/>
        <v>5552.489999999978</v>
      </c>
      <c r="CB98" s="17">
        <f t="shared" si="19"/>
        <v>24834.680000000066</v>
      </c>
    </row>
    <row r="99" spans="1:80" x14ac:dyDescent="0.25">
      <c r="A99" t="str">
        <f t="shared" si="9"/>
        <v>PWX.SPCIMP</v>
      </c>
      <c r="B99" s="1" t="s">
        <v>99</v>
      </c>
      <c r="C99" s="1" t="s">
        <v>222</v>
      </c>
      <c r="D99" s="1" t="s">
        <v>73</v>
      </c>
      <c r="E99" s="17">
        <v>5393.0899999999965</v>
      </c>
      <c r="F99" s="17">
        <v>1583.2299999999996</v>
      </c>
      <c r="G99" s="17">
        <v>1051.739999999998</v>
      </c>
      <c r="H99" s="17">
        <v>527.68000000000029</v>
      </c>
      <c r="I99" s="17">
        <v>730.69999999999982</v>
      </c>
      <c r="J99" s="17">
        <v>1626.6400000000012</v>
      </c>
      <c r="K99" s="17">
        <v>371.72000000000025</v>
      </c>
      <c r="L99" s="17">
        <v>6112.6399999999849</v>
      </c>
      <c r="M99" s="17">
        <v>2303.6199999999953</v>
      </c>
      <c r="N99" s="17">
        <v>1434.369999999999</v>
      </c>
      <c r="O99" s="17">
        <v>1878.3799999999974</v>
      </c>
      <c r="P99" s="17">
        <v>2973.7000000000044</v>
      </c>
      <c r="Q99" s="20">
        <v>269.65000000000009</v>
      </c>
      <c r="R99" s="20">
        <v>79.159999999999968</v>
      </c>
      <c r="S99" s="20">
        <v>52.590000000000032</v>
      </c>
      <c r="T99" s="20">
        <v>26.390000000000015</v>
      </c>
      <c r="U99" s="20">
        <v>36.54000000000002</v>
      </c>
      <c r="V99" s="20">
        <v>81.330000000000041</v>
      </c>
      <c r="W99" s="20">
        <v>18.590000000000003</v>
      </c>
      <c r="X99" s="20">
        <v>305.63999999999987</v>
      </c>
      <c r="Y99" s="20">
        <v>115.18000000000006</v>
      </c>
      <c r="Z99" s="20">
        <v>71.720000000000027</v>
      </c>
      <c r="AA99" s="20">
        <v>93.909999999999968</v>
      </c>
      <c r="AB99" s="20">
        <v>148.68000000000006</v>
      </c>
      <c r="AC99" s="17">
        <v>1595.6499999999996</v>
      </c>
      <c r="AD99" s="17">
        <v>465.73999999999978</v>
      </c>
      <c r="AE99" s="17">
        <v>307.7800000000002</v>
      </c>
      <c r="AF99" s="17">
        <v>153.51999999999998</v>
      </c>
      <c r="AG99" s="17">
        <v>211.3900000000001</v>
      </c>
      <c r="AH99" s="17">
        <v>467.80999999999949</v>
      </c>
      <c r="AI99" s="17">
        <v>106.22000000000003</v>
      </c>
      <c r="AJ99" s="17">
        <v>1733.6800000000003</v>
      </c>
      <c r="AK99" s="17">
        <v>648.47000000000025</v>
      </c>
      <c r="AL99" s="17">
        <v>400.52999999999975</v>
      </c>
      <c r="AM99" s="17">
        <v>520.13000000000011</v>
      </c>
      <c r="AN99" s="17">
        <v>816.70000000000073</v>
      </c>
      <c r="AO99" s="20">
        <f t="shared" si="12"/>
        <v>7258.3899999999958</v>
      </c>
      <c r="AP99" s="20">
        <f t="shared" si="20"/>
        <v>2128.1299999999992</v>
      </c>
      <c r="AQ99" s="20">
        <f t="shared" si="20"/>
        <v>1412.1099999999983</v>
      </c>
      <c r="AR99" s="20">
        <f t="shared" si="20"/>
        <v>707.59000000000026</v>
      </c>
      <c r="AS99" s="20">
        <f t="shared" si="20"/>
        <v>978.62999999999988</v>
      </c>
      <c r="AT99" s="20">
        <f t="shared" si="20"/>
        <v>2175.7800000000007</v>
      </c>
      <c r="AU99" s="20">
        <f t="shared" si="20"/>
        <v>496.53000000000031</v>
      </c>
      <c r="AV99" s="20">
        <f t="shared" si="20"/>
        <v>8151.9599999999846</v>
      </c>
      <c r="AW99" s="20">
        <f t="shared" si="20"/>
        <v>3067.2699999999959</v>
      </c>
      <c r="AX99" s="20">
        <f t="shared" si="20"/>
        <v>1906.6199999999988</v>
      </c>
      <c r="AY99" s="20">
        <f t="shared" si="20"/>
        <v>2492.4199999999973</v>
      </c>
      <c r="AZ99" s="20">
        <f t="shared" si="20"/>
        <v>3939.0800000000054</v>
      </c>
      <c r="BA99" s="17">
        <v>89.54</v>
      </c>
      <c r="BB99" s="17">
        <v>26.29</v>
      </c>
      <c r="BC99" s="17">
        <v>17.46</v>
      </c>
      <c r="BD99" s="17">
        <v>8.76</v>
      </c>
      <c r="BE99" s="17">
        <v>12.13</v>
      </c>
      <c r="BF99" s="17">
        <v>27.01</v>
      </c>
      <c r="BG99" s="17">
        <v>6.17</v>
      </c>
      <c r="BH99" s="17">
        <v>101.49</v>
      </c>
      <c r="BI99" s="17">
        <v>38.25</v>
      </c>
      <c r="BJ99" s="17">
        <v>23.81</v>
      </c>
      <c r="BK99" s="17">
        <v>31.19</v>
      </c>
      <c r="BL99" s="17">
        <v>49.37</v>
      </c>
      <c r="BM99" s="20">
        <f t="shared" si="13"/>
        <v>7347.9299999999957</v>
      </c>
      <c r="BN99" s="20">
        <f t="shared" si="21"/>
        <v>2154.4199999999992</v>
      </c>
      <c r="BO99" s="20">
        <f t="shared" si="21"/>
        <v>1429.5699999999983</v>
      </c>
      <c r="BP99" s="20">
        <f t="shared" si="21"/>
        <v>716.35000000000025</v>
      </c>
      <c r="BQ99" s="20">
        <f t="shared" si="21"/>
        <v>990.75999999999988</v>
      </c>
      <c r="BR99" s="20">
        <f t="shared" si="21"/>
        <v>2202.7900000000009</v>
      </c>
      <c r="BS99" s="20">
        <f t="shared" si="21"/>
        <v>502.70000000000033</v>
      </c>
      <c r="BT99" s="20">
        <f t="shared" si="21"/>
        <v>8253.4499999999844</v>
      </c>
      <c r="BU99" s="20">
        <f t="shared" si="21"/>
        <v>3105.5199999999959</v>
      </c>
      <c r="BV99" s="20">
        <f t="shared" si="21"/>
        <v>1930.4299999999987</v>
      </c>
      <c r="BW99" s="20">
        <f t="shared" si="21"/>
        <v>2523.6099999999974</v>
      </c>
      <c r="BX99" s="20">
        <f t="shared" si="21"/>
        <v>3988.4500000000053</v>
      </c>
      <c r="BY99" s="17">
        <f t="shared" si="16"/>
        <v>25987.509999999977</v>
      </c>
      <c r="BZ99" s="17">
        <f t="shared" si="17"/>
        <v>1299.3799999999999</v>
      </c>
      <c r="CA99" s="17">
        <f t="shared" si="18"/>
        <v>7859.0900000000011</v>
      </c>
      <c r="CB99" s="17">
        <f t="shared" si="19"/>
        <v>35145.979999999981</v>
      </c>
    </row>
    <row r="100" spans="1:80" x14ac:dyDescent="0.25">
      <c r="A100" t="str">
        <f t="shared" si="9"/>
        <v>CUPC.RB1</v>
      </c>
      <c r="B100" s="1" t="s">
        <v>153</v>
      </c>
      <c r="C100" s="1" t="s">
        <v>223</v>
      </c>
      <c r="D100" s="1" t="s">
        <v>223</v>
      </c>
      <c r="E100" s="17">
        <v>0</v>
      </c>
      <c r="F100" s="17">
        <v>0</v>
      </c>
      <c r="G100" s="17">
        <v>0</v>
      </c>
      <c r="H100" s="17">
        <v>0</v>
      </c>
      <c r="I100" s="17">
        <v>0</v>
      </c>
      <c r="J100" s="17">
        <v>0</v>
      </c>
      <c r="K100" s="17">
        <v>0</v>
      </c>
      <c r="L100" s="17">
        <v>0</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12"/>
        <v>0</v>
      </c>
      <c r="AP100" s="20">
        <f t="shared" si="20"/>
        <v>0</v>
      </c>
      <c r="AQ100" s="20">
        <f t="shared" si="20"/>
        <v>0</v>
      </c>
      <c r="AR100" s="20">
        <f t="shared" si="20"/>
        <v>0</v>
      </c>
      <c r="AS100" s="20">
        <f t="shared" si="20"/>
        <v>0</v>
      </c>
      <c r="AT100" s="20">
        <f t="shared" si="20"/>
        <v>0</v>
      </c>
      <c r="AU100" s="20">
        <f t="shared" si="20"/>
        <v>0</v>
      </c>
      <c r="AV100" s="20">
        <f t="shared" si="20"/>
        <v>0</v>
      </c>
      <c r="AW100" s="20">
        <f t="shared" si="20"/>
        <v>0</v>
      </c>
      <c r="AX100" s="20">
        <f t="shared" si="20"/>
        <v>0</v>
      </c>
      <c r="AY100" s="20">
        <f t="shared" si="20"/>
        <v>0</v>
      </c>
      <c r="AZ100" s="20">
        <f t="shared" si="20"/>
        <v>0</v>
      </c>
      <c r="BA100" s="17">
        <v>0</v>
      </c>
      <c r="BB100" s="17">
        <v>0</v>
      </c>
      <c r="BC100" s="17">
        <v>0</v>
      </c>
      <c r="BD100" s="17">
        <v>0</v>
      </c>
      <c r="BE100" s="17">
        <v>0</v>
      </c>
      <c r="BF100" s="17">
        <v>0</v>
      </c>
      <c r="BG100" s="17">
        <v>0</v>
      </c>
      <c r="BH100" s="17">
        <v>0</v>
      </c>
      <c r="BI100" s="17">
        <v>0</v>
      </c>
      <c r="BJ100" s="17">
        <v>0</v>
      </c>
      <c r="BK100" s="17">
        <v>0</v>
      </c>
      <c r="BL100" s="17">
        <v>0</v>
      </c>
      <c r="BM100" s="20">
        <f t="shared" si="13"/>
        <v>0</v>
      </c>
      <c r="BN100" s="20">
        <f t="shared" si="21"/>
        <v>0</v>
      </c>
      <c r="BO100" s="20">
        <f t="shared" si="21"/>
        <v>0</v>
      </c>
      <c r="BP100" s="20">
        <f t="shared" si="21"/>
        <v>0</v>
      </c>
      <c r="BQ100" s="20">
        <f t="shared" si="21"/>
        <v>0</v>
      </c>
      <c r="BR100" s="20">
        <f t="shared" si="21"/>
        <v>0</v>
      </c>
      <c r="BS100" s="20">
        <f t="shared" si="21"/>
        <v>0</v>
      </c>
      <c r="BT100" s="20">
        <f t="shared" si="21"/>
        <v>0</v>
      </c>
      <c r="BU100" s="20">
        <f t="shared" si="21"/>
        <v>0</v>
      </c>
      <c r="BV100" s="20">
        <f t="shared" si="21"/>
        <v>0</v>
      </c>
      <c r="BW100" s="20">
        <f t="shared" si="21"/>
        <v>0</v>
      </c>
      <c r="BX100" s="20">
        <f t="shared" si="21"/>
        <v>0</v>
      </c>
      <c r="BY100" s="17">
        <f t="shared" si="16"/>
        <v>0</v>
      </c>
      <c r="BZ100" s="17">
        <f t="shared" si="17"/>
        <v>0</v>
      </c>
      <c r="CA100" s="17">
        <f t="shared" si="18"/>
        <v>0</v>
      </c>
      <c r="CB100" s="17">
        <f t="shared" si="19"/>
        <v>0</v>
      </c>
    </row>
    <row r="101" spans="1:80" x14ac:dyDescent="0.25">
      <c r="A101" t="str">
        <f t="shared" si="9"/>
        <v>CUPC.RB2</v>
      </c>
      <c r="B101" s="1" t="s">
        <v>153</v>
      </c>
      <c r="C101" s="1" t="s">
        <v>224</v>
      </c>
      <c r="D101" s="1" t="s">
        <v>224</v>
      </c>
      <c r="E101" s="17">
        <v>-6.1600000000000108</v>
      </c>
      <c r="F101" s="17">
        <v>-6.2800000000000011</v>
      </c>
      <c r="G101" s="17">
        <v>-0.23999999999999977</v>
      </c>
      <c r="H101" s="17">
        <v>-885.39999999999964</v>
      </c>
      <c r="I101" s="17">
        <v>-3458.1000000000058</v>
      </c>
      <c r="J101" s="17">
        <v>-85.329999999999927</v>
      </c>
      <c r="K101" s="17">
        <v>-0.26000000000000023</v>
      </c>
      <c r="L101" s="17">
        <v>-10.829999999999998</v>
      </c>
      <c r="M101" s="17">
        <v>-461.26000000000022</v>
      </c>
      <c r="N101" s="17">
        <v>-238.95000000000027</v>
      </c>
      <c r="O101" s="17">
        <v>-213.48999999999978</v>
      </c>
      <c r="P101" s="17">
        <v>-97.169999999999845</v>
      </c>
      <c r="Q101" s="20">
        <v>-0.31000000000000005</v>
      </c>
      <c r="R101" s="20">
        <v>-0.31999999999999984</v>
      </c>
      <c r="S101" s="20">
        <v>-1.0000000000000009E-2</v>
      </c>
      <c r="T101" s="20">
        <v>-44.270000000000039</v>
      </c>
      <c r="U101" s="20">
        <v>-172.90000000000009</v>
      </c>
      <c r="V101" s="20">
        <v>-4.2600000000000051</v>
      </c>
      <c r="W101" s="20">
        <v>-9.9999999999999811E-3</v>
      </c>
      <c r="X101" s="20">
        <v>-0.54</v>
      </c>
      <c r="Y101" s="20">
        <v>-23.060000000000002</v>
      </c>
      <c r="Z101" s="20">
        <v>-11.949999999999989</v>
      </c>
      <c r="AA101" s="20">
        <v>-10.680000000000007</v>
      </c>
      <c r="AB101" s="20">
        <v>-4.8599999999999994</v>
      </c>
      <c r="AC101" s="17">
        <v>-1.8200000000000003</v>
      </c>
      <c r="AD101" s="17">
        <v>-1.8399999999999999</v>
      </c>
      <c r="AE101" s="17">
        <v>-7.0000000000000062E-2</v>
      </c>
      <c r="AF101" s="17">
        <v>-257.59000000000015</v>
      </c>
      <c r="AG101" s="17">
        <v>-1000.4099999999999</v>
      </c>
      <c r="AH101" s="17">
        <v>-24.539999999999992</v>
      </c>
      <c r="AI101" s="17">
        <v>-7.999999999999996E-2</v>
      </c>
      <c r="AJ101" s="17">
        <v>-3.0700000000000003</v>
      </c>
      <c r="AK101" s="17">
        <v>-129.83999999999992</v>
      </c>
      <c r="AL101" s="17">
        <v>-66.720000000000027</v>
      </c>
      <c r="AM101" s="17">
        <v>-59.120000000000005</v>
      </c>
      <c r="AN101" s="17">
        <v>-26.689999999999998</v>
      </c>
      <c r="AO101" s="20">
        <f t="shared" si="12"/>
        <v>-8.2900000000000116</v>
      </c>
      <c r="AP101" s="20">
        <f t="shared" si="20"/>
        <v>-8.4400000000000013</v>
      </c>
      <c r="AQ101" s="20">
        <f t="shared" si="20"/>
        <v>-0.31999999999999984</v>
      </c>
      <c r="AR101" s="20">
        <f t="shared" si="20"/>
        <v>-1187.2599999999998</v>
      </c>
      <c r="AS101" s="20">
        <f t="shared" si="20"/>
        <v>-4631.4100000000053</v>
      </c>
      <c r="AT101" s="20">
        <f t="shared" si="20"/>
        <v>-114.12999999999992</v>
      </c>
      <c r="AU101" s="20">
        <f t="shared" si="20"/>
        <v>-0.3500000000000002</v>
      </c>
      <c r="AV101" s="20">
        <f t="shared" si="20"/>
        <v>-14.439999999999998</v>
      </c>
      <c r="AW101" s="20">
        <f t="shared" si="20"/>
        <v>-614.16000000000008</v>
      </c>
      <c r="AX101" s="20">
        <f t="shared" si="20"/>
        <v>-317.62000000000029</v>
      </c>
      <c r="AY101" s="20">
        <f t="shared" si="20"/>
        <v>-283.28999999999979</v>
      </c>
      <c r="AZ101" s="20">
        <f t="shared" si="20"/>
        <v>-128.71999999999986</v>
      </c>
      <c r="BA101" s="17">
        <v>-0.1</v>
      </c>
      <c r="BB101" s="17">
        <v>-0.1</v>
      </c>
      <c r="BC101" s="17">
        <v>0</v>
      </c>
      <c r="BD101" s="17">
        <v>-14.7</v>
      </c>
      <c r="BE101" s="17">
        <v>-57.41</v>
      </c>
      <c r="BF101" s="17">
        <v>-1.42</v>
      </c>
      <c r="BG101" s="17">
        <v>0</v>
      </c>
      <c r="BH101" s="17">
        <v>-0.18</v>
      </c>
      <c r="BI101" s="17">
        <v>-7.66</v>
      </c>
      <c r="BJ101" s="17">
        <v>-3.97</v>
      </c>
      <c r="BK101" s="17">
        <v>-3.54</v>
      </c>
      <c r="BL101" s="17">
        <v>-1.61</v>
      </c>
      <c r="BM101" s="20">
        <f t="shared" si="13"/>
        <v>-8.3900000000000112</v>
      </c>
      <c r="BN101" s="20">
        <f t="shared" si="21"/>
        <v>-8.5400000000000009</v>
      </c>
      <c r="BO101" s="20">
        <f t="shared" si="21"/>
        <v>-0.31999999999999984</v>
      </c>
      <c r="BP101" s="20">
        <f t="shared" si="21"/>
        <v>-1201.9599999999998</v>
      </c>
      <c r="BQ101" s="20">
        <f t="shared" si="21"/>
        <v>-4688.8200000000052</v>
      </c>
      <c r="BR101" s="20">
        <f t="shared" si="21"/>
        <v>-115.54999999999993</v>
      </c>
      <c r="BS101" s="20">
        <f t="shared" si="21"/>
        <v>-0.3500000000000002</v>
      </c>
      <c r="BT101" s="20">
        <f t="shared" si="21"/>
        <v>-14.619999999999997</v>
      </c>
      <c r="BU101" s="20">
        <f t="shared" si="21"/>
        <v>-621.82000000000005</v>
      </c>
      <c r="BV101" s="20">
        <f t="shared" si="21"/>
        <v>-321.59000000000032</v>
      </c>
      <c r="BW101" s="20">
        <f t="shared" si="21"/>
        <v>-286.82999999999981</v>
      </c>
      <c r="BX101" s="20">
        <f t="shared" si="21"/>
        <v>-130.32999999999987</v>
      </c>
      <c r="BY101" s="17">
        <f t="shared" si="16"/>
        <v>-5463.4700000000066</v>
      </c>
      <c r="BZ101" s="17">
        <f t="shared" si="17"/>
        <v>-273.17000000000013</v>
      </c>
      <c r="CA101" s="17">
        <f t="shared" si="18"/>
        <v>-1662.48</v>
      </c>
      <c r="CB101" s="17">
        <f t="shared" si="19"/>
        <v>-7399.1200000000053</v>
      </c>
    </row>
    <row r="102" spans="1:80" x14ac:dyDescent="0.25">
      <c r="A102" t="str">
        <f t="shared" si="9"/>
        <v>CUPC.RB3</v>
      </c>
      <c r="B102" s="1" t="s">
        <v>153</v>
      </c>
      <c r="C102" s="1" t="s">
        <v>225</v>
      </c>
      <c r="D102" s="1" t="s">
        <v>225</v>
      </c>
      <c r="E102" s="17">
        <v>0</v>
      </c>
      <c r="F102" s="17">
        <v>0</v>
      </c>
      <c r="G102" s="17">
        <v>0</v>
      </c>
      <c r="H102" s="17">
        <v>0</v>
      </c>
      <c r="I102" s="17">
        <v>0</v>
      </c>
      <c r="J102" s="17">
        <v>0</v>
      </c>
      <c r="K102" s="17">
        <v>0</v>
      </c>
      <c r="L102" s="17">
        <v>0</v>
      </c>
      <c r="M102" s="17">
        <v>0</v>
      </c>
      <c r="N102" s="17">
        <v>0</v>
      </c>
      <c r="O102" s="17">
        <v>0</v>
      </c>
      <c r="P102" s="17">
        <v>0</v>
      </c>
      <c r="Q102" s="20">
        <v>0</v>
      </c>
      <c r="R102" s="20">
        <v>0</v>
      </c>
      <c r="S102" s="20">
        <v>0</v>
      </c>
      <c r="T102" s="20">
        <v>0</v>
      </c>
      <c r="U102" s="20">
        <v>0</v>
      </c>
      <c r="V102" s="20">
        <v>0</v>
      </c>
      <c r="W102" s="20">
        <v>0</v>
      </c>
      <c r="X102" s="20">
        <v>0</v>
      </c>
      <c r="Y102" s="20">
        <v>0</v>
      </c>
      <c r="Z102" s="20">
        <v>0</v>
      </c>
      <c r="AA102" s="20">
        <v>0</v>
      </c>
      <c r="AB102" s="20">
        <v>0</v>
      </c>
      <c r="AC102" s="17">
        <v>0</v>
      </c>
      <c r="AD102" s="17">
        <v>0</v>
      </c>
      <c r="AE102" s="17">
        <v>0</v>
      </c>
      <c r="AF102" s="17">
        <v>0</v>
      </c>
      <c r="AG102" s="17">
        <v>0</v>
      </c>
      <c r="AH102" s="17">
        <v>0</v>
      </c>
      <c r="AI102" s="17">
        <v>0</v>
      </c>
      <c r="AJ102" s="17">
        <v>0</v>
      </c>
      <c r="AK102" s="17">
        <v>0</v>
      </c>
      <c r="AL102" s="17">
        <v>0</v>
      </c>
      <c r="AM102" s="17">
        <v>0</v>
      </c>
      <c r="AN102" s="17">
        <v>0</v>
      </c>
      <c r="AO102" s="20">
        <f t="shared" si="12"/>
        <v>0</v>
      </c>
      <c r="AP102" s="20">
        <f t="shared" si="20"/>
        <v>0</v>
      </c>
      <c r="AQ102" s="20">
        <f t="shared" si="20"/>
        <v>0</v>
      </c>
      <c r="AR102" s="20">
        <f t="shared" si="20"/>
        <v>0</v>
      </c>
      <c r="AS102" s="20">
        <f t="shared" si="20"/>
        <v>0</v>
      </c>
      <c r="AT102" s="20">
        <f t="shared" si="20"/>
        <v>0</v>
      </c>
      <c r="AU102" s="20">
        <f t="shared" si="20"/>
        <v>0</v>
      </c>
      <c r="AV102" s="20">
        <f t="shared" si="20"/>
        <v>0</v>
      </c>
      <c r="AW102" s="20">
        <f t="shared" si="20"/>
        <v>0</v>
      </c>
      <c r="AX102" s="20">
        <f t="shared" si="20"/>
        <v>0</v>
      </c>
      <c r="AY102" s="20">
        <f t="shared" si="20"/>
        <v>0</v>
      </c>
      <c r="AZ102" s="20">
        <f t="shared" si="20"/>
        <v>0</v>
      </c>
      <c r="BA102" s="17">
        <v>0</v>
      </c>
      <c r="BB102" s="17">
        <v>0</v>
      </c>
      <c r="BC102" s="17">
        <v>0</v>
      </c>
      <c r="BD102" s="17">
        <v>0</v>
      </c>
      <c r="BE102" s="17">
        <v>0</v>
      </c>
      <c r="BF102" s="17">
        <v>0</v>
      </c>
      <c r="BG102" s="17">
        <v>0</v>
      </c>
      <c r="BH102" s="17">
        <v>0</v>
      </c>
      <c r="BI102" s="17">
        <v>0</v>
      </c>
      <c r="BJ102" s="17">
        <v>0</v>
      </c>
      <c r="BK102" s="17">
        <v>0</v>
      </c>
      <c r="BL102" s="17">
        <v>0</v>
      </c>
      <c r="BM102" s="20">
        <f t="shared" si="13"/>
        <v>0</v>
      </c>
      <c r="BN102" s="20">
        <f t="shared" si="21"/>
        <v>0</v>
      </c>
      <c r="BO102" s="20">
        <f t="shared" si="21"/>
        <v>0</v>
      </c>
      <c r="BP102" s="20">
        <f t="shared" si="21"/>
        <v>0</v>
      </c>
      <c r="BQ102" s="20">
        <f t="shared" si="21"/>
        <v>0</v>
      </c>
      <c r="BR102" s="20">
        <f t="shared" si="21"/>
        <v>0</v>
      </c>
      <c r="BS102" s="20">
        <f t="shared" si="21"/>
        <v>0</v>
      </c>
      <c r="BT102" s="20">
        <f t="shared" si="21"/>
        <v>0</v>
      </c>
      <c r="BU102" s="20">
        <f t="shared" si="21"/>
        <v>0</v>
      </c>
      <c r="BV102" s="20">
        <f t="shared" si="21"/>
        <v>0</v>
      </c>
      <c r="BW102" s="20">
        <f t="shared" si="21"/>
        <v>0</v>
      </c>
      <c r="BX102" s="20">
        <f t="shared" si="21"/>
        <v>0</v>
      </c>
      <c r="BY102" s="17">
        <f t="shared" si="16"/>
        <v>0</v>
      </c>
      <c r="BZ102" s="17">
        <f t="shared" si="17"/>
        <v>0</v>
      </c>
      <c r="CA102" s="17">
        <f t="shared" si="18"/>
        <v>0</v>
      </c>
      <c r="CB102" s="17">
        <f t="shared" si="19"/>
        <v>0</v>
      </c>
    </row>
    <row r="103" spans="1:80" x14ac:dyDescent="0.25">
      <c r="A103" t="str">
        <f t="shared" ref="A103:A142" si="22">B103&amp;"."&amp;IF(D103="CES1/CES2",C103,IF(C103="CRE1/CRE2",C103,D103))</f>
        <v>CUPC.RB5</v>
      </c>
      <c r="B103" s="1" t="s">
        <v>153</v>
      </c>
      <c r="C103" s="1" t="s">
        <v>164</v>
      </c>
      <c r="D103" s="1" t="s">
        <v>164</v>
      </c>
      <c r="E103" s="17">
        <v>-3029.2300000000032</v>
      </c>
      <c r="F103" s="17">
        <v>-2082.9499999999971</v>
      </c>
      <c r="G103" s="17">
        <v>-1547.2700000000004</v>
      </c>
      <c r="H103" s="17">
        <v>-3905.3499999999985</v>
      </c>
      <c r="I103" s="17">
        <v>-6163.0199999999895</v>
      </c>
      <c r="J103" s="17">
        <v>-3141.3599999999933</v>
      </c>
      <c r="K103" s="17">
        <v>-2368.3400000000038</v>
      </c>
      <c r="L103" s="17">
        <v>-1691.5699999999997</v>
      </c>
      <c r="M103" s="17">
        <v>-1798.75</v>
      </c>
      <c r="N103" s="17">
        <v>-1795.5200000000004</v>
      </c>
      <c r="O103" s="17">
        <v>-3237.5999999999985</v>
      </c>
      <c r="P103" s="17">
        <v>-4311.6300000000047</v>
      </c>
      <c r="Q103" s="20">
        <v>-151.46000000000004</v>
      </c>
      <c r="R103" s="20">
        <v>-104.13999999999987</v>
      </c>
      <c r="S103" s="20">
        <v>-77.3599999999999</v>
      </c>
      <c r="T103" s="20">
        <v>-195.26999999999998</v>
      </c>
      <c r="U103" s="20">
        <v>-308.15999999999985</v>
      </c>
      <c r="V103" s="20">
        <v>-157.07000000000016</v>
      </c>
      <c r="W103" s="20">
        <v>-118.41000000000031</v>
      </c>
      <c r="X103" s="20">
        <v>-84.579999999999927</v>
      </c>
      <c r="Y103" s="20">
        <v>-89.940000000000055</v>
      </c>
      <c r="Z103" s="20">
        <v>-89.769999999999982</v>
      </c>
      <c r="AA103" s="20">
        <v>-161.88000000000011</v>
      </c>
      <c r="AB103" s="20">
        <v>-215.57999999999993</v>
      </c>
      <c r="AC103" s="17">
        <v>-896.25</v>
      </c>
      <c r="AD103" s="17">
        <v>-612.73999999999978</v>
      </c>
      <c r="AE103" s="17">
        <v>-452.77999999999975</v>
      </c>
      <c r="AF103" s="17">
        <v>-1136.2099999999991</v>
      </c>
      <c r="AG103" s="17">
        <v>-1782.9300000000003</v>
      </c>
      <c r="AH103" s="17">
        <v>-903.44000000000051</v>
      </c>
      <c r="AI103" s="17">
        <v>-676.73999999999978</v>
      </c>
      <c r="AJ103" s="17">
        <v>-479.76000000000022</v>
      </c>
      <c r="AK103" s="17">
        <v>-506.35000000000036</v>
      </c>
      <c r="AL103" s="17">
        <v>-501.3799999999992</v>
      </c>
      <c r="AM103" s="17">
        <v>-896.50000000000182</v>
      </c>
      <c r="AN103" s="17">
        <v>-1184.1599999999999</v>
      </c>
      <c r="AO103" s="20">
        <f t="shared" si="12"/>
        <v>-4076.9400000000032</v>
      </c>
      <c r="AP103" s="20">
        <f t="shared" si="20"/>
        <v>-2799.8299999999967</v>
      </c>
      <c r="AQ103" s="20">
        <f t="shared" si="20"/>
        <v>-2077.41</v>
      </c>
      <c r="AR103" s="20">
        <f t="shared" si="20"/>
        <v>-5236.8299999999981</v>
      </c>
      <c r="AS103" s="20">
        <f t="shared" si="20"/>
        <v>-8254.1099999999897</v>
      </c>
      <c r="AT103" s="20">
        <f t="shared" si="20"/>
        <v>-4201.8699999999935</v>
      </c>
      <c r="AU103" s="20">
        <f t="shared" si="20"/>
        <v>-3163.4900000000039</v>
      </c>
      <c r="AV103" s="20">
        <f t="shared" si="20"/>
        <v>-2255.91</v>
      </c>
      <c r="AW103" s="20">
        <f t="shared" si="20"/>
        <v>-2395.0400000000004</v>
      </c>
      <c r="AX103" s="20">
        <f t="shared" si="20"/>
        <v>-2386.6699999999996</v>
      </c>
      <c r="AY103" s="20">
        <f t="shared" si="20"/>
        <v>-4295.9800000000005</v>
      </c>
      <c r="AZ103" s="20">
        <f t="shared" si="20"/>
        <v>-5711.3700000000044</v>
      </c>
      <c r="BA103" s="17">
        <v>-50.29</v>
      </c>
      <c r="BB103" s="17">
        <v>-34.58</v>
      </c>
      <c r="BC103" s="17">
        <v>-25.69</v>
      </c>
      <c r="BD103" s="17">
        <v>-64.84</v>
      </c>
      <c r="BE103" s="17">
        <v>-102.32</v>
      </c>
      <c r="BF103" s="17">
        <v>-52.16</v>
      </c>
      <c r="BG103" s="17">
        <v>-39.32</v>
      </c>
      <c r="BH103" s="17">
        <v>-28.08</v>
      </c>
      <c r="BI103" s="17">
        <v>-29.86</v>
      </c>
      <c r="BJ103" s="17">
        <v>-29.81</v>
      </c>
      <c r="BK103" s="17">
        <v>-53.75</v>
      </c>
      <c r="BL103" s="17">
        <v>-71.58</v>
      </c>
      <c r="BM103" s="20">
        <f t="shared" si="13"/>
        <v>-4127.2300000000032</v>
      </c>
      <c r="BN103" s="20">
        <f t="shared" si="21"/>
        <v>-2834.4099999999967</v>
      </c>
      <c r="BO103" s="20">
        <f t="shared" si="21"/>
        <v>-2103.1</v>
      </c>
      <c r="BP103" s="20">
        <f t="shared" si="21"/>
        <v>-5301.6699999999983</v>
      </c>
      <c r="BQ103" s="20">
        <f t="shared" si="21"/>
        <v>-8356.4299999999894</v>
      </c>
      <c r="BR103" s="20">
        <f t="shared" si="21"/>
        <v>-4254.0299999999934</v>
      </c>
      <c r="BS103" s="20">
        <f t="shared" si="21"/>
        <v>-3202.810000000004</v>
      </c>
      <c r="BT103" s="20">
        <f t="shared" si="21"/>
        <v>-2283.9899999999998</v>
      </c>
      <c r="BU103" s="20">
        <f t="shared" si="21"/>
        <v>-2424.9000000000005</v>
      </c>
      <c r="BV103" s="20">
        <f t="shared" si="21"/>
        <v>-2416.4799999999996</v>
      </c>
      <c r="BW103" s="20">
        <f t="shared" si="21"/>
        <v>-4349.7300000000005</v>
      </c>
      <c r="BX103" s="20">
        <f t="shared" si="21"/>
        <v>-5782.9500000000044</v>
      </c>
      <c r="BY103" s="17">
        <f t="shared" si="16"/>
        <v>-35072.589999999989</v>
      </c>
      <c r="BZ103" s="17">
        <f t="shared" si="17"/>
        <v>-1753.6200000000001</v>
      </c>
      <c r="CA103" s="17">
        <f t="shared" si="18"/>
        <v>-10611.520000000002</v>
      </c>
      <c r="CB103" s="17">
        <f t="shared" si="19"/>
        <v>-47437.729999999996</v>
      </c>
    </row>
    <row r="104" spans="1:80" x14ac:dyDescent="0.25">
      <c r="A104" t="str">
        <f t="shared" si="22"/>
        <v>REMC.BCHIMP</v>
      </c>
      <c r="B104" s="1" t="s">
        <v>165</v>
      </c>
      <c r="C104" s="1" t="s">
        <v>843</v>
      </c>
      <c r="D104" s="1" t="s">
        <v>21</v>
      </c>
      <c r="E104" s="17">
        <v>0</v>
      </c>
      <c r="F104" s="17">
        <v>0</v>
      </c>
      <c r="G104" s="17">
        <v>0</v>
      </c>
      <c r="H104" s="17">
        <v>0</v>
      </c>
      <c r="I104" s="17">
        <v>0</v>
      </c>
      <c r="J104" s="17">
        <v>0</v>
      </c>
      <c r="K104" s="17">
        <v>0</v>
      </c>
      <c r="L104" s="17">
        <v>0</v>
      </c>
      <c r="M104" s="17">
        <v>0</v>
      </c>
      <c r="N104" s="17">
        <v>16.929999999999836</v>
      </c>
      <c r="O104" s="17">
        <v>129</v>
      </c>
      <c r="P104" s="17">
        <v>21.799999999999727</v>
      </c>
      <c r="Q104" s="20">
        <v>0</v>
      </c>
      <c r="R104" s="20">
        <v>0</v>
      </c>
      <c r="S104" s="20">
        <v>0</v>
      </c>
      <c r="T104" s="20">
        <v>0</v>
      </c>
      <c r="U104" s="20">
        <v>0</v>
      </c>
      <c r="V104" s="20">
        <v>0</v>
      </c>
      <c r="W104" s="20">
        <v>0</v>
      </c>
      <c r="X104" s="20">
        <v>0</v>
      </c>
      <c r="Y104" s="20">
        <v>0</v>
      </c>
      <c r="Z104" s="20">
        <v>0.85000000000000853</v>
      </c>
      <c r="AA104" s="20">
        <v>6.4499999999999318</v>
      </c>
      <c r="AB104" s="20">
        <v>1.0900000000000034</v>
      </c>
      <c r="AC104" s="17">
        <v>0</v>
      </c>
      <c r="AD104" s="17">
        <v>0</v>
      </c>
      <c r="AE104" s="17">
        <v>0</v>
      </c>
      <c r="AF104" s="17">
        <v>0</v>
      </c>
      <c r="AG104" s="17">
        <v>0</v>
      </c>
      <c r="AH104" s="17">
        <v>0</v>
      </c>
      <c r="AI104" s="17">
        <v>0</v>
      </c>
      <c r="AJ104" s="17">
        <v>0</v>
      </c>
      <c r="AK104" s="17">
        <v>0</v>
      </c>
      <c r="AL104" s="17">
        <v>4.7300000000000182</v>
      </c>
      <c r="AM104" s="17">
        <v>35.720000000000255</v>
      </c>
      <c r="AN104" s="17">
        <v>5.9900000000000091</v>
      </c>
      <c r="AO104" s="20">
        <f t="shared" si="12"/>
        <v>0</v>
      </c>
      <c r="AP104" s="20">
        <f t="shared" si="20"/>
        <v>0</v>
      </c>
      <c r="AQ104" s="20">
        <f t="shared" si="20"/>
        <v>0</v>
      </c>
      <c r="AR104" s="20">
        <f t="shared" si="20"/>
        <v>0</v>
      </c>
      <c r="AS104" s="20">
        <f t="shared" si="20"/>
        <v>0</v>
      </c>
      <c r="AT104" s="20">
        <f t="shared" si="20"/>
        <v>0</v>
      </c>
      <c r="AU104" s="20">
        <f t="shared" si="20"/>
        <v>0</v>
      </c>
      <c r="AV104" s="20">
        <f t="shared" si="20"/>
        <v>0</v>
      </c>
      <c r="AW104" s="20">
        <f t="shared" si="20"/>
        <v>0</v>
      </c>
      <c r="AX104" s="20">
        <f t="shared" si="20"/>
        <v>22.509999999999863</v>
      </c>
      <c r="AY104" s="20">
        <f t="shared" si="20"/>
        <v>171.17000000000019</v>
      </c>
      <c r="AZ104" s="20">
        <f t="shared" si="20"/>
        <v>28.87999999999974</v>
      </c>
      <c r="BA104" s="17">
        <v>0</v>
      </c>
      <c r="BB104" s="17">
        <v>0</v>
      </c>
      <c r="BC104" s="17">
        <v>0</v>
      </c>
      <c r="BD104" s="17">
        <v>0</v>
      </c>
      <c r="BE104" s="17">
        <v>0</v>
      </c>
      <c r="BF104" s="17">
        <v>0</v>
      </c>
      <c r="BG104" s="17">
        <v>0</v>
      </c>
      <c r="BH104" s="17">
        <v>0</v>
      </c>
      <c r="BI104" s="17">
        <v>0</v>
      </c>
      <c r="BJ104" s="17">
        <v>0.28000000000000003</v>
      </c>
      <c r="BK104" s="17">
        <v>2.14</v>
      </c>
      <c r="BL104" s="17">
        <v>0.36</v>
      </c>
      <c r="BM104" s="20">
        <f t="shared" si="13"/>
        <v>0</v>
      </c>
      <c r="BN104" s="20">
        <f t="shared" si="21"/>
        <v>0</v>
      </c>
      <c r="BO104" s="20">
        <f t="shared" si="21"/>
        <v>0</v>
      </c>
      <c r="BP104" s="20">
        <f t="shared" si="21"/>
        <v>0</v>
      </c>
      <c r="BQ104" s="20">
        <f t="shared" si="21"/>
        <v>0</v>
      </c>
      <c r="BR104" s="20">
        <f t="shared" si="21"/>
        <v>0</v>
      </c>
      <c r="BS104" s="20">
        <f t="shared" si="21"/>
        <v>0</v>
      </c>
      <c r="BT104" s="20">
        <f t="shared" si="21"/>
        <v>0</v>
      </c>
      <c r="BU104" s="20">
        <f t="shared" si="21"/>
        <v>0</v>
      </c>
      <c r="BV104" s="20">
        <f t="shared" si="21"/>
        <v>22.789999999999864</v>
      </c>
      <c r="BW104" s="20">
        <f t="shared" si="21"/>
        <v>173.31000000000017</v>
      </c>
      <c r="BX104" s="20">
        <f t="shared" si="21"/>
        <v>29.239999999999739</v>
      </c>
      <c r="BY104" s="17">
        <f t="shared" si="16"/>
        <v>167.72999999999956</v>
      </c>
      <c r="BZ104" s="17">
        <f t="shared" si="17"/>
        <v>8.3899999999999437</v>
      </c>
      <c r="CA104" s="17">
        <f t="shared" si="18"/>
        <v>49.220000000000283</v>
      </c>
      <c r="CB104" s="17">
        <f t="shared" si="19"/>
        <v>225.33999999999975</v>
      </c>
    </row>
    <row r="105" spans="1:80" x14ac:dyDescent="0.25">
      <c r="A105" t="str">
        <f t="shared" si="22"/>
        <v>REMC.SPCIMP</v>
      </c>
      <c r="B105" s="1" t="s">
        <v>165</v>
      </c>
      <c r="C105" s="1" t="s">
        <v>844</v>
      </c>
      <c r="D105" s="1" t="s">
        <v>73</v>
      </c>
      <c r="E105" s="17">
        <v>0</v>
      </c>
      <c r="F105" s="17">
        <v>0</v>
      </c>
      <c r="G105" s="17">
        <v>0</v>
      </c>
      <c r="H105" s="17">
        <v>0</v>
      </c>
      <c r="I105" s="17">
        <v>0</v>
      </c>
      <c r="J105" s="17">
        <v>0</v>
      </c>
      <c r="K105" s="17">
        <v>0</v>
      </c>
      <c r="L105" s="17">
        <v>0</v>
      </c>
      <c r="M105" s="17">
        <v>39.019999999999982</v>
      </c>
      <c r="N105" s="17">
        <v>0</v>
      </c>
      <c r="O105" s="17">
        <v>0</v>
      </c>
      <c r="P105" s="17">
        <v>20.320000000000022</v>
      </c>
      <c r="Q105" s="20">
        <v>0</v>
      </c>
      <c r="R105" s="20">
        <v>0</v>
      </c>
      <c r="S105" s="20">
        <v>0</v>
      </c>
      <c r="T105" s="20">
        <v>0</v>
      </c>
      <c r="U105" s="20">
        <v>0</v>
      </c>
      <c r="V105" s="20">
        <v>0</v>
      </c>
      <c r="W105" s="20">
        <v>0</v>
      </c>
      <c r="X105" s="20">
        <v>0</v>
      </c>
      <c r="Y105" s="20">
        <v>1.9499999999999993</v>
      </c>
      <c r="Z105" s="20">
        <v>0</v>
      </c>
      <c r="AA105" s="20">
        <v>0</v>
      </c>
      <c r="AB105" s="20">
        <v>1.0199999999999996</v>
      </c>
      <c r="AC105" s="17">
        <v>0</v>
      </c>
      <c r="AD105" s="17">
        <v>0</v>
      </c>
      <c r="AE105" s="17">
        <v>0</v>
      </c>
      <c r="AF105" s="17">
        <v>0</v>
      </c>
      <c r="AG105" s="17">
        <v>0</v>
      </c>
      <c r="AH105" s="17">
        <v>0</v>
      </c>
      <c r="AI105" s="17">
        <v>0</v>
      </c>
      <c r="AJ105" s="17">
        <v>0</v>
      </c>
      <c r="AK105" s="17">
        <v>10.980000000000004</v>
      </c>
      <c r="AL105" s="17">
        <v>0</v>
      </c>
      <c r="AM105" s="17">
        <v>0</v>
      </c>
      <c r="AN105" s="17">
        <v>5.5799999999999912</v>
      </c>
      <c r="AO105" s="20">
        <f t="shared" si="12"/>
        <v>0</v>
      </c>
      <c r="AP105" s="20">
        <f t="shared" si="20"/>
        <v>0</v>
      </c>
      <c r="AQ105" s="20">
        <f t="shared" si="20"/>
        <v>0</v>
      </c>
      <c r="AR105" s="20">
        <f t="shared" si="20"/>
        <v>0</v>
      </c>
      <c r="AS105" s="20">
        <f t="shared" si="20"/>
        <v>0</v>
      </c>
      <c r="AT105" s="20">
        <f t="shared" si="20"/>
        <v>0</v>
      </c>
      <c r="AU105" s="20">
        <f t="shared" si="20"/>
        <v>0</v>
      </c>
      <c r="AV105" s="20">
        <f t="shared" si="20"/>
        <v>0</v>
      </c>
      <c r="AW105" s="20">
        <f t="shared" si="20"/>
        <v>51.949999999999989</v>
      </c>
      <c r="AX105" s="20">
        <f t="shared" si="20"/>
        <v>0</v>
      </c>
      <c r="AY105" s="20">
        <f t="shared" si="20"/>
        <v>0</v>
      </c>
      <c r="AZ105" s="20">
        <f t="shared" si="20"/>
        <v>26.920000000000012</v>
      </c>
      <c r="BA105" s="17">
        <v>0</v>
      </c>
      <c r="BB105" s="17">
        <v>0</v>
      </c>
      <c r="BC105" s="17">
        <v>0</v>
      </c>
      <c r="BD105" s="17">
        <v>0</v>
      </c>
      <c r="BE105" s="17">
        <v>0</v>
      </c>
      <c r="BF105" s="17">
        <v>0</v>
      </c>
      <c r="BG105" s="17">
        <v>0</v>
      </c>
      <c r="BH105" s="17">
        <v>0</v>
      </c>
      <c r="BI105" s="17">
        <v>0.65</v>
      </c>
      <c r="BJ105" s="17">
        <v>0</v>
      </c>
      <c r="BK105" s="17">
        <v>0</v>
      </c>
      <c r="BL105" s="17">
        <v>0.34</v>
      </c>
      <c r="BM105" s="20">
        <f t="shared" si="13"/>
        <v>0</v>
      </c>
      <c r="BN105" s="20">
        <f t="shared" si="21"/>
        <v>0</v>
      </c>
      <c r="BO105" s="20">
        <f t="shared" si="21"/>
        <v>0</v>
      </c>
      <c r="BP105" s="20">
        <f t="shared" si="21"/>
        <v>0</v>
      </c>
      <c r="BQ105" s="20">
        <f t="shared" si="21"/>
        <v>0</v>
      </c>
      <c r="BR105" s="20">
        <f t="shared" si="21"/>
        <v>0</v>
      </c>
      <c r="BS105" s="20">
        <f t="shared" si="21"/>
        <v>0</v>
      </c>
      <c r="BT105" s="20">
        <f t="shared" si="21"/>
        <v>0</v>
      </c>
      <c r="BU105" s="20">
        <f t="shared" si="21"/>
        <v>52.599999999999987</v>
      </c>
      <c r="BV105" s="20">
        <f t="shared" si="21"/>
        <v>0</v>
      </c>
      <c r="BW105" s="20">
        <f t="shared" si="21"/>
        <v>0</v>
      </c>
      <c r="BX105" s="20">
        <f t="shared" si="21"/>
        <v>27.260000000000012</v>
      </c>
      <c r="BY105" s="17">
        <f t="shared" si="16"/>
        <v>59.34</v>
      </c>
      <c r="BZ105" s="17">
        <f t="shared" si="17"/>
        <v>2.9699999999999989</v>
      </c>
      <c r="CA105" s="17">
        <f t="shared" si="18"/>
        <v>17.549999999999994</v>
      </c>
      <c r="CB105" s="17">
        <f t="shared" si="19"/>
        <v>79.86</v>
      </c>
    </row>
    <row r="106" spans="1:80" x14ac:dyDescent="0.25">
      <c r="A106" t="str">
        <f t="shared" si="22"/>
        <v>CUPC.RL1</v>
      </c>
      <c r="B106" s="1" t="s">
        <v>153</v>
      </c>
      <c r="C106" s="1" t="s">
        <v>166</v>
      </c>
      <c r="D106" s="1" t="s">
        <v>166</v>
      </c>
      <c r="E106" s="17">
        <v>-9419.8600000000151</v>
      </c>
      <c r="F106" s="17">
        <v>-8167.1000000000349</v>
      </c>
      <c r="G106" s="17">
        <v>-6769.8699999999953</v>
      </c>
      <c r="H106" s="17">
        <v>-8428.7799999999697</v>
      </c>
      <c r="I106" s="17">
        <v>-22649.040000000037</v>
      </c>
      <c r="J106" s="17">
        <v>-9188.7700000000186</v>
      </c>
      <c r="K106" s="17">
        <v>-6404.2400000000198</v>
      </c>
      <c r="L106" s="17">
        <v>-6194.5800000000163</v>
      </c>
      <c r="M106" s="17">
        <v>-4994.2700000000041</v>
      </c>
      <c r="N106" s="17">
        <v>-4994.6999999999825</v>
      </c>
      <c r="O106" s="17">
        <v>-9505.3399999999674</v>
      </c>
      <c r="P106" s="17">
        <v>-13251.300000000047</v>
      </c>
      <c r="Q106" s="20">
        <v>-470.98999999999978</v>
      </c>
      <c r="R106" s="20">
        <v>-408.34999999999854</v>
      </c>
      <c r="S106" s="20">
        <v>-338.5</v>
      </c>
      <c r="T106" s="20">
        <v>-421.44000000000051</v>
      </c>
      <c r="U106" s="20">
        <v>-1132.4500000000007</v>
      </c>
      <c r="V106" s="20">
        <v>-459.44000000000051</v>
      </c>
      <c r="W106" s="20">
        <v>-320.21000000000004</v>
      </c>
      <c r="X106" s="20">
        <v>-309.73000000000047</v>
      </c>
      <c r="Y106" s="20">
        <v>-249.72000000000025</v>
      </c>
      <c r="Z106" s="20">
        <v>-249.72999999999956</v>
      </c>
      <c r="AA106" s="20">
        <v>-475.26000000000022</v>
      </c>
      <c r="AB106" s="20">
        <v>-662.55999999999949</v>
      </c>
      <c r="AC106" s="17">
        <v>-2787.0400000000009</v>
      </c>
      <c r="AD106" s="17">
        <v>-2402.510000000002</v>
      </c>
      <c r="AE106" s="17">
        <v>-1981.1100000000006</v>
      </c>
      <c r="AF106" s="17">
        <v>-2452.25</v>
      </c>
      <c r="AG106" s="17">
        <v>-6552.2200000000012</v>
      </c>
      <c r="AH106" s="17">
        <v>-2642.6399999999994</v>
      </c>
      <c r="AI106" s="17">
        <v>-1829.9900000000052</v>
      </c>
      <c r="AJ106" s="17">
        <v>-1756.9199999999983</v>
      </c>
      <c r="AK106" s="17">
        <v>-1405.8899999999994</v>
      </c>
      <c r="AL106" s="17">
        <v>-1394.7200000000012</v>
      </c>
      <c r="AM106" s="17">
        <v>-2632.0600000000049</v>
      </c>
      <c r="AN106" s="17">
        <v>-3639.3799999999901</v>
      </c>
      <c r="AO106" s="20">
        <f t="shared" si="12"/>
        <v>-12677.890000000016</v>
      </c>
      <c r="AP106" s="20">
        <f t="shared" si="20"/>
        <v>-10977.960000000036</v>
      </c>
      <c r="AQ106" s="20">
        <f t="shared" si="20"/>
        <v>-9089.4799999999959</v>
      </c>
      <c r="AR106" s="20">
        <f t="shared" si="20"/>
        <v>-11302.46999999997</v>
      </c>
      <c r="AS106" s="20">
        <f t="shared" si="20"/>
        <v>-30333.710000000039</v>
      </c>
      <c r="AT106" s="20">
        <f t="shared" si="20"/>
        <v>-12290.850000000019</v>
      </c>
      <c r="AU106" s="20">
        <f t="shared" si="20"/>
        <v>-8554.4400000000242</v>
      </c>
      <c r="AV106" s="20">
        <f t="shared" si="20"/>
        <v>-8261.2300000000141</v>
      </c>
      <c r="AW106" s="20">
        <f t="shared" si="20"/>
        <v>-6649.8800000000037</v>
      </c>
      <c r="AX106" s="20">
        <f t="shared" si="20"/>
        <v>-6639.1499999999833</v>
      </c>
      <c r="AY106" s="20">
        <f t="shared" si="20"/>
        <v>-12612.659999999973</v>
      </c>
      <c r="AZ106" s="20">
        <f t="shared" si="20"/>
        <v>-17553.240000000034</v>
      </c>
      <c r="BA106" s="17">
        <v>-156.4</v>
      </c>
      <c r="BB106" s="17">
        <v>-135.6</v>
      </c>
      <c r="BC106" s="17">
        <v>-112.4</v>
      </c>
      <c r="BD106" s="17">
        <v>-139.94</v>
      </c>
      <c r="BE106" s="17">
        <v>-376.04</v>
      </c>
      <c r="BF106" s="17">
        <v>-152.56</v>
      </c>
      <c r="BG106" s="17">
        <v>-106.33</v>
      </c>
      <c r="BH106" s="17">
        <v>-102.85</v>
      </c>
      <c r="BI106" s="17">
        <v>-82.92</v>
      </c>
      <c r="BJ106" s="17">
        <v>-82.93</v>
      </c>
      <c r="BK106" s="17">
        <v>-157.81</v>
      </c>
      <c r="BL106" s="17">
        <v>-220.01</v>
      </c>
      <c r="BM106" s="20">
        <f t="shared" si="13"/>
        <v>-12834.290000000015</v>
      </c>
      <c r="BN106" s="20">
        <f t="shared" si="21"/>
        <v>-11113.560000000036</v>
      </c>
      <c r="BO106" s="20">
        <f t="shared" si="21"/>
        <v>-9201.8799999999956</v>
      </c>
      <c r="BP106" s="20">
        <f t="shared" si="21"/>
        <v>-11442.409999999971</v>
      </c>
      <c r="BQ106" s="20">
        <f t="shared" si="21"/>
        <v>-30709.75000000004</v>
      </c>
      <c r="BR106" s="20">
        <f t="shared" si="21"/>
        <v>-12443.410000000018</v>
      </c>
      <c r="BS106" s="20">
        <f t="shared" si="21"/>
        <v>-8660.7700000000241</v>
      </c>
      <c r="BT106" s="20">
        <f t="shared" si="21"/>
        <v>-8364.0800000000145</v>
      </c>
      <c r="BU106" s="20">
        <f t="shared" si="21"/>
        <v>-6732.8000000000038</v>
      </c>
      <c r="BV106" s="20">
        <f t="shared" si="21"/>
        <v>-6722.0799999999836</v>
      </c>
      <c r="BW106" s="20">
        <f t="shared" si="21"/>
        <v>-12770.469999999972</v>
      </c>
      <c r="BX106" s="20">
        <f t="shared" si="21"/>
        <v>-17773.250000000033</v>
      </c>
      <c r="BY106" s="17">
        <f t="shared" si="16"/>
        <v>-109967.85000000011</v>
      </c>
      <c r="BZ106" s="17">
        <f t="shared" si="17"/>
        <v>-5498.38</v>
      </c>
      <c r="CA106" s="17">
        <f t="shared" si="18"/>
        <v>-33302.520000000004</v>
      </c>
      <c r="CB106" s="17">
        <f t="shared" si="19"/>
        <v>-148768.75000000012</v>
      </c>
    </row>
    <row r="107" spans="1:80" x14ac:dyDescent="0.25">
      <c r="A107" t="str">
        <f t="shared" si="22"/>
        <v>TAU.RUN</v>
      </c>
      <c r="B107" s="1" t="s">
        <v>31</v>
      </c>
      <c r="C107" s="1" t="s">
        <v>167</v>
      </c>
      <c r="D107" s="1" t="s">
        <v>167</v>
      </c>
      <c r="E107" s="17">
        <v>428.06999999999789</v>
      </c>
      <c r="F107" s="17">
        <v>348.30999999999949</v>
      </c>
      <c r="G107" s="17">
        <v>300.57000000000062</v>
      </c>
      <c r="H107" s="17">
        <v>280.43000000000029</v>
      </c>
      <c r="I107" s="17">
        <v>1274.6099999999933</v>
      </c>
      <c r="J107" s="17">
        <v>414.88000000000102</v>
      </c>
      <c r="K107" s="17">
        <v>212.51000000000022</v>
      </c>
      <c r="L107" s="17">
        <v>191.28999999999996</v>
      </c>
      <c r="M107" s="17">
        <v>143.13999999999942</v>
      </c>
      <c r="N107" s="17">
        <v>211.90999999999985</v>
      </c>
      <c r="O107" s="17">
        <v>591.90999999999622</v>
      </c>
      <c r="P107" s="17">
        <v>669.20999999999913</v>
      </c>
      <c r="Q107" s="20">
        <v>21.399999999999977</v>
      </c>
      <c r="R107" s="20">
        <v>17.409999999999968</v>
      </c>
      <c r="S107" s="20">
        <v>15.029999999999973</v>
      </c>
      <c r="T107" s="20">
        <v>14.019999999999982</v>
      </c>
      <c r="U107" s="20">
        <v>63.730000000000018</v>
      </c>
      <c r="V107" s="20">
        <v>20.740000000000009</v>
      </c>
      <c r="W107" s="20">
        <v>10.629999999999995</v>
      </c>
      <c r="X107" s="20">
        <v>9.5699999999999932</v>
      </c>
      <c r="Y107" s="20">
        <v>7.1599999999999966</v>
      </c>
      <c r="Z107" s="20">
        <v>10.589999999999975</v>
      </c>
      <c r="AA107" s="20">
        <v>29.600000000000023</v>
      </c>
      <c r="AB107" s="20">
        <v>33.460000000000036</v>
      </c>
      <c r="AC107" s="17">
        <v>126.65000000000009</v>
      </c>
      <c r="AD107" s="17">
        <v>102.46000000000004</v>
      </c>
      <c r="AE107" s="17">
        <v>87.960000000000036</v>
      </c>
      <c r="AF107" s="17">
        <v>81.590000000000146</v>
      </c>
      <c r="AG107" s="17">
        <v>368.7400000000016</v>
      </c>
      <c r="AH107" s="17">
        <v>119.32000000000016</v>
      </c>
      <c r="AI107" s="17">
        <v>60.730000000000018</v>
      </c>
      <c r="AJ107" s="17">
        <v>54.25</v>
      </c>
      <c r="AK107" s="17">
        <v>40.289999999999964</v>
      </c>
      <c r="AL107" s="17">
        <v>59.170000000000073</v>
      </c>
      <c r="AM107" s="17">
        <v>163.90000000000055</v>
      </c>
      <c r="AN107" s="17">
        <v>183.79999999999927</v>
      </c>
      <c r="AO107" s="20">
        <f t="shared" si="12"/>
        <v>576.11999999999796</v>
      </c>
      <c r="AP107" s="20">
        <f t="shared" si="20"/>
        <v>468.1799999999995</v>
      </c>
      <c r="AQ107" s="20">
        <f t="shared" si="20"/>
        <v>403.56000000000063</v>
      </c>
      <c r="AR107" s="20">
        <f t="shared" si="20"/>
        <v>376.04000000000042</v>
      </c>
      <c r="AS107" s="20">
        <f t="shared" si="20"/>
        <v>1707.0799999999949</v>
      </c>
      <c r="AT107" s="20">
        <f t="shared" si="20"/>
        <v>554.94000000000119</v>
      </c>
      <c r="AU107" s="20">
        <f t="shared" si="20"/>
        <v>283.87000000000023</v>
      </c>
      <c r="AV107" s="20">
        <f t="shared" si="20"/>
        <v>255.10999999999996</v>
      </c>
      <c r="AW107" s="20">
        <f t="shared" si="20"/>
        <v>190.58999999999938</v>
      </c>
      <c r="AX107" s="20">
        <f t="shared" si="20"/>
        <v>281.6699999999999</v>
      </c>
      <c r="AY107" s="20">
        <f t="shared" si="20"/>
        <v>785.40999999999678</v>
      </c>
      <c r="AZ107" s="20">
        <f t="shared" si="20"/>
        <v>886.46999999999844</v>
      </c>
      <c r="BA107" s="17">
        <v>7.11</v>
      </c>
      <c r="BB107" s="17">
        <v>5.78</v>
      </c>
      <c r="BC107" s="17">
        <v>4.99</v>
      </c>
      <c r="BD107" s="17">
        <v>4.66</v>
      </c>
      <c r="BE107" s="17">
        <v>21.16</v>
      </c>
      <c r="BF107" s="17">
        <v>6.89</v>
      </c>
      <c r="BG107" s="17">
        <v>3.53</v>
      </c>
      <c r="BH107" s="17">
        <v>3.18</v>
      </c>
      <c r="BI107" s="17">
        <v>2.38</v>
      </c>
      <c r="BJ107" s="17">
        <v>3.52</v>
      </c>
      <c r="BK107" s="17">
        <v>9.83</v>
      </c>
      <c r="BL107" s="17">
        <v>11.11</v>
      </c>
      <c r="BM107" s="20">
        <f t="shared" si="13"/>
        <v>583.22999999999797</v>
      </c>
      <c r="BN107" s="20">
        <f t="shared" si="21"/>
        <v>473.95999999999947</v>
      </c>
      <c r="BO107" s="20">
        <f t="shared" si="21"/>
        <v>408.55000000000064</v>
      </c>
      <c r="BP107" s="20">
        <f t="shared" si="21"/>
        <v>380.70000000000044</v>
      </c>
      <c r="BQ107" s="20">
        <f t="shared" si="21"/>
        <v>1728.239999999995</v>
      </c>
      <c r="BR107" s="20">
        <f t="shared" si="21"/>
        <v>561.83000000000118</v>
      </c>
      <c r="BS107" s="20">
        <f t="shared" si="21"/>
        <v>287.4000000000002</v>
      </c>
      <c r="BT107" s="20">
        <f t="shared" si="21"/>
        <v>258.28999999999996</v>
      </c>
      <c r="BU107" s="20">
        <f t="shared" si="21"/>
        <v>192.96999999999937</v>
      </c>
      <c r="BV107" s="20">
        <f t="shared" si="21"/>
        <v>285.18999999999988</v>
      </c>
      <c r="BW107" s="20">
        <f t="shared" si="21"/>
        <v>795.23999999999683</v>
      </c>
      <c r="BX107" s="20">
        <f t="shared" si="21"/>
        <v>897.57999999999845</v>
      </c>
      <c r="BY107" s="17">
        <f t="shared" si="16"/>
        <v>5066.8399999999874</v>
      </c>
      <c r="BZ107" s="17">
        <f t="shared" si="17"/>
        <v>253.33999999999995</v>
      </c>
      <c r="CA107" s="17">
        <f t="shared" si="18"/>
        <v>1533.000000000002</v>
      </c>
      <c r="CB107" s="17">
        <f t="shared" si="19"/>
        <v>6853.1799999999894</v>
      </c>
    </row>
    <row r="108" spans="1:80" x14ac:dyDescent="0.25">
      <c r="A108" t="str">
        <f t="shared" si="22"/>
        <v>SCL.SCL1</v>
      </c>
      <c r="B108" s="1" t="s">
        <v>169</v>
      </c>
      <c r="C108" s="1" t="s">
        <v>170</v>
      </c>
      <c r="D108" s="1" t="s">
        <v>170</v>
      </c>
      <c r="E108" s="17">
        <v>-101.9800000000032</v>
      </c>
      <c r="F108" s="17">
        <v>-68.100000000000364</v>
      </c>
      <c r="G108" s="17">
        <v>-358.19999999999709</v>
      </c>
      <c r="H108" s="17">
        <v>-642.89999999999418</v>
      </c>
      <c r="I108" s="17">
        <v>-865.61999999999534</v>
      </c>
      <c r="J108" s="17">
        <v>-329.54000000000087</v>
      </c>
      <c r="K108" s="17">
        <v>-195.26000000000204</v>
      </c>
      <c r="L108" s="17">
        <v>-346.92999999999302</v>
      </c>
      <c r="M108" s="17">
        <v>-306.86000000000058</v>
      </c>
      <c r="N108" s="17">
        <v>-492.47999999999593</v>
      </c>
      <c r="O108" s="17">
        <v>-534.91999999999825</v>
      </c>
      <c r="P108" s="17">
        <v>-795.10999999998603</v>
      </c>
      <c r="Q108" s="20">
        <v>-5.089999999999975</v>
      </c>
      <c r="R108" s="20">
        <v>-3.4000000000000057</v>
      </c>
      <c r="S108" s="20">
        <v>-17.909999999999968</v>
      </c>
      <c r="T108" s="20">
        <v>-32.150000000000091</v>
      </c>
      <c r="U108" s="20">
        <v>-43.279999999999745</v>
      </c>
      <c r="V108" s="20">
        <v>-16.470000000000027</v>
      </c>
      <c r="W108" s="20">
        <v>-9.7600000000000477</v>
      </c>
      <c r="X108" s="20">
        <v>-17.350000000000023</v>
      </c>
      <c r="Y108" s="20">
        <v>-15.340000000000032</v>
      </c>
      <c r="Z108" s="20">
        <v>-24.620000000000005</v>
      </c>
      <c r="AA108" s="20">
        <v>-26.740000000000009</v>
      </c>
      <c r="AB108" s="20">
        <v>-39.75</v>
      </c>
      <c r="AC108" s="17">
        <v>-30.169999999999845</v>
      </c>
      <c r="AD108" s="17">
        <v>-20.029999999999973</v>
      </c>
      <c r="AE108" s="17">
        <v>-104.82000000000062</v>
      </c>
      <c r="AF108" s="17">
        <v>-187.05000000000109</v>
      </c>
      <c r="AG108" s="17">
        <v>-250.42000000000007</v>
      </c>
      <c r="AH108" s="17">
        <v>-94.770000000000437</v>
      </c>
      <c r="AI108" s="17">
        <v>-55.789999999999964</v>
      </c>
      <c r="AJ108" s="17">
        <v>-98.400000000000091</v>
      </c>
      <c r="AK108" s="17">
        <v>-86.389999999999873</v>
      </c>
      <c r="AL108" s="17">
        <v>-137.51999999999953</v>
      </c>
      <c r="AM108" s="17">
        <v>-148.11999999999989</v>
      </c>
      <c r="AN108" s="17">
        <v>-218.36999999999989</v>
      </c>
      <c r="AO108" s="20">
        <f t="shared" si="12"/>
        <v>-137.24000000000302</v>
      </c>
      <c r="AP108" s="20">
        <f t="shared" si="20"/>
        <v>-91.530000000000342</v>
      </c>
      <c r="AQ108" s="20">
        <f t="shared" si="20"/>
        <v>-480.92999999999768</v>
      </c>
      <c r="AR108" s="20">
        <f t="shared" si="20"/>
        <v>-862.09999999999536</v>
      </c>
      <c r="AS108" s="20">
        <f t="shared" si="20"/>
        <v>-1159.3199999999952</v>
      </c>
      <c r="AT108" s="20">
        <f t="shared" si="20"/>
        <v>-440.78000000000134</v>
      </c>
      <c r="AU108" s="20">
        <f t="shared" si="20"/>
        <v>-260.81000000000205</v>
      </c>
      <c r="AV108" s="20">
        <f t="shared" si="20"/>
        <v>-462.67999999999313</v>
      </c>
      <c r="AW108" s="20">
        <f t="shared" si="20"/>
        <v>-408.59000000000049</v>
      </c>
      <c r="AX108" s="20">
        <f t="shared" si="20"/>
        <v>-654.61999999999546</v>
      </c>
      <c r="AY108" s="20">
        <f t="shared" si="20"/>
        <v>-709.77999999999815</v>
      </c>
      <c r="AZ108" s="20">
        <f t="shared" si="20"/>
        <v>-1053.2299999999859</v>
      </c>
      <c r="BA108" s="17">
        <v>-1.69</v>
      </c>
      <c r="BB108" s="17">
        <v>-1.1299999999999999</v>
      </c>
      <c r="BC108" s="17">
        <v>-5.95</v>
      </c>
      <c r="BD108" s="17">
        <v>-10.67</v>
      </c>
      <c r="BE108" s="17">
        <v>-14.37</v>
      </c>
      <c r="BF108" s="17">
        <v>-5.47</v>
      </c>
      <c r="BG108" s="17">
        <v>-3.24</v>
      </c>
      <c r="BH108" s="17">
        <v>-5.76</v>
      </c>
      <c r="BI108" s="17">
        <v>-5.09</v>
      </c>
      <c r="BJ108" s="17">
        <v>-8.18</v>
      </c>
      <c r="BK108" s="17">
        <v>-8.8800000000000008</v>
      </c>
      <c r="BL108" s="17">
        <v>-13.2</v>
      </c>
      <c r="BM108" s="20">
        <f t="shared" si="13"/>
        <v>-138.93000000000302</v>
      </c>
      <c r="BN108" s="20">
        <f t="shared" si="21"/>
        <v>-92.660000000000338</v>
      </c>
      <c r="BO108" s="20">
        <f t="shared" si="21"/>
        <v>-486.87999999999766</v>
      </c>
      <c r="BP108" s="20">
        <f t="shared" si="21"/>
        <v>-872.76999999999532</v>
      </c>
      <c r="BQ108" s="20">
        <f t="shared" si="21"/>
        <v>-1173.6899999999951</v>
      </c>
      <c r="BR108" s="20">
        <f t="shared" si="21"/>
        <v>-446.25000000000136</v>
      </c>
      <c r="BS108" s="20">
        <f t="shared" si="21"/>
        <v>-264.05000000000206</v>
      </c>
      <c r="BT108" s="20">
        <f t="shared" si="21"/>
        <v>-468.43999999999312</v>
      </c>
      <c r="BU108" s="20">
        <f t="shared" si="21"/>
        <v>-413.68000000000046</v>
      </c>
      <c r="BV108" s="20">
        <f t="shared" si="21"/>
        <v>-662.79999999999541</v>
      </c>
      <c r="BW108" s="20">
        <f t="shared" si="21"/>
        <v>-718.65999999999815</v>
      </c>
      <c r="BX108" s="20">
        <f t="shared" si="21"/>
        <v>-1066.429999999986</v>
      </c>
      <c r="BY108" s="17">
        <f t="shared" si="16"/>
        <v>-5037.8999999999669</v>
      </c>
      <c r="BZ108" s="17">
        <f t="shared" si="17"/>
        <v>-251.85999999999993</v>
      </c>
      <c r="CA108" s="17">
        <f t="shared" si="18"/>
        <v>-1515.4800000000016</v>
      </c>
      <c r="CB108" s="17">
        <f t="shared" si="19"/>
        <v>-6805.2399999999679</v>
      </c>
    </row>
    <row r="109" spans="1:80" x14ac:dyDescent="0.25">
      <c r="A109" t="str">
        <f t="shared" si="22"/>
        <v>SCR.SCR1</v>
      </c>
      <c r="B109" s="1" t="s">
        <v>171</v>
      </c>
      <c r="C109" s="1" t="s">
        <v>172</v>
      </c>
      <c r="D109" s="1" t="s">
        <v>172</v>
      </c>
      <c r="E109" s="17">
        <v>-6149.429999999993</v>
      </c>
      <c r="F109" s="17">
        <v>-4916.9400000000023</v>
      </c>
      <c r="G109" s="17">
        <v>-4243.3699999999953</v>
      </c>
      <c r="H109" s="17">
        <v>-4338.820000000007</v>
      </c>
      <c r="I109" s="17">
        <v>-14471.430000000051</v>
      </c>
      <c r="J109" s="17">
        <v>-5500.9800000000396</v>
      </c>
      <c r="K109" s="17">
        <v>-3130.9800000000105</v>
      </c>
      <c r="L109" s="17">
        <v>-2618.5100000000093</v>
      </c>
      <c r="M109" s="17">
        <v>-2291.1599999999744</v>
      </c>
      <c r="N109" s="17">
        <v>-3888.1800000000221</v>
      </c>
      <c r="O109" s="17">
        <v>-5124.3300000000163</v>
      </c>
      <c r="P109" s="17">
        <v>-5438.4500000000116</v>
      </c>
      <c r="Q109" s="20">
        <v>-307.4699999999998</v>
      </c>
      <c r="R109" s="20">
        <v>-245.83999999999969</v>
      </c>
      <c r="S109" s="20">
        <v>-212.17000000000007</v>
      </c>
      <c r="T109" s="20">
        <v>-216.94000000000005</v>
      </c>
      <c r="U109" s="20">
        <v>-723.57999999999993</v>
      </c>
      <c r="V109" s="20">
        <v>-275.04999999999973</v>
      </c>
      <c r="W109" s="20">
        <v>-156.55000000000007</v>
      </c>
      <c r="X109" s="20">
        <v>-130.93</v>
      </c>
      <c r="Y109" s="20">
        <v>-114.55000000000001</v>
      </c>
      <c r="Z109" s="20">
        <v>-194.40999999999997</v>
      </c>
      <c r="AA109" s="20">
        <v>-256.22000000000003</v>
      </c>
      <c r="AB109" s="20">
        <v>-271.91999999999996</v>
      </c>
      <c r="AC109" s="17">
        <v>-1819.4200000000019</v>
      </c>
      <c r="AD109" s="17">
        <v>-1446.4099999999999</v>
      </c>
      <c r="AE109" s="17">
        <v>-1241.7600000000002</v>
      </c>
      <c r="AF109" s="17">
        <v>-1262.3199999999997</v>
      </c>
      <c r="AG109" s="17">
        <v>-4186.4900000000016</v>
      </c>
      <c r="AH109" s="17">
        <v>-1582.0499999999993</v>
      </c>
      <c r="AI109" s="17">
        <v>-894.65999999999985</v>
      </c>
      <c r="AJ109" s="17">
        <v>-742.67000000000007</v>
      </c>
      <c r="AK109" s="17">
        <v>-644.96</v>
      </c>
      <c r="AL109" s="17">
        <v>-1085.73</v>
      </c>
      <c r="AM109" s="17">
        <v>-1418.9399999999996</v>
      </c>
      <c r="AN109" s="17">
        <v>-1493.63</v>
      </c>
      <c r="AO109" s="20">
        <f t="shared" ref="AO109:AZ142" si="23">E109+Q109+AC109</f>
        <v>-8276.3199999999943</v>
      </c>
      <c r="AP109" s="20">
        <f t="shared" si="20"/>
        <v>-6609.1900000000023</v>
      </c>
      <c r="AQ109" s="20">
        <f t="shared" si="20"/>
        <v>-5697.2999999999956</v>
      </c>
      <c r="AR109" s="20">
        <f t="shared" si="20"/>
        <v>-5818.0800000000072</v>
      </c>
      <c r="AS109" s="20">
        <f t="shared" si="20"/>
        <v>-19381.500000000051</v>
      </c>
      <c r="AT109" s="20">
        <f t="shared" si="20"/>
        <v>-7358.0800000000381</v>
      </c>
      <c r="AU109" s="20">
        <f t="shared" si="20"/>
        <v>-4182.1900000000105</v>
      </c>
      <c r="AV109" s="20">
        <f t="shared" si="20"/>
        <v>-3492.1100000000092</v>
      </c>
      <c r="AW109" s="20">
        <f t="shared" si="20"/>
        <v>-3050.6699999999746</v>
      </c>
      <c r="AX109" s="20">
        <f t="shared" si="20"/>
        <v>-5168.3200000000215</v>
      </c>
      <c r="AY109" s="20">
        <f t="shared" si="20"/>
        <v>-6799.4900000000162</v>
      </c>
      <c r="AZ109" s="20">
        <f t="shared" si="20"/>
        <v>-7204.0000000000118</v>
      </c>
      <c r="BA109" s="17">
        <v>-102.1</v>
      </c>
      <c r="BB109" s="17">
        <v>-81.63</v>
      </c>
      <c r="BC109" s="17">
        <v>-70.45</v>
      </c>
      <c r="BD109" s="17">
        <v>-72.040000000000006</v>
      </c>
      <c r="BE109" s="17">
        <v>-240.27</v>
      </c>
      <c r="BF109" s="17">
        <v>-91.33</v>
      </c>
      <c r="BG109" s="17">
        <v>-51.98</v>
      </c>
      <c r="BH109" s="17">
        <v>-43.47</v>
      </c>
      <c r="BI109" s="17">
        <v>-38.04</v>
      </c>
      <c r="BJ109" s="17">
        <v>-64.55</v>
      </c>
      <c r="BK109" s="17">
        <v>-85.08</v>
      </c>
      <c r="BL109" s="17">
        <v>-90.29</v>
      </c>
      <c r="BM109" s="20">
        <f t="shared" ref="BM109:BX142" si="24">AO109+BA109</f>
        <v>-8378.4199999999946</v>
      </c>
      <c r="BN109" s="20">
        <f t="shared" si="21"/>
        <v>-6690.8200000000024</v>
      </c>
      <c r="BO109" s="20">
        <f t="shared" si="21"/>
        <v>-5767.7499999999955</v>
      </c>
      <c r="BP109" s="20">
        <f t="shared" si="21"/>
        <v>-5890.1200000000072</v>
      </c>
      <c r="BQ109" s="20">
        <f t="shared" si="21"/>
        <v>-19621.770000000051</v>
      </c>
      <c r="BR109" s="20">
        <f t="shared" si="21"/>
        <v>-7449.4100000000381</v>
      </c>
      <c r="BS109" s="20">
        <f t="shared" si="21"/>
        <v>-4234.1700000000101</v>
      </c>
      <c r="BT109" s="20">
        <f t="shared" si="21"/>
        <v>-3535.580000000009</v>
      </c>
      <c r="BU109" s="20">
        <f t="shared" si="21"/>
        <v>-3088.7099999999746</v>
      </c>
      <c r="BV109" s="20">
        <f t="shared" si="21"/>
        <v>-5232.8700000000217</v>
      </c>
      <c r="BW109" s="20">
        <f t="shared" si="21"/>
        <v>-6884.5700000000161</v>
      </c>
      <c r="BX109" s="20">
        <f t="shared" si="21"/>
        <v>-7294.2900000000118</v>
      </c>
      <c r="BY109" s="17">
        <f t="shared" si="16"/>
        <v>-62112.580000000133</v>
      </c>
      <c r="BZ109" s="17">
        <f t="shared" si="17"/>
        <v>-3105.6299999999992</v>
      </c>
      <c r="CA109" s="17">
        <f t="shared" si="18"/>
        <v>-18850.270000000008</v>
      </c>
      <c r="CB109" s="17">
        <f t="shared" si="19"/>
        <v>-84068.480000000141</v>
      </c>
    </row>
    <row r="110" spans="1:80" x14ac:dyDescent="0.25">
      <c r="A110" t="str">
        <f t="shared" si="22"/>
        <v>SEPI.SCR2</v>
      </c>
      <c r="B110" s="1" t="s">
        <v>173</v>
      </c>
      <c r="C110" s="1" t="s">
        <v>174</v>
      </c>
      <c r="D110" s="1" t="s">
        <v>174</v>
      </c>
      <c r="E110" s="17">
        <v>-164.15999999999985</v>
      </c>
      <c r="F110" s="17">
        <v>-149.5600000000004</v>
      </c>
      <c r="G110" s="17">
        <v>-171.82999999999993</v>
      </c>
      <c r="H110" s="17">
        <v>-248.96000000000095</v>
      </c>
      <c r="I110" s="17">
        <v>-274.65000000000146</v>
      </c>
      <c r="J110" s="17">
        <v>-153.06999999999971</v>
      </c>
      <c r="K110" s="17">
        <v>-112.42000000000007</v>
      </c>
      <c r="L110" s="17">
        <v>-102.20000000000073</v>
      </c>
      <c r="M110" s="17">
        <v>-76.830000000000382</v>
      </c>
      <c r="N110" s="17">
        <v>-129.09999999999945</v>
      </c>
      <c r="O110" s="17">
        <v>-168.22000000000025</v>
      </c>
      <c r="P110" s="17">
        <v>-245.65000000000146</v>
      </c>
      <c r="Q110" s="20">
        <v>-8.2100000000000364</v>
      </c>
      <c r="R110" s="20">
        <v>-7.4800000000000182</v>
      </c>
      <c r="S110" s="20">
        <v>-8.589999999999975</v>
      </c>
      <c r="T110" s="20">
        <v>-12.449999999999989</v>
      </c>
      <c r="U110" s="20">
        <v>-13.730000000000018</v>
      </c>
      <c r="V110" s="20">
        <v>-7.6499999999999773</v>
      </c>
      <c r="W110" s="20">
        <v>-5.6200000000000045</v>
      </c>
      <c r="X110" s="20">
        <v>-5.1099999999999852</v>
      </c>
      <c r="Y110" s="20">
        <v>-3.8400000000000034</v>
      </c>
      <c r="Z110" s="20">
        <v>-6.4600000000000364</v>
      </c>
      <c r="AA110" s="20">
        <v>-8.410000000000025</v>
      </c>
      <c r="AB110" s="20">
        <v>-12.279999999999973</v>
      </c>
      <c r="AC110" s="17">
        <v>-48.569999999999936</v>
      </c>
      <c r="AD110" s="17">
        <v>-43.990000000000009</v>
      </c>
      <c r="AE110" s="17">
        <v>-50.279999999999973</v>
      </c>
      <c r="AF110" s="17">
        <v>-72.429999999999836</v>
      </c>
      <c r="AG110" s="17">
        <v>-79.460000000000036</v>
      </c>
      <c r="AH110" s="17">
        <v>-44.029999999999973</v>
      </c>
      <c r="AI110" s="17">
        <v>-32.129999999999882</v>
      </c>
      <c r="AJ110" s="17">
        <v>-28.990000000000009</v>
      </c>
      <c r="AK110" s="17">
        <v>-21.620000000000005</v>
      </c>
      <c r="AL110" s="17">
        <v>-36.049999999999955</v>
      </c>
      <c r="AM110" s="17">
        <v>-46.579999999999927</v>
      </c>
      <c r="AN110" s="17">
        <v>-67.4699999999998</v>
      </c>
      <c r="AO110" s="20">
        <f t="shared" si="23"/>
        <v>-220.93999999999983</v>
      </c>
      <c r="AP110" s="20">
        <f t="shared" si="20"/>
        <v>-201.03000000000043</v>
      </c>
      <c r="AQ110" s="20">
        <f t="shared" si="20"/>
        <v>-230.69999999999987</v>
      </c>
      <c r="AR110" s="20">
        <f t="shared" si="20"/>
        <v>-333.84000000000077</v>
      </c>
      <c r="AS110" s="20">
        <f t="shared" si="20"/>
        <v>-367.84000000000151</v>
      </c>
      <c r="AT110" s="20">
        <f t="shared" si="20"/>
        <v>-204.74999999999966</v>
      </c>
      <c r="AU110" s="20">
        <f t="shared" si="20"/>
        <v>-150.16999999999996</v>
      </c>
      <c r="AV110" s="20">
        <f t="shared" si="20"/>
        <v>-136.30000000000072</v>
      </c>
      <c r="AW110" s="20">
        <f t="shared" si="20"/>
        <v>-102.29000000000039</v>
      </c>
      <c r="AX110" s="20">
        <f t="shared" si="20"/>
        <v>-171.60999999999945</v>
      </c>
      <c r="AY110" s="20">
        <f t="shared" si="20"/>
        <v>-223.21000000000021</v>
      </c>
      <c r="AZ110" s="20">
        <f t="shared" si="20"/>
        <v>-325.40000000000123</v>
      </c>
      <c r="BA110" s="17">
        <v>-2.73</v>
      </c>
      <c r="BB110" s="17">
        <v>-2.48</v>
      </c>
      <c r="BC110" s="17">
        <v>-2.85</v>
      </c>
      <c r="BD110" s="17">
        <v>-4.13</v>
      </c>
      <c r="BE110" s="17">
        <v>-4.5599999999999996</v>
      </c>
      <c r="BF110" s="17">
        <v>-2.54</v>
      </c>
      <c r="BG110" s="17">
        <v>-1.87</v>
      </c>
      <c r="BH110" s="17">
        <v>-1.7</v>
      </c>
      <c r="BI110" s="17">
        <v>-1.28</v>
      </c>
      <c r="BJ110" s="17">
        <v>-2.14</v>
      </c>
      <c r="BK110" s="17">
        <v>-2.79</v>
      </c>
      <c r="BL110" s="17">
        <v>-4.08</v>
      </c>
      <c r="BM110" s="20">
        <f t="shared" si="24"/>
        <v>-223.66999999999982</v>
      </c>
      <c r="BN110" s="20">
        <f t="shared" si="21"/>
        <v>-203.51000000000042</v>
      </c>
      <c r="BO110" s="20">
        <f t="shared" si="21"/>
        <v>-233.54999999999987</v>
      </c>
      <c r="BP110" s="20">
        <f t="shared" si="21"/>
        <v>-337.97000000000077</v>
      </c>
      <c r="BQ110" s="20">
        <f t="shared" si="21"/>
        <v>-372.40000000000151</v>
      </c>
      <c r="BR110" s="20">
        <f t="shared" si="21"/>
        <v>-207.28999999999965</v>
      </c>
      <c r="BS110" s="20">
        <f t="shared" si="21"/>
        <v>-152.03999999999996</v>
      </c>
      <c r="BT110" s="20">
        <f t="shared" si="21"/>
        <v>-138.00000000000071</v>
      </c>
      <c r="BU110" s="20">
        <f t="shared" si="21"/>
        <v>-103.57000000000039</v>
      </c>
      <c r="BV110" s="20">
        <f t="shared" si="21"/>
        <v>-173.74999999999943</v>
      </c>
      <c r="BW110" s="20">
        <f t="shared" si="21"/>
        <v>-226.0000000000002</v>
      </c>
      <c r="BX110" s="20">
        <f t="shared" si="21"/>
        <v>-329.48000000000121</v>
      </c>
      <c r="BY110" s="17">
        <f t="shared" si="16"/>
        <v>-1996.6500000000046</v>
      </c>
      <c r="BZ110" s="17">
        <f t="shared" si="17"/>
        <v>-99.830000000000041</v>
      </c>
      <c r="CA110" s="17">
        <f t="shared" si="18"/>
        <v>-604.74999999999932</v>
      </c>
      <c r="CB110" s="17">
        <f t="shared" si="19"/>
        <v>-2701.2300000000041</v>
      </c>
    </row>
    <row r="111" spans="1:80" x14ac:dyDescent="0.25">
      <c r="A111" t="str">
        <f t="shared" si="22"/>
        <v>SEPI.SCR3</v>
      </c>
      <c r="B111" s="1" t="s">
        <v>173</v>
      </c>
      <c r="C111" s="1" t="s">
        <v>175</v>
      </c>
      <c r="D111" s="1" t="s">
        <v>175</v>
      </c>
      <c r="E111" s="17">
        <v>-769.06999999999971</v>
      </c>
      <c r="F111" s="17">
        <v>-444.67000000000007</v>
      </c>
      <c r="G111" s="17">
        <v>-793.85000000000036</v>
      </c>
      <c r="H111" s="17">
        <v>-1023.9099999999999</v>
      </c>
      <c r="I111" s="17">
        <v>-1109.2300000000032</v>
      </c>
      <c r="J111" s="17">
        <v>-643.04999999999927</v>
      </c>
      <c r="K111" s="17">
        <v>-274.22999999999956</v>
      </c>
      <c r="L111" s="17">
        <v>-417.52999999999975</v>
      </c>
      <c r="M111" s="17">
        <v>-361.93999999999869</v>
      </c>
      <c r="N111" s="17">
        <v>-540.43000000000029</v>
      </c>
      <c r="O111" s="17">
        <v>-655.90999999999985</v>
      </c>
      <c r="P111" s="17">
        <v>-985.72999999999956</v>
      </c>
      <c r="Q111" s="20">
        <v>-38.449999999999932</v>
      </c>
      <c r="R111" s="20">
        <v>-22.230000000000018</v>
      </c>
      <c r="S111" s="20">
        <v>-39.690000000000055</v>
      </c>
      <c r="T111" s="20">
        <v>-51.200000000000045</v>
      </c>
      <c r="U111" s="20">
        <v>-55.460000000000036</v>
      </c>
      <c r="V111" s="20">
        <v>-32.149999999999977</v>
      </c>
      <c r="W111" s="20">
        <v>-13.710000000000008</v>
      </c>
      <c r="X111" s="20">
        <v>-20.879999999999995</v>
      </c>
      <c r="Y111" s="20">
        <v>-18.099999999999966</v>
      </c>
      <c r="Z111" s="20">
        <v>-27.019999999999982</v>
      </c>
      <c r="AA111" s="20">
        <v>-32.789999999999964</v>
      </c>
      <c r="AB111" s="20">
        <v>-49.290000000000077</v>
      </c>
      <c r="AC111" s="17">
        <v>-227.53999999999996</v>
      </c>
      <c r="AD111" s="17">
        <v>-130.79999999999995</v>
      </c>
      <c r="AE111" s="17">
        <v>-232.30999999999995</v>
      </c>
      <c r="AF111" s="17">
        <v>-297.89000000000033</v>
      </c>
      <c r="AG111" s="17">
        <v>-320.88999999999942</v>
      </c>
      <c r="AH111" s="17">
        <v>-184.92999999999984</v>
      </c>
      <c r="AI111" s="17">
        <v>-78.360000000000127</v>
      </c>
      <c r="AJ111" s="17">
        <v>-118.41999999999985</v>
      </c>
      <c r="AK111" s="17">
        <v>-101.88000000000011</v>
      </c>
      <c r="AL111" s="17">
        <v>-150.90999999999985</v>
      </c>
      <c r="AM111" s="17">
        <v>-181.61999999999989</v>
      </c>
      <c r="AN111" s="17">
        <v>-270.72000000000025</v>
      </c>
      <c r="AO111" s="20">
        <f t="shared" si="23"/>
        <v>-1035.0599999999995</v>
      </c>
      <c r="AP111" s="20">
        <f t="shared" si="20"/>
        <v>-597.70000000000005</v>
      </c>
      <c r="AQ111" s="20">
        <f t="shared" si="20"/>
        <v>-1065.8500000000004</v>
      </c>
      <c r="AR111" s="20">
        <f t="shared" si="20"/>
        <v>-1373.0000000000002</v>
      </c>
      <c r="AS111" s="20">
        <f t="shared" si="20"/>
        <v>-1485.5800000000027</v>
      </c>
      <c r="AT111" s="20">
        <f t="shared" si="20"/>
        <v>-860.12999999999909</v>
      </c>
      <c r="AU111" s="20">
        <f t="shared" si="20"/>
        <v>-366.29999999999973</v>
      </c>
      <c r="AV111" s="20">
        <f t="shared" si="20"/>
        <v>-556.82999999999959</v>
      </c>
      <c r="AW111" s="20">
        <f t="shared" si="20"/>
        <v>-481.91999999999877</v>
      </c>
      <c r="AX111" s="20">
        <f t="shared" si="20"/>
        <v>-718.36000000000013</v>
      </c>
      <c r="AY111" s="20">
        <f t="shared" si="20"/>
        <v>-870.31999999999971</v>
      </c>
      <c r="AZ111" s="20">
        <f t="shared" si="20"/>
        <v>-1305.7399999999998</v>
      </c>
      <c r="BA111" s="17">
        <v>-12.77</v>
      </c>
      <c r="BB111" s="17">
        <v>-7.38</v>
      </c>
      <c r="BC111" s="17">
        <v>-13.18</v>
      </c>
      <c r="BD111" s="17">
        <v>-17</v>
      </c>
      <c r="BE111" s="17">
        <v>-18.420000000000002</v>
      </c>
      <c r="BF111" s="17">
        <v>-10.68</v>
      </c>
      <c r="BG111" s="17">
        <v>-4.55</v>
      </c>
      <c r="BH111" s="17">
        <v>-6.93</v>
      </c>
      <c r="BI111" s="17">
        <v>-6.01</v>
      </c>
      <c r="BJ111" s="17">
        <v>-8.9700000000000006</v>
      </c>
      <c r="BK111" s="17">
        <v>-10.89</v>
      </c>
      <c r="BL111" s="17">
        <v>-16.37</v>
      </c>
      <c r="BM111" s="20">
        <f t="shared" si="24"/>
        <v>-1047.8299999999995</v>
      </c>
      <c r="BN111" s="20">
        <f t="shared" si="21"/>
        <v>-605.08000000000004</v>
      </c>
      <c r="BO111" s="20">
        <f t="shared" si="21"/>
        <v>-1079.0300000000004</v>
      </c>
      <c r="BP111" s="20">
        <f t="shared" si="21"/>
        <v>-1390.0000000000002</v>
      </c>
      <c r="BQ111" s="20">
        <f t="shared" si="21"/>
        <v>-1504.0000000000027</v>
      </c>
      <c r="BR111" s="20">
        <f t="shared" si="21"/>
        <v>-870.80999999999904</v>
      </c>
      <c r="BS111" s="20">
        <f t="shared" si="21"/>
        <v>-370.84999999999974</v>
      </c>
      <c r="BT111" s="20">
        <f t="shared" si="21"/>
        <v>-563.75999999999954</v>
      </c>
      <c r="BU111" s="20">
        <f t="shared" si="21"/>
        <v>-487.92999999999876</v>
      </c>
      <c r="BV111" s="20">
        <f t="shared" si="21"/>
        <v>-727.33000000000015</v>
      </c>
      <c r="BW111" s="20">
        <f t="shared" si="21"/>
        <v>-881.2099999999997</v>
      </c>
      <c r="BX111" s="20">
        <f t="shared" si="21"/>
        <v>-1322.1099999999997</v>
      </c>
      <c r="BY111" s="17">
        <f t="shared" si="16"/>
        <v>-8019.55</v>
      </c>
      <c r="BZ111" s="17">
        <f t="shared" si="17"/>
        <v>-400.97000000000008</v>
      </c>
      <c r="CA111" s="17">
        <f t="shared" si="18"/>
        <v>-2429.4199999999992</v>
      </c>
      <c r="CB111" s="17">
        <f t="shared" si="19"/>
        <v>-10849.939999999999</v>
      </c>
    </row>
    <row r="112" spans="1:80" x14ac:dyDescent="0.25">
      <c r="A112" t="str">
        <f t="shared" si="22"/>
        <v>SHEL.SCTG</v>
      </c>
      <c r="B112" s="1" t="s">
        <v>178</v>
      </c>
      <c r="C112" s="1" t="s">
        <v>179</v>
      </c>
      <c r="D112" s="1" t="s">
        <v>179</v>
      </c>
      <c r="E112" s="17">
        <v>-8.0200000000000102</v>
      </c>
      <c r="F112" s="17">
        <v>0</v>
      </c>
      <c r="G112" s="17">
        <v>-459.90000000000146</v>
      </c>
      <c r="H112" s="17">
        <v>-590.23999999999978</v>
      </c>
      <c r="I112" s="17">
        <v>-2631.25</v>
      </c>
      <c r="J112" s="17">
        <v>0</v>
      </c>
      <c r="K112" s="17">
        <v>0</v>
      </c>
      <c r="L112" s="17">
        <v>0</v>
      </c>
      <c r="M112" s="17">
        <v>-58.990000000000009</v>
      </c>
      <c r="N112" s="17">
        <v>-20.879999999999995</v>
      </c>
      <c r="O112" s="17">
        <v>0</v>
      </c>
      <c r="P112" s="17">
        <v>0</v>
      </c>
      <c r="Q112" s="20">
        <v>-0.39999999999999991</v>
      </c>
      <c r="R112" s="20">
        <v>0</v>
      </c>
      <c r="S112" s="20">
        <v>-22.990000000000009</v>
      </c>
      <c r="T112" s="20">
        <v>-29.510000000000019</v>
      </c>
      <c r="U112" s="20">
        <v>-131.55999999999995</v>
      </c>
      <c r="V112" s="20">
        <v>0</v>
      </c>
      <c r="W112" s="20">
        <v>0</v>
      </c>
      <c r="X112" s="20">
        <v>0</v>
      </c>
      <c r="Y112" s="20">
        <v>-2.9499999999999993</v>
      </c>
      <c r="Z112" s="20">
        <v>-1.04</v>
      </c>
      <c r="AA112" s="20">
        <v>0</v>
      </c>
      <c r="AB112" s="20">
        <v>0</v>
      </c>
      <c r="AC112" s="17">
        <v>-2.3699999999999974</v>
      </c>
      <c r="AD112" s="17">
        <v>0</v>
      </c>
      <c r="AE112" s="17">
        <v>-134.59000000000015</v>
      </c>
      <c r="AF112" s="17">
        <v>-171.72000000000003</v>
      </c>
      <c r="AG112" s="17">
        <v>-761.21</v>
      </c>
      <c r="AH112" s="17">
        <v>0</v>
      </c>
      <c r="AI112" s="17">
        <v>0</v>
      </c>
      <c r="AJ112" s="17">
        <v>0</v>
      </c>
      <c r="AK112" s="17">
        <v>-16.599999999999994</v>
      </c>
      <c r="AL112" s="17">
        <v>-5.8299999999999983</v>
      </c>
      <c r="AM112" s="17">
        <v>0</v>
      </c>
      <c r="AN112" s="17">
        <v>0</v>
      </c>
      <c r="AO112" s="20">
        <f t="shared" si="23"/>
        <v>-10.790000000000008</v>
      </c>
      <c r="AP112" s="20">
        <f t="shared" si="20"/>
        <v>0</v>
      </c>
      <c r="AQ112" s="20">
        <f t="shared" si="20"/>
        <v>-617.48000000000161</v>
      </c>
      <c r="AR112" s="20">
        <f t="shared" si="20"/>
        <v>-791.4699999999998</v>
      </c>
      <c r="AS112" s="20">
        <f t="shared" si="20"/>
        <v>-3524.02</v>
      </c>
      <c r="AT112" s="20">
        <f t="shared" si="20"/>
        <v>0</v>
      </c>
      <c r="AU112" s="20">
        <f t="shared" si="20"/>
        <v>0</v>
      </c>
      <c r="AV112" s="20">
        <f t="shared" si="20"/>
        <v>0</v>
      </c>
      <c r="AW112" s="20">
        <f t="shared" si="20"/>
        <v>-78.540000000000006</v>
      </c>
      <c r="AX112" s="20">
        <f t="shared" si="20"/>
        <v>-27.749999999999993</v>
      </c>
      <c r="AY112" s="20">
        <f t="shared" si="20"/>
        <v>0</v>
      </c>
      <c r="AZ112" s="20">
        <f t="shared" si="20"/>
        <v>0</v>
      </c>
      <c r="BA112" s="17">
        <v>-0.13</v>
      </c>
      <c r="BB112" s="17">
        <v>0</v>
      </c>
      <c r="BC112" s="17">
        <v>-7.64</v>
      </c>
      <c r="BD112" s="17">
        <v>-9.8000000000000007</v>
      </c>
      <c r="BE112" s="17">
        <v>-43.69</v>
      </c>
      <c r="BF112" s="17">
        <v>0</v>
      </c>
      <c r="BG112" s="17">
        <v>0</v>
      </c>
      <c r="BH112" s="17">
        <v>0</v>
      </c>
      <c r="BI112" s="17">
        <v>-0.98</v>
      </c>
      <c r="BJ112" s="17">
        <v>-0.35</v>
      </c>
      <c r="BK112" s="17">
        <v>0</v>
      </c>
      <c r="BL112" s="17">
        <v>0</v>
      </c>
      <c r="BM112" s="20">
        <f t="shared" si="24"/>
        <v>-10.920000000000009</v>
      </c>
      <c r="BN112" s="20">
        <f t="shared" si="21"/>
        <v>0</v>
      </c>
      <c r="BO112" s="20">
        <f t="shared" si="21"/>
        <v>-625.1200000000016</v>
      </c>
      <c r="BP112" s="20">
        <f t="shared" si="21"/>
        <v>-801.26999999999975</v>
      </c>
      <c r="BQ112" s="20">
        <f t="shared" si="21"/>
        <v>-3567.71</v>
      </c>
      <c r="BR112" s="20">
        <f t="shared" si="21"/>
        <v>0</v>
      </c>
      <c r="BS112" s="20">
        <f t="shared" si="21"/>
        <v>0</v>
      </c>
      <c r="BT112" s="20">
        <f t="shared" si="21"/>
        <v>0</v>
      </c>
      <c r="BU112" s="20">
        <f t="shared" si="21"/>
        <v>-79.52000000000001</v>
      </c>
      <c r="BV112" s="20">
        <f t="shared" si="21"/>
        <v>-28.099999999999994</v>
      </c>
      <c r="BW112" s="20">
        <f t="shared" si="21"/>
        <v>0</v>
      </c>
      <c r="BX112" s="20">
        <f t="shared" si="21"/>
        <v>0</v>
      </c>
      <c r="BY112" s="17">
        <f t="shared" si="16"/>
        <v>-3769.2800000000016</v>
      </c>
      <c r="BZ112" s="17">
        <f t="shared" si="17"/>
        <v>-188.44999999999996</v>
      </c>
      <c r="CA112" s="17">
        <f t="shared" si="18"/>
        <v>-1154.9100000000003</v>
      </c>
      <c r="CB112" s="17">
        <f t="shared" si="19"/>
        <v>-5112.6400000000021</v>
      </c>
    </row>
    <row r="113" spans="1:80" x14ac:dyDescent="0.25">
      <c r="A113" t="str">
        <f t="shared" si="22"/>
        <v>TCN.SD1</v>
      </c>
      <c r="B113" s="1" t="s">
        <v>33</v>
      </c>
      <c r="C113" s="1" t="s">
        <v>180</v>
      </c>
      <c r="D113" s="1" t="s">
        <v>180</v>
      </c>
      <c r="E113" s="17">
        <v>-11451.919999999925</v>
      </c>
      <c r="F113" s="17">
        <v>-10899.400000000023</v>
      </c>
      <c r="G113" s="17">
        <v>-7519.8300000000163</v>
      </c>
      <c r="H113" s="17">
        <v>-12568.609999999986</v>
      </c>
      <c r="I113" s="17">
        <v>-36733.060000000056</v>
      </c>
      <c r="J113" s="17">
        <v>-14013.530000000028</v>
      </c>
      <c r="K113" s="17">
        <v>-1734.7400000000052</v>
      </c>
      <c r="L113" s="17">
        <v>-1.5400000000000063</v>
      </c>
      <c r="M113" s="17">
        <v>-6047.039999999979</v>
      </c>
      <c r="N113" s="17">
        <v>-8287.890000000014</v>
      </c>
      <c r="O113" s="17">
        <v>-13056.170000000042</v>
      </c>
      <c r="P113" s="17">
        <v>-10112.25</v>
      </c>
      <c r="Q113" s="20">
        <v>-572.60000000000036</v>
      </c>
      <c r="R113" s="20">
        <v>-544.97000000000116</v>
      </c>
      <c r="S113" s="20">
        <v>-376</v>
      </c>
      <c r="T113" s="20">
        <v>-628.43000000000029</v>
      </c>
      <c r="U113" s="20">
        <v>-1836.6500000000015</v>
      </c>
      <c r="V113" s="20">
        <v>-700.67000000000007</v>
      </c>
      <c r="W113" s="20">
        <v>-86.740000000000009</v>
      </c>
      <c r="X113" s="20">
        <v>-8.0000000000000071E-2</v>
      </c>
      <c r="Y113" s="20">
        <v>-302.35000000000036</v>
      </c>
      <c r="Z113" s="20">
        <v>-414.39000000000033</v>
      </c>
      <c r="AA113" s="20">
        <v>-652.81000000000131</v>
      </c>
      <c r="AB113" s="20">
        <v>-505.61999999999989</v>
      </c>
      <c r="AC113" s="17">
        <v>-3388.2699999999968</v>
      </c>
      <c r="AD113" s="17">
        <v>-3206.2799999999988</v>
      </c>
      <c r="AE113" s="17">
        <v>-2200.5699999999997</v>
      </c>
      <c r="AF113" s="17">
        <v>-3656.6800000000003</v>
      </c>
      <c r="AG113" s="17">
        <v>-10626.639999999985</v>
      </c>
      <c r="AH113" s="17">
        <v>-4030.2200000000012</v>
      </c>
      <c r="AI113" s="17">
        <v>-495.6899999999996</v>
      </c>
      <c r="AJ113" s="17">
        <v>-0.42999999999999972</v>
      </c>
      <c r="AK113" s="17">
        <v>-1702.2400000000016</v>
      </c>
      <c r="AL113" s="17">
        <v>-2314.2999999999993</v>
      </c>
      <c r="AM113" s="17">
        <v>-3615.2899999999936</v>
      </c>
      <c r="AN113" s="17">
        <v>-2777.2599999999948</v>
      </c>
      <c r="AO113" s="20">
        <f t="shared" si="23"/>
        <v>-15412.789999999923</v>
      </c>
      <c r="AP113" s="20">
        <f t="shared" si="20"/>
        <v>-14650.650000000023</v>
      </c>
      <c r="AQ113" s="20">
        <f t="shared" si="20"/>
        <v>-10096.400000000016</v>
      </c>
      <c r="AR113" s="20">
        <f t="shared" si="20"/>
        <v>-16853.719999999987</v>
      </c>
      <c r="AS113" s="20">
        <f t="shared" si="20"/>
        <v>-49196.350000000042</v>
      </c>
      <c r="AT113" s="20">
        <f t="shared" si="20"/>
        <v>-18744.420000000027</v>
      </c>
      <c r="AU113" s="20">
        <f t="shared" si="20"/>
        <v>-2317.1700000000046</v>
      </c>
      <c r="AV113" s="20">
        <f t="shared" si="20"/>
        <v>-2.050000000000006</v>
      </c>
      <c r="AW113" s="20">
        <f t="shared" si="20"/>
        <v>-8051.629999999981</v>
      </c>
      <c r="AX113" s="20">
        <f t="shared" ref="AP113:AZ141" si="25">N113+Z113+AL113</f>
        <v>-11016.580000000013</v>
      </c>
      <c r="AY113" s="20">
        <f t="shared" si="25"/>
        <v>-17324.270000000037</v>
      </c>
      <c r="AZ113" s="20">
        <f t="shared" si="25"/>
        <v>-13395.129999999994</v>
      </c>
      <c r="BA113" s="17">
        <v>-190.13</v>
      </c>
      <c r="BB113" s="17">
        <v>-180.96</v>
      </c>
      <c r="BC113" s="17">
        <v>-124.85</v>
      </c>
      <c r="BD113" s="17">
        <v>-208.67</v>
      </c>
      <c r="BE113" s="17">
        <v>-609.87</v>
      </c>
      <c r="BF113" s="17">
        <v>-232.66</v>
      </c>
      <c r="BG113" s="17">
        <v>-28.8</v>
      </c>
      <c r="BH113" s="17">
        <v>-0.03</v>
      </c>
      <c r="BI113" s="17">
        <v>-100.4</v>
      </c>
      <c r="BJ113" s="17">
        <v>-137.6</v>
      </c>
      <c r="BK113" s="17">
        <v>-216.77</v>
      </c>
      <c r="BL113" s="17">
        <v>-167.89</v>
      </c>
      <c r="BM113" s="20">
        <f t="shared" si="24"/>
        <v>-15602.919999999922</v>
      </c>
      <c r="BN113" s="20">
        <f t="shared" si="21"/>
        <v>-14831.610000000022</v>
      </c>
      <c r="BO113" s="20">
        <f t="shared" si="21"/>
        <v>-10221.250000000016</v>
      </c>
      <c r="BP113" s="20">
        <f t="shared" si="21"/>
        <v>-17062.389999999985</v>
      </c>
      <c r="BQ113" s="20">
        <f t="shared" si="21"/>
        <v>-49806.220000000045</v>
      </c>
      <c r="BR113" s="20">
        <f t="shared" si="21"/>
        <v>-18977.080000000027</v>
      </c>
      <c r="BS113" s="20">
        <f t="shared" si="21"/>
        <v>-2345.9700000000048</v>
      </c>
      <c r="BT113" s="20">
        <f t="shared" si="21"/>
        <v>-2.0800000000000058</v>
      </c>
      <c r="BU113" s="20">
        <f t="shared" si="21"/>
        <v>-8152.0299999999806</v>
      </c>
      <c r="BV113" s="20">
        <f t="shared" ref="BN113:BX141" si="26">AX113+BJ113</f>
        <v>-11154.180000000013</v>
      </c>
      <c r="BW113" s="20">
        <f t="shared" si="26"/>
        <v>-17541.040000000037</v>
      </c>
      <c r="BX113" s="20">
        <f t="shared" si="26"/>
        <v>-13563.019999999993</v>
      </c>
      <c r="BY113" s="17">
        <f t="shared" si="16"/>
        <v>-132425.98000000007</v>
      </c>
      <c r="BZ113" s="17">
        <f t="shared" si="17"/>
        <v>-6621.3100000000049</v>
      </c>
      <c r="CA113" s="17">
        <f t="shared" si="18"/>
        <v>-40212.499999999964</v>
      </c>
      <c r="CB113" s="17">
        <f t="shared" si="19"/>
        <v>-179259.79000000004</v>
      </c>
    </row>
    <row r="114" spans="1:80" x14ac:dyDescent="0.25">
      <c r="A114" t="str">
        <f t="shared" si="22"/>
        <v>TCN.SD2</v>
      </c>
      <c r="B114" s="1" t="s">
        <v>33</v>
      </c>
      <c r="C114" s="1" t="s">
        <v>181</v>
      </c>
      <c r="D114" s="1" t="s">
        <v>181</v>
      </c>
      <c r="E114" s="17">
        <v>-7218.5499999999302</v>
      </c>
      <c r="F114" s="17">
        <v>-7318.609999999986</v>
      </c>
      <c r="G114" s="17">
        <v>-5996.109999999986</v>
      </c>
      <c r="H114" s="17">
        <v>-8667.7899999999208</v>
      </c>
      <c r="I114" s="17">
        <v>-23887.810000000056</v>
      </c>
      <c r="J114" s="17">
        <v>-8456.4399999999441</v>
      </c>
      <c r="K114" s="17">
        <v>-6675.5</v>
      </c>
      <c r="L114" s="17">
        <v>-5854.6900000000023</v>
      </c>
      <c r="M114" s="17">
        <v>-5084.5</v>
      </c>
      <c r="N114" s="17">
        <v>-5503.4200000000419</v>
      </c>
      <c r="O114" s="17">
        <v>-8392.5600000000559</v>
      </c>
      <c r="P114" s="17">
        <v>-4901.2099999999627</v>
      </c>
      <c r="Q114" s="20">
        <v>-360.92000000000007</v>
      </c>
      <c r="R114" s="20">
        <v>-365.93000000000029</v>
      </c>
      <c r="S114" s="20">
        <v>-299.80000000000018</v>
      </c>
      <c r="T114" s="20">
        <v>-433.38999999999942</v>
      </c>
      <c r="U114" s="20">
        <v>-1194.3899999999994</v>
      </c>
      <c r="V114" s="20">
        <v>-422.81999999999971</v>
      </c>
      <c r="W114" s="20">
        <v>-333.76999999999953</v>
      </c>
      <c r="X114" s="20">
        <v>-292.73999999999978</v>
      </c>
      <c r="Y114" s="20">
        <v>-254.22000000000025</v>
      </c>
      <c r="Z114" s="20">
        <v>-275.16999999999916</v>
      </c>
      <c r="AA114" s="20">
        <v>-419.63000000000011</v>
      </c>
      <c r="AB114" s="20">
        <v>-245.05999999999949</v>
      </c>
      <c r="AC114" s="17">
        <v>-2135.739999999998</v>
      </c>
      <c r="AD114" s="17">
        <v>-2152.9199999999983</v>
      </c>
      <c r="AE114" s="17">
        <v>-1754.6800000000003</v>
      </c>
      <c r="AF114" s="17">
        <v>-2521.7799999999988</v>
      </c>
      <c r="AG114" s="17">
        <v>-6910.5899999999965</v>
      </c>
      <c r="AH114" s="17">
        <v>-2432.0299999999988</v>
      </c>
      <c r="AI114" s="17">
        <v>-1907.489999999998</v>
      </c>
      <c r="AJ114" s="17">
        <v>-1660.5199999999968</v>
      </c>
      <c r="AK114" s="17">
        <v>-1431.2799999999988</v>
      </c>
      <c r="AL114" s="17">
        <v>-1536.7700000000004</v>
      </c>
      <c r="AM114" s="17">
        <v>-2323.9300000000003</v>
      </c>
      <c r="AN114" s="17">
        <v>-1346.0900000000001</v>
      </c>
      <c r="AO114" s="20">
        <f t="shared" si="23"/>
        <v>-9715.2099999999282</v>
      </c>
      <c r="AP114" s="20">
        <f t="shared" si="25"/>
        <v>-9837.4599999999846</v>
      </c>
      <c r="AQ114" s="20">
        <f t="shared" si="25"/>
        <v>-8050.5899999999865</v>
      </c>
      <c r="AR114" s="20">
        <f t="shared" si="25"/>
        <v>-11622.959999999919</v>
      </c>
      <c r="AS114" s="20">
        <f t="shared" si="25"/>
        <v>-31992.790000000052</v>
      </c>
      <c r="AT114" s="20">
        <f t="shared" si="25"/>
        <v>-11311.289999999943</v>
      </c>
      <c r="AU114" s="20">
        <f t="shared" si="25"/>
        <v>-8916.7599999999984</v>
      </c>
      <c r="AV114" s="20">
        <f t="shared" si="25"/>
        <v>-7807.9499999999989</v>
      </c>
      <c r="AW114" s="20">
        <f t="shared" si="25"/>
        <v>-6769.9999999999991</v>
      </c>
      <c r="AX114" s="20">
        <f t="shared" si="25"/>
        <v>-7315.3600000000415</v>
      </c>
      <c r="AY114" s="20">
        <f t="shared" si="25"/>
        <v>-11136.120000000057</v>
      </c>
      <c r="AZ114" s="20">
        <f t="shared" si="25"/>
        <v>-6492.3599999999624</v>
      </c>
      <c r="BA114" s="17">
        <v>-119.85</v>
      </c>
      <c r="BB114" s="17">
        <v>-121.51</v>
      </c>
      <c r="BC114" s="17">
        <v>-99.55</v>
      </c>
      <c r="BD114" s="17">
        <v>-143.91</v>
      </c>
      <c r="BE114" s="17">
        <v>-396.6</v>
      </c>
      <c r="BF114" s="17">
        <v>-140.4</v>
      </c>
      <c r="BG114" s="17">
        <v>-110.83</v>
      </c>
      <c r="BH114" s="17">
        <v>-97.2</v>
      </c>
      <c r="BI114" s="17">
        <v>-84.42</v>
      </c>
      <c r="BJ114" s="17">
        <v>-91.37</v>
      </c>
      <c r="BK114" s="17">
        <v>-139.34</v>
      </c>
      <c r="BL114" s="17">
        <v>-81.37</v>
      </c>
      <c r="BM114" s="20">
        <f t="shared" si="24"/>
        <v>-9835.0599999999286</v>
      </c>
      <c r="BN114" s="20">
        <f t="shared" si="26"/>
        <v>-9958.9699999999848</v>
      </c>
      <c r="BO114" s="20">
        <f t="shared" si="26"/>
        <v>-8150.1399999999867</v>
      </c>
      <c r="BP114" s="20">
        <f t="shared" si="26"/>
        <v>-11766.869999999919</v>
      </c>
      <c r="BQ114" s="20">
        <f t="shared" si="26"/>
        <v>-32389.39000000005</v>
      </c>
      <c r="BR114" s="20">
        <f t="shared" si="26"/>
        <v>-11451.689999999942</v>
      </c>
      <c r="BS114" s="20">
        <f t="shared" si="26"/>
        <v>-9027.5899999999983</v>
      </c>
      <c r="BT114" s="20">
        <f t="shared" si="26"/>
        <v>-7905.1499999999987</v>
      </c>
      <c r="BU114" s="20">
        <f t="shared" si="26"/>
        <v>-6854.4199999999992</v>
      </c>
      <c r="BV114" s="20">
        <f t="shared" si="26"/>
        <v>-7406.7300000000414</v>
      </c>
      <c r="BW114" s="20">
        <f t="shared" si="26"/>
        <v>-11275.460000000057</v>
      </c>
      <c r="BX114" s="20">
        <f t="shared" si="26"/>
        <v>-6573.7299999999623</v>
      </c>
      <c r="BY114" s="17">
        <f t="shared" si="16"/>
        <v>-97957.189999999886</v>
      </c>
      <c r="BZ114" s="17">
        <f t="shared" si="17"/>
        <v>-4897.8399999999974</v>
      </c>
      <c r="CA114" s="17">
        <f t="shared" si="18"/>
        <v>-29740.16999999998</v>
      </c>
      <c r="CB114" s="17">
        <f t="shared" si="19"/>
        <v>-132595.19999999987</v>
      </c>
    </row>
    <row r="115" spans="1:80" x14ac:dyDescent="0.25">
      <c r="A115" t="str">
        <f t="shared" si="22"/>
        <v>ASTC.SD3</v>
      </c>
      <c r="B115" s="1" t="s">
        <v>182</v>
      </c>
      <c r="C115" s="1" t="s">
        <v>183</v>
      </c>
      <c r="D115" s="1" t="s">
        <v>183</v>
      </c>
      <c r="E115" s="17">
        <v>-8764.4299999999348</v>
      </c>
      <c r="F115" s="17">
        <v>-8213.7700000000186</v>
      </c>
      <c r="G115" s="17">
        <v>-7254.5699999999488</v>
      </c>
      <c r="H115" s="17">
        <v>-9094.6500000000233</v>
      </c>
      <c r="I115" s="17">
        <v>-2938.8999999999942</v>
      </c>
      <c r="J115" s="17">
        <v>-3258.1700000000419</v>
      </c>
      <c r="K115" s="17">
        <v>-7667.0100000000093</v>
      </c>
      <c r="L115" s="17">
        <v>-8249.890000000014</v>
      </c>
      <c r="M115" s="17">
        <v>-5384.5100000000093</v>
      </c>
      <c r="N115" s="17">
        <v>-6549.3999999999069</v>
      </c>
      <c r="O115" s="17">
        <v>-9252.8399999999674</v>
      </c>
      <c r="P115" s="17">
        <v>-12707.929999999935</v>
      </c>
      <c r="Q115" s="20">
        <v>-438.22000000000116</v>
      </c>
      <c r="R115" s="20">
        <v>-410.69000000000051</v>
      </c>
      <c r="S115" s="20">
        <v>-362.73000000000138</v>
      </c>
      <c r="T115" s="20">
        <v>-454.73000000000138</v>
      </c>
      <c r="U115" s="20">
        <v>-146.95000000000027</v>
      </c>
      <c r="V115" s="20">
        <v>-162.91000000000031</v>
      </c>
      <c r="W115" s="20">
        <v>-383.34999999999945</v>
      </c>
      <c r="X115" s="20">
        <v>-412.49000000000069</v>
      </c>
      <c r="Y115" s="20">
        <v>-269.22000000000025</v>
      </c>
      <c r="Z115" s="20">
        <v>-327.46999999999935</v>
      </c>
      <c r="AA115" s="20">
        <v>-462.63999999999942</v>
      </c>
      <c r="AB115" s="20">
        <v>-635.38999999999942</v>
      </c>
      <c r="AC115" s="17">
        <v>-2593.1299999999974</v>
      </c>
      <c r="AD115" s="17">
        <v>-2416.239999999998</v>
      </c>
      <c r="AE115" s="17">
        <v>-2122.9500000000044</v>
      </c>
      <c r="AF115" s="17">
        <v>-2645.9700000000012</v>
      </c>
      <c r="AG115" s="17">
        <v>-850.20999999999913</v>
      </c>
      <c r="AH115" s="17">
        <v>-937.02999999999884</v>
      </c>
      <c r="AI115" s="17">
        <v>-2190.8099999999977</v>
      </c>
      <c r="AJ115" s="17">
        <v>-2339.8600000000006</v>
      </c>
      <c r="AK115" s="17">
        <v>-1515.7299999999996</v>
      </c>
      <c r="AL115" s="17">
        <v>-1828.8500000000022</v>
      </c>
      <c r="AM115" s="17">
        <v>-2562.1399999999994</v>
      </c>
      <c r="AN115" s="17">
        <v>-3490.1399999999994</v>
      </c>
      <c r="AO115" s="20">
        <f t="shared" si="23"/>
        <v>-11795.779999999933</v>
      </c>
      <c r="AP115" s="20">
        <f t="shared" si="25"/>
        <v>-11040.700000000017</v>
      </c>
      <c r="AQ115" s="20">
        <f t="shared" si="25"/>
        <v>-9740.2499999999545</v>
      </c>
      <c r="AR115" s="20">
        <f t="shared" si="25"/>
        <v>-12195.350000000026</v>
      </c>
      <c r="AS115" s="20">
        <f t="shared" si="25"/>
        <v>-3936.0599999999936</v>
      </c>
      <c r="AT115" s="20">
        <f t="shared" si="25"/>
        <v>-4358.1100000000406</v>
      </c>
      <c r="AU115" s="20">
        <f t="shared" si="25"/>
        <v>-10241.170000000006</v>
      </c>
      <c r="AV115" s="20">
        <f t="shared" si="25"/>
        <v>-11002.240000000016</v>
      </c>
      <c r="AW115" s="20">
        <f t="shared" si="25"/>
        <v>-7169.4600000000091</v>
      </c>
      <c r="AX115" s="20">
        <f t="shared" si="25"/>
        <v>-8705.7199999999084</v>
      </c>
      <c r="AY115" s="20">
        <f t="shared" si="25"/>
        <v>-12277.619999999966</v>
      </c>
      <c r="AZ115" s="20">
        <f t="shared" si="25"/>
        <v>-16833.459999999934</v>
      </c>
      <c r="BA115" s="17">
        <v>-145.51</v>
      </c>
      <c r="BB115" s="17">
        <v>-136.37</v>
      </c>
      <c r="BC115" s="17">
        <v>-120.45</v>
      </c>
      <c r="BD115" s="17">
        <v>-151</v>
      </c>
      <c r="BE115" s="17">
        <v>-48.79</v>
      </c>
      <c r="BF115" s="17">
        <v>-54.09</v>
      </c>
      <c r="BG115" s="17">
        <v>-127.29</v>
      </c>
      <c r="BH115" s="17">
        <v>-136.97</v>
      </c>
      <c r="BI115" s="17">
        <v>-89.4</v>
      </c>
      <c r="BJ115" s="17">
        <v>-108.74</v>
      </c>
      <c r="BK115" s="17">
        <v>-153.62</v>
      </c>
      <c r="BL115" s="17">
        <v>-210.99</v>
      </c>
      <c r="BM115" s="20">
        <f t="shared" si="24"/>
        <v>-11941.289999999934</v>
      </c>
      <c r="BN115" s="20">
        <f t="shared" si="26"/>
        <v>-11177.070000000018</v>
      </c>
      <c r="BO115" s="20">
        <f t="shared" si="26"/>
        <v>-9860.6999999999553</v>
      </c>
      <c r="BP115" s="20">
        <f t="shared" si="26"/>
        <v>-12346.350000000026</v>
      </c>
      <c r="BQ115" s="20">
        <f t="shared" si="26"/>
        <v>-3984.8499999999935</v>
      </c>
      <c r="BR115" s="20">
        <f t="shared" si="26"/>
        <v>-4412.2000000000407</v>
      </c>
      <c r="BS115" s="20">
        <f t="shared" si="26"/>
        <v>-10368.460000000006</v>
      </c>
      <c r="BT115" s="20">
        <f t="shared" si="26"/>
        <v>-11139.210000000015</v>
      </c>
      <c r="BU115" s="20">
        <f t="shared" si="26"/>
        <v>-7258.8600000000088</v>
      </c>
      <c r="BV115" s="20">
        <f t="shared" si="26"/>
        <v>-8814.4599999999082</v>
      </c>
      <c r="BW115" s="20">
        <f t="shared" si="26"/>
        <v>-12431.239999999967</v>
      </c>
      <c r="BX115" s="20">
        <f t="shared" si="26"/>
        <v>-17044.449999999935</v>
      </c>
      <c r="BY115" s="17">
        <f t="shared" si="16"/>
        <v>-89336.069999999803</v>
      </c>
      <c r="BZ115" s="17">
        <f t="shared" si="17"/>
        <v>-4466.7900000000036</v>
      </c>
      <c r="CA115" s="17">
        <f t="shared" si="18"/>
        <v>-26976.280000000002</v>
      </c>
      <c r="CB115" s="17">
        <f t="shared" si="19"/>
        <v>-120779.13999999981</v>
      </c>
    </row>
    <row r="116" spans="1:80" x14ac:dyDescent="0.25">
      <c r="A116" t="str">
        <f t="shared" si="22"/>
        <v>ASTC.SD4</v>
      </c>
      <c r="B116" s="1" t="s">
        <v>182</v>
      </c>
      <c r="C116" s="1" t="s">
        <v>184</v>
      </c>
      <c r="D116" s="1" t="s">
        <v>184</v>
      </c>
      <c r="E116" s="17">
        <v>-7960.8399999999674</v>
      </c>
      <c r="F116" s="17">
        <v>-7509.2700000000186</v>
      </c>
      <c r="G116" s="17">
        <v>-6182.859999999986</v>
      </c>
      <c r="H116" s="17">
        <v>-291.90999999999985</v>
      </c>
      <c r="I116" s="17">
        <v>-3584.4500000000116</v>
      </c>
      <c r="J116" s="17">
        <v>-12207.380000000121</v>
      </c>
      <c r="K116" s="17">
        <v>-8126.2299999999814</v>
      </c>
      <c r="L116" s="17">
        <v>-7116.8200000000652</v>
      </c>
      <c r="M116" s="17">
        <v>-5896.9099999999162</v>
      </c>
      <c r="N116" s="17">
        <v>-6530.4599999999627</v>
      </c>
      <c r="O116" s="17">
        <v>-10719.969999999739</v>
      </c>
      <c r="P116" s="17">
        <v>-13559.319999999832</v>
      </c>
      <c r="Q116" s="20">
        <v>-398.04000000000087</v>
      </c>
      <c r="R116" s="20">
        <v>-375.46000000000095</v>
      </c>
      <c r="S116" s="20">
        <v>-309.14999999999964</v>
      </c>
      <c r="T116" s="20">
        <v>-14.600000000000023</v>
      </c>
      <c r="U116" s="20">
        <v>-179.22999999999956</v>
      </c>
      <c r="V116" s="20">
        <v>-610.37000000000262</v>
      </c>
      <c r="W116" s="20">
        <v>-406.31999999999971</v>
      </c>
      <c r="X116" s="20">
        <v>-355.84000000000015</v>
      </c>
      <c r="Y116" s="20">
        <v>-294.84999999999945</v>
      </c>
      <c r="Z116" s="20">
        <v>-326.52000000000044</v>
      </c>
      <c r="AA116" s="20">
        <v>-535.98999999999978</v>
      </c>
      <c r="AB116" s="20">
        <v>-677.95999999999913</v>
      </c>
      <c r="AC116" s="17">
        <v>-2355.3600000000006</v>
      </c>
      <c r="AD116" s="17">
        <v>-2208.9999999999927</v>
      </c>
      <c r="AE116" s="17">
        <v>-1809.3199999999997</v>
      </c>
      <c r="AF116" s="17">
        <v>-84.920000000000073</v>
      </c>
      <c r="AG116" s="17">
        <v>-1036.9599999999991</v>
      </c>
      <c r="AH116" s="17">
        <v>-3510.7799999999988</v>
      </c>
      <c r="AI116" s="17">
        <v>-2322.0299999999988</v>
      </c>
      <c r="AJ116" s="17">
        <v>-2018.489999999998</v>
      </c>
      <c r="AK116" s="17">
        <v>-1659.9700000000012</v>
      </c>
      <c r="AL116" s="17">
        <v>-1823.5600000000049</v>
      </c>
      <c r="AM116" s="17">
        <v>-2968.3899999999994</v>
      </c>
      <c r="AN116" s="17">
        <v>-3723.9700000000012</v>
      </c>
      <c r="AO116" s="20">
        <f t="shared" si="23"/>
        <v>-10714.239999999969</v>
      </c>
      <c r="AP116" s="20">
        <f t="shared" si="25"/>
        <v>-10093.730000000012</v>
      </c>
      <c r="AQ116" s="20">
        <f t="shared" si="25"/>
        <v>-8301.3299999999854</v>
      </c>
      <c r="AR116" s="20">
        <f t="shared" si="25"/>
        <v>-391.42999999999995</v>
      </c>
      <c r="AS116" s="20">
        <f t="shared" si="25"/>
        <v>-4800.6400000000103</v>
      </c>
      <c r="AT116" s="20">
        <f t="shared" si="25"/>
        <v>-16328.530000000123</v>
      </c>
      <c r="AU116" s="20">
        <f t="shared" si="25"/>
        <v>-10854.57999999998</v>
      </c>
      <c r="AV116" s="20">
        <f t="shared" si="25"/>
        <v>-9491.1500000000633</v>
      </c>
      <c r="AW116" s="20">
        <f t="shared" si="25"/>
        <v>-7851.7299999999168</v>
      </c>
      <c r="AX116" s="20">
        <f t="shared" si="25"/>
        <v>-8680.5399999999681</v>
      </c>
      <c r="AY116" s="20">
        <f t="shared" si="25"/>
        <v>-14224.349999999738</v>
      </c>
      <c r="AZ116" s="20">
        <f t="shared" si="25"/>
        <v>-17961.249999999833</v>
      </c>
      <c r="BA116" s="17">
        <v>-132.16999999999999</v>
      </c>
      <c r="BB116" s="17">
        <v>-124.67</v>
      </c>
      <c r="BC116" s="17">
        <v>-102.65</v>
      </c>
      <c r="BD116" s="17">
        <v>-4.8499999999999996</v>
      </c>
      <c r="BE116" s="17">
        <v>-59.51</v>
      </c>
      <c r="BF116" s="17">
        <v>-202.68</v>
      </c>
      <c r="BG116" s="17">
        <v>-134.91999999999999</v>
      </c>
      <c r="BH116" s="17">
        <v>-118.16</v>
      </c>
      <c r="BI116" s="17">
        <v>-97.9</v>
      </c>
      <c r="BJ116" s="17">
        <v>-108.42</v>
      </c>
      <c r="BK116" s="17">
        <v>-177.98</v>
      </c>
      <c r="BL116" s="17">
        <v>-225.12</v>
      </c>
      <c r="BM116" s="20">
        <f t="shared" si="24"/>
        <v>-10846.409999999969</v>
      </c>
      <c r="BN116" s="20">
        <f t="shared" si="26"/>
        <v>-10218.400000000012</v>
      </c>
      <c r="BO116" s="20">
        <f t="shared" si="26"/>
        <v>-8403.979999999985</v>
      </c>
      <c r="BP116" s="20">
        <f t="shared" si="26"/>
        <v>-396.28</v>
      </c>
      <c r="BQ116" s="20">
        <f t="shared" si="26"/>
        <v>-4860.1500000000106</v>
      </c>
      <c r="BR116" s="20">
        <f t="shared" si="26"/>
        <v>-16531.210000000123</v>
      </c>
      <c r="BS116" s="20">
        <f t="shared" si="26"/>
        <v>-10989.49999999998</v>
      </c>
      <c r="BT116" s="20">
        <f t="shared" si="26"/>
        <v>-9609.3100000000632</v>
      </c>
      <c r="BU116" s="20">
        <f t="shared" si="26"/>
        <v>-7949.6299999999164</v>
      </c>
      <c r="BV116" s="20">
        <f t="shared" si="26"/>
        <v>-8788.9599999999682</v>
      </c>
      <c r="BW116" s="20">
        <f t="shared" si="26"/>
        <v>-14402.329999999738</v>
      </c>
      <c r="BX116" s="20">
        <f t="shared" si="26"/>
        <v>-18186.369999999832</v>
      </c>
      <c r="BY116" s="17">
        <f t="shared" si="16"/>
        <v>-89686.419999999605</v>
      </c>
      <c r="BZ116" s="17">
        <f t="shared" si="17"/>
        <v>-4484.3300000000017</v>
      </c>
      <c r="CA116" s="17">
        <f t="shared" si="18"/>
        <v>-27011.779999999984</v>
      </c>
      <c r="CB116" s="17">
        <f t="shared" si="19"/>
        <v>-121182.52999999959</v>
      </c>
    </row>
    <row r="117" spans="1:80" x14ac:dyDescent="0.25">
      <c r="A117" t="str">
        <f t="shared" si="22"/>
        <v>EPPA.SD5</v>
      </c>
      <c r="B117" s="1" t="s">
        <v>186</v>
      </c>
      <c r="C117" s="1" t="s">
        <v>185</v>
      </c>
      <c r="D117" s="1" t="s">
        <v>185</v>
      </c>
      <c r="E117" s="17">
        <v>-7440.6199999999953</v>
      </c>
      <c r="F117" s="17">
        <v>-7767.859999999986</v>
      </c>
      <c r="G117" s="17">
        <v>-6962.4799999999814</v>
      </c>
      <c r="H117" s="17">
        <v>-9163.6600000000326</v>
      </c>
      <c r="I117" s="17">
        <v>-27503.950000000186</v>
      </c>
      <c r="J117" s="17">
        <v>-11239.290000000037</v>
      </c>
      <c r="K117" s="17">
        <v>-6018.7000000000698</v>
      </c>
      <c r="L117" s="17">
        <v>-7831.859999999986</v>
      </c>
      <c r="M117" s="17">
        <v>-5625.3000000000466</v>
      </c>
      <c r="N117" s="17">
        <v>-5912.6699999999255</v>
      </c>
      <c r="O117" s="17">
        <v>-6175.6599999999162</v>
      </c>
      <c r="P117" s="17">
        <v>-11485.659999999916</v>
      </c>
      <c r="Q117" s="20">
        <v>-372.03000000000065</v>
      </c>
      <c r="R117" s="20">
        <v>-388.39999999999964</v>
      </c>
      <c r="S117" s="20">
        <v>-348.1299999999992</v>
      </c>
      <c r="T117" s="20">
        <v>-458.19000000000051</v>
      </c>
      <c r="U117" s="20">
        <v>-1375.2000000000044</v>
      </c>
      <c r="V117" s="20">
        <v>-561.97000000000116</v>
      </c>
      <c r="W117" s="20">
        <v>-300.9399999999996</v>
      </c>
      <c r="X117" s="20">
        <v>-391.60000000000036</v>
      </c>
      <c r="Y117" s="20">
        <v>-281.26999999999953</v>
      </c>
      <c r="Z117" s="20">
        <v>-295.63000000000011</v>
      </c>
      <c r="AA117" s="20">
        <v>-308.77999999999975</v>
      </c>
      <c r="AB117" s="20">
        <v>-574.28000000000065</v>
      </c>
      <c r="AC117" s="17">
        <v>-2201.4500000000044</v>
      </c>
      <c r="AD117" s="17">
        <v>-2285.0699999999997</v>
      </c>
      <c r="AE117" s="17">
        <v>-2037.4799999999959</v>
      </c>
      <c r="AF117" s="17">
        <v>-2666.0500000000029</v>
      </c>
      <c r="AG117" s="17">
        <v>-7956.710000000021</v>
      </c>
      <c r="AH117" s="17">
        <v>-3232.3600000000006</v>
      </c>
      <c r="AI117" s="17">
        <v>-1719.8199999999997</v>
      </c>
      <c r="AJ117" s="17">
        <v>-2221.2900000000009</v>
      </c>
      <c r="AK117" s="17">
        <v>-1583.5199999999968</v>
      </c>
      <c r="AL117" s="17">
        <v>-1651.0399999999972</v>
      </c>
      <c r="AM117" s="17">
        <v>-1710.0599999999977</v>
      </c>
      <c r="AN117" s="17">
        <v>-3154.4500000000044</v>
      </c>
      <c r="AO117" s="20">
        <f t="shared" si="23"/>
        <v>-10014.1</v>
      </c>
      <c r="AP117" s="20">
        <f t="shared" si="25"/>
        <v>-10441.329999999985</v>
      </c>
      <c r="AQ117" s="20">
        <f t="shared" si="25"/>
        <v>-9348.0899999999765</v>
      </c>
      <c r="AR117" s="20">
        <f t="shared" si="25"/>
        <v>-12287.900000000036</v>
      </c>
      <c r="AS117" s="20">
        <f t="shared" si="25"/>
        <v>-36835.860000000212</v>
      </c>
      <c r="AT117" s="20">
        <f t="shared" si="25"/>
        <v>-15033.620000000039</v>
      </c>
      <c r="AU117" s="20">
        <f t="shared" si="25"/>
        <v>-8039.4600000000692</v>
      </c>
      <c r="AV117" s="20">
        <f t="shared" si="25"/>
        <v>-10444.749999999987</v>
      </c>
      <c r="AW117" s="20">
        <f t="shared" si="25"/>
        <v>-7490.0900000000429</v>
      </c>
      <c r="AX117" s="20">
        <f t="shared" si="25"/>
        <v>-7859.3399999999228</v>
      </c>
      <c r="AY117" s="20">
        <f t="shared" si="25"/>
        <v>-8194.4999999999127</v>
      </c>
      <c r="AZ117" s="20">
        <f t="shared" si="25"/>
        <v>-15214.389999999921</v>
      </c>
      <c r="BA117" s="17">
        <v>-123.53</v>
      </c>
      <c r="BB117" s="17">
        <v>-128.97</v>
      </c>
      <c r="BC117" s="17">
        <v>-115.6</v>
      </c>
      <c r="BD117" s="17">
        <v>-152.13999999999999</v>
      </c>
      <c r="BE117" s="17">
        <v>-456.64</v>
      </c>
      <c r="BF117" s="17">
        <v>-186.6</v>
      </c>
      <c r="BG117" s="17">
        <v>-99.93</v>
      </c>
      <c r="BH117" s="17">
        <v>-130.03</v>
      </c>
      <c r="BI117" s="17">
        <v>-93.4</v>
      </c>
      <c r="BJ117" s="17">
        <v>-98.17</v>
      </c>
      <c r="BK117" s="17">
        <v>-102.53</v>
      </c>
      <c r="BL117" s="17">
        <v>-190.69</v>
      </c>
      <c r="BM117" s="20">
        <f t="shared" si="24"/>
        <v>-10137.630000000001</v>
      </c>
      <c r="BN117" s="20">
        <f t="shared" si="26"/>
        <v>-10570.299999999985</v>
      </c>
      <c r="BO117" s="20">
        <f t="shared" si="26"/>
        <v>-9463.6899999999769</v>
      </c>
      <c r="BP117" s="20">
        <f t="shared" si="26"/>
        <v>-12440.040000000035</v>
      </c>
      <c r="BQ117" s="20">
        <f t="shared" si="26"/>
        <v>-37292.500000000211</v>
      </c>
      <c r="BR117" s="20">
        <f t="shared" si="26"/>
        <v>-15220.220000000039</v>
      </c>
      <c r="BS117" s="20">
        <f t="shared" si="26"/>
        <v>-8139.3900000000694</v>
      </c>
      <c r="BT117" s="20">
        <f t="shared" si="26"/>
        <v>-10574.779999999988</v>
      </c>
      <c r="BU117" s="20">
        <f t="shared" si="26"/>
        <v>-7583.4900000000425</v>
      </c>
      <c r="BV117" s="20">
        <f t="shared" si="26"/>
        <v>-7957.5099999999229</v>
      </c>
      <c r="BW117" s="20">
        <f t="shared" si="26"/>
        <v>-8297.0299999999133</v>
      </c>
      <c r="BX117" s="20">
        <f t="shared" si="26"/>
        <v>-15405.079999999922</v>
      </c>
      <c r="BY117" s="17">
        <f t="shared" si="16"/>
        <v>-113127.71000000008</v>
      </c>
      <c r="BZ117" s="17">
        <f t="shared" si="17"/>
        <v>-5656.4200000000055</v>
      </c>
      <c r="CA117" s="17">
        <f t="shared" si="18"/>
        <v>-34297.530000000021</v>
      </c>
      <c r="CB117" s="17">
        <f t="shared" si="19"/>
        <v>-153081.66000000012</v>
      </c>
    </row>
    <row r="118" spans="1:80" x14ac:dyDescent="0.25">
      <c r="A118" t="str">
        <f t="shared" si="22"/>
        <v>EPPA.SD6</v>
      </c>
      <c r="B118" s="1" t="s">
        <v>186</v>
      </c>
      <c r="C118" s="1" t="s">
        <v>187</v>
      </c>
      <c r="D118" s="1" t="s">
        <v>187</v>
      </c>
      <c r="E118" s="17">
        <v>-10552.5</v>
      </c>
      <c r="F118" s="17">
        <v>-9316.0300000000279</v>
      </c>
      <c r="G118" s="17">
        <v>-6927.4600000000792</v>
      </c>
      <c r="H118" s="17">
        <v>-9512.7199999999721</v>
      </c>
      <c r="I118" s="17">
        <v>-22877.450000000186</v>
      </c>
      <c r="J118" s="17">
        <v>-10077.079999999958</v>
      </c>
      <c r="K118" s="17">
        <v>-5193.609999999986</v>
      </c>
      <c r="L118" s="17">
        <v>-9195.859999999986</v>
      </c>
      <c r="M118" s="17">
        <v>-6027.7199999999139</v>
      </c>
      <c r="N118" s="17">
        <v>-7311.5799999999581</v>
      </c>
      <c r="O118" s="17">
        <v>-7368.1300000000047</v>
      </c>
      <c r="P118" s="17">
        <v>-11883.959999999963</v>
      </c>
      <c r="Q118" s="20">
        <v>-527.63000000000102</v>
      </c>
      <c r="R118" s="20">
        <v>-465.80000000000109</v>
      </c>
      <c r="S118" s="20">
        <v>-346.3700000000008</v>
      </c>
      <c r="T118" s="20">
        <v>-475.63000000000102</v>
      </c>
      <c r="U118" s="20">
        <v>-1143.8700000000026</v>
      </c>
      <c r="V118" s="20">
        <v>-503.86000000000058</v>
      </c>
      <c r="W118" s="20">
        <v>-259.68000000000029</v>
      </c>
      <c r="X118" s="20">
        <v>-459.78999999999905</v>
      </c>
      <c r="Y118" s="20">
        <v>-301.39000000000033</v>
      </c>
      <c r="Z118" s="20">
        <v>-365.57999999999993</v>
      </c>
      <c r="AA118" s="20">
        <v>-368.40000000000055</v>
      </c>
      <c r="AB118" s="20">
        <v>-594.20000000000073</v>
      </c>
      <c r="AC118" s="17">
        <v>-3122.1499999999942</v>
      </c>
      <c r="AD118" s="17">
        <v>-2740.4899999999907</v>
      </c>
      <c r="AE118" s="17">
        <v>-2027.2200000000012</v>
      </c>
      <c r="AF118" s="17">
        <v>-2767.6100000000006</v>
      </c>
      <c r="AG118" s="17">
        <v>-6618.3000000000175</v>
      </c>
      <c r="AH118" s="17">
        <v>-2898.1100000000006</v>
      </c>
      <c r="AI118" s="17">
        <v>-1484.0500000000029</v>
      </c>
      <c r="AJ118" s="17">
        <v>-2608.1500000000015</v>
      </c>
      <c r="AK118" s="17">
        <v>-1696.8000000000029</v>
      </c>
      <c r="AL118" s="17">
        <v>-2041.6699999999983</v>
      </c>
      <c r="AM118" s="17">
        <v>-2040.260000000002</v>
      </c>
      <c r="AN118" s="17">
        <v>-3263.8399999999965</v>
      </c>
      <c r="AO118" s="20">
        <f t="shared" si="23"/>
        <v>-14202.279999999995</v>
      </c>
      <c r="AP118" s="20">
        <f t="shared" si="25"/>
        <v>-12522.32000000002</v>
      </c>
      <c r="AQ118" s="20">
        <f t="shared" si="25"/>
        <v>-9301.0500000000811</v>
      </c>
      <c r="AR118" s="20">
        <f t="shared" si="25"/>
        <v>-12755.959999999974</v>
      </c>
      <c r="AS118" s="20">
        <f t="shared" si="25"/>
        <v>-30639.620000000206</v>
      </c>
      <c r="AT118" s="20">
        <f t="shared" si="25"/>
        <v>-13479.049999999959</v>
      </c>
      <c r="AU118" s="20">
        <f t="shared" si="25"/>
        <v>-6937.3399999999892</v>
      </c>
      <c r="AV118" s="20">
        <f t="shared" si="25"/>
        <v>-12263.799999999987</v>
      </c>
      <c r="AW118" s="20">
        <f t="shared" si="25"/>
        <v>-8025.9099999999171</v>
      </c>
      <c r="AX118" s="20">
        <f t="shared" si="25"/>
        <v>-9718.8299999999563</v>
      </c>
      <c r="AY118" s="20">
        <f t="shared" si="25"/>
        <v>-9776.7900000000081</v>
      </c>
      <c r="AZ118" s="20">
        <f t="shared" si="25"/>
        <v>-15741.99999999996</v>
      </c>
      <c r="BA118" s="17">
        <v>-175.2</v>
      </c>
      <c r="BB118" s="17">
        <v>-154.66999999999999</v>
      </c>
      <c r="BC118" s="17">
        <v>-115.01</v>
      </c>
      <c r="BD118" s="17">
        <v>-157.94</v>
      </c>
      <c r="BE118" s="17">
        <v>-379.83</v>
      </c>
      <c r="BF118" s="17">
        <v>-167.31</v>
      </c>
      <c r="BG118" s="17">
        <v>-86.23</v>
      </c>
      <c r="BH118" s="17">
        <v>-152.68</v>
      </c>
      <c r="BI118" s="17">
        <v>-100.08</v>
      </c>
      <c r="BJ118" s="17">
        <v>-121.39</v>
      </c>
      <c r="BK118" s="17">
        <v>-122.33</v>
      </c>
      <c r="BL118" s="17">
        <v>-197.31</v>
      </c>
      <c r="BM118" s="20">
        <f t="shared" si="24"/>
        <v>-14377.479999999996</v>
      </c>
      <c r="BN118" s="20">
        <f t="shared" si="26"/>
        <v>-12676.99000000002</v>
      </c>
      <c r="BO118" s="20">
        <f t="shared" si="26"/>
        <v>-9416.0600000000813</v>
      </c>
      <c r="BP118" s="20">
        <f t="shared" si="26"/>
        <v>-12913.899999999974</v>
      </c>
      <c r="BQ118" s="20">
        <f t="shared" si="26"/>
        <v>-31019.450000000208</v>
      </c>
      <c r="BR118" s="20">
        <f t="shared" si="26"/>
        <v>-13646.359999999959</v>
      </c>
      <c r="BS118" s="20">
        <f t="shared" si="26"/>
        <v>-7023.5699999999888</v>
      </c>
      <c r="BT118" s="20">
        <f t="shared" si="26"/>
        <v>-12416.479999999987</v>
      </c>
      <c r="BU118" s="20">
        <f t="shared" si="26"/>
        <v>-8125.989999999917</v>
      </c>
      <c r="BV118" s="20">
        <f t="shared" si="26"/>
        <v>-9840.2199999999557</v>
      </c>
      <c r="BW118" s="20">
        <f t="shared" si="26"/>
        <v>-9899.1200000000081</v>
      </c>
      <c r="BX118" s="20">
        <f t="shared" si="26"/>
        <v>-15939.309999999959</v>
      </c>
      <c r="BY118" s="17">
        <f t="shared" si="16"/>
        <v>-116244.10000000003</v>
      </c>
      <c r="BZ118" s="17">
        <f t="shared" si="17"/>
        <v>-5812.200000000008</v>
      </c>
      <c r="CA118" s="17">
        <f t="shared" si="18"/>
        <v>-35238.630000000012</v>
      </c>
      <c r="CB118" s="17">
        <f t="shared" si="19"/>
        <v>-157294.93000000005</v>
      </c>
    </row>
    <row r="119" spans="1:80" x14ac:dyDescent="0.25">
      <c r="A119" t="str">
        <f t="shared" si="22"/>
        <v>TCN.SH1</v>
      </c>
      <c r="B119" s="1" t="s">
        <v>33</v>
      </c>
      <c r="C119" s="1" t="s">
        <v>188</v>
      </c>
      <c r="D119" s="1" t="s">
        <v>188</v>
      </c>
      <c r="E119" s="17">
        <v>5418.9400000000023</v>
      </c>
      <c r="F119" s="17">
        <v>939.12999999999738</v>
      </c>
      <c r="G119" s="17">
        <v>4360.8699999999953</v>
      </c>
      <c r="H119" s="17">
        <v>5408.929999999993</v>
      </c>
      <c r="I119" s="17">
        <v>17798.949999999953</v>
      </c>
      <c r="J119" s="17">
        <v>8426.210000000021</v>
      </c>
      <c r="K119" s="17">
        <v>5857.6900000000023</v>
      </c>
      <c r="L119" s="17">
        <v>4279.4300000000221</v>
      </c>
      <c r="M119" s="17">
        <v>3594.6199999999953</v>
      </c>
      <c r="N119" s="17">
        <v>3431.5299999999988</v>
      </c>
      <c r="O119" s="17">
        <v>6322.7099999999919</v>
      </c>
      <c r="P119" s="17">
        <v>7805.9199999999837</v>
      </c>
      <c r="Q119" s="20">
        <v>270.94999999999982</v>
      </c>
      <c r="R119" s="20">
        <v>46.960000000000036</v>
      </c>
      <c r="S119" s="20">
        <v>218.03999999999996</v>
      </c>
      <c r="T119" s="20">
        <v>270.4399999999996</v>
      </c>
      <c r="U119" s="20">
        <v>889.95000000000073</v>
      </c>
      <c r="V119" s="20">
        <v>421.31000000000131</v>
      </c>
      <c r="W119" s="20">
        <v>292.88000000000102</v>
      </c>
      <c r="X119" s="20">
        <v>213.97000000000025</v>
      </c>
      <c r="Y119" s="20">
        <v>179.73000000000047</v>
      </c>
      <c r="Z119" s="20">
        <v>171.57999999999993</v>
      </c>
      <c r="AA119" s="20">
        <v>316.1299999999992</v>
      </c>
      <c r="AB119" s="20">
        <v>390.29999999999927</v>
      </c>
      <c r="AC119" s="17">
        <v>1603.2900000000009</v>
      </c>
      <c r="AD119" s="17">
        <v>276.26999999999953</v>
      </c>
      <c r="AE119" s="17">
        <v>1276.1500000000015</v>
      </c>
      <c r="AF119" s="17">
        <v>1573.6599999999962</v>
      </c>
      <c r="AG119" s="17">
        <v>5149.1199999999953</v>
      </c>
      <c r="AH119" s="17">
        <v>2423.3300000000017</v>
      </c>
      <c r="AI119" s="17">
        <v>1673.8099999999977</v>
      </c>
      <c r="AJ119" s="17">
        <v>1213.7400000000052</v>
      </c>
      <c r="AK119" s="17">
        <v>1011.8799999999974</v>
      </c>
      <c r="AL119" s="17">
        <v>958.20999999999913</v>
      </c>
      <c r="AM119" s="17">
        <v>1750.7799999999988</v>
      </c>
      <c r="AN119" s="17">
        <v>2143.8400000000111</v>
      </c>
      <c r="AO119" s="20">
        <f t="shared" si="23"/>
        <v>7293.180000000003</v>
      </c>
      <c r="AP119" s="20">
        <f t="shared" si="25"/>
        <v>1262.3599999999969</v>
      </c>
      <c r="AQ119" s="20">
        <f t="shared" si="25"/>
        <v>5855.0599999999968</v>
      </c>
      <c r="AR119" s="20">
        <f t="shared" si="25"/>
        <v>7253.0299999999888</v>
      </c>
      <c r="AS119" s="20">
        <f t="shared" si="25"/>
        <v>23838.01999999995</v>
      </c>
      <c r="AT119" s="20">
        <f t="shared" si="25"/>
        <v>11270.850000000024</v>
      </c>
      <c r="AU119" s="20">
        <f t="shared" si="25"/>
        <v>7824.380000000001</v>
      </c>
      <c r="AV119" s="20">
        <f t="shared" si="25"/>
        <v>5707.1400000000276</v>
      </c>
      <c r="AW119" s="20">
        <f t="shared" si="25"/>
        <v>4786.2299999999932</v>
      </c>
      <c r="AX119" s="20">
        <f t="shared" si="25"/>
        <v>4561.3199999999979</v>
      </c>
      <c r="AY119" s="20">
        <f t="shared" si="25"/>
        <v>8389.6199999999899</v>
      </c>
      <c r="AZ119" s="20">
        <f t="shared" si="25"/>
        <v>10340.059999999994</v>
      </c>
      <c r="BA119" s="17">
        <v>89.97</v>
      </c>
      <c r="BB119" s="17">
        <v>15.59</v>
      </c>
      <c r="BC119" s="17">
        <v>72.400000000000006</v>
      </c>
      <c r="BD119" s="17">
        <v>89.8</v>
      </c>
      <c r="BE119" s="17">
        <v>295.51</v>
      </c>
      <c r="BF119" s="17">
        <v>139.9</v>
      </c>
      <c r="BG119" s="17">
        <v>97.25</v>
      </c>
      <c r="BH119" s="17">
        <v>71.05</v>
      </c>
      <c r="BI119" s="17">
        <v>59.68</v>
      </c>
      <c r="BJ119" s="17">
        <v>56.97</v>
      </c>
      <c r="BK119" s="17">
        <v>104.97</v>
      </c>
      <c r="BL119" s="17">
        <v>129.6</v>
      </c>
      <c r="BM119" s="20">
        <f t="shared" si="24"/>
        <v>7383.1500000000033</v>
      </c>
      <c r="BN119" s="20">
        <f t="shared" si="26"/>
        <v>1277.9499999999969</v>
      </c>
      <c r="BO119" s="20">
        <f t="shared" si="26"/>
        <v>5927.4599999999964</v>
      </c>
      <c r="BP119" s="20">
        <f t="shared" si="26"/>
        <v>7342.829999999989</v>
      </c>
      <c r="BQ119" s="20">
        <f t="shared" si="26"/>
        <v>24133.529999999948</v>
      </c>
      <c r="BR119" s="20">
        <f t="shared" si="26"/>
        <v>11410.750000000024</v>
      </c>
      <c r="BS119" s="20">
        <f t="shared" si="26"/>
        <v>7921.630000000001</v>
      </c>
      <c r="BT119" s="20">
        <f t="shared" si="26"/>
        <v>5778.1900000000278</v>
      </c>
      <c r="BU119" s="20">
        <f t="shared" si="26"/>
        <v>4845.9099999999935</v>
      </c>
      <c r="BV119" s="20">
        <f t="shared" si="26"/>
        <v>4618.2899999999981</v>
      </c>
      <c r="BW119" s="20">
        <f t="shared" si="26"/>
        <v>8494.5899999999892</v>
      </c>
      <c r="BX119" s="20">
        <f t="shared" si="26"/>
        <v>10469.659999999994</v>
      </c>
      <c r="BY119" s="17">
        <f t="shared" si="16"/>
        <v>73644.929999999964</v>
      </c>
      <c r="BZ119" s="17">
        <f t="shared" si="17"/>
        <v>3682.2400000000016</v>
      </c>
      <c r="CA119" s="17">
        <f t="shared" si="18"/>
        <v>22276.770000000008</v>
      </c>
      <c r="CB119" s="17">
        <f t="shared" si="19"/>
        <v>99603.939999999959</v>
      </c>
    </row>
    <row r="120" spans="1:80" x14ac:dyDescent="0.25">
      <c r="A120" t="str">
        <f t="shared" si="22"/>
        <v>TCN.SH2</v>
      </c>
      <c r="B120" s="1" t="s">
        <v>33</v>
      </c>
      <c r="C120" s="1" t="s">
        <v>189</v>
      </c>
      <c r="D120" s="1" t="s">
        <v>189</v>
      </c>
      <c r="E120" s="17">
        <v>7373.0899999999965</v>
      </c>
      <c r="F120" s="17">
        <v>7286.8500000000349</v>
      </c>
      <c r="G120" s="17">
        <v>2543.1300000000047</v>
      </c>
      <c r="H120" s="17">
        <v>5974.3699999999953</v>
      </c>
      <c r="I120" s="17">
        <v>17015.210000000079</v>
      </c>
      <c r="J120" s="17">
        <v>10087.849999999977</v>
      </c>
      <c r="K120" s="17">
        <v>6727.8999999999651</v>
      </c>
      <c r="L120" s="17">
        <v>6022.3299999999872</v>
      </c>
      <c r="M120" s="17">
        <v>4592.3099999999977</v>
      </c>
      <c r="N120" s="17">
        <v>4701.2799999999988</v>
      </c>
      <c r="O120" s="17">
        <v>7047.6300000000047</v>
      </c>
      <c r="P120" s="17">
        <v>9283.1900000000023</v>
      </c>
      <c r="Q120" s="20">
        <v>368.64999999999964</v>
      </c>
      <c r="R120" s="20">
        <v>364.34000000000015</v>
      </c>
      <c r="S120" s="20">
        <v>127.14999999999964</v>
      </c>
      <c r="T120" s="20">
        <v>298.71999999999935</v>
      </c>
      <c r="U120" s="20">
        <v>850.76000000000204</v>
      </c>
      <c r="V120" s="20">
        <v>504.39999999999782</v>
      </c>
      <c r="W120" s="20">
        <v>336.40000000000146</v>
      </c>
      <c r="X120" s="20">
        <v>301.11999999999898</v>
      </c>
      <c r="Y120" s="20">
        <v>229.61999999999898</v>
      </c>
      <c r="Z120" s="20">
        <v>235.05999999999949</v>
      </c>
      <c r="AA120" s="20">
        <v>352.3799999999992</v>
      </c>
      <c r="AB120" s="20">
        <v>464.15999999999985</v>
      </c>
      <c r="AC120" s="17">
        <v>2181.4700000000012</v>
      </c>
      <c r="AD120" s="17">
        <v>2143.570000000007</v>
      </c>
      <c r="AE120" s="17">
        <v>744.20999999999913</v>
      </c>
      <c r="AF120" s="17">
        <v>1738.1699999999983</v>
      </c>
      <c r="AG120" s="17">
        <v>4922.390000000014</v>
      </c>
      <c r="AH120" s="17">
        <v>2901.2099999999919</v>
      </c>
      <c r="AI120" s="17">
        <v>1922.4700000000012</v>
      </c>
      <c r="AJ120" s="17">
        <v>1708.0599999999977</v>
      </c>
      <c r="AK120" s="17">
        <v>1292.7300000000032</v>
      </c>
      <c r="AL120" s="17">
        <v>1312.7699999999968</v>
      </c>
      <c r="AM120" s="17">
        <v>1951.5099999999948</v>
      </c>
      <c r="AN120" s="17">
        <v>2549.5599999999977</v>
      </c>
      <c r="AO120" s="20">
        <f t="shared" si="23"/>
        <v>9923.2099999999973</v>
      </c>
      <c r="AP120" s="20">
        <f t="shared" si="25"/>
        <v>9794.7600000000421</v>
      </c>
      <c r="AQ120" s="20">
        <f t="shared" si="25"/>
        <v>3414.4900000000034</v>
      </c>
      <c r="AR120" s="20">
        <f t="shared" si="25"/>
        <v>8011.2599999999929</v>
      </c>
      <c r="AS120" s="20">
        <f t="shared" si="25"/>
        <v>22788.360000000095</v>
      </c>
      <c r="AT120" s="20">
        <f t="shared" si="25"/>
        <v>13493.459999999966</v>
      </c>
      <c r="AU120" s="20">
        <f t="shared" si="25"/>
        <v>8986.7699999999677</v>
      </c>
      <c r="AV120" s="20">
        <f t="shared" si="25"/>
        <v>8031.5099999999838</v>
      </c>
      <c r="AW120" s="20">
        <f t="shared" si="25"/>
        <v>6114.66</v>
      </c>
      <c r="AX120" s="20">
        <f t="shared" si="25"/>
        <v>6249.1099999999951</v>
      </c>
      <c r="AY120" s="20">
        <f t="shared" si="25"/>
        <v>9351.5199999999986</v>
      </c>
      <c r="AZ120" s="20">
        <f t="shared" si="25"/>
        <v>12296.91</v>
      </c>
      <c r="BA120" s="17">
        <v>122.41</v>
      </c>
      <c r="BB120" s="17">
        <v>120.98</v>
      </c>
      <c r="BC120" s="17">
        <v>42.22</v>
      </c>
      <c r="BD120" s="17">
        <v>99.19</v>
      </c>
      <c r="BE120" s="17">
        <v>282.5</v>
      </c>
      <c r="BF120" s="17">
        <v>167.49</v>
      </c>
      <c r="BG120" s="17">
        <v>111.7</v>
      </c>
      <c r="BH120" s="17">
        <v>99.99</v>
      </c>
      <c r="BI120" s="17">
        <v>76.239999999999995</v>
      </c>
      <c r="BJ120" s="17">
        <v>78.05</v>
      </c>
      <c r="BK120" s="17">
        <v>117.01</v>
      </c>
      <c r="BL120" s="17">
        <v>154.13</v>
      </c>
      <c r="BM120" s="20">
        <f t="shared" si="24"/>
        <v>10045.619999999997</v>
      </c>
      <c r="BN120" s="20">
        <f t="shared" si="26"/>
        <v>9915.7400000000416</v>
      </c>
      <c r="BO120" s="20">
        <f t="shared" si="26"/>
        <v>3456.7100000000032</v>
      </c>
      <c r="BP120" s="20">
        <f t="shared" si="26"/>
        <v>8110.4499999999925</v>
      </c>
      <c r="BQ120" s="20">
        <f t="shared" si="26"/>
        <v>23070.860000000095</v>
      </c>
      <c r="BR120" s="20">
        <f t="shared" si="26"/>
        <v>13660.949999999966</v>
      </c>
      <c r="BS120" s="20">
        <f t="shared" si="26"/>
        <v>9098.4699999999684</v>
      </c>
      <c r="BT120" s="20">
        <f t="shared" si="26"/>
        <v>8131.4999999999836</v>
      </c>
      <c r="BU120" s="20">
        <f t="shared" si="26"/>
        <v>6190.9</v>
      </c>
      <c r="BV120" s="20">
        <f t="shared" si="26"/>
        <v>6327.1599999999953</v>
      </c>
      <c r="BW120" s="20">
        <f t="shared" si="26"/>
        <v>9468.5299999999988</v>
      </c>
      <c r="BX120" s="20">
        <f t="shared" si="26"/>
        <v>12451.039999999999</v>
      </c>
      <c r="BY120" s="17">
        <f t="shared" si="16"/>
        <v>88655.140000000043</v>
      </c>
      <c r="BZ120" s="17">
        <f t="shared" si="17"/>
        <v>4432.7599999999966</v>
      </c>
      <c r="CA120" s="17">
        <f t="shared" si="18"/>
        <v>26840.030000000006</v>
      </c>
      <c r="CB120" s="17">
        <f t="shared" si="19"/>
        <v>119927.93000000002</v>
      </c>
    </row>
    <row r="121" spans="1:80" x14ac:dyDescent="0.25">
      <c r="A121" t="str">
        <f t="shared" si="22"/>
        <v>CECI.BCHIMP</v>
      </c>
      <c r="B121" s="1" t="s">
        <v>190</v>
      </c>
      <c r="C121" s="1" t="s">
        <v>845</v>
      </c>
      <c r="D121" s="1" t="s">
        <v>21</v>
      </c>
      <c r="E121" s="17">
        <v>0</v>
      </c>
      <c r="F121" s="17">
        <v>0</v>
      </c>
      <c r="G121" s="17">
        <v>0</v>
      </c>
      <c r="H121" s="17">
        <v>0</v>
      </c>
      <c r="I121" s="17">
        <v>0</v>
      </c>
      <c r="J121" s="17">
        <v>0</v>
      </c>
      <c r="K121" s="17">
        <v>0</v>
      </c>
      <c r="L121" s="17">
        <v>0</v>
      </c>
      <c r="M121" s="17">
        <v>0.16000000000000369</v>
      </c>
      <c r="N121" s="17">
        <v>1.8199999999999932</v>
      </c>
      <c r="O121" s="17">
        <v>1.6899999999999977</v>
      </c>
      <c r="P121" s="17">
        <v>0</v>
      </c>
      <c r="Q121" s="20">
        <v>0</v>
      </c>
      <c r="R121" s="20">
        <v>0</v>
      </c>
      <c r="S121" s="20">
        <v>0</v>
      </c>
      <c r="T121" s="20">
        <v>0</v>
      </c>
      <c r="U121" s="20">
        <v>0</v>
      </c>
      <c r="V121" s="20">
        <v>0</v>
      </c>
      <c r="W121" s="20">
        <v>0</v>
      </c>
      <c r="X121" s="20">
        <v>0</v>
      </c>
      <c r="Y121" s="20">
        <v>1.0000000000000009E-2</v>
      </c>
      <c r="Z121" s="20">
        <v>8.9999999999999858E-2</v>
      </c>
      <c r="AA121" s="20">
        <v>8.9999999999999858E-2</v>
      </c>
      <c r="AB121" s="20">
        <v>0</v>
      </c>
      <c r="AC121" s="17">
        <v>0</v>
      </c>
      <c r="AD121" s="17">
        <v>0</v>
      </c>
      <c r="AE121" s="17">
        <v>0</v>
      </c>
      <c r="AF121" s="17">
        <v>0</v>
      </c>
      <c r="AG121" s="17">
        <v>0</v>
      </c>
      <c r="AH121" s="17">
        <v>0</v>
      </c>
      <c r="AI121" s="17">
        <v>0</v>
      </c>
      <c r="AJ121" s="17">
        <v>0</v>
      </c>
      <c r="AK121" s="17">
        <v>4.9999999999999822E-2</v>
      </c>
      <c r="AL121" s="17">
        <v>0.51000000000000512</v>
      </c>
      <c r="AM121" s="17">
        <v>0.46999999999999886</v>
      </c>
      <c r="AN121" s="17">
        <v>0</v>
      </c>
      <c r="AO121" s="20">
        <f t="shared" si="23"/>
        <v>0</v>
      </c>
      <c r="AP121" s="20">
        <f t="shared" si="25"/>
        <v>0</v>
      </c>
      <c r="AQ121" s="20">
        <f t="shared" si="25"/>
        <v>0</v>
      </c>
      <c r="AR121" s="20">
        <f t="shared" si="25"/>
        <v>0</v>
      </c>
      <c r="AS121" s="20">
        <f t="shared" si="25"/>
        <v>0</v>
      </c>
      <c r="AT121" s="20">
        <f t="shared" si="25"/>
        <v>0</v>
      </c>
      <c r="AU121" s="20">
        <f t="shared" si="25"/>
        <v>0</v>
      </c>
      <c r="AV121" s="20">
        <f t="shared" si="25"/>
        <v>0</v>
      </c>
      <c r="AW121" s="20">
        <f t="shared" si="25"/>
        <v>0.22000000000000353</v>
      </c>
      <c r="AX121" s="20">
        <f t="shared" si="25"/>
        <v>2.4199999999999982</v>
      </c>
      <c r="AY121" s="20">
        <f t="shared" si="25"/>
        <v>2.2499999999999964</v>
      </c>
      <c r="AZ121" s="20">
        <f t="shared" si="25"/>
        <v>0</v>
      </c>
      <c r="BA121" s="17">
        <v>0</v>
      </c>
      <c r="BB121" s="17">
        <v>0</v>
      </c>
      <c r="BC121" s="17">
        <v>0</v>
      </c>
      <c r="BD121" s="17">
        <v>0</v>
      </c>
      <c r="BE121" s="17">
        <v>0</v>
      </c>
      <c r="BF121" s="17">
        <v>0</v>
      </c>
      <c r="BG121" s="17">
        <v>0</v>
      </c>
      <c r="BH121" s="17">
        <v>0</v>
      </c>
      <c r="BI121" s="17">
        <v>0</v>
      </c>
      <c r="BJ121" s="17">
        <v>0.03</v>
      </c>
      <c r="BK121" s="17">
        <v>0.03</v>
      </c>
      <c r="BL121" s="17">
        <v>0</v>
      </c>
      <c r="BM121" s="20">
        <f t="shared" si="24"/>
        <v>0</v>
      </c>
      <c r="BN121" s="20">
        <f t="shared" si="26"/>
        <v>0</v>
      </c>
      <c r="BO121" s="20">
        <f t="shared" si="26"/>
        <v>0</v>
      </c>
      <c r="BP121" s="20">
        <f t="shared" si="26"/>
        <v>0</v>
      </c>
      <c r="BQ121" s="20">
        <f t="shared" si="26"/>
        <v>0</v>
      </c>
      <c r="BR121" s="20">
        <f t="shared" si="26"/>
        <v>0</v>
      </c>
      <c r="BS121" s="20">
        <f t="shared" si="26"/>
        <v>0</v>
      </c>
      <c r="BT121" s="20">
        <f t="shared" si="26"/>
        <v>0</v>
      </c>
      <c r="BU121" s="20">
        <f t="shared" si="26"/>
        <v>0.22000000000000353</v>
      </c>
      <c r="BV121" s="20">
        <f t="shared" si="26"/>
        <v>2.449999999999998</v>
      </c>
      <c r="BW121" s="20">
        <f t="shared" si="26"/>
        <v>2.2799999999999963</v>
      </c>
      <c r="BX121" s="20">
        <f t="shared" si="26"/>
        <v>0</v>
      </c>
      <c r="BY121" s="17">
        <f t="shared" si="16"/>
        <v>3.6699999999999946</v>
      </c>
      <c r="BZ121" s="17">
        <f t="shared" si="17"/>
        <v>0.18999999999999972</v>
      </c>
      <c r="CA121" s="17">
        <f t="shared" si="18"/>
        <v>1.0900000000000039</v>
      </c>
      <c r="CB121" s="17">
        <f t="shared" si="19"/>
        <v>4.9499999999999975</v>
      </c>
    </row>
    <row r="122" spans="1:80" x14ac:dyDescent="0.25">
      <c r="A122" t="str">
        <f t="shared" si="22"/>
        <v>SHEL.SHCG</v>
      </c>
      <c r="B122" s="1" t="s">
        <v>178</v>
      </c>
      <c r="C122" s="1" t="s">
        <v>191</v>
      </c>
      <c r="D122" s="1" t="s">
        <v>191</v>
      </c>
      <c r="E122" s="17">
        <v>18.460000000000008</v>
      </c>
      <c r="F122" s="17">
        <v>132.35000000000002</v>
      </c>
      <c r="G122" s="17">
        <v>142.98000000000025</v>
      </c>
      <c r="H122" s="17">
        <v>143.11999999999989</v>
      </c>
      <c r="I122" s="17">
        <v>83.689999999999941</v>
      </c>
      <c r="J122" s="17">
        <v>48.579999999999984</v>
      </c>
      <c r="K122" s="17">
        <v>12.599999999999994</v>
      </c>
      <c r="L122" s="17">
        <v>23.009999999999991</v>
      </c>
      <c r="M122" s="17">
        <v>141.23000000000002</v>
      </c>
      <c r="N122" s="17">
        <v>46.669999999999959</v>
      </c>
      <c r="O122" s="17">
        <v>0</v>
      </c>
      <c r="P122" s="17">
        <v>0.1100000000000001</v>
      </c>
      <c r="Q122" s="20">
        <v>0.93000000000000016</v>
      </c>
      <c r="R122" s="20">
        <v>6.620000000000001</v>
      </c>
      <c r="S122" s="20">
        <v>7.1500000000000021</v>
      </c>
      <c r="T122" s="20">
        <v>7.16</v>
      </c>
      <c r="U122" s="20">
        <v>4.18</v>
      </c>
      <c r="V122" s="20">
        <v>2.42</v>
      </c>
      <c r="W122" s="20">
        <v>0.62999999999999989</v>
      </c>
      <c r="X122" s="20">
        <v>1.1499999999999995</v>
      </c>
      <c r="Y122" s="20">
        <v>7.0699999999999932</v>
      </c>
      <c r="Z122" s="20">
        <v>2.33</v>
      </c>
      <c r="AA122" s="20">
        <v>0</v>
      </c>
      <c r="AB122" s="20">
        <v>0</v>
      </c>
      <c r="AC122" s="17">
        <v>5.4600000000000009</v>
      </c>
      <c r="AD122" s="17">
        <v>38.929999999999978</v>
      </c>
      <c r="AE122" s="17">
        <v>41.84</v>
      </c>
      <c r="AF122" s="17">
        <v>41.629999999999995</v>
      </c>
      <c r="AG122" s="17">
        <v>24.210000000000008</v>
      </c>
      <c r="AH122" s="17">
        <v>13.970000000000006</v>
      </c>
      <c r="AI122" s="17">
        <v>3.6000000000000014</v>
      </c>
      <c r="AJ122" s="17">
        <v>6.519999999999996</v>
      </c>
      <c r="AK122" s="17">
        <v>39.759999999999991</v>
      </c>
      <c r="AL122" s="17">
        <v>13.040000000000006</v>
      </c>
      <c r="AM122" s="17">
        <v>0</v>
      </c>
      <c r="AN122" s="17">
        <v>0.03</v>
      </c>
      <c r="AO122" s="20">
        <f t="shared" si="23"/>
        <v>24.850000000000009</v>
      </c>
      <c r="AP122" s="20">
        <f t="shared" si="25"/>
        <v>177.9</v>
      </c>
      <c r="AQ122" s="20">
        <f t="shared" si="25"/>
        <v>191.97000000000025</v>
      </c>
      <c r="AR122" s="20">
        <f t="shared" si="25"/>
        <v>191.90999999999988</v>
      </c>
      <c r="AS122" s="20">
        <f t="shared" si="25"/>
        <v>112.07999999999996</v>
      </c>
      <c r="AT122" s="20">
        <f t="shared" si="25"/>
        <v>64.97</v>
      </c>
      <c r="AU122" s="20">
        <f t="shared" si="25"/>
        <v>16.829999999999995</v>
      </c>
      <c r="AV122" s="20">
        <f t="shared" si="25"/>
        <v>30.679999999999986</v>
      </c>
      <c r="AW122" s="20">
        <f t="shared" si="25"/>
        <v>188.06</v>
      </c>
      <c r="AX122" s="20">
        <f t="shared" si="25"/>
        <v>62.039999999999964</v>
      </c>
      <c r="AY122" s="20">
        <f t="shared" si="25"/>
        <v>0</v>
      </c>
      <c r="AZ122" s="20">
        <f t="shared" si="25"/>
        <v>0.1400000000000001</v>
      </c>
      <c r="BA122" s="17">
        <v>0.31</v>
      </c>
      <c r="BB122" s="17">
        <v>2.2000000000000002</v>
      </c>
      <c r="BC122" s="17">
        <v>2.37</v>
      </c>
      <c r="BD122" s="17">
        <v>2.38</v>
      </c>
      <c r="BE122" s="17">
        <v>1.39</v>
      </c>
      <c r="BF122" s="17">
        <v>0.81</v>
      </c>
      <c r="BG122" s="17">
        <v>0.21</v>
      </c>
      <c r="BH122" s="17">
        <v>0.38</v>
      </c>
      <c r="BI122" s="17">
        <v>2.34</v>
      </c>
      <c r="BJ122" s="17">
        <v>0.77</v>
      </c>
      <c r="BK122" s="17">
        <v>0</v>
      </c>
      <c r="BL122" s="17">
        <v>0</v>
      </c>
      <c r="BM122" s="20">
        <f t="shared" si="24"/>
        <v>25.160000000000007</v>
      </c>
      <c r="BN122" s="20">
        <f t="shared" si="26"/>
        <v>180.1</v>
      </c>
      <c r="BO122" s="20">
        <f t="shared" si="26"/>
        <v>194.34000000000026</v>
      </c>
      <c r="BP122" s="20">
        <f t="shared" si="26"/>
        <v>194.28999999999988</v>
      </c>
      <c r="BQ122" s="20">
        <f t="shared" si="26"/>
        <v>113.46999999999996</v>
      </c>
      <c r="BR122" s="20">
        <f t="shared" si="26"/>
        <v>65.78</v>
      </c>
      <c r="BS122" s="20">
        <f t="shared" si="26"/>
        <v>17.039999999999996</v>
      </c>
      <c r="BT122" s="20">
        <f t="shared" si="26"/>
        <v>31.059999999999985</v>
      </c>
      <c r="BU122" s="20">
        <f t="shared" si="26"/>
        <v>190.4</v>
      </c>
      <c r="BV122" s="20">
        <f t="shared" si="26"/>
        <v>62.809999999999967</v>
      </c>
      <c r="BW122" s="20">
        <f t="shared" si="26"/>
        <v>0</v>
      </c>
      <c r="BX122" s="20">
        <f t="shared" si="26"/>
        <v>0.1400000000000001</v>
      </c>
      <c r="BY122" s="17">
        <f t="shared" si="16"/>
        <v>792.80000000000007</v>
      </c>
      <c r="BZ122" s="17">
        <f t="shared" si="17"/>
        <v>39.639999999999986</v>
      </c>
      <c r="CA122" s="17">
        <f t="shared" si="18"/>
        <v>242.14999999999998</v>
      </c>
      <c r="CB122" s="17">
        <f t="shared" si="19"/>
        <v>1074.5899999999999</v>
      </c>
    </row>
    <row r="123" spans="1:80" x14ac:dyDescent="0.25">
      <c r="A123" t="str">
        <f t="shared" si="22"/>
        <v>CECI.BCHEXP</v>
      </c>
      <c r="B123" s="1" t="s">
        <v>190</v>
      </c>
      <c r="C123" s="1" t="s">
        <v>846</v>
      </c>
      <c r="D123" s="1" t="s">
        <v>28</v>
      </c>
      <c r="E123" s="17">
        <v>0</v>
      </c>
      <c r="F123" s="17">
        <v>0</v>
      </c>
      <c r="G123" s="17">
        <v>0</v>
      </c>
      <c r="H123" s="17">
        <v>0</v>
      </c>
      <c r="I123" s="17">
        <v>0</v>
      </c>
      <c r="J123" s="17">
        <v>0</v>
      </c>
      <c r="K123" s="17">
        <v>0</v>
      </c>
      <c r="L123" s="17">
        <v>0</v>
      </c>
      <c r="M123" s="17">
        <v>0</v>
      </c>
      <c r="N123" s="17">
        <v>0</v>
      </c>
      <c r="O123" s="17">
        <v>0</v>
      </c>
      <c r="P123" s="17">
        <v>0</v>
      </c>
      <c r="Q123" s="20">
        <v>0</v>
      </c>
      <c r="R123" s="20">
        <v>0</v>
      </c>
      <c r="S123" s="20">
        <v>0</v>
      </c>
      <c r="T123" s="20">
        <v>0</v>
      </c>
      <c r="U123" s="20">
        <v>0</v>
      </c>
      <c r="V123" s="20">
        <v>0</v>
      </c>
      <c r="W123" s="20">
        <v>0</v>
      </c>
      <c r="X123" s="20">
        <v>0</v>
      </c>
      <c r="Y123" s="20">
        <v>0</v>
      </c>
      <c r="Z123" s="20">
        <v>0</v>
      </c>
      <c r="AA123" s="20">
        <v>0</v>
      </c>
      <c r="AB123" s="20">
        <v>0</v>
      </c>
      <c r="AC123" s="17">
        <v>0</v>
      </c>
      <c r="AD123" s="17">
        <v>0</v>
      </c>
      <c r="AE123" s="17">
        <v>0</v>
      </c>
      <c r="AF123" s="17">
        <v>0</v>
      </c>
      <c r="AG123" s="17">
        <v>0</v>
      </c>
      <c r="AH123" s="17">
        <v>0</v>
      </c>
      <c r="AI123" s="17">
        <v>0</v>
      </c>
      <c r="AJ123" s="17">
        <v>0</v>
      </c>
      <c r="AK123" s="17">
        <v>0</v>
      </c>
      <c r="AL123" s="17">
        <v>0</v>
      </c>
      <c r="AM123" s="17">
        <v>0</v>
      </c>
      <c r="AN123" s="17">
        <v>0</v>
      </c>
      <c r="AO123" s="20">
        <f t="shared" si="23"/>
        <v>0</v>
      </c>
      <c r="AP123" s="20">
        <f t="shared" si="25"/>
        <v>0</v>
      </c>
      <c r="AQ123" s="20">
        <f t="shared" si="25"/>
        <v>0</v>
      </c>
      <c r="AR123" s="20">
        <f t="shared" si="25"/>
        <v>0</v>
      </c>
      <c r="AS123" s="20">
        <f t="shared" si="25"/>
        <v>0</v>
      </c>
      <c r="AT123" s="20">
        <f t="shared" si="25"/>
        <v>0</v>
      </c>
      <c r="AU123" s="20">
        <f t="shared" si="25"/>
        <v>0</v>
      </c>
      <c r="AV123" s="20">
        <f t="shared" si="25"/>
        <v>0</v>
      </c>
      <c r="AW123" s="20">
        <f t="shared" si="25"/>
        <v>0</v>
      </c>
      <c r="AX123" s="20">
        <f t="shared" si="25"/>
        <v>0</v>
      </c>
      <c r="AY123" s="20">
        <f t="shared" si="25"/>
        <v>0</v>
      </c>
      <c r="AZ123" s="20">
        <f t="shared" si="25"/>
        <v>0</v>
      </c>
      <c r="BA123" s="17">
        <v>0</v>
      </c>
      <c r="BB123" s="17">
        <v>0</v>
      </c>
      <c r="BC123" s="17">
        <v>0</v>
      </c>
      <c r="BD123" s="17">
        <v>0</v>
      </c>
      <c r="BE123" s="17">
        <v>0</v>
      </c>
      <c r="BF123" s="17">
        <v>0</v>
      </c>
      <c r="BG123" s="17">
        <v>0</v>
      </c>
      <c r="BH123" s="17">
        <v>0</v>
      </c>
      <c r="BI123" s="17">
        <v>0</v>
      </c>
      <c r="BJ123" s="17">
        <v>0</v>
      </c>
      <c r="BK123" s="17">
        <v>0</v>
      </c>
      <c r="BL123" s="17">
        <v>0</v>
      </c>
      <c r="BM123" s="20">
        <f t="shared" si="24"/>
        <v>0</v>
      </c>
      <c r="BN123" s="20">
        <f t="shared" si="26"/>
        <v>0</v>
      </c>
      <c r="BO123" s="20">
        <f t="shared" si="26"/>
        <v>0</v>
      </c>
      <c r="BP123" s="20">
        <f t="shared" si="26"/>
        <v>0</v>
      </c>
      <c r="BQ123" s="20">
        <f t="shared" si="26"/>
        <v>0</v>
      </c>
      <c r="BR123" s="20">
        <f t="shared" si="26"/>
        <v>0</v>
      </c>
      <c r="BS123" s="20">
        <f t="shared" si="26"/>
        <v>0</v>
      </c>
      <c r="BT123" s="20">
        <f t="shared" si="26"/>
        <v>0</v>
      </c>
      <c r="BU123" s="20">
        <f t="shared" si="26"/>
        <v>0</v>
      </c>
      <c r="BV123" s="20">
        <f t="shared" si="26"/>
        <v>0</v>
      </c>
      <c r="BW123" s="20">
        <f t="shared" si="26"/>
        <v>0</v>
      </c>
      <c r="BX123" s="20">
        <f t="shared" si="26"/>
        <v>0</v>
      </c>
      <c r="BY123" s="17">
        <f t="shared" si="16"/>
        <v>0</v>
      </c>
      <c r="BZ123" s="17">
        <f t="shared" si="17"/>
        <v>0</v>
      </c>
      <c r="CA123" s="17">
        <f t="shared" si="18"/>
        <v>0</v>
      </c>
      <c r="CB123" s="17">
        <f t="shared" si="19"/>
        <v>0</v>
      </c>
    </row>
    <row r="124" spans="1:80" x14ac:dyDescent="0.25">
      <c r="A124" t="str">
        <f t="shared" si="22"/>
        <v>NESI.BCHIMP</v>
      </c>
      <c r="B124" s="1" t="s">
        <v>194</v>
      </c>
      <c r="C124" s="1" t="s">
        <v>195</v>
      </c>
      <c r="D124" s="1" t="s">
        <v>21</v>
      </c>
      <c r="E124" s="17">
        <v>19.360000000000582</v>
      </c>
      <c r="F124" s="17">
        <v>11.799999999999727</v>
      </c>
      <c r="G124" s="17">
        <v>25.140000000000327</v>
      </c>
      <c r="H124" s="17">
        <v>82.94999999999709</v>
      </c>
      <c r="I124" s="17">
        <v>566.22000000000116</v>
      </c>
      <c r="J124" s="17">
        <v>339.31999999999971</v>
      </c>
      <c r="K124" s="17">
        <v>114.25</v>
      </c>
      <c r="L124" s="17">
        <v>42.260000000000218</v>
      </c>
      <c r="M124" s="17">
        <v>10.370000000000118</v>
      </c>
      <c r="N124" s="17">
        <v>16</v>
      </c>
      <c r="O124" s="17">
        <v>191.05999999999767</v>
      </c>
      <c r="P124" s="17">
        <v>316.81999999999243</v>
      </c>
      <c r="Q124" s="20">
        <v>0.96999999999999886</v>
      </c>
      <c r="R124" s="20">
        <v>0.59000000000000341</v>
      </c>
      <c r="S124" s="20">
        <v>1.2599999999999909</v>
      </c>
      <c r="T124" s="20">
        <v>4.1500000000000341</v>
      </c>
      <c r="U124" s="20">
        <v>28.309999999999945</v>
      </c>
      <c r="V124" s="20">
        <v>16.970000000000027</v>
      </c>
      <c r="W124" s="20">
        <v>5.7099999999999227</v>
      </c>
      <c r="X124" s="20">
        <v>2.1100000000000136</v>
      </c>
      <c r="Y124" s="20">
        <v>0.51999999999999602</v>
      </c>
      <c r="Z124" s="20">
        <v>0.79999999999999716</v>
      </c>
      <c r="AA124" s="20">
        <v>9.5500000000001819</v>
      </c>
      <c r="AB124" s="20">
        <v>15.849999999999909</v>
      </c>
      <c r="AC124" s="17">
        <v>5.7300000000000182</v>
      </c>
      <c r="AD124" s="17">
        <v>3.4800000000000182</v>
      </c>
      <c r="AE124" s="17">
        <v>7.3600000000000136</v>
      </c>
      <c r="AF124" s="17">
        <v>24.139999999999873</v>
      </c>
      <c r="AG124" s="17">
        <v>163.81000000000131</v>
      </c>
      <c r="AH124" s="17">
        <v>97.590000000000146</v>
      </c>
      <c r="AI124" s="17">
        <v>32.640000000000327</v>
      </c>
      <c r="AJ124" s="17">
        <v>11.989999999999782</v>
      </c>
      <c r="AK124" s="17">
        <v>2.9200000000000159</v>
      </c>
      <c r="AL124" s="17">
        <v>4.4700000000000273</v>
      </c>
      <c r="AM124" s="17">
        <v>52.909999999999854</v>
      </c>
      <c r="AN124" s="17">
        <v>87.010000000000218</v>
      </c>
      <c r="AO124" s="20">
        <f t="shared" si="23"/>
        <v>26.060000000000599</v>
      </c>
      <c r="AP124" s="20">
        <f t="shared" si="25"/>
        <v>15.869999999999749</v>
      </c>
      <c r="AQ124" s="20">
        <f t="shared" si="25"/>
        <v>33.760000000000332</v>
      </c>
      <c r="AR124" s="20">
        <f t="shared" si="25"/>
        <v>111.239999999997</v>
      </c>
      <c r="AS124" s="20">
        <f t="shared" si="25"/>
        <v>758.34000000000242</v>
      </c>
      <c r="AT124" s="20">
        <f t="shared" si="25"/>
        <v>453.87999999999988</v>
      </c>
      <c r="AU124" s="20">
        <f t="shared" si="25"/>
        <v>152.60000000000025</v>
      </c>
      <c r="AV124" s="20">
        <f t="shared" si="25"/>
        <v>56.360000000000014</v>
      </c>
      <c r="AW124" s="20">
        <f t="shared" si="25"/>
        <v>13.81000000000013</v>
      </c>
      <c r="AX124" s="20">
        <f t="shared" si="25"/>
        <v>21.270000000000024</v>
      </c>
      <c r="AY124" s="20">
        <f t="shared" si="25"/>
        <v>253.51999999999771</v>
      </c>
      <c r="AZ124" s="20">
        <f t="shared" si="25"/>
        <v>419.67999999999256</v>
      </c>
      <c r="BA124" s="17">
        <v>0.32</v>
      </c>
      <c r="BB124" s="17">
        <v>0.2</v>
      </c>
      <c r="BC124" s="17">
        <v>0.42</v>
      </c>
      <c r="BD124" s="17">
        <v>1.38</v>
      </c>
      <c r="BE124" s="17">
        <v>9.4</v>
      </c>
      <c r="BF124" s="17">
        <v>5.63</v>
      </c>
      <c r="BG124" s="17">
        <v>1.9</v>
      </c>
      <c r="BH124" s="17">
        <v>0.7</v>
      </c>
      <c r="BI124" s="17">
        <v>0.17</v>
      </c>
      <c r="BJ124" s="17">
        <v>0.27</v>
      </c>
      <c r="BK124" s="17">
        <v>3.17</v>
      </c>
      <c r="BL124" s="17">
        <v>5.26</v>
      </c>
      <c r="BM124" s="20">
        <f t="shared" si="24"/>
        <v>26.380000000000599</v>
      </c>
      <c r="BN124" s="20">
        <f t="shared" si="26"/>
        <v>16.069999999999748</v>
      </c>
      <c r="BO124" s="20">
        <f t="shared" si="26"/>
        <v>34.180000000000334</v>
      </c>
      <c r="BP124" s="20">
        <f t="shared" si="26"/>
        <v>112.61999999999699</v>
      </c>
      <c r="BQ124" s="20">
        <f t="shared" si="26"/>
        <v>767.7400000000024</v>
      </c>
      <c r="BR124" s="20">
        <f t="shared" si="26"/>
        <v>459.50999999999988</v>
      </c>
      <c r="BS124" s="20">
        <f t="shared" si="26"/>
        <v>154.50000000000026</v>
      </c>
      <c r="BT124" s="20">
        <f t="shared" si="26"/>
        <v>57.060000000000016</v>
      </c>
      <c r="BU124" s="20">
        <f t="shared" si="26"/>
        <v>13.98000000000013</v>
      </c>
      <c r="BV124" s="20">
        <f t="shared" si="26"/>
        <v>21.540000000000024</v>
      </c>
      <c r="BW124" s="20">
        <f t="shared" si="26"/>
        <v>256.68999999999772</v>
      </c>
      <c r="BX124" s="20">
        <f t="shared" si="26"/>
        <v>424.93999999999255</v>
      </c>
      <c r="BY124" s="17">
        <f t="shared" si="16"/>
        <v>1735.549999999989</v>
      </c>
      <c r="BZ124" s="17">
        <f t="shared" si="17"/>
        <v>86.79000000000002</v>
      </c>
      <c r="CA124" s="17">
        <f t="shared" si="18"/>
        <v>522.87000000000148</v>
      </c>
      <c r="CB124" s="17">
        <f t="shared" si="19"/>
        <v>2345.2099999999905</v>
      </c>
    </row>
    <row r="125" spans="1:80" x14ac:dyDescent="0.25">
      <c r="A125" t="str">
        <f t="shared" si="22"/>
        <v>TAU.SPR</v>
      </c>
      <c r="B125" s="1" t="s">
        <v>31</v>
      </c>
      <c r="C125" s="1" t="s">
        <v>196</v>
      </c>
      <c r="D125" s="1" t="s">
        <v>196</v>
      </c>
      <c r="E125" s="17">
        <v>784.63999999999942</v>
      </c>
      <c r="F125" s="17">
        <v>639.57999999998719</v>
      </c>
      <c r="G125" s="17">
        <v>544.55999999999767</v>
      </c>
      <c r="H125" s="17">
        <v>581.27999999999884</v>
      </c>
      <c r="I125" s="17">
        <v>2368.7100000000064</v>
      </c>
      <c r="J125" s="17">
        <v>752.44000000000233</v>
      </c>
      <c r="K125" s="17">
        <v>411.21000000000276</v>
      </c>
      <c r="L125" s="17">
        <v>350.25</v>
      </c>
      <c r="M125" s="17">
        <v>255.18999999999869</v>
      </c>
      <c r="N125" s="17">
        <v>396.25</v>
      </c>
      <c r="O125" s="17">
        <v>1096.3099999999977</v>
      </c>
      <c r="P125" s="17">
        <v>1179.2200000000012</v>
      </c>
      <c r="Q125" s="20">
        <v>39.230000000000018</v>
      </c>
      <c r="R125" s="20">
        <v>31.979999999999791</v>
      </c>
      <c r="S125" s="20">
        <v>27.229999999999791</v>
      </c>
      <c r="T125" s="20">
        <v>29.060000000000173</v>
      </c>
      <c r="U125" s="20">
        <v>118.4399999999996</v>
      </c>
      <c r="V125" s="20">
        <v>37.619999999999891</v>
      </c>
      <c r="W125" s="20">
        <v>20.560000000000173</v>
      </c>
      <c r="X125" s="20">
        <v>17.509999999999991</v>
      </c>
      <c r="Y125" s="20">
        <v>12.759999999999991</v>
      </c>
      <c r="Z125" s="20">
        <v>19.819999999999936</v>
      </c>
      <c r="AA125" s="20">
        <v>54.809999999999945</v>
      </c>
      <c r="AB125" s="20">
        <v>58.960000000000036</v>
      </c>
      <c r="AC125" s="17">
        <v>232.14999999999964</v>
      </c>
      <c r="AD125" s="17">
        <v>188.14999999999964</v>
      </c>
      <c r="AE125" s="17">
        <v>159.36000000000058</v>
      </c>
      <c r="AF125" s="17">
        <v>169.1200000000008</v>
      </c>
      <c r="AG125" s="17">
        <v>685.25</v>
      </c>
      <c r="AH125" s="17">
        <v>216.38999999999942</v>
      </c>
      <c r="AI125" s="17">
        <v>117.5</v>
      </c>
      <c r="AJ125" s="17">
        <v>99.340000000000146</v>
      </c>
      <c r="AK125" s="17">
        <v>71.840000000000146</v>
      </c>
      <c r="AL125" s="17">
        <v>110.63999999999942</v>
      </c>
      <c r="AM125" s="17">
        <v>303.56999999999971</v>
      </c>
      <c r="AN125" s="17">
        <v>323.86000000000058</v>
      </c>
      <c r="AO125" s="20">
        <f t="shared" si="23"/>
        <v>1056.0199999999991</v>
      </c>
      <c r="AP125" s="20">
        <f t="shared" si="25"/>
        <v>859.70999999998662</v>
      </c>
      <c r="AQ125" s="20">
        <f t="shared" si="25"/>
        <v>731.14999999999804</v>
      </c>
      <c r="AR125" s="20">
        <f t="shared" si="25"/>
        <v>779.45999999999981</v>
      </c>
      <c r="AS125" s="20">
        <f t="shared" si="25"/>
        <v>3172.400000000006</v>
      </c>
      <c r="AT125" s="20">
        <f t="shared" si="25"/>
        <v>1006.4500000000016</v>
      </c>
      <c r="AU125" s="20">
        <f t="shared" si="25"/>
        <v>549.27000000000294</v>
      </c>
      <c r="AV125" s="20">
        <f t="shared" si="25"/>
        <v>467.10000000000014</v>
      </c>
      <c r="AW125" s="20">
        <f t="shared" si="25"/>
        <v>339.78999999999883</v>
      </c>
      <c r="AX125" s="20">
        <f t="shared" si="25"/>
        <v>526.70999999999935</v>
      </c>
      <c r="AY125" s="20">
        <f t="shared" si="25"/>
        <v>1454.6899999999973</v>
      </c>
      <c r="AZ125" s="20">
        <f t="shared" si="25"/>
        <v>1562.0400000000018</v>
      </c>
      <c r="BA125" s="17">
        <v>13.03</v>
      </c>
      <c r="BB125" s="17">
        <v>10.62</v>
      </c>
      <c r="BC125" s="17">
        <v>9.0399999999999991</v>
      </c>
      <c r="BD125" s="17">
        <v>9.65</v>
      </c>
      <c r="BE125" s="17">
        <v>39.33</v>
      </c>
      <c r="BF125" s="17">
        <v>12.49</v>
      </c>
      <c r="BG125" s="17">
        <v>6.83</v>
      </c>
      <c r="BH125" s="17">
        <v>5.82</v>
      </c>
      <c r="BI125" s="17">
        <v>4.24</v>
      </c>
      <c r="BJ125" s="17">
        <v>6.58</v>
      </c>
      <c r="BK125" s="17">
        <v>18.2</v>
      </c>
      <c r="BL125" s="17">
        <v>19.579999999999998</v>
      </c>
      <c r="BM125" s="20">
        <f t="shared" si="24"/>
        <v>1069.049999999999</v>
      </c>
      <c r="BN125" s="20">
        <f t="shared" si="26"/>
        <v>870.32999999998663</v>
      </c>
      <c r="BO125" s="20">
        <f t="shared" si="26"/>
        <v>740.18999999999801</v>
      </c>
      <c r="BP125" s="20">
        <f t="shared" si="26"/>
        <v>789.10999999999979</v>
      </c>
      <c r="BQ125" s="20">
        <f t="shared" si="26"/>
        <v>3211.7300000000059</v>
      </c>
      <c r="BR125" s="20">
        <f t="shared" si="26"/>
        <v>1018.9400000000016</v>
      </c>
      <c r="BS125" s="20">
        <f t="shared" si="26"/>
        <v>556.10000000000298</v>
      </c>
      <c r="BT125" s="20">
        <f t="shared" si="26"/>
        <v>472.92000000000013</v>
      </c>
      <c r="BU125" s="20">
        <f t="shared" si="26"/>
        <v>344.02999999999884</v>
      </c>
      <c r="BV125" s="20">
        <f t="shared" si="26"/>
        <v>533.2899999999994</v>
      </c>
      <c r="BW125" s="20">
        <f t="shared" si="26"/>
        <v>1472.8899999999974</v>
      </c>
      <c r="BX125" s="20">
        <f t="shared" si="26"/>
        <v>1581.6200000000017</v>
      </c>
      <c r="BY125" s="17">
        <f t="shared" si="16"/>
        <v>9359.6399999999921</v>
      </c>
      <c r="BZ125" s="17">
        <f t="shared" si="17"/>
        <v>467.97999999999934</v>
      </c>
      <c r="CA125" s="17">
        <f t="shared" si="18"/>
        <v>2832.5799999999995</v>
      </c>
      <c r="CB125" s="17">
        <f t="shared" si="19"/>
        <v>12660.19999999999</v>
      </c>
    </row>
    <row r="126" spans="1:80" x14ac:dyDescent="0.25">
      <c r="A126" t="str">
        <f t="shared" si="22"/>
        <v>NESI.SPCIMP</v>
      </c>
      <c r="B126" s="1" t="s">
        <v>194</v>
      </c>
      <c r="C126" s="1" t="s">
        <v>197</v>
      </c>
      <c r="D126" s="1" t="s">
        <v>73</v>
      </c>
      <c r="E126" s="17">
        <v>1336.3400000000001</v>
      </c>
      <c r="F126" s="17">
        <v>216.90999999999985</v>
      </c>
      <c r="G126" s="17">
        <v>654.84000000000015</v>
      </c>
      <c r="H126" s="17">
        <v>44.21999999999997</v>
      </c>
      <c r="I126" s="17">
        <v>1387.4800000000014</v>
      </c>
      <c r="J126" s="17">
        <v>3838.0299999999988</v>
      </c>
      <c r="K126" s="17">
        <v>4560.7599999999948</v>
      </c>
      <c r="L126" s="17">
        <v>2201.6800000000003</v>
      </c>
      <c r="M126" s="17">
        <v>261.65999999999985</v>
      </c>
      <c r="N126" s="17">
        <v>1175.8100000000013</v>
      </c>
      <c r="O126" s="17">
        <v>4352.0899999999965</v>
      </c>
      <c r="P126" s="17">
        <v>10414.440000000002</v>
      </c>
      <c r="Q126" s="20">
        <v>66.819999999999936</v>
      </c>
      <c r="R126" s="20">
        <v>10.840000000000003</v>
      </c>
      <c r="S126" s="20">
        <v>32.740000000000009</v>
      </c>
      <c r="T126" s="20">
        <v>2.2099999999999973</v>
      </c>
      <c r="U126" s="20">
        <v>69.37</v>
      </c>
      <c r="V126" s="20">
        <v>191.91000000000008</v>
      </c>
      <c r="W126" s="20">
        <v>228.03999999999996</v>
      </c>
      <c r="X126" s="20">
        <v>110.07999999999993</v>
      </c>
      <c r="Y126" s="20">
        <v>13.079999999999984</v>
      </c>
      <c r="Z126" s="20">
        <v>58.789999999999964</v>
      </c>
      <c r="AA126" s="20">
        <v>217.59999999999991</v>
      </c>
      <c r="AB126" s="20">
        <v>520.72000000000025</v>
      </c>
      <c r="AC126" s="17">
        <v>395.38000000000011</v>
      </c>
      <c r="AD126" s="17">
        <v>63.810000000000059</v>
      </c>
      <c r="AE126" s="17">
        <v>191.62999999999988</v>
      </c>
      <c r="AF126" s="17">
        <v>12.870000000000005</v>
      </c>
      <c r="AG126" s="17">
        <v>401.38999999999987</v>
      </c>
      <c r="AH126" s="17">
        <v>1103.7999999999993</v>
      </c>
      <c r="AI126" s="17">
        <v>1303.2100000000009</v>
      </c>
      <c r="AJ126" s="17">
        <v>624.45000000000073</v>
      </c>
      <c r="AK126" s="17">
        <v>73.649999999999977</v>
      </c>
      <c r="AL126" s="17">
        <v>328.32999999999993</v>
      </c>
      <c r="AM126" s="17">
        <v>1205.1100000000006</v>
      </c>
      <c r="AN126" s="17">
        <v>2860.25</v>
      </c>
      <c r="AO126" s="20">
        <f t="shared" si="23"/>
        <v>1798.5400000000002</v>
      </c>
      <c r="AP126" s="20">
        <f t="shared" si="25"/>
        <v>291.55999999999995</v>
      </c>
      <c r="AQ126" s="20">
        <f t="shared" si="25"/>
        <v>879.21</v>
      </c>
      <c r="AR126" s="20">
        <f t="shared" si="25"/>
        <v>59.299999999999969</v>
      </c>
      <c r="AS126" s="20">
        <f t="shared" si="25"/>
        <v>1858.2400000000011</v>
      </c>
      <c r="AT126" s="20">
        <f t="shared" si="25"/>
        <v>5133.739999999998</v>
      </c>
      <c r="AU126" s="20">
        <f t="shared" si="25"/>
        <v>6092.0099999999957</v>
      </c>
      <c r="AV126" s="20">
        <f t="shared" si="25"/>
        <v>2936.2100000000009</v>
      </c>
      <c r="AW126" s="20">
        <f t="shared" si="25"/>
        <v>348.38999999999982</v>
      </c>
      <c r="AX126" s="20">
        <f t="shared" si="25"/>
        <v>1562.9300000000012</v>
      </c>
      <c r="AY126" s="20">
        <f t="shared" si="25"/>
        <v>5774.7999999999975</v>
      </c>
      <c r="AZ126" s="20">
        <f t="shared" si="25"/>
        <v>13795.410000000003</v>
      </c>
      <c r="BA126" s="17">
        <v>22.19</v>
      </c>
      <c r="BB126" s="17">
        <v>3.6</v>
      </c>
      <c r="BC126" s="17">
        <v>10.87</v>
      </c>
      <c r="BD126" s="17">
        <v>0.73</v>
      </c>
      <c r="BE126" s="17">
        <v>23.04</v>
      </c>
      <c r="BF126" s="17">
        <v>63.72</v>
      </c>
      <c r="BG126" s="17">
        <v>75.72</v>
      </c>
      <c r="BH126" s="17">
        <v>36.549999999999997</v>
      </c>
      <c r="BI126" s="17">
        <v>4.34</v>
      </c>
      <c r="BJ126" s="17">
        <v>19.52</v>
      </c>
      <c r="BK126" s="17">
        <v>72.260000000000005</v>
      </c>
      <c r="BL126" s="17">
        <v>172.91</v>
      </c>
      <c r="BM126" s="20">
        <f t="shared" si="24"/>
        <v>1820.7300000000002</v>
      </c>
      <c r="BN126" s="20">
        <f t="shared" si="26"/>
        <v>295.15999999999997</v>
      </c>
      <c r="BO126" s="20">
        <f t="shared" si="26"/>
        <v>890.08</v>
      </c>
      <c r="BP126" s="20">
        <f t="shared" si="26"/>
        <v>60.029999999999966</v>
      </c>
      <c r="BQ126" s="20">
        <f t="shared" si="26"/>
        <v>1881.2800000000011</v>
      </c>
      <c r="BR126" s="20">
        <f t="shared" si="26"/>
        <v>5197.4599999999982</v>
      </c>
      <c r="BS126" s="20">
        <f t="shared" si="26"/>
        <v>6167.7299999999959</v>
      </c>
      <c r="BT126" s="20">
        <f t="shared" si="26"/>
        <v>2972.7600000000011</v>
      </c>
      <c r="BU126" s="20">
        <f t="shared" si="26"/>
        <v>352.72999999999979</v>
      </c>
      <c r="BV126" s="20">
        <f t="shared" si="26"/>
        <v>1582.4500000000012</v>
      </c>
      <c r="BW126" s="20">
        <f t="shared" si="26"/>
        <v>5847.0599999999977</v>
      </c>
      <c r="BX126" s="20">
        <f t="shared" si="26"/>
        <v>13968.320000000003</v>
      </c>
      <c r="BY126" s="17">
        <f t="shared" si="16"/>
        <v>30444.259999999995</v>
      </c>
      <c r="BZ126" s="17">
        <f t="shared" si="17"/>
        <v>1522.2</v>
      </c>
      <c r="CA126" s="17">
        <f t="shared" si="18"/>
        <v>9069.3300000000017</v>
      </c>
      <c r="CB126" s="17">
        <f t="shared" si="19"/>
        <v>41035.789999999994</v>
      </c>
    </row>
    <row r="127" spans="1:80" x14ac:dyDescent="0.25">
      <c r="A127" t="str">
        <f t="shared" si="22"/>
        <v>NESI.BCHEXP</v>
      </c>
      <c r="B127" s="1" t="s">
        <v>194</v>
      </c>
      <c r="C127" s="1" t="s">
        <v>198</v>
      </c>
      <c r="D127" s="1" t="s">
        <v>28</v>
      </c>
      <c r="E127" s="17">
        <v>0</v>
      </c>
      <c r="F127" s="17">
        <v>0</v>
      </c>
      <c r="G127" s="17">
        <v>0</v>
      </c>
      <c r="H127" s="17">
        <v>0</v>
      </c>
      <c r="I127" s="17">
        <v>0</v>
      </c>
      <c r="J127" s="17">
        <v>0</v>
      </c>
      <c r="K127" s="17">
        <v>0</v>
      </c>
      <c r="L127" s="17">
        <v>0</v>
      </c>
      <c r="M127" s="17">
        <v>0</v>
      </c>
      <c r="N127" s="17">
        <v>0</v>
      </c>
      <c r="O127" s="17">
        <v>0</v>
      </c>
      <c r="P127" s="17">
        <v>0</v>
      </c>
      <c r="Q127" s="20">
        <v>0</v>
      </c>
      <c r="R127" s="20">
        <v>0</v>
      </c>
      <c r="S127" s="20">
        <v>0</v>
      </c>
      <c r="T127" s="20">
        <v>0</v>
      </c>
      <c r="U127" s="20">
        <v>0</v>
      </c>
      <c r="V127" s="20">
        <v>0</v>
      </c>
      <c r="W127" s="20">
        <v>0</v>
      </c>
      <c r="X127" s="20">
        <v>0</v>
      </c>
      <c r="Y127" s="20">
        <v>0</v>
      </c>
      <c r="Z127" s="20">
        <v>0</v>
      </c>
      <c r="AA127" s="20">
        <v>0</v>
      </c>
      <c r="AB127" s="20">
        <v>0</v>
      </c>
      <c r="AC127" s="17">
        <v>0</v>
      </c>
      <c r="AD127" s="17">
        <v>0</v>
      </c>
      <c r="AE127" s="17">
        <v>0</v>
      </c>
      <c r="AF127" s="17">
        <v>0</v>
      </c>
      <c r="AG127" s="17">
        <v>0</v>
      </c>
      <c r="AH127" s="17">
        <v>0</v>
      </c>
      <c r="AI127" s="17">
        <v>0</v>
      </c>
      <c r="AJ127" s="17">
        <v>0</v>
      </c>
      <c r="AK127" s="17">
        <v>0</v>
      </c>
      <c r="AL127" s="17">
        <v>0</v>
      </c>
      <c r="AM127" s="17">
        <v>0</v>
      </c>
      <c r="AN127" s="17">
        <v>0</v>
      </c>
      <c r="AO127" s="20">
        <f t="shared" si="23"/>
        <v>0</v>
      </c>
      <c r="AP127" s="20">
        <f t="shared" si="23"/>
        <v>0</v>
      </c>
      <c r="AQ127" s="20">
        <f t="shared" si="23"/>
        <v>0</v>
      </c>
      <c r="AR127" s="20">
        <f t="shared" si="23"/>
        <v>0</v>
      </c>
      <c r="AS127" s="20">
        <f t="shared" si="23"/>
        <v>0</v>
      </c>
      <c r="AT127" s="20">
        <f t="shared" si="23"/>
        <v>0</v>
      </c>
      <c r="AU127" s="20">
        <f t="shared" si="23"/>
        <v>0</v>
      </c>
      <c r="AV127" s="20">
        <f t="shared" si="23"/>
        <v>0</v>
      </c>
      <c r="AW127" s="20">
        <f t="shared" si="23"/>
        <v>0</v>
      </c>
      <c r="AX127" s="20">
        <f t="shared" si="23"/>
        <v>0</v>
      </c>
      <c r="AY127" s="20">
        <f t="shared" si="23"/>
        <v>0</v>
      </c>
      <c r="AZ127" s="20">
        <f t="shared" si="23"/>
        <v>0</v>
      </c>
      <c r="BA127" s="17">
        <v>0</v>
      </c>
      <c r="BB127" s="17">
        <v>0</v>
      </c>
      <c r="BC127" s="17">
        <v>0</v>
      </c>
      <c r="BD127" s="17">
        <v>0</v>
      </c>
      <c r="BE127" s="17">
        <v>0</v>
      </c>
      <c r="BF127" s="17">
        <v>0</v>
      </c>
      <c r="BG127" s="17">
        <v>0</v>
      </c>
      <c r="BH127" s="17">
        <v>0</v>
      </c>
      <c r="BI127" s="17">
        <v>0</v>
      </c>
      <c r="BJ127" s="17">
        <v>0</v>
      </c>
      <c r="BK127" s="17">
        <v>0</v>
      </c>
      <c r="BL127" s="17">
        <v>0</v>
      </c>
      <c r="BM127" s="20">
        <f t="shared" si="24"/>
        <v>0</v>
      </c>
      <c r="BN127" s="20">
        <f t="shared" si="24"/>
        <v>0</v>
      </c>
      <c r="BO127" s="20">
        <f t="shared" si="24"/>
        <v>0</v>
      </c>
      <c r="BP127" s="20">
        <f t="shared" si="24"/>
        <v>0</v>
      </c>
      <c r="BQ127" s="20">
        <f t="shared" si="24"/>
        <v>0</v>
      </c>
      <c r="BR127" s="20">
        <f t="shared" si="24"/>
        <v>0</v>
      </c>
      <c r="BS127" s="20">
        <f t="shared" si="24"/>
        <v>0</v>
      </c>
      <c r="BT127" s="20">
        <f t="shared" si="24"/>
        <v>0</v>
      </c>
      <c r="BU127" s="20">
        <f t="shared" si="24"/>
        <v>0</v>
      </c>
      <c r="BV127" s="20">
        <f t="shared" si="24"/>
        <v>0</v>
      </c>
      <c r="BW127" s="20">
        <f t="shared" si="24"/>
        <v>0</v>
      </c>
      <c r="BX127" s="20">
        <f t="shared" si="24"/>
        <v>0</v>
      </c>
      <c r="BY127" s="17">
        <f t="shared" si="16"/>
        <v>0</v>
      </c>
      <c r="BZ127" s="17">
        <f t="shared" si="17"/>
        <v>0</v>
      </c>
      <c r="CA127" s="17">
        <f t="shared" si="18"/>
        <v>0</v>
      </c>
      <c r="CB127" s="17">
        <f t="shared" si="19"/>
        <v>0</v>
      </c>
    </row>
    <row r="128" spans="1:80" x14ac:dyDescent="0.25">
      <c r="A128" t="str">
        <f t="shared" si="22"/>
        <v>NESI.SPCEXP</v>
      </c>
      <c r="B128" s="1" t="s">
        <v>194</v>
      </c>
      <c r="C128" s="1" t="s">
        <v>199</v>
      </c>
      <c r="D128" s="1" t="s">
        <v>74</v>
      </c>
      <c r="E128" s="17">
        <v>0</v>
      </c>
      <c r="F128" s="17">
        <v>0</v>
      </c>
      <c r="G128" s="17">
        <v>0</v>
      </c>
      <c r="H128" s="17">
        <v>0</v>
      </c>
      <c r="I128" s="17">
        <v>0</v>
      </c>
      <c r="J128" s="17">
        <v>0</v>
      </c>
      <c r="K128" s="17">
        <v>0</v>
      </c>
      <c r="L128" s="17">
        <v>0</v>
      </c>
      <c r="M128" s="17">
        <v>0</v>
      </c>
      <c r="N128" s="17">
        <v>0</v>
      </c>
      <c r="O128" s="17">
        <v>0</v>
      </c>
      <c r="P128" s="17">
        <v>0</v>
      </c>
      <c r="Q128" s="20">
        <v>0</v>
      </c>
      <c r="R128" s="20">
        <v>0</v>
      </c>
      <c r="S128" s="20">
        <v>0</v>
      </c>
      <c r="T128" s="20">
        <v>0</v>
      </c>
      <c r="U128" s="20">
        <v>0</v>
      </c>
      <c r="V128" s="20">
        <v>0</v>
      </c>
      <c r="W128" s="20">
        <v>0</v>
      </c>
      <c r="X128" s="20">
        <v>0</v>
      </c>
      <c r="Y128" s="20">
        <v>0</v>
      </c>
      <c r="Z128" s="20">
        <v>0</v>
      </c>
      <c r="AA128" s="20">
        <v>0</v>
      </c>
      <c r="AB128" s="20">
        <v>0</v>
      </c>
      <c r="AC128" s="17">
        <v>0</v>
      </c>
      <c r="AD128" s="17">
        <v>0</v>
      </c>
      <c r="AE128" s="17">
        <v>0</v>
      </c>
      <c r="AF128" s="17">
        <v>0</v>
      </c>
      <c r="AG128" s="17">
        <v>0</v>
      </c>
      <c r="AH128" s="17">
        <v>0</v>
      </c>
      <c r="AI128" s="17">
        <v>0</v>
      </c>
      <c r="AJ128" s="17">
        <v>0</v>
      </c>
      <c r="AK128" s="17">
        <v>0</v>
      </c>
      <c r="AL128" s="17">
        <v>0</v>
      </c>
      <c r="AM128" s="17">
        <v>0</v>
      </c>
      <c r="AN128" s="17">
        <v>0</v>
      </c>
      <c r="AO128" s="20">
        <f t="shared" si="23"/>
        <v>0</v>
      </c>
      <c r="AP128" s="20">
        <f t="shared" si="23"/>
        <v>0</v>
      </c>
      <c r="AQ128" s="20">
        <f t="shared" si="23"/>
        <v>0</v>
      </c>
      <c r="AR128" s="20">
        <f t="shared" si="23"/>
        <v>0</v>
      </c>
      <c r="AS128" s="20">
        <f t="shared" si="23"/>
        <v>0</v>
      </c>
      <c r="AT128" s="20">
        <f t="shared" si="23"/>
        <v>0</v>
      </c>
      <c r="AU128" s="20">
        <f t="shared" si="23"/>
        <v>0</v>
      </c>
      <c r="AV128" s="20">
        <f t="shared" si="23"/>
        <v>0</v>
      </c>
      <c r="AW128" s="20">
        <f t="shared" si="23"/>
        <v>0</v>
      </c>
      <c r="AX128" s="20">
        <f t="shared" si="23"/>
        <v>0</v>
      </c>
      <c r="AY128" s="20">
        <f t="shared" si="23"/>
        <v>0</v>
      </c>
      <c r="AZ128" s="20">
        <f t="shared" si="23"/>
        <v>0</v>
      </c>
      <c r="BA128" s="17">
        <v>0</v>
      </c>
      <c r="BB128" s="17">
        <v>0</v>
      </c>
      <c r="BC128" s="17">
        <v>0</v>
      </c>
      <c r="BD128" s="17">
        <v>0</v>
      </c>
      <c r="BE128" s="17">
        <v>0</v>
      </c>
      <c r="BF128" s="17">
        <v>0</v>
      </c>
      <c r="BG128" s="17">
        <v>0</v>
      </c>
      <c r="BH128" s="17">
        <v>0</v>
      </c>
      <c r="BI128" s="17">
        <v>0</v>
      </c>
      <c r="BJ128" s="17">
        <v>0</v>
      </c>
      <c r="BK128" s="17">
        <v>0</v>
      </c>
      <c r="BL128" s="17">
        <v>0</v>
      </c>
      <c r="BM128" s="20">
        <f t="shared" si="24"/>
        <v>0</v>
      </c>
      <c r="BN128" s="20">
        <f t="shared" si="24"/>
        <v>0</v>
      </c>
      <c r="BO128" s="20">
        <f t="shared" si="24"/>
        <v>0</v>
      </c>
      <c r="BP128" s="20">
        <f t="shared" si="24"/>
        <v>0</v>
      </c>
      <c r="BQ128" s="20">
        <f t="shared" si="24"/>
        <v>0</v>
      </c>
      <c r="BR128" s="20">
        <f t="shared" si="24"/>
        <v>0</v>
      </c>
      <c r="BS128" s="20">
        <f t="shared" si="24"/>
        <v>0</v>
      </c>
      <c r="BT128" s="20">
        <f t="shared" si="24"/>
        <v>0</v>
      </c>
      <c r="BU128" s="20">
        <f t="shared" si="24"/>
        <v>0</v>
      </c>
      <c r="BV128" s="20">
        <f t="shared" si="24"/>
        <v>0</v>
      </c>
      <c r="BW128" s="20">
        <f t="shared" si="24"/>
        <v>0</v>
      </c>
      <c r="BX128" s="20">
        <f t="shared" si="24"/>
        <v>0</v>
      </c>
      <c r="BY128" s="17">
        <f t="shared" si="16"/>
        <v>0</v>
      </c>
      <c r="BZ128" s="17">
        <f t="shared" si="17"/>
        <v>0</v>
      </c>
      <c r="CA128" s="17">
        <f t="shared" si="18"/>
        <v>0</v>
      </c>
      <c r="CB128" s="17">
        <f t="shared" si="19"/>
        <v>0</v>
      </c>
    </row>
    <row r="129" spans="1:80" x14ac:dyDescent="0.25">
      <c r="A129" t="str">
        <f t="shared" si="22"/>
        <v>AP00.ST1</v>
      </c>
      <c r="B129" s="1" t="s">
        <v>231</v>
      </c>
      <c r="C129" s="1" t="s">
        <v>232</v>
      </c>
      <c r="D129" s="1" t="s">
        <v>232</v>
      </c>
      <c r="E129" s="17">
        <v>0</v>
      </c>
      <c r="F129" s="17">
        <v>0</v>
      </c>
      <c r="G129" s="17">
        <v>0</v>
      </c>
      <c r="H129" s="17">
        <v>0</v>
      </c>
      <c r="I129" s="17">
        <v>0</v>
      </c>
      <c r="J129" s="17">
        <v>0</v>
      </c>
      <c r="K129" s="17">
        <v>0</v>
      </c>
      <c r="L129" s="17">
        <v>0</v>
      </c>
      <c r="M129" s="17">
        <v>0</v>
      </c>
      <c r="N129" s="17">
        <v>0</v>
      </c>
      <c r="O129" s="17">
        <v>0</v>
      </c>
      <c r="P129" s="17">
        <v>0</v>
      </c>
      <c r="Q129" s="20">
        <v>0</v>
      </c>
      <c r="R129" s="20">
        <v>0</v>
      </c>
      <c r="S129" s="20">
        <v>0</v>
      </c>
      <c r="T129" s="20">
        <v>0</v>
      </c>
      <c r="U129" s="20">
        <v>0</v>
      </c>
      <c r="V129" s="20">
        <v>0</v>
      </c>
      <c r="W129" s="20">
        <v>0</v>
      </c>
      <c r="X129" s="20">
        <v>0</v>
      </c>
      <c r="Y129" s="20">
        <v>0</v>
      </c>
      <c r="Z129" s="20">
        <v>0</v>
      </c>
      <c r="AA129" s="20">
        <v>0</v>
      </c>
      <c r="AB129" s="20">
        <v>0</v>
      </c>
      <c r="AC129" s="17">
        <v>0</v>
      </c>
      <c r="AD129" s="17">
        <v>0</v>
      </c>
      <c r="AE129" s="17">
        <v>0</v>
      </c>
      <c r="AF129" s="17">
        <v>0</v>
      </c>
      <c r="AG129" s="17">
        <v>0</v>
      </c>
      <c r="AH129" s="17">
        <v>0</v>
      </c>
      <c r="AI129" s="17">
        <v>0</v>
      </c>
      <c r="AJ129" s="17">
        <v>0</v>
      </c>
      <c r="AK129" s="17">
        <v>0</v>
      </c>
      <c r="AL129" s="17">
        <v>0</v>
      </c>
      <c r="AM129" s="17">
        <v>0</v>
      </c>
      <c r="AN129" s="17">
        <v>0</v>
      </c>
      <c r="AO129" s="20">
        <f t="shared" si="23"/>
        <v>0</v>
      </c>
      <c r="AP129" s="20">
        <f t="shared" si="23"/>
        <v>0</v>
      </c>
      <c r="AQ129" s="20">
        <f t="shared" si="23"/>
        <v>0</v>
      </c>
      <c r="AR129" s="20">
        <f t="shared" si="23"/>
        <v>0</v>
      </c>
      <c r="AS129" s="20">
        <f t="shared" si="23"/>
        <v>0</v>
      </c>
      <c r="AT129" s="20">
        <f t="shared" si="23"/>
        <v>0</v>
      </c>
      <c r="AU129" s="20">
        <f t="shared" si="23"/>
        <v>0</v>
      </c>
      <c r="AV129" s="20">
        <f t="shared" si="23"/>
        <v>0</v>
      </c>
      <c r="AW129" s="20">
        <f t="shared" si="23"/>
        <v>0</v>
      </c>
      <c r="AX129" s="20">
        <f t="shared" si="23"/>
        <v>0</v>
      </c>
      <c r="AY129" s="20">
        <f t="shared" si="23"/>
        <v>0</v>
      </c>
      <c r="AZ129" s="20">
        <f t="shared" si="23"/>
        <v>0</v>
      </c>
      <c r="BA129" s="17">
        <v>0</v>
      </c>
      <c r="BB129" s="17">
        <v>0</v>
      </c>
      <c r="BC129" s="17">
        <v>0</v>
      </c>
      <c r="BD129" s="17">
        <v>0</v>
      </c>
      <c r="BE129" s="17">
        <v>0</v>
      </c>
      <c r="BF129" s="17">
        <v>0</v>
      </c>
      <c r="BG129" s="17">
        <v>0</v>
      </c>
      <c r="BH129" s="17">
        <v>0</v>
      </c>
      <c r="BI129" s="17">
        <v>0</v>
      </c>
      <c r="BJ129" s="17">
        <v>0</v>
      </c>
      <c r="BK129" s="17">
        <v>0</v>
      </c>
      <c r="BL129" s="17">
        <v>0</v>
      </c>
      <c r="BM129" s="20">
        <f t="shared" si="24"/>
        <v>0</v>
      </c>
      <c r="BN129" s="20">
        <f t="shared" si="24"/>
        <v>0</v>
      </c>
      <c r="BO129" s="20">
        <f t="shared" si="24"/>
        <v>0</v>
      </c>
      <c r="BP129" s="20">
        <f t="shared" si="24"/>
        <v>0</v>
      </c>
      <c r="BQ129" s="20">
        <f t="shared" si="24"/>
        <v>0</v>
      </c>
      <c r="BR129" s="20">
        <f t="shared" si="24"/>
        <v>0</v>
      </c>
      <c r="BS129" s="20">
        <f t="shared" si="24"/>
        <v>0</v>
      </c>
      <c r="BT129" s="20">
        <f t="shared" si="24"/>
        <v>0</v>
      </c>
      <c r="BU129" s="20">
        <f t="shared" si="24"/>
        <v>0</v>
      </c>
      <c r="BV129" s="20">
        <f t="shared" si="24"/>
        <v>0</v>
      </c>
      <c r="BW129" s="20">
        <f t="shared" si="24"/>
        <v>0</v>
      </c>
      <c r="BX129" s="20">
        <f t="shared" si="24"/>
        <v>0</v>
      </c>
      <c r="BY129" s="17">
        <f t="shared" si="16"/>
        <v>0</v>
      </c>
      <c r="BZ129" s="17">
        <f t="shared" si="17"/>
        <v>0</v>
      </c>
      <c r="CA129" s="17">
        <f t="shared" si="18"/>
        <v>0</v>
      </c>
      <c r="CB129" s="17">
        <f t="shared" si="19"/>
        <v>0</v>
      </c>
    </row>
    <row r="130" spans="1:80" x14ac:dyDescent="0.25">
      <c r="A130" t="str">
        <f t="shared" si="22"/>
        <v>AP00.ST2</v>
      </c>
      <c r="B130" s="1" t="s">
        <v>231</v>
      </c>
      <c r="C130" s="1" t="s">
        <v>233</v>
      </c>
      <c r="D130" s="1" t="s">
        <v>233</v>
      </c>
      <c r="E130" s="17">
        <v>0</v>
      </c>
      <c r="F130" s="17">
        <v>0</v>
      </c>
      <c r="G130" s="17">
        <v>0</v>
      </c>
      <c r="H130" s="17">
        <v>0</v>
      </c>
      <c r="I130" s="17">
        <v>0</v>
      </c>
      <c r="J130" s="17">
        <v>0</v>
      </c>
      <c r="K130" s="17">
        <v>0</v>
      </c>
      <c r="L130" s="17">
        <v>0</v>
      </c>
      <c r="M130" s="17">
        <v>0</v>
      </c>
      <c r="N130" s="17">
        <v>0</v>
      </c>
      <c r="O130" s="17">
        <v>0</v>
      </c>
      <c r="P130" s="17">
        <v>0</v>
      </c>
      <c r="Q130" s="20">
        <v>0</v>
      </c>
      <c r="R130" s="20">
        <v>0</v>
      </c>
      <c r="S130" s="20">
        <v>0</v>
      </c>
      <c r="T130" s="20">
        <v>0</v>
      </c>
      <c r="U130" s="20">
        <v>0</v>
      </c>
      <c r="V130" s="20">
        <v>0</v>
      </c>
      <c r="W130" s="20">
        <v>0</v>
      </c>
      <c r="X130" s="20">
        <v>0</v>
      </c>
      <c r="Y130" s="20">
        <v>0</v>
      </c>
      <c r="Z130" s="20">
        <v>0</v>
      </c>
      <c r="AA130" s="20">
        <v>0</v>
      </c>
      <c r="AB130" s="20">
        <v>0</v>
      </c>
      <c r="AC130" s="17">
        <v>0</v>
      </c>
      <c r="AD130" s="17">
        <v>0</v>
      </c>
      <c r="AE130" s="17">
        <v>0</v>
      </c>
      <c r="AF130" s="17">
        <v>0</v>
      </c>
      <c r="AG130" s="17">
        <v>0</v>
      </c>
      <c r="AH130" s="17">
        <v>0</v>
      </c>
      <c r="AI130" s="17">
        <v>0</v>
      </c>
      <c r="AJ130" s="17">
        <v>0</v>
      </c>
      <c r="AK130" s="17">
        <v>0</v>
      </c>
      <c r="AL130" s="17">
        <v>0</v>
      </c>
      <c r="AM130" s="17">
        <v>0</v>
      </c>
      <c r="AN130" s="17">
        <v>0</v>
      </c>
      <c r="AO130" s="20">
        <f t="shared" si="23"/>
        <v>0</v>
      </c>
      <c r="AP130" s="20">
        <f t="shared" si="23"/>
        <v>0</v>
      </c>
      <c r="AQ130" s="20">
        <f t="shared" si="23"/>
        <v>0</v>
      </c>
      <c r="AR130" s="20">
        <f t="shared" si="23"/>
        <v>0</v>
      </c>
      <c r="AS130" s="20">
        <f t="shared" si="23"/>
        <v>0</v>
      </c>
      <c r="AT130" s="20">
        <f t="shared" si="23"/>
        <v>0</v>
      </c>
      <c r="AU130" s="20">
        <f t="shared" si="23"/>
        <v>0</v>
      </c>
      <c r="AV130" s="20">
        <f t="shared" si="23"/>
        <v>0</v>
      </c>
      <c r="AW130" s="20">
        <f t="shared" si="23"/>
        <v>0</v>
      </c>
      <c r="AX130" s="20">
        <f t="shared" si="23"/>
        <v>0</v>
      </c>
      <c r="AY130" s="20">
        <f t="shared" si="23"/>
        <v>0</v>
      </c>
      <c r="AZ130" s="20">
        <f t="shared" si="23"/>
        <v>0</v>
      </c>
      <c r="BA130" s="17">
        <v>0</v>
      </c>
      <c r="BB130" s="17">
        <v>0</v>
      </c>
      <c r="BC130" s="17">
        <v>0</v>
      </c>
      <c r="BD130" s="17">
        <v>0</v>
      </c>
      <c r="BE130" s="17">
        <v>0</v>
      </c>
      <c r="BF130" s="17">
        <v>0</v>
      </c>
      <c r="BG130" s="17">
        <v>0</v>
      </c>
      <c r="BH130" s="17">
        <v>0</v>
      </c>
      <c r="BI130" s="17">
        <v>0</v>
      </c>
      <c r="BJ130" s="17">
        <v>0</v>
      </c>
      <c r="BK130" s="17">
        <v>0</v>
      </c>
      <c r="BL130" s="17">
        <v>0</v>
      </c>
      <c r="BM130" s="20">
        <f t="shared" si="24"/>
        <v>0</v>
      </c>
      <c r="BN130" s="20">
        <f t="shared" si="24"/>
        <v>0</v>
      </c>
      <c r="BO130" s="20">
        <f t="shared" si="24"/>
        <v>0</v>
      </c>
      <c r="BP130" s="20">
        <f t="shared" si="24"/>
        <v>0</v>
      </c>
      <c r="BQ130" s="20">
        <f t="shared" si="24"/>
        <v>0</v>
      </c>
      <c r="BR130" s="20">
        <f t="shared" si="24"/>
        <v>0</v>
      </c>
      <c r="BS130" s="20">
        <f t="shared" si="24"/>
        <v>0</v>
      </c>
      <c r="BT130" s="20">
        <f t="shared" si="24"/>
        <v>0</v>
      </c>
      <c r="BU130" s="20">
        <f t="shared" si="24"/>
        <v>0</v>
      </c>
      <c r="BV130" s="20">
        <f t="shared" si="24"/>
        <v>0</v>
      </c>
      <c r="BW130" s="20">
        <f t="shared" si="24"/>
        <v>0</v>
      </c>
      <c r="BX130" s="20">
        <f t="shared" si="24"/>
        <v>0</v>
      </c>
      <c r="BY130" s="17">
        <f t="shared" si="16"/>
        <v>0</v>
      </c>
      <c r="BZ130" s="17">
        <f t="shared" si="17"/>
        <v>0</v>
      </c>
      <c r="CA130" s="17">
        <f t="shared" si="18"/>
        <v>0</v>
      </c>
      <c r="CB130" s="17">
        <f t="shared" si="19"/>
        <v>0</v>
      </c>
    </row>
    <row r="131" spans="1:80" x14ac:dyDescent="0.25">
      <c r="A131" t="str">
        <f t="shared" si="22"/>
        <v>EEC.TAB1</v>
      </c>
      <c r="B131" s="1" t="s">
        <v>24</v>
      </c>
      <c r="C131" s="1" t="s">
        <v>200</v>
      </c>
      <c r="D131" s="1" t="s">
        <v>200</v>
      </c>
      <c r="E131" s="17">
        <v>-4604.4400000000023</v>
      </c>
      <c r="F131" s="17">
        <v>-2767.2899999999972</v>
      </c>
      <c r="G131" s="17">
        <v>-4571.4400000000023</v>
      </c>
      <c r="H131" s="17">
        <v>-7458.6599999999962</v>
      </c>
      <c r="I131" s="17">
        <v>-5937.4599999999991</v>
      </c>
      <c r="J131" s="17">
        <v>-3429.41</v>
      </c>
      <c r="K131" s="17">
        <v>-2160.119999999999</v>
      </c>
      <c r="L131" s="17">
        <v>-2297.4700000000012</v>
      </c>
      <c r="M131" s="17">
        <v>-2068.8600000000006</v>
      </c>
      <c r="N131" s="17">
        <v>-3061.6800000000003</v>
      </c>
      <c r="O131" s="17">
        <v>-3593.1300000000047</v>
      </c>
      <c r="P131" s="17">
        <v>-7307.2699999999895</v>
      </c>
      <c r="Q131" s="20">
        <v>-230.22000000000025</v>
      </c>
      <c r="R131" s="20">
        <v>-138.3599999999999</v>
      </c>
      <c r="S131" s="20">
        <v>-228.57999999999993</v>
      </c>
      <c r="T131" s="20">
        <v>-372.94000000000005</v>
      </c>
      <c r="U131" s="20">
        <v>-296.87000000000035</v>
      </c>
      <c r="V131" s="20">
        <v>-171.47000000000003</v>
      </c>
      <c r="W131" s="20">
        <v>-108.0100000000001</v>
      </c>
      <c r="X131" s="20">
        <v>-114.87000000000012</v>
      </c>
      <c r="Y131" s="20">
        <v>-103.45000000000005</v>
      </c>
      <c r="Z131" s="20">
        <v>-153.09000000000015</v>
      </c>
      <c r="AA131" s="20">
        <v>-179.66000000000008</v>
      </c>
      <c r="AB131" s="20">
        <v>-365.36000000000013</v>
      </c>
      <c r="AC131" s="17">
        <v>-1362.3099999999995</v>
      </c>
      <c r="AD131" s="17">
        <v>-814.05000000000018</v>
      </c>
      <c r="AE131" s="17">
        <v>-1337.7700000000004</v>
      </c>
      <c r="AF131" s="17">
        <v>-2170</v>
      </c>
      <c r="AG131" s="17">
        <v>-1717.67</v>
      </c>
      <c r="AH131" s="17">
        <v>-986.28000000000065</v>
      </c>
      <c r="AI131" s="17">
        <v>-617.23999999999978</v>
      </c>
      <c r="AJ131" s="17">
        <v>-651.61999999999989</v>
      </c>
      <c r="AK131" s="17">
        <v>-582.3799999999992</v>
      </c>
      <c r="AL131" s="17">
        <v>-854.94000000000051</v>
      </c>
      <c r="AM131" s="17">
        <v>-994.94999999999891</v>
      </c>
      <c r="AN131" s="17">
        <v>-2006.8899999999994</v>
      </c>
      <c r="AO131" s="20">
        <f t="shared" si="23"/>
        <v>-6196.9700000000021</v>
      </c>
      <c r="AP131" s="20">
        <f t="shared" si="23"/>
        <v>-3719.6999999999971</v>
      </c>
      <c r="AQ131" s="20">
        <f t="shared" si="23"/>
        <v>-6137.7900000000027</v>
      </c>
      <c r="AR131" s="20">
        <f t="shared" si="23"/>
        <v>-10001.599999999997</v>
      </c>
      <c r="AS131" s="20">
        <f t="shared" si="23"/>
        <v>-7952</v>
      </c>
      <c r="AT131" s="20">
        <f t="shared" si="23"/>
        <v>-4587.1600000000008</v>
      </c>
      <c r="AU131" s="20">
        <f t="shared" si="23"/>
        <v>-2885.369999999999</v>
      </c>
      <c r="AV131" s="20">
        <f t="shared" si="23"/>
        <v>-3063.9600000000009</v>
      </c>
      <c r="AW131" s="20">
        <f t="shared" si="23"/>
        <v>-2754.6899999999996</v>
      </c>
      <c r="AX131" s="20">
        <f t="shared" si="23"/>
        <v>-4069.7100000000009</v>
      </c>
      <c r="AY131" s="20">
        <f t="shared" si="23"/>
        <v>-4767.7400000000034</v>
      </c>
      <c r="AZ131" s="20">
        <f t="shared" si="23"/>
        <v>-9679.5199999999895</v>
      </c>
      <c r="BA131" s="17">
        <v>-76.45</v>
      </c>
      <c r="BB131" s="17">
        <v>-45.94</v>
      </c>
      <c r="BC131" s="17">
        <v>-75.900000000000006</v>
      </c>
      <c r="BD131" s="17">
        <v>-123.83</v>
      </c>
      <c r="BE131" s="17">
        <v>-98.58</v>
      </c>
      <c r="BF131" s="17">
        <v>-56.94</v>
      </c>
      <c r="BG131" s="17">
        <v>-35.86</v>
      </c>
      <c r="BH131" s="17">
        <v>-38.14</v>
      </c>
      <c r="BI131" s="17">
        <v>-34.35</v>
      </c>
      <c r="BJ131" s="17">
        <v>-50.83</v>
      </c>
      <c r="BK131" s="17">
        <v>-59.66</v>
      </c>
      <c r="BL131" s="17">
        <v>-121.32</v>
      </c>
      <c r="BM131" s="20">
        <f t="shared" si="24"/>
        <v>-6273.4200000000019</v>
      </c>
      <c r="BN131" s="20">
        <f t="shared" si="24"/>
        <v>-3765.6399999999971</v>
      </c>
      <c r="BO131" s="20">
        <f t="shared" si="24"/>
        <v>-6213.6900000000023</v>
      </c>
      <c r="BP131" s="20">
        <f t="shared" si="24"/>
        <v>-10125.429999999997</v>
      </c>
      <c r="BQ131" s="20">
        <f t="shared" si="24"/>
        <v>-8050.58</v>
      </c>
      <c r="BR131" s="20">
        <f t="shared" si="24"/>
        <v>-4644.1000000000004</v>
      </c>
      <c r="BS131" s="20">
        <f t="shared" si="24"/>
        <v>-2921.2299999999991</v>
      </c>
      <c r="BT131" s="20">
        <f t="shared" si="24"/>
        <v>-3102.1000000000008</v>
      </c>
      <c r="BU131" s="20">
        <f t="shared" si="24"/>
        <v>-2789.0399999999995</v>
      </c>
      <c r="BV131" s="20">
        <f t="shared" si="24"/>
        <v>-4120.5400000000009</v>
      </c>
      <c r="BW131" s="20">
        <f t="shared" si="24"/>
        <v>-4827.4000000000033</v>
      </c>
      <c r="BX131" s="20">
        <f t="shared" si="24"/>
        <v>-9800.8399999999892</v>
      </c>
      <c r="BY131" s="17">
        <f t="shared" si="16"/>
        <v>-49257.229999999989</v>
      </c>
      <c r="BZ131" s="17">
        <f t="shared" si="17"/>
        <v>-2462.8800000000015</v>
      </c>
      <c r="CA131" s="17">
        <f t="shared" si="18"/>
        <v>-14913.900000000001</v>
      </c>
      <c r="CB131" s="17">
        <f t="shared" si="19"/>
        <v>-66634.00999999998</v>
      </c>
    </row>
    <row r="132" spans="1:80" x14ac:dyDescent="0.25">
      <c r="A132" t="str">
        <f t="shared" si="22"/>
        <v>CHD.TAY1</v>
      </c>
      <c r="B132" s="1" t="s">
        <v>229</v>
      </c>
      <c r="C132" s="1" t="s">
        <v>202</v>
      </c>
      <c r="D132" s="1" t="s">
        <v>202</v>
      </c>
      <c r="E132" s="17">
        <v>0</v>
      </c>
      <c r="F132" s="17">
        <v>0</v>
      </c>
      <c r="G132" s="17">
        <v>0</v>
      </c>
      <c r="H132" s="17">
        <v>0</v>
      </c>
      <c r="I132" s="17">
        <v>347.79999999999927</v>
      </c>
      <c r="J132" s="17">
        <v>75.949999999999818</v>
      </c>
      <c r="K132" s="17">
        <v>244.07999999999993</v>
      </c>
      <c r="L132" s="17">
        <v>282.20000000000073</v>
      </c>
      <c r="M132" s="17">
        <v>164.97999999999956</v>
      </c>
      <c r="N132" s="17">
        <v>46.680000000000064</v>
      </c>
      <c r="O132" s="17">
        <v>0</v>
      </c>
      <c r="P132" s="17">
        <v>0</v>
      </c>
      <c r="Q132" s="20">
        <v>0</v>
      </c>
      <c r="R132" s="20">
        <v>0</v>
      </c>
      <c r="S132" s="20">
        <v>0</v>
      </c>
      <c r="T132" s="20">
        <v>0</v>
      </c>
      <c r="U132" s="20">
        <v>17.389999999999986</v>
      </c>
      <c r="V132" s="20">
        <v>3.7999999999999972</v>
      </c>
      <c r="W132" s="20">
        <v>12.199999999999989</v>
      </c>
      <c r="X132" s="20">
        <v>14.1099999999999</v>
      </c>
      <c r="Y132" s="20">
        <v>8.25</v>
      </c>
      <c r="Z132" s="20">
        <v>2.3299999999999983</v>
      </c>
      <c r="AA132" s="20">
        <v>0</v>
      </c>
      <c r="AB132" s="20">
        <v>0</v>
      </c>
      <c r="AC132" s="17">
        <v>0</v>
      </c>
      <c r="AD132" s="17">
        <v>0</v>
      </c>
      <c r="AE132" s="17">
        <v>0</v>
      </c>
      <c r="AF132" s="17">
        <v>0</v>
      </c>
      <c r="AG132" s="17">
        <v>100.61000000000013</v>
      </c>
      <c r="AH132" s="17">
        <v>21.840000000000032</v>
      </c>
      <c r="AI132" s="17">
        <v>69.75</v>
      </c>
      <c r="AJ132" s="17">
        <v>80.039999999999964</v>
      </c>
      <c r="AK132" s="17">
        <v>46.450000000000045</v>
      </c>
      <c r="AL132" s="17">
        <v>13.03000000000003</v>
      </c>
      <c r="AM132" s="17">
        <v>0</v>
      </c>
      <c r="AN132" s="17">
        <v>0</v>
      </c>
      <c r="AO132" s="20">
        <f t="shared" si="23"/>
        <v>0</v>
      </c>
      <c r="AP132" s="20">
        <f t="shared" si="23"/>
        <v>0</v>
      </c>
      <c r="AQ132" s="20">
        <f t="shared" si="23"/>
        <v>0</v>
      </c>
      <c r="AR132" s="20">
        <f t="shared" si="23"/>
        <v>0</v>
      </c>
      <c r="AS132" s="20">
        <f t="shared" si="23"/>
        <v>465.79999999999939</v>
      </c>
      <c r="AT132" s="20">
        <f t="shared" si="23"/>
        <v>101.58999999999985</v>
      </c>
      <c r="AU132" s="20">
        <f t="shared" si="23"/>
        <v>326.02999999999992</v>
      </c>
      <c r="AV132" s="20">
        <f t="shared" si="23"/>
        <v>376.35000000000059</v>
      </c>
      <c r="AW132" s="20">
        <f t="shared" si="23"/>
        <v>219.67999999999961</v>
      </c>
      <c r="AX132" s="20">
        <f t="shared" si="23"/>
        <v>62.040000000000092</v>
      </c>
      <c r="AY132" s="20">
        <f t="shared" si="23"/>
        <v>0</v>
      </c>
      <c r="AZ132" s="20">
        <f t="shared" si="23"/>
        <v>0</v>
      </c>
      <c r="BA132" s="17">
        <v>0</v>
      </c>
      <c r="BB132" s="17">
        <v>0</v>
      </c>
      <c r="BC132" s="17">
        <v>0</v>
      </c>
      <c r="BD132" s="17">
        <v>0</v>
      </c>
      <c r="BE132" s="17">
        <v>5.77</v>
      </c>
      <c r="BF132" s="17">
        <v>1.26</v>
      </c>
      <c r="BG132" s="17">
        <v>4.05</v>
      </c>
      <c r="BH132" s="17">
        <v>4.6900000000000004</v>
      </c>
      <c r="BI132" s="17">
        <v>2.74</v>
      </c>
      <c r="BJ132" s="17">
        <v>0.78</v>
      </c>
      <c r="BK132" s="17">
        <v>0</v>
      </c>
      <c r="BL132" s="17">
        <v>0</v>
      </c>
      <c r="BM132" s="20">
        <f t="shared" si="24"/>
        <v>0</v>
      </c>
      <c r="BN132" s="20">
        <f t="shared" si="24"/>
        <v>0</v>
      </c>
      <c r="BO132" s="20">
        <f t="shared" si="24"/>
        <v>0</v>
      </c>
      <c r="BP132" s="20">
        <f t="shared" si="24"/>
        <v>0</v>
      </c>
      <c r="BQ132" s="20">
        <f t="shared" si="24"/>
        <v>471.56999999999937</v>
      </c>
      <c r="BR132" s="20">
        <f t="shared" si="24"/>
        <v>102.84999999999985</v>
      </c>
      <c r="BS132" s="20">
        <f t="shared" si="24"/>
        <v>330.07999999999993</v>
      </c>
      <c r="BT132" s="20">
        <f t="shared" si="24"/>
        <v>381.04000000000059</v>
      </c>
      <c r="BU132" s="20">
        <f t="shared" si="24"/>
        <v>222.41999999999962</v>
      </c>
      <c r="BV132" s="20">
        <f t="shared" si="24"/>
        <v>62.820000000000093</v>
      </c>
      <c r="BW132" s="20">
        <f t="shared" si="24"/>
        <v>0</v>
      </c>
      <c r="BX132" s="20">
        <f t="shared" si="24"/>
        <v>0</v>
      </c>
      <c r="BY132" s="17">
        <f t="shared" si="16"/>
        <v>1161.6899999999994</v>
      </c>
      <c r="BZ132" s="17">
        <f t="shared" si="17"/>
        <v>58.07999999999987</v>
      </c>
      <c r="CA132" s="17">
        <f t="shared" si="18"/>
        <v>351.01000000000016</v>
      </c>
      <c r="CB132" s="17">
        <f t="shared" si="19"/>
        <v>1570.7799999999995</v>
      </c>
    </row>
    <row r="133" spans="1:80" x14ac:dyDescent="0.25">
      <c r="A133" t="str">
        <f t="shared" si="22"/>
        <v>CHD.TAY2</v>
      </c>
      <c r="B133" s="1" t="s">
        <v>229</v>
      </c>
      <c r="C133" s="1" t="s">
        <v>654</v>
      </c>
      <c r="D133" s="1" t="s">
        <v>654</v>
      </c>
      <c r="E133" s="17">
        <v>154.59999999999991</v>
      </c>
      <c r="F133" s="17">
        <v>136.39999999999998</v>
      </c>
      <c r="G133" s="17">
        <v>119.82</v>
      </c>
      <c r="H133" s="17">
        <v>185.22999999999996</v>
      </c>
      <c r="I133" s="17">
        <v>210.13</v>
      </c>
      <c r="J133" s="17">
        <v>110.72000000000006</v>
      </c>
      <c r="K133" s="17">
        <v>78.260000000000005</v>
      </c>
      <c r="L133" s="17">
        <v>67.430000000000007</v>
      </c>
      <c r="M133" s="17">
        <v>50.349999999999966</v>
      </c>
      <c r="N133" s="17">
        <v>75.969999999999956</v>
      </c>
      <c r="O133" s="17">
        <v>117.74999999999997</v>
      </c>
      <c r="P133" s="17">
        <v>211.95999999999998</v>
      </c>
      <c r="Q133" s="20">
        <v>7.73</v>
      </c>
      <c r="R133" s="20">
        <v>6.82</v>
      </c>
      <c r="S133" s="20">
        <v>5.9899999999999984</v>
      </c>
      <c r="T133" s="20">
        <v>9.2600000000000016</v>
      </c>
      <c r="U133" s="20">
        <v>10.510000000000002</v>
      </c>
      <c r="V133" s="20">
        <v>5.5400000000000009</v>
      </c>
      <c r="W133" s="20">
        <v>3.91</v>
      </c>
      <c r="X133" s="20">
        <v>3.37</v>
      </c>
      <c r="Y133" s="20">
        <v>2.52</v>
      </c>
      <c r="Z133" s="20">
        <v>3.7999999999999989</v>
      </c>
      <c r="AA133" s="20">
        <v>5.89</v>
      </c>
      <c r="AB133" s="20">
        <v>10.589999999999998</v>
      </c>
      <c r="AC133" s="17">
        <v>45.75</v>
      </c>
      <c r="AD133" s="17">
        <v>40.13000000000001</v>
      </c>
      <c r="AE133" s="17">
        <v>35.070000000000007</v>
      </c>
      <c r="AF133" s="17">
        <v>53.89</v>
      </c>
      <c r="AG133" s="17">
        <v>60.789999999999992</v>
      </c>
      <c r="AH133" s="17">
        <v>31.840000000000003</v>
      </c>
      <c r="AI133" s="17">
        <v>22.37</v>
      </c>
      <c r="AJ133" s="17">
        <v>19.13</v>
      </c>
      <c r="AK133" s="17">
        <v>14.170000000000002</v>
      </c>
      <c r="AL133" s="17">
        <v>21.220000000000002</v>
      </c>
      <c r="AM133" s="17">
        <v>32.61</v>
      </c>
      <c r="AN133" s="17">
        <v>58.209999999999994</v>
      </c>
      <c r="AO133" s="20">
        <f t="shared" si="23"/>
        <v>208.0799999999999</v>
      </c>
      <c r="AP133" s="20">
        <f t="shared" si="23"/>
        <v>183.34999999999997</v>
      </c>
      <c r="AQ133" s="20">
        <f t="shared" si="23"/>
        <v>160.88</v>
      </c>
      <c r="AR133" s="20">
        <f t="shared" si="23"/>
        <v>248.37999999999994</v>
      </c>
      <c r="AS133" s="20">
        <f t="shared" si="23"/>
        <v>281.42999999999995</v>
      </c>
      <c r="AT133" s="20">
        <f t="shared" si="23"/>
        <v>148.10000000000008</v>
      </c>
      <c r="AU133" s="20">
        <f t="shared" si="23"/>
        <v>104.54</v>
      </c>
      <c r="AV133" s="20">
        <f t="shared" si="23"/>
        <v>89.93</v>
      </c>
      <c r="AW133" s="20">
        <f t="shared" si="23"/>
        <v>67.039999999999964</v>
      </c>
      <c r="AX133" s="20">
        <f t="shared" si="23"/>
        <v>100.98999999999995</v>
      </c>
      <c r="AY133" s="20">
        <f t="shared" si="23"/>
        <v>156.24999999999997</v>
      </c>
      <c r="AZ133" s="20">
        <f t="shared" si="23"/>
        <v>280.76</v>
      </c>
      <c r="BA133" s="17">
        <v>2.57</v>
      </c>
      <c r="BB133" s="17">
        <v>2.2599999999999998</v>
      </c>
      <c r="BC133" s="17">
        <v>1.99</v>
      </c>
      <c r="BD133" s="17">
        <v>3.08</v>
      </c>
      <c r="BE133" s="17">
        <v>3.49</v>
      </c>
      <c r="BF133" s="17">
        <v>1.84</v>
      </c>
      <c r="BG133" s="17">
        <v>1.3</v>
      </c>
      <c r="BH133" s="17">
        <v>1.1200000000000001</v>
      </c>
      <c r="BI133" s="17">
        <v>0.84</v>
      </c>
      <c r="BJ133" s="17">
        <v>1.26</v>
      </c>
      <c r="BK133" s="17">
        <v>1.95</v>
      </c>
      <c r="BL133" s="17">
        <v>3.52</v>
      </c>
      <c r="BM133" s="20">
        <f t="shared" si="24"/>
        <v>210.64999999999989</v>
      </c>
      <c r="BN133" s="20">
        <f t="shared" si="24"/>
        <v>185.60999999999996</v>
      </c>
      <c r="BO133" s="20">
        <f t="shared" si="24"/>
        <v>162.87</v>
      </c>
      <c r="BP133" s="20">
        <f t="shared" si="24"/>
        <v>251.45999999999995</v>
      </c>
      <c r="BQ133" s="20">
        <f t="shared" si="24"/>
        <v>284.91999999999996</v>
      </c>
      <c r="BR133" s="20">
        <f t="shared" si="24"/>
        <v>149.94000000000008</v>
      </c>
      <c r="BS133" s="20">
        <f t="shared" si="24"/>
        <v>105.84</v>
      </c>
      <c r="BT133" s="20">
        <f t="shared" si="24"/>
        <v>91.050000000000011</v>
      </c>
      <c r="BU133" s="20">
        <f t="shared" si="24"/>
        <v>67.879999999999967</v>
      </c>
      <c r="BV133" s="20">
        <f t="shared" si="24"/>
        <v>102.24999999999996</v>
      </c>
      <c r="BW133" s="20">
        <f t="shared" si="24"/>
        <v>158.19999999999996</v>
      </c>
      <c r="BX133" s="20">
        <f t="shared" si="24"/>
        <v>284.27999999999997</v>
      </c>
      <c r="BY133" s="17">
        <f t="shared" si="16"/>
        <v>1518.62</v>
      </c>
      <c r="BZ133" s="17">
        <f t="shared" si="17"/>
        <v>75.930000000000007</v>
      </c>
      <c r="CA133" s="17">
        <f t="shared" si="18"/>
        <v>460.4</v>
      </c>
      <c r="CB133" s="17">
        <f t="shared" si="19"/>
        <v>2054.9499999999998</v>
      </c>
    </row>
    <row r="134" spans="1:80" x14ac:dyDescent="0.25">
      <c r="A134" t="str">
        <f t="shared" si="22"/>
        <v>TCN.TC01</v>
      </c>
      <c r="B134" s="1" t="s">
        <v>33</v>
      </c>
      <c r="C134" s="1" t="s">
        <v>203</v>
      </c>
      <c r="D134" s="1" t="s">
        <v>203</v>
      </c>
      <c r="E134" s="17">
        <v>208.5399999999936</v>
      </c>
      <c r="F134" s="17">
        <v>174.47999999999593</v>
      </c>
      <c r="G134" s="17">
        <v>168.04000000000815</v>
      </c>
      <c r="H134" s="17">
        <v>216.06999999999243</v>
      </c>
      <c r="I134" s="17">
        <v>707.76999999996042</v>
      </c>
      <c r="J134" s="17">
        <v>234.85000000000582</v>
      </c>
      <c r="K134" s="17">
        <v>182.51999999998952</v>
      </c>
      <c r="L134" s="17">
        <v>182.58000000000175</v>
      </c>
      <c r="M134" s="17">
        <v>130.22999999999593</v>
      </c>
      <c r="N134" s="17">
        <v>90.970000000001164</v>
      </c>
      <c r="O134" s="17">
        <v>220.76000000000931</v>
      </c>
      <c r="P134" s="17">
        <v>238.82000000000698</v>
      </c>
      <c r="Q134" s="20">
        <v>10.429999999999382</v>
      </c>
      <c r="R134" s="20">
        <v>8.7200000000002547</v>
      </c>
      <c r="S134" s="20">
        <v>8.4000000000005457</v>
      </c>
      <c r="T134" s="20">
        <v>10.799999999999272</v>
      </c>
      <c r="U134" s="20">
        <v>35.389999999999418</v>
      </c>
      <c r="V134" s="20">
        <v>11.75</v>
      </c>
      <c r="W134" s="20">
        <v>9.1300000000001091</v>
      </c>
      <c r="X134" s="20">
        <v>9.1300000000001091</v>
      </c>
      <c r="Y134" s="20">
        <v>6.5099999999997635</v>
      </c>
      <c r="Z134" s="20">
        <v>4.5500000000001819</v>
      </c>
      <c r="AA134" s="20">
        <v>11.029999999999745</v>
      </c>
      <c r="AB134" s="20">
        <v>11.9399999999996</v>
      </c>
      <c r="AC134" s="17">
        <v>61.700000000000728</v>
      </c>
      <c r="AD134" s="17">
        <v>51.319999999999709</v>
      </c>
      <c r="AE134" s="17">
        <v>49.169999999998254</v>
      </c>
      <c r="AF134" s="17">
        <v>62.860000000000582</v>
      </c>
      <c r="AG134" s="17">
        <v>204.75</v>
      </c>
      <c r="AH134" s="17">
        <v>67.540000000000873</v>
      </c>
      <c r="AI134" s="17">
        <v>52.149999999997817</v>
      </c>
      <c r="AJ134" s="17">
        <v>51.779999999998836</v>
      </c>
      <c r="AK134" s="17">
        <v>36.659999999999854</v>
      </c>
      <c r="AL134" s="17">
        <v>25.399999999999636</v>
      </c>
      <c r="AM134" s="17">
        <v>61.129999999997381</v>
      </c>
      <c r="AN134" s="17">
        <v>65.590000000003783</v>
      </c>
      <c r="AO134" s="20">
        <f t="shared" si="23"/>
        <v>280.66999999999371</v>
      </c>
      <c r="AP134" s="20">
        <f t="shared" si="23"/>
        <v>234.51999999999589</v>
      </c>
      <c r="AQ134" s="20">
        <f t="shared" si="23"/>
        <v>225.61000000000695</v>
      </c>
      <c r="AR134" s="20">
        <f t="shared" si="23"/>
        <v>289.72999999999229</v>
      </c>
      <c r="AS134" s="20">
        <f t="shared" si="23"/>
        <v>947.90999999995984</v>
      </c>
      <c r="AT134" s="20">
        <f t="shared" si="23"/>
        <v>314.14000000000669</v>
      </c>
      <c r="AU134" s="20">
        <f t="shared" si="23"/>
        <v>243.79999999998745</v>
      </c>
      <c r="AV134" s="20">
        <f t="shared" si="23"/>
        <v>243.49000000000069</v>
      </c>
      <c r="AW134" s="20">
        <f t="shared" si="23"/>
        <v>173.39999999999554</v>
      </c>
      <c r="AX134" s="20">
        <f t="shared" si="23"/>
        <v>120.92000000000098</v>
      </c>
      <c r="AY134" s="20">
        <f t="shared" si="23"/>
        <v>292.92000000000644</v>
      </c>
      <c r="AZ134" s="20">
        <f t="shared" si="23"/>
        <v>316.35000000001037</v>
      </c>
      <c r="BA134" s="17">
        <v>3.46</v>
      </c>
      <c r="BB134" s="17">
        <v>2.9</v>
      </c>
      <c r="BC134" s="17">
        <v>2.79</v>
      </c>
      <c r="BD134" s="17">
        <v>3.59</v>
      </c>
      <c r="BE134" s="17">
        <v>11.75</v>
      </c>
      <c r="BF134" s="17">
        <v>3.9</v>
      </c>
      <c r="BG134" s="17">
        <v>3.03</v>
      </c>
      <c r="BH134" s="17">
        <v>3.03</v>
      </c>
      <c r="BI134" s="17">
        <v>2.16</v>
      </c>
      <c r="BJ134" s="17">
        <v>1.51</v>
      </c>
      <c r="BK134" s="17">
        <v>3.67</v>
      </c>
      <c r="BL134" s="17">
        <v>3.97</v>
      </c>
      <c r="BM134" s="20">
        <f t="shared" si="24"/>
        <v>284.12999999999369</v>
      </c>
      <c r="BN134" s="20">
        <f t="shared" si="24"/>
        <v>237.41999999999589</v>
      </c>
      <c r="BO134" s="20">
        <f t="shared" si="24"/>
        <v>228.40000000000694</v>
      </c>
      <c r="BP134" s="20">
        <f t="shared" si="24"/>
        <v>293.31999999999226</v>
      </c>
      <c r="BQ134" s="20">
        <f t="shared" si="24"/>
        <v>959.65999999995984</v>
      </c>
      <c r="BR134" s="20">
        <f t="shared" si="24"/>
        <v>318.04000000000667</v>
      </c>
      <c r="BS134" s="20">
        <f t="shared" si="24"/>
        <v>246.82999999998745</v>
      </c>
      <c r="BT134" s="20">
        <f t="shared" si="24"/>
        <v>246.52000000000069</v>
      </c>
      <c r="BU134" s="20">
        <f t="shared" si="24"/>
        <v>175.55999999999554</v>
      </c>
      <c r="BV134" s="20">
        <f t="shared" si="24"/>
        <v>122.43000000000099</v>
      </c>
      <c r="BW134" s="20">
        <f t="shared" si="24"/>
        <v>296.59000000000646</v>
      </c>
      <c r="BX134" s="20">
        <f t="shared" si="24"/>
        <v>320.3200000000104</v>
      </c>
      <c r="BY134" s="17">
        <f t="shared" si="16"/>
        <v>2755.629999999961</v>
      </c>
      <c r="BZ134" s="17">
        <f t="shared" si="17"/>
        <v>137.77999999999838</v>
      </c>
      <c r="CA134" s="17">
        <f t="shared" si="18"/>
        <v>835.80999999999733</v>
      </c>
      <c r="CB134" s="17">
        <f t="shared" si="19"/>
        <v>3729.2199999999575</v>
      </c>
    </row>
    <row r="135" spans="1:80" x14ac:dyDescent="0.25">
      <c r="A135" t="str">
        <f t="shared" si="22"/>
        <v>TCN.TC02</v>
      </c>
      <c r="B135" s="1" t="s">
        <v>33</v>
      </c>
      <c r="C135" s="1" t="s">
        <v>204</v>
      </c>
      <c r="D135" s="1" t="s">
        <v>204</v>
      </c>
      <c r="E135" s="17">
        <v>458.40000000000146</v>
      </c>
      <c r="F135" s="17">
        <v>425.15999999999985</v>
      </c>
      <c r="G135" s="17">
        <v>332.46000000000367</v>
      </c>
      <c r="H135" s="17">
        <v>451.47000000000116</v>
      </c>
      <c r="I135" s="17">
        <v>1279.2200000000012</v>
      </c>
      <c r="J135" s="17">
        <v>461.36999999999534</v>
      </c>
      <c r="K135" s="17">
        <v>495.59999999999854</v>
      </c>
      <c r="L135" s="17">
        <v>509.75999999999476</v>
      </c>
      <c r="M135" s="17">
        <v>393.69000000000233</v>
      </c>
      <c r="N135" s="17">
        <v>437.90000000000146</v>
      </c>
      <c r="O135" s="17">
        <v>646.83999999999651</v>
      </c>
      <c r="P135" s="17">
        <v>889.27000000000407</v>
      </c>
      <c r="Q135" s="20">
        <v>22.920000000000073</v>
      </c>
      <c r="R135" s="20">
        <v>21.259999999999991</v>
      </c>
      <c r="S135" s="20">
        <v>16.620000000000005</v>
      </c>
      <c r="T135" s="20">
        <v>22.57000000000005</v>
      </c>
      <c r="U135" s="20">
        <v>63.960000000000036</v>
      </c>
      <c r="V135" s="20">
        <v>23.07000000000005</v>
      </c>
      <c r="W135" s="20">
        <v>24.78000000000003</v>
      </c>
      <c r="X135" s="20">
        <v>25.489999999999952</v>
      </c>
      <c r="Y135" s="20">
        <v>19.680000000000007</v>
      </c>
      <c r="Z135" s="20">
        <v>21.899999999999977</v>
      </c>
      <c r="AA135" s="20">
        <v>32.339999999999918</v>
      </c>
      <c r="AB135" s="20">
        <v>44.469999999999914</v>
      </c>
      <c r="AC135" s="17">
        <v>135.61999999999989</v>
      </c>
      <c r="AD135" s="17">
        <v>125.07000000000016</v>
      </c>
      <c r="AE135" s="17">
        <v>97.289999999999964</v>
      </c>
      <c r="AF135" s="17">
        <v>131.35000000000036</v>
      </c>
      <c r="AG135" s="17">
        <v>370.06999999999971</v>
      </c>
      <c r="AH135" s="17">
        <v>132.6899999999996</v>
      </c>
      <c r="AI135" s="17">
        <v>141.61000000000013</v>
      </c>
      <c r="AJ135" s="17">
        <v>144.57999999999993</v>
      </c>
      <c r="AK135" s="17">
        <v>110.82999999999993</v>
      </c>
      <c r="AL135" s="17">
        <v>122.2800000000002</v>
      </c>
      <c r="AM135" s="17">
        <v>179.11000000000013</v>
      </c>
      <c r="AN135" s="17">
        <v>244.23999999999978</v>
      </c>
      <c r="AO135" s="20">
        <f t="shared" si="23"/>
        <v>616.94000000000142</v>
      </c>
      <c r="AP135" s="20">
        <f t="shared" si="23"/>
        <v>571.49</v>
      </c>
      <c r="AQ135" s="20">
        <f t="shared" si="23"/>
        <v>446.37000000000364</v>
      </c>
      <c r="AR135" s="20">
        <f t="shared" si="23"/>
        <v>605.39000000000158</v>
      </c>
      <c r="AS135" s="20">
        <f t="shared" si="23"/>
        <v>1713.2500000000009</v>
      </c>
      <c r="AT135" s="20">
        <f t="shared" si="23"/>
        <v>617.12999999999499</v>
      </c>
      <c r="AU135" s="20">
        <f t="shared" si="23"/>
        <v>661.98999999999864</v>
      </c>
      <c r="AV135" s="20">
        <f t="shared" si="23"/>
        <v>679.8299999999947</v>
      </c>
      <c r="AW135" s="20">
        <f t="shared" si="23"/>
        <v>524.20000000000232</v>
      </c>
      <c r="AX135" s="20">
        <f t="shared" si="23"/>
        <v>582.08000000000163</v>
      </c>
      <c r="AY135" s="20">
        <f t="shared" si="23"/>
        <v>858.28999999999655</v>
      </c>
      <c r="AZ135" s="20">
        <f t="shared" si="23"/>
        <v>1177.9800000000037</v>
      </c>
      <c r="BA135" s="17">
        <v>7.61</v>
      </c>
      <c r="BB135" s="17">
        <v>7.06</v>
      </c>
      <c r="BC135" s="17">
        <v>5.52</v>
      </c>
      <c r="BD135" s="17">
        <v>7.5</v>
      </c>
      <c r="BE135" s="17">
        <v>21.24</v>
      </c>
      <c r="BF135" s="17">
        <v>7.66</v>
      </c>
      <c r="BG135" s="17">
        <v>8.23</v>
      </c>
      <c r="BH135" s="17">
        <v>8.4600000000000009</v>
      </c>
      <c r="BI135" s="17">
        <v>6.54</v>
      </c>
      <c r="BJ135" s="17">
        <v>7.27</v>
      </c>
      <c r="BK135" s="17">
        <v>10.74</v>
      </c>
      <c r="BL135" s="17">
        <v>14.76</v>
      </c>
      <c r="BM135" s="20">
        <f t="shared" si="24"/>
        <v>624.55000000000143</v>
      </c>
      <c r="BN135" s="20">
        <f t="shared" si="24"/>
        <v>578.54999999999995</v>
      </c>
      <c r="BO135" s="20">
        <f t="shared" si="24"/>
        <v>451.89000000000362</v>
      </c>
      <c r="BP135" s="20">
        <f t="shared" si="24"/>
        <v>612.89000000000158</v>
      </c>
      <c r="BQ135" s="20">
        <f t="shared" si="24"/>
        <v>1734.4900000000009</v>
      </c>
      <c r="BR135" s="20">
        <f t="shared" si="24"/>
        <v>624.78999999999496</v>
      </c>
      <c r="BS135" s="20">
        <f t="shared" si="24"/>
        <v>670.21999999999866</v>
      </c>
      <c r="BT135" s="20">
        <f t="shared" si="24"/>
        <v>688.28999999999473</v>
      </c>
      <c r="BU135" s="20">
        <f t="shared" si="24"/>
        <v>530.74000000000228</v>
      </c>
      <c r="BV135" s="20">
        <f t="shared" si="24"/>
        <v>589.35000000000161</v>
      </c>
      <c r="BW135" s="20">
        <f t="shared" si="24"/>
        <v>869.02999999999656</v>
      </c>
      <c r="BX135" s="20">
        <f t="shared" si="24"/>
        <v>1192.7400000000036</v>
      </c>
      <c r="BY135" s="17">
        <f t="shared" si="16"/>
        <v>6781.14</v>
      </c>
      <c r="BZ135" s="17">
        <f t="shared" si="17"/>
        <v>339.06</v>
      </c>
      <c r="CA135" s="17">
        <f t="shared" si="18"/>
        <v>2047.3299999999997</v>
      </c>
      <c r="CB135" s="17">
        <f t="shared" si="19"/>
        <v>9167.5299999999988</v>
      </c>
    </row>
    <row r="136" spans="1:80" x14ac:dyDescent="0.25">
      <c r="A136" t="str">
        <f t="shared" si="22"/>
        <v>TEN.BCHIMP</v>
      </c>
      <c r="B136" s="1" t="s">
        <v>205</v>
      </c>
      <c r="C136" s="1" t="s">
        <v>206</v>
      </c>
      <c r="D136" s="1" t="s">
        <v>21</v>
      </c>
      <c r="E136" s="17">
        <v>47.079999999999927</v>
      </c>
      <c r="F136" s="17">
        <v>43</v>
      </c>
      <c r="G136" s="17">
        <v>17.049999999999727</v>
      </c>
      <c r="H136" s="17">
        <v>28.649999999999636</v>
      </c>
      <c r="I136" s="17">
        <v>8.1100000000001273</v>
      </c>
      <c r="J136" s="17">
        <v>0</v>
      </c>
      <c r="K136" s="17">
        <v>13.009999999999991</v>
      </c>
      <c r="L136" s="17">
        <v>24.25</v>
      </c>
      <c r="M136" s="17">
        <v>3.2899999999999636</v>
      </c>
      <c r="N136" s="17">
        <v>99.770000000000437</v>
      </c>
      <c r="O136" s="17">
        <v>7.9200000000000728</v>
      </c>
      <c r="P136" s="17">
        <v>0</v>
      </c>
      <c r="Q136" s="20">
        <v>2.3499999999999943</v>
      </c>
      <c r="R136" s="20">
        <v>2.1500000000000057</v>
      </c>
      <c r="S136" s="20">
        <v>0.85999999999999943</v>
      </c>
      <c r="T136" s="20">
        <v>1.4300000000000068</v>
      </c>
      <c r="U136" s="20">
        <v>0.41000000000000369</v>
      </c>
      <c r="V136" s="20">
        <v>0</v>
      </c>
      <c r="W136" s="20">
        <v>0.65000000000000568</v>
      </c>
      <c r="X136" s="20">
        <v>1.2199999999999989</v>
      </c>
      <c r="Y136" s="20">
        <v>0.16999999999999815</v>
      </c>
      <c r="Z136" s="20">
        <v>4.9900000000000091</v>
      </c>
      <c r="AA136" s="20">
        <v>0.39999999999999858</v>
      </c>
      <c r="AB136" s="20">
        <v>0</v>
      </c>
      <c r="AC136" s="17">
        <v>13.929999999999836</v>
      </c>
      <c r="AD136" s="17">
        <v>12.650000000000091</v>
      </c>
      <c r="AE136" s="17">
        <v>4.9799999999999045</v>
      </c>
      <c r="AF136" s="17">
        <v>8.3300000000000409</v>
      </c>
      <c r="AG136" s="17">
        <v>2.339999999999975</v>
      </c>
      <c r="AH136" s="17">
        <v>0</v>
      </c>
      <c r="AI136" s="17">
        <v>3.7100000000000364</v>
      </c>
      <c r="AJ136" s="17">
        <v>6.8799999999999955</v>
      </c>
      <c r="AK136" s="17">
        <v>0.93000000000000682</v>
      </c>
      <c r="AL136" s="17">
        <v>27.860000000000127</v>
      </c>
      <c r="AM136" s="17">
        <v>2.1899999999999977</v>
      </c>
      <c r="AN136" s="17">
        <v>0</v>
      </c>
      <c r="AO136" s="20">
        <f t="shared" si="23"/>
        <v>63.359999999999758</v>
      </c>
      <c r="AP136" s="20">
        <f t="shared" si="23"/>
        <v>57.800000000000097</v>
      </c>
      <c r="AQ136" s="20">
        <f t="shared" si="23"/>
        <v>22.889999999999631</v>
      </c>
      <c r="AR136" s="20">
        <f t="shared" si="23"/>
        <v>38.409999999999684</v>
      </c>
      <c r="AS136" s="20">
        <f t="shared" si="23"/>
        <v>10.860000000000106</v>
      </c>
      <c r="AT136" s="20">
        <f t="shared" si="23"/>
        <v>0</v>
      </c>
      <c r="AU136" s="20">
        <f t="shared" si="23"/>
        <v>17.370000000000033</v>
      </c>
      <c r="AV136" s="20">
        <f t="shared" si="23"/>
        <v>32.349999999999994</v>
      </c>
      <c r="AW136" s="20">
        <f t="shared" si="23"/>
        <v>4.3899999999999686</v>
      </c>
      <c r="AX136" s="20">
        <f t="shared" si="23"/>
        <v>132.62000000000057</v>
      </c>
      <c r="AY136" s="20">
        <f t="shared" si="23"/>
        <v>10.510000000000069</v>
      </c>
      <c r="AZ136" s="20">
        <f t="shared" si="23"/>
        <v>0</v>
      </c>
      <c r="BA136" s="17">
        <v>0.78</v>
      </c>
      <c r="BB136" s="17">
        <v>0.71</v>
      </c>
      <c r="BC136" s="17">
        <v>0.28000000000000003</v>
      </c>
      <c r="BD136" s="17">
        <v>0.48</v>
      </c>
      <c r="BE136" s="17">
        <v>0.13</v>
      </c>
      <c r="BF136" s="17">
        <v>0</v>
      </c>
      <c r="BG136" s="17">
        <v>0.22</v>
      </c>
      <c r="BH136" s="17">
        <v>0.4</v>
      </c>
      <c r="BI136" s="17">
        <v>0.05</v>
      </c>
      <c r="BJ136" s="17">
        <v>1.66</v>
      </c>
      <c r="BK136" s="17">
        <v>0.13</v>
      </c>
      <c r="BL136" s="17">
        <v>0</v>
      </c>
      <c r="BM136" s="20">
        <f t="shared" si="24"/>
        <v>64.139999999999759</v>
      </c>
      <c r="BN136" s="20">
        <f t="shared" si="24"/>
        <v>58.510000000000097</v>
      </c>
      <c r="BO136" s="20">
        <f t="shared" si="24"/>
        <v>23.169999999999632</v>
      </c>
      <c r="BP136" s="20">
        <f t="shared" si="24"/>
        <v>38.889999999999681</v>
      </c>
      <c r="BQ136" s="20">
        <f t="shared" si="24"/>
        <v>10.990000000000107</v>
      </c>
      <c r="BR136" s="20">
        <f t="shared" si="24"/>
        <v>0</v>
      </c>
      <c r="BS136" s="20">
        <f t="shared" si="24"/>
        <v>17.590000000000032</v>
      </c>
      <c r="BT136" s="20">
        <f t="shared" si="24"/>
        <v>32.749999999999993</v>
      </c>
      <c r="BU136" s="20">
        <f t="shared" si="24"/>
        <v>4.4399999999999684</v>
      </c>
      <c r="BV136" s="20">
        <f t="shared" si="24"/>
        <v>134.28000000000057</v>
      </c>
      <c r="BW136" s="20">
        <f t="shared" si="24"/>
        <v>10.64000000000007</v>
      </c>
      <c r="BX136" s="20">
        <f t="shared" si="24"/>
        <v>0</v>
      </c>
      <c r="BY136" s="17">
        <f t="shared" si="16"/>
        <v>292.12999999999988</v>
      </c>
      <c r="BZ136" s="17">
        <f t="shared" si="17"/>
        <v>14.63000000000002</v>
      </c>
      <c r="CA136" s="17">
        <f t="shared" si="18"/>
        <v>88.64</v>
      </c>
      <c r="CB136" s="17">
        <f t="shared" si="19"/>
        <v>395.39999999999986</v>
      </c>
    </row>
    <row r="137" spans="1:80" x14ac:dyDescent="0.25">
      <c r="A137" t="str">
        <f t="shared" si="22"/>
        <v>TEN.BCHEXP</v>
      </c>
      <c r="B137" s="1" t="s">
        <v>205</v>
      </c>
      <c r="C137" s="1" t="s">
        <v>207</v>
      </c>
      <c r="D137" s="1" t="s">
        <v>28</v>
      </c>
      <c r="E137" s="17">
        <v>0</v>
      </c>
      <c r="F137" s="17">
        <v>0</v>
      </c>
      <c r="G137" s="17">
        <v>0</v>
      </c>
      <c r="H137" s="17">
        <v>0</v>
      </c>
      <c r="I137" s="17">
        <v>0</v>
      </c>
      <c r="J137" s="17">
        <v>0</v>
      </c>
      <c r="K137" s="17">
        <v>0</v>
      </c>
      <c r="L137" s="17">
        <v>0</v>
      </c>
      <c r="M137" s="17">
        <v>0</v>
      </c>
      <c r="N137" s="17">
        <v>0</v>
      </c>
      <c r="O137" s="17">
        <v>0</v>
      </c>
      <c r="P137" s="17">
        <v>0</v>
      </c>
      <c r="Q137" s="20">
        <v>0</v>
      </c>
      <c r="R137" s="20">
        <v>0</v>
      </c>
      <c r="S137" s="20">
        <v>0</v>
      </c>
      <c r="T137" s="20">
        <v>0</v>
      </c>
      <c r="U137" s="20">
        <v>0</v>
      </c>
      <c r="V137" s="20">
        <v>0</v>
      </c>
      <c r="W137" s="20">
        <v>0</v>
      </c>
      <c r="X137" s="20">
        <v>0</v>
      </c>
      <c r="Y137" s="20">
        <v>0</v>
      </c>
      <c r="Z137" s="20">
        <v>0</v>
      </c>
      <c r="AA137" s="20">
        <v>0</v>
      </c>
      <c r="AB137" s="20">
        <v>0</v>
      </c>
      <c r="AC137" s="17">
        <v>0</v>
      </c>
      <c r="AD137" s="17">
        <v>0</v>
      </c>
      <c r="AE137" s="17">
        <v>0</v>
      </c>
      <c r="AF137" s="17">
        <v>0</v>
      </c>
      <c r="AG137" s="17">
        <v>0</v>
      </c>
      <c r="AH137" s="17">
        <v>0</v>
      </c>
      <c r="AI137" s="17">
        <v>0</v>
      </c>
      <c r="AJ137" s="17">
        <v>0</v>
      </c>
      <c r="AK137" s="17">
        <v>0</v>
      </c>
      <c r="AL137" s="17">
        <v>0</v>
      </c>
      <c r="AM137" s="17">
        <v>0</v>
      </c>
      <c r="AN137" s="17">
        <v>0</v>
      </c>
      <c r="AO137" s="20">
        <f t="shared" si="23"/>
        <v>0</v>
      </c>
      <c r="AP137" s="20">
        <f t="shared" si="25"/>
        <v>0</v>
      </c>
      <c r="AQ137" s="20">
        <f t="shared" si="25"/>
        <v>0</v>
      </c>
      <c r="AR137" s="20">
        <f t="shared" si="25"/>
        <v>0</v>
      </c>
      <c r="AS137" s="20">
        <f t="shared" si="25"/>
        <v>0</v>
      </c>
      <c r="AT137" s="20">
        <f t="shared" si="25"/>
        <v>0</v>
      </c>
      <c r="AU137" s="20">
        <f t="shared" si="25"/>
        <v>0</v>
      </c>
      <c r="AV137" s="20">
        <f t="shared" si="25"/>
        <v>0</v>
      </c>
      <c r="AW137" s="20">
        <f t="shared" si="25"/>
        <v>0</v>
      </c>
      <c r="AX137" s="20">
        <f t="shared" si="25"/>
        <v>0</v>
      </c>
      <c r="AY137" s="20">
        <f t="shared" si="25"/>
        <v>0</v>
      </c>
      <c r="AZ137" s="20">
        <f t="shared" si="25"/>
        <v>0</v>
      </c>
      <c r="BA137" s="17">
        <v>0</v>
      </c>
      <c r="BB137" s="17">
        <v>0</v>
      </c>
      <c r="BC137" s="17">
        <v>0</v>
      </c>
      <c r="BD137" s="17">
        <v>0</v>
      </c>
      <c r="BE137" s="17">
        <v>0</v>
      </c>
      <c r="BF137" s="17">
        <v>0</v>
      </c>
      <c r="BG137" s="17">
        <v>0</v>
      </c>
      <c r="BH137" s="17">
        <v>0</v>
      </c>
      <c r="BI137" s="17">
        <v>0</v>
      </c>
      <c r="BJ137" s="17">
        <v>0</v>
      </c>
      <c r="BK137" s="17">
        <v>0</v>
      </c>
      <c r="BL137" s="17">
        <v>0</v>
      </c>
      <c r="BM137" s="20">
        <f t="shared" si="24"/>
        <v>0</v>
      </c>
      <c r="BN137" s="20">
        <f t="shared" si="26"/>
        <v>0</v>
      </c>
      <c r="BO137" s="20">
        <f t="shared" si="26"/>
        <v>0</v>
      </c>
      <c r="BP137" s="20">
        <f t="shared" si="26"/>
        <v>0</v>
      </c>
      <c r="BQ137" s="20">
        <f t="shared" si="26"/>
        <v>0</v>
      </c>
      <c r="BR137" s="20">
        <f t="shared" si="26"/>
        <v>0</v>
      </c>
      <c r="BS137" s="20">
        <f t="shared" si="26"/>
        <v>0</v>
      </c>
      <c r="BT137" s="20">
        <f t="shared" si="26"/>
        <v>0</v>
      </c>
      <c r="BU137" s="20">
        <f t="shared" si="26"/>
        <v>0</v>
      </c>
      <c r="BV137" s="20">
        <f t="shared" si="26"/>
        <v>0</v>
      </c>
      <c r="BW137" s="20">
        <f t="shared" si="26"/>
        <v>0</v>
      </c>
      <c r="BX137" s="20">
        <f t="shared" si="26"/>
        <v>0</v>
      </c>
      <c r="BY137" s="17">
        <f t="shared" si="16"/>
        <v>0</v>
      </c>
      <c r="BZ137" s="17">
        <f t="shared" si="17"/>
        <v>0</v>
      </c>
      <c r="CA137" s="17">
        <f t="shared" si="18"/>
        <v>0</v>
      </c>
      <c r="CB137" s="17">
        <f t="shared" si="19"/>
        <v>0</v>
      </c>
    </row>
    <row r="138" spans="1:80" x14ac:dyDescent="0.25">
      <c r="A138" t="str">
        <f t="shared" si="22"/>
        <v>TAU.THS</v>
      </c>
      <c r="B138" s="1" t="s">
        <v>31</v>
      </c>
      <c r="C138" s="1" t="s">
        <v>208</v>
      </c>
      <c r="D138" s="1" t="s">
        <v>208</v>
      </c>
      <c r="E138" s="17">
        <v>246.57999999999993</v>
      </c>
      <c r="F138" s="17">
        <v>109.89999999999998</v>
      </c>
      <c r="G138" s="17">
        <v>7.5699999999999967</v>
      </c>
      <c r="H138" s="17">
        <v>0</v>
      </c>
      <c r="I138" s="17">
        <v>0</v>
      </c>
      <c r="J138" s="17">
        <v>87</v>
      </c>
      <c r="K138" s="17">
        <v>182.67999999999995</v>
      </c>
      <c r="L138" s="17">
        <v>172.84000000000003</v>
      </c>
      <c r="M138" s="17">
        <v>122.49999999999994</v>
      </c>
      <c r="N138" s="17">
        <v>256.94999999999993</v>
      </c>
      <c r="O138" s="17">
        <v>627.49000000000024</v>
      </c>
      <c r="P138" s="17">
        <v>643.7199999999998</v>
      </c>
      <c r="Q138" s="20">
        <v>12.329999999999998</v>
      </c>
      <c r="R138" s="20">
        <v>5.4899999999999984</v>
      </c>
      <c r="S138" s="20">
        <v>0.37999999999999989</v>
      </c>
      <c r="T138" s="20">
        <v>0</v>
      </c>
      <c r="U138" s="20">
        <v>0</v>
      </c>
      <c r="V138" s="20">
        <v>4.3499999999999979</v>
      </c>
      <c r="W138" s="20">
        <v>9.14</v>
      </c>
      <c r="X138" s="20">
        <v>8.6500000000000021</v>
      </c>
      <c r="Y138" s="20">
        <v>6.120000000000001</v>
      </c>
      <c r="Z138" s="20">
        <v>12.849999999999994</v>
      </c>
      <c r="AA138" s="20">
        <v>31.36999999999999</v>
      </c>
      <c r="AB138" s="20">
        <v>32.190000000000012</v>
      </c>
      <c r="AC138" s="17">
        <v>72.949999999999989</v>
      </c>
      <c r="AD138" s="17">
        <v>32.319999999999993</v>
      </c>
      <c r="AE138" s="17">
        <v>2.2200000000000006</v>
      </c>
      <c r="AF138" s="17">
        <v>0</v>
      </c>
      <c r="AG138" s="17">
        <v>0</v>
      </c>
      <c r="AH138" s="17">
        <v>25.02000000000001</v>
      </c>
      <c r="AI138" s="17">
        <v>52.199999999999989</v>
      </c>
      <c r="AJ138" s="17">
        <v>49.019999999999982</v>
      </c>
      <c r="AK138" s="17">
        <v>34.47999999999999</v>
      </c>
      <c r="AL138" s="17">
        <v>71.750000000000028</v>
      </c>
      <c r="AM138" s="17">
        <v>173.7600000000001</v>
      </c>
      <c r="AN138" s="17">
        <v>176.78999999999996</v>
      </c>
      <c r="AO138" s="20">
        <f t="shared" si="23"/>
        <v>331.8599999999999</v>
      </c>
      <c r="AP138" s="20">
        <f t="shared" si="25"/>
        <v>147.70999999999998</v>
      </c>
      <c r="AQ138" s="20">
        <f t="shared" si="25"/>
        <v>10.169999999999998</v>
      </c>
      <c r="AR138" s="20">
        <f t="shared" si="25"/>
        <v>0</v>
      </c>
      <c r="AS138" s="20">
        <f t="shared" si="25"/>
        <v>0</v>
      </c>
      <c r="AT138" s="20">
        <f t="shared" si="25"/>
        <v>116.37</v>
      </c>
      <c r="AU138" s="20">
        <f t="shared" si="25"/>
        <v>244.01999999999992</v>
      </c>
      <c r="AV138" s="20">
        <f t="shared" si="25"/>
        <v>230.51000000000002</v>
      </c>
      <c r="AW138" s="20">
        <f t="shared" si="25"/>
        <v>163.09999999999994</v>
      </c>
      <c r="AX138" s="20">
        <f t="shared" si="25"/>
        <v>341.54999999999995</v>
      </c>
      <c r="AY138" s="20">
        <f t="shared" si="25"/>
        <v>832.62000000000035</v>
      </c>
      <c r="AZ138" s="20">
        <f t="shared" si="25"/>
        <v>852.69999999999982</v>
      </c>
      <c r="BA138" s="17">
        <v>4.09</v>
      </c>
      <c r="BB138" s="17">
        <v>1.82</v>
      </c>
      <c r="BC138" s="17">
        <v>0.13</v>
      </c>
      <c r="BD138" s="17">
        <v>0</v>
      </c>
      <c r="BE138" s="17">
        <v>0</v>
      </c>
      <c r="BF138" s="17">
        <v>1.44</v>
      </c>
      <c r="BG138" s="17">
        <v>3.03</v>
      </c>
      <c r="BH138" s="17">
        <v>2.87</v>
      </c>
      <c r="BI138" s="17">
        <v>2.0299999999999998</v>
      </c>
      <c r="BJ138" s="17">
        <v>4.2699999999999996</v>
      </c>
      <c r="BK138" s="17">
        <v>10.42</v>
      </c>
      <c r="BL138" s="17">
        <v>10.69</v>
      </c>
      <c r="BM138" s="20">
        <f t="shared" si="24"/>
        <v>335.94999999999987</v>
      </c>
      <c r="BN138" s="20">
        <f t="shared" si="26"/>
        <v>149.52999999999997</v>
      </c>
      <c r="BO138" s="20">
        <f t="shared" si="26"/>
        <v>10.299999999999999</v>
      </c>
      <c r="BP138" s="20">
        <f t="shared" si="26"/>
        <v>0</v>
      </c>
      <c r="BQ138" s="20">
        <f t="shared" si="26"/>
        <v>0</v>
      </c>
      <c r="BR138" s="20">
        <f t="shared" si="26"/>
        <v>117.81</v>
      </c>
      <c r="BS138" s="20">
        <f t="shared" si="26"/>
        <v>247.04999999999993</v>
      </c>
      <c r="BT138" s="20">
        <f t="shared" si="26"/>
        <v>233.38000000000002</v>
      </c>
      <c r="BU138" s="20">
        <f t="shared" si="26"/>
        <v>165.12999999999994</v>
      </c>
      <c r="BV138" s="20">
        <f t="shared" si="26"/>
        <v>345.81999999999994</v>
      </c>
      <c r="BW138" s="20">
        <f t="shared" si="26"/>
        <v>843.0400000000003</v>
      </c>
      <c r="BX138" s="20">
        <f t="shared" si="26"/>
        <v>863.38999999999987</v>
      </c>
      <c r="BY138" s="17">
        <f t="shared" si="16"/>
        <v>2457.2299999999996</v>
      </c>
      <c r="BZ138" s="17">
        <f t="shared" si="17"/>
        <v>122.86999999999999</v>
      </c>
      <c r="CA138" s="17">
        <f t="shared" si="18"/>
        <v>731.30000000000007</v>
      </c>
      <c r="CB138" s="17">
        <f t="shared" si="19"/>
        <v>3311.4</v>
      </c>
    </row>
    <row r="139" spans="1:80" x14ac:dyDescent="0.25">
      <c r="A139" t="str">
        <f t="shared" si="22"/>
        <v>CUPC.VVW1</v>
      </c>
      <c r="B139" s="1" t="s">
        <v>153</v>
      </c>
      <c r="C139" s="1" t="s">
        <v>211</v>
      </c>
      <c r="D139" s="1" t="s">
        <v>211</v>
      </c>
      <c r="E139" s="17">
        <v>-136.91999999999999</v>
      </c>
      <c r="F139" s="17">
        <v>-4.6599999999999984</v>
      </c>
      <c r="G139" s="17">
        <v>-15.450000000000001</v>
      </c>
      <c r="H139" s="17">
        <v>-112.36000000000001</v>
      </c>
      <c r="I139" s="17">
        <v>-1341.1999999999998</v>
      </c>
      <c r="J139" s="17">
        <v>-493.09000000000015</v>
      </c>
      <c r="K139" s="17">
        <v>-31.790000000000006</v>
      </c>
      <c r="L139" s="17">
        <v>-0.38000000000000012</v>
      </c>
      <c r="M139" s="17">
        <v>-17.160000000000004</v>
      </c>
      <c r="N139" s="17">
        <v>0</v>
      </c>
      <c r="O139" s="17">
        <v>-2.5599999999999996</v>
      </c>
      <c r="P139" s="17">
        <v>-73.949999999999989</v>
      </c>
      <c r="Q139" s="20">
        <v>-6.84</v>
      </c>
      <c r="R139" s="20">
        <v>-0.23</v>
      </c>
      <c r="S139" s="20">
        <v>-0.78</v>
      </c>
      <c r="T139" s="20">
        <v>-5.6099999999999994</v>
      </c>
      <c r="U139" s="20">
        <v>-67.059999999999988</v>
      </c>
      <c r="V139" s="20">
        <v>-24.649999999999995</v>
      </c>
      <c r="W139" s="20">
        <v>-1.5899999999999999</v>
      </c>
      <c r="X139" s="20">
        <v>-2.0000000000000004E-2</v>
      </c>
      <c r="Y139" s="20">
        <v>-0.85000000000000009</v>
      </c>
      <c r="Z139" s="20">
        <v>0</v>
      </c>
      <c r="AA139" s="20">
        <v>-0.13</v>
      </c>
      <c r="AB139" s="20">
        <v>-3.6999999999999993</v>
      </c>
      <c r="AC139" s="17">
        <v>-40.51</v>
      </c>
      <c r="AD139" s="17">
        <v>-1.3699999999999999</v>
      </c>
      <c r="AE139" s="17">
        <v>-4.5199999999999996</v>
      </c>
      <c r="AF139" s="17">
        <v>-32.69</v>
      </c>
      <c r="AG139" s="17">
        <v>-388.01</v>
      </c>
      <c r="AH139" s="17">
        <v>-141.80999999999997</v>
      </c>
      <c r="AI139" s="17">
        <v>-9.0800000000000018</v>
      </c>
      <c r="AJ139" s="17">
        <v>-9.9999999999999978E-2</v>
      </c>
      <c r="AK139" s="17">
        <v>-4.83</v>
      </c>
      <c r="AL139" s="17">
        <v>0</v>
      </c>
      <c r="AM139" s="17">
        <v>-0.71</v>
      </c>
      <c r="AN139" s="17">
        <v>-20.310000000000002</v>
      </c>
      <c r="AO139" s="20">
        <f t="shared" si="23"/>
        <v>-184.26999999999998</v>
      </c>
      <c r="AP139" s="20">
        <f t="shared" si="25"/>
        <v>-6.2599999999999989</v>
      </c>
      <c r="AQ139" s="20">
        <f t="shared" si="25"/>
        <v>-20.75</v>
      </c>
      <c r="AR139" s="20">
        <f t="shared" si="25"/>
        <v>-150.66000000000003</v>
      </c>
      <c r="AS139" s="20">
        <f t="shared" si="25"/>
        <v>-1796.2699999999998</v>
      </c>
      <c r="AT139" s="20">
        <f t="shared" si="25"/>
        <v>-659.55000000000007</v>
      </c>
      <c r="AU139" s="20">
        <f t="shared" si="25"/>
        <v>-42.460000000000008</v>
      </c>
      <c r="AV139" s="20">
        <f t="shared" si="25"/>
        <v>-0.50000000000000011</v>
      </c>
      <c r="AW139" s="20">
        <f t="shared" si="25"/>
        <v>-22.840000000000003</v>
      </c>
      <c r="AX139" s="20">
        <f t="shared" si="25"/>
        <v>0</v>
      </c>
      <c r="AY139" s="20">
        <f t="shared" si="25"/>
        <v>-3.3999999999999995</v>
      </c>
      <c r="AZ139" s="20">
        <f t="shared" si="25"/>
        <v>-97.96</v>
      </c>
      <c r="BA139" s="17">
        <v>-2.27</v>
      </c>
      <c r="BB139" s="17">
        <v>-0.08</v>
      </c>
      <c r="BC139" s="17">
        <v>-0.26</v>
      </c>
      <c r="BD139" s="17">
        <v>-1.87</v>
      </c>
      <c r="BE139" s="17">
        <v>-22.27</v>
      </c>
      <c r="BF139" s="17">
        <v>-8.19</v>
      </c>
      <c r="BG139" s="17">
        <v>-0.53</v>
      </c>
      <c r="BH139" s="17">
        <v>-0.01</v>
      </c>
      <c r="BI139" s="17">
        <v>-0.28000000000000003</v>
      </c>
      <c r="BJ139" s="17">
        <v>0</v>
      </c>
      <c r="BK139" s="17">
        <v>-0.04</v>
      </c>
      <c r="BL139" s="17">
        <v>-1.23</v>
      </c>
      <c r="BM139" s="20">
        <f t="shared" si="24"/>
        <v>-186.54</v>
      </c>
      <c r="BN139" s="20">
        <f t="shared" si="26"/>
        <v>-6.339999999999999</v>
      </c>
      <c r="BO139" s="20">
        <f t="shared" si="26"/>
        <v>-21.01</v>
      </c>
      <c r="BP139" s="20">
        <f t="shared" si="26"/>
        <v>-152.53000000000003</v>
      </c>
      <c r="BQ139" s="20">
        <f t="shared" si="26"/>
        <v>-1818.5399999999997</v>
      </c>
      <c r="BR139" s="20">
        <f t="shared" si="26"/>
        <v>-667.74000000000012</v>
      </c>
      <c r="BS139" s="20">
        <f t="shared" si="26"/>
        <v>-42.990000000000009</v>
      </c>
      <c r="BT139" s="20">
        <f t="shared" si="26"/>
        <v>-0.51000000000000012</v>
      </c>
      <c r="BU139" s="20">
        <f t="shared" si="26"/>
        <v>-23.120000000000005</v>
      </c>
      <c r="BV139" s="20">
        <f t="shared" si="26"/>
        <v>0</v>
      </c>
      <c r="BW139" s="20">
        <f t="shared" si="26"/>
        <v>-3.4399999999999995</v>
      </c>
      <c r="BX139" s="20">
        <f t="shared" si="26"/>
        <v>-99.19</v>
      </c>
      <c r="BY139" s="17">
        <f t="shared" si="16"/>
        <v>-2229.5199999999995</v>
      </c>
      <c r="BZ139" s="17">
        <f t="shared" si="17"/>
        <v>-111.45999999999997</v>
      </c>
      <c r="CA139" s="17">
        <f t="shared" si="18"/>
        <v>-680.97</v>
      </c>
      <c r="CB139" s="17">
        <f t="shared" si="19"/>
        <v>-3021.95</v>
      </c>
    </row>
    <row r="140" spans="1:80" x14ac:dyDescent="0.25">
      <c r="A140" t="str">
        <f t="shared" si="22"/>
        <v>CUPC.VVW2</v>
      </c>
      <c r="B140" s="1" t="s">
        <v>153</v>
      </c>
      <c r="C140" s="1" t="s">
        <v>212</v>
      </c>
      <c r="D140" s="1" t="s">
        <v>212</v>
      </c>
      <c r="E140" s="17">
        <v>-26.03</v>
      </c>
      <c r="F140" s="17">
        <v>0</v>
      </c>
      <c r="G140" s="17">
        <v>-10.519999999999996</v>
      </c>
      <c r="H140" s="17">
        <v>-78.419999999999987</v>
      </c>
      <c r="I140" s="17">
        <v>-949.02</v>
      </c>
      <c r="J140" s="17">
        <v>-27.92</v>
      </c>
      <c r="K140" s="17">
        <v>-16.819999999999993</v>
      </c>
      <c r="L140" s="17">
        <v>0</v>
      </c>
      <c r="M140" s="17">
        <v>-4.6700000000000053</v>
      </c>
      <c r="N140" s="17">
        <v>0</v>
      </c>
      <c r="O140" s="17">
        <v>-1.8100000000000005</v>
      </c>
      <c r="P140" s="17">
        <v>-54.449999999999989</v>
      </c>
      <c r="Q140" s="20">
        <v>-1.2999999999999994</v>
      </c>
      <c r="R140" s="20">
        <v>0</v>
      </c>
      <c r="S140" s="20">
        <v>-0.53</v>
      </c>
      <c r="T140" s="20">
        <v>-3.92</v>
      </c>
      <c r="U140" s="20">
        <v>-47.449999999999989</v>
      </c>
      <c r="V140" s="20">
        <v>-1.3900000000000006</v>
      </c>
      <c r="W140" s="20">
        <v>-0.8400000000000003</v>
      </c>
      <c r="X140" s="20">
        <v>0</v>
      </c>
      <c r="Y140" s="20">
        <v>-0.22999999999999998</v>
      </c>
      <c r="Z140" s="20">
        <v>0</v>
      </c>
      <c r="AA140" s="20">
        <v>-9.0000000000000024E-2</v>
      </c>
      <c r="AB140" s="20">
        <v>-2.7199999999999989</v>
      </c>
      <c r="AC140" s="17">
        <v>-7.6999999999999993</v>
      </c>
      <c r="AD140" s="17">
        <v>0</v>
      </c>
      <c r="AE140" s="17">
        <v>-3.0799999999999983</v>
      </c>
      <c r="AF140" s="17">
        <v>-22.820000000000007</v>
      </c>
      <c r="AG140" s="17">
        <v>-274.54000000000008</v>
      </c>
      <c r="AH140" s="17">
        <v>-8.0299999999999976</v>
      </c>
      <c r="AI140" s="17">
        <v>-4.8000000000000007</v>
      </c>
      <c r="AJ140" s="17">
        <v>0</v>
      </c>
      <c r="AK140" s="17">
        <v>-1.3100000000000005</v>
      </c>
      <c r="AL140" s="17">
        <v>0</v>
      </c>
      <c r="AM140" s="17">
        <v>-0.5</v>
      </c>
      <c r="AN140" s="17">
        <v>-14.959999999999994</v>
      </c>
      <c r="AO140" s="20">
        <f t="shared" si="23"/>
        <v>-35.03</v>
      </c>
      <c r="AP140" s="20">
        <f t="shared" si="25"/>
        <v>0</v>
      </c>
      <c r="AQ140" s="20">
        <f t="shared" si="25"/>
        <v>-14.129999999999994</v>
      </c>
      <c r="AR140" s="20">
        <f t="shared" si="25"/>
        <v>-105.16</v>
      </c>
      <c r="AS140" s="20">
        <f t="shared" si="25"/>
        <v>-1271.0100000000002</v>
      </c>
      <c r="AT140" s="20">
        <f t="shared" si="25"/>
        <v>-37.340000000000003</v>
      </c>
      <c r="AU140" s="20">
        <f t="shared" si="25"/>
        <v>-22.459999999999994</v>
      </c>
      <c r="AV140" s="20">
        <f t="shared" si="25"/>
        <v>0</v>
      </c>
      <c r="AW140" s="20">
        <f t="shared" si="25"/>
        <v>-6.2100000000000062</v>
      </c>
      <c r="AX140" s="20">
        <f t="shared" si="25"/>
        <v>0</v>
      </c>
      <c r="AY140" s="20">
        <f t="shared" si="25"/>
        <v>-2.4000000000000004</v>
      </c>
      <c r="AZ140" s="20">
        <f t="shared" si="25"/>
        <v>-72.129999999999981</v>
      </c>
      <c r="BA140" s="17">
        <v>-0.43</v>
      </c>
      <c r="BB140" s="17">
        <v>0</v>
      </c>
      <c r="BC140" s="17">
        <v>-0.17</v>
      </c>
      <c r="BD140" s="17">
        <v>-1.3</v>
      </c>
      <c r="BE140" s="17">
        <v>-15.76</v>
      </c>
      <c r="BF140" s="17">
        <v>-0.46</v>
      </c>
      <c r="BG140" s="17">
        <v>-0.28000000000000003</v>
      </c>
      <c r="BH140" s="17">
        <v>0</v>
      </c>
      <c r="BI140" s="17">
        <v>-0.08</v>
      </c>
      <c r="BJ140" s="17">
        <v>0</v>
      </c>
      <c r="BK140" s="17">
        <v>-0.03</v>
      </c>
      <c r="BL140" s="17">
        <v>-0.9</v>
      </c>
      <c r="BM140" s="20">
        <f t="shared" si="24"/>
        <v>-35.46</v>
      </c>
      <c r="BN140" s="20">
        <f t="shared" si="26"/>
        <v>0</v>
      </c>
      <c r="BO140" s="20">
        <f t="shared" si="26"/>
        <v>-14.299999999999994</v>
      </c>
      <c r="BP140" s="20">
        <f t="shared" si="26"/>
        <v>-106.46</v>
      </c>
      <c r="BQ140" s="20">
        <f t="shared" si="26"/>
        <v>-1286.7700000000002</v>
      </c>
      <c r="BR140" s="20">
        <f t="shared" si="26"/>
        <v>-37.800000000000004</v>
      </c>
      <c r="BS140" s="20">
        <f t="shared" si="26"/>
        <v>-22.739999999999995</v>
      </c>
      <c r="BT140" s="20">
        <f t="shared" si="26"/>
        <v>0</v>
      </c>
      <c r="BU140" s="20">
        <f t="shared" si="26"/>
        <v>-6.2900000000000063</v>
      </c>
      <c r="BV140" s="20">
        <f t="shared" si="26"/>
        <v>0</v>
      </c>
      <c r="BW140" s="20">
        <f t="shared" si="26"/>
        <v>-2.4300000000000002</v>
      </c>
      <c r="BX140" s="20">
        <f t="shared" si="26"/>
        <v>-73.029999999999987</v>
      </c>
      <c r="BY140" s="17">
        <f t="shared" si="16"/>
        <v>-1169.6600000000001</v>
      </c>
      <c r="BZ140" s="17">
        <f t="shared" si="17"/>
        <v>-58.469999999999992</v>
      </c>
      <c r="CA140" s="17">
        <f t="shared" si="18"/>
        <v>-357.15</v>
      </c>
      <c r="CB140" s="17">
        <f t="shared" si="19"/>
        <v>-1585.2800000000002</v>
      </c>
    </row>
    <row r="141" spans="1:80" x14ac:dyDescent="0.25">
      <c r="A141" t="str">
        <f t="shared" si="22"/>
        <v>TAU.WB4</v>
      </c>
      <c r="B141" s="1" t="s">
        <v>31</v>
      </c>
      <c r="C141" s="1" t="s">
        <v>655</v>
      </c>
      <c r="D141" s="1" t="s">
        <v>655</v>
      </c>
      <c r="E141" s="17">
        <v>-14804.150000000023</v>
      </c>
      <c r="F141" s="17">
        <v>-16041.349999999977</v>
      </c>
      <c r="G141" s="17">
        <v>-13421.76999999996</v>
      </c>
      <c r="H141" s="17">
        <v>0</v>
      </c>
      <c r="I141" s="17">
        <v>0</v>
      </c>
      <c r="J141" s="17">
        <v>0</v>
      </c>
      <c r="K141" s="17">
        <v>0</v>
      </c>
      <c r="L141" s="17">
        <v>0</v>
      </c>
      <c r="M141" s="17">
        <v>0</v>
      </c>
      <c r="N141" s="17">
        <v>0</v>
      </c>
      <c r="O141" s="17">
        <v>0</v>
      </c>
      <c r="P141" s="17">
        <v>0</v>
      </c>
      <c r="Q141" s="20">
        <v>-740.20000000000073</v>
      </c>
      <c r="R141" s="20">
        <v>-802.05999999999949</v>
      </c>
      <c r="S141" s="20">
        <v>-671.09000000000015</v>
      </c>
      <c r="T141" s="20">
        <v>0</v>
      </c>
      <c r="U141" s="20">
        <v>0</v>
      </c>
      <c r="V141" s="20">
        <v>0</v>
      </c>
      <c r="W141" s="20">
        <v>0</v>
      </c>
      <c r="X141" s="20">
        <v>0</v>
      </c>
      <c r="Y141" s="20">
        <v>0</v>
      </c>
      <c r="Z141" s="20">
        <v>0</v>
      </c>
      <c r="AA141" s="20">
        <v>0</v>
      </c>
      <c r="AB141" s="20">
        <v>0</v>
      </c>
      <c r="AC141" s="17">
        <v>-4380.0800000000017</v>
      </c>
      <c r="AD141" s="17">
        <v>-4718.8899999999994</v>
      </c>
      <c r="AE141" s="17">
        <v>-3927.6899999999951</v>
      </c>
      <c r="AF141" s="17">
        <v>0</v>
      </c>
      <c r="AG141" s="17">
        <v>0</v>
      </c>
      <c r="AH141" s="17">
        <v>0</v>
      </c>
      <c r="AI141" s="17">
        <v>0</v>
      </c>
      <c r="AJ141" s="17">
        <v>0</v>
      </c>
      <c r="AK141" s="17">
        <v>0</v>
      </c>
      <c r="AL141" s="17">
        <v>0</v>
      </c>
      <c r="AM141" s="17">
        <v>0</v>
      </c>
      <c r="AN141" s="17">
        <v>0</v>
      </c>
      <c r="AO141" s="20">
        <f t="shared" si="23"/>
        <v>-19924.430000000026</v>
      </c>
      <c r="AP141" s="20">
        <f t="shared" si="25"/>
        <v>-21562.299999999974</v>
      </c>
      <c r="AQ141" s="20">
        <f t="shared" si="25"/>
        <v>-18020.549999999956</v>
      </c>
      <c r="AR141" s="20">
        <f t="shared" si="25"/>
        <v>0</v>
      </c>
      <c r="AS141" s="20">
        <f t="shared" si="25"/>
        <v>0</v>
      </c>
      <c r="AT141" s="20">
        <f t="shared" si="25"/>
        <v>0</v>
      </c>
      <c r="AU141" s="20">
        <f t="shared" si="25"/>
        <v>0</v>
      </c>
      <c r="AV141" s="20">
        <f t="shared" si="25"/>
        <v>0</v>
      </c>
      <c r="AW141" s="20">
        <f t="shared" si="25"/>
        <v>0</v>
      </c>
      <c r="AX141" s="20">
        <f t="shared" si="25"/>
        <v>0</v>
      </c>
      <c r="AY141" s="20">
        <f t="shared" si="25"/>
        <v>0</v>
      </c>
      <c r="AZ141" s="20">
        <f t="shared" si="25"/>
        <v>0</v>
      </c>
      <c r="BA141" s="17">
        <v>-245.79</v>
      </c>
      <c r="BB141" s="17">
        <v>-266.33</v>
      </c>
      <c r="BC141" s="17">
        <v>-222.84</v>
      </c>
      <c r="BD141" s="17">
        <v>0</v>
      </c>
      <c r="BE141" s="17">
        <v>0</v>
      </c>
      <c r="BF141" s="17">
        <v>0</v>
      </c>
      <c r="BG141" s="17">
        <v>0</v>
      </c>
      <c r="BH141" s="17">
        <v>0</v>
      </c>
      <c r="BI141" s="17">
        <v>0</v>
      </c>
      <c r="BJ141" s="17">
        <v>0</v>
      </c>
      <c r="BK141" s="17">
        <v>0</v>
      </c>
      <c r="BL141" s="17">
        <v>0</v>
      </c>
      <c r="BM141" s="20">
        <f t="shared" si="24"/>
        <v>-20170.220000000027</v>
      </c>
      <c r="BN141" s="20">
        <f t="shared" si="26"/>
        <v>-21828.629999999976</v>
      </c>
      <c r="BO141" s="20">
        <f t="shared" si="26"/>
        <v>-18243.389999999956</v>
      </c>
      <c r="BP141" s="20">
        <f t="shared" si="26"/>
        <v>0</v>
      </c>
      <c r="BQ141" s="20">
        <f t="shared" si="26"/>
        <v>0</v>
      </c>
      <c r="BR141" s="20">
        <f t="shared" si="26"/>
        <v>0</v>
      </c>
      <c r="BS141" s="20">
        <f t="shared" si="26"/>
        <v>0</v>
      </c>
      <c r="BT141" s="20">
        <f t="shared" si="26"/>
        <v>0</v>
      </c>
      <c r="BU141" s="20">
        <f t="shared" si="26"/>
        <v>0</v>
      </c>
      <c r="BV141" s="20">
        <f t="shared" si="26"/>
        <v>0</v>
      </c>
      <c r="BW141" s="20">
        <f t="shared" si="26"/>
        <v>0</v>
      </c>
      <c r="BX141" s="20">
        <f t="shared" si="26"/>
        <v>0</v>
      </c>
      <c r="BY141" s="17">
        <f t="shared" si="16"/>
        <v>-44267.26999999996</v>
      </c>
      <c r="BZ141" s="17">
        <f t="shared" si="17"/>
        <v>-2213.3500000000004</v>
      </c>
      <c r="CA141" s="17">
        <f t="shared" si="18"/>
        <v>-13761.619999999997</v>
      </c>
      <c r="CB141" s="17">
        <f t="shared" si="19"/>
        <v>-60242.239999999962</v>
      </c>
    </row>
    <row r="142" spans="1:80" x14ac:dyDescent="0.25">
      <c r="A142" t="str">
        <f t="shared" si="22"/>
        <v>WEYR.WEY1</v>
      </c>
      <c r="B142" s="1" t="s">
        <v>215</v>
      </c>
      <c r="C142" s="1" t="s">
        <v>214</v>
      </c>
      <c r="D142" s="1" t="s">
        <v>214</v>
      </c>
      <c r="E142" s="17">
        <v>0</v>
      </c>
      <c r="F142" s="17">
        <v>-1.8100000000000003</v>
      </c>
      <c r="G142" s="17">
        <v>-2.2399999999999993</v>
      </c>
      <c r="H142" s="17">
        <v>-17.079999999999995</v>
      </c>
      <c r="I142" s="17">
        <v>-25.970000000000006</v>
      </c>
      <c r="J142" s="17">
        <v>-0.11000000000000003</v>
      </c>
      <c r="K142" s="17">
        <v>0</v>
      </c>
      <c r="L142" s="17">
        <v>0</v>
      </c>
      <c r="M142" s="17">
        <v>0</v>
      </c>
      <c r="N142" s="17">
        <v>-0.77000000000000013</v>
      </c>
      <c r="O142" s="17">
        <v>0</v>
      </c>
      <c r="P142" s="17">
        <v>-6.0000000000000012E-2</v>
      </c>
      <c r="Q142" s="20">
        <v>0</v>
      </c>
      <c r="R142" s="20">
        <v>-0.09</v>
      </c>
      <c r="S142" s="20">
        <v>-0.12000000000000001</v>
      </c>
      <c r="T142" s="20">
        <v>-0.85</v>
      </c>
      <c r="U142" s="20">
        <v>-1.2999999999999998</v>
      </c>
      <c r="V142" s="20">
        <v>0</v>
      </c>
      <c r="W142" s="20">
        <v>0</v>
      </c>
      <c r="X142" s="20">
        <v>0</v>
      </c>
      <c r="Y142" s="20">
        <v>0</v>
      </c>
      <c r="Z142" s="20">
        <v>-0.03</v>
      </c>
      <c r="AA142" s="20">
        <v>0</v>
      </c>
      <c r="AB142" s="20">
        <v>-0.01</v>
      </c>
      <c r="AC142" s="17">
        <v>0</v>
      </c>
      <c r="AD142" s="17">
        <v>-0.54</v>
      </c>
      <c r="AE142" s="17">
        <v>-0.66</v>
      </c>
      <c r="AF142" s="17">
        <v>-4.9700000000000006</v>
      </c>
      <c r="AG142" s="17">
        <v>-7.5100000000000007</v>
      </c>
      <c r="AH142" s="17">
        <v>-0.03</v>
      </c>
      <c r="AI142" s="17">
        <v>0</v>
      </c>
      <c r="AJ142" s="17">
        <v>0</v>
      </c>
      <c r="AK142" s="17">
        <v>0</v>
      </c>
      <c r="AL142" s="17">
        <v>-0.21999999999999997</v>
      </c>
      <c r="AM142" s="17">
        <v>0</v>
      </c>
      <c r="AN142" s="17">
        <v>-0.02</v>
      </c>
      <c r="AO142" s="20">
        <f t="shared" si="23"/>
        <v>0</v>
      </c>
      <c r="AP142" s="20">
        <f t="shared" si="23"/>
        <v>-2.4400000000000004</v>
      </c>
      <c r="AQ142" s="20">
        <f t="shared" si="23"/>
        <v>-3.0199999999999996</v>
      </c>
      <c r="AR142" s="20">
        <f t="shared" si="23"/>
        <v>-22.9</v>
      </c>
      <c r="AS142" s="20">
        <f t="shared" si="23"/>
        <v>-34.780000000000008</v>
      </c>
      <c r="AT142" s="20">
        <f t="shared" si="23"/>
        <v>-0.14000000000000001</v>
      </c>
      <c r="AU142" s="20">
        <f t="shared" si="23"/>
        <v>0</v>
      </c>
      <c r="AV142" s="20">
        <f t="shared" si="23"/>
        <v>0</v>
      </c>
      <c r="AW142" s="20">
        <f t="shared" si="23"/>
        <v>0</v>
      </c>
      <c r="AX142" s="20">
        <f t="shared" si="23"/>
        <v>-1.02</v>
      </c>
      <c r="AY142" s="20">
        <f t="shared" si="23"/>
        <v>0</v>
      </c>
      <c r="AZ142" s="20">
        <f t="shared" si="23"/>
        <v>-9.0000000000000011E-2</v>
      </c>
      <c r="BA142" s="17">
        <v>0</v>
      </c>
      <c r="BB142" s="17">
        <v>-0.03</v>
      </c>
      <c r="BC142" s="17">
        <v>-0.04</v>
      </c>
      <c r="BD142" s="17">
        <v>-0.28000000000000003</v>
      </c>
      <c r="BE142" s="17">
        <v>-0.43</v>
      </c>
      <c r="BF142" s="17">
        <v>0</v>
      </c>
      <c r="BG142" s="17">
        <v>0</v>
      </c>
      <c r="BH142" s="17">
        <v>0</v>
      </c>
      <c r="BI142" s="17">
        <v>0</v>
      </c>
      <c r="BJ142" s="17">
        <v>-0.01</v>
      </c>
      <c r="BK142" s="17">
        <v>0</v>
      </c>
      <c r="BL142" s="17">
        <v>0</v>
      </c>
      <c r="BM142" s="20">
        <f t="shared" si="24"/>
        <v>0</v>
      </c>
      <c r="BN142" s="20">
        <f t="shared" si="24"/>
        <v>-2.4700000000000002</v>
      </c>
      <c r="BO142" s="20">
        <f t="shared" si="24"/>
        <v>-3.0599999999999996</v>
      </c>
      <c r="BP142" s="20">
        <f t="shared" si="24"/>
        <v>-23.18</v>
      </c>
      <c r="BQ142" s="20">
        <f t="shared" si="24"/>
        <v>-35.210000000000008</v>
      </c>
      <c r="BR142" s="20">
        <f t="shared" si="24"/>
        <v>-0.14000000000000001</v>
      </c>
      <c r="BS142" s="20">
        <f t="shared" si="24"/>
        <v>0</v>
      </c>
      <c r="BT142" s="20">
        <f t="shared" si="24"/>
        <v>0</v>
      </c>
      <c r="BU142" s="20">
        <f t="shared" si="24"/>
        <v>0</v>
      </c>
      <c r="BV142" s="20">
        <f t="shared" si="24"/>
        <v>-1.03</v>
      </c>
      <c r="BW142" s="20">
        <f t="shared" si="24"/>
        <v>0</v>
      </c>
      <c r="BX142" s="20">
        <f t="shared" si="24"/>
        <v>-9.0000000000000011E-2</v>
      </c>
      <c r="BY142" s="17">
        <f t="shared" ref="BY142" si="27">SUM(E142:P142)</f>
        <v>-48.040000000000006</v>
      </c>
      <c r="BZ142" s="17">
        <f t="shared" ref="BZ142" si="28">SUM(Q142:AB142)</f>
        <v>-2.3999999999999995</v>
      </c>
      <c r="CA142" s="17">
        <f t="shared" ref="CA142" si="29">SUM(AC142:AN142,BA142:BL142)</f>
        <v>-14.739999999999998</v>
      </c>
      <c r="CB142" s="17">
        <f t="shared" ref="CB142" si="30">SUM(BM142:BX142)</f>
        <v>-65.180000000000007</v>
      </c>
    </row>
    <row r="144" spans="1:80" x14ac:dyDescent="0.25">
      <c r="A144" t="s">
        <v>637</v>
      </c>
    </row>
    <row r="145" spans="1:80" x14ac:dyDescent="0.25">
      <c r="A145" t="s">
        <v>643</v>
      </c>
    </row>
    <row r="146" spans="1:80" x14ac:dyDescent="0.25">
      <c r="A146" t="s">
        <v>638</v>
      </c>
    </row>
    <row r="147" spans="1:80" x14ac:dyDescent="0.25">
      <c r="A147" t="s">
        <v>639</v>
      </c>
    </row>
    <row r="148" spans="1:80" s="1" customFormat="1" x14ac:dyDescent="0.25">
      <c r="A148" t="s">
        <v>640</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7"/>
      <c r="AD148" s="17"/>
      <c r="AE148" s="17"/>
      <c r="AF148" s="17"/>
      <c r="AG148" s="17"/>
      <c r="AH148" s="17"/>
      <c r="AI148" s="17"/>
      <c r="AJ148" s="17"/>
      <c r="AK148" s="17"/>
      <c r="AL148" s="17"/>
      <c r="AM148" s="17"/>
      <c r="AN148" s="17"/>
      <c r="AO148" s="16"/>
      <c r="AP148" s="16"/>
      <c r="AQ148" s="16"/>
      <c r="AR148" s="16"/>
      <c r="AS148" s="16"/>
      <c r="AT148" s="16"/>
      <c r="AU148" s="16"/>
      <c r="AV148" s="16"/>
      <c r="AW148" s="16"/>
      <c r="AX148" s="16"/>
      <c r="AY148" s="16"/>
      <c r="AZ148" s="16"/>
      <c r="BA148" s="17"/>
      <c r="BB148" s="17"/>
      <c r="BC148" s="17"/>
      <c r="BD148" s="17"/>
      <c r="BE148" s="17"/>
      <c r="BF148" s="17"/>
      <c r="BG148" s="17"/>
      <c r="BH148" s="17"/>
      <c r="BI148" s="17"/>
      <c r="BJ148" s="17"/>
      <c r="BK148" s="17"/>
      <c r="BL148" s="17"/>
      <c r="BM148" s="16"/>
      <c r="BN148" s="16"/>
      <c r="BO148" s="16"/>
      <c r="BP148" s="16"/>
      <c r="BQ148" s="16"/>
      <c r="BR148" s="16"/>
      <c r="BS148" s="16"/>
      <c r="BT148" s="16"/>
      <c r="BU148" s="16"/>
      <c r="BV148" s="16"/>
      <c r="BW148" s="16"/>
      <c r="BX148" s="16"/>
      <c r="BY148" s="17"/>
      <c r="BZ148" s="17"/>
      <c r="CA148" s="17"/>
      <c r="CB148" s="17"/>
    </row>
    <row r="149" spans="1:80" s="1" customFormat="1" x14ac:dyDescent="0.25">
      <c r="A149" t="s">
        <v>641</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7"/>
      <c r="AD149" s="17"/>
      <c r="AE149" s="17"/>
      <c r="AF149" s="17"/>
      <c r="AG149" s="17"/>
      <c r="AH149" s="17"/>
      <c r="AI149" s="17"/>
      <c r="AJ149" s="17"/>
      <c r="AK149" s="17"/>
      <c r="AL149" s="17"/>
      <c r="AM149" s="17"/>
      <c r="AN149" s="17"/>
      <c r="AO149" s="16"/>
      <c r="AP149" s="16"/>
      <c r="AQ149" s="16"/>
      <c r="AR149" s="16"/>
      <c r="AS149" s="16"/>
      <c r="AT149" s="16"/>
      <c r="AU149" s="16"/>
      <c r="AV149" s="16"/>
      <c r="AW149" s="16"/>
      <c r="AX149" s="16"/>
      <c r="AY149" s="16"/>
      <c r="AZ149" s="16"/>
      <c r="BA149" s="17"/>
      <c r="BB149" s="17"/>
      <c r="BC149" s="17"/>
      <c r="BD149" s="17"/>
      <c r="BE149" s="17"/>
      <c r="BF149" s="17"/>
      <c r="BG149" s="17"/>
      <c r="BH149" s="17"/>
      <c r="BI149" s="17"/>
      <c r="BJ149" s="17"/>
      <c r="BK149" s="17"/>
      <c r="BL149" s="17"/>
      <c r="BM149" s="16"/>
      <c r="BN149" s="16"/>
      <c r="BO149" s="16"/>
      <c r="BP149" s="16"/>
      <c r="BQ149" s="16"/>
      <c r="BR149" s="16"/>
      <c r="BS149" s="16"/>
      <c r="BT149" s="16"/>
      <c r="BU149" s="16"/>
      <c r="BV149" s="16"/>
      <c r="BW149" s="16"/>
      <c r="BX149" s="16"/>
      <c r="BY149" s="17"/>
      <c r="BZ149" s="17"/>
      <c r="CA149" s="17"/>
      <c r="CB149" s="17"/>
    </row>
    <row r="150" spans="1:80" s="1" customFormat="1" x14ac:dyDescent="0.25">
      <c r="A150" t="s">
        <v>642</v>
      </c>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7"/>
      <c r="AD150" s="17"/>
      <c r="AE150" s="17"/>
      <c r="AF150" s="17"/>
      <c r="AG150" s="17"/>
      <c r="AH150" s="17"/>
      <c r="AI150" s="17"/>
      <c r="AJ150" s="17"/>
      <c r="AK150" s="17"/>
      <c r="AL150" s="17"/>
      <c r="AM150" s="17"/>
      <c r="AN150" s="17"/>
      <c r="AO150" s="16"/>
      <c r="AP150" s="16"/>
      <c r="AQ150" s="16"/>
      <c r="AR150" s="16"/>
      <c r="AS150" s="16"/>
      <c r="AT150" s="16"/>
      <c r="AU150" s="16"/>
      <c r="AV150" s="16"/>
      <c r="AW150" s="16"/>
      <c r="AX150" s="16"/>
      <c r="AY150" s="16"/>
      <c r="AZ150" s="16"/>
      <c r="BA150" s="17"/>
      <c r="BB150" s="17"/>
      <c r="BC150" s="17"/>
      <c r="BD150" s="17"/>
      <c r="BE150" s="17"/>
      <c r="BF150" s="17"/>
      <c r="BG150" s="17"/>
      <c r="BH150" s="17"/>
      <c r="BI150" s="17"/>
      <c r="BJ150" s="17"/>
      <c r="BK150" s="17"/>
      <c r="BL150" s="17"/>
      <c r="BM150" s="16"/>
      <c r="BN150" s="16"/>
      <c r="BO150" s="16"/>
      <c r="BP150" s="16"/>
      <c r="BQ150" s="16"/>
      <c r="BR150" s="16"/>
      <c r="BS150" s="16"/>
      <c r="BT150" s="16"/>
      <c r="BU150" s="16"/>
      <c r="BV150" s="16"/>
      <c r="BW150" s="16"/>
      <c r="BX150" s="16"/>
      <c r="BY150" s="17"/>
      <c r="BZ150" s="17"/>
      <c r="CA150" s="17"/>
      <c r="CB150"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187AD-7A7B-4DC4-AE33-24463D4BB46E}">
  <dimension ref="A1:CB153"/>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853</v>
      </c>
    </row>
    <row r="2" spans="1:80" x14ac:dyDescent="0.25">
      <c r="A2" s="2" t="s">
        <v>852</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854</v>
      </c>
      <c r="BZ2" s="21" t="s">
        <v>854</v>
      </c>
      <c r="CA2" s="21" t="s">
        <v>854</v>
      </c>
      <c r="CB2" s="21" t="s">
        <v>854</v>
      </c>
    </row>
    <row r="3" spans="1:80" x14ac:dyDescent="0.25">
      <c r="E3" s="22" t="s">
        <v>798</v>
      </c>
      <c r="F3" s="23"/>
      <c r="G3" s="23"/>
      <c r="H3" s="23"/>
      <c r="I3" s="23"/>
      <c r="J3" s="23"/>
      <c r="K3" s="23"/>
      <c r="L3" s="23"/>
      <c r="M3" s="23"/>
      <c r="N3" s="23"/>
      <c r="O3" s="42">
        <f>SUM(E5:P145)</f>
        <v>253021.82</v>
      </c>
      <c r="P3" s="43"/>
      <c r="Q3" s="24" t="s">
        <v>801</v>
      </c>
      <c r="R3" s="25"/>
      <c r="S3" s="25"/>
      <c r="T3" s="25"/>
      <c r="U3" s="25"/>
      <c r="V3" s="25"/>
      <c r="W3" s="25"/>
      <c r="X3" s="25"/>
      <c r="Y3" s="25"/>
      <c r="Z3" s="25"/>
      <c r="AA3" s="44">
        <f>SUM(Q5:AB145)</f>
        <v>12651.14</v>
      </c>
      <c r="AB3" s="45"/>
      <c r="AC3" s="15">
        <v>0.2958688150310651</v>
      </c>
      <c r="AD3" s="15">
        <v>0.29417018489407881</v>
      </c>
      <c r="AE3" s="15">
        <v>0.29263593831873635</v>
      </c>
      <c r="AF3" s="15">
        <v>0.29093730818175007</v>
      </c>
      <c r="AG3" s="15">
        <v>0.28929347256531168</v>
      </c>
      <c r="AH3" s="15">
        <v>0.28759484242832539</v>
      </c>
      <c r="AI3" s="15">
        <v>0.28574552735983222</v>
      </c>
      <c r="AJ3" s="15">
        <v>0.28362223968859934</v>
      </c>
      <c r="AK3" s="15">
        <v>0.28149895201736647</v>
      </c>
      <c r="AL3" s="15">
        <v>0.27923867804476371</v>
      </c>
      <c r="AM3" s="15">
        <v>0.27690306160640754</v>
      </c>
      <c r="AN3" s="15">
        <v>0.27464278763380484</v>
      </c>
      <c r="AO3" s="24" t="s">
        <v>806</v>
      </c>
      <c r="AP3" s="25"/>
      <c r="AQ3" s="25"/>
      <c r="AR3" s="25"/>
      <c r="AS3" s="25"/>
      <c r="AT3" s="25"/>
      <c r="AU3" s="25"/>
      <c r="AV3" s="25"/>
      <c r="AW3" s="25"/>
      <c r="AX3" s="25"/>
      <c r="AY3" s="44">
        <f>SUM(AO5:AZ145)</f>
        <v>331594.31999999925</v>
      </c>
      <c r="AZ3" s="45"/>
      <c r="BA3" s="15">
        <v>1.66027397260274E-2</v>
      </c>
      <c r="BB3" s="15">
        <v>1.66027397260274E-2</v>
      </c>
      <c r="BC3" s="15">
        <v>1.66027397260274E-2</v>
      </c>
      <c r="BD3" s="15">
        <v>1.66027397260274E-2</v>
      </c>
      <c r="BE3" s="15">
        <v>1.66027397260274E-2</v>
      </c>
      <c r="BF3" s="15">
        <v>1.66027397260274E-2</v>
      </c>
      <c r="BG3" s="15">
        <v>1.66027397260274E-2</v>
      </c>
      <c r="BH3" s="15">
        <v>1.66027397260274E-2</v>
      </c>
      <c r="BI3" s="15">
        <v>1.66027397260274E-2</v>
      </c>
      <c r="BJ3" s="15">
        <v>1.66027397260274E-2</v>
      </c>
      <c r="BK3" s="15">
        <v>1.66027397260274E-2</v>
      </c>
      <c r="BL3" s="15">
        <v>1.66027397260274E-2</v>
      </c>
      <c r="BM3" s="24" t="s">
        <v>813</v>
      </c>
      <c r="BN3" s="25"/>
      <c r="BO3" s="25"/>
      <c r="BP3" s="25"/>
      <c r="BQ3" s="25"/>
      <c r="BR3" s="25"/>
      <c r="BS3" s="25"/>
      <c r="BT3" s="25"/>
      <c r="BU3" s="25"/>
      <c r="BV3" s="25"/>
      <c r="BW3" s="44">
        <f>SUM(BM5:BX145)</f>
        <v>335795.3600000001</v>
      </c>
      <c r="BX3" s="45"/>
      <c r="BY3" s="26" t="s">
        <v>634</v>
      </c>
      <c r="BZ3" s="26" t="s">
        <v>644</v>
      </c>
      <c r="CA3" s="26" t="s">
        <v>635</v>
      </c>
      <c r="CB3" s="26" t="s">
        <v>633</v>
      </c>
    </row>
    <row r="4" spans="1:80" x14ac:dyDescent="0.25">
      <c r="A4" s="3" t="s">
        <v>216</v>
      </c>
      <c r="B4" s="4" t="s">
        <v>0</v>
      </c>
      <c r="C4" s="4" t="s">
        <v>1</v>
      </c>
      <c r="D4" s="4" t="s">
        <v>2</v>
      </c>
      <c r="E4" s="13">
        <v>40544</v>
      </c>
      <c r="F4" s="13">
        <v>40575</v>
      </c>
      <c r="G4" s="13">
        <v>40603</v>
      </c>
      <c r="H4" s="13">
        <v>40634</v>
      </c>
      <c r="I4" s="13">
        <v>40664</v>
      </c>
      <c r="J4" s="13">
        <v>40695</v>
      </c>
      <c r="K4" s="13">
        <v>40725</v>
      </c>
      <c r="L4" s="13">
        <v>40756</v>
      </c>
      <c r="M4" s="13">
        <v>40787</v>
      </c>
      <c r="N4" s="13">
        <v>40817</v>
      </c>
      <c r="O4" s="13">
        <v>40848</v>
      </c>
      <c r="P4" s="13">
        <v>40878</v>
      </c>
      <c r="Q4" s="14">
        <v>40544</v>
      </c>
      <c r="R4" s="14">
        <v>40575</v>
      </c>
      <c r="S4" s="14">
        <v>40603</v>
      </c>
      <c r="T4" s="14">
        <v>40634</v>
      </c>
      <c r="U4" s="14">
        <v>40664</v>
      </c>
      <c r="V4" s="14">
        <v>40695</v>
      </c>
      <c r="W4" s="14">
        <v>40725</v>
      </c>
      <c r="X4" s="14">
        <v>40756</v>
      </c>
      <c r="Y4" s="14">
        <v>40787</v>
      </c>
      <c r="Z4" s="14">
        <v>40817</v>
      </c>
      <c r="AA4" s="14">
        <v>40848</v>
      </c>
      <c r="AB4" s="14">
        <v>40878</v>
      </c>
      <c r="AC4" s="13">
        <v>40544</v>
      </c>
      <c r="AD4" s="13">
        <v>40575</v>
      </c>
      <c r="AE4" s="13">
        <v>40603</v>
      </c>
      <c r="AF4" s="13">
        <v>40634</v>
      </c>
      <c r="AG4" s="13">
        <v>40664</v>
      </c>
      <c r="AH4" s="13">
        <v>40695</v>
      </c>
      <c r="AI4" s="13">
        <v>40725</v>
      </c>
      <c r="AJ4" s="13">
        <v>40756</v>
      </c>
      <c r="AK4" s="13">
        <v>40787</v>
      </c>
      <c r="AL4" s="13">
        <v>40817</v>
      </c>
      <c r="AM4" s="13">
        <v>40848</v>
      </c>
      <c r="AN4" s="13">
        <v>40878</v>
      </c>
      <c r="AO4" s="14">
        <v>40544</v>
      </c>
      <c r="AP4" s="14">
        <v>40575</v>
      </c>
      <c r="AQ4" s="14">
        <v>40603</v>
      </c>
      <c r="AR4" s="14">
        <v>40634</v>
      </c>
      <c r="AS4" s="14">
        <v>40664</v>
      </c>
      <c r="AT4" s="14">
        <v>40695</v>
      </c>
      <c r="AU4" s="14">
        <v>40725</v>
      </c>
      <c r="AV4" s="14">
        <v>40756</v>
      </c>
      <c r="AW4" s="14">
        <v>40787</v>
      </c>
      <c r="AX4" s="14">
        <v>40817</v>
      </c>
      <c r="AY4" s="14">
        <v>40848</v>
      </c>
      <c r="AZ4" s="14">
        <v>40878</v>
      </c>
      <c r="BA4" s="13">
        <v>40544</v>
      </c>
      <c r="BB4" s="13">
        <v>40575</v>
      </c>
      <c r="BC4" s="13">
        <v>40603</v>
      </c>
      <c r="BD4" s="13">
        <v>40634</v>
      </c>
      <c r="BE4" s="13">
        <v>40664</v>
      </c>
      <c r="BF4" s="13">
        <v>40695</v>
      </c>
      <c r="BG4" s="13">
        <v>40725</v>
      </c>
      <c r="BH4" s="13">
        <v>40756</v>
      </c>
      <c r="BI4" s="13">
        <v>40787</v>
      </c>
      <c r="BJ4" s="13">
        <v>40817</v>
      </c>
      <c r="BK4" s="13">
        <v>40848</v>
      </c>
      <c r="BL4" s="13">
        <v>40878</v>
      </c>
      <c r="BM4" s="14">
        <v>40544</v>
      </c>
      <c r="BN4" s="14">
        <v>40575</v>
      </c>
      <c r="BO4" s="14">
        <v>40603</v>
      </c>
      <c r="BP4" s="14">
        <v>40634</v>
      </c>
      <c r="BQ4" s="14">
        <v>40664</v>
      </c>
      <c r="BR4" s="14">
        <v>40695</v>
      </c>
      <c r="BS4" s="14">
        <v>40725</v>
      </c>
      <c r="BT4" s="14">
        <v>40756</v>
      </c>
      <c r="BU4" s="14">
        <v>40787</v>
      </c>
      <c r="BV4" s="14">
        <v>40817</v>
      </c>
      <c r="BW4" s="14">
        <v>40848</v>
      </c>
      <c r="BX4" s="14">
        <v>40878</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1.7300000000000004</v>
      </c>
      <c r="F5" s="17">
        <v>9.9900000000000091</v>
      </c>
      <c r="G5" s="17">
        <v>35.170000000000016</v>
      </c>
      <c r="H5" s="17">
        <v>60.240000000000123</v>
      </c>
      <c r="I5" s="17">
        <v>12.989999999999966</v>
      </c>
      <c r="J5" s="17">
        <v>8.1000000000000085</v>
      </c>
      <c r="K5" s="17">
        <v>0</v>
      </c>
      <c r="L5" s="17">
        <v>0</v>
      </c>
      <c r="M5" s="17">
        <v>4.0000000000000036</v>
      </c>
      <c r="N5" s="17">
        <v>15.639999999999986</v>
      </c>
      <c r="O5" s="17">
        <v>28.139999999999986</v>
      </c>
      <c r="P5" s="17">
        <v>8.269999999999996</v>
      </c>
      <c r="Q5" s="20">
        <v>9.000000000000008E-2</v>
      </c>
      <c r="R5" s="20">
        <v>0.5</v>
      </c>
      <c r="S5" s="20">
        <v>1.7600000000000016</v>
      </c>
      <c r="T5" s="20">
        <v>3.009999999999998</v>
      </c>
      <c r="U5" s="20">
        <v>0.65000000000000036</v>
      </c>
      <c r="V5" s="20">
        <v>0.4099999999999997</v>
      </c>
      <c r="W5" s="20">
        <v>0</v>
      </c>
      <c r="X5" s="20">
        <v>0</v>
      </c>
      <c r="Y5" s="20">
        <v>0.19999999999999996</v>
      </c>
      <c r="Z5" s="20">
        <v>0.78000000000000025</v>
      </c>
      <c r="AA5" s="20">
        <v>1.4100000000000001</v>
      </c>
      <c r="AB5" s="20">
        <v>0.41000000000000014</v>
      </c>
      <c r="AC5" s="17">
        <v>0.47000000000000064</v>
      </c>
      <c r="AD5" s="17">
        <v>2.6999999999999993</v>
      </c>
      <c r="AE5" s="17">
        <v>9.4200000000000017</v>
      </c>
      <c r="AF5" s="17">
        <v>15.990000000000009</v>
      </c>
      <c r="AG5" s="17">
        <v>3.4200000000000017</v>
      </c>
      <c r="AH5" s="17">
        <v>2.120000000000001</v>
      </c>
      <c r="AI5" s="17">
        <v>0</v>
      </c>
      <c r="AJ5" s="17">
        <v>0</v>
      </c>
      <c r="AK5" s="17">
        <v>1.0199999999999996</v>
      </c>
      <c r="AL5" s="17">
        <v>3.9400000000000013</v>
      </c>
      <c r="AM5" s="17">
        <v>7.0200000000000031</v>
      </c>
      <c r="AN5" s="17">
        <v>2.0500000000000007</v>
      </c>
      <c r="AO5" s="20">
        <f t="shared" ref="AO5:AZ22" si="1">E5+Q5+AC5</f>
        <v>2.2900000000000009</v>
      </c>
      <c r="AP5" s="20">
        <f t="shared" si="1"/>
        <v>13.190000000000008</v>
      </c>
      <c r="AQ5" s="20">
        <f t="shared" si="1"/>
        <v>46.350000000000023</v>
      </c>
      <c r="AR5" s="20">
        <f t="shared" si="1"/>
        <v>79.240000000000123</v>
      </c>
      <c r="AS5" s="20">
        <f t="shared" si="1"/>
        <v>17.059999999999967</v>
      </c>
      <c r="AT5" s="20">
        <f t="shared" si="1"/>
        <v>10.63000000000001</v>
      </c>
      <c r="AU5" s="20">
        <f t="shared" si="1"/>
        <v>0</v>
      </c>
      <c r="AV5" s="20">
        <f t="shared" si="1"/>
        <v>0</v>
      </c>
      <c r="AW5" s="20">
        <f t="shared" si="1"/>
        <v>5.2200000000000033</v>
      </c>
      <c r="AX5" s="20">
        <f t="shared" si="1"/>
        <v>20.359999999999989</v>
      </c>
      <c r="AY5" s="20">
        <f t="shared" si="1"/>
        <v>36.569999999999993</v>
      </c>
      <c r="AZ5" s="20">
        <f t="shared" si="1"/>
        <v>10.729999999999997</v>
      </c>
      <c r="BA5" s="17">
        <v>0.03</v>
      </c>
      <c r="BB5" s="17">
        <v>0.17</v>
      </c>
      <c r="BC5" s="17">
        <v>0.57999999999999996</v>
      </c>
      <c r="BD5" s="17">
        <v>1</v>
      </c>
      <c r="BE5" s="17">
        <v>0.22</v>
      </c>
      <c r="BF5" s="17">
        <v>0.13</v>
      </c>
      <c r="BG5" s="17">
        <v>0</v>
      </c>
      <c r="BH5" s="17">
        <v>0</v>
      </c>
      <c r="BI5" s="17">
        <v>7.0000000000000007E-2</v>
      </c>
      <c r="BJ5" s="17">
        <v>0.26</v>
      </c>
      <c r="BK5" s="17">
        <v>0.47</v>
      </c>
      <c r="BL5" s="17">
        <v>0.14000000000000001</v>
      </c>
      <c r="BM5" s="20">
        <f t="shared" ref="BM5:BX22" si="2">AO5+BA5</f>
        <v>2.3200000000000007</v>
      </c>
      <c r="BN5" s="20">
        <f t="shared" si="2"/>
        <v>13.360000000000008</v>
      </c>
      <c r="BO5" s="20">
        <f t="shared" si="2"/>
        <v>46.930000000000021</v>
      </c>
      <c r="BP5" s="20">
        <f t="shared" si="2"/>
        <v>80.240000000000123</v>
      </c>
      <c r="BQ5" s="20">
        <f t="shared" si="2"/>
        <v>17.279999999999966</v>
      </c>
      <c r="BR5" s="20">
        <f t="shared" si="2"/>
        <v>10.76000000000001</v>
      </c>
      <c r="BS5" s="20">
        <f t="shared" si="2"/>
        <v>0</v>
      </c>
      <c r="BT5" s="20">
        <f t="shared" si="2"/>
        <v>0</v>
      </c>
      <c r="BU5" s="20">
        <f t="shared" si="2"/>
        <v>5.2900000000000036</v>
      </c>
      <c r="BV5" s="20">
        <f t="shared" si="2"/>
        <v>20.61999999999999</v>
      </c>
      <c r="BW5" s="20">
        <f t="shared" si="2"/>
        <v>37.039999999999992</v>
      </c>
      <c r="BX5" s="20">
        <f t="shared" si="2"/>
        <v>10.869999999999997</v>
      </c>
      <c r="BY5" s="17">
        <f t="shared" ref="BY5:BY68" si="3">SUM(E5:P5)</f>
        <v>184.2700000000001</v>
      </c>
      <c r="BZ5" s="17">
        <f t="shared" ref="BZ5:BZ68" si="4">SUM(Q5:AB5)</f>
        <v>9.2200000000000006</v>
      </c>
      <c r="CA5" s="17">
        <f>SUM(AC5:AN5,BA5:BL5)</f>
        <v>51.22000000000002</v>
      </c>
      <c r="CB5" s="17">
        <f>SUM(BM5:BX5)</f>
        <v>244.71000000000012</v>
      </c>
    </row>
    <row r="6" spans="1:80" x14ac:dyDescent="0.25">
      <c r="A6" t="str">
        <f t="shared" si="0"/>
        <v>UNCA.0000006711</v>
      </c>
      <c r="B6" s="1" t="s">
        <v>3</v>
      </c>
      <c r="C6" s="1" t="s">
        <v>5</v>
      </c>
      <c r="D6" s="1" t="s">
        <v>5</v>
      </c>
      <c r="E6" s="17">
        <v>0</v>
      </c>
      <c r="F6" s="17">
        <v>0</v>
      </c>
      <c r="G6" s="17">
        <v>0</v>
      </c>
      <c r="H6" s="17">
        <v>0</v>
      </c>
      <c r="I6" s="17">
        <v>5.0000000000000044E-2</v>
      </c>
      <c r="J6" s="17">
        <v>0</v>
      </c>
      <c r="K6" s="17">
        <v>8.4099999999999966</v>
      </c>
      <c r="L6" s="17">
        <v>8.9000000000000341</v>
      </c>
      <c r="M6" s="17">
        <v>26.17999999999995</v>
      </c>
      <c r="N6" s="17">
        <v>96.159999999999854</v>
      </c>
      <c r="O6" s="17">
        <v>0</v>
      </c>
      <c r="P6" s="17">
        <v>0</v>
      </c>
      <c r="Q6" s="20">
        <v>0</v>
      </c>
      <c r="R6" s="20">
        <v>0</v>
      </c>
      <c r="S6" s="20">
        <v>0</v>
      </c>
      <c r="T6" s="20">
        <v>0</v>
      </c>
      <c r="U6" s="20">
        <v>0</v>
      </c>
      <c r="V6" s="20">
        <v>0</v>
      </c>
      <c r="W6" s="20">
        <v>0.41999999999999993</v>
      </c>
      <c r="X6" s="20">
        <v>0.44999999999999929</v>
      </c>
      <c r="Y6" s="20">
        <v>1.3100000000000023</v>
      </c>
      <c r="Z6" s="20">
        <v>4.8100000000000023</v>
      </c>
      <c r="AA6" s="20">
        <v>0</v>
      </c>
      <c r="AB6" s="20">
        <v>0</v>
      </c>
      <c r="AC6" s="17">
        <v>0</v>
      </c>
      <c r="AD6" s="17">
        <v>0</v>
      </c>
      <c r="AE6" s="17">
        <v>0</v>
      </c>
      <c r="AF6" s="17">
        <v>0</v>
      </c>
      <c r="AG6" s="17">
        <v>1.0000000000000009E-2</v>
      </c>
      <c r="AH6" s="17">
        <v>0</v>
      </c>
      <c r="AI6" s="17">
        <v>2.1799999999999997</v>
      </c>
      <c r="AJ6" s="17">
        <v>2.2800000000000011</v>
      </c>
      <c r="AK6" s="17">
        <v>6.6500000000000057</v>
      </c>
      <c r="AL6" s="17">
        <v>24.209999999999923</v>
      </c>
      <c r="AM6" s="17">
        <v>0</v>
      </c>
      <c r="AN6" s="17">
        <v>0</v>
      </c>
      <c r="AO6" s="20">
        <f t="shared" si="1"/>
        <v>0</v>
      </c>
      <c r="AP6" s="20">
        <f t="shared" si="1"/>
        <v>0</v>
      </c>
      <c r="AQ6" s="20">
        <f t="shared" si="1"/>
        <v>0</v>
      </c>
      <c r="AR6" s="20">
        <f t="shared" si="1"/>
        <v>0</v>
      </c>
      <c r="AS6" s="20">
        <f t="shared" si="1"/>
        <v>6.0000000000000053E-2</v>
      </c>
      <c r="AT6" s="20">
        <f t="shared" si="1"/>
        <v>0</v>
      </c>
      <c r="AU6" s="20">
        <f t="shared" si="1"/>
        <v>11.009999999999996</v>
      </c>
      <c r="AV6" s="20">
        <f t="shared" si="1"/>
        <v>11.630000000000035</v>
      </c>
      <c r="AW6" s="20">
        <f t="shared" si="1"/>
        <v>34.139999999999958</v>
      </c>
      <c r="AX6" s="20">
        <f t="shared" si="1"/>
        <v>125.17999999999978</v>
      </c>
      <c r="AY6" s="20">
        <f t="shared" si="1"/>
        <v>0</v>
      </c>
      <c r="AZ6" s="20">
        <f t="shared" si="1"/>
        <v>0</v>
      </c>
      <c r="BA6" s="17">
        <v>0</v>
      </c>
      <c r="BB6" s="17">
        <v>0</v>
      </c>
      <c r="BC6" s="17">
        <v>0</v>
      </c>
      <c r="BD6" s="17">
        <v>0</v>
      </c>
      <c r="BE6" s="17">
        <v>0</v>
      </c>
      <c r="BF6" s="17">
        <v>0</v>
      </c>
      <c r="BG6" s="17">
        <v>0.14000000000000001</v>
      </c>
      <c r="BH6" s="17">
        <v>0.15</v>
      </c>
      <c r="BI6" s="17">
        <v>0.43</v>
      </c>
      <c r="BJ6" s="17">
        <v>1.6</v>
      </c>
      <c r="BK6" s="17">
        <v>0</v>
      </c>
      <c r="BL6" s="17">
        <v>0</v>
      </c>
      <c r="BM6" s="20">
        <f t="shared" si="2"/>
        <v>0</v>
      </c>
      <c r="BN6" s="20">
        <f t="shared" si="2"/>
        <v>0</v>
      </c>
      <c r="BO6" s="20">
        <f t="shared" si="2"/>
        <v>0</v>
      </c>
      <c r="BP6" s="20">
        <f t="shared" si="2"/>
        <v>0</v>
      </c>
      <c r="BQ6" s="20">
        <f t="shared" si="2"/>
        <v>6.0000000000000053E-2</v>
      </c>
      <c r="BR6" s="20">
        <f t="shared" si="2"/>
        <v>0</v>
      </c>
      <c r="BS6" s="20">
        <f t="shared" si="2"/>
        <v>11.149999999999997</v>
      </c>
      <c r="BT6" s="20">
        <f t="shared" si="2"/>
        <v>11.780000000000035</v>
      </c>
      <c r="BU6" s="20">
        <f t="shared" si="2"/>
        <v>34.569999999999958</v>
      </c>
      <c r="BV6" s="20">
        <f t="shared" si="2"/>
        <v>126.77999999999977</v>
      </c>
      <c r="BW6" s="20">
        <f t="shared" si="2"/>
        <v>0</v>
      </c>
      <c r="BX6" s="20">
        <f t="shared" si="2"/>
        <v>0</v>
      </c>
      <c r="BY6" s="17">
        <f t="shared" si="3"/>
        <v>139.69999999999982</v>
      </c>
      <c r="BZ6" s="17">
        <f t="shared" si="4"/>
        <v>6.9900000000000038</v>
      </c>
      <c r="CA6" s="17">
        <f t="shared" ref="CA6:CA69" si="5">SUM(AC6:AN6,BA6:BL6)</f>
        <v>37.649999999999928</v>
      </c>
      <c r="CB6" s="17">
        <f t="shared" ref="CB6:CB69" si="6">SUM(BM6:BX6)</f>
        <v>184.33999999999975</v>
      </c>
    </row>
    <row r="7" spans="1:80" x14ac:dyDescent="0.25">
      <c r="A7" t="str">
        <f t="shared" si="0"/>
        <v>UNCA.0000022911</v>
      </c>
      <c r="B7" s="1" t="s">
        <v>3</v>
      </c>
      <c r="C7" s="1" t="s">
        <v>6</v>
      </c>
      <c r="D7" s="1" t="s">
        <v>6</v>
      </c>
      <c r="E7" s="17">
        <v>1.0000000000000009E-2</v>
      </c>
      <c r="F7" s="17">
        <v>0</v>
      </c>
      <c r="G7" s="17">
        <v>0</v>
      </c>
      <c r="H7" s="17">
        <v>4.0000000000000036E-2</v>
      </c>
      <c r="I7" s="17">
        <v>8.0000000000000071E-2</v>
      </c>
      <c r="J7" s="17">
        <v>14.839999999999918</v>
      </c>
      <c r="K7" s="17">
        <v>2.1599999999999966</v>
      </c>
      <c r="L7" s="17">
        <v>5.0599999999999454</v>
      </c>
      <c r="M7" s="17">
        <v>13.040000000000077</v>
      </c>
      <c r="N7" s="17">
        <v>0.40000000000000213</v>
      </c>
      <c r="O7" s="17">
        <v>0.23999999999999844</v>
      </c>
      <c r="P7" s="17">
        <v>5.0000000000000711E-2</v>
      </c>
      <c r="Q7" s="20">
        <v>0</v>
      </c>
      <c r="R7" s="20">
        <v>0</v>
      </c>
      <c r="S7" s="20">
        <v>0</v>
      </c>
      <c r="T7" s="20">
        <v>0</v>
      </c>
      <c r="U7" s="20">
        <v>1.0000000000000009E-2</v>
      </c>
      <c r="V7" s="20">
        <v>0.73999999999999488</v>
      </c>
      <c r="W7" s="20">
        <v>0.11000000000000032</v>
      </c>
      <c r="X7" s="20">
        <v>0.25</v>
      </c>
      <c r="Y7" s="20">
        <v>0.64999999999999858</v>
      </c>
      <c r="Z7" s="20">
        <v>2.0000000000000018E-2</v>
      </c>
      <c r="AA7" s="20">
        <v>1.0000000000000009E-2</v>
      </c>
      <c r="AB7" s="20">
        <v>0</v>
      </c>
      <c r="AC7" s="17">
        <v>0</v>
      </c>
      <c r="AD7" s="17">
        <v>0</v>
      </c>
      <c r="AE7" s="17">
        <v>0</v>
      </c>
      <c r="AF7" s="17">
        <v>1.0000000000000009E-2</v>
      </c>
      <c r="AG7" s="17">
        <v>2.0000000000000018E-2</v>
      </c>
      <c r="AH7" s="17">
        <v>3.8700000000000045</v>
      </c>
      <c r="AI7" s="17">
        <v>0.55999999999999517</v>
      </c>
      <c r="AJ7" s="17">
        <v>1.2900000000000063</v>
      </c>
      <c r="AK7" s="17">
        <v>3.3100000000000023</v>
      </c>
      <c r="AL7" s="17">
        <v>0.10000000000000053</v>
      </c>
      <c r="AM7" s="17">
        <v>6.0000000000000053E-2</v>
      </c>
      <c r="AN7" s="17">
        <v>1.0000000000000009E-2</v>
      </c>
      <c r="AO7" s="20">
        <f t="shared" si="1"/>
        <v>1.0000000000000009E-2</v>
      </c>
      <c r="AP7" s="20">
        <f t="shared" si="1"/>
        <v>0</v>
      </c>
      <c r="AQ7" s="20">
        <f t="shared" si="1"/>
        <v>0</v>
      </c>
      <c r="AR7" s="20">
        <f t="shared" si="1"/>
        <v>5.0000000000000044E-2</v>
      </c>
      <c r="AS7" s="20">
        <f t="shared" si="1"/>
        <v>0.1100000000000001</v>
      </c>
      <c r="AT7" s="20">
        <f t="shared" si="1"/>
        <v>19.449999999999918</v>
      </c>
      <c r="AU7" s="20">
        <f t="shared" si="1"/>
        <v>2.8299999999999921</v>
      </c>
      <c r="AV7" s="20">
        <f t="shared" si="1"/>
        <v>6.5999999999999517</v>
      </c>
      <c r="AW7" s="20">
        <f t="shared" si="1"/>
        <v>17.000000000000078</v>
      </c>
      <c r="AX7" s="20">
        <f t="shared" si="1"/>
        <v>0.52000000000000268</v>
      </c>
      <c r="AY7" s="20">
        <f t="shared" si="1"/>
        <v>0.3099999999999985</v>
      </c>
      <c r="AZ7" s="20">
        <f t="shared" si="1"/>
        <v>6.0000000000000719E-2</v>
      </c>
      <c r="BA7" s="17">
        <v>0</v>
      </c>
      <c r="BB7" s="17">
        <v>0</v>
      </c>
      <c r="BC7" s="17">
        <v>0</v>
      </c>
      <c r="BD7" s="17">
        <v>0</v>
      </c>
      <c r="BE7" s="17">
        <v>0</v>
      </c>
      <c r="BF7" s="17">
        <v>0.25</v>
      </c>
      <c r="BG7" s="17">
        <v>0.04</v>
      </c>
      <c r="BH7" s="17">
        <v>0.08</v>
      </c>
      <c r="BI7" s="17">
        <v>0.22</v>
      </c>
      <c r="BJ7" s="17">
        <v>0.01</v>
      </c>
      <c r="BK7" s="17">
        <v>0</v>
      </c>
      <c r="BL7" s="17">
        <v>0</v>
      </c>
      <c r="BM7" s="20">
        <f t="shared" si="2"/>
        <v>1.0000000000000009E-2</v>
      </c>
      <c r="BN7" s="20">
        <f t="shared" si="2"/>
        <v>0</v>
      </c>
      <c r="BO7" s="20">
        <f t="shared" si="2"/>
        <v>0</v>
      </c>
      <c r="BP7" s="20">
        <f t="shared" si="2"/>
        <v>5.0000000000000044E-2</v>
      </c>
      <c r="BQ7" s="20">
        <f t="shared" si="2"/>
        <v>0.1100000000000001</v>
      </c>
      <c r="BR7" s="20">
        <f t="shared" si="2"/>
        <v>19.699999999999918</v>
      </c>
      <c r="BS7" s="20">
        <f t="shared" si="2"/>
        <v>2.8699999999999921</v>
      </c>
      <c r="BT7" s="20">
        <f t="shared" si="2"/>
        <v>6.6799999999999518</v>
      </c>
      <c r="BU7" s="20">
        <f t="shared" si="2"/>
        <v>17.220000000000077</v>
      </c>
      <c r="BV7" s="20">
        <f t="shared" si="2"/>
        <v>0.53000000000000269</v>
      </c>
      <c r="BW7" s="20">
        <f t="shared" si="2"/>
        <v>0.3099999999999985</v>
      </c>
      <c r="BX7" s="20">
        <f t="shared" si="2"/>
        <v>6.0000000000000719E-2</v>
      </c>
      <c r="BY7" s="17">
        <f t="shared" si="3"/>
        <v>35.919999999999931</v>
      </c>
      <c r="BZ7" s="17">
        <f t="shared" si="4"/>
        <v>1.7899999999999938</v>
      </c>
      <c r="CA7" s="17">
        <f t="shared" si="5"/>
        <v>9.8300000000000107</v>
      </c>
      <c r="CB7" s="17">
        <f t="shared" si="6"/>
        <v>47.539999999999935</v>
      </c>
    </row>
    <row r="8" spans="1:80" x14ac:dyDescent="0.25">
      <c r="A8" t="str">
        <f t="shared" si="0"/>
        <v>UNCA.0000025611</v>
      </c>
      <c r="B8" s="1" t="s">
        <v>3</v>
      </c>
      <c r="C8" s="1" t="s">
        <v>7</v>
      </c>
      <c r="D8" s="1" t="s">
        <v>7</v>
      </c>
      <c r="E8" s="17">
        <v>22.38000000000001</v>
      </c>
      <c r="F8" s="17">
        <v>153.23000000000002</v>
      </c>
      <c r="G8" s="17">
        <v>89.260000000000048</v>
      </c>
      <c r="H8" s="17">
        <v>248.14999999999986</v>
      </c>
      <c r="I8" s="17">
        <v>122.35999999999996</v>
      </c>
      <c r="J8" s="17">
        <v>72.220000000000027</v>
      </c>
      <c r="K8" s="17">
        <v>8.1999999999999993</v>
      </c>
      <c r="L8" s="17">
        <v>97.690000000000055</v>
      </c>
      <c r="M8" s="17">
        <v>30.169999999999973</v>
      </c>
      <c r="N8" s="17">
        <v>131.76999999999987</v>
      </c>
      <c r="O8" s="17">
        <v>14.520000000000003</v>
      </c>
      <c r="P8" s="17">
        <v>32.440000000000026</v>
      </c>
      <c r="Q8" s="20">
        <v>1.1200000000000001</v>
      </c>
      <c r="R8" s="20">
        <v>7.6600000000000037</v>
      </c>
      <c r="S8" s="20">
        <v>4.4600000000000009</v>
      </c>
      <c r="T8" s="20">
        <v>12.409999999999997</v>
      </c>
      <c r="U8" s="20">
        <v>6.120000000000001</v>
      </c>
      <c r="V8" s="20">
        <v>3.6100000000000012</v>
      </c>
      <c r="W8" s="20">
        <v>0.41000000000000014</v>
      </c>
      <c r="X8" s="20">
        <v>4.8900000000000006</v>
      </c>
      <c r="Y8" s="20">
        <v>1.5099999999999998</v>
      </c>
      <c r="Z8" s="20">
        <v>6.59</v>
      </c>
      <c r="AA8" s="20">
        <v>0.73</v>
      </c>
      <c r="AB8" s="20">
        <v>1.6199999999999992</v>
      </c>
      <c r="AC8" s="17">
        <v>6.09</v>
      </c>
      <c r="AD8" s="17">
        <v>41.370000000000005</v>
      </c>
      <c r="AE8" s="17">
        <v>23.910000000000011</v>
      </c>
      <c r="AF8" s="17">
        <v>65.889999999999986</v>
      </c>
      <c r="AG8" s="17">
        <v>32.20999999999998</v>
      </c>
      <c r="AH8" s="17">
        <v>18.840000000000003</v>
      </c>
      <c r="AI8" s="17">
        <v>2.120000000000001</v>
      </c>
      <c r="AJ8" s="17">
        <v>25.050000000000011</v>
      </c>
      <c r="AK8" s="17">
        <v>7.6699999999999982</v>
      </c>
      <c r="AL8" s="17">
        <v>33.179999999999993</v>
      </c>
      <c r="AM8" s="17">
        <v>3.620000000000001</v>
      </c>
      <c r="AN8" s="17">
        <v>8.019999999999996</v>
      </c>
      <c r="AO8" s="20">
        <f t="shared" si="1"/>
        <v>29.590000000000011</v>
      </c>
      <c r="AP8" s="20">
        <f t="shared" si="1"/>
        <v>202.26000000000002</v>
      </c>
      <c r="AQ8" s="20">
        <f t="shared" si="1"/>
        <v>117.63000000000007</v>
      </c>
      <c r="AR8" s="20">
        <f t="shared" si="1"/>
        <v>326.44999999999982</v>
      </c>
      <c r="AS8" s="20">
        <f t="shared" si="1"/>
        <v>160.68999999999994</v>
      </c>
      <c r="AT8" s="20">
        <f t="shared" si="1"/>
        <v>94.67000000000003</v>
      </c>
      <c r="AU8" s="20">
        <f t="shared" si="1"/>
        <v>10.73</v>
      </c>
      <c r="AV8" s="20">
        <f t="shared" si="1"/>
        <v>127.63000000000007</v>
      </c>
      <c r="AW8" s="20">
        <f t="shared" si="1"/>
        <v>39.349999999999966</v>
      </c>
      <c r="AX8" s="20">
        <f t="shared" si="1"/>
        <v>171.53999999999985</v>
      </c>
      <c r="AY8" s="20">
        <f t="shared" si="1"/>
        <v>18.870000000000005</v>
      </c>
      <c r="AZ8" s="20">
        <f t="shared" si="1"/>
        <v>42.08000000000002</v>
      </c>
      <c r="BA8" s="17">
        <v>0.37</v>
      </c>
      <c r="BB8" s="17">
        <v>2.54</v>
      </c>
      <c r="BC8" s="17">
        <v>1.48</v>
      </c>
      <c r="BD8" s="17">
        <v>4.12</v>
      </c>
      <c r="BE8" s="17">
        <v>2.0299999999999998</v>
      </c>
      <c r="BF8" s="17">
        <v>1.2</v>
      </c>
      <c r="BG8" s="17">
        <v>0.14000000000000001</v>
      </c>
      <c r="BH8" s="17">
        <v>1.62</v>
      </c>
      <c r="BI8" s="17">
        <v>0.5</v>
      </c>
      <c r="BJ8" s="17">
        <v>2.19</v>
      </c>
      <c r="BK8" s="17">
        <v>0.24</v>
      </c>
      <c r="BL8" s="17">
        <v>0.54</v>
      </c>
      <c r="BM8" s="20">
        <f t="shared" si="2"/>
        <v>29.960000000000012</v>
      </c>
      <c r="BN8" s="20">
        <f t="shared" si="2"/>
        <v>204.8</v>
      </c>
      <c r="BO8" s="20">
        <f t="shared" si="2"/>
        <v>119.11000000000007</v>
      </c>
      <c r="BP8" s="20">
        <f t="shared" si="2"/>
        <v>330.56999999999982</v>
      </c>
      <c r="BQ8" s="20">
        <f t="shared" si="2"/>
        <v>162.71999999999994</v>
      </c>
      <c r="BR8" s="20">
        <f t="shared" si="2"/>
        <v>95.870000000000033</v>
      </c>
      <c r="BS8" s="20">
        <f t="shared" si="2"/>
        <v>10.870000000000001</v>
      </c>
      <c r="BT8" s="20">
        <f t="shared" si="2"/>
        <v>129.25000000000006</v>
      </c>
      <c r="BU8" s="20">
        <f t="shared" si="2"/>
        <v>39.849999999999966</v>
      </c>
      <c r="BV8" s="20">
        <f t="shared" si="2"/>
        <v>173.72999999999985</v>
      </c>
      <c r="BW8" s="20">
        <f t="shared" si="2"/>
        <v>19.110000000000003</v>
      </c>
      <c r="BX8" s="20">
        <f t="shared" si="2"/>
        <v>42.620000000000019</v>
      </c>
      <c r="BY8" s="17">
        <f t="shared" si="3"/>
        <v>1022.3899999999999</v>
      </c>
      <c r="BZ8" s="17">
        <f t="shared" si="4"/>
        <v>51.129999999999995</v>
      </c>
      <c r="CA8" s="17">
        <f t="shared" si="5"/>
        <v>284.94</v>
      </c>
      <c r="CB8" s="17">
        <f t="shared" si="6"/>
        <v>1358.4599999999996</v>
      </c>
    </row>
    <row r="9" spans="1:80" x14ac:dyDescent="0.25">
      <c r="A9" t="str">
        <f t="shared" si="0"/>
        <v>UNCA.0000034911</v>
      </c>
      <c r="B9" s="1" t="s">
        <v>3</v>
      </c>
      <c r="C9" s="1" t="s">
        <v>9</v>
      </c>
      <c r="D9" s="1" t="s">
        <v>9</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0</v>
      </c>
      <c r="BZ9" s="17">
        <f t="shared" si="4"/>
        <v>0</v>
      </c>
      <c r="CA9" s="17">
        <f t="shared" si="5"/>
        <v>0</v>
      </c>
      <c r="CB9" s="17">
        <f t="shared" si="6"/>
        <v>0</v>
      </c>
    </row>
    <row r="10" spans="1:80" x14ac:dyDescent="0.25">
      <c r="A10" t="str">
        <f t="shared" si="0"/>
        <v>UNCA.0000038511</v>
      </c>
      <c r="B10" s="1" t="s">
        <v>3</v>
      </c>
      <c r="C10" s="1" t="s">
        <v>10</v>
      </c>
      <c r="D10" s="1" t="s">
        <v>10</v>
      </c>
      <c r="E10" s="17">
        <v>0</v>
      </c>
      <c r="F10" s="17">
        <v>0</v>
      </c>
      <c r="G10" s="17">
        <v>0</v>
      </c>
      <c r="H10" s="17">
        <v>1.4699999999999989</v>
      </c>
      <c r="I10" s="17">
        <v>0</v>
      </c>
      <c r="J10" s="17">
        <v>0</v>
      </c>
      <c r="K10" s="17">
        <v>0</v>
      </c>
      <c r="L10" s="17">
        <v>0</v>
      </c>
      <c r="M10" s="17">
        <v>0</v>
      </c>
      <c r="N10" s="17">
        <v>0</v>
      </c>
      <c r="O10" s="17">
        <v>0.48000000000000043</v>
      </c>
      <c r="P10" s="17">
        <v>1.0000000000000002E-2</v>
      </c>
      <c r="Q10" s="20">
        <v>0</v>
      </c>
      <c r="R10" s="20">
        <v>0</v>
      </c>
      <c r="S10" s="20">
        <v>0</v>
      </c>
      <c r="T10" s="20">
        <v>7.999999999999996E-2</v>
      </c>
      <c r="U10" s="20">
        <v>0</v>
      </c>
      <c r="V10" s="20">
        <v>0</v>
      </c>
      <c r="W10" s="20">
        <v>0</v>
      </c>
      <c r="X10" s="20">
        <v>0</v>
      </c>
      <c r="Y10" s="20">
        <v>0</v>
      </c>
      <c r="Z10" s="20">
        <v>0</v>
      </c>
      <c r="AA10" s="20">
        <v>2.0000000000000004E-2</v>
      </c>
      <c r="AB10" s="20">
        <v>0</v>
      </c>
      <c r="AC10" s="17">
        <v>0</v>
      </c>
      <c r="AD10" s="17">
        <v>0</v>
      </c>
      <c r="AE10" s="17">
        <v>0</v>
      </c>
      <c r="AF10" s="17">
        <v>0.38999999999999968</v>
      </c>
      <c r="AG10" s="17">
        <v>0</v>
      </c>
      <c r="AH10" s="17">
        <v>0</v>
      </c>
      <c r="AI10" s="17">
        <v>0</v>
      </c>
      <c r="AJ10" s="17">
        <v>0</v>
      </c>
      <c r="AK10" s="17">
        <v>0</v>
      </c>
      <c r="AL10" s="17">
        <v>0</v>
      </c>
      <c r="AM10" s="17">
        <v>0.12</v>
      </c>
      <c r="AN10" s="17">
        <v>0</v>
      </c>
      <c r="AO10" s="20">
        <f t="shared" si="1"/>
        <v>0</v>
      </c>
      <c r="AP10" s="20">
        <f t="shared" si="1"/>
        <v>0</v>
      </c>
      <c r="AQ10" s="20">
        <f t="shared" si="1"/>
        <v>0</v>
      </c>
      <c r="AR10" s="20">
        <f t="shared" si="1"/>
        <v>1.9399999999999986</v>
      </c>
      <c r="AS10" s="20">
        <f t="shared" si="1"/>
        <v>0</v>
      </c>
      <c r="AT10" s="20">
        <f t="shared" si="1"/>
        <v>0</v>
      </c>
      <c r="AU10" s="20">
        <f t="shared" si="1"/>
        <v>0</v>
      </c>
      <c r="AV10" s="20">
        <f t="shared" si="1"/>
        <v>0</v>
      </c>
      <c r="AW10" s="20">
        <f t="shared" si="1"/>
        <v>0</v>
      </c>
      <c r="AX10" s="20">
        <f t="shared" si="1"/>
        <v>0</v>
      </c>
      <c r="AY10" s="20">
        <f t="shared" si="1"/>
        <v>0.62000000000000044</v>
      </c>
      <c r="AZ10" s="20">
        <f t="shared" si="1"/>
        <v>1.0000000000000002E-2</v>
      </c>
      <c r="BA10" s="17">
        <v>0</v>
      </c>
      <c r="BB10" s="17">
        <v>0</v>
      </c>
      <c r="BC10" s="17">
        <v>0</v>
      </c>
      <c r="BD10" s="17">
        <v>0.02</v>
      </c>
      <c r="BE10" s="17">
        <v>0</v>
      </c>
      <c r="BF10" s="17">
        <v>0</v>
      </c>
      <c r="BG10" s="17">
        <v>0</v>
      </c>
      <c r="BH10" s="17">
        <v>0</v>
      </c>
      <c r="BI10" s="17">
        <v>0</v>
      </c>
      <c r="BJ10" s="17">
        <v>0</v>
      </c>
      <c r="BK10" s="17">
        <v>0.01</v>
      </c>
      <c r="BL10" s="17">
        <v>0</v>
      </c>
      <c r="BM10" s="20">
        <f t="shared" si="2"/>
        <v>0</v>
      </c>
      <c r="BN10" s="20">
        <f t="shared" si="2"/>
        <v>0</v>
      </c>
      <c r="BO10" s="20">
        <f t="shared" si="2"/>
        <v>0</v>
      </c>
      <c r="BP10" s="20">
        <f t="shared" si="2"/>
        <v>1.9599999999999986</v>
      </c>
      <c r="BQ10" s="20">
        <f t="shared" si="2"/>
        <v>0</v>
      </c>
      <c r="BR10" s="20">
        <f t="shared" si="2"/>
        <v>0</v>
      </c>
      <c r="BS10" s="20">
        <f t="shared" si="2"/>
        <v>0</v>
      </c>
      <c r="BT10" s="20">
        <f t="shared" si="2"/>
        <v>0</v>
      </c>
      <c r="BU10" s="20">
        <f t="shared" si="2"/>
        <v>0</v>
      </c>
      <c r="BV10" s="20">
        <f t="shared" si="2"/>
        <v>0</v>
      </c>
      <c r="BW10" s="20">
        <f t="shared" si="2"/>
        <v>0.63000000000000045</v>
      </c>
      <c r="BX10" s="20">
        <f t="shared" si="2"/>
        <v>1.0000000000000002E-2</v>
      </c>
      <c r="BY10" s="17">
        <f t="shared" si="3"/>
        <v>1.9599999999999993</v>
      </c>
      <c r="BZ10" s="17">
        <f t="shared" si="4"/>
        <v>9.9999999999999964E-2</v>
      </c>
      <c r="CA10" s="17">
        <f t="shared" si="5"/>
        <v>0.5399999999999997</v>
      </c>
      <c r="CB10" s="17">
        <f t="shared" si="6"/>
        <v>2.5999999999999988</v>
      </c>
    </row>
    <row r="11" spans="1:80" x14ac:dyDescent="0.25">
      <c r="A11" t="str">
        <f t="shared" si="0"/>
        <v>UNCA.0000039611</v>
      </c>
      <c r="B11" s="1" t="s">
        <v>3</v>
      </c>
      <c r="C11" s="1" t="s">
        <v>11</v>
      </c>
      <c r="D11" s="1" t="s">
        <v>11</v>
      </c>
      <c r="E11" s="17">
        <v>73</v>
      </c>
      <c r="F11" s="17">
        <v>46.130000000000109</v>
      </c>
      <c r="G11" s="17">
        <v>33.3900000000001</v>
      </c>
      <c r="H11" s="17">
        <v>100.99999999999955</v>
      </c>
      <c r="I11" s="17">
        <v>43.389999999999873</v>
      </c>
      <c r="J11" s="17">
        <v>142.59999999999991</v>
      </c>
      <c r="K11" s="17">
        <v>40.159999999999854</v>
      </c>
      <c r="L11" s="17">
        <v>178.67000000000007</v>
      </c>
      <c r="M11" s="17">
        <v>80.889999999999873</v>
      </c>
      <c r="N11" s="17">
        <v>41.880000000000109</v>
      </c>
      <c r="O11" s="17">
        <v>161.02000000000044</v>
      </c>
      <c r="P11" s="17">
        <v>104.96000000000004</v>
      </c>
      <c r="Q11" s="20">
        <v>3.6499999999999915</v>
      </c>
      <c r="R11" s="20">
        <v>2.3100000000000023</v>
      </c>
      <c r="S11" s="20">
        <v>1.6699999999999946</v>
      </c>
      <c r="T11" s="20">
        <v>5.0500000000000114</v>
      </c>
      <c r="U11" s="20">
        <v>2.1700000000000017</v>
      </c>
      <c r="V11" s="20">
        <v>7.1299999999999955</v>
      </c>
      <c r="W11" s="20">
        <v>2.009999999999998</v>
      </c>
      <c r="X11" s="20">
        <v>8.9300000000000068</v>
      </c>
      <c r="Y11" s="20">
        <v>4.039999999999992</v>
      </c>
      <c r="Z11" s="20">
        <v>2.1000000000000014</v>
      </c>
      <c r="AA11" s="20">
        <v>8.0500000000000114</v>
      </c>
      <c r="AB11" s="20">
        <v>5.25</v>
      </c>
      <c r="AC11" s="17">
        <v>19.879999999999995</v>
      </c>
      <c r="AD11" s="17">
        <v>12.449999999999989</v>
      </c>
      <c r="AE11" s="17">
        <v>8.9499999999999886</v>
      </c>
      <c r="AF11" s="17">
        <v>26.82000000000005</v>
      </c>
      <c r="AG11" s="17">
        <v>11.430000000000007</v>
      </c>
      <c r="AH11" s="17">
        <v>37.210000000000036</v>
      </c>
      <c r="AI11" s="17">
        <v>10.389999999999986</v>
      </c>
      <c r="AJ11" s="17">
        <v>45.799999999999955</v>
      </c>
      <c r="AK11" s="17">
        <v>20.54000000000002</v>
      </c>
      <c r="AL11" s="17">
        <v>10.550000000000011</v>
      </c>
      <c r="AM11" s="17">
        <v>40.160000000000082</v>
      </c>
      <c r="AN11" s="17">
        <v>25.939999999999941</v>
      </c>
      <c r="AO11" s="20">
        <f t="shared" si="1"/>
        <v>96.529999999999987</v>
      </c>
      <c r="AP11" s="20">
        <f t="shared" si="1"/>
        <v>60.8900000000001</v>
      </c>
      <c r="AQ11" s="20">
        <f t="shared" si="1"/>
        <v>44.010000000000083</v>
      </c>
      <c r="AR11" s="20">
        <f t="shared" si="1"/>
        <v>132.86999999999961</v>
      </c>
      <c r="AS11" s="20">
        <f t="shared" si="1"/>
        <v>56.989999999999881</v>
      </c>
      <c r="AT11" s="20">
        <f t="shared" si="1"/>
        <v>186.93999999999994</v>
      </c>
      <c r="AU11" s="20">
        <f t="shared" si="1"/>
        <v>52.559999999999839</v>
      </c>
      <c r="AV11" s="20">
        <f t="shared" si="1"/>
        <v>233.40000000000003</v>
      </c>
      <c r="AW11" s="20">
        <f t="shared" si="1"/>
        <v>105.46999999999989</v>
      </c>
      <c r="AX11" s="20">
        <f t="shared" si="1"/>
        <v>54.530000000000122</v>
      </c>
      <c r="AY11" s="20">
        <f t="shared" si="1"/>
        <v>209.23000000000053</v>
      </c>
      <c r="AZ11" s="20">
        <f t="shared" si="1"/>
        <v>136.14999999999998</v>
      </c>
      <c r="BA11" s="17">
        <v>1.21</v>
      </c>
      <c r="BB11" s="17">
        <v>0.77</v>
      </c>
      <c r="BC11" s="17">
        <v>0.55000000000000004</v>
      </c>
      <c r="BD11" s="17">
        <v>1.68</v>
      </c>
      <c r="BE11" s="17">
        <v>0.72</v>
      </c>
      <c r="BF11" s="17">
        <v>2.37</v>
      </c>
      <c r="BG11" s="17">
        <v>0.67</v>
      </c>
      <c r="BH11" s="17">
        <v>2.97</v>
      </c>
      <c r="BI11" s="17">
        <v>1.34</v>
      </c>
      <c r="BJ11" s="17">
        <v>0.7</v>
      </c>
      <c r="BK11" s="17">
        <v>2.67</v>
      </c>
      <c r="BL11" s="17">
        <v>1.74</v>
      </c>
      <c r="BM11" s="20">
        <f t="shared" si="2"/>
        <v>97.739999999999981</v>
      </c>
      <c r="BN11" s="20">
        <f t="shared" si="2"/>
        <v>61.660000000000103</v>
      </c>
      <c r="BO11" s="20">
        <f t="shared" si="2"/>
        <v>44.56000000000008</v>
      </c>
      <c r="BP11" s="20">
        <f t="shared" si="2"/>
        <v>134.54999999999961</v>
      </c>
      <c r="BQ11" s="20">
        <f t="shared" si="2"/>
        <v>57.70999999999988</v>
      </c>
      <c r="BR11" s="20">
        <f t="shared" si="2"/>
        <v>189.30999999999995</v>
      </c>
      <c r="BS11" s="20">
        <f t="shared" si="2"/>
        <v>53.229999999999841</v>
      </c>
      <c r="BT11" s="20">
        <f t="shared" si="2"/>
        <v>236.37000000000003</v>
      </c>
      <c r="BU11" s="20">
        <f t="shared" si="2"/>
        <v>106.80999999999989</v>
      </c>
      <c r="BV11" s="20">
        <f t="shared" si="2"/>
        <v>55.230000000000125</v>
      </c>
      <c r="BW11" s="20">
        <f t="shared" si="2"/>
        <v>211.90000000000052</v>
      </c>
      <c r="BX11" s="20">
        <f t="shared" si="2"/>
        <v>137.88999999999999</v>
      </c>
      <c r="BY11" s="17">
        <f t="shared" si="3"/>
        <v>1047.0899999999999</v>
      </c>
      <c r="BZ11" s="17">
        <f t="shared" si="4"/>
        <v>52.360000000000007</v>
      </c>
      <c r="CA11" s="17">
        <f t="shared" si="5"/>
        <v>287.5100000000001</v>
      </c>
      <c r="CB11" s="17">
        <f t="shared" si="6"/>
        <v>1386.9599999999996</v>
      </c>
    </row>
    <row r="12" spans="1:80" x14ac:dyDescent="0.25">
      <c r="A12" t="str">
        <f t="shared" si="0"/>
        <v>UNCA.0000040511</v>
      </c>
      <c r="B12" s="1" t="s">
        <v>3</v>
      </c>
      <c r="C12" s="1" t="s">
        <v>645</v>
      </c>
      <c r="D12" s="1" t="s">
        <v>645</v>
      </c>
      <c r="E12" s="17">
        <v>606.34999999999945</v>
      </c>
      <c r="F12" s="17">
        <v>947.17000000000007</v>
      </c>
      <c r="G12" s="17">
        <v>410.94000000000005</v>
      </c>
      <c r="H12" s="17">
        <v>467.19999999999982</v>
      </c>
      <c r="I12" s="17">
        <v>31.779999999999987</v>
      </c>
      <c r="J12" s="17">
        <v>130.46000000000009</v>
      </c>
      <c r="K12" s="17">
        <v>0</v>
      </c>
      <c r="L12" s="17">
        <v>0</v>
      </c>
      <c r="M12" s="17">
        <v>0</v>
      </c>
      <c r="N12" s="17">
        <v>0</v>
      </c>
      <c r="O12" s="17">
        <v>0</v>
      </c>
      <c r="P12" s="17">
        <v>0</v>
      </c>
      <c r="Q12" s="20">
        <v>30.320000000000022</v>
      </c>
      <c r="R12" s="20">
        <v>47.359999999999957</v>
      </c>
      <c r="S12" s="20">
        <v>20.549999999999997</v>
      </c>
      <c r="T12" s="20">
        <v>23.36</v>
      </c>
      <c r="U12" s="20">
        <v>1.5899999999999999</v>
      </c>
      <c r="V12" s="20">
        <v>6.52</v>
      </c>
      <c r="W12" s="20">
        <v>0</v>
      </c>
      <c r="X12" s="20">
        <v>0</v>
      </c>
      <c r="Y12" s="20">
        <v>0</v>
      </c>
      <c r="Z12" s="20">
        <v>0</v>
      </c>
      <c r="AA12" s="20">
        <v>0</v>
      </c>
      <c r="AB12" s="20">
        <v>0</v>
      </c>
      <c r="AC12" s="17">
        <v>165.12</v>
      </c>
      <c r="AD12" s="17">
        <v>255.71000000000004</v>
      </c>
      <c r="AE12" s="17">
        <v>110.06999999999994</v>
      </c>
      <c r="AF12" s="17">
        <v>124.04999999999995</v>
      </c>
      <c r="AG12" s="17">
        <v>8.3599999999999959</v>
      </c>
      <c r="AH12" s="17">
        <v>34.049999999999997</v>
      </c>
      <c r="AI12" s="17">
        <v>0</v>
      </c>
      <c r="AJ12" s="17">
        <v>0</v>
      </c>
      <c r="AK12" s="17">
        <v>0</v>
      </c>
      <c r="AL12" s="17">
        <v>0</v>
      </c>
      <c r="AM12" s="17">
        <v>0</v>
      </c>
      <c r="AN12" s="17">
        <v>0</v>
      </c>
      <c r="AO12" s="20">
        <f t="shared" si="1"/>
        <v>801.78999999999951</v>
      </c>
      <c r="AP12" s="20">
        <f t="shared" si="1"/>
        <v>1250.24</v>
      </c>
      <c r="AQ12" s="20">
        <f t="shared" si="1"/>
        <v>541.55999999999995</v>
      </c>
      <c r="AR12" s="20">
        <f t="shared" si="1"/>
        <v>614.60999999999979</v>
      </c>
      <c r="AS12" s="20">
        <f t="shared" si="1"/>
        <v>41.72999999999999</v>
      </c>
      <c r="AT12" s="20">
        <f t="shared" si="1"/>
        <v>171.03000000000009</v>
      </c>
      <c r="AU12" s="20">
        <f t="shared" si="1"/>
        <v>0</v>
      </c>
      <c r="AV12" s="20">
        <f t="shared" si="1"/>
        <v>0</v>
      </c>
      <c r="AW12" s="20">
        <f t="shared" si="1"/>
        <v>0</v>
      </c>
      <c r="AX12" s="20">
        <f t="shared" si="1"/>
        <v>0</v>
      </c>
      <c r="AY12" s="20">
        <f t="shared" si="1"/>
        <v>0</v>
      </c>
      <c r="AZ12" s="20">
        <f t="shared" si="1"/>
        <v>0</v>
      </c>
      <c r="BA12" s="17">
        <v>10.07</v>
      </c>
      <c r="BB12" s="17">
        <v>15.73</v>
      </c>
      <c r="BC12" s="17">
        <v>6.82</v>
      </c>
      <c r="BD12" s="17">
        <v>7.76</v>
      </c>
      <c r="BE12" s="17">
        <v>0.53</v>
      </c>
      <c r="BF12" s="17">
        <v>2.17</v>
      </c>
      <c r="BG12" s="17">
        <v>0</v>
      </c>
      <c r="BH12" s="17">
        <v>0</v>
      </c>
      <c r="BI12" s="17">
        <v>0</v>
      </c>
      <c r="BJ12" s="17">
        <v>0</v>
      </c>
      <c r="BK12" s="17">
        <v>0</v>
      </c>
      <c r="BL12" s="17">
        <v>0</v>
      </c>
      <c r="BM12" s="20">
        <f t="shared" si="2"/>
        <v>811.85999999999956</v>
      </c>
      <c r="BN12" s="20">
        <f t="shared" si="2"/>
        <v>1265.97</v>
      </c>
      <c r="BO12" s="20">
        <f t="shared" si="2"/>
        <v>548.38</v>
      </c>
      <c r="BP12" s="20">
        <f t="shared" si="2"/>
        <v>622.36999999999978</v>
      </c>
      <c r="BQ12" s="20">
        <f t="shared" si="2"/>
        <v>42.259999999999991</v>
      </c>
      <c r="BR12" s="20">
        <f t="shared" si="2"/>
        <v>173.20000000000007</v>
      </c>
      <c r="BS12" s="20">
        <f t="shared" si="2"/>
        <v>0</v>
      </c>
      <c r="BT12" s="20">
        <f t="shared" si="2"/>
        <v>0</v>
      </c>
      <c r="BU12" s="20">
        <f t="shared" si="2"/>
        <v>0</v>
      </c>
      <c r="BV12" s="20">
        <f t="shared" si="2"/>
        <v>0</v>
      </c>
      <c r="BW12" s="20">
        <f t="shared" si="2"/>
        <v>0</v>
      </c>
      <c r="BX12" s="20">
        <f t="shared" si="2"/>
        <v>0</v>
      </c>
      <c r="BY12" s="17">
        <f t="shared" si="3"/>
        <v>2593.8999999999996</v>
      </c>
      <c r="BZ12" s="17">
        <f t="shared" si="4"/>
        <v>129.69999999999999</v>
      </c>
      <c r="CA12" s="17">
        <f t="shared" si="5"/>
        <v>740.43999999999994</v>
      </c>
      <c r="CB12" s="17">
        <f t="shared" si="6"/>
        <v>3464.0399999999995</v>
      </c>
    </row>
    <row r="13" spans="1:80" x14ac:dyDescent="0.25">
      <c r="A13" t="str">
        <f t="shared" si="0"/>
        <v>UNCA.0000045411</v>
      </c>
      <c r="B13" s="1" t="s">
        <v>3</v>
      </c>
      <c r="C13" s="1" t="s">
        <v>12</v>
      </c>
      <c r="D13" s="1" t="s">
        <v>12</v>
      </c>
      <c r="E13" s="17">
        <v>0</v>
      </c>
      <c r="F13" s="17">
        <v>0</v>
      </c>
      <c r="G13" s="17">
        <v>0</v>
      </c>
      <c r="H13" s="17">
        <v>0</v>
      </c>
      <c r="I13" s="17">
        <v>0</v>
      </c>
      <c r="J13" s="17">
        <v>0</v>
      </c>
      <c r="K13" s="17">
        <v>1.9699999999999989</v>
      </c>
      <c r="L13" s="17">
        <v>0.80999999999999961</v>
      </c>
      <c r="M13" s="17">
        <v>0</v>
      </c>
      <c r="N13" s="17">
        <v>1.9999999999999976E-2</v>
      </c>
      <c r="O13" s="17">
        <v>0</v>
      </c>
      <c r="P13" s="17">
        <v>0</v>
      </c>
      <c r="Q13" s="20">
        <v>0</v>
      </c>
      <c r="R13" s="20">
        <v>0</v>
      </c>
      <c r="S13" s="20">
        <v>0</v>
      </c>
      <c r="T13" s="20">
        <v>0</v>
      </c>
      <c r="U13" s="20">
        <v>0</v>
      </c>
      <c r="V13" s="20">
        <v>0</v>
      </c>
      <c r="W13" s="20">
        <v>0.10000000000000009</v>
      </c>
      <c r="X13" s="20">
        <v>3.999999999999998E-2</v>
      </c>
      <c r="Y13" s="20">
        <v>0</v>
      </c>
      <c r="Z13" s="20">
        <v>0</v>
      </c>
      <c r="AA13" s="20">
        <v>0</v>
      </c>
      <c r="AB13" s="20">
        <v>0</v>
      </c>
      <c r="AC13" s="17">
        <v>0</v>
      </c>
      <c r="AD13" s="17">
        <v>0</v>
      </c>
      <c r="AE13" s="17">
        <v>0</v>
      </c>
      <c r="AF13" s="17">
        <v>0</v>
      </c>
      <c r="AG13" s="17">
        <v>0</v>
      </c>
      <c r="AH13" s="17">
        <v>0</v>
      </c>
      <c r="AI13" s="17">
        <v>0.50999999999999979</v>
      </c>
      <c r="AJ13" s="17">
        <v>0.20999999999999996</v>
      </c>
      <c r="AK13" s="17">
        <v>0</v>
      </c>
      <c r="AL13" s="17">
        <v>1.0000000000000002E-2</v>
      </c>
      <c r="AM13" s="17">
        <v>0</v>
      </c>
      <c r="AN13" s="17">
        <v>0</v>
      </c>
      <c r="AO13" s="20">
        <f t="shared" si="1"/>
        <v>0</v>
      </c>
      <c r="AP13" s="20">
        <f t="shared" si="1"/>
        <v>0</v>
      </c>
      <c r="AQ13" s="20">
        <f t="shared" si="1"/>
        <v>0</v>
      </c>
      <c r="AR13" s="20">
        <f t="shared" si="1"/>
        <v>0</v>
      </c>
      <c r="AS13" s="20">
        <f t="shared" si="1"/>
        <v>0</v>
      </c>
      <c r="AT13" s="20">
        <f t="shared" si="1"/>
        <v>0</v>
      </c>
      <c r="AU13" s="20">
        <f t="shared" si="1"/>
        <v>2.5799999999999987</v>
      </c>
      <c r="AV13" s="20">
        <f t="shared" si="1"/>
        <v>1.0599999999999996</v>
      </c>
      <c r="AW13" s="20">
        <f t="shared" si="1"/>
        <v>0</v>
      </c>
      <c r="AX13" s="20">
        <f t="shared" si="1"/>
        <v>2.9999999999999978E-2</v>
      </c>
      <c r="AY13" s="20">
        <f t="shared" si="1"/>
        <v>0</v>
      </c>
      <c r="AZ13" s="20">
        <f t="shared" si="1"/>
        <v>0</v>
      </c>
      <c r="BA13" s="17">
        <v>0</v>
      </c>
      <c r="BB13" s="17">
        <v>0</v>
      </c>
      <c r="BC13" s="17">
        <v>0</v>
      </c>
      <c r="BD13" s="17">
        <v>0</v>
      </c>
      <c r="BE13" s="17">
        <v>0</v>
      </c>
      <c r="BF13" s="17">
        <v>0</v>
      </c>
      <c r="BG13" s="17">
        <v>0.03</v>
      </c>
      <c r="BH13" s="17">
        <v>0.01</v>
      </c>
      <c r="BI13" s="17">
        <v>0</v>
      </c>
      <c r="BJ13" s="17">
        <v>0</v>
      </c>
      <c r="BK13" s="17">
        <v>0</v>
      </c>
      <c r="BL13" s="17">
        <v>0</v>
      </c>
      <c r="BM13" s="20">
        <f t="shared" si="2"/>
        <v>0</v>
      </c>
      <c r="BN13" s="20">
        <f t="shared" si="2"/>
        <v>0</v>
      </c>
      <c r="BO13" s="20">
        <f t="shared" si="2"/>
        <v>0</v>
      </c>
      <c r="BP13" s="20">
        <f t="shared" si="2"/>
        <v>0</v>
      </c>
      <c r="BQ13" s="20">
        <f t="shared" si="2"/>
        <v>0</v>
      </c>
      <c r="BR13" s="20">
        <f t="shared" si="2"/>
        <v>0</v>
      </c>
      <c r="BS13" s="20">
        <f t="shared" si="2"/>
        <v>2.6099999999999985</v>
      </c>
      <c r="BT13" s="20">
        <f t="shared" si="2"/>
        <v>1.0699999999999996</v>
      </c>
      <c r="BU13" s="20">
        <f t="shared" si="2"/>
        <v>0</v>
      </c>
      <c r="BV13" s="20">
        <f t="shared" si="2"/>
        <v>2.9999999999999978E-2</v>
      </c>
      <c r="BW13" s="20">
        <f t="shared" si="2"/>
        <v>0</v>
      </c>
      <c r="BX13" s="20">
        <f t="shared" si="2"/>
        <v>0</v>
      </c>
      <c r="BY13" s="17">
        <f t="shared" si="3"/>
        <v>2.7999999999999985</v>
      </c>
      <c r="BZ13" s="17">
        <f t="shared" si="4"/>
        <v>0.14000000000000007</v>
      </c>
      <c r="CA13" s="17">
        <f t="shared" si="5"/>
        <v>0.7699999999999998</v>
      </c>
      <c r="CB13" s="17">
        <f t="shared" si="6"/>
        <v>3.7099999999999977</v>
      </c>
    </row>
    <row r="14" spans="1:80" x14ac:dyDescent="0.25">
      <c r="A14" t="str">
        <f t="shared" si="0"/>
        <v>UNCA.0000079301</v>
      </c>
      <c r="B14" s="1" t="s">
        <v>3</v>
      </c>
      <c r="C14" s="1" t="s">
        <v>227</v>
      </c>
      <c r="D14" s="1" t="s">
        <v>227</v>
      </c>
      <c r="E14" s="17">
        <v>0</v>
      </c>
      <c r="F14" s="17">
        <v>0</v>
      </c>
      <c r="G14" s="17">
        <v>0</v>
      </c>
      <c r="H14" s="17">
        <v>0</v>
      </c>
      <c r="I14" s="17">
        <v>0.60999999999998522</v>
      </c>
      <c r="J14" s="17">
        <v>0</v>
      </c>
      <c r="K14" s="17">
        <v>6.7799999999997453</v>
      </c>
      <c r="L14" s="17">
        <v>0</v>
      </c>
      <c r="M14" s="17">
        <v>0</v>
      </c>
      <c r="N14" s="17">
        <v>0</v>
      </c>
      <c r="O14" s="17">
        <v>0</v>
      </c>
      <c r="P14" s="17">
        <v>0</v>
      </c>
      <c r="Q14" s="20">
        <v>0</v>
      </c>
      <c r="R14" s="20">
        <v>0</v>
      </c>
      <c r="S14" s="20">
        <v>0</v>
      </c>
      <c r="T14" s="20">
        <v>0</v>
      </c>
      <c r="U14" s="20">
        <v>3.0000000000000027E-2</v>
      </c>
      <c r="V14" s="20">
        <v>0</v>
      </c>
      <c r="W14" s="20">
        <v>0.34000000000003183</v>
      </c>
      <c r="X14" s="20">
        <v>0</v>
      </c>
      <c r="Y14" s="20">
        <v>0</v>
      </c>
      <c r="Z14" s="20">
        <v>0</v>
      </c>
      <c r="AA14" s="20">
        <v>0</v>
      </c>
      <c r="AB14" s="20">
        <v>0</v>
      </c>
      <c r="AC14" s="17">
        <v>0</v>
      </c>
      <c r="AD14" s="17">
        <v>0</v>
      </c>
      <c r="AE14" s="17">
        <v>0</v>
      </c>
      <c r="AF14" s="17">
        <v>0</v>
      </c>
      <c r="AG14" s="17">
        <v>0.16999999999999993</v>
      </c>
      <c r="AH14" s="17">
        <v>0</v>
      </c>
      <c r="AI14" s="17">
        <v>1.75</v>
      </c>
      <c r="AJ14" s="17">
        <v>0</v>
      </c>
      <c r="AK14" s="17">
        <v>0</v>
      </c>
      <c r="AL14" s="17">
        <v>0</v>
      </c>
      <c r="AM14" s="17">
        <v>0</v>
      </c>
      <c r="AN14" s="17">
        <v>0</v>
      </c>
      <c r="AO14" s="20">
        <f t="shared" si="1"/>
        <v>0</v>
      </c>
      <c r="AP14" s="20">
        <f t="shared" si="1"/>
        <v>0</v>
      </c>
      <c r="AQ14" s="20">
        <f t="shared" si="1"/>
        <v>0</v>
      </c>
      <c r="AR14" s="20">
        <f t="shared" si="1"/>
        <v>0</v>
      </c>
      <c r="AS14" s="20">
        <f t="shared" si="1"/>
        <v>0.80999999999998518</v>
      </c>
      <c r="AT14" s="20">
        <f t="shared" si="1"/>
        <v>0</v>
      </c>
      <c r="AU14" s="20">
        <f t="shared" si="1"/>
        <v>8.8699999999997772</v>
      </c>
      <c r="AV14" s="20">
        <f t="shared" si="1"/>
        <v>0</v>
      </c>
      <c r="AW14" s="20">
        <f t="shared" si="1"/>
        <v>0</v>
      </c>
      <c r="AX14" s="20">
        <f t="shared" si="1"/>
        <v>0</v>
      </c>
      <c r="AY14" s="20">
        <f t="shared" si="1"/>
        <v>0</v>
      </c>
      <c r="AZ14" s="20">
        <f t="shared" si="1"/>
        <v>0</v>
      </c>
      <c r="BA14" s="17">
        <v>0</v>
      </c>
      <c r="BB14" s="17">
        <v>0</v>
      </c>
      <c r="BC14" s="17">
        <v>0</v>
      </c>
      <c r="BD14" s="17">
        <v>0</v>
      </c>
      <c r="BE14" s="17">
        <v>0.01</v>
      </c>
      <c r="BF14" s="17">
        <v>0</v>
      </c>
      <c r="BG14" s="17">
        <v>0.11</v>
      </c>
      <c r="BH14" s="17">
        <v>0</v>
      </c>
      <c r="BI14" s="17">
        <v>0</v>
      </c>
      <c r="BJ14" s="17">
        <v>0</v>
      </c>
      <c r="BK14" s="17">
        <v>0</v>
      </c>
      <c r="BL14" s="17">
        <v>0</v>
      </c>
      <c r="BM14" s="20">
        <f t="shared" si="2"/>
        <v>0</v>
      </c>
      <c r="BN14" s="20">
        <f t="shared" si="2"/>
        <v>0</v>
      </c>
      <c r="BO14" s="20">
        <f t="shared" si="2"/>
        <v>0</v>
      </c>
      <c r="BP14" s="20">
        <f t="shared" si="2"/>
        <v>0</v>
      </c>
      <c r="BQ14" s="20">
        <f t="shared" si="2"/>
        <v>0.81999999999998519</v>
      </c>
      <c r="BR14" s="20">
        <f t="shared" si="2"/>
        <v>0</v>
      </c>
      <c r="BS14" s="20">
        <f t="shared" si="2"/>
        <v>8.9799999999997766</v>
      </c>
      <c r="BT14" s="20">
        <f t="shared" si="2"/>
        <v>0</v>
      </c>
      <c r="BU14" s="20">
        <f t="shared" si="2"/>
        <v>0</v>
      </c>
      <c r="BV14" s="20">
        <f t="shared" si="2"/>
        <v>0</v>
      </c>
      <c r="BW14" s="20">
        <f t="shared" si="2"/>
        <v>0</v>
      </c>
      <c r="BX14" s="20">
        <f t="shared" si="2"/>
        <v>0</v>
      </c>
      <c r="BY14" s="17">
        <f t="shared" si="3"/>
        <v>7.3899999999997306</v>
      </c>
      <c r="BZ14" s="17">
        <f t="shared" si="4"/>
        <v>0.37000000000003186</v>
      </c>
      <c r="CA14" s="17">
        <f t="shared" si="5"/>
        <v>2.04</v>
      </c>
      <c r="CB14" s="17">
        <f t="shared" si="6"/>
        <v>9.7999999999997627</v>
      </c>
    </row>
    <row r="15" spans="1:80" x14ac:dyDescent="0.25">
      <c r="A15" t="str">
        <f t="shared" si="0"/>
        <v>SCL.341S025</v>
      </c>
      <c r="B15" s="1" t="s">
        <v>169</v>
      </c>
      <c r="C15" s="1" t="s">
        <v>646</v>
      </c>
      <c r="D15" s="1" t="s">
        <v>646</v>
      </c>
      <c r="E15" s="17">
        <v>0</v>
      </c>
      <c r="F15" s="17">
        <v>0</v>
      </c>
      <c r="G15" s="17">
        <v>48.43999999999869</v>
      </c>
      <c r="H15" s="17">
        <v>1.32000000000005</v>
      </c>
      <c r="I15" s="17">
        <v>6.0899999999996908</v>
      </c>
      <c r="J15" s="17">
        <v>3.9400000000000546</v>
      </c>
      <c r="K15" s="17">
        <v>17.539999999999964</v>
      </c>
      <c r="L15" s="17">
        <v>24.330000000000837</v>
      </c>
      <c r="M15" s="17">
        <v>-119.56999999999971</v>
      </c>
      <c r="N15" s="17">
        <v>0.17999999999999972</v>
      </c>
      <c r="O15" s="17">
        <v>0</v>
      </c>
      <c r="P15" s="17">
        <v>0</v>
      </c>
      <c r="Q15" s="20">
        <v>0</v>
      </c>
      <c r="R15" s="20">
        <v>0</v>
      </c>
      <c r="S15" s="20">
        <v>2.4199999999999946</v>
      </c>
      <c r="T15" s="20">
        <v>6.999999999999984E-2</v>
      </c>
      <c r="U15" s="20">
        <v>0.30000000000000071</v>
      </c>
      <c r="V15" s="20">
        <v>0.20000000000000107</v>
      </c>
      <c r="W15" s="20">
        <v>0.87000000000000011</v>
      </c>
      <c r="X15" s="20">
        <v>1.2199999999999989</v>
      </c>
      <c r="Y15" s="20">
        <v>-5.9800000000000182</v>
      </c>
      <c r="Z15" s="20">
        <v>0</v>
      </c>
      <c r="AA15" s="20">
        <v>0</v>
      </c>
      <c r="AB15" s="20">
        <v>0</v>
      </c>
      <c r="AC15" s="17">
        <v>0</v>
      </c>
      <c r="AD15" s="17">
        <v>0</v>
      </c>
      <c r="AE15" s="17">
        <v>12.96999999999997</v>
      </c>
      <c r="AF15" s="17">
        <v>0.34999999999999964</v>
      </c>
      <c r="AG15" s="17">
        <v>1.5999999999999943</v>
      </c>
      <c r="AH15" s="17">
        <v>1.0300000000000011</v>
      </c>
      <c r="AI15" s="17">
        <v>4.5400000000000063</v>
      </c>
      <c r="AJ15" s="17">
        <v>6.240000000000002</v>
      </c>
      <c r="AK15" s="17">
        <v>-30.370000000000005</v>
      </c>
      <c r="AL15" s="17">
        <v>4.0000000000000036E-2</v>
      </c>
      <c r="AM15" s="17">
        <v>0</v>
      </c>
      <c r="AN15" s="17">
        <v>0</v>
      </c>
      <c r="AO15" s="20">
        <f t="shared" si="1"/>
        <v>0</v>
      </c>
      <c r="AP15" s="20">
        <f t="shared" si="1"/>
        <v>0</v>
      </c>
      <c r="AQ15" s="20">
        <f t="shared" si="1"/>
        <v>63.829999999998655</v>
      </c>
      <c r="AR15" s="20">
        <f t="shared" si="1"/>
        <v>1.7400000000000495</v>
      </c>
      <c r="AS15" s="20">
        <f t="shared" si="1"/>
        <v>7.9899999999996858</v>
      </c>
      <c r="AT15" s="20">
        <f t="shared" si="1"/>
        <v>5.1700000000000568</v>
      </c>
      <c r="AU15" s="20">
        <f t="shared" si="1"/>
        <v>22.949999999999971</v>
      </c>
      <c r="AV15" s="20">
        <f t="shared" si="1"/>
        <v>31.790000000000838</v>
      </c>
      <c r="AW15" s="20">
        <f t="shared" si="1"/>
        <v>-155.91999999999973</v>
      </c>
      <c r="AX15" s="20">
        <f t="shared" si="1"/>
        <v>0.21999999999999975</v>
      </c>
      <c r="AY15" s="20">
        <f t="shared" si="1"/>
        <v>0</v>
      </c>
      <c r="AZ15" s="20">
        <f t="shared" si="1"/>
        <v>0</v>
      </c>
      <c r="BA15" s="17">
        <v>0</v>
      </c>
      <c r="BB15" s="17">
        <v>0</v>
      </c>
      <c r="BC15" s="17">
        <v>0.8</v>
      </c>
      <c r="BD15" s="17">
        <v>0.02</v>
      </c>
      <c r="BE15" s="17">
        <v>0.1</v>
      </c>
      <c r="BF15" s="17">
        <v>7.0000000000000007E-2</v>
      </c>
      <c r="BG15" s="17">
        <v>0.28999999999999998</v>
      </c>
      <c r="BH15" s="17">
        <v>0.4</v>
      </c>
      <c r="BI15" s="17">
        <v>-1.99</v>
      </c>
      <c r="BJ15" s="17">
        <v>0</v>
      </c>
      <c r="BK15" s="17">
        <v>0</v>
      </c>
      <c r="BL15" s="17">
        <v>0</v>
      </c>
      <c r="BM15" s="20">
        <f t="shared" si="2"/>
        <v>0</v>
      </c>
      <c r="BN15" s="20">
        <f t="shared" si="2"/>
        <v>0</v>
      </c>
      <c r="BO15" s="20">
        <f t="shared" si="2"/>
        <v>64.62999999999866</v>
      </c>
      <c r="BP15" s="20">
        <f t="shared" si="2"/>
        <v>1.7600000000000495</v>
      </c>
      <c r="BQ15" s="20">
        <f t="shared" si="2"/>
        <v>8.0899999999996854</v>
      </c>
      <c r="BR15" s="20">
        <f t="shared" si="2"/>
        <v>5.2400000000000571</v>
      </c>
      <c r="BS15" s="20">
        <f t="shared" si="2"/>
        <v>23.23999999999997</v>
      </c>
      <c r="BT15" s="20">
        <f t="shared" si="2"/>
        <v>32.190000000000836</v>
      </c>
      <c r="BU15" s="20">
        <f t="shared" si="2"/>
        <v>-157.90999999999974</v>
      </c>
      <c r="BV15" s="20">
        <f t="shared" si="2"/>
        <v>0.21999999999999975</v>
      </c>
      <c r="BW15" s="20">
        <f t="shared" si="2"/>
        <v>0</v>
      </c>
      <c r="BX15" s="20">
        <f t="shared" si="2"/>
        <v>0</v>
      </c>
      <c r="BY15" s="17">
        <f t="shared" si="3"/>
        <v>-17.730000000000423</v>
      </c>
      <c r="BZ15" s="17">
        <f t="shared" si="4"/>
        <v>-0.90000000000002345</v>
      </c>
      <c r="CA15" s="17">
        <f t="shared" si="5"/>
        <v>-3.9100000000000295</v>
      </c>
      <c r="CB15" s="17">
        <f t="shared" si="6"/>
        <v>-22.540000000000504</v>
      </c>
    </row>
    <row r="16" spans="1:80" x14ac:dyDescent="0.25">
      <c r="A16" t="str">
        <f t="shared" si="0"/>
        <v>APF.AFG1TX</v>
      </c>
      <c r="B16" s="1" t="s">
        <v>22</v>
      </c>
      <c r="C16" s="1" t="s">
        <v>23</v>
      </c>
      <c r="D16" s="1" t="s">
        <v>23</v>
      </c>
      <c r="E16" s="17">
        <v>0</v>
      </c>
      <c r="F16" s="17">
        <v>0</v>
      </c>
      <c r="G16" s="17">
        <v>0</v>
      </c>
      <c r="H16" s="17">
        <v>0</v>
      </c>
      <c r="I16" s="17">
        <v>0</v>
      </c>
      <c r="J16" s="17">
        <v>517.15999999999985</v>
      </c>
      <c r="K16" s="17">
        <v>794.59000000000015</v>
      </c>
      <c r="L16" s="17">
        <v>1772.5499999999956</v>
      </c>
      <c r="M16" s="17">
        <v>1282.7299999999996</v>
      </c>
      <c r="N16" s="17">
        <v>970.94000000000233</v>
      </c>
      <c r="O16" s="17">
        <v>1527.8300000000017</v>
      </c>
      <c r="P16" s="17">
        <v>450.71999999999935</v>
      </c>
      <c r="Q16" s="20">
        <v>0</v>
      </c>
      <c r="R16" s="20">
        <v>0</v>
      </c>
      <c r="S16" s="20">
        <v>0</v>
      </c>
      <c r="T16" s="20">
        <v>0</v>
      </c>
      <c r="U16" s="20">
        <v>0</v>
      </c>
      <c r="V16" s="20">
        <v>25.860000000000014</v>
      </c>
      <c r="W16" s="20">
        <v>39.729999999999961</v>
      </c>
      <c r="X16" s="20">
        <v>88.63</v>
      </c>
      <c r="Y16" s="20">
        <v>64.139999999999986</v>
      </c>
      <c r="Z16" s="20">
        <v>48.549999999999955</v>
      </c>
      <c r="AA16" s="20">
        <v>76.3900000000001</v>
      </c>
      <c r="AB16" s="20">
        <v>22.529999999999973</v>
      </c>
      <c r="AC16" s="17">
        <v>0</v>
      </c>
      <c r="AD16" s="17">
        <v>0</v>
      </c>
      <c r="AE16" s="17">
        <v>0</v>
      </c>
      <c r="AF16" s="17">
        <v>0</v>
      </c>
      <c r="AG16" s="17">
        <v>0</v>
      </c>
      <c r="AH16" s="17">
        <v>134.94999999999982</v>
      </c>
      <c r="AI16" s="17">
        <v>205.53999999999974</v>
      </c>
      <c r="AJ16" s="17">
        <v>454.36000000000058</v>
      </c>
      <c r="AK16" s="17">
        <v>325.80999999999995</v>
      </c>
      <c r="AL16" s="17">
        <v>244.41999999999962</v>
      </c>
      <c r="AM16" s="17">
        <v>381.04999999999927</v>
      </c>
      <c r="AN16" s="17">
        <v>111.3900000000001</v>
      </c>
      <c r="AO16" s="20">
        <f t="shared" si="1"/>
        <v>0</v>
      </c>
      <c r="AP16" s="20">
        <f t="shared" si="1"/>
        <v>0</v>
      </c>
      <c r="AQ16" s="20">
        <f t="shared" si="1"/>
        <v>0</v>
      </c>
      <c r="AR16" s="20">
        <f t="shared" si="1"/>
        <v>0</v>
      </c>
      <c r="AS16" s="20">
        <f t="shared" si="1"/>
        <v>0</v>
      </c>
      <c r="AT16" s="20">
        <f t="shared" si="1"/>
        <v>677.96999999999969</v>
      </c>
      <c r="AU16" s="20">
        <f t="shared" si="1"/>
        <v>1039.8599999999999</v>
      </c>
      <c r="AV16" s="20">
        <f t="shared" si="1"/>
        <v>2315.5399999999963</v>
      </c>
      <c r="AW16" s="20">
        <f t="shared" si="1"/>
        <v>1672.6799999999994</v>
      </c>
      <c r="AX16" s="20">
        <f t="shared" si="1"/>
        <v>1263.9100000000019</v>
      </c>
      <c r="AY16" s="20">
        <f t="shared" si="1"/>
        <v>1985.2700000000011</v>
      </c>
      <c r="AZ16" s="20">
        <f t="shared" si="1"/>
        <v>584.63999999999942</v>
      </c>
      <c r="BA16" s="17">
        <v>0</v>
      </c>
      <c r="BB16" s="17">
        <v>0</v>
      </c>
      <c r="BC16" s="17">
        <v>0</v>
      </c>
      <c r="BD16" s="17">
        <v>0</v>
      </c>
      <c r="BE16" s="17">
        <v>0</v>
      </c>
      <c r="BF16" s="17">
        <v>8.59</v>
      </c>
      <c r="BG16" s="17">
        <v>13.19</v>
      </c>
      <c r="BH16" s="17">
        <v>29.43</v>
      </c>
      <c r="BI16" s="17">
        <v>21.3</v>
      </c>
      <c r="BJ16" s="17">
        <v>16.12</v>
      </c>
      <c r="BK16" s="17">
        <v>25.37</v>
      </c>
      <c r="BL16" s="17">
        <v>7.48</v>
      </c>
      <c r="BM16" s="20">
        <f t="shared" si="2"/>
        <v>0</v>
      </c>
      <c r="BN16" s="20">
        <f t="shared" si="2"/>
        <v>0</v>
      </c>
      <c r="BO16" s="20">
        <f t="shared" si="2"/>
        <v>0</v>
      </c>
      <c r="BP16" s="20">
        <f t="shared" si="2"/>
        <v>0</v>
      </c>
      <c r="BQ16" s="20">
        <f t="shared" si="2"/>
        <v>0</v>
      </c>
      <c r="BR16" s="20">
        <f t="shared" si="2"/>
        <v>686.55999999999972</v>
      </c>
      <c r="BS16" s="20">
        <f t="shared" si="2"/>
        <v>1053.05</v>
      </c>
      <c r="BT16" s="20">
        <f t="shared" si="2"/>
        <v>2344.9699999999962</v>
      </c>
      <c r="BU16" s="20">
        <f t="shared" si="2"/>
        <v>1693.9799999999993</v>
      </c>
      <c r="BV16" s="20">
        <f t="shared" si="2"/>
        <v>1280.0300000000018</v>
      </c>
      <c r="BW16" s="20">
        <f t="shared" si="2"/>
        <v>2010.640000000001</v>
      </c>
      <c r="BX16" s="20">
        <f t="shared" si="2"/>
        <v>592.11999999999944</v>
      </c>
      <c r="BY16" s="17">
        <f t="shared" si="3"/>
        <v>7316.5199999999986</v>
      </c>
      <c r="BZ16" s="17">
        <f t="shared" si="4"/>
        <v>365.83</v>
      </c>
      <c r="CA16" s="17">
        <f t="shared" si="5"/>
        <v>1978.9999999999989</v>
      </c>
      <c r="CB16" s="17">
        <f t="shared" si="6"/>
        <v>9661.3499999999967</v>
      </c>
    </row>
    <row r="17" spans="1:80" x14ac:dyDescent="0.25">
      <c r="A17" t="str">
        <f t="shared" si="0"/>
        <v>EEC.AKE1</v>
      </c>
      <c r="B17" s="1" t="s">
        <v>24</v>
      </c>
      <c r="C17" s="1" t="s">
        <v>25</v>
      </c>
      <c r="D17" s="1" t="s">
        <v>25</v>
      </c>
      <c r="E17" s="17">
        <v>3426.8499999999985</v>
      </c>
      <c r="F17" s="17">
        <v>2960.4499999999971</v>
      </c>
      <c r="G17" s="17">
        <v>1434.3600000000024</v>
      </c>
      <c r="H17" s="17">
        <v>2940.1699999999983</v>
      </c>
      <c r="I17" s="17">
        <v>1269.5200000000004</v>
      </c>
      <c r="J17" s="17">
        <v>3829.34</v>
      </c>
      <c r="K17" s="17">
        <v>1828.0300000000025</v>
      </c>
      <c r="L17" s="17">
        <v>5298.1099999999969</v>
      </c>
      <c r="M17" s="17">
        <v>3282.5699999999997</v>
      </c>
      <c r="N17" s="17">
        <v>3965.3400000000038</v>
      </c>
      <c r="O17" s="17">
        <v>8921.5900000000111</v>
      </c>
      <c r="P17" s="17">
        <v>4493.130000000001</v>
      </c>
      <c r="Q17" s="20">
        <v>171.34000000000015</v>
      </c>
      <c r="R17" s="20">
        <v>148.0300000000002</v>
      </c>
      <c r="S17" s="20">
        <v>71.720000000000027</v>
      </c>
      <c r="T17" s="20">
        <v>147.01</v>
      </c>
      <c r="U17" s="20">
        <v>63.480000000000018</v>
      </c>
      <c r="V17" s="20">
        <v>191.47000000000003</v>
      </c>
      <c r="W17" s="20">
        <v>91.409999999999968</v>
      </c>
      <c r="X17" s="20">
        <v>264.90000000000009</v>
      </c>
      <c r="Y17" s="20">
        <v>164.13</v>
      </c>
      <c r="Z17" s="20">
        <v>198.26</v>
      </c>
      <c r="AA17" s="20">
        <v>446.07999999999993</v>
      </c>
      <c r="AB17" s="20">
        <v>224.65000000000009</v>
      </c>
      <c r="AC17" s="17">
        <v>933.14999999999964</v>
      </c>
      <c r="AD17" s="17">
        <v>799.23999999999978</v>
      </c>
      <c r="AE17" s="17">
        <v>384.21000000000004</v>
      </c>
      <c r="AF17" s="17">
        <v>780.6899999999996</v>
      </c>
      <c r="AG17" s="17">
        <v>334.2199999999998</v>
      </c>
      <c r="AH17" s="17">
        <v>999.19000000000051</v>
      </c>
      <c r="AI17" s="17">
        <v>472.86000000000013</v>
      </c>
      <c r="AJ17" s="17">
        <v>1358.08</v>
      </c>
      <c r="AK17" s="17">
        <v>833.76999999999953</v>
      </c>
      <c r="AL17" s="17">
        <v>998.23000000000047</v>
      </c>
      <c r="AM17" s="17">
        <v>2225.0800000000017</v>
      </c>
      <c r="AN17" s="17">
        <v>1110.4399999999996</v>
      </c>
      <c r="AO17" s="20">
        <f t="shared" si="1"/>
        <v>4531.3399999999983</v>
      </c>
      <c r="AP17" s="20">
        <f t="shared" si="1"/>
        <v>3907.7199999999971</v>
      </c>
      <c r="AQ17" s="20">
        <f t="shared" si="1"/>
        <v>1890.2900000000025</v>
      </c>
      <c r="AR17" s="20">
        <f t="shared" si="1"/>
        <v>3867.8699999999981</v>
      </c>
      <c r="AS17" s="20">
        <f t="shared" si="1"/>
        <v>1667.2200000000003</v>
      </c>
      <c r="AT17" s="20">
        <f t="shared" si="1"/>
        <v>5020.0000000000009</v>
      </c>
      <c r="AU17" s="20">
        <f t="shared" si="1"/>
        <v>2392.3000000000025</v>
      </c>
      <c r="AV17" s="20">
        <f t="shared" si="1"/>
        <v>6921.0899999999965</v>
      </c>
      <c r="AW17" s="20">
        <f t="shared" si="1"/>
        <v>4280.4699999999993</v>
      </c>
      <c r="AX17" s="20">
        <f t="shared" si="1"/>
        <v>5161.8300000000045</v>
      </c>
      <c r="AY17" s="20">
        <f t="shared" si="1"/>
        <v>11592.750000000013</v>
      </c>
      <c r="AZ17" s="20">
        <f t="shared" si="1"/>
        <v>5828.22</v>
      </c>
      <c r="BA17" s="17">
        <v>56.9</v>
      </c>
      <c r="BB17" s="17">
        <v>49.15</v>
      </c>
      <c r="BC17" s="17">
        <v>23.81</v>
      </c>
      <c r="BD17" s="17">
        <v>48.81</v>
      </c>
      <c r="BE17" s="17">
        <v>21.08</v>
      </c>
      <c r="BF17" s="17">
        <v>63.58</v>
      </c>
      <c r="BG17" s="17">
        <v>30.35</v>
      </c>
      <c r="BH17" s="17">
        <v>87.96</v>
      </c>
      <c r="BI17" s="17">
        <v>54.5</v>
      </c>
      <c r="BJ17" s="17">
        <v>65.84</v>
      </c>
      <c r="BK17" s="17">
        <v>148.12</v>
      </c>
      <c r="BL17" s="17">
        <v>74.599999999999994</v>
      </c>
      <c r="BM17" s="20">
        <f t="shared" si="2"/>
        <v>4588.239999999998</v>
      </c>
      <c r="BN17" s="20">
        <f t="shared" si="2"/>
        <v>3956.8699999999972</v>
      </c>
      <c r="BO17" s="20">
        <f t="shared" si="2"/>
        <v>1914.1000000000024</v>
      </c>
      <c r="BP17" s="20">
        <f t="shared" si="2"/>
        <v>3916.679999999998</v>
      </c>
      <c r="BQ17" s="20">
        <f t="shared" si="2"/>
        <v>1688.3000000000002</v>
      </c>
      <c r="BR17" s="20">
        <f t="shared" si="2"/>
        <v>5083.5800000000008</v>
      </c>
      <c r="BS17" s="20">
        <f t="shared" si="2"/>
        <v>2422.6500000000024</v>
      </c>
      <c r="BT17" s="20">
        <f t="shared" si="2"/>
        <v>7009.0499999999965</v>
      </c>
      <c r="BU17" s="20">
        <f t="shared" si="2"/>
        <v>4334.9699999999993</v>
      </c>
      <c r="BV17" s="20">
        <f t="shared" si="2"/>
        <v>5227.6700000000046</v>
      </c>
      <c r="BW17" s="20">
        <f t="shared" si="2"/>
        <v>11740.870000000014</v>
      </c>
      <c r="BX17" s="20">
        <f t="shared" si="2"/>
        <v>5902.8200000000006</v>
      </c>
      <c r="BY17" s="17">
        <f t="shared" si="3"/>
        <v>43649.460000000021</v>
      </c>
      <c r="BZ17" s="17">
        <f t="shared" si="4"/>
        <v>2182.4800000000005</v>
      </c>
      <c r="CA17" s="17">
        <f t="shared" si="5"/>
        <v>11953.859999999999</v>
      </c>
      <c r="CB17" s="17">
        <f t="shared" si="6"/>
        <v>57785.80000000001</v>
      </c>
    </row>
    <row r="18" spans="1:80" x14ac:dyDescent="0.25">
      <c r="A18" t="str">
        <f t="shared" si="0"/>
        <v>VQW.ARD1</v>
      </c>
      <c r="B18" s="1" t="s">
        <v>29</v>
      </c>
      <c r="C18" s="1" t="s">
        <v>30</v>
      </c>
      <c r="D18" s="1" t="s">
        <v>30</v>
      </c>
      <c r="E18" s="17">
        <v>222.63999999999942</v>
      </c>
      <c r="F18" s="17">
        <v>243.23999999999069</v>
      </c>
      <c r="G18" s="17">
        <v>138.59999999999854</v>
      </c>
      <c r="H18" s="17">
        <v>284.86000000000058</v>
      </c>
      <c r="I18" s="17">
        <v>129.79999999999927</v>
      </c>
      <c r="J18" s="17">
        <v>373.41000000000349</v>
      </c>
      <c r="K18" s="17">
        <v>166.82000000000335</v>
      </c>
      <c r="L18" s="17">
        <v>472.66000000000349</v>
      </c>
      <c r="M18" s="17">
        <v>286.96999999999389</v>
      </c>
      <c r="N18" s="17">
        <v>427.55999999999767</v>
      </c>
      <c r="O18" s="17">
        <v>893.63000000000466</v>
      </c>
      <c r="P18" s="17">
        <v>322.04000000000815</v>
      </c>
      <c r="Q18" s="20">
        <v>11.129999999999882</v>
      </c>
      <c r="R18" s="20">
        <v>12.160000000000082</v>
      </c>
      <c r="S18" s="20">
        <v>6.9300000000000637</v>
      </c>
      <c r="T18" s="20">
        <v>14.240000000000009</v>
      </c>
      <c r="U18" s="20">
        <v>6.4899999999998954</v>
      </c>
      <c r="V18" s="20">
        <v>18.670000000000073</v>
      </c>
      <c r="W18" s="20">
        <v>8.3399999999999181</v>
      </c>
      <c r="X18" s="20">
        <v>23.630000000000109</v>
      </c>
      <c r="Y18" s="20">
        <v>14.350000000000136</v>
      </c>
      <c r="Z18" s="20">
        <v>21.369999999999891</v>
      </c>
      <c r="AA18" s="20">
        <v>44.690000000000509</v>
      </c>
      <c r="AB18" s="20">
        <v>16.110000000000127</v>
      </c>
      <c r="AC18" s="17">
        <v>60.6299999999992</v>
      </c>
      <c r="AD18" s="17">
        <v>65.670000000000073</v>
      </c>
      <c r="AE18" s="17">
        <v>37.119999999999891</v>
      </c>
      <c r="AF18" s="17">
        <v>75.640000000001237</v>
      </c>
      <c r="AG18" s="17">
        <v>34.170000000000073</v>
      </c>
      <c r="AH18" s="17">
        <v>97.429999999998472</v>
      </c>
      <c r="AI18" s="17">
        <v>43.159999999999854</v>
      </c>
      <c r="AJ18" s="17">
        <v>121.15999999999985</v>
      </c>
      <c r="AK18" s="17">
        <v>72.890000000000327</v>
      </c>
      <c r="AL18" s="17">
        <v>107.6299999999992</v>
      </c>
      <c r="AM18" s="17">
        <v>222.87000000000262</v>
      </c>
      <c r="AN18" s="17">
        <v>79.590000000000146</v>
      </c>
      <c r="AO18" s="20">
        <f t="shared" si="1"/>
        <v>294.3999999999985</v>
      </c>
      <c r="AP18" s="20">
        <f t="shared" si="1"/>
        <v>321.06999999999084</v>
      </c>
      <c r="AQ18" s="20">
        <f t="shared" si="1"/>
        <v>182.6499999999985</v>
      </c>
      <c r="AR18" s="20">
        <f t="shared" si="1"/>
        <v>374.74000000000183</v>
      </c>
      <c r="AS18" s="20">
        <f t="shared" si="1"/>
        <v>170.45999999999924</v>
      </c>
      <c r="AT18" s="20">
        <f t="shared" si="1"/>
        <v>489.51000000000204</v>
      </c>
      <c r="AU18" s="20">
        <f t="shared" si="1"/>
        <v>218.32000000000312</v>
      </c>
      <c r="AV18" s="20">
        <f t="shared" si="1"/>
        <v>617.45000000000346</v>
      </c>
      <c r="AW18" s="20">
        <f t="shared" si="1"/>
        <v>374.20999999999435</v>
      </c>
      <c r="AX18" s="20">
        <f t="shared" si="1"/>
        <v>556.55999999999676</v>
      </c>
      <c r="AY18" s="20">
        <f t="shared" si="1"/>
        <v>1161.1900000000078</v>
      </c>
      <c r="AZ18" s="20">
        <f t="shared" si="1"/>
        <v>417.74000000000842</v>
      </c>
      <c r="BA18" s="17">
        <v>3.7</v>
      </c>
      <c r="BB18" s="17">
        <v>4.04</v>
      </c>
      <c r="BC18" s="17">
        <v>2.2999999999999998</v>
      </c>
      <c r="BD18" s="17">
        <v>4.7300000000000004</v>
      </c>
      <c r="BE18" s="17">
        <v>2.16</v>
      </c>
      <c r="BF18" s="17">
        <v>6.2</v>
      </c>
      <c r="BG18" s="17">
        <v>2.77</v>
      </c>
      <c r="BH18" s="17">
        <v>7.85</v>
      </c>
      <c r="BI18" s="17">
        <v>4.76</v>
      </c>
      <c r="BJ18" s="17">
        <v>7.1</v>
      </c>
      <c r="BK18" s="17">
        <v>14.84</v>
      </c>
      <c r="BL18" s="17">
        <v>5.35</v>
      </c>
      <c r="BM18" s="20">
        <f t="shared" si="2"/>
        <v>298.09999999999849</v>
      </c>
      <c r="BN18" s="20">
        <f t="shared" si="2"/>
        <v>325.10999999999086</v>
      </c>
      <c r="BO18" s="20">
        <f t="shared" si="2"/>
        <v>184.94999999999851</v>
      </c>
      <c r="BP18" s="20">
        <f t="shared" si="2"/>
        <v>379.47000000000185</v>
      </c>
      <c r="BQ18" s="20">
        <f t="shared" si="2"/>
        <v>172.61999999999924</v>
      </c>
      <c r="BR18" s="20">
        <f t="shared" si="2"/>
        <v>495.71000000000203</v>
      </c>
      <c r="BS18" s="20">
        <f t="shared" si="2"/>
        <v>221.09000000000313</v>
      </c>
      <c r="BT18" s="20">
        <f t="shared" si="2"/>
        <v>625.30000000000348</v>
      </c>
      <c r="BU18" s="20">
        <f t="shared" si="2"/>
        <v>378.96999999999434</v>
      </c>
      <c r="BV18" s="20">
        <f t="shared" si="2"/>
        <v>563.65999999999678</v>
      </c>
      <c r="BW18" s="20">
        <f t="shared" si="2"/>
        <v>1176.0300000000077</v>
      </c>
      <c r="BX18" s="20">
        <f t="shared" si="2"/>
        <v>423.09000000000844</v>
      </c>
      <c r="BY18" s="17">
        <f t="shared" si="3"/>
        <v>3962.2300000000032</v>
      </c>
      <c r="BZ18" s="17">
        <f t="shared" si="4"/>
        <v>198.1100000000007</v>
      </c>
      <c r="CA18" s="17">
        <f t="shared" si="5"/>
        <v>1083.7600000000007</v>
      </c>
      <c r="CB18" s="17">
        <f t="shared" si="6"/>
        <v>5244.1000000000049</v>
      </c>
    </row>
    <row r="19" spans="1:80" x14ac:dyDescent="0.25">
      <c r="A19" t="str">
        <f t="shared" si="0"/>
        <v>TAU.BAR</v>
      </c>
      <c r="B19" s="1" t="s">
        <v>31</v>
      </c>
      <c r="C19" s="1" t="s">
        <v>32</v>
      </c>
      <c r="D19" s="1" t="s">
        <v>32</v>
      </c>
      <c r="E19" s="17">
        <v>124.01000000000022</v>
      </c>
      <c r="F19" s="17">
        <v>209.6899999999996</v>
      </c>
      <c r="G19" s="17">
        <v>73.690000000000055</v>
      </c>
      <c r="H19" s="17">
        <v>67.800000000000182</v>
      </c>
      <c r="I19" s="17">
        <v>44.309999999999945</v>
      </c>
      <c r="J19" s="17">
        <v>157.07999999999993</v>
      </c>
      <c r="K19" s="17">
        <v>125.40000000000009</v>
      </c>
      <c r="L19" s="17">
        <v>248.02999999999929</v>
      </c>
      <c r="M19" s="17">
        <v>162.32999999999902</v>
      </c>
      <c r="N19" s="17">
        <v>68.88</v>
      </c>
      <c r="O19" s="17">
        <v>84.080000000000382</v>
      </c>
      <c r="P19" s="17">
        <v>54.450000000000045</v>
      </c>
      <c r="Q19" s="20">
        <v>6.2000000000000171</v>
      </c>
      <c r="R19" s="20">
        <v>10.480000000000018</v>
      </c>
      <c r="S19" s="20">
        <v>3.6900000000000119</v>
      </c>
      <c r="T19" s="20">
        <v>3.3900000000000006</v>
      </c>
      <c r="U19" s="20">
        <v>2.2199999999999989</v>
      </c>
      <c r="V19" s="20">
        <v>7.8499999999999943</v>
      </c>
      <c r="W19" s="20">
        <v>6.269999999999996</v>
      </c>
      <c r="X19" s="20">
        <v>12.409999999999997</v>
      </c>
      <c r="Y19" s="20">
        <v>8.1200000000000045</v>
      </c>
      <c r="Z19" s="20">
        <v>3.4399999999999995</v>
      </c>
      <c r="AA19" s="20">
        <v>4.2100000000000009</v>
      </c>
      <c r="AB19" s="20">
        <v>2.7199999999999989</v>
      </c>
      <c r="AC19" s="17">
        <v>33.769999999999982</v>
      </c>
      <c r="AD19" s="17">
        <v>56.6099999999999</v>
      </c>
      <c r="AE19" s="17">
        <v>19.740000000000009</v>
      </c>
      <c r="AF19" s="17">
        <v>18</v>
      </c>
      <c r="AG19" s="17">
        <v>11.669999999999987</v>
      </c>
      <c r="AH19" s="17">
        <v>40.990000000000009</v>
      </c>
      <c r="AI19" s="17">
        <v>32.439999999999941</v>
      </c>
      <c r="AJ19" s="17">
        <v>63.579999999999927</v>
      </c>
      <c r="AK19" s="17">
        <v>41.230000000000018</v>
      </c>
      <c r="AL19" s="17">
        <v>17.340000000000003</v>
      </c>
      <c r="AM19" s="17">
        <v>20.97</v>
      </c>
      <c r="AN19" s="17">
        <v>13.460000000000008</v>
      </c>
      <c r="AO19" s="20">
        <f t="shared" si="1"/>
        <v>163.98000000000022</v>
      </c>
      <c r="AP19" s="20">
        <f t="shared" si="1"/>
        <v>276.77999999999952</v>
      </c>
      <c r="AQ19" s="20">
        <f t="shared" si="1"/>
        <v>97.120000000000076</v>
      </c>
      <c r="AR19" s="20">
        <f t="shared" si="1"/>
        <v>89.190000000000182</v>
      </c>
      <c r="AS19" s="20">
        <f t="shared" si="1"/>
        <v>58.199999999999932</v>
      </c>
      <c r="AT19" s="20">
        <f t="shared" si="1"/>
        <v>205.91999999999993</v>
      </c>
      <c r="AU19" s="20">
        <f t="shared" si="1"/>
        <v>164.11</v>
      </c>
      <c r="AV19" s="20">
        <f t="shared" si="1"/>
        <v>324.01999999999919</v>
      </c>
      <c r="AW19" s="20">
        <f t="shared" si="1"/>
        <v>211.67999999999904</v>
      </c>
      <c r="AX19" s="20">
        <f t="shared" si="1"/>
        <v>89.66</v>
      </c>
      <c r="AY19" s="20">
        <f t="shared" si="1"/>
        <v>109.26000000000039</v>
      </c>
      <c r="AZ19" s="20">
        <f t="shared" si="1"/>
        <v>70.630000000000052</v>
      </c>
      <c r="BA19" s="17">
        <v>2.06</v>
      </c>
      <c r="BB19" s="17">
        <v>3.48</v>
      </c>
      <c r="BC19" s="17">
        <v>1.22</v>
      </c>
      <c r="BD19" s="17">
        <v>1.1299999999999999</v>
      </c>
      <c r="BE19" s="17">
        <v>0.74</v>
      </c>
      <c r="BF19" s="17">
        <v>2.61</v>
      </c>
      <c r="BG19" s="17">
        <v>2.08</v>
      </c>
      <c r="BH19" s="17">
        <v>4.12</v>
      </c>
      <c r="BI19" s="17">
        <v>2.7</v>
      </c>
      <c r="BJ19" s="17">
        <v>1.1399999999999999</v>
      </c>
      <c r="BK19" s="17">
        <v>1.4</v>
      </c>
      <c r="BL19" s="17">
        <v>0.9</v>
      </c>
      <c r="BM19" s="20">
        <f t="shared" si="2"/>
        <v>166.04000000000022</v>
      </c>
      <c r="BN19" s="20">
        <f t="shared" si="2"/>
        <v>280.25999999999954</v>
      </c>
      <c r="BO19" s="20">
        <f t="shared" si="2"/>
        <v>98.340000000000074</v>
      </c>
      <c r="BP19" s="20">
        <f t="shared" si="2"/>
        <v>90.320000000000178</v>
      </c>
      <c r="BQ19" s="20">
        <f t="shared" si="2"/>
        <v>58.939999999999934</v>
      </c>
      <c r="BR19" s="20">
        <f t="shared" si="2"/>
        <v>208.52999999999994</v>
      </c>
      <c r="BS19" s="20">
        <f t="shared" si="2"/>
        <v>166.19000000000003</v>
      </c>
      <c r="BT19" s="20">
        <f t="shared" si="2"/>
        <v>328.13999999999919</v>
      </c>
      <c r="BU19" s="20">
        <f t="shared" si="2"/>
        <v>214.37999999999903</v>
      </c>
      <c r="BV19" s="20">
        <f t="shared" si="2"/>
        <v>90.8</v>
      </c>
      <c r="BW19" s="20">
        <f t="shared" si="2"/>
        <v>110.66000000000039</v>
      </c>
      <c r="BX19" s="20">
        <f t="shared" si="2"/>
        <v>71.530000000000058</v>
      </c>
      <c r="BY19" s="17">
        <f t="shared" si="3"/>
        <v>1419.7499999999989</v>
      </c>
      <c r="BZ19" s="17">
        <f t="shared" si="4"/>
        <v>71.000000000000028</v>
      </c>
      <c r="CA19" s="17">
        <f t="shared" si="5"/>
        <v>393.37999999999982</v>
      </c>
      <c r="CB19" s="17">
        <f t="shared" si="6"/>
        <v>1884.1299999999983</v>
      </c>
    </row>
    <row r="20" spans="1:80" x14ac:dyDescent="0.25">
      <c r="A20" t="str">
        <f t="shared" si="0"/>
        <v>TCN.BCR2</v>
      </c>
      <c r="B20" s="1" t="s">
        <v>33</v>
      </c>
      <c r="C20" s="1" t="s">
        <v>34</v>
      </c>
      <c r="D20" s="1" t="s">
        <v>34</v>
      </c>
      <c r="E20" s="17">
        <v>1822.4700000000012</v>
      </c>
      <c r="F20" s="17">
        <v>2993.6300000000047</v>
      </c>
      <c r="G20" s="17">
        <v>825.50000000000728</v>
      </c>
      <c r="H20" s="17">
        <v>680.95999999999913</v>
      </c>
      <c r="I20" s="17">
        <v>467.95000000000073</v>
      </c>
      <c r="J20" s="17">
        <v>1685.3399999999965</v>
      </c>
      <c r="K20" s="17">
        <v>1811.4899999999907</v>
      </c>
      <c r="L20" s="17">
        <v>3800.7700000000186</v>
      </c>
      <c r="M20" s="17">
        <v>2531.9899999999907</v>
      </c>
      <c r="N20" s="17">
        <v>1836.5599999999977</v>
      </c>
      <c r="O20" s="17">
        <v>2624.4400000000023</v>
      </c>
      <c r="P20" s="17">
        <v>952.44999999999709</v>
      </c>
      <c r="Q20" s="20">
        <v>91.119999999999891</v>
      </c>
      <c r="R20" s="20">
        <v>149.68000000000029</v>
      </c>
      <c r="S20" s="20">
        <v>41.270000000000209</v>
      </c>
      <c r="T20" s="20">
        <v>34.049999999999955</v>
      </c>
      <c r="U20" s="20">
        <v>23.399999999999864</v>
      </c>
      <c r="V20" s="20">
        <v>84.259999999999309</v>
      </c>
      <c r="W20" s="20">
        <v>90.579999999999927</v>
      </c>
      <c r="X20" s="20">
        <v>190.02999999999884</v>
      </c>
      <c r="Y20" s="20">
        <v>126.59999999999945</v>
      </c>
      <c r="Z20" s="20">
        <v>91.829999999999927</v>
      </c>
      <c r="AA20" s="20">
        <v>131.21999999999935</v>
      </c>
      <c r="AB20" s="20">
        <v>47.619999999999891</v>
      </c>
      <c r="AC20" s="17">
        <v>496.27000000000044</v>
      </c>
      <c r="AD20" s="17">
        <v>808.19000000000233</v>
      </c>
      <c r="AE20" s="17">
        <v>221.11999999999898</v>
      </c>
      <c r="AF20" s="17">
        <v>180.80999999999949</v>
      </c>
      <c r="AG20" s="17">
        <v>123.19000000000051</v>
      </c>
      <c r="AH20" s="17">
        <v>439.7599999999984</v>
      </c>
      <c r="AI20" s="17">
        <v>468.56999999999971</v>
      </c>
      <c r="AJ20" s="17">
        <v>974.27000000000407</v>
      </c>
      <c r="AK20" s="17">
        <v>643.13000000000466</v>
      </c>
      <c r="AL20" s="17">
        <v>462.32999999999811</v>
      </c>
      <c r="AM20" s="17">
        <v>654.54000000000087</v>
      </c>
      <c r="AN20" s="17">
        <v>235.39000000000124</v>
      </c>
      <c r="AO20" s="20">
        <f t="shared" si="1"/>
        <v>2409.8600000000015</v>
      </c>
      <c r="AP20" s="20">
        <f t="shared" si="1"/>
        <v>3951.5000000000073</v>
      </c>
      <c r="AQ20" s="20">
        <f t="shared" si="1"/>
        <v>1087.8900000000065</v>
      </c>
      <c r="AR20" s="20">
        <f t="shared" si="1"/>
        <v>895.81999999999857</v>
      </c>
      <c r="AS20" s="20">
        <f t="shared" si="1"/>
        <v>614.5400000000011</v>
      </c>
      <c r="AT20" s="20">
        <f t="shared" si="1"/>
        <v>2209.3599999999942</v>
      </c>
      <c r="AU20" s="20">
        <f t="shared" si="1"/>
        <v>2370.6399999999903</v>
      </c>
      <c r="AV20" s="20">
        <f t="shared" si="1"/>
        <v>4965.0700000000215</v>
      </c>
      <c r="AW20" s="20">
        <f t="shared" si="1"/>
        <v>3301.7199999999948</v>
      </c>
      <c r="AX20" s="20">
        <f t="shared" si="1"/>
        <v>2390.7199999999957</v>
      </c>
      <c r="AY20" s="20">
        <f t="shared" si="1"/>
        <v>3410.2000000000025</v>
      </c>
      <c r="AZ20" s="20">
        <f t="shared" si="1"/>
        <v>1235.4599999999982</v>
      </c>
      <c r="BA20" s="17">
        <v>30.26</v>
      </c>
      <c r="BB20" s="17">
        <v>49.7</v>
      </c>
      <c r="BC20" s="17">
        <v>13.71</v>
      </c>
      <c r="BD20" s="17">
        <v>11.31</v>
      </c>
      <c r="BE20" s="17">
        <v>7.77</v>
      </c>
      <c r="BF20" s="17">
        <v>27.98</v>
      </c>
      <c r="BG20" s="17">
        <v>30.08</v>
      </c>
      <c r="BH20" s="17">
        <v>63.1</v>
      </c>
      <c r="BI20" s="17">
        <v>42.04</v>
      </c>
      <c r="BJ20" s="17">
        <v>30.49</v>
      </c>
      <c r="BK20" s="17">
        <v>43.57</v>
      </c>
      <c r="BL20" s="17">
        <v>15.81</v>
      </c>
      <c r="BM20" s="20">
        <f t="shared" si="2"/>
        <v>2440.1200000000017</v>
      </c>
      <c r="BN20" s="20">
        <f t="shared" si="2"/>
        <v>4001.2000000000071</v>
      </c>
      <c r="BO20" s="20">
        <f t="shared" si="2"/>
        <v>1101.6000000000065</v>
      </c>
      <c r="BP20" s="20">
        <f t="shared" si="2"/>
        <v>907.12999999999852</v>
      </c>
      <c r="BQ20" s="20">
        <f t="shared" si="2"/>
        <v>622.31000000000108</v>
      </c>
      <c r="BR20" s="20">
        <f t="shared" si="2"/>
        <v>2237.3399999999942</v>
      </c>
      <c r="BS20" s="20">
        <f t="shared" si="2"/>
        <v>2400.7199999999903</v>
      </c>
      <c r="BT20" s="20">
        <f t="shared" si="2"/>
        <v>5028.1700000000219</v>
      </c>
      <c r="BU20" s="20">
        <f t="shared" si="2"/>
        <v>3343.7599999999948</v>
      </c>
      <c r="BV20" s="20">
        <f t="shared" si="2"/>
        <v>2421.2099999999955</v>
      </c>
      <c r="BW20" s="20">
        <f t="shared" si="2"/>
        <v>3453.7700000000027</v>
      </c>
      <c r="BX20" s="20">
        <f t="shared" si="2"/>
        <v>1251.2699999999982</v>
      </c>
      <c r="BY20" s="17">
        <f t="shared" si="3"/>
        <v>22033.550000000007</v>
      </c>
      <c r="BZ20" s="17">
        <f t="shared" si="4"/>
        <v>1101.6599999999969</v>
      </c>
      <c r="CA20" s="17">
        <f t="shared" si="5"/>
        <v>6073.3900000000094</v>
      </c>
      <c r="CB20" s="17">
        <f t="shared" si="6"/>
        <v>29208.600000000013</v>
      </c>
    </row>
    <row r="21" spans="1:80" x14ac:dyDescent="0.25">
      <c r="A21" t="str">
        <f t="shared" si="0"/>
        <v>TCN.BCRK</v>
      </c>
      <c r="B21" s="1" t="s">
        <v>33</v>
      </c>
      <c r="C21" s="1" t="s">
        <v>35</v>
      </c>
      <c r="D21" s="1" t="s">
        <v>35</v>
      </c>
      <c r="E21" s="17">
        <v>3194.4899999999907</v>
      </c>
      <c r="F21" s="17">
        <v>6010.179999999993</v>
      </c>
      <c r="G21" s="17">
        <v>850.51000000000204</v>
      </c>
      <c r="H21" s="17">
        <v>192.21000000000095</v>
      </c>
      <c r="I21" s="17">
        <v>0</v>
      </c>
      <c r="J21" s="17">
        <v>606.88999999999942</v>
      </c>
      <c r="K21" s="17">
        <v>1914.429999999993</v>
      </c>
      <c r="L21" s="17">
        <v>4722.2900000000081</v>
      </c>
      <c r="M21" s="17">
        <v>2164.1000000000058</v>
      </c>
      <c r="N21" s="17">
        <v>2031.070000000007</v>
      </c>
      <c r="O21" s="17">
        <v>3556.0099999999802</v>
      </c>
      <c r="P21" s="17">
        <v>625.18000000000029</v>
      </c>
      <c r="Q21" s="20">
        <v>159.71999999999935</v>
      </c>
      <c r="R21" s="20">
        <v>300.51000000000022</v>
      </c>
      <c r="S21" s="20">
        <v>42.529999999999973</v>
      </c>
      <c r="T21" s="20">
        <v>9.6100000000000136</v>
      </c>
      <c r="U21" s="20">
        <v>0</v>
      </c>
      <c r="V21" s="20">
        <v>30.340000000000146</v>
      </c>
      <c r="W21" s="20">
        <v>95.7199999999998</v>
      </c>
      <c r="X21" s="20">
        <v>236.1200000000008</v>
      </c>
      <c r="Y21" s="20">
        <v>108.19999999999982</v>
      </c>
      <c r="Z21" s="20">
        <v>101.55000000000018</v>
      </c>
      <c r="AA21" s="20">
        <v>177.80000000000018</v>
      </c>
      <c r="AB21" s="20">
        <v>31.260000000000218</v>
      </c>
      <c r="AC21" s="17">
        <v>869.88000000000102</v>
      </c>
      <c r="AD21" s="17">
        <v>1622.5800000000017</v>
      </c>
      <c r="AE21" s="17">
        <v>227.81999999999971</v>
      </c>
      <c r="AF21" s="17">
        <v>51.029999999999973</v>
      </c>
      <c r="AG21" s="17">
        <v>0</v>
      </c>
      <c r="AH21" s="17">
        <v>158.35000000000036</v>
      </c>
      <c r="AI21" s="17">
        <v>495.19999999999709</v>
      </c>
      <c r="AJ21" s="17">
        <v>1210.489999999998</v>
      </c>
      <c r="AK21" s="17">
        <v>549.68000000000029</v>
      </c>
      <c r="AL21" s="17">
        <v>511.29999999999927</v>
      </c>
      <c r="AM21" s="17">
        <v>886.88000000000466</v>
      </c>
      <c r="AN21" s="17">
        <v>154.51000000000022</v>
      </c>
      <c r="AO21" s="20">
        <f t="shared" si="1"/>
        <v>4224.0899999999911</v>
      </c>
      <c r="AP21" s="20">
        <f t="shared" si="1"/>
        <v>7933.269999999995</v>
      </c>
      <c r="AQ21" s="20">
        <f t="shared" si="1"/>
        <v>1120.8600000000017</v>
      </c>
      <c r="AR21" s="20">
        <f t="shared" si="1"/>
        <v>252.85000000000093</v>
      </c>
      <c r="AS21" s="20">
        <f t="shared" si="1"/>
        <v>0</v>
      </c>
      <c r="AT21" s="20">
        <f t="shared" si="1"/>
        <v>795.57999999999993</v>
      </c>
      <c r="AU21" s="20">
        <f t="shared" si="1"/>
        <v>2505.3499999999899</v>
      </c>
      <c r="AV21" s="20">
        <f t="shared" si="1"/>
        <v>6168.9000000000069</v>
      </c>
      <c r="AW21" s="20">
        <f t="shared" si="1"/>
        <v>2821.9800000000059</v>
      </c>
      <c r="AX21" s="20">
        <f t="shared" si="1"/>
        <v>2643.9200000000064</v>
      </c>
      <c r="AY21" s="20">
        <f t="shared" si="1"/>
        <v>4620.689999999985</v>
      </c>
      <c r="AZ21" s="20">
        <f t="shared" si="1"/>
        <v>810.95000000000073</v>
      </c>
      <c r="BA21" s="17">
        <v>53.04</v>
      </c>
      <c r="BB21" s="17">
        <v>99.79</v>
      </c>
      <c r="BC21" s="17">
        <v>14.12</v>
      </c>
      <c r="BD21" s="17">
        <v>3.19</v>
      </c>
      <c r="BE21" s="17">
        <v>0</v>
      </c>
      <c r="BF21" s="17">
        <v>10.08</v>
      </c>
      <c r="BG21" s="17">
        <v>31.78</v>
      </c>
      <c r="BH21" s="17">
        <v>78.400000000000006</v>
      </c>
      <c r="BI21" s="17">
        <v>35.93</v>
      </c>
      <c r="BJ21" s="17">
        <v>33.72</v>
      </c>
      <c r="BK21" s="17">
        <v>59.04</v>
      </c>
      <c r="BL21" s="17">
        <v>10.38</v>
      </c>
      <c r="BM21" s="20">
        <f t="shared" si="2"/>
        <v>4277.129999999991</v>
      </c>
      <c r="BN21" s="20">
        <f t="shared" si="2"/>
        <v>8033.0599999999949</v>
      </c>
      <c r="BO21" s="20">
        <f t="shared" si="2"/>
        <v>1134.9800000000016</v>
      </c>
      <c r="BP21" s="20">
        <f t="shared" si="2"/>
        <v>256.04000000000093</v>
      </c>
      <c r="BQ21" s="20">
        <f t="shared" si="2"/>
        <v>0</v>
      </c>
      <c r="BR21" s="20">
        <f t="shared" si="2"/>
        <v>805.66</v>
      </c>
      <c r="BS21" s="20">
        <f t="shared" si="2"/>
        <v>2537.1299999999901</v>
      </c>
      <c r="BT21" s="20">
        <f t="shared" si="2"/>
        <v>6247.3000000000065</v>
      </c>
      <c r="BU21" s="20">
        <f t="shared" si="2"/>
        <v>2857.9100000000058</v>
      </c>
      <c r="BV21" s="20">
        <f t="shared" si="2"/>
        <v>2677.6400000000062</v>
      </c>
      <c r="BW21" s="20">
        <f t="shared" si="2"/>
        <v>4679.729999999985</v>
      </c>
      <c r="BX21" s="20">
        <f t="shared" si="2"/>
        <v>821.33000000000072</v>
      </c>
      <c r="BY21" s="17">
        <f t="shared" si="3"/>
        <v>25867.359999999979</v>
      </c>
      <c r="BZ21" s="17">
        <f t="shared" si="4"/>
        <v>1293.3600000000006</v>
      </c>
      <c r="CA21" s="17">
        <f t="shared" si="5"/>
        <v>7167.1900000000014</v>
      </c>
      <c r="CB21" s="17">
        <f t="shared" si="6"/>
        <v>34327.909999999989</v>
      </c>
    </row>
    <row r="22" spans="1:80" x14ac:dyDescent="0.25">
      <c r="A22" t="str">
        <f t="shared" si="0"/>
        <v>TAU.BIG</v>
      </c>
      <c r="B22" s="1" t="s">
        <v>31</v>
      </c>
      <c r="C22" s="1" t="s">
        <v>36</v>
      </c>
      <c r="D22" s="1" t="s">
        <v>36</v>
      </c>
      <c r="E22" s="17">
        <v>1174.6299999999974</v>
      </c>
      <c r="F22" s="17">
        <v>2092.3399999999965</v>
      </c>
      <c r="G22" s="17">
        <v>994.14000000000669</v>
      </c>
      <c r="H22" s="17">
        <v>1005.4399999999951</v>
      </c>
      <c r="I22" s="17">
        <v>575.36999999999534</v>
      </c>
      <c r="J22" s="17">
        <v>1429.3999999999942</v>
      </c>
      <c r="K22" s="17">
        <v>1627.3999999999942</v>
      </c>
      <c r="L22" s="17">
        <v>2996.3699999999953</v>
      </c>
      <c r="M22" s="17">
        <v>1710.9699999999866</v>
      </c>
      <c r="N22" s="17">
        <v>1535.3399999999965</v>
      </c>
      <c r="O22" s="17">
        <v>2549.5300000000279</v>
      </c>
      <c r="P22" s="17">
        <v>1312.0800000000017</v>
      </c>
      <c r="Q22" s="20">
        <v>58.739999999999782</v>
      </c>
      <c r="R22" s="20">
        <v>104.61999999999989</v>
      </c>
      <c r="S22" s="20">
        <v>49.709999999999809</v>
      </c>
      <c r="T22" s="20">
        <v>50.269999999999982</v>
      </c>
      <c r="U22" s="20">
        <v>28.769999999999982</v>
      </c>
      <c r="V22" s="20">
        <v>71.4699999999998</v>
      </c>
      <c r="W22" s="20">
        <v>81.369999999999891</v>
      </c>
      <c r="X22" s="20">
        <v>149.80999999999949</v>
      </c>
      <c r="Y22" s="20">
        <v>85.549999999999272</v>
      </c>
      <c r="Z22" s="20">
        <v>76.770000000000437</v>
      </c>
      <c r="AA22" s="20">
        <v>127.48000000000047</v>
      </c>
      <c r="AB22" s="20">
        <v>65.599999999999909</v>
      </c>
      <c r="AC22" s="17">
        <v>319.86000000000058</v>
      </c>
      <c r="AD22" s="17">
        <v>564.87999999999738</v>
      </c>
      <c r="AE22" s="17">
        <v>266.29999999999927</v>
      </c>
      <c r="AF22" s="17">
        <v>266.97000000000116</v>
      </c>
      <c r="AG22" s="17">
        <v>151.47000000000025</v>
      </c>
      <c r="AH22" s="17">
        <v>372.97000000000116</v>
      </c>
      <c r="AI22" s="17">
        <v>420.95999999999913</v>
      </c>
      <c r="AJ22" s="17">
        <v>768.06999999999971</v>
      </c>
      <c r="AK22" s="17">
        <v>434.57999999999811</v>
      </c>
      <c r="AL22" s="17">
        <v>386.51000000000204</v>
      </c>
      <c r="AM22" s="17">
        <v>635.85999999999331</v>
      </c>
      <c r="AN22" s="17">
        <v>324.27000000000044</v>
      </c>
      <c r="AO22" s="20">
        <f t="shared" si="1"/>
        <v>1553.2299999999977</v>
      </c>
      <c r="AP22" s="20">
        <f t="shared" si="1"/>
        <v>2761.8399999999938</v>
      </c>
      <c r="AQ22" s="20">
        <f t="shared" si="1"/>
        <v>1310.1500000000058</v>
      </c>
      <c r="AR22" s="20">
        <f t="shared" si="1"/>
        <v>1322.6799999999962</v>
      </c>
      <c r="AS22" s="20">
        <f t="shared" si="1"/>
        <v>755.60999999999558</v>
      </c>
      <c r="AT22" s="20">
        <f t="shared" si="1"/>
        <v>1873.8399999999951</v>
      </c>
      <c r="AU22" s="20">
        <f t="shared" si="1"/>
        <v>2129.7299999999932</v>
      </c>
      <c r="AV22" s="20">
        <f t="shared" si="1"/>
        <v>3914.2499999999945</v>
      </c>
      <c r="AW22" s="20">
        <f t="shared" si="1"/>
        <v>2231.099999999984</v>
      </c>
      <c r="AX22" s="20">
        <f t="shared" si="1"/>
        <v>1998.619999999999</v>
      </c>
      <c r="AY22" s="20">
        <f t="shared" si="1"/>
        <v>3312.8700000000217</v>
      </c>
      <c r="AZ22" s="20">
        <f t="shared" si="1"/>
        <v>1701.9500000000021</v>
      </c>
      <c r="BA22" s="17">
        <v>19.5</v>
      </c>
      <c r="BB22" s="17">
        <v>34.74</v>
      </c>
      <c r="BC22" s="17">
        <v>16.510000000000002</v>
      </c>
      <c r="BD22" s="17">
        <v>16.690000000000001</v>
      </c>
      <c r="BE22" s="17">
        <v>9.5500000000000007</v>
      </c>
      <c r="BF22" s="17">
        <v>23.73</v>
      </c>
      <c r="BG22" s="17">
        <v>27.02</v>
      </c>
      <c r="BH22" s="17">
        <v>49.75</v>
      </c>
      <c r="BI22" s="17">
        <v>28.41</v>
      </c>
      <c r="BJ22" s="17">
        <v>25.49</v>
      </c>
      <c r="BK22" s="17">
        <v>42.33</v>
      </c>
      <c r="BL22" s="17">
        <v>21.78</v>
      </c>
      <c r="BM22" s="20">
        <f t="shared" si="2"/>
        <v>1572.7299999999977</v>
      </c>
      <c r="BN22" s="20">
        <f t="shared" si="2"/>
        <v>2796.5799999999936</v>
      </c>
      <c r="BO22" s="20">
        <f t="shared" si="2"/>
        <v>1326.6600000000058</v>
      </c>
      <c r="BP22" s="20">
        <f t="shared" si="2"/>
        <v>1339.3699999999963</v>
      </c>
      <c r="BQ22" s="20">
        <f t="shared" si="2"/>
        <v>765.15999999999553</v>
      </c>
      <c r="BR22" s="20">
        <f t="shared" si="2"/>
        <v>1897.5699999999952</v>
      </c>
      <c r="BS22" s="20">
        <f t="shared" si="2"/>
        <v>2156.7499999999932</v>
      </c>
      <c r="BT22" s="20">
        <f t="shared" si="2"/>
        <v>3963.9999999999945</v>
      </c>
      <c r="BU22" s="20">
        <f t="shared" si="2"/>
        <v>2259.5099999999838</v>
      </c>
      <c r="BV22" s="20">
        <f t="shared" si="2"/>
        <v>2024.109999999999</v>
      </c>
      <c r="BW22" s="20">
        <f t="shared" si="2"/>
        <v>3355.2000000000216</v>
      </c>
      <c r="BX22" s="20">
        <f t="shared" si="2"/>
        <v>1723.7300000000021</v>
      </c>
      <c r="BY22" s="17">
        <f t="shared" si="3"/>
        <v>19003.009999999987</v>
      </c>
      <c r="BZ22" s="17">
        <f t="shared" si="4"/>
        <v>950.15999999999872</v>
      </c>
      <c r="CA22" s="17">
        <f t="shared" si="5"/>
        <v>5228.1999999999916</v>
      </c>
      <c r="CB22" s="17">
        <f t="shared" si="6"/>
        <v>25181.369999999984</v>
      </c>
    </row>
    <row r="23" spans="1:80" x14ac:dyDescent="0.25">
      <c r="A23" t="str">
        <f t="shared" si="0"/>
        <v>TAU.BPW</v>
      </c>
      <c r="B23" s="1" t="s">
        <v>31</v>
      </c>
      <c r="C23" s="1" t="s">
        <v>37</v>
      </c>
      <c r="D23" s="1" t="s">
        <v>37</v>
      </c>
      <c r="E23" s="17">
        <v>304.11999999999989</v>
      </c>
      <c r="F23" s="17">
        <v>420.60000000000105</v>
      </c>
      <c r="G23" s="17">
        <v>190</v>
      </c>
      <c r="H23" s="17">
        <v>221.75</v>
      </c>
      <c r="I23" s="17">
        <v>199.86999999999989</v>
      </c>
      <c r="J23" s="17">
        <v>565.8799999999992</v>
      </c>
      <c r="K23" s="17">
        <v>518.88000000000102</v>
      </c>
      <c r="L23" s="17">
        <v>961.5099999999984</v>
      </c>
      <c r="M23" s="17">
        <v>581.47000000000116</v>
      </c>
      <c r="N23" s="17">
        <v>355.36000000000058</v>
      </c>
      <c r="O23" s="17">
        <v>307.75000000000091</v>
      </c>
      <c r="P23" s="17">
        <v>193.02999999999975</v>
      </c>
      <c r="Q23" s="20">
        <v>15.209999999999994</v>
      </c>
      <c r="R23" s="20">
        <v>21.03</v>
      </c>
      <c r="S23" s="20">
        <v>9.5</v>
      </c>
      <c r="T23" s="20">
        <v>11.090000000000003</v>
      </c>
      <c r="U23" s="20">
        <v>9.9999999999999858</v>
      </c>
      <c r="V23" s="20">
        <v>28.29000000000002</v>
      </c>
      <c r="W23" s="20">
        <v>25.940000000000055</v>
      </c>
      <c r="X23" s="20">
        <v>48.069999999999936</v>
      </c>
      <c r="Y23" s="20">
        <v>29.069999999999936</v>
      </c>
      <c r="Z23" s="20">
        <v>17.770000000000039</v>
      </c>
      <c r="AA23" s="20">
        <v>15.379999999999995</v>
      </c>
      <c r="AB23" s="20">
        <v>9.6500000000000057</v>
      </c>
      <c r="AC23" s="17">
        <v>82.82</v>
      </c>
      <c r="AD23" s="17">
        <v>113.55000000000001</v>
      </c>
      <c r="AE23" s="17">
        <v>50.889999999999986</v>
      </c>
      <c r="AF23" s="17">
        <v>58.879999999999995</v>
      </c>
      <c r="AG23" s="17">
        <v>52.620000000000005</v>
      </c>
      <c r="AH23" s="17">
        <v>147.66000000000008</v>
      </c>
      <c r="AI23" s="17">
        <v>134.2199999999998</v>
      </c>
      <c r="AJ23" s="17">
        <v>246.47000000000025</v>
      </c>
      <c r="AK23" s="17">
        <v>147.69000000000005</v>
      </c>
      <c r="AL23" s="17">
        <v>89.460000000000036</v>
      </c>
      <c r="AM23" s="17">
        <v>76.75</v>
      </c>
      <c r="AN23" s="17">
        <v>47.699999999999932</v>
      </c>
      <c r="AO23" s="20">
        <f t="shared" ref="AO23:AZ44" si="7">E23+Q23+AC23</f>
        <v>402.14999999999986</v>
      </c>
      <c r="AP23" s="20">
        <f t="shared" si="7"/>
        <v>555.18000000000097</v>
      </c>
      <c r="AQ23" s="20">
        <f t="shared" si="7"/>
        <v>250.39</v>
      </c>
      <c r="AR23" s="20">
        <f t="shared" si="7"/>
        <v>291.72000000000003</v>
      </c>
      <c r="AS23" s="20">
        <f t="shared" si="7"/>
        <v>262.4899999999999</v>
      </c>
      <c r="AT23" s="20">
        <f t="shared" si="7"/>
        <v>741.82999999999925</v>
      </c>
      <c r="AU23" s="20">
        <f t="shared" si="7"/>
        <v>679.04000000000087</v>
      </c>
      <c r="AV23" s="20">
        <f t="shared" si="7"/>
        <v>1256.0499999999986</v>
      </c>
      <c r="AW23" s="20">
        <f t="shared" si="7"/>
        <v>758.23000000000116</v>
      </c>
      <c r="AX23" s="20">
        <f t="shared" si="7"/>
        <v>462.59000000000066</v>
      </c>
      <c r="AY23" s="20">
        <f t="shared" si="7"/>
        <v>399.8800000000009</v>
      </c>
      <c r="AZ23" s="20">
        <f t="shared" si="7"/>
        <v>250.37999999999968</v>
      </c>
      <c r="BA23" s="17">
        <v>5.05</v>
      </c>
      <c r="BB23" s="17">
        <v>6.98</v>
      </c>
      <c r="BC23" s="17">
        <v>3.15</v>
      </c>
      <c r="BD23" s="17">
        <v>3.68</v>
      </c>
      <c r="BE23" s="17">
        <v>3.32</v>
      </c>
      <c r="BF23" s="17">
        <v>9.4</v>
      </c>
      <c r="BG23" s="17">
        <v>8.61</v>
      </c>
      <c r="BH23" s="17">
        <v>15.96</v>
      </c>
      <c r="BI23" s="17">
        <v>9.65</v>
      </c>
      <c r="BJ23" s="17">
        <v>5.9</v>
      </c>
      <c r="BK23" s="17">
        <v>5.1100000000000003</v>
      </c>
      <c r="BL23" s="17">
        <v>3.2</v>
      </c>
      <c r="BM23" s="20">
        <f t="shared" ref="BM23:BX44" si="8">AO23+BA23</f>
        <v>407.19999999999987</v>
      </c>
      <c r="BN23" s="20">
        <f t="shared" si="8"/>
        <v>562.16000000000099</v>
      </c>
      <c r="BO23" s="20">
        <f t="shared" si="8"/>
        <v>253.54</v>
      </c>
      <c r="BP23" s="20">
        <f t="shared" si="8"/>
        <v>295.40000000000003</v>
      </c>
      <c r="BQ23" s="20">
        <f t="shared" si="8"/>
        <v>265.80999999999989</v>
      </c>
      <c r="BR23" s="20">
        <f t="shared" si="8"/>
        <v>751.22999999999922</v>
      </c>
      <c r="BS23" s="20">
        <f t="shared" si="8"/>
        <v>687.65000000000089</v>
      </c>
      <c r="BT23" s="20">
        <f t="shared" si="8"/>
        <v>1272.0099999999986</v>
      </c>
      <c r="BU23" s="20">
        <f t="shared" si="8"/>
        <v>767.88000000000113</v>
      </c>
      <c r="BV23" s="20">
        <f t="shared" si="8"/>
        <v>468.49000000000063</v>
      </c>
      <c r="BW23" s="20">
        <f t="shared" si="8"/>
        <v>404.99000000000092</v>
      </c>
      <c r="BX23" s="20">
        <f t="shared" si="8"/>
        <v>253.57999999999967</v>
      </c>
      <c r="BY23" s="17">
        <f t="shared" si="3"/>
        <v>4820.2200000000021</v>
      </c>
      <c r="BZ23" s="17">
        <f t="shared" si="4"/>
        <v>240.99999999999997</v>
      </c>
      <c r="CA23" s="17">
        <f t="shared" si="5"/>
        <v>1328.7200000000003</v>
      </c>
      <c r="CB23" s="17">
        <f t="shared" si="6"/>
        <v>6389.9400000000023</v>
      </c>
    </row>
    <row r="24" spans="1:80" x14ac:dyDescent="0.25">
      <c r="A24" t="str">
        <f t="shared" si="0"/>
        <v>ENMP.BR3</v>
      </c>
      <c r="B24" s="1" t="s">
        <v>43</v>
      </c>
      <c r="C24" s="1" t="s">
        <v>39</v>
      </c>
      <c r="D24" s="1" t="s">
        <v>39</v>
      </c>
      <c r="E24" s="17">
        <v>2435.8500000000931</v>
      </c>
      <c r="F24" s="17">
        <v>3546.3400000000838</v>
      </c>
      <c r="G24" s="17">
        <v>1550.4499999999534</v>
      </c>
      <c r="H24" s="17">
        <v>1506.7200000000303</v>
      </c>
      <c r="I24" s="17">
        <v>732.86999999999534</v>
      </c>
      <c r="J24" s="17">
        <v>1135.0100000000093</v>
      </c>
      <c r="K24" s="17">
        <v>1957.8999999999069</v>
      </c>
      <c r="L24" s="17">
        <v>3958.809999999823</v>
      </c>
      <c r="M24" s="17">
        <v>3021.7700000000186</v>
      </c>
      <c r="N24" s="17">
        <v>1927.1700000000419</v>
      </c>
      <c r="O24" s="17">
        <v>2950.5399999999208</v>
      </c>
      <c r="P24" s="17">
        <v>1573.679999999993</v>
      </c>
      <c r="Q24" s="20">
        <v>121.79000000000087</v>
      </c>
      <c r="R24" s="20">
        <v>177.31999999999971</v>
      </c>
      <c r="S24" s="20">
        <v>77.530000000000655</v>
      </c>
      <c r="T24" s="20">
        <v>75.340000000000146</v>
      </c>
      <c r="U24" s="20">
        <v>36.650000000000546</v>
      </c>
      <c r="V24" s="20">
        <v>56.75</v>
      </c>
      <c r="W24" s="20">
        <v>97.890000000000327</v>
      </c>
      <c r="X24" s="20">
        <v>197.94000000000051</v>
      </c>
      <c r="Y24" s="20">
        <v>151.07999999999993</v>
      </c>
      <c r="Z24" s="20">
        <v>96.360000000000582</v>
      </c>
      <c r="AA24" s="20">
        <v>147.52999999999884</v>
      </c>
      <c r="AB24" s="20">
        <v>78.680000000000291</v>
      </c>
      <c r="AC24" s="17">
        <v>663.29999999998836</v>
      </c>
      <c r="AD24" s="17">
        <v>957.41000000000349</v>
      </c>
      <c r="AE24" s="17">
        <v>415.30999999999767</v>
      </c>
      <c r="AF24" s="17">
        <v>400.08000000000175</v>
      </c>
      <c r="AG24" s="17">
        <v>192.94000000000233</v>
      </c>
      <c r="AH24" s="17">
        <v>296.15999999999622</v>
      </c>
      <c r="AI24" s="17">
        <v>506.44999999999709</v>
      </c>
      <c r="AJ24" s="17">
        <v>1014.7799999999988</v>
      </c>
      <c r="AK24" s="17">
        <v>767.52000000000407</v>
      </c>
      <c r="AL24" s="17">
        <v>485.15000000000146</v>
      </c>
      <c r="AM24" s="17">
        <v>735.86999999999534</v>
      </c>
      <c r="AN24" s="17">
        <v>388.93000000000029</v>
      </c>
      <c r="AO24" s="20">
        <f t="shared" si="7"/>
        <v>3220.9400000000824</v>
      </c>
      <c r="AP24" s="20">
        <f t="shared" si="7"/>
        <v>4681.070000000087</v>
      </c>
      <c r="AQ24" s="20">
        <f t="shared" si="7"/>
        <v>2043.2899999999518</v>
      </c>
      <c r="AR24" s="20">
        <f t="shared" si="7"/>
        <v>1982.1400000000322</v>
      </c>
      <c r="AS24" s="20">
        <f t="shared" si="7"/>
        <v>962.45999999999822</v>
      </c>
      <c r="AT24" s="20">
        <f t="shared" si="7"/>
        <v>1487.9200000000055</v>
      </c>
      <c r="AU24" s="20">
        <f t="shared" si="7"/>
        <v>2562.2399999999043</v>
      </c>
      <c r="AV24" s="20">
        <f t="shared" si="7"/>
        <v>5171.5299999998224</v>
      </c>
      <c r="AW24" s="20">
        <f t="shared" si="7"/>
        <v>3940.3700000000226</v>
      </c>
      <c r="AX24" s="20">
        <f t="shared" si="7"/>
        <v>2508.6800000000439</v>
      </c>
      <c r="AY24" s="20">
        <f t="shared" si="7"/>
        <v>3833.939999999915</v>
      </c>
      <c r="AZ24" s="20">
        <f t="shared" si="7"/>
        <v>2041.2899999999936</v>
      </c>
      <c r="BA24" s="17">
        <v>40.44</v>
      </c>
      <c r="BB24" s="17">
        <v>58.88</v>
      </c>
      <c r="BC24" s="17">
        <v>25.74</v>
      </c>
      <c r="BD24" s="17">
        <v>25.02</v>
      </c>
      <c r="BE24" s="17">
        <v>12.17</v>
      </c>
      <c r="BF24" s="17">
        <v>18.84</v>
      </c>
      <c r="BG24" s="17">
        <v>32.51</v>
      </c>
      <c r="BH24" s="17">
        <v>65.73</v>
      </c>
      <c r="BI24" s="17">
        <v>50.17</v>
      </c>
      <c r="BJ24" s="17">
        <v>32</v>
      </c>
      <c r="BK24" s="17">
        <v>48.99</v>
      </c>
      <c r="BL24" s="17">
        <v>26.13</v>
      </c>
      <c r="BM24" s="20">
        <f t="shared" si="8"/>
        <v>3261.3800000000824</v>
      </c>
      <c r="BN24" s="20">
        <f t="shared" si="8"/>
        <v>4739.9500000000871</v>
      </c>
      <c r="BO24" s="20">
        <f t="shared" si="8"/>
        <v>2069.0299999999515</v>
      </c>
      <c r="BP24" s="20">
        <f t="shared" si="8"/>
        <v>2007.1600000000321</v>
      </c>
      <c r="BQ24" s="20">
        <f t="shared" si="8"/>
        <v>974.62999999999818</v>
      </c>
      <c r="BR24" s="20">
        <f t="shared" si="8"/>
        <v>1506.7600000000054</v>
      </c>
      <c r="BS24" s="20">
        <f t="shared" si="8"/>
        <v>2594.7499999999045</v>
      </c>
      <c r="BT24" s="20">
        <f t="shared" si="8"/>
        <v>5237.259999999822</v>
      </c>
      <c r="BU24" s="20">
        <f t="shared" si="8"/>
        <v>3990.5400000000227</v>
      </c>
      <c r="BV24" s="20">
        <f t="shared" si="8"/>
        <v>2540.6800000000439</v>
      </c>
      <c r="BW24" s="20">
        <f t="shared" si="8"/>
        <v>3882.9299999999148</v>
      </c>
      <c r="BX24" s="20">
        <f t="shared" si="8"/>
        <v>2067.4199999999937</v>
      </c>
      <c r="BY24" s="17">
        <f t="shared" si="3"/>
        <v>26297.10999999987</v>
      </c>
      <c r="BZ24" s="17">
        <f t="shared" si="4"/>
        <v>1314.8600000000024</v>
      </c>
      <c r="CA24" s="17">
        <f t="shared" si="5"/>
        <v>7260.5199999999868</v>
      </c>
      <c r="CB24" s="17">
        <f t="shared" si="6"/>
        <v>34872.489999999852</v>
      </c>
    </row>
    <row r="25" spans="1:80" x14ac:dyDescent="0.25">
      <c r="A25" t="str">
        <f t="shared" si="0"/>
        <v>ENMP.BR4</v>
      </c>
      <c r="B25" s="1" t="s">
        <v>43</v>
      </c>
      <c r="C25" s="1" t="s">
        <v>40</v>
      </c>
      <c r="D25" s="1" t="s">
        <v>40</v>
      </c>
      <c r="E25" s="17">
        <v>1600.4899999999907</v>
      </c>
      <c r="F25" s="17">
        <v>2494.6599999996834</v>
      </c>
      <c r="G25" s="17">
        <v>1062.5400000000373</v>
      </c>
      <c r="H25" s="17">
        <v>1133.0599999999977</v>
      </c>
      <c r="I25" s="17">
        <v>641.77000000001863</v>
      </c>
      <c r="J25" s="17">
        <v>1547.7799999999115</v>
      </c>
      <c r="K25" s="17">
        <v>1260.25</v>
      </c>
      <c r="L25" s="17">
        <v>1892.1900000000605</v>
      </c>
      <c r="M25" s="17">
        <v>86.69999999999709</v>
      </c>
      <c r="N25" s="17">
        <v>1419.5500000000466</v>
      </c>
      <c r="O25" s="17">
        <v>2191.3800000000047</v>
      </c>
      <c r="P25" s="17">
        <v>1088.289999999979</v>
      </c>
      <c r="Q25" s="20">
        <v>80.020000000000437</v>
      </c>
      <c r="R25" s="20">
        <v>124.72999999999956</v>
      </c>
      <c r="S25" s="20">
        <v>53.1299999999992</v>
      </c>
      <c r="T25" s="20">
        <v>56.659999999999854</v>
      </c>
      <c r="U25" s="20">
        <v>32.090000000000146</v>
      </c>
      <c r="V25" s="20">
        <v>77.389999999999418</v>
      </c>
      <c r="W25" s="20">
        <v>63.010000000000218</v>
      </c>
      <c r="X25" s="20">
        <v>94.609999999998763</v>
      </c>
      <c r="Y25" s="20">
        <v>4.3299999999999841</v>
      </c>
      <c r="Z25" s="20">
        <v>70.979999999999563</v>
      </c>
      <c r="AA25" s="20">
        <v>109.56999999999971</v>
      </c>
      <c r="AB25" s="20">
        <v>54.420000000000073</v>
      </c>
      <c r="AC25" s="17">
        <v>435.82000000000698</v>
      </c>
      <c r="AD25" s="17">
        <v>673.48999999999069</v>
      </c>
      <c r="AE25" s="17">
        <v>284.61000000000058</v>
      </c>
      <c r="AF25" s="17">
        <v>300.86000000000058</v>
      </c>
      <c r="AG25" s="17">
        <v>168.95999999999913</v>
      </c>
      <c r="AH25" s="17">
        <v>403.86000000000058</v>
      </c>
      <c r="AI25" s="17">
        <v>325.99000000000524</v>
      </c>
      <c r="AJ25" s="17">
        <v>485.02999999999884</v>
      </c>
      <c r="AK25" s="17">
        <v>22.019999999999982</v>
      </c>
      <c r="AL25" s="17">
        <v>357.34999999999854</v>
      </c>
      <c r="AM25" s="17">
        <v>546.52999999999884</v>
      </c>
      <c r="AN25" s="17">
        <v>268.95999999999913</v>
      </c>
      <c r="AO25" s="20">
        <f t="shared" si="7"/>
        <v>2116.3299999999981</v>
      </c>
      <c r="AP25" s="20">
        <f t="shared" si="7"/>
        <v>3292.8799999996736</v>
      </c>
      <c r="AQ25" s="20">
        <f t="shared" si="7"/>
        <v>1400.280000000037</v>
      </c>
      <c r="AR25" s="20">
        <f t="shared" si="7"/>
        <v>1490.5799999999981</v>
      </c>
      <c r="AS25" s="20">
        <f t="shared" si="7"/>
        <v>842.8200000000179</v>
      </c>
      <c r="AT25" s="20">
        <f t="shared" si="7"/>
        <v>2029.0299999999115</v>
      </c>
      <c r="AU25" s="20">
        <f t="shared" si="7"/>
        <v>1649.2500000000055</v>
      </c>
      <c r="AV25" s="20">
        <f t="shared" si="7"/>
        <v>2471.8300000000581</v>
      </c>
      <c r="AW25" s="20">
        <f t="shared" si="7"/>
        <v>113.04999999999706</v>
      </c>
      <c r="AX25" s="20">
        <f t="shared" si="7"/>
        <v>1847.8800000000447</v>
      </c>
      <c r="AY25" s="20">
        <f t="shared" si="7"/>
        <v>2847.4800000000032</v>
      </c>
      <c r="AZ25" s="20">
        <f t="shared" si="7"/>
        <v>1411.6699999999782</v>
      </c>
      <c r="BA25" s="17">
        <v>26.57</v>
      </c>
      <c r="BB25" s="17">
        <v>41.42</v>
      </c>
      <c r="BC25" s="17">
        <v>17.64</v>
      </c>
      <c r="BD25" s="17">
        <v>18.809999999999999</v>
      </c>
      <c r="BE25" s="17">
        <v>10.66</v>
      </c>
      <c r="BF25" s="17">
        <v>25.7</v>
      </c>
      <c r="BG25" s="17">
        <v>20.92</v>
      </c>
      <c r="BH25" s="17">
        <v>31.42</v>
      </c>
      <c r="BI25" s="17">
        <v>1.44</v>
      </c>
      <c r="BJ25" s="17">
        <v>23.57</v>
      </c>
      <c r="BK25" s="17">
        <v>36.380000000000003</v>
      </c>
      <c r="BL25" s="17">
        <v>18.07</v>
      </c>
      <c r="BM25" s="20">
        <f t="shared" si="8"/>
        <v>2142.8999999999983</v>
      </c>
      <c r="BN25" s="20">
        <f t="shared" si="8"/>
        <v>3334.2999999996737</v>
      </c>
      <c r="BO25" s="20">
        <f t="shared" si="8"/>
        <v>1417.9200000000371</v>
      </c>
      <c r="BP25" s="20">
        <f t="shared" si="8"/>
        <v>1509.3899999999981</v>
      </c>
      <c r="BQ25" s="20">
        <f t="shared" si="8"/>
        <v>853.48000000001787</v>
      </c>
      <c r="BR25" s="20">
        <f t="shared" si="8"/>
        <v>2054.7299999999113</v>
      </c>
      <c r="BS25" s="20">
        <f t="shared" si="8"/>
        <v>1670.1700000000055</v>
      </c>
      <c r="BT25" s="20">
        <f t="shared" si="8"/>
        <v>2503.2500000000582</v>
      </c>
      <c r="BU25" s="20">
        <f t="shared" si="8"/>
        <v>114.48999999999705</v>
      </c>
      <c r="BV25" s="20">
        <f t="shared" si="8"/>
        <v>1871.4500000000446</v>
      </c>
      <c r="BW25" s="20">
        <f t="shared" si="8"/>
        <v>2883.8600000000033</v>
      </c>
      <c r="BX25" s="20">
        <f t="shared" si="8"/>
        <v>1429.7399999999782</v>
      </c>
      <c r="BY25" s="17">
        <f t="shared" si="3"/>
        <v>16418.659999999727</v>
      </c>
      <c r="BZ25" s="17">
        <f t="shared" si="4"/>
        <v>820.93999999999687</v>
      </c>
      <c r="CA25" s="17">
        <f t="shared" si="5"/>
        <v>4546.079999999999</v>
      </c>
      <c r="CB25" s="17">
        <f t="shared" si="6"/>
        <v>21785.679999999727</v>
      </c>
    </row>
    <row r="26" spans="1:80" x14ac:dyDescent="0.25">
      <c r="A26" t="str">
        <f t="shared" si="0"/>
        <v>ENMP.BR5</v>
      </c>
      <c r="B26" s="1" t="s">
        <v>43</v>
      </c>
      <c r="C26" s="1" t="s">
        <v>42</v>
      </c>
      <c r="D26" s="1" t="s">
        <v>42</v>
      </c>
      <c r="E26" s="17">
        <v>2144.7099999999627</v>
      </c>
      <c r="F26" s="17">
        <v>3085.7700000000186</v>
      </c>
      <c r="G26" s="17">
        <v>1312.9399999999441</v>
      </c>
      <c r="H26" s="17">
        <v>1321</v>
      </c>
      <c r="I26" s="17">
        <v>860.80000000004657</v>
      </c>
      <c r="J26" s="17">
        <v>1784.0299999997951</v>
      </c>
      <c r="K26" s="17">
        <v>961.84999999997672</v>
      </c>
      <c r="L26" s="17">
        <v>3357.1299999998882</v>
      </c>
      <c r="M26" s="17">
        <v>2618.5200000000186</v>
      </c>
      <c r="N26" s="17">
        <v>1888.8800000001211</v>
      </c>
      <c r="O26" s="17">
        <v>2780.6199999998789</v>
      </c>
      <c r="P26" s="17">
        <v>1328.1900000000605</v>
      </c>
      <c r="Q26" s="20">
        <v>107.22999999999956</v>
      </c>
      <c r="R26" s="20">
        <v>154.29000000000087</v>
      </c>
      <c r="S26" s="20">
        <v>65.649999999999636</v>
      </c>
      <c r="T26" s="20">
        <v>66.049999999999272</v>
      </c>
      <c r="U26" s="20">
        <v>43.039999999999964</v>
      </c>
      <c r="V26" s="20">
        <v>89.200000000000728</v>
      </c>
      <c r="W26" s="20">
        <v>48.100000000000364</v>
      </c>
      <c r="X26" s="20">
        <v>167.86000000000058</v>
      </c>
      <c r="Y26" s="20">
        <v>130.93000000000029</v>
      </c>
      <c r="Z26" s="20">
        <v>94.449999999998909</v>
      </c>
      <c r="AA26" s="20">
        <v>139.02999999999884</v>
      </c>
      <c r="AB26" s="20">
        <v>66.409999999999854</v>
      </c>
      <c r="AC26" s="17">
        <v>584.02000000000407</v>
      </c>
      <c r="AD26" s="17">
        <v>833.07000000000698</v>
      </c>
      <c r="AE26" s="17">
        <v>351.69000000000233</v>
      </c>
      <c r="AF26" s="17">
        <v>350.76000000000204</v>
      </c>
      <c r="AG26" s="17">
        <v>226.61999999999534</v>
      </c>
      <c r="AH26" s="17">
        <v>465.50999999999476</v>
      </c>
      <c r="AI26" s="17">
        <v>248.79999999999927</v>
      </c>
      <c r="AJ26" s="17">
        <v>860.54999999999563</v>
      </c>
      <c r="AK26" s="17">
        <v>665.09999999999854</v>
      </c>
      <c r="AL26" s="17">
        <v>475.51000000000204</v>
      </c>
      <c r="AM26" s="17">
        <v>693.48999999999796</v>
      </c>
      <c r="AN26" s="17">
        <v>328.25</v>
      </c>
      <c r="AO26" s="20">
        <f t="shared" si="7"/>
        <v>2835.9599999999664</v>
      </c>
      <c r="AP26" s="20">
        <f t="shared" si="7"/>
        <v>4073.1300000000265</v>
      </c>
      <c r="AQ26" s="20">
        <f t="shared" si="7"/>
        <v>1730.2799999999461</v>
      </c>
      <c r="AR26" s="20">
        <f t="shared" si="7"/>
        <v>1737.8100000000013</v>
      </c>
      <c r="AS26" s="20">
        <f t="shared" si="7"/>
        <v>1130.4600000000419</v>
      </c>
      <c r="AT26" s="20">
        <f t="shared" si="7"/>
        <v>2338.7399999997906</v>
      </c>
      <c r="AU26" s="20">
        <f t="shared" si="7"/>
        <v>1258.7499999999764</v>
      </c>
      <c r="AV26" s="20">
        <f t="shared" si="7"/>
        <v>4385.5399999998845</v>
      </c>
      <c r="AW26" s="20">
        <f t="shared" si="7"/>
        <v>3414.5500000000175</v>
      </c>
      <c r="AX26" s="20">
        <f t="shared" si="7"/>
        <v>2458.840000000122</v>
      </c>
      <c r="AY26" s="20">
        <f t="shared" si="7"/>
        <v>3613.1399999998757</v>
      </c>
      <c r="AZ26" s="20">
        <f t="shared" si="7"/>
        <v>1722.8500000000604</v>
      </c>
      <c r="BA26" s="17">
        <v>35.61</v>
      </c>
      <c r="BB26" s="17">
        <v>51.23</v>
      </c>
      <c r="BC26" s="17">
        <v>21.8</v>
      </c>
      <c r="BD26" s="17">
        <v>21.93</v>
      </c>
      <c r="BE26" s="17">
        <v>14.29</v>
      </c>
      <c r="BF26" s="17">
        <v>29.62</v>
      </c>
      <c r="BG26" s="17">
        <v>15.97</v>
      </c>
      <c r="BH26" s="17">
        <v>55.74</v>
      </c>
      <c r="BI26" s="17">
        <v>43.47</v>
      </c>
      <c r="BJ26" s="17">
        <v>31.36</v>
      </c>
      <c r="BK26" s="17">
        <v>46.17</v>
      </c>
      <c r="BL26" s="17">
        <v>22.05</v>
      </c>
      <c r="BM26" s="20">
        <f t="shared" si="8"/>
        <v>2871.5699999999665</v>
      </c>
      <c r="BN26" s="20">
        <f t="shared" si="8"/>
        <v>4124.360000000026</v>
      </c>
      <c r="BO26" s="20">
        <f t="shared" si="8"/>
        <v>1752.079999999946</v>
      </c>
      <c r="BP26" s="20">
        <f t="shared" si="8"/>
        <v>1759.7400000000014</v>
      </c>
      <c r="BQ26" s="20">
        <f t="shared" si="8"/>
        <v>1144.7500000000418</v>
      </c>
      <c r="BR26" s="20">
        <f t="shared" si="8"/>
        <v>2368.3599999997905</v>
      </c>
      <c r="BS26" s="20">
        <f t="shared" si="8"/>
        <v>1274.7199999999764</v>
      </c>
      <c r="BT26" s="20">
        <f t="shared" si="8"/>
        <v>4441.2799999998842</v>
      </c>
      <c r="BU26" s="20">
        <f t="shared" si="8"/>
        <v>3458.0200000000173</v>
      </c>
      <c r="BV26" s="20">
        <f t="shared" si="8"/>
        <v>2490.2000000001221</v>
      </c>
      <c r="BW26" s="20">
        <f t="shared" si="8"/>
        <v>3659.3099999998758</v>
      </c>
      <c r="BX26" s="20">
        <f t="shared" si="8"/>
        <v>1744.9000000000603</v>
      </c>
      <c r="BY26" s="17">
        <f t="shared" si="3"/>
        <v>23444.439999999711</v>
      </c>
      <c r="BZ26" s="17">
        <f t="shared" si="4"/>
        <v>1172.2399999999989</v>
      </c>
      <c r="CA26" s="17">
        <f t="shared" si="5"/>
        <v>6472.6099999999988</v>
      </c>
      <c r="CB26" s="17">
        <f t="shared" si="6"/>
        <v>31089.289999999703</v>
      </c>
    </row>
    <row r="27" spans="1:80" x14ac:dyDescent="0.25">
      <c r="A27" t="str">
        <f t="shared" si="0"/>
        <v>TAU.BRA</v>
      </c>
      <c r="B27" s="1" t="s">
        <v>31</v>
      </c>
      <c r="C27" s="1" t="s">
        <v>44</v>
      </c>
      <c r="D27" s="1" t="s">
        <v>44</v>
      </c>
      <c r="E27" s="17">
        <v>1332.2099999999627</v>
      </c>
      <c r="F27" s="17">
        <v>1931.8299999999872</v>
      </c>
      <c r="G27" s="17">
        <v>627.04000000000815</v>
      </c>
      <c r="H27" s="17">
        <v>439.16000000000531</v>
      </c>
      <c r="I27" s="17">
        <v>505.53000000000611</v>
      </c>
      <c r="J27" s="17">
        <v>4030.0500000000466</v>
      </c>
      <c r="K27" s="17">
        <v>2626.2200000000303</v>
      </c>
      <c r="L27" s="17">
        <v>1966.1599999999744</v>
      </c>
      <c r="M27" s="17">
        <v>954.13999999999942</v>
      </c>
      <c r="N27" s="17">
        <v>480.54000000000815</v>
      </c>
      <c r="O27" s="17">
        <v>1352.3099999999686</v>
      </c>
      <c r="P27" s="17">
        <v>589.86000000000058</v>
      </c>
      <c r="Q27" s="20">
        <v>66.609999999999673</v>
      </c>
      <c r="R27" s="20">
        <v>96.590000000000146</v>
      </c>
      <c r="S27" s="20">
        <v>31.350000000000136</v>
      </c>
      <c r="T27" s="20">
        <v>21.960000000000036</v>
      </c>
      <c r="U27" s="20">
        <v>25.269999999999982</v>
      </c>
      <c r="V27" s="20">
        <v>201.5</v>
      </c>
      <c r="W27" s="20">
        <v>131.3100000000004</v>
      </c>
      <c r="X27" s="20">
        <v>98.309999999999945</v>
      </c>
      <c r="Y27" s="20">
        <v>47.710000000000036</v>
      </c>
      <c r="Z27" s="20">
        <v>24.019999999999982</v>
      </c>
      <c r="AA27" s="20">
        <v>67.620000000000346</v>
      </c>
      <c r="AB27" s="20">
        <v>29.5</v>
      </c>
      <c r="AC27" s="17">
        <v>362.77000000000044</v>
      </c>
      <c r="AD27" s="17">
        <v>521.54000000000087</v>
      </c>
      <c r="AE27" s="17">
        <v>167.95999999999913</v>
      </c>
      <c r="AF27" s="17">
        <v>116.60999999999967</v>
      </c>
      <c r="AG27" s="17">
        <v>133.09000000000015</v>
      </c>
      <c r="AH27" s="17">
        <v>1051.5599999999977</v>
      </c>
      <c r="AI27" s="17">
        <v>679.31999999999971</v>
      </c>
      <c r="AJ27" s="17">
        <v>504</v>
      </c>
      <c r="AK27" s="17">
        <v>242.34999999999945</v>
      </c>
      <c r="AL27" s="17">
        <v>120.96999999999935</v>
      </c>
      <c r="AM27" s="17">
        <v>337.27000000000044</v>
      </c>
      <c r="AN27" s="17">
        <v>145.77999999999975</v>
      </c>
      <c r="AO27" s="20">
        <f t="shared" si="7"/>
        <v>1761.5899999999629</v>
      </c>
      <c r="AP27" s="20">
        <f t="shared" si="7"/>
        <v>2549.9599999999882</v>
      </c>
      <c r="AQ27" s="20">
        <f t="shared" si="7"/>
        <v>826.35000000000741</v>
      </c>
      <c r="AR27" s="20">
        <f t="shared" si="7"/>
        <v>577.73000000000502</v>
      </c>
      <c r="AS27" s="20">
        <f t="shared" si="7"/>
        <v>663.89000000000624</v>
      </c>
      <c r="AT27" s="20">
        <f t="shared" si="7"/>
        <v>5283.1100000000442</v>
      </c>
      <c r="AU27" s="20">
        <f t="shared" si="7"/>
        <v>3436.8500000000304</v>
      </c>
      <c r="AV27" s="20">
        <f t="shared" si="7"/>
        <v>2568.4699999999743</v>
      </c>
      <c r="AW27" s="20">
        <f t="shared" si="7"/>
        <v>1244.1999999999989</v>
      </c>
      <c r="AX27" s="20">
        <f t="shared" si="7"/>
        <v>625.53000000000748</v>
      </c>
      <c r="AY27" s="20">
        <f t="shared" si="7"/>
        <v>1757.1999999999694</v>
      </c>
      <c r="AZ27" s="20">
        <f t="shared" si="7"/>
        <v>765.14000000000033</v>
      </c>
      <c r="BA27" s="17">
        <v>22.12</v>
      </c>
      <c r="BB27" s="17">
        <v>32.07</v>
      </c>
      <c r="BC27" s="17">
        <v>10.41</v>
      </c>
      <c r="BD27" s="17">
        <v>7.29</v>
      </c>
      <c r="BE27" s="17">
        <v>8.39</v>
      </c>
      <c r="BF27" s="17">
        <v>66.91</v>
      </c>
      <c r="BG27" s="17">
        <v>43.6</v>
      </c>
      <c r="BH27" s="17">
        <v>32.64</v>
      </c>
      <c r="BI27" s="17">
        <v>15.84</v>
      </c>
      <c r="BJ27" s="17">
        <v>7.98</v>
      </c>
      <c r="BK27" s="17">
        <v>22.45</v>
      </c>
      <c r="BL27" s="17">
        <v>9.7899999999999991</v>
      </c>
      <c r="BM27" s="20">
        <f t="shared" si="8"/>
        <v>1783.7099999999627</v>
      </c>
      <c r="BN27" s="20">
        <f t="shared" si="8"/>
        <v>2582.0299999999884</v>
      </c>
      <c r="BO27" s="20">
        <f t="shared" si="8"/>
        <v>836.76000000000738</v>
      </c>
      <c r="BP27" s="20">
        <f t="shared" si="8"/>
        <v>585.02000000000498</v>
      </c>
      <c r="BQ27" s="20">
        <f t="shared" si="8"/>
        <v>672.28000000000623</v>
      </c>
      <c r="BR27" s="20">
        <f t="shared" si="8"/>
        <v>5350.0200000000441</v>
      </c>
      <c r="BS27" s="20">
        <f t="shared" si="8"/>
        <v>3480.4500000000303</v>
      </c>
      <c r="BT27" s="20">
        <f t="shared" si="8"/>
        <v>2601.1099999999742</v>
      </c>
      <c r="BU27" s="20">
        <f t="shared" si="8"/>
        <v>1260.0399999999988</v>
      </c>
      <c r="BV27" s="20">
        <f t="shared" si="8"/>
        <v>633.51000000000749</v>
      </c>
      <c r="BW27" s="20">
        <f t="shared" si="8"/>
        <v>1779.6499999999694</v>
      </c>
      <c r="BX27" s="20">
        <f t="shared" si="8"/>
        <v>774.93000000000029</v>
      </c>
      <c r="BY27" s="17">
        <f t="shared" si="3"/>
        <v>16835.049999999996</v>
      </c>
      <c r="BZ27" s="17">
        <f t="shared" si="4"/>
        <v>841.75000000000068</v>
      </c>
      <c r="CA27" s="17">
        <f t="shared" si="5"/>
        <v>4662.7099999999964</v>
      </c>
      <c r="CB27" s="17">
        <f t="shared" si="6"/>
        <v>22339.509999999991</v>
      </c>
    </row>
    <row r="28" spans="1:80" x14ac:dyDescent="0.25">
      <c r="A28" t="str">
        <f t="shared" si="0"/>
        <v>VQW.BTR1</v>
      </c>
      <c r="B28" s="1" t="s">
        <v>29</v>
      </c>
      <c r="C28" s="1" t="s">
        <v>47</v>
      </c>
      <c r="D28" s="1" t="s">
        <v>47</v>
      </c>
      <c r="E28" s="17">
        <v>267.91999999999825</v>
      </c>
      <c r="F28" s="17">
        <v>282.05999999999767</v>
      </c>
      <c r="G28" s="17">
        <v>120.65000000000509</v>
      </c>
      <c r="H28" s="17">
        <v>265.76999999998952</v>
      </c>
      <c r="I28" s="17">
        <v>120.71999999999753</v>
      </c>
      <c r="J28" s="17">
        <v>330.19999999998981</v>
      </c>
      <c r="K28" s="17">
        <v>183.09000000000378</v>
      </c>
      <c r="L28" s="17">
        <v>417.69000000000233</v>
      </c>
      <c r="M28" s="17">
        <v>298.87999999999738</v>
      </c>
      <c r="N28" s="17">
        <v>366.64999999999418</v>
      </c>
      <c r="O28" s="17">
        <v>830.13000000000466</v>
      </c>
      <c r="P28" s="17">
        <v>342.75</v>
      </c>
      <c r="Q28" s="20">
        <v>13.399999999999864</v>
      </c>
      <c r="R28" s="20">
        <v>14.1099999999999</v>
      </c>
      <c r="S28" s="20">
        <v>6.0399999999999636</v>
      </c>
      <c r="T28" s="20">
        <v>13.289999999999964</v>
      </c>
      <c r="U28" s="20">
        <v>6.0299999999999727</v>
      </c>
      <c r="V28" s="20">
        <v>16.509999999999991</v>
      </c>
      <c r="W28" s="20">
        <v>9.1599999999999682</v>
      </c>
      <c r="X28" s="20">
        <v>20.879999999999882</v>
      </c>
      <c r="Y28" s="20">
        <v>14.940000000000055</v>
      </c>
      <c r="Z28" s="20">
        <v>18.330000000000155</v>
      </c>
      <c r="AA28" s="20">
        <v>41.509999999999764</v>
      </c>
      <c r="AB28" s="20">
        <v>17.1400000000001</v>
      </c>
      <c r="AC28" s="17">
        <v>72.959999999999127</v>
      </c>
      <c r="AD28" s="17">
        <v>76.150000000001455</v>
      </c>
      <c r="AE28" s="17">
        <v>32.320000000000164</v>
      </c>
      <c r="AF28" s="17">
        <v>70.570000000000618</v>
      </c>
      <c r="AG28" s="17">
        <v>31.7800000000002</v>
      </c>
      <c r="AH28" s="17">
        <v>86.159999999999854</v>
      </c>
      <c r="AI28" s="17">
        <v>47.349999999999909</v>
      </c>
      <c r="AJ28" s="17">
        <v>107.06999999999971</v>
      </c>
      <c r="AK28" s="17">
        <v>75.909999999999854</v>
      </c>
      <c r="AL28" s="17">
        <v>92.299999999999272</v>
      </c>
      <c r="AM28" s="17">
        <v>207.02999999999884</v>
      </c>
      <c r="AN28" s="17">
        <v>84.710000000000036</v>
      </c>
      <c r="AO28" s="20">
        <f t="shared" si="7"/>
        <v>354.27999999999724</v>
      </c>
      <c r="AP28" s="20">
        <f t="shared" si="7"/>
        <v>372.31999999999903</v>
      </c>
      <c r="AQ28" s="20">
        <f t="shared" si="7"/>
        <v>159.01000000000522</v>
      </c>
      <c r="AR28" s="20">
        <f t="shared" si="7"/>
        <v>349.6299999999901</v>
      </c>
      <c r="AS28" s="20">
        <f t="shared" si="7"/>
        <v>158.5299999999977</v>
      </c>
      <c r="AT28" s="20">
        <f t="shared" si="7"/>
        <v>432.86999999998966</v>
      </c>
      <c r="AU28" s="20">
        <f t="shared" si="7"/>
        <v>239.60000000000366</v>
      </c>
      <c r="AV28" s="20">
        <f t="shared" si="7"/>
        <v>545.64000000000192</v>
      </c>
      <c r="AW28" s="20">
        <f t="shared" si="7"/>
        <v>389.72999999999729</v>
      </c>
      <c r="AX28" s="20">
        <f t="shared" si="7"/>
        <v>477.27999999999361</v>
      </c>
      <c r="AY28" s="20">
        <f t="shared" si="7"/>
        <v>1078.6700000000033</v>
      </c>
      <c r="AZ28" s="20">
        <f t="shared" si="7"/>
        <v>444.60000000000014</v>
      </c>
      <c r="BA28" s="17">
        <v>4.45</v>
      </c>
      <c r="BB28" s="17">
        <v>4.68</v>
      </c>
      <c r="BC28" s="17">
        <v>2</v>
      </c>
      <c r="BD28" s="17">
        <v>4.41</v>
      </c>
      <c r="BE28" s="17">
        <v>2</v>
      </c>
      <c r="BF28" s="17">
        <v>5.48</v>
      </c>
      <c r="BG28" s="17">
        <v>3.04</v>
      </c>
      <c r="BH28" s="17">
        <v>6.93</v>
      </c>
      <c r="BI28" s="17">
        <v>4.96</v>
      </c>
      <c r="BJ28" s="17">
        <v>6.09</v>
      </c>
      <c r="BK28" s="17">
        <v>13.78</v>
      </c>
      <c r="BL28" s="17">
        <v>5.69</v>
      </c>
      <c r="BM28" s="20">
        <f t="shared" si="8"/>
        <v>358.72999999999723</v>
      </c>
      <c r="BN28" s="20">
        <f t="shared" si="8"/>
        <v>376.99999999999903</v>
      </c>
      <c r="BO28" s="20">
        <f t="shared" si="8"/>
        <v>161.01000000000522</v>
      </c>
      <c r="BP28" s="20">
        <f t="shared" si="8"/>
        <v>354.03999999999013</v>
      </c>
      <c r="BQ28" s="20">
        <f t="shared" si="8"/>
        <v>160.5299999999977</v>
      </c>
      <c r="BR28" s="20">
        <f t="shared" si="8"/>
        <v>438.34999999998968</v>
      </c>
      <c r="BS28" s="20">
        <f t="shared" si="8"/>
        <v>242.64000000000365</v>
      </c>
      <c r="BT28" s="20">
        <f t="shared" si="8"/>
        <v>552.57000000000187</v>
      </c>
      <c r="BU28" s="20">
        <f t="shared" si="8"/>
        <v>394.68999999999727</v>
      </c>
      <c r="BV28" s="20">
        <f t="shared" si="8"/>
        <v>483.36999999999358</v>
      </c>
      <c r="BW28" s="20">
        <f t="shared" si="8"/>
        <v>1092.4500000000032</v>
      </c>
      <c r="BX28" s="20">
        <f t="shared" si="8"/>
        <v>450.29000000000013</v>
      </c>
      <c r="BY28" s="17">
        <f t="shared" si="3"/>
        <v>3826.5099999999802</v>
      </c>
      <c r="BZ28" s="17">
        <f t="shared" si="4"/>
        <v>191.33999999999958</v>
      </c>
      <c r="CA28" s="17">
        <f t="shared" si="5"/>
        <v>1047.819999999999</v>
      </c>
      <c r="CB28" s="17">
        <f t="shared" si="6"/>
        <v>5065.6699999999782</v>
      </c>
    </row>
    <row r="29" spans="1:80" x14ac:dyDescent="0.25">
      <c r="A29" t="str">
        <f t="shared" si="0"/>
        <v>CETC.BCHIMP</v>
      </c>
      <c r="B29" s="1" t="s">
        <v>647</v>
      </c>
      <c r="C29" s="1" t="s">
        <v>648</v>
      </c>
      <c r="D29" s="1" t="s">
        <v>21</v>
      </c>
      <c r="E29" s="17">
        <v>-1.730000000000004</v>
      </c>
      <c r="F29" s="17">
        <v>0</v>
      </c>
      <c r="G29" s="17">
        <v>0</v>
      </c>
      <c r="H29" s="17">
        <v>0</v>
      </c>
      <c r="I29" s="17">
        <v>0</v>
      </c>
      <c r="J29" s="17">
        <v>0</v>
      </c>
      <c r="K29" s="17">
        <v>0</v>
      </c>
      <c r="L29" s="17">
        <v>0</v>
      </c>
      <c r="M29" s="17">
        <v>0</v>
      </c>
      <c r="N29" s="17">
        <v>0</v>
      </c>
      <c r="O29" s="17">
        <v>0</v>
      </c>
      <c r="P29" s="17">
        <v>0</v>
      </c>
      <c r="Q29" s="20">
        <v>-8.0000000000000071E-2</v>
      </c>
      <c r="R29" s="20">
        <v>0</v>
      </c>
      <c r="S29" s="20">
        <v>0</v>
      </c>
      <c r="T29" s="20">
        <v>0</v>
      </c>
      <c r="U29" s="20">
        <v>0</v>
      </c>
      <c r="V29" s="20">
        <v>0</v>
      </c>
      <c r="W29" s="20">
        <v>0</v>
      </c>
      <c r="X29" s="20">
        <v>0</v>
      </c>
      <c r="Y29" s="20">
        <v>0</v>
      </c>
      <c r="Z29" s="20">
        <v>0</v>
      </c>
      <c r="AA29" s="20">
        <v>0</v>
      </c>
      <c r="AB29" s="20">
        <v>0</v>
      </c>
      <c r="AC29" s="17">
        <v>-0.47000000000000064</v>
      </c>
      <c r="AD29" s="17">
        <v>0</v>
      </c>
      <c r="AE29" s="17">
        <v>0</v>
      </c>
      <c r="AF29" s="17">
        <v>0</v>
      </c>
      <c r="AG29" s="17">
        <v>0</v>
      </c>
      <c r="AH29" s="17">
        <v>0</v>
      </c>
      <c r="AI29" s="17">
        <v>0</v>
      </c>
      <c r="AJ29" s="17">
        <v>0</v>
      </c>
      <c r="AK29" s="17">
        <v>0</v>
      </c>
      <c r="AL29" s="17">
        <v>0</v>
      </c>
      <c r="AM29" s="17">
        <v>0</v>
      </c>
      <c r="AN29" s="17">
        <v>0</v>
      </c>
      <c r="AO29" s="20">
        <f t="shared" si="7"/>
        <v>-2.2800000000000047</v>
      </c>
      <c r="AP29" s="20">
        <f t="shared" si="7"/>
        <v>0</v>
      </c>
      <c r="AQ29" s="20">
        <f t="shared" si="7"/>
        <v>0</v>
      </c>
      <c r="AR29" s="20">
        <f t="shared" si="7"/>
        <v>0</v>
      </c>
      <c r="AS29" s="20">
        <f t="shared" si="7"/>
        <v>0</v>
      </c>
      <c r="AT29" s="20">
        <f t="shared" si="7"/>
        <v>0</v>
      </c>
      <c r="AU29" s="20">
        <f t="shared" si="7"/>
        <v>0</v>
      </c>
      <c r="AV29" s="20">
        <f t="shared" si="7"/>
        <v>0</v>
      </c>
      <c r="AW29" s="20">
        <f t="shared" si="7"/>
        <v>0</v>
      </c>
      <c r="AX29" s="20">
        <f t="shared" si="7"/>
        <v>0</v>
      </c>
      <c r="AY29" s="20">
        <f t="shared" si="7"/>
        <v>0</v>
      </c>
      <c r="AZ29" s="20">
        <f t="shared" si="7"/>
        <v>0</v>
      </c>
      <c r="BA29" s="17">
        <v>-0.03</v>
      </c>
      <c r="BB29" s="17">
        <v>0</v>
      </c>
      <c r="BC29" s="17">
        <v>0</v>
      </c>
      <c r="BD29" s="17">
        <v>0</v>
      </c>
      <c r="BE29" s="17">
        <v>0</v>
      </c>
      <c r="BF29" s="17">
        <v>0</v>
      </c>
      <c r="BG29" s="17">
        <v>0</v>
      </c>
      <c r="BH29" s="17">
        <v>0</v>
      </c>
      <c r="BI29" s="17">
        <v>0</v>
      </c>
      <c r="BJ29" s="17">
        <v>0</v>
      </c>
      <c r="BK29" s="17">
        <v>0</v>
      </c>
      <c r="BL29" s="17">
        <v>0</v>
      </c>
      <c r="BM29" s="20">
        <f t="shared" si="8"/>
        <v>-2.3100000000000045</v>
      </c>
      <c r="BN29" s="20">
        <f t="shared" si="8"/>
        <v>0</v>
      </c>
      <c r="BO29" s="20">
        <f t="shared" si="8"/>
        <v>0</v>
      </c>
      <c r="BP29" s="20">
        <f t="shared" si="8"/>
        <v>0</v>
      </c>
      <c r="BQ29" s="20">
        <f t="shared" si="8"/>
        <v>0</v>
      </c>
      <c r="BR29" s="20">
        <f t="shared" si="8"/>
        <v>0</v>
      </c>
      <c r="BS29" s="20">
        <f t="shared" si="8"/>
        <v>0</v>
      </c>
      <c r="BT29" s="20">
        <f t="shared" si="8"/>
        <v>0</v>
      </c>
      <c r="BU29" s="20">
        <f t="shared" si="8"/>
        <v>0</v>
      </c>
      <c r="BV29" s="20">
        <f t="shared" si="8"/>
        <v>0</v>
      </c>
      <c r="BW29" s="20">
        <f t="shared" si="8"/>
        <v>0</v>
      </c>
      <c r="BX29" s="20">
        <f t="shared" si="8"/>
        <v>0</v>
      </c>
      <c r="BY29" s="17">
        <f t="shared" si="3"/>
        <v>-1.730000000000004</v>
      </c>
      <c r="BZ29" s="17">
        <f t="shared" si="4"/>
        <v>-8.0000000000000071E-2</v>
      </c>
      <c r="CA29" s="17">
        <f t="shared" si="5"/>
        <v>-0.50000000000000067</v>
      </c>
      <c r="CB29" s="17">
        <f t="shared" si="6"/>
        <v>-2.3100000000000045</v>
      </c>
    </row>
    <row r="30" spans="1:80" x14ac:dyDescent="0.25">
      <c r="A30" t="str">
        <f t="shared" si="0"/>
        <v>TAU.CAS</v>
      </c>
      <c r="B30" s="1" t="s">
        <v>31</v>
      </c>
      <c r="C30" s="1" t="s">
        <v>48</v>
      </c>
      <c r="D30" s="1" t="s">
        <v>48</v>
      </c>
      <c r="E30" s="17">
        <v>409.6299999999992</v>
      </c>
      <c r="F30" s="17">
        <v>636.94999999999709</v>
      </c>
      <c r="G30" s="17">
        <v>281.22999999999956</v>
      </c>
      <c r="H30" s="17">
        <v>220.09999999999945</v>
      </c>
      <c r="I30" s="17">
        <v>83.019999999999982</v>
      </c>
      <c r="J30" s="17">
        <v>333.72999999999956</v>
      </c>
      <c r="K30" s="17">
        <v>337.87000000000171</v>
      </c>
      <c r="L30" s="17">
        <v>603.45000000000073</v>
      </c>
      <c r="M30" s="17">
        <v>331.97999999999956</v>
      </c>
      <c r="N30" s="17">
        <v>215.15000000000146</v>
      </c>
      <c r="O30" s="17">
        <v>411.94000000000233</v>
      </c>
      <c r="P30" s="17">
        <v>185.10000000000036</v>
      </c>
      <c r="Q30" s="20">
        <v>20.480000000000004</v>
      </c>
      <c r="R30" s="20">
        <v>31.850000000000023</v>
      </c>
      <c r="S30" s="20">
        <v>14.059999999999988</v>
      </c>
      <c r="T30" s="20">
        <v>11.000000000000007</v>
      </c>
      <c r="U30" s="20">
        <v>4.1499999999999986</v>
      </c>
      <c r="V30" s="20">
        <v>16.680000000000007</v>
      </c>
      <c r="W30" s="20">
        <v>16.889999999999986</v>
      </c>
      <c r="X30" s="20">
        <v>30.170000000000073</v>
      </c>
      <c r="Y30" s="20">
        <v>16.600000000000023</v>
      </c>
      <c r="Z30" s="20">
        <v>10.760000000000019</v>
      </c>
      <c r="AA30" s="20">
        <v>20.600000000000023</v>
      </c>
      <c r="AB30" s="20">
        <v>9.25</v>
      </c>
      <c r="AC30" s="17">
        <v>111.54999999999995</v>
      </c>
      <c r="AD30" s="17">
        <v>171.96000000000004</v>
      </c>
      <c r="AE30" s="17">
        <v>75.339999999999975</v>
      </c>
      <c r="AF30" s="17">
        <v>58.450000000000045</v>
      </c>
      <c r="AG30" s="17">
        <v>21.860000000000014</v>
      </c>
      <c r="AH30" s="17">
        <v>87.079999999999984</v>
      </c>
      <c r="AI30" s="17">
        <v>87.400000000000091</v>
      </c>
      <c r="AJ30" s="17">
        <v>154.68000000000029</v>
      </c>
      <c r="AK30" s="17">
        <v>84.319999999999936</v>
      </c>
      <c r="AL30" s="17">
        <v>54.159999999999968</v>
      </c>
      <c r="AM30" s="17">
        <v>102.74000000000001</v>
      </c>
      <c r="AN30" s="17">
        <v>45.75</v>
      </c>
      <c r="AO30" s="20">
        <f t="shared" si="7"/>
        <v>541.65999999999917</v>
      </c>
      <c r="AP30" s="20">
        <f t="shared" si="7"/>
        <v>840.75999999999715</v>
      </c>
      <c r="AQ30" s="20">
        <f t="shared" si="7"/>
        <v>370.62999999999954</v>
      </c>
      <c r="AR30" s="20">
        <f t="shared" si="7"/>
        <v>289.5499999999995</v>
      </c>
      <c r="AS30" s="20">
        <f t="shared" si="7"/>
        <v>109.03</v>
      </c>
      <c r="AT30" s="20">
        <f t="shared" si="7"/>
        <v>437.48999999999955</v>
      </c>
      <c r="AU30" s="20">
        <f t="shared" si="7"/>
        <v>442.16000000000179</v>
      </c>
      <c r="AV30" s="20">
        <f t="shared" si="7"/>
        <v>788.30000000000109</v>
      </c>
      <c r="AW30" s="20">
        <f t="shared" si="7"/>
        <v>432.89999999999952</v>
      </c>
      <c r="AX30" s="20">
        <f t="shared" si="7"/>
        <v>280.07000000000141</v>
      </c>
      <c r="AY30" s="20">
        <f t="shared" si="7"/>
        <v>535.28000000000236</v>
      </c>
      <c r="AZ30" s="20">
        <f t="shared" si="7"/>
        <v>240.10000000000036</v>
      </c>
      <c r="BA30" s="17">
        <v>6.8</v>
      </c>
      <c r="BB30" s="17">
        <v>10.58</v>
      </c>
      <c r="BC30" s="17">
        <v>4.67</v>
      </c>
      <c r="BD30" s="17">
        <v>3.65</v>
      </c>
      <c r="BE30" s="17">
        <v>1.38</v>
      </c>
      <c r="BF30" s="17">
        <v>5.54</v>
      </c>
      <c r="BG30" s="17">
        <v>5.61</v>
      </c>
      <c r="BH30" s="17">
        <v>10.02</v>
      </c>
      <c r="BI30" s="17">
        <v>5.51</v>
      </c>
      <c r="BJ30" s="17">
        <v>3.57</v>
      </c>
      <c r="BK30" s="17">
        <v>6.84</v>
      </c>
      <c r="BL30" s="17">
        <v>3.07</v>
      </c>
      <c r="BM30" s="20">
        <f t="shared" si="8"/>
        <v>548.45999999999913</v>
      </c>
      <c r="BN30" s="20">
        <f t="shared" si="8"/>
        <v>851.33999999999719</v>
      </c>
      <c r="BO30" s="20">
        <f t="shared" si="8"/>
        <v>375.29999999999956</v>
      </c>
      <c r="BP30" s="20">
        <f t="shared" si="8"/>
        <v>293.19999999999948</v>
      </c>
      <c r="BQ30" s="20">
        <f t="shared" si="8"/>
        <v>110.41</v>
      </c>
      <c r="BR30" s="20">
        <f t="shared" si="8"/>
        <v>443.02999999999957</v>
      </c>
      <c r="BS30" s="20">
        <f t="shared" si="8"/>
        <v>447.7700000000018</v>
      </c>
      <c r="BT30" s="20">
        <f t="shared" si="8"/>
        <v>798.32000000000107</v>
      </c>
      <c r="BU30" s="20">
        <f t="shared" si="8"/>
        <v>438.40999999999951</v>
      </c>
      <c r="BV30" s="20">
        <f t="shared" si="8"/>
        <v>283.64000000000141</v>
      </c>
      <c r="BW30" s="20">
        <f t="shared" si="8"/>
        <v>542.12000000000239</v>
      </c>
      <c r="BX30" s="20">
        <f t="shared" si="8"/>
        <v>243.17000000000036</v>
      </c>
      <c r="BY30" s="17">
        <f t="shared" si="3"/>
        <v>4050.150000000001</v>
      </c>
      <c r="BZ30" s="17">
        <f t="shared" si="4"/>
        <v>202.49000000000015</v>
      </c>
      <c r="CA30" s="17">
        <f t="shared" si="5"/>
        <v>1122.5300000000002</v>
      </c>
      <c r="CB30" s="17">
        <f t="shared" si="6"/>
        <v>5375.170000000001</v>
      </c>
    </row>
    <row r="31" spans="1:80" x14ac:dyDescent="0.25">
      <c r="A31" t="str">
        <f t="shared" si="0"/>
        <v>CETC.SPCIMP</v>
      </c>
      <c r="B31" s="1" t="s">
        <v>647</v>
      </c>
      <c r="C31" s="1" t="s">
        <v>656</v>
      </c>
      <c r="D31" s="1" t="s">
        <v>73</v>
      </c>
      <c r="E31" s="17">
        <v>3.1500000000000057</v>
      </c>
      <c r="F31" s="17">
        <v>0</v>
      </c>
      <c r="G31" s="17">
        <v>0</v>
      </c>
      <c r="H31" s="17">
        <v>0</v>
      </c>
      <c r="I31" s="17">
        <v>0</v>
      </c>
      <c r="J31" s="17">
        <v>0</v>
      </c>
      <c r="K31" s="17">
        <v>0</v>
      </c>
      <c r="L31" s="17">
        <v>0</v>
      </c>
      <c r="M31" s="17">
        <v>0</v>
      </c>
      <c r="N31" s="17">
        <v>0</v>
      </c>
      <c r="O31" s="17">
        <v>0</v>
      </c>
      <c r="P31" s="17">
        <v>0</v>
      </c>
      <c r="Q31" s="20">
        <v>0.15999999999999992</v>
      </c>
      <c r="R31" s="20">
        <v>0</v>
      </c>
      <c r="S31" s="20">
        <v>0</v>
      </c>
      <c r="T31" s="20">
        <v>0</v>
      </c>
      <c r="U31" s="20">
        <v>0</v>
      </c>
      <c r="V31" s="20">
        <v>0</v>
      </c>
      <c r="W31" s="20">
        <v>0</v>
      </c>
      <c r="X31" s="20">
        <v>0</v>
      </c>
      <c r="Y31" s="20">
        <v>0</v>
      </c>
      <c r="Z31" s="20">
        <v>0</v>
      </c>
      <c r="AA31" s="20">
        <v>0</v>
      </c>
      <c r="AB31" s="20">
        <v>0</v>
      </c>
      <c r="AC31" s="17">
        <v>0.85999999999999943</v>
      </c>
      <c r="AD31" s="17">
        <v>0</v>
      </c>
      <c r="AE31" s="17">
        <v>0</v>
      </c>
      <c r="AF31" s="17">
        <v>0</v>
      </c>
      <c r="AG31" s="17">
        <v>0</v>
      </c>
      <c r="AH31" s="17">
        <v>0</v>
      </c>
      <c r="AI31" s="17">
        <v>0</v>
      </c>
      <c r="AJ31" s="17">
        <v>0</v>
      </c>
      <c r="AK31" s="17">
        <v>0</v>
      </c>
      <c r="AL31" s="17">
        <v>0</v>
      </c>
      <c r="AM31" s="17">
        <v>0</v>
      </c>
      <c r="AN31" s="17">
        <v>0</v>
      </c>
      <c r="AO31" s="20">
        <f t="shared" si="7"/>
        <v>4.1700000000000053</v>
      </c>
      <c r="AP31" s="20">
        <f t="shared" si="7"/>
        <v>0</v>
      </c>
      <c r="AQ31" s="20">
        <f t="shared" si="7"/>
        <v>0</v>
      </c>
      <c r="AR31" s="20">
        <f t="shared" si="7"/>
        <v>0</v>
      </c>
      <c r="AS31" s="20">
        <f t="shared" si="7"/>
        <v>0</v>
      </c>
      <c r="AT31" s="20">
        <f t="shared" si="7"/>
        <v>0</v>
      </c>
      <c r="AU31" s="20">
        <f t="shared" si="7"/>
        <v>0</v>
      </c>
      <c r="AV31" s="20">
        <f t="shared" si="7"/>
        <v>0</v>
      </c>
      <c r="AW31" s="20">
        <f t="shared" si="7"/>
        <v>0</v>
      </c>
      <c r="AX31" s="20">
        <f t="shared" si="7"/>
        <v>0</v>
      </c>
      <c r="AY31" s="20">
        <f t="shared" si="7"/>
        <v>0</v>
      </c>
      <c r="AZ31" s="20">
        <f t="shared" si="7"/>
        <v>0</v>
      </c>
      <c r="BA31" s="17">
        <v>0.05</v>
      </c>
      <c r="BB31" s="17">
        <v>0</v>
      </c>
      <c r="BC31" s="17">
        <v>0</v>
      </c>
      <c r="BD31" s="17">
        <v>0</v>
      </c>
      <c r="BE31" s="17">
        <v>0</v>
      </c>
      <c r="BF31" s="17">
        <v>0</v>
      </c>
      <c r="BG31" s="17">
        <v>0</v>
      </c>
      <c r="BH31" s="17">
        <v>0</v>
      </c>
      <c r="BI31" s="17">
        <v>0</v>
      </c>
      <c r="BJ31" s="17">
        <v>0</v>
      </c>
      <c r="BK31" s="17">
        <v>0</v>
      </c>
      <c r="BL31" s="17">
        <v>0</v>
      </c>
      <c r="BM31" s="20">
        <f t="shared" si="8"/>
        <v>4.2200000000000051</v>
      </c>
      <c r="BN31" s="20">
        <f t="shared" si="8"/>
        <v>0</v>
      </c>
      <c r="BO31" s="20">
        <f t="shared" si="8"/>
        <v>0</v>
      </c>
      <c r="BP31" s="20">
        <f t="shared" si="8"/>
        <v>0</v>
      </c>
      <c r="BQ31" s="20">
        <f t="shared" si="8"/>
        <v>0</v>
      </c>
      <c r="BR31" s="20">
        <f t="shared" si="8"/>
        <v>0</v>
      </c>
      <c r="BS31" s="20">
        <f t="shared" si="8"/>
        <v>0</v>
      </c>
      <c r="BT31" s="20">
        <f t="shared" si="8"/>
        <v>0</v>
      </c>
      <c r="BU31" s="20">
        <f t="shared" si="8"/>
        <v>0</v>
      </c>
      <c r="BV31" s="20">
        <f t="shared" si="8"/>
        <v>0</v>
      </c>
      <c r="BW31" s="20">
        <f t="shared" si="8"/>
        <v>0</v>
      </c>
      <c r="BX31" s="20">
        <f t="shared" si="8"/>
        <v>0</v>
      </c>
      <c r="BY31" s="17">
        <f t="shared" si="3"/>
        <v>3.1500000000000057</v>
      </c>
      <c r="BZ31" s="17">
        <f t="shared" si="4"/>
        <v>0.15999999999999992</v>
      </c>
      <c r="CA31" s="17">
        <f t="shared" si="5"/>
        <v>0.90999999999999948</v>
      </c>
      <c r="CB31" s="17">
        <f t="shared" si="6"/>
        <v>4.2200000000000051</v>
      </c>
    </row>
    <row r="32" spans="1:80" x14ac:dyDescent="0.25">
      <c r="A32" t="str">
        <f t="shared" si="0"/>
        <v>CAEC.CES1</v>
      </c>
      <c r="B32" s="1" t="s">
        <v>49</v>
      </c>
      <c r="C32" s="1" t="s">
        <v>50</v>
      </c>
      <c r="D32" s="1" t="s">
        <v>51</v>
      </c>
      <c r="E32" s="17">
        <v>-1648.989999999998</v>
      </c>
      <c r="F32" s="17">
        <v>-2628.3000000000029</v>
      </c>
      <c r="G32" s="17">
        <v>-872.68999999999869</v>
      </c>
      <c r="H32" s="17">
        <v>-988.47999999999593</v>
      </c>
      <c r="I32" s="17">
        <v>-202.39000000000124</v>
      </c>
      <c r="J32" s="17">
        <v>-1317.1600000000035</v>
      </c>
      <c r="K32" s="17">
        <v>-1005.0200000000041</v>
      </c>
      <c r="L32" s="17">
        <v>-2617.890000000014</v>
      </c>
      <c r="M32" s="17">
        <v>-1892.4399999999732</v>
      </c>
      <c r="N32" s="17">
        <v>-1289.6899999999878</v>
      </c>
      <c r="O32" s="17">
        <v>-1433.4400000000023</v>
      </c>
      <c r="P32" s="17">
        <v>-740.02999999999884</v>
      </c>
      <c r="Q32" s="20">
        <v>-82.440000000000055</v>
      </c>
      <c r="R32" s="20">
        <v>-131.40999999999985</v>
      </c>
      <c r="S32" s="20">
        <v>-43.629999999999995</v>
      </c>
      <c r="T32" s="20">
        <v>-49.429999999999836</v>
      </c>
      <c r="U32" s="20">
        <v>-10.120000000000005</v>
      </c>
      <c r="V32" s="20">
        <v>-65.860000000000127</v>
      </c>
      <c r="W32" s="20">
        <v>-50.25</v>
      </c>
      <c r="X32" s="20">
        <v>-130.89000000000124</v>
      </c>
      <c r="Y32" s="20">
        <v>-94.6200000000008</v>
      </c>
      <c r="Z32" s="20">
        <v>-64.479999999999563</v>
      </c>
      <c r="AA32" s="20">
        <v>-71.670000000000073</v>
      </c>
      <c r="AB32" s="20">
        <v>-37</v>
      </c>
      <c r="AC32" s="17">
        <v>-449.04000000000087</v>
      </c>
      <c r="AD32" s="17">
        <v>-709.56000000000131</v>
      </c>
      <c r="AE32" s="17">
        <v>-233.76000000000022</v>
      </c>
      <c r="AF32" s="17">
        <v>-262.45999999999913</v>
      </c>
      <c r="AG32" s="17">
        <v>-53.289999999999964</v>
      </c>
      <c r="AH32" s="17">
        <v>-343.68999999999869</v>
      </c>
      <c r="AI32" s="17">
        <v>-259.96999999999753</v>
      </c>
      <c r="AJ32" s="17">
        <v>-671.06000000000495</v>
      </c>
      <c r="AK32" s="17">
        <v>-480.68000000000029</v>
      </c>
      <c r="AL32" s="17">
        <v>-324.66999999999825</v>
      </c>
      <c r="AM32" s="17">
        <v>-357.5</v>
      </c>
      <c r="AN32" s="17">
        <v>-182.88999999999942</v>
      </c>
      <c r="AO32" s="20">
        <f t="shared" si="7"/>
        <v>-2180.4699999999989</v>
      </c>
      <c r="AP32" s="20">
        <f t="shared" si="7"/>
        <v>-3469.2700000000041</v>
      </c>
      <c r="AQ32" s="20">
        <f t="shared" si="7"/>
        <v>-1150.079999999999</v>
      </c>
      <c r="AR32" s="20">
        <f t="shared" si="7"/>
        <v>-1300.3699999999949</v>
      </c>
      <c r="AS32" s="20">
        <f t="shared" si="7"/>
        <v>-265.80000000000121</v>
      </c>
      <c r="AT32" s="20">
        <f t="shared" si="7"/>
        <v>-1726.7100000000023</v>
      </c>
      <c r="AU32" s="20">
        <f t="shared" si="7"/>
        <v>-1315.2400000000016</v>
      </c>
      <c r="AV32" s="20">
        <f t="shared" si="7"/>
        <v>-3419.8400000000202</v>
      </c>
      <c r="AW32" s="20">
        <f t="shared" si="7"/>
        <v>-2467.7399999999743</v>
      </c>
      <c r="AX32" s="20">
        <f t="shared" si="7"/>
        <v>-1678.8399999999856</v>
      </c>
      <c r="AY32" s="20">
        <f t="shared" si="7"/>
        <v>-1862.6100000000024</v>
      </c>
      <c r="AZ32" s="20">
        <f t="shared" si="7"/>
        <v>-959.91999999999825</v>
      </c>
      <c r="BA32" s="17">
        <v>-27.38</v>
      </c>
      <c r="BB32" s="17">
        <v>-43.64</v>
      </c>
      <c r="BC32" s="17">
        <v>-14.49</v>
      </c>
      <c r="BD32" s="17">
        <v>-16.41</v>
      </c>
      <c r="BE32" s="17">
        <v>-3.36</v>
      </c>
      <c r="BF32" s="17">
        <v>-21.87</v>
      </c>
      <c r="BG32" s="17">
        <v>-16.690000000000001</v>
      </c>
      <c r="BH32" s="17">
        <v>-43.46</v>
      </c>
      <c r="BI32" s="17">
        <v>-31.42</v>
      </c>
      <c r="BJ32" s="17">
        <v>-21.41</v>
      </c>
      <c r="BK32" s="17">
        <v>-23.8</v>
      </c>
      <c r="BL32" s="17">
        <v>-12.29</v>
      </c>
      <c r="BM32" s="20">
        <f t="shared" si="8"/>
        <v>-2207.849999999999</v>
      </c>
      <c r="BN32" s="20">
        <f t="shared" si="8"/>
        <v>-3512.9100000000039</v>
      </c>
      <c r="BO32" s="20">
        <f t="shared" si="8"/>
        <v>-1164.569999999999</v>
      </c>
      <c r="BP32" s="20">
        <f t="shared" si="8"/>
        <v>-1316.779999999995</v>
      </c>
      <c r="BQ32" s="20">
        <f t="shared" si="8"/>
        <v>-269.16000000000122</v>
      </c>
      <c r="BR32" s="20">
        <f t="shared" si="8"/>
        <v>-1748.5800000000022</v>
      </c>
      <c r="BS32" s="20">
        <f t="shared" si="8"/>
        <v>-1331.9300000000017</v>
      </c>
      <c r="BT32" s="20">
        <f t="shared" si="8"/>
        <v>-3463.3000000000202</v>
      </c>
      <c r="BU32" s="20">
        <f t="shared" si="8"/>
        <v>-2499.1599999999744</v>
      </c>
      <c r="BV32" s="20">
        <f t="shared" si="8"/>
        <v>-1700.2499999999857</v>
      </c>
      <c r="BW32" s="20">
        <f t="shared" si="8"/>
        <v>-1886.4100000000024</v>
      </c>
      <c r="BX32" s="20">
        <f t="shared" si="8"/>
        <v>-972.20999999999822</v>
      </c>
      <c r="BY32" s="17">
        <f t="shared" si="3"/>
        <v>-16636.519999999982</v>
      </c>
      <c r="BZ32" s="17">
        <f t="shared" si="4"/>
        <v>-831.80000000000155</v>
      </c>
      <c r="CA32" s="17">
        <f t="shared" si="5"/>
        <v>-4604.79</v>
      </c>
      <c r="CB32" s="17">
        <f t="shared" si="6"/>
        <v>-22073.109999999986</v>
      </c>
    </row>
    <row r="33" spans="1:80" x14ac:dyDescent="0.25">
      <c r="A33" t="str">
        <f t="shared" si="0"/>
        <v>CAEC.CES2</v>
      </c>
      <c r="B33" s="1" t="s">
        <v>49</v>
      </c>
      <c r="C33" s="1" t="s">
        <v>52</v>
      </c>
      <c r="D33" s="1" t="s">
        <v>51</v>
      </c>
      <c r="E33" s="17">
        <v>-1041.119999999999</v>
      </c>
      <c r="F33" s="17">
        <v>-1711.5899999999929</v>
      </c>
      <c r="G33" s="17">
        <v>-548.65000000000146</v>
      </c>
      <c r="H33" s="17">
        <v>-652.72999999999593</v>
      </c>
      <c r="I33" s="17">
        <v>-126.22000000000025</v>
      </c>
      <c r="J33" s="17">
        <v>-915.63999999999942</v>
      </c>
      <c r="K33" s="17">
        <v>-711.59000000001106</v>
      </c>
      <c r="L33" s="17">
        <v>-1844.5</v>
      </c>
      <c r="M33" s="17">
        <v>-1319.4900000000052</v>
      </c>
      <c r="N33" s="17">
        <v>-891.70999999999185</v>
      </c>
      <c r="O33" s="17">
        <v>-945.97000000000116</v>
      </c>
      <c r="P33" s="17">
        <v>-477.56000000000495</v>
      </c>
      <c r="Q33" s="20">
        <v>-52.059999999999945</v>
      </c>
      <c r="R33" s="20">
        <v>-85.579999999999927</v>
      </c>
      <c r="S33" s="20">
        <v>-27.439999999999941</v>
      </c>
      <c r="T33" s="20">
        <v>-32.6400000000001</v>
      </c>
      <c r="U33" s="20">
        <v>-6.3100000000000023</v>
      </c>
      <c r="V33" s="20">
        <v>-45.7800000000002</v>
      </c>
      <c r="W33" s="20">
        <v>-35.579999999999927</v>
      </c>
      <c r="X33" s="20">
        <v>-92.229999999999563</v>
      </c>
      <c r="Y33" s="20">
        <v>-65.970000000000255</v>
      </c>
      <c r="Z33" s="20">
        <v>-44.579999999999927</v>
      </c>
      <c r="AA33" s="20">
        <v>-47.289999999999964</v>
      </c>
      <c r="AB33" s="20">
        <v>-23.879999999999882</v>
      </c>
      <c r="AC33" s="17">
        <v>-283.5</v>
      </c>
      <c r="AD33" s="17">
        <v>-462.07999999999993</v>
      </c>
      <c r="AE33" s="17">
        <v>-146.95999999999958</v>
      </c>
      <c r="AF33" s="17">
        <v>-173.31999999999971</v>
      </c>
      <c r="AG33" s="17">
        <v>-33.230000000000018</v>
      </c>
      <c r="AH33" s="17">
        <v>-238.92000000000007</v>
      </c>
      <c r="AI33" s="17">
        <v>-184.06999999999971</v>
      </c>
      <c r="AJ33" s="17">
        <v>-472.80000000000291</v>
      </c>
      <c r="AK33" s="17">
        <v>-335.15000000000146</v>
      </c>
      <c r="AL33" s="17">
        <v>-224.48000000000138</v>
      </c>
      <c r="AM33" s="17">
        <v>-235.91999999999825</v>
      </c>
      <c r="AN33" s="17">
        <v>-118.03000000000065</v>
      </c>
      <c r="AO33" s="20">
        <f t="shared" si="7"/>
        <v>-1376.6799999999989</v>
      </c>
      <c r="AP33" s="20">
        <f t="shared" si="7"/>
        <v>-2259.2499999999927</v>
      </c>
      <c r="AQ33" s="20">
        <f t="shared" si="7"/>
        <v>-723.05000000000098</v>
      </c>
      <c r="AR33" s="20">
        <f t="shared" si="7"/>
        <v>-858.68999999999573</v>
      </c>
      <c r="AS33" s="20">
        <f t="shared" si="7"/>
        <v>-165.76000000000028</v>
      </c>
      <c r="AT33" s="20">
        <f t="shared" si="7"/>
        <v>-1200.3399999999997</v>
      </c>
      <c r="AU33" s="20">
        <f t="shared" si="7"/>
        <v>-931.2400000000107</v>
      </c>
      <c r="AV33" s="20">
        <f t="shared" si="7"/>
        <v>-2409.5300000000025</v>
      </c>
      <c r="AW33" s="20">
        <f t="shared" si="7"/>
        <v>-1720.6100000000069</v>
      </c>
      <c r="AX33" s="20">
        <f t="shared" si="7"/>
        <v>-1160.7699999999932</v>
      </c>
      <c r="AY33" s="20">
        <f t="shared" si="7"/>
        <v>-1229.1799999999994</v>
      </c>
      <c r="AZ33" s="20">
        <f t="shared" si="7"/>
        <v>-619.47000000000548</v>
      </c>
      <c r="BA33" s="17">
        <v>-17.29</v>
      </c>
      <c r="BB33" s="17">
        <v>-28.42</v>
      </c>
      <c r="BC33" s="17">
        <v>-9.11</v>
      </c>
      <c r="BD33" s="17">
        <v>-10.84</v>
      </c>
      <c r="BE33" s="17">
        <v>-2.1</v>
      </c>
      <c r="BF33" s="17">
        <v>-15.2</v>
      </c>
      <c r="BG33" s="17">
        <v>-11.81</v>
      </c>
      <c r="BH33" s="17">
        <v>-30.62</v>
      </c>
      <c r="BI33" s="17">
        <v>-21.91</v>
      </c>
      <c r="BJ33" s="17">
        <v>-14.8</v>
      </c>
      <c r="BK33" s="17">
        <v>-15.71</v>
      </c>
      <c r="BL33" s="17">
        <v>-7.93</v>
      </c>
      <c r="BM33" s="20">
        <f t="shared" si="8"/>
        <v>-1393.9699999999989</v>
      </c>
      <c r="BN33" s="20">
        <f t="shared" si="8"/>
        <v>-2287.6699999999928</v>
      </c>
      <c r="BO33" s="20">
        <f t="shared" si="8"/>
        <v>-732.16000000000099</v>
      </c>
      <c r="BP33" s="20">
        <f t="shared" si="8"/>
        <v>-869.52999999999577</v>
      </c>
      <c r="BQ33" s="20">
        <f t="shared" si="8"/>
        <v>-167.86000000000027</v>
      </c>
      <c r="BR33" s="20">
        <f t="shared" si="8"/>
        <v>-1215.5399999999997</v>
      </c>
      <c r="BS33" s="20">
        <f t="shared" si="8"/>
        <v>-943.05000000001064</v>
      </c>
      <c r="BT33" s="20">
        <f t="shared" si="8"/>
        <v>-2440.1500000000024</v>
      </c>
      <c r="BU33" s="20">
        <f t="shared" si="8"/>
        <v>-1742.520000000007</v>
      </c>
      <c r="BV33" s="20">
        <f t="shared" si="8"/>
        <v>-1175.5699999999931</v>
      </c>
      <c r="BW33" s="20">
        <f t="shared" si="8"/>
        <v>-1244.8899999999994</v>
      </c>
      <c r="BX33" s="20">
        <f t="shared" si="8"/>
        <v>-627.40000000000543</v>
      </c>
      <c r="BY33" s="17">
        <f t="shared" si="3"/>
        <v>-11186.770000000004</v>
      </c>
      <c r="BZ33" s="17">
        <f t="shared" si="4"/>
        <v>-559.33999999999969</v>
      </c>
      <c r="CA33" s="17">
        <f t="shared" si="5"/>
        <v>-3094.2000000000035</v>
      </c>
      <c r="CB33" s="17">
        <f t="shared" si="6"/>
        <v>-14840.310000000009</v>
      </c>
    </row>
    <row r="34" spans="1:80" x14ac:dyDescent="0.25">
      <c r="A34" t="str">
        <f t="shared" si="0"/>
        <v>CMH.CMH1</v>
      </c>
      <c r="B34" s="1" t="s">
        <v>57</v>
      </c>
      <c r="C34" s="1" t="s">
        <v>58</v>
      </c>
      <c r="D34" s="1" t="s">
        <v>58</v>
      </c>
      <c r="E34" s="17">
        <v>-26500.28</v>
      </c>
      <c r="F34" s="17">
        <v>-61291.239999999991</v>
      </c>
      <c r="G34" s="17">
        <v>-7422.91</v>
      </c>
      <c r="H34" s="17">
        <v>-11688.959999999992</v>
      </c>
      <c r="I34" s="17">
        <v>-1881.2700000000004</v>
      </c>
      <c r="J34" s="17">
        <v>-25199.510000000009</v>
      </c>
      <c r="K34" s="17">
        <v>-13973.229999999996</v>
      </c>
      <c r="L34" s="17">
        <v>-51678.330000000016</v>
      </c>
      <c r="M34" s="17">
        <v>-37500.509999999987</v>
      </c>
      <c r="N34" s="17">
        <v>-16326.73</v>
      </c>
      <c r="O34" s="17">
        <v>-37073.770000000004</v>
      </c>
      <c r="P34" s="17">
        <v>-13464.960000000003</v>
      </c>
      <c r="Q34" s="20">
        <v>-1325.0099999999993</v>
      </c>
      <c r="R34" s="20">
        <v>-3064.5599999999995</v>
      </c>
      <c r="S34" s="20">
        <v>-371.1400000000001</v>
      </c>
      <c r="T34" s="20">
        <v>-584.45000000000005</v>
      </c>
      <c r="U34" s="20">
        <v>-94.07</v>
      </c>
      <c r="V34" s="20">
        <v>-1259.9699999999998</v>
      </c>
      <c r="W34" s="20">
        <v>-698.66</v>
      </c>
      <c r="X34" s="20">
        <v>-2583.92</v>
      </c>
      <c r="Y34" s="20">
        <v>-1875.0200000000004</v>
      </c>
      <c r="Z34" s="20">
        <v>-816.34000000000015</v>
      </c>
      <c r="AA34" s="20">
        <v>-1853.6900000000005</v>
      </c>
      <c r="AB34" s="20">
        <v>-673.25</v>
      </c>
      <c r="AC34" s="17">
        <v>-7216.2199999999975</v>
      </c>
      <c r="AD34" s="17">
        <v>-16546.89</v>
      </c>
      <c r="AE34" s="17">
        <v>-1988.3200000000006</v>
      </c>
      <c r="AF34" s="17">
        <v>-3103.7299999999996</v>
      </c>
      <c r="AG34" s="17">
        <v>-495.28</v>
      </c>
      <c r="AH34" s="17">
        <v>-6575.32</v>
      </c>
      <c r="AI34" s="17">
        <v>-3614.4600000000009</v>
      </c>
      <c r="AJ34" s="17">
        <v>-13246.95</v>
      </c>
      <c r="AK34" s="17">
        <v>-9525.090000000002</v>
      </c>
      <c r="AL34" s="17">
        <v>-4110.0700000000006</v>
      </c>
      <c r="AM34" s="17">
        <v>-9246.3200000000015</v>
      </c>
      <c r="AN34" s="17">
        <v>-3327.7699999999995</v>
      </c>
      <c r="AO34" s="20">
        <f t="shared" si="7"/>
        <v>-35041.509999999995</v>
      </c>
      <c r="AP34" s="20">
        <f t="shared" si="7"/>
        <v>-80902.689999999988</v>
      </c>
      <c r="AQ34" s="20">
        <f t="shared" si="7"/>
        <v>-9782.3700000000008</v>
      </c>
      <c r="AR34" s="20">
        <f t="shared" si="7"/>
        <v>-15377.139999999992</v>
      </c>
      <c r="AS34" s="20">
        <f t="shared" si="7"/>
        <v>-2470.6200000000003</v>
      </c>
      <c r="AT34" s="20">
        <f t="shared" si="7"/>
        <v>-33034.80000000001</v>
      </c>
      <c r="AU34" s="20">
        <f t="shared" si="7"/>
        <v>-18286.349999999999</v>
      </c>
      <c r="AV34" s="20">
        <f t="shared" si="7"/>
        <v>-67509.200000000012</v>
      </c>
      <c r="AW34" s="20">
        <f t="shared" si="7"/>
        <v>-48900.619999999988</v>
      </c>
      <c r="AX34" s="20">
        <f t="shared" si="7"/>
        <v>-21253.14</v>
      </c>
      <c r="AY34" s="20">
        <f t="shared" si="7"/>
        <v>-48173.780000000006</v>
      </c>
      <c r="AZ34" s="20">
        <f t="shared" si="7"/>
        <v>-17465.980000000003</v>
      </c>
      <c r="BA34" s="17">
        <v>-439.98</v>
      </c>
      <c r="BB34" s="17">
        <v>-1017.6</v>
      </c>
      <c r="BC34" s="17">
        <v>-123.24</v>
      </c>
      <c r="BD34" s="17">
        <v>-194.07</v>
      </c>
      <c r="BE34" s="17">
        <v>-31.23</v>
      </c>
      <c r="BF34" s="17">
        <v>-418.38</v>
      </c>
      <c r="BG34" s="17">
        <v>-231.99</v>
      </c>
      <c r="BH34" s="17">
        <v>-858</v>
      </c>
      <c r="BI34" s="17">
        <v>-622.61</v>
      </c>
      <c r="BJ34" s="17">
        <v>-271.07</v>
      </c>
      <c r="BK34" s="17">
        <v>-615.53</v>
      </c>
      <c r="BL34" s="17">
        <v>-223.56</v>
      </c>
      <c r="BM34" s="20">
        <f t="shared" si="8"/>
        <v>-35481.49</v>
      </c>
      <c r="BN34" s="20">
        <f t="shared" si="8"/>
        <v>-81920.289999999994</v>
      </c>
      <c r="BO34" s="20">
        <f t="shared" si="8"/>
        <v>-9905.61</v>
      </c>
      <c r="BP34" s="20">
        <f t="shared" si="8"/>
        <v>-15571.209999999992</v>
      </c>
      <c r="BQ34" s="20">
        <f t="shared" si="8"/>
        <v>-2501.8500000000004</v>
      </c>
      <c r="BR34" s="20">
        <f t="shared" si="8"/>
        <v>-33453.180000000008</v>
      </c>
      <c r="BS34" s="20">
        <f t="shared" si="8"/>
        <v>-18518.34</v>
      </c>
      <c r="BT34" s="20">
        <f t="shared" si="8"/>
        <v>-68367.200000000012</v>
      </c>
      <c r="BU34" s="20">
        <f t="shared" si="8"/>
        <v>-49523.229999999989</v>
      </c>
      <c r="BV34" s="20">
        <f t="shared" si="8"/>
        <v>-21524.21</v>
      </c>
      <c r="BW34" s="20">
        <f t="shared" si="8"/>
        <v>-48789.310000000005</v>
      </c>
      <c r="BX34" s="20">
        <f t="shared" si="8"/>
        <v>-17689.540000000005</v>
      </c>
      <c r="BY34" s="17">
        <f t="shared" si="3"/>
        <v>-304001.7</v>
      </c>
      <c r="BZ34" s="17">
        <f t="shared" si="4"/>
        <v>-15200.08</v>
      </c>
      <c r="CA34" s="17">
        <f t="shared" si="5"/>
        <v>-84043.680000000037</v>
      </c>
      <c r="CB34" s="17">
        <f t="shared" si="6"/>
        <v>-403245.46</v>
      </c>
    </row>
    <row r="35" spans="1:80" x14ac:dyDescent="0.25">
      <c r="A35" t="str">
        <f t="shared" si="0"/>
        <v>CNRL.CNR5</v>
      </c>
      <c r="B35" s="1" t="s">
        <v>59</v>
      </c>
      <c r="C35" s="1" t="s">
        <v>60</v>
      </c>
      <c r="D35" s="1" t="s">
        <v>60</v>
      </c>
      <c r="E35" s="17">
        <v>618.4699999999948</v>
      </c>
      <c r="F35" s="17">
        <v>1136.589999999982</v>
      </c>
      <c r="G35" s="17">
        <v>0</v>
      </c>
      <c r="H35" s="17">
        <v>0</v>
      </c>
      <c r="I35" s="17">
        <v>0</v>
      </c>
      <c r="J35" s="17">
        <v>377.42999999999665</v>
      </c>
      <c r="K35" s="17">
        <v>116.67000000000007</v>
      </c>
      <c r="L35" s="17">
        <v>380.90000000000146</v>
      </c>
      <c r="M35" s="17">
        <v>57.879999999999654</v>
      </c>
      <c r="N35" s="17">
        <v>172.13000000000102</v>
      </c>
      <c r="O35" s="17">
        <v>149.35000000000036</v>
      </c>
      <c r="P35" s="17">
        <v>88.539999999999964</v>
      </c>
      <c r="Q35" s="20">
        <v>30.930000000000007</v>
      </c>
      <c r="R35" s="20">
        <v>56.830000000000041</v>
      </c>
      <c r="S35" s="20">
        <v>0</v>
      </c>
      <c r="T35" s="20">
        <v>0</v>
      </c>
      <c r="U35" s="20">
        <v>0</v>
      </c>
      <c r="V35" s="20">
        <v>18.870000000000005</v>
      </c>
      <c r="W35" s="20">
        <v>5.8300000000000125</v>
      </c>
      <c r="X35" s="20">
        <v>19.039999999999964</v>
      </c>
      <c r="Y35" s="20">
        <v>2.8900000000000006</v>
      </c>
      <c r="Z35" s="20">
        <v>8.6099999999999852</v>
      </c>
      <c r="AA35" s="20">
        <v>7.460000000000008</v>
      </c>
      <c r="AB35" s="20">
        <v>4.4299999999999926</v>
      </c>
      <c r="AC35" s="17">
        <v>168.40999999999985</v>
      </c>
      <c r="AD35" s="17">
        <v>306.84999999999991</v>
      </c>
      <c r="AE35" s="17">
        <v>0</v>
      </c>
      <c r="AF35" s="17">
        <v>0</v>
      </c>
      <c r="AG35" s="17">
        <v>0</v>
      </c>
      <c r="AH35" s="17">
        <v>98.480000000000018</v>
      </c>
      <c r="AI35" s="17">
        <v>30.17999999999995</v>
      </c>
      <c r="AJ35" s="17">
        <v>97.630000000000109</v>
      </c>
      <c r="AK35" s="17">
        <v>14.700000000000045</v>
      </c>
      <c r="AL35" s="17">
        <v>43.329999999999927</v>
      </c>
      <c r="AM35" s="17">
        <v>37.25</v>
      </c>
      <c r="AN35" s="17">
        <v>21.879999999999995</v>
      </c>
      <c r="AO35" s="20">
        <f t="shared" si="7"/>
        <v>817.80999999999472</v>
      </c>
      <c r="AP35" s="20">
        <f t="shared" si="7"/>
        <v>1500.2699999999818</v>
      </c>
      <c r="AQ35" s="20">
        <f t="shared" si="7"/>
        <v>0</v>
      </c>
      <c r="AR35" s="20">
        <f t="shared" si="7"/>
        <v>0</v>
      </c>
      <c r="AS35" s="20">
        <f t="shared" si="7"/>
        <v>0</v>
      </c>
      <c r="AT35" s="20">
        <f t="shared" si="7"/>
        <v>494.77999999999668</v>
      </c>
      <c r="AU35" s="20">
        <f t="shared" si="7"/>
        <v>152.68000000000004</v>
      </c>
      <c r="AV35" s="20">
        <f t="shared" si="7"/>
        <v>497.57000000000153</v>
      </c>
      <c r="AW35" s="20">
        <f t="shared" si="7"/>
        <v>75.4699999999997</v>
      </c>
      <c r="AX35" s="20">
        <f t="shared" si="7"/>
        <v>224.07000000000093</v>
      </c>
      <c r="AY35" s="20">
        <f t="shared" si="7"/>
        <v>194.06000000000037</v>
      </c>
      <c r="AZ35" s="20">
        <f t="shared" si="7"/>
        <v>114.84999999999995</v>
      </c>
      <c r="BA35" s="17">
        <v>10.27</v>
      </c>
      <c r="BB35" s="17">
        <v>18.87</v>
      </c>
      <c r="BC35" s="17">
        <v>0</v>
      </c>
      <c r="BD35" s="17">
        <v>0</v>
      </c>
      <c r="BE35" s="17">
        <v>0</v>
      </c>
      <c r="BF35" s="17">
        <v>6.27</v>
      </c>
      <c r="BG35" s="17">
        <v>1.94</v>
      </c>
      <c r="BH35" s="17">
        <v>6.32</v>
      </c>
      <c r="BI35" s="17">
        <v>0.96</v>
      </c>
      <c r="BJ35" s="17">
        <v>2.86</v>
      </c>
      <c r="BK35" s="17">
        <v>2.48</v>
      </c>
      <c r="BL35" s="17">
        <v>1.47</v>
      </c>
      <c r="BM35" s="20">
        <f t="shared" si="8"/>
        <v>828.0799999999947</v>
      </c>
      <c r="BN35" s="20">
        <f t="shared" si="8"/>
        <v>1519.1399999999817</v>
      </c>
      <c r="BO35" s="20">
        <f t="shared" si="8"/>
        <v>0</v>
      </c>
      <c r="BP35" s="20">
        <f t="shared" si="8"/>
        <v>0</v>
      </c>
      <c r="BQ35" s="20">
        <f t="shared" si="8"/>
        <v>0</v>
      </c>
      <c r="BR35" s="20">
        <f t="shared" si="8"/>
        <v>501.04999999999666</v>
      </c>
      <c r="BS35" s="20">
        <f t="shared" si="8"/>
        <v>154.62000000000003</v>
      </c>
      <c r="BT35" s="20">
        <f t="shared" si="8"/>
        <v>503.89000000000152</v>
      </c>
      <c r="BU35" s="20">
        <f t="shared" si="8"/>
        <v>76.429999999999694</v>
      </c>
      <c r="BV35" s="20">
        <f t="shared" si="8"/>
        <v>226.93000000000094</v>
      </c>
      <c r="BW35" s="20">
        <f t="shared" si="8"/>
        <v>196.54000000000036</v>
      </c>
      <c r="BX35" s="20">
        <f t="shared" si="8"/>
        <v>116.31999999999995</v>
      </c>
      <c r="BY35" s="17">
        <f t="shared" si="3"/>
        <v>3097.9599999999759</v>
      </c>
      <c r="BZ35" s="17">
        <f t="shared" si="4"/>
        <v>154.89000000000004</v>
      </c>
      <c r="CA35" s="17">
        <f t="shared" si="5"/>
        <v>870.15</v>
      </c>
      <c r="CB35" s="17">
        <f t="shared" si="6"/>
        <v>4122.9999999999754</v>
      </c>
    </row>
    <row r="36" spans="1:80" x14ac:dyDescent="0.25">
      <c r="A36" t="str">
        <f t="shared" si="0"/>
        <v>VQW.CR1</v>
      </c>
      <c r="B36" s="1" t="s">
        <v>29</v>
      </c>
      <c r="C36" s="1" t="s">
        <v>61</v>
      </c>
      <c r="D36" s="1" t="s">
        <v>61</v>
      </c>
      <c r="E36" s="17">
        <v>254.23999999999796</v>
      </c>
      <c r="F36" s="17">
        <v>201.36999999999898</v>
      </c>
      <c r="G36" s="17">
        <v>108.09000000000196</v>
      </c>
      <c r="H36" s="17">
        <v>203.68000000000029</v>
      </c>
      <c r="I36" s="17">
        <v>69.900000000000546</v>
      </c>
      <c r="J36" s="17">
        <v>285.32999999999811</v>
      </c>
      <c r="K36" s="17">
        <v>118.03000000000065</v>
      </c>
      <c r="L36" s="17">
        <v>426.33000000000175</v>
      </c>
      <c r="M36" s="17">
        <v>244.86999999999534</v>
      </c>
      <c r="N36" s="17">
        <v>179.03999999999724</v>
      </c>
      <c r="O36" s="17">
        <v>621.85999999999331</v>
      </c>
      <c r="P36" s="17">
        <v>290.51000000000204</v>
      </c>
      <c r="Q36" s="20">
        <v>12.710000000000036</v>
      </c>
      <c r="R36" s="20">
        <v>10.07000000000005</v>
      </c>
      <c r="S36" s="20">
        <v>5.4000000000000341</v>
      </c>
      <c r="T36" s="20">
        <v>10.190000000000055</v>
      </c>
      <c r="U36" s="20">
        <v>3.5</v>
      </c>
      <c r="V36" s="20">
        <v>14.259999999999991</v>
      </c>
      <c r="W36" s="20">
        <v>5.9099999999999682</v>
      </c>
      <c r="X36" s="20">
        <v>21.310000000000173</v>
      </c>
      <c r="Y36" s="20">
        <v>12.25</v>
      </c>
      <c r="Z36" s="20">
        <v>8.9500000000000455</v>
      </c>
      <c r="AA36" s="20">
        <v>31.090000000000146</v>
      </c>
      <c r="AB36" s="20">
        <v>14.519999999999982</v>
      </c>
      <c r="AC36" s="17">
        <v>69.230000000000473</v>
      </c>
      <c r="AD36" s="17">
        <v>54.360000000000582</v>
      </c>
      <c r="AE36" s="17">
        <v>28.950000000000273</v>
      </c>
      <c r="AF36" s="17">
        <v>54.079999999999927</v>
      </c>
      <c r="AG36" s="17">
        <v>18.409999999999854</v>
      </c>
      <c r="AH36" s="17">
        <v>74.449999999999818</v>
      </c>
      <c r="AI36" s="17">
        <v>30.529999999999973</v>
      </c>
      <c r="AJ36" s="17">
        <v>109.28999999999996</v>
      </c>
      <c r="AK36" s="17">
        <v>62.199999999999818</v>
      </c>
      <c r="AL36" s="17">
        <v>45.069999999999709</v>
      </c>
      <c r="AM36" s="17">
        <v>155.10000000000036</v>
      </c>
      <c r="AN36" s="17">
        <v>71.789999999999964</v>
      </c>
      <c r="AO36" s="20">
        <f t="shared" si="7"/>
        <v>336.17999999999847</v>
      </c>
      <c r="AP36" s="20">
        <f t="shared" si="7"/>
        <v>265.79999999999961</v>
      </c>
      <c r="AQ36" s="20">
        <f t="shared" si="7"/>
        <v>142.44000000000227</v>
      </c>
      <c r="AR36" s="20">
        <f t="shared" si="7"/>
        <v>267.95000000000027</v>
      </c>
      <c r="AS36" s="20">
        <f t="shared" si="7"/>
        <v>91.8100000000004</v>
      </c>
      <c r="AT36" s="20">
        <f t="shared" si="7"/>
        <v>374.03999999999792</v>
      </c>
      <c r="AU36" s="20">
        <f t="shared" si="7"/>
        <v>154.4700000000006</v>
      </c>
      <c r="AV36" s="20">
        <f t="shared" si="7"/>
        <v>556.93000000000188</v>
      </c>
      <c r="AW36" s="20">
        <f t="shared" si="7"/>
        <v>319.31999999999516</v>
      </c>
      <c r="AX36" s="20">
        <f t="shared" si="7"/>
        <v>233.05999999999699</v>
      </c>
      <c r="AY36" s="20">
        <f t="shared" si="7"/>
        <v>808.04999999999382</v>
      </c>
      <c r="AZ36" s="20">
        <f t="shared" si="7"/>
        <v>376.82000000000198</v>
      </c>
      <c r="BA36" s="17">
        <v>4.22</v>
      </c>
      <c r="BB36" s="17">
        <v>3.34</v>
      </c>
      <c r="BC36" s="17">
        <v>1.79</v>
      </c>
      <c r="BD36" s="17">
        <v>3.38</v>
      </c>
      <c r="BE36" s="17">
        <v>1.1599999999999999</v>
      </c>
      <c r="BF36" s="17">
        <v>4.74</v>
      </c>
      <c r="BG36" s="17">
        <v>1.96</v>
      </c>
      <c r="BH36" s="17">
        <v>7.08</v>
      </c>
      <c r="BI36" s="17">
        <v>4.07</v>
      </c>
      <c r="BJ36" s="17">
        <v>2.97</v>
      </c>
      <c r="BK36" s="17">
        <v>10.32</v>
      </c>
      <c r="BL36" s="17">
        <v>4.82</v>
      </c>
      <c r="BM36" s="20">
        <f t="shared" si="8"/>
        <v>340.3999999999985</v>
      </c>
      <c r="BN36" s="20">
        <f t="shared" si="8"/>
        <v>269.13999999999959</v>
      </c>
      <c r="BO36" s="20">
        <f t="shared" si="8"/>
        <v>144.23000000000226</v>
      </c>
      <c r="BP36" s="20">
        <f t="shared" si="8"/>
        <v>271.33000000000027</v>
      </c>
      <c r="BQ36" s="20">
        <f t="shared" si="8"/>
        <v>92.970000000000397</v>
      </c>
      <c r="BR36" s="20">
        <f t="shared" si="8"/>
        <v>378.77999999999793</v>
      </c>
      <c r="BS36" s="20">
        <f t="shared" si="8"/>
        <v>156.4300000000006</v>
      </c>
      <c r="BT36" s="20">
        <f t="shared" si="8"/>
        <v>564.01000000000192</v>
      </c>
      <c r="BU36" s="20">
        <f t="shared" si="8"/>
        <v>323.38999999999515</v>
      </c>
      <c r="BV36" s="20">
        <f t="shared" si="8"/>
        <v>236.02999999999699</v>
      </c>
      <c r="BW36" s="20">
        <f t="shared" si="8"/>
        <v>818.36999999999387</v>
      </c>
      <c r="BX36" s="20">
        <f t="shared" si="8"/>
        <v>381.64000000000198</v>
      </c>
      <c r="BY36" s="17">
        <f t="shared" si="3"/>
        <v>3003.2499999999882</v>
      </c>
      <c r="BZ36" s="17">
        <f t="shared" si="4"/>
        <v>150.16000000000048</v>
      </c>
      <c r="CA36" s="17">
        <f t="shared" si="5"/>
        <v>823.31000000000097</v>
      </c>
      <c r="CB36" s="17">
        <f t="shared" si="6"/>
        <v>3976.7199999999903</v>
      </c>
    </row>
    <row r="37" spans="1:80" x14ac:dyDescent="0.25">
      <c r="A37" t="str">
        <f t="shared" si="0"/>
        <v>CHD.CRE1</v>
      </c>
      <c r="B37" s="1" t="s">
        <v>229</v>
      </c>
      <c r="C37" s="1" t="s">
        <v>217</v>
      </c>
      <c r="D37" s="1" t="s">
        <v>217</v>
      </c>
      <c r="E37" s="17">
        <v>0</v>
      </c>
      <c r="F37" s="17">
        <v>0</v>
      </c>
      <c r="G37" s="17">
        <v>0</v>
      </c>
      <c r="H37" s="17">
        <v>0</v>
      </c>
      <c r="I37" s="17">
        <v>0</v>
      </c>
      <c r="J37" s="17">
        <v>0</v>
      </c>
      <c r="K37" s="17">
        <v>0</v>
      </c>
      <c r="L37" s="17">
        <v>0</v>
      </c>
      <c r="M37" s="17">
        <v>0</v>
      </c>
      <c r="N37" s="17">
        <v>0</v>
      </c>
      <c r="O37" s="17">
        <v>0</v>
      </c>
      <c r="P37" s="17">
        <v>0</v>
      </c>
      <c r="Q37" s="20">
        <v>0</v>
      </c>
      <c r="R37" s="20">
        <v>0</v>
      </c>
      <c r="S37" s="20">
        <v>0</v>
      </c>
      <c r="T37" s="20">
        <v>0</v>
      </c>
      <c r="U37" s="20">
        <v>0</v>
      </c>
      <c r="V37" s="20">
        <v>0</v>
      </c>
      <c r="W37" s="20">
        <v>0</v>
      </c>
      <c r="X37" s="20">
        <v>0</v>
      </c>
      <c r="Y37" s="20">
        <v>0</v>
      </c>
      <c r="Z37" s="20">
        <v>0</v>
      </c>
      <c r="AA37" s="20">
        <v>0</v>
      </c>
      <c r="AB37" s="20">
        <v>0</v>
      </c>
      <c r="AC37" s="17">
        <v>0</v>
      </c>
      <c r="AD37" s="17">
        <v>0</v>
      </c>
      <c r="AE37" s="17">
        <v>0</v>
      </c>
      <c r="AF37" s="17">
        <v>0</v>
      </c>
      <c r="AG37" s="17">
        <v>0</v>
      </c>
      <c r="AH37" s="17">
        <v>0</v>
      </c>
      <c r="AI37" s="17">
        <v>0</v>
      </c>
      <c r="AJ37" s="17">
        <v>0</v>
      </c>
      <c r="AK37" s="17">
        <v>0</v>
      </c>
      <c r="AL37" s="17">
        <v>0</v>
      </c>
      <c r="AM37" s="17">
        <v>0</v>
      </c>
      <c r="AN37" s="17">
        <v>0</v>
      </c>
      <c r="AO37" s="20">
        <f t="shared" si="7"/>
        <v>0</v>
      </c>
      <c r="AP37" s="20">
        <f t="shared" si="7"/>
        <v>0</v>
      </c>
      <c r="AQ37" s="20">
        <f t="shared" si="7"/>
        <v>0</v>
      </c>
      <c r="AR37" s="20">
        <f t="shared" si="7"/>
        <v>0</v>
      </c>
      <c r="AS37" s="20">
        <f t="shared" si="7"/>
        <v>0</v>
      </c>
      <c r="AT37" s="20">
        <f t="shared" si="7"/>
        <v>0</v>
      </c>
      <c r="AU37" s="20">
        <f t="shared" si="7"/>
        <v>0</v>
      </c>
      <c r="AV37" s="20">
        <f t="shared" si="7"/>
        <v>0</v>
      </c>
      <c r="AW37" s="20">
        <f t="shared" si="7"/>
        <v>0</v>
      </c>
      <c r="AX37" s="20">
        <f t="shared" si="7"/>
        <v>0</v>
      </c>
      <c r="AY37" s="20">
        <f t="shared" si="7"/>
        <v>0</v>
      </c>
      <c r="AZ37" s="20">
        <f t="shared" si="7"/>
        <v>0</v>
      </c>
      <c r="BA37" s="17">
        <v>0</v>
      </c>
      <c r="BB37" s="17">
        <v>0</v>
      </c>
      <c r="BC37" s="17">
        <v>0</v>
      </c>
      <c r="BD37" s="17">
        <v>0</v>
      </c>
      <c r="BE37" s="17">
        <v>0</v>
      </c>
      <c r="BF37" s="17">
        <v>0</v>
      </c>
      <c r="BG37" s="17">
        <v>0</v>
      </c>
      <c r="BH37" s="17">
        <v>0</v>
      </c>
      <c r="BI37" s="17">
        <v>0</v>
      </c>
      <c r="BJ37" s="17">
        <v>0</v>
      </c>
      <c r="BK37" s="17">
        <v>0</v>
      </c>
      <c r="BL37" s="17">
        <v>0</v>
      </c>
      <c r="BM37" s="20">
        <f t="shared" si="8"/>
        <v>0</v>
      </c>
      <c r="BN37" s="20">
        <f t="shared" si="8"/>
        <v>0</v>
      </c>
      <c r="BO37" s="20">
        <f t="shared" si="8"/>
        <v>0</v>
      </c>
      <c r="BP37" s="20">
        <f t="shared" si="8"/>
        <v>0</v>
      </c>
      <c r="BQ37" s="20">
        <f t="shared" si="8"/>
        <v>0</v>
      </c>
      <c r="BR37" s="20">
        <f t="shared" si="8"/>
        <v>0</v>
      </c>
      <c r="BS37" s="20">
        <f t="shared" si="8"/>
        <v>0</v>
      </c>
      <c r="BT37" s="20">
        <f t="shared" si="8"/>
        <v>0</v>
      </c>
      <c r="BU37" s="20">
        <f t="shared" si="8"/>
        <v>0</v>
      </c>
      <c r="BV37" s="20">
        <f t="shared" si="8"/>
        <v>0</v>
      </c>
      <c r="BW37" s="20">
        <f t="shared" si="8"/>
        <v>0</v>
      </c>
      <c r="BX37" s="20">
        <f t="shared" si="8"/>
        <v>0</v>
      </c>
      <c r="BY37" s="17">
        <f t="shared" si="3"/>
        <v>0</v>
      </c>
      <c r="BZ37" s="17">
        <f t="shared" si="4"/>
        <v>0</v>
      </c>
      <c r="CA37" s="17">
        <f t="shared" si="5"/>
        <v>0</v>
      </c>
      <c r="CB37" s="17">
        <f t="shared" si="6"/>
        <v>0</v>
      </c>
    </row>
    <row r="38" spans="1:80" x14ac:dyDescent="0.25">
      <c r="A38" t="str">
        <f>B38&amp;"."&amp;IF(D38="CES1/CES2",C38,IF(C38="CRE1/CRE2",C38,D38))</f>
        <v>CHD.CRE2</v>
      </c>
      <c r="B38" s="1" t="s">
        <v>229</v>
      </c>
      <c r="C38" s="1" t="s">
        <v>218</v>
      </c>
      <c r="D38" s="1" t="s">
        <v>218</v>
      </c>
      <c r="E38" s="17">
        <v>0</v>
      </c>
      <c r="F38" s="17">
        <v>0</v>
      </c>
      <c r="G38" s="17">
        <v>0</v>
      </c>
      <c r="H38" s="17">
        <v>0</v>
      </c>
      <c r="I38" s="17">
        <v>0</v>
      </c>
      <c r="J38" s="17">
        <v>0</v>
      </c>
      <c r="K38" s="17">
        <v>0</v>
      </c>
      <c r="L38" s="17">
        <v>0</v>
      </c>
      <c r="M38" s="17">
        <v>0</v>
      </c>
      <c r="N38" s="17">
        <v>0</v>
      </c>
      <c r="O38" s="17">
        <v>0</v>
      </c>
      <c r="P38" s="17">
        <v>0</v>
      </c>
      <c r="Q38" s="20">
        <v>0</v>
      </c>
      <c r="R38" s="20">
        <v>0</v>
      </c>
      <c r="S38" s="20">
        <v>0</v>
      </c>
      <c r="T38" s="20">
        <v>0</v>
      </c>
      <c r="U38" s="20">
        <v>0</v>
      </c>
      <c r="V38" s="20">
        <v>0</v>
      </c>
      <c r="W38" s="20">
        <v>0</v>
      </c>
      <c r="X38" s="20">
        <v>0</v>
      </c>
      <c r="Y38" s="20">
        <v>0</v>
      </c>
      <c r="Z38" s="20">
        <v>0</v>
      </c>
      <c r="AA38" s="20">
        <v>0</v>
      </c>
      <c r="AB38" s="20">
        <v>0</v>
      </c>
      <c r="AC38" s="17">
        <v>0</v>
      </c>
      <c r="AD38" s="17">
        <v>0</v>
      </c>
      <c r="AE38" s="17">
        <v>0</v>
      </c>
      <c r="AF38" s="17">
        <v>0</v>
      </c>
      <c r="AG38" s="17">
        <v>0</v>
      </c>
      <c r="AH38" s="17">
        <v>0</v>
      </c>
      <c r="AI38" s="17">
        <v>0</v>
      </c>
      <c r="AJ38" s="17">
        <v>0</v>
      </c>
      <c r="AK38" s="17">
        <v>0</v>
      </c>
      <c r="AL38" s="17">
        <v>0</v>
      </c>
      <c r="AM38" s="17">
        <v>0</v>
      </c>
      <c r="AN38" s="17">
        <v>0</v>
      </c>
      <c r="AO38" s="20">
        <f t="shared" si="7"/>
        <v>0</v>
      </c>
      <c r="AP38" s="20">
        <f t="shared" si="7"/>
        <v>0</v>
      </c>
      <c r="AQ38" s="20">
        <f t="shared" si="7"/>
        <v>0</v>
      </c>
      <c r="AR38" s="20">
        <f t="shared" si="7"/>
        <v>0</v>
      </c>
      <c r="AS38" s="20">
        <f t="shared" si="7"/>
        <v>0</v>
      </c>
      <c r="AT38" s="20">
        <f t="shared" si="7"/>
        <v>0</v>
      </c>
      <c r="AU38" s="20">
        <f t="shared" si="7"/>
        <v>0</v>
      </c>
      <c r="AV38" s="20">
        <f t="shared" si="7"/>
        <v>0</v>
      </c>
      <c r="AW38" s="20">
        <f t="shared" si="7"/>
        <v>0</v>
      </c>
      <c r="AX38" s="20">
        <f t="shared" si="7"/>
        <v>0</v>
      </c>
      <c r="AY38" s="20">
        <f t="shared" si="7"/>
        <v>0</v>
      </c>
      <c r="AZ38" s="20">
        <f t="shared" si="7"/>
        <v>0</v>
      </c>
      <c r="BA38" s="17">
        <v>0</v>
      </c>
      <c r="BB38" s="17">
        <v>0</v>
      </c>
      <c r="BC38" s="17">
        <v>0</v>
      </c>
      <c r="BD38" s="17">
        <v>0</v>
      </c>
      <c r="BE38" s="17">
        <v>0</v>
      </c>
      <c r="BF38" s="17">
        <v>0</v>
      </c>
      <c r="BG38" s="17">
        <v>0</v>
      </c>
      <c r="BH38" s="17">
        <v>0</v>
      </c>
      <c r="BI38" s="17">
        <v>0</v>
      </c>
      <c r="BJ38" s="17">
        <v>0</v>
      </c>
      <c r="BK38" s="17">
        <v>0</v>
      </c>
      <c r="BL38" s="17">
        <v>0</v>
      </c>
      <c r="BM38" s="20">
        <f t="shared" si="8"/>
        <v>0</v>
      </c>
      <c r="BN38" s="20">
        <f t="shared" si="8"/>
        <v>0</v>
      </c>
      <c r="BO38" s="20">
        <f t="shared" si="8"/>
        <v>0</v>
      </c>
      <c r="BP38" s="20">
        <f t="shared" si="8"/>
        <v>0</v>
      </c>
      <c r="BQ38" s="20">
        <f t="shared" si="8"/>
        <v>0</v>
      </c>
      <c r="BR38" s="20">
        <f t="shared" si="8"/>
        <v>0</v>
      </c>
      <c r="BS38" s="20">
        <f t="shared" si="8"/>
        <v>0</v>
      </c>
      <c r="BT38" s="20">
        <f t="shared" si="8"/>
        <v>0</v>
      </c>
      <c r="BU38" s="20">
        <f t="shared" si="8"/>
        <v>0</v>
      </c>
      <c r="BV38" s="20">
        <f t="shared" si="8"/>
        <v>0</v>
      </c>
      <c r="BW38" s="20">
        <f t="shared" si="8"/>
        <v>0</v>
      </c>
      <c r="BX38" s="20">
        <f t="shared" si="8"/>
        <v>0</v>
      </c>
      <c r="BY38" s="17">
        <f t="shared" si="3"/>
        <v>0</v>
      </c>
      <c r="BZ38" s="17">
        <f t="shared" si="4"/>
        <v>0</v>
      </c>
      <c r="CA38" s="17">
        <f t="shared" si="5"/>
        <v>0</v>
      </c>
      <c r="CB38" s="17">
        <f t="shared" si="6"/>
        <v>0</v>
      </c>
    </row>
    <row r="39" spans="1:80" x14ac:dyDescent="0.25">
      <c r="A39" t="str">
        <f t="shared" ref="A39:A102" si="9">B39&amp;"."&amp;IF(D39="CES1/CES2",C39,IF(C39="CRE1/CRE2",C39,D39))</f>
        <v>CHD.CRE3</v>
      </c>
      <c r="B39" s="1" t="s">
        <v>229</v>
      </c>
      <c r="C39" s="1" t="s">
        <v>62</v>
      </c>
      <c r="D39" s="1" t="s">
        <v>62</v>
      </c>
      <c r="E39" s="17">
        <v>245.43999999999869</v>
      </c>
      <c r="F39" s="17">
        <v>231.95999999999913</v>
      </c>
      <c r="G39" s="17">
        <v>135.86000000000058</v>
      </c>
      <c r="H39" s="17">
        <v>220.42000000000189</v>
      </c>
      <c r="I39" s="17">
        <v>81.710000000000946</v>
      </c>
      <c r="J39" s="17">
        <v>367.95999999999913</v>
      </c>
      <c r="K39" s="17">
        <v>161.46000000000095</v>
      </c>
      <c r="L39" s="17">
        <v>458.17999999999302</v>
      </c>
      <c r="M39" s="17">
        <v>283.34000000000378</v>
      </c>
      <c r="N39" s="17">
        <v>186.48999999999796</v>
      </c>
      <c r="O39" s="17">
        <v>615.37000000000262</v>
      </c>
      <c r="P39" s="17">
        <v>309.54000000000087</v>
      </c>
      <c r="Q39" s="20">
        <v>12.269999999999982</v>
      </c>
      <c r="R39" s="20">
        <v>11.590000000000032</v>
      </c>
      <c r="S39" s="20">
        <v>6.7899999999999636</v>
      </c>
      <c r="T39" s="20">
        <v>11.019999999999982</v>
      </c>
      <c r="U39" s="20">
        <v>4.0900000000000034</v>
      </c>
      <c r="V39" s="20">
        <v>18.399999999999977</v>
      </c>
      <c r="W39" s="20">
        <v>8.0699999999999932</v>
      </c>
      <c r="X39" s="20">
        <v>22.910000000000082</v>
      </c>
      <c r="Y39" s="20">
        <v>14.170000000000073</v>
      </c>
      <c r="Z39" s="20">
        <v>9.3199999999999932</v>
      </c>
      <c r="AA39" s="20">
        <v>30.769999999999982</v>
      </c>
      <c r="AB39" s="20">
        <v>15.480000000000018</v>
      </c>
      <c r="AC39" s="17">
        <v>66.829999999999927</v>
      </c>
      <c r="AD39" s="17">
        <v>62.619999999999891</v>
      </c>
      <c r="AE39" s="17">
        <v>36.389999999999873</v>
      </c>
      <c r="AF39" s="17">
        <v>58.5300000000002</v>
      </c>
      <c r="AG39" s="17">
        <v>21.509999999999991</v>
      </c>
      <c r="AH39" s="17">
        <v>96.010000000000218</v>
      </c>
      <c r="AI39" s="17">
        <v>41.769999999999982</v>
      </c>
      <c r="AJ39" s="17">
        <v>117.44999999999982</v>
      </c>
      <c r="AK39" s="17">
        <v>71.9699999999998</v>
      </c>
      <c r="AL39" s="17">
        <v>46.940000000000055</v>
      </c>
      <c r="AM39" s="17">
        <v>153.47999999999956</v>
      </c>
      <c r="AN39" s="17">
        <v>76.5</v>
      </c>
      <c r="AO39" s="20">
        <f t="shared" si="7"/>
        <v>324.5399999999986</v>
      </c>
      <c r="AP39" s="20">
        <f t="shared" si="7"/>
        <v>306.16999999999905</v>
      </c>
      <c r="AQ39" s="20">
        <f t="shared" si="7"/>
        <v>179.04000000000042</v>
      </c>
      <c r="AR39" s="20">
        <f t="shared" si="7"/>
        <v>289.97000000000207</v>
      </c>
      <c r="AS39" s="20">
        <f t="shared" si="7"/>
        <v>107.31000000000094</v>
      </c>
      <c r="AT39" s="20">
        <f t="shared" si="7"/>
        <v>482.36999999999932</v>
      </c>
      <c r="AU39" s="20">
        <f t="shared" si="7"/>
        <v>211.30000000000092</v>
      </c>
      <c r="AV39" s="20">
        <f t="shared" si="7"/>
        <v>598.53999999999292</v>
      </c>
      <c r="AW39" s="20">
        <f t="shared" si="7"/>
        <v>369.48000000000366</v>
      </c>
      <c r="AX39" s="20">
        <f t="shared" si="7"/>
        <v>242.74999999999801</v>
      </c>
      <c r="AY39" s="20">
        <f t="shared" si="7"/>
        <v>799.62000000000216</v>
      </c>
      <c r="AZ39" s="20">
        <f t="shared" si="7"/>
        <v>401.52000000000089</v>
      </c>
      <c r="BA39" s="17">
        <v>4.07</v>
      </c>
      <c r="BB39" s="17">
        <v>3.85</v>
      </c>
      <c r="BC39" s="17">
        <v>2.2599999999999998</v>
      </c>
      <c r="BD39" s="17">
        <v>3.66</v>
      </c>
      <c r="BE39" s="17">
        <v>1.36</v>
      </c>
      <c r="BF39" s="17">
        <v>6.11</v>
      </c>
      <c r="BG39" s="17">
        <v>2.68</v>
      </c>
      <c r="BH39" s="17">
        <v>7.61</v>
      </c>
      <c r="BI39" s="17">
        <v>4.7</v>
      </c>
      <c r="BJ39" s="17">
        <v>3.1</v>
      </c>
      <c r="BK39" s="17">
        <v>10.220000000000001</v>
      </c>
      <c r="BL39" s="17">
        <v>5.14</v>
      </c>
      <c r="BM39" s="20">
        <f t="shared" si="8"/>
        <v>328.60999999999859</v>
      </c>
      <c r="BN39" s="20">
        <f t="shared" si="8"/>
        <v>310.01999999999907</v>
      </c>
      <c r="BO39" s="20">
        <f t="shared" si="8"/>
        <v>181.30000000000041</v>
      </c>
      <c r="BP39" s="20">
        <f t="shared" si="8"/>
        <v>293.6300000000021</v>
      </c>
      <c r="BQ39" s="20">
        <f t="shared" si="8"/>
        <v>108.67000000000094</v>
      </c>
      <c r="BR39" s="20">
        <f t="shared" si="8"/>
        <v>488.47999999999934</v>
      </c>
      <c r="BS39" s="20">
        <f t="shared" si="8"/>
        <v>213.98000000000093</v>
      </c>
      <c r="BT39" s="20">
        <f t="shared" si="8"/>
        <v>606.14999999999293</v>
      </c>
      <c r="BU39" s="20">
        <f t="shared" si="8"/>
        <v>374.18000000000364</v>
      </c>
      <c r="BV39" s="20">
        <f t="shared" si="8"/>
        <v>245.849999999998</v>
      </c>
      <c r="BW39" s="20">
        <f t="shared" si="8"/>
        <v>809.84000000000219</v>
      </c>
      <c r="BX39" s="20">
        <f t="shared" si="8"/>
        <v>406.66000000000088</v>
      </c>
      <c r="BY39" s="17">
        <f t="shared" si="3"/>
        <v>3297.7299999999996</v>
      </c>
      <c r="BZ39" s="17">
        <f t="shared" si="4"/>
        <v>164.88000000000008</v>
      </c>
      <c r="CA39" s="17">
        <f t="shared" si="5"/>
        <v>904.75999999999942</v>
      </c>
      <c r="CB39" s="17">
        <f t="shared" si="6"/>
        <v>4367.369999999999</v>
      </c>
    </row>
    <row r="40" spans="1:80" x14ac:dyDescent="0.25">
      <c r="A40" t="str">
        <f t="shared" si="9"/>
        <v>EGPI.CRS1</v>
      </c>
      <c r="B40" s="1" t="s">
        <v>65</v>
      </c>
      <c r="C40" s="1" t="s">
        <v>66</v>
      </c>
      <c r="D40" s="1" t="s">
        <v>66</v>
      </c>
      <c r="E40" s="17">
        <v>659.18999999999505</v>
      </c>
      <c r="F40" s="17">
        <v>1693.5199999999895</v>
      </c>
      <c r="G40" s="17">
        <v>525.63000000000466</v>
      </c>
      <c r="H40" s="17">
        <v>509.41999999999098</v>
      </c>
      <c r="I40" s="17">
        <v>245.68000000000393</v>
      </c>
      <c r="J40" s="17">
        <v>836.62000000000262</v>
      </c>
      <c r="K40" s="17">
        <v>513.94000000000233</v>
      </c>
      <c r="L40" s="17">
        <v>1568.3099999999977</v>
      </c>
      <c r="M40" s="17">
        <v>1412.7499999999927</v>
      </c>
      <c r="N40" s="17">
        <v>809.07000000000698</v>
      </c>
      <c r="O40" s="17">
        <v>1232.4799999999959</v>
      </c>
      <c r="P40" s="17">
        <v>419.52999999999156</v>
      </c>
      <c r="Q40" s="20">
        <v>32.960000000000036</v>
      </c>
      <c r="R40" s="20">
        <v>84.679999999999382</v>
      </c>
      <c r="S40" s="20">
        <v>26.279999999999973</v>
      </c>
      <c r="T40" s="20">
        <v>25.470000000000027</v>
      </c>
      <c r="U40" s="20">
        <v>12.279999999999973</v>
      </c>
      <c r="V40" s="20">
        <v>41.829999999999927</v>
      </c>
      <c r="W40" s="20">
        <v>25.700000000000045</v>
      </c>
      <c r="X40" s="20">
        <v>78.420000000000073</v>
      </c>
      <c r="Y40" s="20">
        <v>70.639999999999873</v>
      </c>
      <c r="Z40" s="20">
        <v>40.459999999999809</v>
      </c>
      <c r="AA40" s="20">
        <v>61.620000000000346</v>
      </c>
      <c r="AB40" s="20">
        <v>20.970000000000027</v>
      </c>
      <c r="AC40" s="17">
        <v>179.5</v>
      </c>
      <c r="AD40" s="17">
        <v>457.20000000000073</v>
      </c>
      <c r="AE40" s="17">
        <v>140.78999999999905</v>
      </c>
      <c r="AF40" s="17">
        <v>135.26000000000022</v>
      </c>
      <c r="AG40" s="17">
        <v>64.680000000000291</v>
      </c>
      <c r="AH40" s="17">
        <v>218.30000000000109</v>
      </c>
      <c r="AI40" s="17">
        <v>132.94999999999982</v>
      </c>
      <c r="AJ40" s="17">
        <v>402.02000000000044</v>
      </c>
      <c r="AK40" s="17">
        <v>358.84000000000015</v>
      </c>
      <c r="AL40" s="17">
        <v>203.68000000000029</v>
      </c>
      <c r="AM40" s="17">
        <v>307.3799999999992</v>
      </c>
      <c r="AN40" s="17">
        <v>103.67999999999938</v>
      </c>
      <c r="AO40" s="20">
        <f t="shared" si="7"/>
        <v>871.64999999999509</v>
      </c>
      <c r="AP40" s="20">
        <f t="shared" si="7"/>
        <v>2235.3999999999896</v>
      </c>
      <c r="AQ40" s="20">
        <f t="shared" si="7"/>
        <v>692.70000000000368</v>
      </c>
      <c r="AR40" s="20">
        <f t="shared" si="7"/>
        <v>670.14999999999122</v>
      </c>
      <c r="AS40" s="20">
        <f t="shared" si="7"/>
        <v>322.64000000000419</v>
      </c>
      <c r="AT40" s="20">
        <f t="shared" si="7"/>
        <v>1096.7500000000036</v>
      </c>
      <c r="AU40" s="20">
        <f t="shared" si="7"/>
        <v>672.59000000000219</v>
      </c>
      <c r="AV40" s="20">
        <f t="shared" si="7"/>
        <v>2048.7499999999982</v>
      </c>
      <c r="AW40" s="20">
        <f t="shared" si="7"/>
        <v>1842.2299999999927</v>
      </c>
      <c r="AX40" s="20">
        <f t="shared" si="7"/>
        <v>1053.2100000000071</v>
      </c>
      <c r="AY40" s="20">
        <f t="shared" si="7"/>
        <v>1601.4799999999955</v>
      </c>
      <c r="AZ40" s="20">
        <f t="shared" si="7"/>
        <v>544.17999999999097</v>
      </c>
      <c r="BA40" s="17">
        <v>10.94</v>
      </c>
      <c r="BB40" s="17">
        <v>28.12</v>
      </c>
      <c r="BC40" s="17">
        <v>8.73</v>
      </c>
      <c r="BD40" s="17">
        <v>8.4600000000000009</v>
      </c>
      <c r="BE40" s="17">
        <v>4.08</v>
      </c>
      <c r="BF40" s="17">
        <v>13.89</v>
      </c>
      <c r="BG40" s="17">
        <v>8.5299999999999994</v>
      </c>
      <c r="BH40" s="17">
        <v>26.04</v>
      </c>
      <c r="BI40" s="17">
        <v>23.46</v>
      </c>
      <c r="BJ40" s="17">
        <v>13.43</v>
      </c>
      <c r="BK40" s="17">
        <v>20.46</v>
      </c>
      <c r="BL40" s="17">
        <v>6.97</v>
      </c>
      <c r="BM40" s="20">
        <f t="shared" si="8"/>
        <v>882.58999999999514</v>
      </c>
      <c r="BN40" s="20">
        <f t="shared" si="8"/>
        <v>2263.5199999999895</v>
      </c>
      <c r="BO40" s="20">
        <f t="shared" si="8"/>
        <v>701.4300000000037</v>
      </c>
      <c r="BP40" s="20">
        <f t="shared" si="8"/>
        <v>678.60999999999126</v>
      </c>
      <c r="BQ40" s="20">
        <f t="shared" si="8"/>
        <v>326.72000000000418</v>
      </c>
      <c r="BR40" s="20">
        <f t="shared" si="8"/>
        <v>1110.6400000000037</v>
      </c>
      <c r="BS40" s="20">
        <f t="shared" si="8"/>
        <v>681.12000000000216</v>
      </c>
      <c r="BT40" s="20">
        <f t="shared" si="8"/>
        <v>2074.7899999999981</v>
      </c>
      <c r="BU40" s="20">
        <f t="shared" si="8"/>
        <v>1865.6899999999928</v>
      </c>
      <c r="BV40" s="20">
        <f t="shared" si="8"/>
        <v>1066.6400000000071</v>
      </c>
      <c r="BW40" s="20">
        <f t="shared" si="8"/>
        <v>1621.9399999999955</v>
      </c>
      <c r="BX40" s="20">
        <f t="shared" si="8"/>
        <v>551.149999999991</v>
      </c>
      <c r="BY40" s="17">
        <f t="shared" si="3"/>
        <v>10426.139999999974</v>
      </c>
      <c r="BZ40" s="17">
        <f t="shared" si="4"/>
        <v>521.30999999999949</v>
      </c>
      <c r="CA40" s="17">
        <f t="shared" si="5"/>
        <v>2877.3900000000003</v>
      </c>
      <c r="CB40" s="17">
        <f t="shared" si="6"/>
        <v>13824.839999999973</v>
      </c>
    </row>
    <row r="41" spans="1:80" x14ac:dyDescent="0.25">
      <c r="A41" t="str">
        <f t="shared" si="9"/>
        <v>EGPI.CRS2</v>
      </c>
      <c r="B41" s="1" t="s">
        <v>65</v>
      </c>
      <c r="C41" s="1" t="s">
        <v>67</v>
      </c>
      <c r="D41" s="1" t="s">
        <v>67</v>
      </c>
      <c r="E41" s="17">
        <v>842.48999999999796</v>
      </c>
      <c r="F41" s="17">
        <v>2011.070000000007</v>
      </c>
      <c r="G41" s="17">
        <v>626.47000000000116</v>
      </c>
      <c r="H41" s="17">
        <v>540.89000000000669</v>
      </c>
      <c r="I41" s="17">
        <v>285.11000000000058</v>
      </c>
      <c r="J41" s="17">
        <v>962.40999999998894</v>
      </c>
      <c r="K41" s="17">
        <v>830.05000000000291</v>
      </c>
      <c r="L41" s="17">
        <v>1603.7799999999988</v>
      </c>
      <c r="M41" s="17">
        <v>1690.160000000018</v>
      </c>
      <c r="N41" s="17">
        <v>994.27000000000407</v>
      </c>
      <c r="O41" s="17">
        <v>1362.2700000000041</v>
      </c>
      <c r="P41" s="17">
        <v>463.59000000000378</v>
      </c>
      <c r="Q41" s="20">
        <v>42.130000000000109</v>
      </c>
      <c r="R41" s="20">
        <v>100.55000000000018</v>
      </c>
      <c r="S41" s="20">
        <v>31.329999999999927</v>
      </c>
      <c r="T41" s="20">
        <v>27.049999999999955</v>
      </c>
      <c r="U41" s="20">
        <v>14.25</v>
      </c>
      <c r="V41" s="20">
        <v>48.119999999999891</v>
      </c>
      <c r="W41" s="20">
        <v>41.509999999999991</v>
      </c>
      <c r="X41" s="20">
        <v>80.190000000000055</v>
      </c>
      <c r="Y41" s="20">
        <v>84.509999999999764</v>
      </c>
      <c r="Z41" s="20">
        <v>49.710000000000036</v>
      </c>
      <c r="AA41" s="20">
        <v>68.110000000000127</v>
      </c>
      <c r="AB41" s="20">
        <v>23.17999999999995</v>
      </c>
      <c r="AC41" s="17">
        <v>229.42000000000007</v>
      </c>
      <c r="AD41" s="17">
        <v>542.93000000000029</v>
      </c>
      <c r="AE41" s="17">
        <v>167.80999999999949</v>
      </c>
      <c r="AF41" s="17">
        <v>143.61999999999989</v>
      </c>
      <c r="AG41" s="17">
        <v>75.0600000000004</v>
      </c>
      <c r="AH41" s="17">
        <v>251.11999999999898</v>
      </c>
      <c r="AI41" s="17">
        <v>214.71000000000095</v>
      </c>
      <c r="AJ41" s="17">
        <v>411.10000000000036</v>
      </c>
      <c r="AK41" s="17">
        <v>429.28999999999905</v>
      </c>
      <c r="AL41" s="17">
        <v>250.30000000000109</v>
      </c>
      <c r="AM41" s="17">
        <v>339.75</v>
      </c>
      <c r="AN41" s="17">
        <v>114.57999999999993</v>
      </c>
      <c r="AO41" s="20">
        <f t="shared" si="7"/>
        <v>1114.0399999999981</v>
      </c>
      <c r="AP41" s="20">
        <f t="shared" si="7"/>
        <v>2654.5500000000075</v>
      </c>
      <c r="AQ41" s="20">
        <f t="shared" si="7"/>
        <v>825.61000000000058</v>
      </c>
      <c r="AR41" s="20">
        <f t="shared" si="7"/>
        <v>711.56000000000654</v>
      </c>
      <c r="AS41" s="20">
        <f t="shared" si="7"/>
        <v>374.42000000000098</v>
      </c>
      <c r="AT41" s="20">
        <f t="shared" si="7"/>
        <v>1261.6499999999878</v>
      </c>
      <c r="AU41" s="20">
        <f t="shared" si="7"/>
        <v>1086.2700000000038</v>
      </c>
      <c r="AV41" s="20">
        <f t="shared" si="7"/>
        <v>2095.0699999999993</v>
      </c>
      <c r="AW41" s="20">
        <f t="shared" si="7"/>
        <v>2203.9600000000169</v>
      </c>
      <c r="AX41" s="20">
        <f t="shared" si="7"/>
        <v>1294.2800000000052</v>
      </c>
      <c r="AY41" s="20">
        <f t="shared" si="7"/>
        <v>1770.1300000000042</v>
      </c>
      <c r="AZ41" s="20">
        <f t="shared" si="7"/>
        <v>601.35000000000366</v>
      </c>
      <c r="BA41" s="17">
        <v>13.99</v>
      </c>
      <c r="BB41" s="17">
        <v>33.39</v>
      </c>
      <c r="BC41" s="17">
        <v>10.4</v>
      </c>
      <c r="BD41" s="17">
        <v>8.98</v>
      </c>
      <c r="BE41" s="17">
        <v>4.7300000000000004</v>
      </c>
      <c r="BF41" s="17">
        <v>15.98</v>
      </c>
      <c r="BG41" s="17">
        <v>13.78</v>
      </c>
      <c r="BH41" s="17">
        <v>26.63</v>
      </c>
      <c r="BI41" s="17">
        <v>28.06</v>
      </c>
      <c r="BJ41" s="17">
        <v>16.510000000000002</v>
      </c>
      <c r="BK41" s="17">
        <v>22.62</v>
      </c>
      <c r="BL41" s="17">
        <v>7.7</v>
      </c>
      <c r="BM41" s="20">
        <f t="shared" si="8"/>
        <v>1128.0299999999982</v>
      </c>
      <c r="BN41" s="20">
        <f t="shared" si="8"/>
        <v>2687.9400000000073</v>
      </c>
      <c r="BO41" s="20">
        <f t="shared" si="8"/>
        <v>836.01000000000056</v>
      </c>
      <c r="BP41" s="20">
        <f t="shared" si="8"/>
        <v>720.54000000000656</v>
      </c>
      <c r="BQ41" s="20">
        <f t="shared" si="8"/>
        <v>379.150000000001</v>
      </c>
      <c r="BR41" s="20">
        <f t="shared" si="8"/>
        <v>1277.6299999999878</v>
      </c>
      <c r="BS41" s="20">
        <f t="shared" si="8"/>
        <v>1100.0500000000038</v>
      </c>
      <c r="BT41" s="20">
        <f t="shared" si="8"/>
        <v>2121.6999999999994</v>
      </c>
      <c r="BU41" s="20">
        <f t="shared" si="8"/>
        <v>2232.0200000000168</v>
      </c>
      <c r="BV41" s="20">
        <f t="shared" si="8"/>
        <v>1310.7900000000052</v>
      </c>
      <c r="BW41" s="20">
        <f t="shared" si="8"/>
        <v>1792.7500000000041</v>
      </c>
      <c r="BX41" s="20">
        <f t="shared" si="8"/>
        <v>609.05000000000371</v>
      </c>
      <c r="BY41" s="17">
        <f t="shared" si="3"/>
        <v>12212.560000000034</v>
      </c>
      <c r="BZ41" s="17">
        <f t="shared" si="4"/>
        <v>610.64</v>
      </c>
      <c r="CA41" s="17">
        <f t="shared" si="5"/>
        <v>3372.4600000000005</v>
      </c>
      <c r="CB41" s="17">
        <f t="shared" si="6"/>
        <v>16195.660000000033</v>
      </c>
    </row>
    <row r="42" spans="1:80" x14ac:dyDescent="0.25">
      <c r="A42" t="str">
        <f t="shared" si="9"/>
        <v>EGPI.CRS3</v>
      </c>
      <c r="B42" s="1" t="s">
        <v>65</v>
      </c>
      <c r="C42" s="1" t="s">
        <v>68</v>
      </c>
      <c r="D42" s="1" t="s">
        <v>68</v>
      </c>
      <c r="E42" s="17">
        <v>812.9800000000032</v>
      </c>
      <c r="F42" s="17">
        <v>1640.7599999999948</v>
      </c>
      <c r="G42" s="17">
        <v>529.68999999999505</v>
      </c>
      <c r="H42" s="17">
        <v>502.34999999999127</v>
      </c>
      <c r="I42" s="17">
        <v>206.85000000000218</v>
      </c>
      <c r="J42" s="17">
        <v>859.82999999999447</v>
      </c>
      <c r="K42" s="17">
        <v>720.38999999999942</v>
      </c>
      <c r="L42" s="17">
        <v>1293</v>
      </c>
      <c r="M42" s="17">
        <v>1475.6799999999857</v>
      </c>
      <c r="N42" s="17">
        <v>829.93000000000029</v>
      </c>
      <c r="O42" s="17">
        <v>1311.5699999999924</v>
      </c>
      <c r="P42" s="17">
        <v>461.80999999999767</v>
      </c>
      <c r="Q42" s="20">
        <v>40.649999999999636</v>
      </c>
      <c r="R42" s="20">
        <v>82.039999999999964</v>
      </c>
      <c r="S42" s="20">
        <v>26.489999999999782</v>
      </c>
      <c r="T42" s="20">
        <v>25.110000000000127</v>
      </c>
      <c r="U42" s="20">
        <v>10.340000000000032</v>
      </c>
      <c r="V42" s="20">
        <v>42.989999999999782</v>
      </c>
      <c r="W42" s="20">
        <v>36.019999999999982</v>
      </c>
      <c r="X42" s="20">
        <v>64.650000000000091</v>
      </c>
      <c r="Y42" s="20">
        <v>73.789999999999964</v>
      </c>
      <c r="Z42" s="20">
        <v>41.5</v>
      </c>
      <c r="AA42" s="20">
        <v>65.580000000000382</v>
      </c>
      <c r="AB42" s="20">
        <v>23.089999999999918</v>
      </c>
      <c r="AC42" s="17">
        <v>221.3799999999992</v>
      </c>
      <c r="AD42" s="17">
        <v>442.95999999999913</v>
      </c>
      <c r="AE42" s="17">
        <v>141.89000000000124</v>
      </c>
      <c r="AF42" s="17">
        <v>133.39000000000033</v>
      </c>
      <c r="AG42" s="17">
        <v>54.460000000000036</v>
      </c>
      <c r="AH42" s="17">
        <v>224.35999999999876</v>
      </c>
      <c r="AI42" s="17">
        <v>186.34999999999854</v>
      </c>
      <c r="AJ42" s="17">
        <v>331.44000000000051</v>
      </c>
      <c r="AK42" s="17">
        <v>374.81999999999971</v>
      </c>
      <c r="AL42" s="17">
        <v>208.93000000000029</v>
      </c>
      <c r="AM42" s="17">
        <v>327.11000000000058</v>
      </c>
      <c r="AN42" s="17">
        <v>114.14000000000033</v>
      </c>
      <c r="AO42" s="20">
        <f t="shared" si="7"/>
        <v>1075.010000000002</v>
      </c>
      <c r="AP42" s="20">
        <f t="shared" si="7"/>
        <v>2165.7599999999939</v>
      </c>
      <c r="AQ42" s="20">
        <f t="shared" si="7"/>
        <v>698.06999999999607</v>
      </c>
      <c r="AR42" s="20">
        <f t="shared" si="7"/>
        <v>660.84999999999172</v>
      </c>
      <c r="AS42" s="20">
        <f t="shared" si="7"/>
        <v>271.65000000000225</v>
      </c>
      <c r="AT42" s="20">
        <f t="shared" si="7"/>
        <v>1127.179999999993</v>
      </c>
      <c r="AU42" s="20">
        <f t="shared" si="7"/>
        <v>942.75999999999794</v>
      </c>
      <c r="AV42" s="20">
        <f t="shared" si="7"/>
        <v>1689.0900000000006</v>
      </c>
      <c r="AW42" s="20">
        <f t="shared" si="7"/>
        <v>1924.2899999999854</v>
      </c>
      <c r="AX42" s="20">
        <f t="shared" si="7"/>
        <v>1080.3600000000006</v>
      </c>
      <c r="AY42" s="20">
        <f t="shared" si="7"/>
        <v>1704.2599999999934</v>
      </c>
      <c r="AZ42" s="20">
        <f t="shared" si="7"/>
        <v>599.03999999999792</v>
      </c>
      <c r="BA42" s="17">
        <v>13.5</v>
      </c>
      <c r="BB42" s="17">
        <v>27.24</v>
      </c>
      <c r="BC42" s="17">
        <v>8.7899999999999991</v>
      </c>
      <c r="BD42" s="17">
        <v>8.34</v>
      </c>
      <c r="BE42" s="17">
        <v>3.43</v>
      </c>
      <c r="BF42" s="17">
        <v>14.28</v>
      </c>
      <c r="BG42" s="17">
        <v>11.96</v>
      </c>
      <c r="BH42" s="17">
        <v>21.47</v>
      </c>
      <c r="BI42" s="17">
        <v>24.5</v>
      </c>
      <c r="BJ42" s="17">
        <v>13.78</v>
      </c>
      <c r="BK42" s="17">
        <v>21.78</v>
      </c>
      <c r="BL42" s="17">
        <v>7.67</v>
      </c>
      <c r="BM42" s="20">
        <f t="shared" si="8"/>
        <v>1088.510000000002</v>
      </c>
      <c r="BN42" s="20">
        <f t="shared" si="8"/>
        <v>2192.9999999999936</v>
      </c>
      <c r="BO42" s="20">
        <f t="shared" si="8"/>
        <v>706.85999999999603</v>
      </c>
      <c r="BP42" s="20">
        <f t="shared" si="8"/>
        <v>669.18999999999176</v>
      </c>
      <c r="BQ42" s="20">
        <f t="shared" si="8"/>
        <v>275.08000000000226</v>
      </c>
      <c r="BR42" s="20">
        <f t="shared" si="8"/>
        <v>1141.459999999993</v>
      </c>
      <c r="BS42" s="20">
        <f t="shared" si="8"/>
        <v>954.71999999999798</v>
      </c>
      <c r="BT42" s="20">
        <f t="shared" si="8"/>
        <v>1710.5600000000006</v>
      </c>
      <c r="BU42" s="20">
        <f t="shared" si="8"/>
        <v>1948.7899999999854</v>
      </c>
      <c r="BV42" s="20">
        <f t="shared" si="8"/>
        <v>1094.1400000000006</v>
      </c>
      <c r="BW42" s="20">
        <f t="shared" si="8"/>
        <v>1726.0399999999934</v>
      </c>
      <c r="BX42" s="20">
        <f t="shared" si="8"/>
        <v>606.70999999999788</v>
      </c>
      <c r="BY42" s="17">
        <f t="shared" si="3"/>
        <v>10644.839999999956</v>
      </c>
      <c r="BZ42" s="17">
        <f t="shared" si="4"/>
        <v>532.24999999999966</v>
      </c>
      <c r="CA42" s="17">
        <f t="shared" si="5"/>
        <v>2937.9699999999989</v>
      </c>
      <c r="CB42" s="17">
        <f t="shared" si="6"/>
        <v>14115.059999999954</v>
      </c>
    </row>
    <row r="43" spans="1:80" x14ac:dyDescent="0.25">
      <c r="A43" t="str">
        <f t="shared" si="9"/>
        <v>CHD.CRWD</v>
      </c>
      <c r="B43" s="1" t="s">
        <v>229</v>
      </c>
      <c r="C43" s="1" t="s">
        <v>70</v>
      </c>
      <c r="D43" s="1" t="s">
        <v>70</v>
      </c>
      <c r="E43" s="17">
        <v>10.260000000000218</v>
      </c>
      <c r="F43" s="17">
        <v>8.6799999999966531</v>
      </c>
      <c r="G43" s="17">
        <v>6.25</v>
      </c>
      <c r="H43" s="17">
        <v>10.640000000001237</v>
      </c>
      <c r="I43" s="17">
        <v>3.7100000000000364</v>
      </c>
      <c r="J43" s="17">
        <v>9.0600000000013097</v>
      </c>
      <c r="K43" s="17">
        <v>0</v>
      </c>
      <c r="L43" s="17">
        <v>0</v>
      </c>
      <c r="M43" s="17">
        <v>3.9999999999999147E-2</v>
      </c>
      <c r="N43" s="17">
        <v>0.70000000000004547</v>
      </c>
      <c r="O43" s="17">
        <v>3.6400000000003274</v>
      </c>
      <c r="P43" s="17">
        <v>2.0199999999999818</v>
      </c>
      <c r="Q43" s="20">
        <v>0.50999999999999091</v>
      </c>
      <c r="R43" s="20">
        <v>0.43999999999999773</v>
      </c>
      <c r="S43" s="20">
        <v>0.31000000000000227</v>
      </c>
      <c r="T43" s="20">
        <v>0.53000000000002956</v>
      </c>
      <c r="U43" s="20">
        <v>0.18999999999999773</v>
      </c>
      <c r="V43" s="20">
        <v>0.44999999999998863</v>
      </c>
      <c r="W43" s="20">
        <v>0</v>
      </c>
      <c r="X43" s="20">
        <v>0</v>
      </c>
      <c r="Y43" s="20">
        <v>1.0000000000000009E-2</v>
      </c>
      <c r="Z43" s="20">
        <v>3.0000000000001137E-2</v>
      </c>
      <c r="AA43" s="20">
        <v>0.18000000000000682</v>
      </c>
      <c r="AB43" s="20">
        <v>9.9999999999994316E-2</v>
      </c>
      <c r="AC43" s="17">
        <v>2.7999999999997272</v>
      </c>
      <c r="AD43" s="17">
        <v>2.3400000000001455</v>
      </c>
      <c r="AE43" s="17">
        <v>1.6700000000000728</v>
      </c>
      <c r="AF43" s="17">
        <v>2.8200000000001637</v>
      </c>
      <c r="AG43" s="17">
        <v>0.98000000000001819</v>
      </c>
      <c r="AH43" s="17">
        <v>2.3600000000001273</v>
      </c>
      <c r="AI43" s="17">
        <v>0</v>
      </c>
      <c r="AJ43" s="17">
        <v>0</v>
      </c>
      <c r="AK43" s="17">
        <v>1.9999999999999574E-2</v>
      </c>
      <c r="AL43" s="17">
        <v>0.18000000000000682</v>
      </c>
      <c r="AM43" s="17">
        <v>0.90999999999996817</v>
      </c>
      <c r="AN43" s="17">
        <v>0.5</v>
      </c>
      <c r="AO43" s="20">
        <f t="shared" si="7"/>
        <v>13.569999999999936</v>
      </c>
      <c r="AP43" s="20">
        <f t="shared" si="7"/>
        <v>11.459999999996796</v>
      </c>
      <c r="AQ43" s="20">
        <f t="shared" si="7"/>
        <v>8.230000000000075</v>
      </c>
      <c r="AR43" s="20">
        <f t="shared" si="7"/>
        <v>13.99000000000143</v>
      </c>
      <c r="AS43" s="20">
        <f t="shared" si="7"/>
        <v>4.8800000000000523</v>
      </c>
      <c r="AT43" s="20">
        <f t="shared" si="7"/>
        <v>11.870000000001426</v>
      </c>
      <c r="AU43" s="20">
        <f t="shared" si="7"/>
        <v>0</v>
      </c>
      <c r="AV43" s="20">
        <f t="shared" si="7"/>
        <v>0</v>
      </c>
      <c r="AW43" s="20">
        <f t="shared" si="7"/>
        <v>6.999999999999873E-2</v>
      </c>
      <c r="AX43" s="20">
        <f t="shared" si="7"/>
        <v>0.91000000000005343</v>
      </c>
      <c r="AY43" s="20">
        <f t="shared" si="7"/>
        <v>4.7300000000003024</v>
      </c>
      <c r="AZ43" s="20">
        <f t="shared" si="7"/>
        <v>2.6199999999999761</v>
      </c>
      <c r="BA43" s="17">
        <v>0.17</v>
      </c>
      <c r="BB43" s="17">
        <v>0.14000000000000001</v>
      </c>
      <c r="BC43" s="17">
        <v>0.1</v>
      </c>
      <c r="BD43" s="17">
        <v>0.18</v>
      </c>
      <c r="BE43" s="17">
        <v>0.06</v>
      </c>
      <c r="BF43" s="17">
        <v>0.15</v>
      </c>
      <c r="BG43" s="17">
        <v>0</v>
      </c>
      <c r="BH43" s="17">
        <v>0</v>
      </c>
      <c r="BI43" s="17">
        <v>0</v>
      </c>
      <c r="BJ43" s="17">
        <v>0.01</v>
      </c>
      <c r="BK43" s="17">
        <v>0.06</v>
      </c>
      <c r="BL43" s="17">
        <v>0.03</v>
      </c>
      <c r="BM43" s="20">
        <f t="shared" si="8"/>
        <v>13.739999999999936</v>
      </c>
      <c r="BN43" s="20">
        <f t="shared" si="8"/>
        <v>11.599999999996797</v>
      </c>
      <c r="BO43" s="20">
        <f t="shared" si="8"/>
        <v>8.3300000000000747</v>
      </c>
      <c r="BP43" s="20">
        <f t="shared" si="8"/>
        <v>14.17000000000143</v>
      </c>
      <c r="BQ43" s="20">
        <f t="shared" si="8"/>
        <v>4.9400000000000519</v>
      </c>
      <c r="BR43" s="20">
        <f t="shared" si="8"/>
        <v>12.020000000001426</v>
      </c>
      <c r="BS43" s="20">
        <f t="shared" si="8"/>
        <v>0</v>
      </c>
      <c r="BT43" s="20">
        <f t="shared" si="8"/>
        <v>0</v>
      </c>
      <c r="BU43" s="20">
        <f t="shared" si="8"/>
        <v>6.999999999999873E-2</v>
      </c>
      <c r="BV43" s="20">
        <f t="shared" si="8"/>
        <v>0.92000000000005344</v>
      </c>
      <c r="BW43" s="20">
        <f t="shared" si="8"/>
        <v>4.790000000000302</v>
      </c>
      <c r="BX43" s="20">
        <f t="shared" si="8"/>
        <v>2.6499999999999759</v>
      </c>
      <c r="BY43" s="17">
        <f t="shared" si="3"/>
        <v>54.999999999999808</v>
      </c>
      <c r="BZ43" s="17">
        <f t="shared" si="4"/>
        <v>2.7500000000000089</v>
      </c>
      <c r="CA43" s="17">
        <f t="shared" si="5"/>
        <v>15.48000000000023</v>
      </c>
      <c r="CB43" s="17">
        <f t="shared" si="6"/>
        <v>73.230000000000061</v>
      </c>
    </row>
    <row r="44" spans="1:80" x14ac:dyDescent="0.25">
      <c r="A44" t="str">
        <f t="shared" si="9"/>
        <v>CONS.BCHIMP</v>
      </c>
      <c r="B44" s="1" t="s">
        <v>650</v>
      </c>
      <c r="C44" s="1" t="s">
        <v>651</v>
      </c>
      <c r="D44" s="1" t="s">
        <v>21</v>
      </c>
      <c r="E44" s="17">
        <v>-5.1800000000000068</v>
      </c>
      <c r="F44" s="17">
        <v>0</v>
      </c>
      <c r="G44" s="17">
        <v>0</v>
      </c>
      <c r="H44" s="17">
        <v>0</v>
      </c>
      <c r="I44" s="17">
        <v>-8.9999999999999858E-2</v>
      </c>
      <c r="J44" s="17">
        <v>0</v>
      </c>
      <c r="K44" s="17">
        <v>-1.0799999999999983</v>
      </c>
      <c r="L44" s="17">
        <v>0</v>
      </c>
      <c r="M44" s="17">
        <v>-2.4799999999999898</v>
      </c>
      <c r="N44" s="17">
        <v>-26.149999999999949</v>
      </c>
      <c r="O44" s="17">
        <v>-1.2299999999999969</v>
      </c>
      <c r="P44" s="17">
        <v>-0.76000000000000245</v>
      </c>
      <c r="Q44" s="20">
        <v>-0.26000000000000068</v>
      </c>
      <c r="R44" s="20">
        <v>0</v>
      </c>
      <c r="S44" s="20">
        <v>0</v>
      </c>
      <c r="T44" s="20">
        <v>0</v>
      </c>
      <c r="U44" s="20">
        <v>-0.01</v>
      </c>
      <c r="V44" s="20">
        <v>0</v>
      </c>
      <c r="W44" s="20">
        <v>-5.0000000000000044E-2</v>
      </c>
      <c r="X44" s="20">
        <v>0</v>
      </c>
      <c r="Y44" s="20">
        <v>-0.12000000000000011</v>
      </c>
      <c r="Z44" s="20">
        <v>-1.3100000000000005</v>
      </c>
      <c r="AA44" s="20">
        <v>-6.0000000000000053E-2</v>
      </c>
      <c r="AB44" s="20">
        <v>-3.0000000000000027E-2</v>
      </c>
      <c r="AC44" s="17">
        <v>-1.4100000000000001</v>
      </c>
      <c r="AD44" s="17">
        <v>0</v>
      </c>
      <c r="AE44" s="17">
        <v>0</v>
      </c>
      <c r="AF44" s="17">
        <v>0</v>
      </c>
      <c r="AG44" s="17">
        <v>-2.0000000000000004E-2</v>
      </c>
      <c r="AH44" s="17">
        <v>0</v>
      </c>
      <c r="AI44" s="17">
        <v>-0.28000000000000025</v>
      </c>
      <c r="AJ44" s="17">
        <v>0</v>
      </c>
      <c r="AK44" s="17">
        <v>-0.63000000000000078</v>
      </c>
      <c r="AL44" s="17">
        <v>-6.5799999999999983</v>
      </c>
      <c r="AM44" s="17">
        <v>-0.31000000000000005</v>
      </c>
      <c r="AN44" s="17">
        <v>-0.18999999999999995</v>
      </c>
      <c r="AO44" s="20">
        <f t="shared" si="7"/>
        <v>-6.8500000000000076</v>
      </c>
      <c r="AP44" s="20">
        <f t="shared" si="7"/>
        <v>0</v>
      </c>
      <c r="AQ44" s="20">
        <f t="shared" si="7"/>
        <v>0</v>
      </c>
      <c r="AR44" s="20">
        <f t="shared" ref="AP44:AZ67" si="10">H44+T44+AF44</f>
        <v>0</v>
      </c>
      <c r="AS44" s="20">
        <f t="shared" si="10"/>
        <v>-0.11999999999999986</v>
      </c>
      <c r="AT44" s="20">
        <f t="shared" si="10"/>
        <v>0</v>
      </c>
      <c r="AU44" s="20">
        <f t="shared" si="10"/>
        <v>-1.4099999999999986</v>
      </c>
      <c r="AV44" s="20">
        <f t="shared" si="10"/>
        <v>0</v>
      </c>
      <c r="AW44" s="20">
        <f t="shared" si="10"/>
        <v>-3.2299999999999907</v>
      </c>
      <c r="AX44" s="20">
        <f t="shared" si="10"/>
        <v>-34.039999999999949</v>
      </c>
      <c r="AY44" s="20">
        <f t="shared" si="10"/>
        <v>-1.599999999999997</v>
      </c>
      <c r="AZ44" s="20">
        <f t="shared" si="10"/>
        <v>-0.98000000000000242</v>
      </c>
      <c r="BA44" s="17">
        <v>-0.09</v>
      </c>
      <c r="BB44" s="17">
        <v>0</v>
      </c>
      <c r="BC44" s="17">
        <v>0</v>
      </c>
      <c r="BD44" s="17">
        <v>0</v>
      </c>
      <c r="BE44" s="17">
        <v>0</v>
      </c>
      <c r="BF44" s="17">
        <v>0</v>
      </c>
      <c r="BG44" s="17">
        <v>-0.02</v>
      </c>
      <c r="BH44" s="17">
        <v>0</v>
      </c>
      <c r="BI44" s="17">
        <v>-0.04</v>
      </c>
      <c r="BJ44" s="17">
        <v>-0.43</v>
      </c>
      <c r="BK44" s="17">
        <v>-0.02</v>
      </c>
      <c r="BL44" s="17">
        <v>-0.01</v>
      </c>
      <c r="BM44" s="20">
        <f t="shared" si="8"/>
        <v>-6.9400000000000075</v>
      </c>
      <c r="BN44" s="20">
        <f t="shared" si="8"/>
        <v>0</v>
      </c>
      <c r="BO44" s="20">
        <f t="shared" si="8"/>
        <v>0</v>
      </c>
      <c r="BP44" s="20">
        <f t="shared" ref="BN44:BX67" si="11">AR44+BD44</f>
        <v>0</v>
      </c>
      <c r="BQ44" s="20">
        <f t="shared" si="11"/>
        <v>-0.11999999999999986</v>
      </c>
      <c r="BR44" s="20">
        <f t="shared" si="11"/>
        <v>0</v>
      </c>
      <c r="BS44" s="20">
        <f t="shared" si="11"/>
        <v>-1.4299999999999986</v>
      </c>
      <c r="BT44" s="20">
        <f t="shared" si="11"/>
        <v>0</v>
      </c>
      <c r="BU44" s="20">
        <f t="shared" si="11"/>
        <v>-3.2699999999999907</v>
      </c>
      <c r="BV44" s="20">
        <f t="shared" si="11"/>
        <v>-34.469999999999949</v>
      </c>
      <c r="BW44" s="20">
        <f t="shared" si="11"/>
        <v>-1.619999999999997</v>
      </c>
      <c r="BX44" s="20">
        <f t="shared" si="11"/>
        <v>-0.99000000000000243</v>
      </c>
      <c r="BY44" s="17">
        <f t="shared" si="3"/>
        <v>-36.969999999999949</v>
      </c>
      <c r="BZ44" s="17">
        <f t="shared" si="4"/>
        <v>-1.8400000000000014</v>
      </c>
      <c r="CA44" s="17">
        <f t="shared" si="5"/>
        <v>-10.029999999999998</v>
      </c>
      <c r="CB44" s="17">
        <f t="shared" si="6"/>
        <v>-48.839999999999947</v>
      </c>
    </row>
    <row r="45" spans="1:80" x14ac:dyDescent="0.25">
      <c r="A45" t="str">
        <f t="shared" si="9"/>
        <v>DAIS.DAI1</v>
      </c>
      <c r="B45" s="1" t="s">
        <v>75</v>
      </c>
      <c r="C45" s="1" t="s">
        <v>76</v>
      </c>
      <c r="D45" s="1" t="s">
        <v>76</v>
      </c>
      <c r="E45" s="17">
        <v>464.41999999999825</v>
      </c>
      <c r="F45" s="17">
        <v>927.7400000000016</v>
      </c>
      <c r="G45" s="17">
        <v>255.5</v>
      </c>
      <c r="H45" s="17">
        <v>255.75</v>
      </c>
      <c r="I45" s="17">
        <v>189.06000000000085</v>
      </c>
      <c r="J45" s="17">
        <v>629.27999999999884</v>
      </c>
      <c r="K45" s="17">
        <v>435.44999999999891</v>
      </c>
      <c r="L45" s="17">
        <v>840.11000000000058</v>
      </c>
      <c r="M45" s="17">
        <v>178.9399999999996</v>
      </c>
      <c r="N45" s="17">
        <v>503.02000000000226</v>
      </c>
      <c r="O45" s="17">
        <v>790.60999999999513</v>
      </c>
      <c r="P45" s="17">
        <v>734.3799999999992</v>
      </c>
      <c r="Q45" s="20">
        <v>23.220000000000027</v>
      </c>
      <c r="R45" s="20">
        <v>46.389999999999986</v>
      </c>
      <c r="S45" s="20">
        <v>12.780000000000001</v>
      </c>
      <c r="T45" s="20">
        <v>12.779999999999973</v>
      </c>
      <c r="U45" s="20">
        <v>9.4500000000000171</v>
      </c>
      <c r="V45" s="20">
        <v>31.470000000000027</v>
      </c>
      <c r="W45" s="20">
        <v>21.78000000000003</v>
      </c>
      <c r="X45" s="20">
        <v>42.009999999999991</v>
      </c>
      <c r="Y45" s="20">
        <v>8.9399999999999977</v>
      </c>
      <c r="Z45" s="20">
        <v>25.159999999999968</v>
      </c>
      <c r="AA45" s="20">
        <v>39.529999999999973</v>
      </c>
      <c r="AB45" s="20">
        <v>36.720000000000027</v>
      </c>
      <c r="AC45" s="17">
        <v>126.46000000000004</v>
      </c>
      <c r="AD45" s="17">
        <v>250.46000000000004</v>
      </c>
      <c r="AE45" s="17">
        <v>68.440000000000055</v>
      </c>
      <c r="AF45" s="17">
        <v>67.909999999999854</v>
      </c>
      <c r="AG45" s="17">
        <v>49.779999999999973</v>
      </c>
      <c r="AH45" s="17">
        <v>164.19000000000005</v>
      </c>
      <c r="AI45" s="17">
        <v>112.64000000000033</v>
      </c>
      <c r="AJ45" s="17">
        <v>215.34999999999945</v>
      </c>
      <c r="AK45" s="17">
        <v>45.450000000000045</v>
      </c>
      <c r="AL45" s="17">
        <v>126.63000000000011</v>
      </c>
      <c r="AM45" s="17">
        <v>197.17999999999984</v>
      </c>
      <c r="AN45" s="17">
        <v>181.49000000000024</v>
      </c>
      <c r="AO45" s="20">
        <f t="shared" ref="AO45:AO108" si="12">E45+Q45+AC45</f>
        <v>614.09999999999832</v>
      </c>
      <c r="AP45" s="20">
        <f t="shared" si="10"/>
        <v>1224.5900000000015</v>
      </c>
      <c r="AQ45" s="20">
        <f t="shared" si="10"/>
        <v>336.72</v>
      </c>
      <c r="AR45" s="20">
        <f t="shared" si="10"/>
        <v>336.43999999999983</v>
      </c>
      <c r="AS45" s="20">
        <f t="shared" si="10"/>
        <v>248.29000000000084</v>
      </c>
      <c r="AT45" s="20">
        <f t="shared" si="10"/>
        <v>824.93999999999892</v>
      </c>
      <c r="AU45" s="20">
        <f t="shared" si="10"/>
        <v>569.86999999999921</v>
      </c>
      <c r="AV45" s="20">
        <f t="shared" si="10"/>
        <v>1097.47</v>
      </c>
      <c r="AW45" s="20">
        <f t="shared" si="10"/>
        <v>233.32999999999964</v>
      </c>
      <c r="AX45" s="20">
        <f t="shared" si="10"/>
        <v>654.81000000000233</v>
      </c>
      <c r="AY45" s="20">
        <f t="shared" si="10"/>
        <v>1027.3199999999949</v>
      </c>
      <c r="AZ45" s="20">
        <f t="shared" si="10"/>
        <v>952.58999999999946</v>
      </c>
      <c r="BA45" s="17">
        <v>7.71</v>
      </c>
      <c r="BB45" s="17">
        <v>15.4</v>
      </c>
      <c r="BC45" s="17">
        <v>4.24</v>
      </c>
      <c r="BD45" s="17">
        <v>4.25</v>
      </c>
      <c r="BE45" s="17">
        <v>3.14</v>
      </c>
      <c r="BF45" s="17">
        <v>10.45</v>
      </c>
      <c r="BG45" s="17">
        <v>7.23</v>
      </c>
      <c r="BH45" s="17">
        <v>13.95</v>
      </c>
      <c r="BI45" s="17">
        <v>2.97</v>
      </c>
      <c r="BJ45" s="17">
        <v>8.35</v>
      </c>
      <c r="BK45" s="17">
        <v>13.13</v>
      </c>
      <c r="BL45" s="17">
        <v>12.19</v>
      </c>
      <c r="BM45" s="20">
        <f t="shared" ref="BM45:BM108" si="13">AO45+BA45</f>
        <v>621.80999999999835</v>
      </c>
      <c r="BN45" s="20">
        <f t="shared" si="11"/>
        <v>1239.9900000000016</v>
      </c>
      <c r="BO45" s="20">
        <f t="shared" si="11"/>
        <v>340.96000000000004</v>
      </c>
      <c r="BP45" s="20">
        <f t="shared" si="11"/>
        <v>340.68999999999983</v>
      </c>
      <c r="BQ45" s="20">
        <f t="shared" si="11"/>
        <v>251.43000000000083</v>
      </c>
      <c r="BR45" s="20">
        <f t="shared" si="11"/>
        <v>835.38999999999896</v>
      </c>
      <c r="BS45" s="20">
        <f t="shared" si="11"/>
        <v>577.09999999999923</v>
      </c>
      <c r="BT45" s="20">
        <f t="shared" si="11"/>
        <v>1111.42</v>
      </c>
      <c r="BU45" s="20">
        <f t="shared" si="11"/>
        <v>236.29999999999964</v>
      </c>
      <c r="BV45" s="20">
        <f t="shared" si="11"/>
        <v>663.16000000000236</v>
      </c>
      <c r="BW45" s="20">
        <f t="shared" si="11"/>
        <v>1040.449999999995</v>
      </c>
      <c r="BX45" s="20">
        <f t="shared" si="11"/>
        <v>964.77999999999952</v>
      </c>
      <c r="BY45" s="17">
        <f t="shared" si="3"/>
        <v>6204.2599999999948</v>
      </c>
      <c r="BZ45" s="17">
        <f t="shared" si="4"/>
        <v>310.23</v>
      </c>
      <c r="CA45" s="17">
        <f t="shared" si="5"/>
        <v>1708.9900000000005</v>
      </c>
      <c r="CB45" s="17">
        <f t="shared" si="6"/>
        <v>8223.4799999999959</v>
      </c>
    </row>
    <row r="46" spans="1:80" x14ac:dyDescent="0.25">
      <c r="A46" t="str">
        <f t="shared" si="9"/>
        <v>DOW.DOWGEN15M</v>
      </c>
      <c r="B46" s="1" t="s">
        <v>77</v>
      </c>
      <c r="C46" s="1" t="s">
        <v>78</v>
      </c>
      <c r="D46" s="1" t="s">
        <v>78</v>
      </c>
      <c r="E46" s="17">
        <v>-634.48999999998978</v>
      </c>
      <c r="F46" s="17">
        <v>-1008.109999999986</v>
      </c>
      <c r="G46" s="17">
        <v>-340.80999999999813</v>
      </c>
      <c r="H46" s="17">
        <v>-538.9600000000064</v>
      </c>
      <c r="I46" s="17">
        <v>-220.02999999999884</v>
      </c>
      <c r="J46" s="17">
        <v>-705.47000000000116</v>
      </c>
      <c r="K46" s="17">
        <v>-504.88999999998487</v>
      </c>
      <c r="L46" s="17">
        <v>-1301.2500000000582</v>
      </c>
      <c r="M46" s="17">
        <v>-878</v>
      </c>
      <c r="N46" s="17">
        <v>-392.99000000000524</v>
      </c>
      <c r="O46" s="17">
        <v>-1399.929999999993</v>
      </c>
      <c r="P46" s="17">
        <v>-585.68000000000757</v>
      </c>
      <c r="Q46" s="20">
        <v>-31.730000000000018</v>
      </c>
      <c r="R46" s="20">
        <v>-50.399999999999977</v>
      </c>
      <c r="S46" s="20">
        <v>-17.04000000000002</v>
      </c>
      <c r="T46" s="20">
        <v>-26.939999999999998</v>
      </c>
      <c r="U46" s="20">
        <v>-11</v>
      </c>
      <c r="V46" s="20">
        <v>-35.280000000000086</v>
      </c>
      <c r="W46" s="20">
        <v>-25.25</v>
      </c>
      <c r="X46" s="20">
        <v>-65.06</v>
      </c>
      <c r="Y46" s="20">
        <v>-43.899999999999991</v>
      </c>
      <c r="Z46" s="20">
        <v>-19.649999999999977</v>
      </c>
      <c r="AA46" s="20">
        <v>-70</v>
      </c>
      <c r="AB46" s="20">
        <v>-29.29000000000002</v>
      </c>
      <c r="AC46" s="17">
        <v>-172.77999999999975</v>
      </c>
      <c r="AD46" s="17">
        <v>-272.15999999999985</v>
      </c>
      <c r="AE46" s="17">
        <v>-91.289999999999964</v>
      </c>
      <c r="AF46" s="17">
        <v>-143.09999999999991</v>
      </c>
      <c r="AG46" s="17">
        <v>-57.919999999999845</v>
      </c>
      <c r="AH46" s="17">
        <v>-184.07999999999993</v>
      </c>
      <c r="AI46" s="17">
        <v>-130.60000000000002</v>
      </c>
      <c r="AJ46" s="17">
        <v>-333.54999999999995</v>
      </c>
      <c r="AK46" s="17">
        <v>-223.01</v>
      </c>
      <c r="AL46" s="17">
        <v>-98.930000000000064</v>
      </c>
      <c r="AM46" s="17">
        <v>-349.15000000000055</v>
      </c>
      <c r="AN46" s="17">
        <v>-144.75</v>
      </c>
      <c r="AO46" s="20">
        <f t="shared" si="12"/>
        <v>-838.99999999998954</v>
      </c>
      <c r="AP46" s="20">
        <f t="shared" si="10"/>
        <v>-1330.669999999986</v>
      </c>
      <c r="AQ46" s="20">
        <f t="shared" si="10"/>
        <v>-449.13999999999811</v>
      </c>
      <c r="AR46" s="20">
        <f t="shared" si="10"/>
        <v>-709.00000000000637</v>
      </c>
      <c r="AS46" s="20">
        <f t="shared" si="10"/>
        <v>-288.94999999999868</v>
      </c>
      <c r="AT46" s="20">
        <f t="shared" si="10"/>
        <v>-924.83000000000118</v>
      </c>
      <c r="AU46" s="20">
        <f t="shared" si="10"/>
        <v>-660.73999999998489</v>
      </c>
      <c r="AV46" s="20">
        <f t="shared" si="10"/>
        <v>-1699.8600000000581</v>
      </c>
      <c r="AW46" s="20">
        <f t="shared" si="10"/>
        <v>-1144.9099999999999</v>
      </c>
      <c r="AX46" s="20">
        <f t="shared" si="10"/>
        <v>-511.57000000000528</v>
      </c>
      <c r="AY46" s="20">
        <f t="shared" si="10"/>
        <v>-1819.0799999999936</v>
      </c>
      <c r="AZ46" s="20">
        <f t="shared" si="10"/>
        <v>-759.72000000000753</v>
      </c>
      <c r="BA46" s="17">
        <v>-10.53</v>
      </c>
      <c r="BB46" s="17">
        <v>-16.739999999999998</v>
      </c>
      <c r="BC46" s="17">
        <v>-5.66</v>
      </c>
      <c r="BD46" s="17">
        <v>-8.9499999999999993</v>
      </c>
      <c r="BE46" s="17">
        <v>-3.65</v>
      </c>
      <c r="BF46" s="17">
        <v>-11.71</v>
      </c>
      <c r="BG46" s="17">
        <v>-8.3800000000000008</v>
      </c>
      <c r="BH46" s="17">
        <v>-21.6</v>
      </c>
      <c r="BI46" s="17">
        <v>-14.58</v>
      </c>
      <c r="BJ46" s="17">
        <v>-6.52</v>
      </c>
      <c r="BK46" s="17">
        <v>-23.24</v>
      </c>
      <c r="BL46" s="17">
        <v>-9.7200000000000006</v>
      </c>
      <c r="BM46" s="20">
        <f t="shared" si="13"/>
        <v>-849.52999999998951</v>
      </c>
      <c r="BN46" s="20">
        <f t="shared" si="11"/>
        <v>-1347.409999999986</v>
      </c>
      <c r="BO46" s="20">
        <f t="shared" si="11"/>
        <v>-454.79999999999814</v>
      </c>
      <c r="BP46" s="20">
        <f t="shared" si="11"/>
        <v>-717.95000000000641</v>
      </c>
      <c r="BQ46" s="20">
        <f t="shared" si="11"/>
        <v>-292.59999999999866</v>
      </c>
      <c r="BR46" s="20">
        <f t="shared" si="11"/>
        <v>-936.54000000000121</v>
      </c>
      <c r="BS46" s="20">
        <f t="shared" si="11"/>
        <v>-669.11999999998488</v>
      </c>
      <c r="BT46" s="20">
        <f t="shared" si="11"/>
        <v>-1721.460000000058</v>
      </c>
      <c r="BU46" s="20">
        <f t="shared" si="11"/>
        <v>-1159.4899999999998</v>
      </c>
      <c r="BV46" s="20">
        <f t="shared" si="11"/>
        <v>-518.09000000000526</v>
      </c>
      <c r="BW46" s="20">
        <f t="shared" si="11"/>
        <v>-1842.3199999999936</v>
      </c>
      <c r="BX46" s="20">
        <f t="shared" si="11"/>
        <v>-769.44000000000756</v>
      </c>
      <c r="BY46" s="17">
        <f t="shared" si="3"/>
        <v>-8510.6100000000297</v>
      </c>
      <c r="BZ46" s="17">
        <f t="shared" si="4"/>
        <v>-425.54000000000008</v>
      </c>
      <c r="CA46" s="17">
        <f t="shared" si="5"/>
        <v>-2342.599999999999</v>
      </c>
      <c r="CB46" s="17">
        <f t="shared" si="6"/>
        <v>-11278.750000000029</v>
      </c>
    </row>
    <row r="47" spans="1:80" x14ac:dyDescent="0.25">
      <c r="A47" t="str">
        <f t="shared" si="9"/>
        <v>BOWA.DRW1</v>
      </c>
      <c r="B47" s="1" t="s">
        <v>79</v>
      </c>
      <c r="C47" s="1" t="s">
        <v>80</v>
      </c>
      <c r="D47" s="1" t="s">
        <v>80</v>
      </c>
      <c r="E47" s="17">
        <v>355.5</v>
      </c>
      <c r="F47" s="17">
        <v>655.20000000000255</v>
      </c>
      <c r="G47" s="17">
        <v>131.12000000000012</v>
      </c>
      <c r="H47" s="17">
        <v>172.57000000000062</v>
      </c>
      <c r="I47" s="17">
        <v>31.269999999999868</v>
      </c>
      <c r="J47" s="17">
        <v>331.97999999999956</v>
      </c>
      <c r="K47" s="17">
        <v>228.77000000000021</v>
      </c>
      <c r="L47" s="17">
        <v>465.02000000000044</v>
      </c>
      <c r="M47" s="17">
        <v>355.15999999999894</v>
      </c>
      <c r="N47" s="17">
        <v>227.4699999999998</v>
      </c>
      <c r="O47" s="17">
        <v>223.35999999999967</v>
      </c>
      <c r="P47" s="17">
        <v>94.950000000000045</v>
      </c>
      <c r="Q47" s="20">
        <v>17.78000000000003</v>
      </c>
      <c r="R47" s="20">
        <v>32.759999999999991</v>
      </c>
      <c r="S47" s="20">
        <v>6.5499999999999972</v>
      </c>
      <c r="T47" s="20">
        <v>8.6300000000000097</v>
      </c>
      <c r="U47" s="20">
        <v>1.5700000000000003</v>
      </c>
      <c r="V47" s="20">
        <v>16.600000000000023</v>
      </c>
      <c r="W47" s="20">
        <v>11.440000000000012</v>
      </c>
      <c r="X47" s="20">
        <v>23.25</v>
      </c>
      <c r="Y47" s="20">
        <v>17.759999999999991</v>
      </c>
      <c r="Z47" s="20">
        <v>11.370000000000005</v>
      </c>
      <c r="AA47" s="20">
        <v>11.170000000000002</v>
      </c>
      <c r="AB47" s="20">
        <v>4.75</v>
      </c>
      <c r="AC47" s="17">
        <v>96.809999999999945</v>
      </c>
      <c r="AD47" s="17">
        <v>176.89000000000033</v>
      </c>
      <c r="AE47" s="17">
        <v>35.120000000000005</v>
      </c>
      <c r="AF47" s="17">
        <v>45.819999999999936</v>
      </c>
      <c r="AG47" s="17">
        <v>8.230000000000004</v>
      </c>
      <c r="AH47" s="17">
        <v>86.619999999999891</v>
      </c>
      <c r="AI47" s="17">
        <v>59.17999999999995</v>
      </c>
      <c r="AJ47" s="17">
        <v>119.20000000000005</v>
      </c>
      <c r="AK47" s="17">
        <v>90.210000000000036</v>
      </c>
      <c r="AL47" s="17">
        <v>57.260000000000105</v>
      </c>
      <c r="AM47" s="17">
        <v>55.700000000000045</v>
      </c>
      <c r="AN47" s="17">
        <v>23.470000000000027</v>
      </c>
      <c r="AO47" s="20">
        <f t="shared" si="12"/>
        <v>470.09</v>
      </c>
      <c r="AP47" s="20">
        <f t="shared" si="10"/>
        <v>864.85000000000286</v>
      </c>
      <c r="AQ47" s="20">
        <f t="shared" si="10"/>
        <v>172.79000000000013</v>
      </c>
      <c r="AR47" s="20">
        <f t="shared" si="10"/>
        <v>227.02000000000055</v>
      </c>
      <c r="AS47" s="20">
        <f t="shared" si="10"/>
        <v>41.069999999999872</v>
      </c>
      <c r="AT47" s="20">
        <f t="shared" si="10"/>
        <v>435.19999999999948</v>
      </c>
      <c r="AU47" s="20">
        <f t="shared" si="10"/>
        <v>299.39000000000016</v>
      </c>
      <c r="AV47" s="20">
        <f t="shared" si="10"/>
        <v>607.47000000000048</v>
      </c>
      <c r="AW47" s="20">
        <f t="shared" si="10"/>
        <v>463.12999999999897</v>
      </c>
      <c r="AX47" s="20">
        <f t="shared" si="10"/>
        <v>296.09999999999991</v>
      </c>
      <c r="AY47" s="20">
        <f t="shared" si="10"/>
        <v>290.22999999999973</v>
      </c>
      <c r="AZ47" s="20">
        <f t="shared" si="10"/>
        <v>123.17000000000007</v>
      </c>
      <c r="BA47" s="17">
        <v>5.9</v>
      </c>
      <c r="BB47" s="17">
        <v>10.88</v>
      </c>
      <c r="BC47" s="17">
        <v>2.1800000000000002</v>
      </c>
      <c r="BD47" s="17">
        <v>2.87</v>
      </c>
      <c r="BE47" s="17">
        <v>0.52</v>
      </c>
      <c r="BF47" s="17">
        <v>5.51</v>
      </c>
      <c r="BG47" s="17">
        <v>3.8</v>
      </c>
      <c r="BH47" s="17">
        <v>7.72</v>
      </c>
      <c r="BI47" s="17">
        <v>5.9</v>
      </c>
      <c r="BJ47" s="17">
        <v>3.78</v>
      </c>
      <c r="BK47" s="17">
        <v>3.71</v>
      </c>
      <c r="BL47" s="17">
        <v>1.58</v>
      </c>
      <c r="BM47" s="20">
        <f t="shared" si="13"/>
        <v>475.98999999999995</v>
      </c>
      <c r="BN47" s="20">
        <f t="shared" si="11"/>
        <v>875.73000000000286</v>
      </c>
      <c r="BO47" s="20">
        <f t="shared" si="11"/>
        <v>174.97000000000014</v>
      </c>
      <c r="BP47" s="20">
        <f t="shared" si="11"/>
        <v>229.89000000000055</v>
      </c>
      <c r="BQ47" s="20">
        <f t="shared" si="11"/>
        <v>41.589999999999876</v>
      </c>
      <c r="BR47" s="20">
        <f t="shared" si="11"/>
        <v>440.70999999999947</v>
      </c>
      <c r="BS47" s="20">
        <f t="shared" si="11"/>
        <v>303.19000000000017</v>
      </c>
      <c r="BT47" s="20">
        <f t="shared" si="11"/>
        <v>615.19000000000051</v>
      </c>
      <c r="BU47" s="20">
        <f t="shared" si="11"/>
        <v>469.02999999999895</v>
      </c>
      <c r="BV47" s="20">
        <f t="shared" si="11"/>
        <v>299.87999999999988</v>
      </c>
      <c r="BW47" s="20">
        <f t="shared" si="11"/>
        <v>293.93999999999971</v>
      </c>
      <c r="BX47" s="20">
        <f t="shared" si="11"/>
        <v>124.75000000000007</v>
      </c>
      <c r="BY47" s="17">
        <f t="shared" si="3"/>
        <v>3272.3700000000017</v>
      </c>
      <c r="BZ47" s="17">
        <f t="shared" si="4"/>
        <v>163.63000000000005</v>
      </c>
      <c r="CA47" s="17">
        <f t="shared" si="5"/>
        <v>908.86000000000024</v>
      </c>
      <c r="CB47" s="17">
        <f t="shared" si="6"/>
        <v>4344.8600000000015</v>
      </c>
    </row>
    <row r="48" spans="1:80" x14ac:dyDescent="0.25">
      <c r="A48" t="str">
        <f t="shared" si="9"/>
        <v>PCES.EC01</v>
      </c>
      <c r="B48" s="1" t="s">
        <v>230</v>
      </c>
      <c r="C48" s="1" t="s">
        <v>84</v>
      </c>
      <c r="D48" s="1" t="s">
        <v>84</v>
      </c>
      <c r="E48" s="17">
        <v>1859.1500000000087</v>
      </c>
      <c r="F48" s="17">
        <v>3200.0899999999674</v>
      </c>
      <c r="G48" s="17">
        <v>1162.0300000000061</v>
      </c>
      <c r="H48" s="17">
        <v>775.32000000000698</v>
      </c>
      <c r="I48" s="17">
        <v>267.94000000000233</v>
      </c>
      <c r="J48" s="17">
        <v>1121.4099999999889</v>
      </c>
      <c r="K48" s="17">
        <v>1217.2399999999907</v>
      </c>
      <c r="L48" s="17">
        <v>3529.0500000000466</v>
      </c>
      <c r="M48" s="17">
        <v>2433.3999999999942</v>
      </c>
      <c r="N48" s="17">
        <v>1721.2300000000105</v>
      </c>
      <c r="O48" s="17">
        <v>2441.640000000014</v>
      </c>
      <c r="P48" s="17">
        <v>1090.0399999999936</v>
      </c>
      <c r="Q48" s="20">
        <v>92.960000000000036</v>
      </c>
      <c r="R48" s="20">
        <v>160.01000000000022</v>
      </c>
      <c r="S48" s="20">
        <v>58.100000000000364</v>
      </c>
      <c r="T48" s="20">
        <v>38.769999999999982</v>
      </c>
      <c r="U48" s="20">
        <v>13.389999999999986</v>
      </c>
      <c r="V48" s="20">
        <v>56.079999999999927</v>
      </c>
      <c r="W48" s="20">
        <v>60.859999999999673</v>
      </c>
      <c r="X48" s="20">
        <v>176.45000000000073</v>
      </c>
      <c r="Y48" s="20">
        <v>121.67000000000007</v>
      </c>
      <c r="Z48" s="20">
        <v>86.0600000000004</v>
      </c>
      <c r="AA48" s="20">
        <v>122.07999999999993</v>
      </c>
      <c r="AB48" s="20">
        <v>54.5</v>
      </c>
      <c r="AC48" s="17">
        <v>506.26000000000204</v>
      </c>
      <c r="AD48" s="17">
        <v>863.93000000000029</v>
      </c>
      <c r="AE48" s="17">
        <v>311.26000000000022</v>
      </c>
      <c r="AF48" s="17">
        <v>205.86000000000058</v>
      </c>
      <c r="AG48" s="17">
        <v>70.539999999999964</v>
      </c>
      <c r="AH48" s="17">
        <v>292.61000000000058</v>
      </c>
      <c r="AI48" s="17">
        <v>314.86000000000058</v>
      </c>
      <c r="AJ48" s="17">
        <v>904.61000000000058</v>
      </c>
      <c r="AK48" s="17">
        <v>618.08000000000175</v>
      </c>
      <c r="AL48" s="17">
        <v>433.29999999999563</v>
      </c>
      <c r="AM48" s="17">
        <v>608.94999999999709</v>
      </c>
      <c r="AN48" s="17">
        <v>269.40000000000146</v>
      </c>
      <c r="AO48" s="20">
        <f t="shared" si="12"/>
        <v>2458.3700000000108</v>
      </c>
      <c r="AP48" s="20">
        <f t="shared" si="10"/>
        <v>4224.0299999999679</v>
      </c>
      <c r="AQ48" s="20">
        <f t="shared" si="10"/>
        <v>1531.3900000000067</v>
      </c>
      <c r="AR48" s="20">
        <f t="shared" si="10"/>
        <v>1019.9500000000075</v>
      </c>
      <c r="AS48" s="20">
        <f t="shared" si="10"/>
        <v>351.87000000000228</v>
      </c>
      <c r="AT48" s="20">
        <f t="shared" si="10"/>
        <v>1470.0999999999894</v>
      </c>
      <c r="AU48" s="20">
        <f t="shared" si="10"/>
        <v>1592.9599999999909</v>
      </c>
      <c r="AV48" s="20">
        <f t="shared" si="10"/>
        <v>4610.1100000000479</v>
      </c>
      <c r="AW48" s="20">
        <f t="shared" si="10"/>
        <v>3173.149999999996</v>
      </c>
      <c r="AX48" s="20">
        <f t="shared" si="10"/>
        <v>2240.5900000000065</v>
      </c>
      <c r="AY48" s="20">
        <f t="shared" si="10"/>
        <v>3172.670000000011</v>
      </c>
      <c r="AZ48" s="20">
        <f t="shared" si="10"/>
        <v>1413.9399999999951</v>
      </c>
      <c r="BA48" s="17">
        <v>30.87</v>
      </c>
      <c r="BB48" s="17">
        <v>53.13</v>
      </c>
      <c r="BC48" s="17">
        <v>19.29</v>
      </c>
      <c r="BD48" s="17">
        <v>12.87</v>
      </c>
      <c r="BE48" s="17">
        <v>4.45</v>
      </c>
      <c r="BF48" s="17">
        <v>18.62</v>
      </c>
      <c r="BG48" s="17">
        <v>20.21</v>
      </c>
      <c r="BH48" s="17">
        <v>58.59</v>
      </c>
      <c r="BI48" s="17">
        <v>40.4</v>
      </c>
      <c r="BJ48" s="17">
        <v>28.58</v>
      </c>
      <c r="BK48" s="17">
        <v>40.54</v>
      </c>
      <c r="BL48" s="17">
        <v>18.100000000000001</v>
      </c>
      <c r="BM48" s="20">
        <f t="shared" si="13"/>
        <v>2489.2400000000107</v>
      </c>
      <c r="BN48" s="20">
        <f t="shared" si="11"/>
        <v>4277.159999999968</v>
      </c>
      <c r="BO48" s="20">
        <f t="shared" si="11"/>
        <v>1550.6800000000067</v>
      </c>
      <c r="BP48" s="20">
        <f t="shared" si="11"/>
        <v>1032.8200000000074</v>
      </c>
      <c r="BQ48" s="20">
        <f t="shared" si="11"/>
        <v>356.32000000000227</v>
      </c>
      <c r="BR48" s="20">
        <f t="shared" si="11"/>
        <v>1488.7199999999893</v>
      </c>
      <c r="BS48" s="20">
        <f t="shared" si="11"/>
        <v>1613.169999999991</v>
      </c>
      <c r="BT48" s="20">
        <f t="shared" si="11"/>
        <v>4668.700000000048</v>
      </c>
      <c r="BU48" s="20">
        <f t="shared" si="11"/>
        <v>3213.5499999999961</v>
      </c>
      <c r="BV48" s="20">
        <f t="shared" si="11"/>
        <v>2269.1700000000064</v>
      </c>
      <c r="BW48" s="20">
        <f t="shared" si="11"/>
        <v>3213.210000000011</v>
      </c>
      <c r="BX48" s="20">
        <f t="shared" si="11"/>
        <v>1432.039999999995</v>
      </c>
      <c r="BY48" s="17">
        <f t="shared" si="3"/>
        <v>20818.54000000003</v>
      </c>
      <c r="BZ48" s="17">
        <f t="shared" si="4"/>
        <v>1040.9300000000012</v>
      </c>
      <c r="CA48" s="17">
        <f t="shared" si="5"/>
        <v>5745.31</v>
      </c>
      <c r="CB48" s="17">
        <f t="shared" si="6"/>
        <v>27604.780000000028</v>
      </c>
    </row>
    <row r="49" spans="1:80" x14ac:dyDescent="0.25">
      <c r="A49" t="str">
        <f t="shared" si="9"/>
        <v>ENC2.EC04</v>
      </c>
      <c r="B49" s="1" t="s">
        <v>55</v>
      </c>
      <c r="C49" s="1" t="s">
        <v>85</v>
      </c>
      <c r="D49" s="1" t="s">
        <v>85</v>
      </c>
      <c r="E49" s="17">
        <v>1527.6899999999878</v>
      </c>
      <c r="F49" s="17">
        <v>2170.1300000000047</v>
      </c>
      <c r="G49" s="17">
        <v>857.75</v>
      </c>
      <c r="H49" s="17">
        <v>830.69999999999709</v>
      </c>
      <c r="I49" s="17">
        <v>382.87000000000262</v>
      </c>
      <c r="J49" s="17">
        <v>338.32999999999811</v>
      </c>
      <c r="K49" s="17">
        <v>724.92000000000553</v>
      </c>
      <c r="L49" s="17">
        <v>636.97999999999956</v>
      </c>
      <c r="M49" s="17">
        <v>400.06999999999971</v>
      </c>
      <c r="N49" s="17">
        <v>1044.7800000000134</v>
      </c>
      <c r="O49" s="17">
        <v>1002.6399999999994</v>
      </c>
      <c r="P49" s="17">
        <v>814.01000000000931</v>
      </c>
      <c r="Q49" s="20">
        <v>76.380000000000109</v>
      </c>
      <c r="R49" s="20">
        <v>108.51000000000022</v>
      </c>
      <c r="S49" s="20">
        <v>42.8900000000001</v>
      </c>
      <c r="T49" s="20">
        <v>41.529999999999973</v>
      </c>
      <c r="U49" s="20">
        <v>19.149999999999977</v>
      </c>
      <c r="V49" s="20">
        <v>16.910000000000082</v>
      </c>
      <c r="W49" s="20">
        <v>36.25</v>
      </c>
      <c r="X49" s="20">
        <v>31.849999999999909</v>
      </c>
      <c r="Y49" s="20">
        <v>20.010000000000105</v>
      </c>
      <c r="Z49" s="20">
        <v>52.240000000000009</v>
      </c>
      <c r="AA49" s="20">
        <v>50.130000000000109</v>
      </c>
      <c r="AB49" s="20">
        <v>40.700000000000045</v>
      </c>
      <c r="AC49" s="17">
        <v>416</v>
      </c>
      <c r="AD49" s="17">
        <v>585.86999999999898</v>
      </c>
      <c r="AE49" s="17">
        <v>229.76000000000022</v>
      </c>
      <c r="AF49" s="17">
        <v>220.57999999999993</v>
      </c>
      <c r="AG49" s="17">
        <v>100.79000000000042</v>
      </c>
      <c r="AH49" s="17">
        <v>88.2800000000002</v>
      </c>
      <c r="AI49" s="17">
        <v>187.52000000000044</v>
      </c>
      <c r="AJ49" s="17">
        <v>163.27999999999975</v>
      </c>
      <c r="AK49" s="17">
        <v>101.61999999999989</v>
      </c>
      <c r="AL49" s="17">
        <v>263.01000000000022</v>
      </c>
      <c r="AM49" s="17">
        <v>250.05999999999949</v>
      </c>
      <c r="AN49" s="17">
        <v>201.17999999999938</v>
      </c>
      <c r="AO49" s="20">
        <f t="shared" si="12"/>
        <v>2020.0699999999879</v>
      </c>
      <c r="AP49" s="20">
        <f t="shared" si="10"/>
        <v>2864.5100000000039</v>
      </c>
      <c r="AQ49" s="20">
        <f t="shared" si="10"/>
        <v>1130.4000000000003</v>
      </c>
      <c r="AR49" s="20">
        <f t="shared" si="10"/>
        <v>1092.809999999997</v>
      </c>
      <c r="AS49" s="20">
        <f t="shared" si="10"/>
        <v>502.81000000000301</v>
      </c>
      <c r="AT49" s="20">
        <f t="shared" si="10"/>
        <v>443.51999999999839</v>
      </c>
      <c r="AU49" s="20">
        <f t="shared" si="10"/>
        <v>948.69000000000597</v>
      </c>
      <c r="AV49" s="20">
        <f t="shared" si="10"/>
        <v>832.10999999999922</v>
      </c>
      <c r="AW49" s="20">
        <f t="shared" si="10"/>
        <v>521.6999999999997</v>
      </c>
      <c r="AX49" s="20">
        <f t="shared" si="10"/>
        <v>1360.0300000000136</v>
      </c>
      <c r="AY49" s="20">
        <f t="shared" si="10"/>
        <v>1302.829999999999</v>
      </c>
      <c r="AZ49" s="20">
        <f t="shared" si="10"/>
        <v>1055.8900000000087</v>
      </c>
      <c r="BA49" s="17">
        <v>25.36</v>
      </c>
      <c r="BB49" s="17">
        <v>36.03</v>
      </c>
      <c r="BC49" s="17">
        <v>14.24</v>
      </c>
      <c r="BD49" s="17">
        <v>13.79</v>
      </c>
      <c r="BE49" s="17">
        <v>6.36</v>
      </c>
      <c r="BF49" s="17">
        <v>5.62</v>
      </c>
      <c r="BG49" s="17">
        <v>12.04</v>
      </c>
      <c r="BH49" s="17">
        <v>10.58</v>
      </c>
      <c r="BI49" s="17">
        <v>6.64</v>
      </c>
      <c r="BJ49" s="17">
        <v>17.350000000000001</v>
      </c>
      <c r="BK49" s="17">
        <v>16.649999999999999</v>
      </c>
      <c r="BL49" s="17">
        <v>13.51</v>
      </c>
      <c r="BM49" s="20">
        <f t="shared" si="13"/>
        <v>2045.4299999999878</v>
      </c>
      <c r="BN49" s="20">
        <f t="shared" si="11"/>
        <v>2900.5400000000041</v>
      </c>
      <c r="BO49" s="20">
        <f t="shared" si="11"/>
        <v>1144.6400000000003</v>
      </c>
      <c r="BP49" s="20">
        <f t="shared" si="11"/>
        <v>1106.599999999997</v>
      </c>
      <c r="BQ49" s="20">
        <f t="shared" si="11"/>
        <v>509.17000000000303</v>
      </c>
      <c r="BR49" s="20">
        <f t="shared" si="11"/>
        <v>449.13999999999839</v>
      </c>
      <c r="BS49" s="20">
        <f t="shared" si="11"/>
        <v>960.73000000000593</v>
      </c>
      <c r="BT49" s="20">
        <f t="shared" si="11"/>
        <v>842.68999999999926</v>
      </c>
      <c r="BU49" s="20">
        <f t="shared" si="11"/>
        <v>528.33999999999969</v>
      </c>
      <c r="BV49" s="20">
        <f t="shared" si="11"/>
        <v>1377.3800000000135</v>
      </c>
      <c r="BW49" s="20">
        <f t="shared" si="11"/>
        <v>1319.4799999999991</v>
      </c>
      <c r="BX49" s="20">
        <f t="shared" si="11"/>
        <v>1069.4000000000087</v>
      </c>
      <c r="BY49" s="17">
        <f t="shared" si="3"/>
        <v>10730.870000000017</v>
      </c>
      <c r="BZ49" s="17">
        <f t="shared" si="4"/>
        <v>536.55000000000064</v>
      </c>
      <c r="CA49" s="17">
        <f t="shared" si="5"/>
        <v>2986.119999999999</v>
      </c>
      <c r="CB49" s="17">
        <f t="shared" si="6"/>
        <v>14253.540000000017</v>
      </c>
    </row>
    <row r="50" spans="1:80" x14ac:dyDescent="0.25">
      <c r="A50" t="str">
        <f t="shared" si="9"/>
        <v>ENCR.BCHIMP</v>
      </c>
      <c r="B50" s="1" t="s">
        <v>86</v>
      </c>
      <c r="C50" s="1" t="s">
        <v>87</v>
      </c>
      <c r="D50" s="1" t="s">
        <v>21</v>
      </c>
      <c r="E50" s="17">
        <v>-220.80999999999904</v>
      </c>
      <c r="F50" s="17">
        <v>-102.4399999999996</v>
      </c>
      <c r="G50" s="17">
        <v>-15.240000000000009</v>
      </c>
      <c r="H50" s="17">
        <v>-0.51999999999999957</v>
      </c>
      <c r="I50" s="17">
        <v>0</v>
      </c>
      <c r="J50" s="17">
        <v>-0.21999999999999975</v>
      </c>
      <c r="K50" s="17">
        <v>-4.6899999999999977</v>
      </c>
      <c r="L50" s="17">
        <v>-2.1300000000000026</v>
      </c>
      <c r="M50" s="17">
        <v>0</v>
      </c>
      <c r="N50" s="17">
        <v>-8.0100000000000193</v>
      </c>
      <c r="O50" s="17">
        <v>-22.769999999999982</v>
      </c>
      <c r="P50" s="17">
        <v>-5.9099999999999966</v>
      </c>
      <c r="Q50" s="20">
        <v>-11.04000000000002</v>
      </c>
      <c r="R50" s="20">
        <v>-5.1300000000000097</v>
      </c>
      <c r="S50" s="20">
        <v>-0.75999999999999979</v>
      </c>
      <c r="T50" s="20">
        <v>-2.0000000000000004E-2</v>
      </c>
      <c r="U50" s="20">
        <v>0</v>
      </c>
      <c r="V50" s="20">
        <v>-1.0000000000000002E-2</v>
      </c>
      <c r="W50" s="20">
        <v>-0.22999999999999954</v>
      </c>
      <c r="X50" s="20">
        <v>-0.1100000000000001</v>
      </c>
      <c r="Y50" s="20">
        <v>0</v>
      </c>
      <c r="Z50" s="20">
        <v>-0.39999999999999991</v>
      </c>
      <c r="AA50" s="20">
        <v>-1.1399999999999988</v>
      </c>
      <c r="AB50" s="20">
        <v>-0.29000000000000004</v>
      </c>
      <c r="AC50" s="17">
        <v>-60.130000000000109</v>
      </c>
      <c r="AD50" s="17">
        <v>-27.659999999999968</v>
      </c>
      <c r="AE50" s="17">
        <v>-4.0799999999999983</v>
      </c>
      <c r="AF50" s="17">
        <v>-0.14000000000000001</v>
      </c>
      <c r="AG50" s="17">
        <v>0</v>
      </c>
      <c r="AH50" s="17">
        <v>-4.9999999999999989E-2</v>
      </c>
      <c r="AI50" s="17">
        <v>-1.2100000000000009</v>
      </c>
      <c r="AJ50" s="17">
        <v>-0.54999999999999893</v>
      </c>
      <c r="AK50" s="17">
        <v>0</v>
      </c>
      <c r="AL50" s="17">
        <v>-2.0199999999999996</v>
      </c>
      <c r="AM50" s="17">
        <v>-5.6700000000000017</v>
      </c>
      <c r="AN50" s="17">
        <v>-1.4699999999999989</v>
      </c>
      <c r="AO50" s="20">
        <f t="shared" si="12"/>
        <v>-291.97999999999917</v>
      </c>
      <c r="AP50" s="20">
        <f t="shared" si="10"/>
        <v>-135.22999999999956</v>
      </c>
      <c r="AQ50" s="20">
        <f t="shared" si="10"/>
        <v>-20.080000000000005</v>
      </c>
      <c r="AR50" s="20">
        <f t="shared" si="10"/>
        <v>-0.6799999999999996</v>
      </c>
      <c r="AS50" s="20">
        <f t="shared" si="10"/>
        <v>0</v>
      </c>
      <c r="AT50" s="20">
        <f t="shared" si="10"/>
        <v>-0.27999999999999975</v>
      </c>
      <c r="AU50" s="20">
        <f t="shared" si="10"/>
        <v>-6.1299999999999981</v>
      </c>
      <c r="AV50" s="20">
        <f t="shared" si="10"/>
        <v>-2.7900000000000018</v>
      </c>
      <c r="AW50" s="20">
        <f t="shared" si="10"/>
        <v>0</v>
      </c>
      <c r="AX50" s="20">
        <f t="shared" si="10"/>
        <v>-10.430000000000019</v>
      </c>
      <c r="AY50" s="20">
        <f t="shared" si="10"/>
        <v>-29.579999999999984</v>
      </c>
      <c r="AZ50" s="20">
        <f t="shared" si="10"/>
        <v>-7.6699999999999955</v>
      </c>
      <c r="BA50" s="17">
        <v>-3.67</v>
      </c>
      <c r="BB50" s="17">
        <v>-1.7</v>
      </c>
      <c r="BC50" s="17">
        <v>-0.25</v>
      </c>
      <c r="BD50" s="17">
        <v>-0.01</v>
      </c>
      <c r="BE50" s="17">
        <v>0</v>
      </c>
      <c r="BF50" s="17">
        <v>0</v>
      </c>
      <c r="BG50" s="17">
        <v>-0.08</v>
      </c>
      <c r="BH50" s="17">
        <v>-0.04</v>
      </c>
      <c r="BI50" s="17">
        <v>0</v>
      </c>
      <c r="BJ50" s="17">
        <v>-0.13</v>
      </c>
      <c r="BK50" s="17">
        <v>-0.38</v>
      </c>
      <c r="BL50" s="17">
        <v>-0.1</v>
      </c>
      <c r="BM50" s="20">
        <f t="shared" si="13"/>
        <v>-295.64999999999918</v>
      </c>
      <c r="BN50" s="20">
        <f t="shared" si="11"/>
        <v>-136.92999999999955</v>
      </c>
      <c r="BO50" s="20">
        <f t="shared" si="11"/>
        <v>-20.330000000000005</v>
      </c>
      <c r="BP50" s="20">
        <f t="shared" si="11"/>
        <v>-0.68999999999999961</v>
      </c>
      <c r="BQ50" s="20">
        <f t="shared" si="11"/>
        <v>0</v>
      </c>
      <c r="BR50" s="20">
        <f t="shared" si="11"/>
        <v>-0.27999999999999975</v>
      </c>
      <c r="BS50" s="20">
        <f t="shared" si="11"/>
        <v>-6.2099999999999982</v>
      </c>
      <c r="BT50" s="20">
        <f t="shared" si="11"/>
        <v>-2.8300000000000018</v>
      </c>
      <c r="BU50" s="20">
        <f t="shared" si="11"/>
        <v>0</v>
      </c>
      <c r="BV50" s="20">
        <f t="shared" si="11"/>
        <v>-10.56000000000002</v>
      </c>
      <c r="BW50" s="20">
        <f t="shared" si="11"/>
        <v>-29.959999999999983</v>
      </c>
      <c r="BX50" s="20">
        <f t="shared" si="11"/>
        <v>-7.7699999999999951</v>
      </c>
      <c r="BY50" s="17">
        <f t="shared" si="3"/>
        <v>-382.73999999999864</v>
      </c>
      <c r="BZ50" s="17">
        <f t="shared" si="4"/>
        <v>-19.130000000000024</v>
      </c>
      <c r="CA50" s="17">
        <f t="shared" si="5"/>
        <v>-109.34000000000006</v>
      </c>
      <c r="CB50" s="17">
        <f t="shared" si="6"/>
        <v>-511.20999999999862</v>
      </c>
    </row>
    <row r="51" spans="1:80" x14ac:dyDescent="0.25">
      <c r="A51" t="str">
        <f t="shared" si="9"/>
        <v>ENCR.SPCIMP</v>
      </c>
      <c r="B51" s="1" t="s">
        <v>86</v>
      </c>
      <c r="C51" s="1" t="s">
        <v>88</v>
      </c>
      <c r="D51" s="1" t="s">
        <v>73</v>
      </c>
      <c r="E51" s="17">
        <v>1.9699999999999989</v>
      </c>
      <c r="F51" s="17">
        <v>0</v>
      </c>
      <c r="G51" s="17">
        <v>200.04999999999927</v>
      </c>
      <c r="H51" s="17">
        <v>0</v>
      </c>
      <c r="I51" s="17">
        <v>0</v>
      </c>
      <c r="J51" s="17">
        <v>0</v>
      </c>
      <c r="K51" s="17">
        <v>0</v>
      </c>
      <c r="L51" s="17">
        <v>0</v>
      </c>
      <c r="M51" s="17">
        <v>0</v>
      </c>
      <c r="N51" s="17">
        <v>0</v>
      </c>
      <c r="O51" s="17">
        <v>0</v>
      </c>
      <c r="P51" s="17">
        <v>0</v>
      </c>
      <c r="Q51" s="20">
        <v>9.000000000000008E-2</v>
      </c>
      <c r="R51" s="20">
        <v>0</v>
      </c>
      <c r="S51" s="20">
        <v>10</v>
      </c>
      <c r="T51" s="20">
        <v>0</v>
      </c>
      <c r="U51" s="20">
        <v>0</v>
      </c>
      <c r="V51" s="20">
        <v>0</v>
      </c>
      <c r="W51" s="20">
        <v>0</v>
      </c>
      <c r="X51" s="20">
        <v>0</v>
      </c>
      <c r="Y51" s="20">
        <v>0</v>
      </c>
      <c r="Z51" s="20">
        <v>0</v>
      </c>
      <c r="AA51" s="20">
        <v>0</v>
      </c>
      <c r="AB51" s="20">
        <v>0</v>
      </c>
      <c r="AC51" s="17">
        <v>0.54</v>
      </c>
      <c r="AD51" s="17">
        <v>0</v>
      </c>
      <c r="AE51" s="17">
        <v>53.579999999999927</v>
      </c>
      <c r="AF51" s="17">
        <v>0</v>
      </c>
      <c r="AG51" s="17">
        <v>0</v>
      </c>
      <c r="AH51" s="17">
        <v>0</v>
      </c>
      <c r="AI51" s="17">
        <v>0</v>
      </c>
      <c r="AJ51" s="17">
        <v>0</v>
      </c>
      <c r="AK51" s="17">
        <v>0</v>
      </c>
      <c r="AL51" s="17">
        <v>0</v>
      </c>
      <c r="AM51" s="17">
        <v>0</v>
      </c>
      <c r="AN51" s="17">
        <v>0</v>
      </c>
      <c r="AO51" s="20">
        <f t="shared" si="12"/>
        <v>2.5999999999999988</v>
      </c>
      <c r="AP51" s="20">
        <f t="shared" si="10"/>
        <v>0</v>
      </c>
      <c r="AQ51" s="20">
        <f t="shared" si="10"/>
        <v>263.6299999999992</v>
      </c>
      <c r="AR51" s="20">
        <f t="shared" si="10"/>
        <v>0</v>
      </c>
      <c r="AS51" s="20">
        <f t="shared" si="10"/>
        <v>0</v>
      </c>
      <c r="AT51" s="20">
        <f t="shared" si="10"/>
        <v>0</v>
      </c>
      <c r="AU51" s="20">
        <f t="shared" si="10"/>
        <v>0</v>
      </c>
      <c r="AV51" s="20">
        <f t="shared" si="10"/>
        <v>0</v>
      </c>
      <c r="AW51" s="20">
        <f t="shared" si="10"/>
        <v>0</v>
      </c>
      <c r="AX51" s="20">
        <f t="shared" si="10"/>
        <v>0</v>
      </c>
      <c r="AY51" s="20">
        <f t="shared" si="10"/>
        <v>0</v>
      </c>
      <c r="AZ51" s="20">
        <f t="shared" si="10"/>
        <v>0</v>
      </c>
      <c r="BA51" s="17">
        <v>0.03</v>
      </c>
      <c r="BB51" s="17">
        <v>0</v>
      </c>
      <c r="BC51" s="17">
        <v>3.32</v>
      </c>
      <c r="BD51" s="17">
        <v>0</v>
      </c>
      <c r="BE51" s="17">
        <v>0</v>
      </c>
      <c r="BF51" s="17">
        <v>0</v>
      </c>
      <c r="BG51" s="17">
        <v>0</v>
      </c>
      <c r="BH51" s="17">
        <v>0</v>
      </c>
      <c r="BI51" s="17">
        <v>0</v>
      </c>
      <c r="BJ51" s="17">
        <v>0</v>
      </c>
      <c r="BK51" s="17">
        <v>0</v>
      </c>
      <c r="BL51" s="17">
        <v>0</v>
      </c>
      <c r="BM51" s="20">
        <f t="shared" si="13"/>
        <v>2.6299999999999986</v>
      </c>
      <c r="BN51" s="20">
        <f t="shared" si="11"/>
        <v>0</v>
      </c>
      <c r="BO51" s="20">
        <f t="shared" si="11"/>
        <v>266.94999999999919</v>
      </c>
      <c r="BP51" s="20">
        <f t="shared" si="11"/>
        <v>0</v>
      </c>
      <c r="BQ51" s="20">
        <f t="shared" si="11"/>
        <v>0</v>
      </c>
      <c r="BR51" s="20">
        <f t="shared" si="11"/>
        <v>0</v>
      </c>
      <c r="BS51" s="20">
        <f t="shared" si="11"/>
        <v>0</v>
      </c>
      <c r="BT51" s="20">
        <f t="shared" si="11"/>
        <v>0</v>
      </c>
      <c r="BU51" s="20">
        <f t="shared" si="11"/>
        <v>0</v>
      </c>
      <c r="BV51" s="20">
        <f t="shared" si="11"/>
        <v>0</v>
      </c>
      <c r="BW51" s="20">
        <f t="shared" si="11"/>
        <v>0</v>
      </c>
      <c r="BX51" s="20">
        <f t="shared" si="11"/>
        <v>0</v>
      </c>
      <c r="BY51" s="17">
        <f t="shared" si="3"/>
        <v>202.01999999999927</v>
      </c>
      <c r="BZ51" s="17">
        <f t="shared" si="4"/>
        <v>10.09</v>
      </c>
      <c r="CA51" s="17">
        <f t="shared" si="5"/>
        <v>57.469999999999928</v>
      </c>
      <c r="CB51" s="17">
        <f t="shared" si="6"/>
        <v>269.57999999999919</v>
      </c>
    </row>
    <row r="52" spans="1:80" x14ac:dyDescent="0.25">
      <c r="A52" t="str">
        <f t="shared" si="9"/>
        <v>EEMI.BCHIMP</v>
      </c>
      <c r="B52" s="1" t="s">
        <v>89</v>
      </c>
      <c r="C52" s="1" t="s">
        <v>90</v>
      </c>
      <c r="D52" s="1" t="s">
        <v>21</v>
      </c>
      <c r="E52" s="17">
        <v>0</v>
      </c>
      <c r="F52" s="17">
        <v>0</v>
      </c>
      <c r="G52" s="17">
        <v>0</v>
      </c>
      <c r="H52" s="17">
        <v>0</v>
      </c>
      <c r="I52" s="17">
        <v>-0.48000000000000131</v>
      </c>
      <c r="J52" s="17">
        <v>0</v>
      </c>
      <c r="K52" s="17">
        <v>0</v>
      </c>
      <c r="L52" s="17">
        <v>0</v>
      </c>
      <c r="M52" s="17">
        <v>0</v>
      </c>
      <c r="N52" s="17">
        <v>0</v>
      </c>
      <c r="O52" s="17">
        <v>-1.220000000000006</v>
      </c>
      <c r="P52" s="17">
        <v>-0.53000000000000114</v>
      </c>
      <c r="Q52" s="20">
        <v>0</v>
      </c>
      <c r="R52" s="20">
        <v>0</v>
      </c>
      <c r="S52" s="20">
        <v>0</v>
      </c>
      <c r="T52" s="20">
        <v>0</v>
      </c>
      <c r="U52" s="20">
        <v>-0.03</v>
      </c>
      <c r="V52" s="20">
        <v>0</v>
      </c>
      <c r="W52" s="20">
        <v>0</v>
      </c>
      <c r="X52" s="20">
        <v>0</v>
      </c>
      <c r="Y52" s="20">
        <v>0</v>
      </c>
      <c r="Z52" s="20">
        <v>0</v>
      </c>
      <c r="AA52" s="20">
        <v>-6.0000000000000053E-2</v>
      </c>
      <c r="AB52" s="20">
        <v>-2.0000000000000018E-2</v>
      </c>
      <c r="AC52" s="17">
        <v>0</v>
      </c>
      <c r="AD52" s="17">
        <v>0</v>
      </c>
      <c r="AE52" s="17">
        <v>0</v>
      </c>
      <c r="AF52" s="17">
        <v>0</v>
      </c>
      <c r="AG52" s="17">
        <v>-0.12999999999999995</v>
      </c>
      <c r="AH52" s="17">
        <v>0</v>
      </c>
      <c r="AI52" s="17">
        <v>0</v>
      </c>
      <c r="AJ52" s="17">
        <v>0</v>
      </c>
      <c r="AK52" s="17">
        <v>0</v>
      </c>
      <c r="AL52" s="17">
        <v>0</v>
      </c>
      <c r="AM52" s="17">
        <v>-0.29999999999999982</v>
      </c>
      <c r="AN52" s="17">
        <v>-0.12999999999999989</v>
      </c>
      <c r="AO52" s="20">
        <f t="shared" si="12"/>
        <v>0</v>
      </c>
      <c r="AP52" s="20">
        <f t="shared" si="10"/>
        <v>0</v>
      </c>
      <c r="AQ52" s="20">
        <f t="shared" si="10"/>
        <v>0</v>
      </c>
      <c r="AR52" s="20">
        <f t="shared" si="10"/>
        <v>0</v>
      </c>
      <c r="AS52" s="20">
        <f t="shared" si="10"/>
        <v>-0.64000000000000123</v>
      </c>
      <c r="AT52" s="20">
        <f t="shared" si="10"/>
        <v>0</v>
      </c>
      <c r="AU52" s="20">
        <f t="shared" si="10"/>
        <v>0</v>
      </c>
      <c r="AV52" s="20">
        <f t="shared" si="10"/>
        <v>0</v>
      </c>
      <c r="AW52" s="20">
        <f t="shared" si="10"/>
        <v>0</v>
      </c>
      <c r="AX52" s="20">
        <f t="shared" si="10"/>
        <v>0</v>
      </c>
      <c r="AY52" s="20">
        <f t="shared" si="10"/>
        <v>-1.5800000000000058</v>
      </c>
      <c r="AZ52" s="20">
        <f t="shared" si="10"/>
        <v>-0.68000000000000105</v>
      </c>
      <c r="BA52" s="17">
        <v>0</v>
      </c>
      <c r="BB52" s="17">
        <v>0</v>
      </c>
      <c r="BC52" s="17">
        <v>0</v>
      </c>
      <c r="BD52" s="17">
        <v>0</v>
      </c>
      <c r="BE52" s="17">
        <v>-0.01</v>
      </c>
      <c r="BF52" s="17">
        <v>0</v>
      </c>
      <c r="BG52" s="17">
        <v>0</v>
      </c>
      <c r="BH52" s="17">
        <v>0</v>
      </c>
      <c r="BI52" s="17">
        <v>0</v>
      </c>
      <c r="BJ52" s="17">
        <v>0</v>
      </c>
      <c r="BK52" s="17">
        <v>-0.02</v>
      </c>
      <c r="BL52" s="17">
        <v>-0.01</v>
      </c>
      <c r="BM52" s="20">
        <f t="shared" si="13"/>
        <v>0</v>
      </c>
      <c r="BN52" s="20">
        <f t="shared" si="11"/>
        <v>0</v>
      </c>
      <c r="BO52" s="20">
        <f t="shared" si="11"/>
        <v>0</v>
      </c>
      <c r="BP52" s="20">
        <f t="shared" si="11"/>
        <v>0</v>
      </c>
      <c r="BQ52" s="20">
        <f t="shared" si="11"/>
        <v>-0.65000000000000124</v>
      </c>
      <c r="BR52" s="20">
        <f t="shared" si="11"/>
        <v>0</v>
      </c>
      <c r="BS52" s="20">
        <f t="shared" si="11"/>
        <v>0</v>
      </c>
      <c r="BT52" s="20">
        <f t="shared" si="11"/>
        <v>0</v>
      </c>
      <c r="BU52" s="20">
        <f t="shared" si="11"/>
        <v>0</v>
      </c>
      <c r="BV52" s="20">
        <f t="shared" si="11"/>
        <v>0</v>
      </c>
      <c r="BW52" s="20">
        <f t="shared" si="11"/>
        <v>-1.6000000000000059</v>
      </c>
      <c r="BX52" s="20">
        <f t="shared" si="11"/>
        <v>-0.69000000000000106</v>
      </c>
      <c r="BY52" s="17">
        <f t="shared" si="3"/>
        <v>-2.2300000000000084</v>
      </c>
      <c r="BZ52" s="17">
        <f t="shared" si="4"/>
        <v>-0.11000000000000007</v>
      </c>
      <c r="CA52" s="17">
        <f t="shared" si="5"/>
        <v>-0.59999999999999964</v>
      </c>
      <c r="CB52" s="17">
        <f t="shared" si="6"/>
        <v>-2.9400000000000084</v>
      </c>
    </row>
    <row r="53" spans="1:80" x14ac:dyDescent="0.25">
      <c r="A53" t="str">
        <f t="shared" si="9"/>
        <v>EEMI.BCHEXP</v>
      </c>
      <c r="B53" s="1" t="s">
        <v>89</v>
      </c>
      <c r="C53" s="1" t="s">
        <v>91</v>
      </c>
      <c r="D53" s="1" t="s">
        <v>28</v>
      </c>
      <c r="E53" s="17">
        <v>0</v>
      </c>
      <c r="F53" s="17">
        <v>0</v>
      </c>
      <c r="G53" s="17">
        <v>0</v>
      </c>
      <c r="H53" s="17">
        <v>0</v>
      </c>
      <c r="I53" s="17">
        <v>0</v>
      </c>
      <c r="J53" s="17">
        <v>0</v>
      </c>
      <c r="K53" s="17">
        <v>0</v>
      </c>
      <c r="L53" s="17">
        <v>0</v>
      </c>
      <c r="M53" s="17">
        <v>0.52000000000000313</v>
      </c>
      <c r="N53" s="17">
        <v>0</v>
      </c>
      <c r="O53" s="17">
        <v>0</v>
      </c>
      <c r="P53" s="17">
        <v>0</v>
      </c>
      <c r="Q53" s="20">
        <v>0</v>
      </c>
      <c r="R53" s="20">
        <v>0</v>
      </c>
      <c r="S53" s="20">
        <v>0</v>
      </c>
      <c r="T53" s="20">
        <v>0</v>
      </c>
      <c r="U53" s="20">
        <v>0</v>
      </c>
      <c r="V53" s="20">
        <v>0</v>
      </c>
      <c r="W53" s="20">
        <v>0</v>
      </c>
      <c r="X53" s="20">
        <v>0</v>
      </c>
      <c r="Y53" s="20">
        <v>0.03</v>
      </c>
      <c r="Z53" s="20">
        <v>0</v>
      </c>
      <c r="AA53" s="20">
        <v>0</v>
      </c>
      <c r="AB53" s="20">
        <v>0</v>
      </c>
      <c r="AC53" s="17">
        <v>0</v>
      </c>
      <c r="AD53" s="17">
        <v>0</v>
      </c>
      <c r="AE53" s="17">
        <v>0</v>
      </c>
      <c r="AF53" s="17">
        <v>0</v>
      </c>
      <c r="AG53" s="17">
        <v>0</v>
      </c>
      <c r="AH53" s="17">
        <v>0</v>
      </c>
      <c r="AI53" s="17">
        <v>0</v>
      </c>
      <c r="AJ53" s="17">
        <v>0</v>
      </c>
      <c r="AK53" s="17">
        <v>0.12999999999999989</v>
      </c>
      <c r="AL53" s="17">
        <v>0</v>
      </c>
      <c r="AM53" s="17">
        <v>0</v>
      </c>
      <c r="AN53" s="17">
        <v>0</v>
      </c>
      <c r="AO53" s="20">
        <f t="shared" si="12"/>
        <v>0</v>
      </c>
      <c r="AP53" s="20">
        <f t="shared" si="10"/>
        <v>0</v>
      </c>
      <c r="AQ53" s="20">
        <f t="shared" si="10"/>
        <v>0</v>
      </c>
      <c r="AR53" s="20">
        <f t="shared" si="10"/>
        <v>0</v>
      </c>
      <c r="AS53" s="20">
        <f t="shared" si="10"/>
        <v>0</v>
      </c>
      <c r="AT53" s="20">
        <f t="shared" si="10"/>
        <v>0</v>
      </c>
      <c r="AU53" s="20">
        <f t="shared" si="10"/>
        <v>0</v>
      </c>
      <c r="AV53" s="20">
        <f t="shared" si="10"/>
        <v>0</v>
      </c>
      <c r="AW53" s="20">
        <f t="shared" si="10"/>
        <v>0.68000000000000305</v>
      </c>
      <c r="AX53" s="20">
        <f t="shared" si="10"/>
        <v>0</v>
      </c>
      <c r="AY53" s="20">
        <f t="shared" si="10"/>
        <v>0</v>
      </c>
      <c r="AZ53" s="20">
        <f t="shared" si="10"/>
        <v>0</v>
      </c>
      <c r="BA53" s="17">
        <v>0</v>
      </c>
      <c r="BB53" s="17">
        <v>0</v>
      </c>
      <c r="BC53" s="17">
        <v>0</v>
      </c>
      <c r="BD53" s="17">
        <v>0</v>
      </c>
      <c r="BE53" s="17">
        <v>0</v>
      </c>
      <c r="BF53" s="17">
        <v>0</v>
      </c>
      <c r="BG53" s="17">
        <v>0</v>
      </c>
      <c r="BH53" s="17">
        <v>0</v>
      </c>
      <c r="BI53" s="17">
        <v>0.01</v>
      </c>
      <c r="BJ53" s="17">
        <v>0</v>
      </c>
      <c r="BK53" s="17">
        <v>0</v>
      </c>
      <c r="BL53" s="17">
        <v>0</v>
      </c>
      <c r="BM53" s="20">
        <f t="shared" si="13"/>
        <v>0</v>
      </c>
      <c r="BN53" s="20">
        <f t="shared" si="11"/>
        <v>0</v>
      </c>
      <c r="BO53" s="20">
        <f t="shared" si="11"/>
        <v>0</v>
      </c>
      <c r="BP53" s="20">
        <f t="shared" si="11"/>
        <v>0</v>
      </c>
      <c r="BQ53" s="20">
        <f t="shared" si="11"/>
        <v>0</v>
      </c>
      <c r="BR53" s="20">
        <f t="shared" si="11"/>
        <v>0</v>
      </c>
      <c r="BS53" s="20">
        <f t="shared" si="11"/>
        <v>0</v>
      </c>
      <c r="BT53" s="20">
        <f t="shared" si="11"/>
        <v>0</v>
      </c>
      <c r="BU53" s="20">
        <f t="shared" si="11"/>
        <v>0.69000000000000306</v>
      </c>
      <c r="BV53" s="20">
        <f t="shared" si="11"/>
        <v>0</v>
      </c>
      <c r="BW53" s="20">
        <f t="shared" si="11"/>
        <v>0</v>
      </c>
      <c r="BX53" s="20">
        <f t="shared" si="11"/>
        <v>0</v>
      </c>
      <c r="BY53" s="17">
        <f t="shared" si="3"/>
        <v>0.52000000000000313</v>
      </c>
      <c r="BZ53" s="17">
        <f t="shared" si="4"/>
        <v>0.03</v>
      </c>
      <c r="CA53" s="17">
        <f t="shared" si="5"/>
        <v>0.1399999999999999</v>
      </c>
      <c r="CB53" s="17">
        <f t="shared" si="6"/>
        <v>0.69000000000000306</v>
      </c>
    </row>
    <row r="54" spans="1:80" x14ac:dyDescent="0.25">
      <c r="A54" t="str">
        <f t="shared" si="9"/>
        <v>ENCR.BCHEXP</v>
      </c>
      <c r="B54" s="1" t="s">
        <v>86</v>
      </c>
      <c r="C54" s="1" t="s">
        <v>94</v>
      </c>
      <c r="D54" s="1" t="s">
        <v>28</v>
      </c>
      <c r="E54" s="17">
        <v>0</v>
      </c>
      <c r="F54" s="17">
        <v>0</v>
      </c>
      <c r="G54" s="17">
        <v>0</v>
      </c>
      <c r="H54" s="17">
        <v>0.12999999999999901</v>
      </c>
      <c r="I54" s="17">
        <v>4.0300000000000296</v>
      </c>
      <c r="J54" s="17">
        <v>0.14000000000000057</v>
      </c>
      <c r="K54" s="17">
        <v>4.25</v>
      </c>
      <c r="L54" s="17">
        <v>0.32999999999999829</v>
      </c>
      <c r="M54" s="17">
        <v>5.9599999999999227</v>
      </c>
      <c r="N54" s="17">
        <v>4.0900000000000318</v>
      </c>
      <c r="O54" s="17">
        <v>0</v>
      </c>
      <c r="P54" s="17">
        <v>2.9699999999999704</v>
      </c>
      <c r="Q54" s="20">
        <v>0</v>
      </c>
      <c r="R54" s="20">
        <v>0</v>
      </c>
      <c r="S54" s="20">
        <v>0</v>
      </c>
      <c r="T54" s="20">
        <v>9.9999999999999534E-3</v>
      </c>
      <c r="U54" s="20">
        <v>0.19999999999999929</v>
      </c>
      <c r="V54" s="20">
        <v>1.0000000000000009E-2</v>
      </c>
      <c r="W54" s="20">
        <v>0.20999999999999996</v>
      </c>
      <c r="X54" s="20">
        <v>1.999999999999999E-2</v>
      </c>
      <c r="Y54" s="20">
        <v>0.30000000000000027</v>
      </c>
      <c r="Z54" s="20">
        <v>0.20999999999999996</v>
      </c>
      <c r="AA54" s="20">
        <v>0</v>
      </c>
      <c r="AB54" s="20">
        <v>0.14999999999999947</v>
      </c>
      <c r="AC54" s="17">
        <v>0</v>
      </c>
      <c r="AD54" s="17">
        <v>0</v>
      </c>
      <c r="AE54" s="17">
        <v>0</v>
      </c>
      <c r="AF54" s="17">
        <v>2.9999999999999805E-2</v>
      </c>
      <c r="AG54" s="17">
        <v>1.0599999999999952</v>
      </c>
      <c r="AH54" s="17">
        <v>4.0000000000000036E-2</v>
      </c>
      <c r="AI54" s="17">
        <v>1.0899999999999999</v>
      </c>
      <c r="AJ54" s="17">
        <v>8.9999999999999969E-2</v>
      </c>
      <c r="AK54" s="17">
        <v>1.5200000000000014</v>
      </c>
      <c r="AL54" s="17">
        <v>1.0299999999999976</v>
      </c>
      <c r="AM54" s="17">
        <v>0</v>
      </c>
      <c r="AN54" s="17">
        <v>0.73000000000000043</v>
      </c>
      <c r="AO54" s="20">
        <f t="shared" si="12"/>
        <v>0</v>
      </c>
      <c r="AP54" s="20">
        <f t="shared" si="10"/>
        <v>0</v>
      </c>
      <c r="AQ54" s="20">
        <f t="shared" si="10"/>
        <v>0</v>
      </c>
      <c r="AR54" s="20">
        <f t="shared" si="10"/>
        <v>0.16999999999999876</v>
      </c>
      <c r="AS54" s="20">
        <f t="shared" si="10"/>
        <v>5.290000000000024</v>
      </c>
      <c r="AT54" s="20">
        <f t="shared" si="10"/>
        <v>0.19000000000000061</v>
      </c>
      <c r="AU54" s="20">
        <f t="shared" si="10"/>
        <v>5.55</v>
      </c>
      <c r="AV54" s="20">
        <f t="shared" si="10"/>
        <v>0.43999999999999828</v>
      </c>
      <c r="AW54" s="20">
        <f t="shared" si="10"/>
        <v>7.7799999999999248</v>
      </c>
      <c r="AX54" s="20">
        <f t="shared" si="10"/>
        <v>5.3300000000000294</v>
      </c>
      <c r="AY54" s="20">
        <f t="shared" si="10"/>
        <v>0</v>
      </c>
      <c r="AZ54" s="20">
        <f t="shared" si="10"/>
        <v>3.8499999999999703</v>
      </c>
      <c r="BA54" s="17">
        <v>0</v>
      </c>
      <c r="BB54" s="17">
        <v>0</v>
      </c>
      <c r="BC54" s="17">
        <v>0</v>
      </c>
      <c r="BD54" s="17">
        <v>0</v>
      </c>
      <c r="BE54" s="17">
        <v>7.0000000000000007E-2</v>
      </c>
      <c r="BF54" s="17">
        <v>0</v>
      </c>
      <c r="BG54" s="17">
        <v>7.0000000000000007E-2</v>
      </c>
      <c r="BH54" s="17">
        <v>0.01</v>
      </c>
      <c r="BI54" s="17">
        <v>0.1</v>
      </c>
      <c r="BJ54" s="17">
        <v>7.0000000000000007E-2</v>
      </c>
      <c r="BK54" s="17">
        <v>0</v>
      </c>
      <c r="BL54" s="17">
        <v>0.05</v>
      </c>
      <c r="BM54" s="20">
        <f t="shared" si="13"/>
        <v>0</v>
      </c>
      <c r="BN54" s="20">
        <f t="shared" si="11"/>
        <v>0</v>
      </c>
      <c r="BO54" s="20">
        <f t="shared" si="11"/>
        <v>0</v>
      </c>
      <c r="BP54" s="20">
        <f t="shared" si="11"/>
        <v>0.16999999999999876</v>
      </c>
      <c r="BQ54" s="20">
        <f t="shared" si="11"/>
        <v>5.3600000000000243</v>
      </c>
      <c r="BR54" s="20">
        <f t="shared" si="11"/>
        <v>0.19000000000000061</v>
      </c>
      <c r="BS54" s="20">
        <f t="shared" si="11"/>
        <v>5.62</v>
      </c>
      <c r="BT54" s="20">
        <f t="shared" si="11"/>
        <v>0.44999999999999829</v>
      </c>
      <c r="BU54" s="20">
        <f t="shared" si="11"/>
        <v>7.8799999999999244</v>
      </c>
      <c r="BV54" s="20">
        <f t="shared" si="11"/>
        <v>5.4000000000000297</v>
      </c>
      <c r="BW54" s="20">
        <f t="shared" si="11"/>
        <v>0</v>
      </c>
      <c r="BX54" s="20">
        <f t="shared" si="11"/>
        <v>3.8999999999999702</v>
      </c>
      <c r="BY54" s="17">
        <f t="shared" si="3"/>
        <v>21.899999999999952</v>
      </c>
      <c r="BZ54" s="17">
        <f t="shared" si="4"/>
        <v>1.109999999999999</v>
      </c>
      <c r="CA54" s="17">
        <f t="shared" si="5"/>
        <v>5.9599999999999946</v>
      </c>
      <c r="CB54" s="17">
        <f t="shared" si="6"/>
        <v>28.969999999999946</v>
      </c>
    </row>
    <row r="55" spans="1:80" x14ac:dyDescent="0.25">
      <c r="A55" t="str">
        <f t="shared" si="9"/>
        <v>EPDA.ENC1</v>
      </c>
      <c r="B55" s="1" t="s">
        <v>219</v>
      </c>
      <c r="C55" s="1" t="s">
        <v>96</v>
      </c>
      <c r="D55" s="1" t="s">
        <v>96</v>
      </c>
      <c r="E55" s="17">
        <v>-2022.9400000000173</v>
      </c>
      <c r="F55" s="17">
        <v>-2885.8000000000029</v>
      </c>
      <c r="G55" s="17">
        <v>-926.43000000000052</v>
      </c>
      <c r="H55" s="17">
        <v>-476.44999999999709</v>
      </c>
      <c r="I55" s="17">
        <v>-44.879999999999882</v>
      </c>
      <c r="J55" s="17">
        <v>-1243.6800000000003</v>
      </c>
      <c r="K55" s="17">
        <v>-487.18000000000029</v>
      </c>
      <c r="L55" s="17">
        <v>-923.56999999999971</v>
      </c>
      <c r="M55" s="17">
        <v>-507.56999999999965</v>
      </c>
      <c r="N55" s="17">
        <v>-187.84000000000015</v>
      </c>
      <c r="O55" s="17">
        <v>-2495.1999999999971</v>
      </c>
      <c r="P55" s="17">
        <v>-567.15999999999985</v>
      </c>
      <c r="Q55" s="20">
        <v>-101.15000000000003</v>
      </c>
      <c r="R55" s="20">
        <v>-144.29</v>
      </c>
      <c r="S55" s="20">
        <v>-46.319999999999993</v>
      </c>
      <c r="T55" s="20">
        <v>-23.820000000000007</v>
      </c>
      <c r="U55" s="20">
        <v>-2.25</v>
      </c>
      <c r="V55" s="20">
        <v>-62.19</v>
      </c>
      <c r="W55" s="20">
        <v>-24.36</v>
      </c>
      <c r="X55" s="20">
        <v>-46.179999999999993</v>
      </c>
      <c r="Y55" s="20">
        <v>-25.380000000000003</v>
      </c>
      <c r="Z55" s="20">
        <v>-9.39</v>
      </c>
      <c r="AA55" s="20">
        <v>-124.75999999999999</v>
      </c>
      <c r="AB55" s="20">
        <v>-28.36</v>
      </c>
      <c r="AC55" s="17">
        <v>-550.86999999999989</v>
      </c>
      <c r="AD55" s="17">
        <v>-779.09000000000015</v>
      </c>
      <c r="AE55" s="17">
        <v>-248.15999999999997</v>
      </c>
      <c r="AF55" s="17">
        <v>-126.50999999999993</v>
      </c>
      <c r="AG55" s="17">
        <v>-11.82</v>
      </c>
      <c r="AH55" s="17">
        <v>-324.52</v>
      </c>
      <c r="AI55" s="17">
        <v>-126.02000000000001</v>
      </c>
      <c r="AJ55" s="17">
        <v>-236.75</v>
      </c>
      <c r="AK55" s="17">
        <v>-128.92000000000002</v>
      </c>
      <c r="AL55" s="17">
        <v>-47.289999999999992</v>
      </c>
      <c r="AM55" s="17">
        <v>-622.31000000000017</v>
      </c>
      <c r="AN55" s="17">
        <v>-140.17000000000002</v>
      </c>
      <c r="AO55" s="20">
        <f t="shared" si="12"/>
        <v>-2674.9600000000173</v>
      </c>
      <c r="AP55" s="20">
        <f t="shared" si="10"/>
        <v>-3809.180000000003</v>
      </c>
      <c r="AQ55" s="20">
        <f t="shared" si="10"/>
        <v>-1220.9100000000003</v>
      </c>
      <c r="AR55" s="20">
        <f t="shared" si="10"/>
        <v>-626.77999999999702</v>
      </c>
      <c r="AS55" s="20">
        <f t="shared" si="10"/>
        <v>-58.949999999999882</v>
      </c>
      <c r="AT55" s="20">
        <f t="shared" si="10"/>
        <v>-1630.3900000000003</v>
      </c>
      <c r="AU55" s="20">
        <f t="shared" si="10"/>
        <v>-637.56000000000029</v>
      </c>
      <c r="AV55" s="20">
        <f t="shared" si="10"/>
        <v>-1206.4999999999995</v>
      </c>
      <c r="AW55" s="20">
        <f t="shared" si="10"/>
        <v>-661.86999999999966</v>
      </c>
      <c r="AX55" s="20">
        <f t="shared" si="10"/>
        <v>-244.52000000000012</v>
      </c>
      <c r="AY55" s="20">
        <f t="shared" si="10"/>
        <v>-3242.2699999999977</v>
      </c>
      <c r="AZ55" s="20">
        <f t="shared" si="10"/>
        <v>-735.68999999999983</v>
      </c>
      <c r="BA55" s="17">
        <v>-33.590000000000003</v>
      </c>
      <c r="BB55" s="17">
        <v>-47.91</v>
      </c>
      <c r="BC55" s="17">
        <v>-15.38</v>
      </c>
      <c r="BD55" s="17">
        <v>-7.91</v>
      </c>
      <c r="BE55" s="17">
        <v>-0.75</v>
      </c>
      <c r="BF55" s="17">
        <v>-20.65</v>
      </c>
      <c r="BG55" s="17">
        <v>-8.09</v>
      </c>
      <c r="BH55" s="17">
        <v>-15.33</v>
      </c>
      <c r="BI55" s="17">
        <v>-8.43</v>
      </c>
      <c r="BJ55" s="17">
        <v>-3.12</v>
      </c>
      <c r="BK55" s="17">
        <v>-41.43</v>
      </c>
      <c r="BL55" s="17">
        <v>-9.42</v>
      </c>
      <c r="BM55" s="20">
        <f t="shared" si="13"/>
        <v>-2708.5500000000175</v>
      </c>
      <c r="BN55" s="20">
        <f t="shared" si="11"/>
        <v>-3857.0900000000029</v>
      </c>
      <c r="BO55" s="20">
        <f t="shared" si="11"/>
        <v>-1236.2900000000004</v>
      </c>
      <c r="BP55" s="20">
        <f t="shared" si="11"/>
        <v>-634.68999999999699</v>
      </c>
      <c r="BQ55" s="20">
        <f t="shared" si="11"/>
        <v>-59.699999999999882</v>
      </c>
      <c r="BR55" s="20">
        <f t="shared" si="11"/>
        <v>-1651.0400000000004</v>
      </c>
      <c r="BS55" s="20">
        <f t="shared" si="11"/>
        <v>-645.65000000000032</v>
      </c>
      <c r="BT55" s="20">
        <f t="shared" si="11"/>
        <v>-1221.8299999999995</v>
      </c>
      <c r="BU55" s="20">
        <f t="shared" si="11"/>
        <v>-670.29999999999961</v>
      </c>
      <c r="BV55" s="20">
        <f t="shared" si="11"/>
        <v>-247.64000000000013</v>
      </c>
      <c r="BW55" s="20">
        <f t="shared" si="11"/>
        <v>-3283.6999999999975</v>
      </c>
      <c r="BX55" s="20">
        <f t="shared" si="11"/>
        <v>-745.10999999999979</v>
      </c>
      <c r="BY55" s="17">
        <f t="shared" si="3"/>
        <v>-12768.700000000015</v>
      </c>
      <c r="BZ55" s="17">
        <f t="shared" si="4"/>
        <v>-638.44999999999993</v>
      </c>
      <c r="CA55" s="17">
        <f t="shared" si="5"/>
        <v>-3554.44</v>
      </c>
      <c r="CB55" s="17">
        <f t="shared" si="6"/>
        <v>-16961.590000000015</v>
      </c>
    </row>
    <row r="56" spans="1:80" x14ac:dyDescent="0.25">
      <c r="A56" t="str">
        <f t="shared" si="9"/>
        <v>EPDA.ENC2</v>
      </c>
      <c r="B56" s="1" t="s">
        <v>219</v>
      </c>
      <c r="C56" s="1" t="s">
        <v>55</v>
      </c>
      <c r="D56" s="1" t="s">
        <v>55</v>
      </c>
      <c r="E56" s="17">
        <v>-4061.1799999999939</v>
      </c>
      <c r="F56" s="17">
        <v>-6745.5100000000093</v>
      </c>
      <c r="G56" s="17">
        <v>-2000.9600000000069</v>
      </c>
      <c r="H56" s="17">
        <v>-1317.1199999999881</v>
      </c>
      <c r="I56" s="17">
        <v>-174.09000000000015</v>
      </c>
      <c r="J56" s="17">
        <v>-3131.1699999999837</v>
      </c>
      <c r="K56" s="17">
        <v>-1582.3499999999904</v>
      </c>
      <c r="L56" s="17">
        <v>-4631.2799999999988</v>
      </c>
      <c r="M56" s="17">
        <v>-2770.2700000000041</v>
      </c>
      <c r="N56" s="17">
        <v>-1179.3499999999985</v>
      </c>
      <c r="O56" s="17">
        <v>-5800.6900000000023</v>
      </c>
      <c r="P56" s="17">
        <v>-1937.1000000000058</v>
      </c>
      <c r="Q56" s="20">
        <v>-203.06</v>
      </c>
      <c r="R56" s="20">
        <v>-337.28</v>
      </c>
      <c r="S56" s="20">
        <v>-100.05000000000001</v>
      </c>
      <c r="T56" s="20">
        <v>-65.860000000000014</v>
      </c>
      <c r="U56" s="20">
        <v>-8.7000000000000028</v>
      </c>
      <c r="V56" s="20">
        <v>-156.55999999999995</v>
      </c>
      <c r="W56" s="20">
        <v>-79.109999999999957</v>
      </c>
      <c r="X56" s="20">
        <v>-231.56999999999994</v>
      </c>
      <c r="Y56" s="20">
        <v>-138.51</v>
      </c>
      <c r="Z56" s="20">
        <v>-58.970000000000006</v>
      </c>
      <c r="AA56" s="20">
        <v>-290.04000000000002</v>
      </c>
      <c r="AB56" s="20">
        <v>-96.85</v>
      </c>
      <c r="AC56" s="17">
        <v>-1105.8900000000001</v>
      </c>
      <c r="AD56" s="17">
        <v>-1821.1</v>
      </c>
      <c r="AE56" s="17">
        <v>-535.99</v>
      </c>
      <c r="AF56" s="17">
        <v>-349.73</v>
      </c>
      <c r="AG56" s="17">
        <v>-45.830000000000041</v>
      </c>
      <c r="AH56" s="17">
        <v>-817.02000000000044</v>
      </c>
      <c r="AI56" s="17">
        <v>-409.30999999999995</v>
      </c>
      <c r="AJ56" s="17">
        <v>-1187.1599999999999</v>
      </c>
      <c r="AK56" s="17">
        <v>-703.64000000000033</v>
      </c>
      <c r="AL56" s="17">
        <v>-296.89</v>
      </c>
      <c r="AM56" s="17">
        <v>-1446.71</v>
      </c>
      <c r="AN56" s="17">
        <v>-478.74</v>
      </c>
      <c r="AO56" s="20">
        <f t="shared" si="12"/>
        <v>-5370.1299999999947</v>
      </c>
      <c r="AP56" s="20">
        <f t="shared" si="10"/>
        <v>-8903.8900000000085</v>
      </c>
      <c r="AQ56" s="20">
        <f t="shared" si="10"/>
        <v>-2637.0000000000073</v>
      </c>
      <c r="AR56" s="20">
        <f t="shared" si="10"/>
        <v>-1732.7099999999882</v>
      </c>
      <c r="AS56" s="20">
        <f t="shared" si="10"/>
        <v>-228.62000000000018</v>
      </c>
      <c r="AT56" s="20">
        <f t="shared" si="10"/>
        <v>-4104.7499999999836</v>
      </c>
      <c r="AU56" s="20">
        <f t="shared" si="10"/>
        <v>-2070.7699999999904</v>
      </c>
      <c r="AV56" s="20">
        <f t="shared" si="10"/>
        <v>-6050.0099999999984</v>
      </c>
      <c r="AW56" s="20">
        <f t="shared" si="10"/>
        <v>-3612.4200000000046</v>
      </c>
      <c r="AX56" s="20">
        <f t="shared" si="10"/>
        <v>-1535.2099999999987</v>
      </c>
      <c r="AY56" s="20">
        <f t="shared" si="10"/>
        <v>-7537.4400000000023</v>
      </c>
      <c r="AZ56" s="20">
        <f t="shared" si="10"/>
        <v>-2512.690000000006</v>
      </c>
      <c r="BA56" s="17">
        <v>-67.430000000000007</v>
      </c>
      <c r="BB56" s="17">
        <v>-111.99</v>
      </c>
      <c r="BC56" s="17">
        <v>-33.22</v>
      </c>
      <c r="BD56" s="17">
        <v>-21.87</v>
      </c>
      <c r="BE56" s="17">
        <v>-2.89</v>
      </c>
      <c r="BF56" s="17">
        <v>-51.99</v>
      </c>
      <c r="BG56" s="17">
        <v>-26.27</v>
      </c>
      <c r="BH56" s="17">
        <v>-76.89</v>
      </c>
      <c r="BI56" s="17">
        <v>-45.99</v>
      </c>
      <c r="BJ56" s="17">
        <v>-19.579999999999998</v>
      </c>
      <c r="BK56" s="17">
        <v>-96.31</v>
      </c>
      <c r="BL56" s="17">
        <v>-32.159999999999997</v>
      </c>
      <c r="BM56" s="20">
        <f t="shared" si="13"/>
        <v>-5437.5599999999949</v>
      </c>
      <c r="BN56" s="20">
        <f t="shared" si="11"/>
        <v>-9015.8800000000083</v>
      </c>
      <c r="BO56" s="20">
        <f t="shared" si="11"/>
        <v>-2670.2200000000071</v>
      </c>
      <c r="BP56" s="20">
        <f t="shared" si="11"/>
        <v>-1754.5799999999881</v>
      </c>
      <c r="BQ56" s="20">
        <f t="shared" si="11"/>
        <v>-231.51000000000016</v>
      </c>
      <c r="BR56" s="20">
        <f t="shared" si="11"/>
        <v>-4156.7399999999834</v>
      </c>
      <c r="BS56" s="20">
        <f t="shared" si="11"/>
        <v>-2097.0399999999904</v>
      </c>
      <c r="BT56" s="20">
        <f t="shared" si="11"/>
        <v>-6126.8999999999987</v>
      </c>
      <c r="BU56" s="20">
        <f t="shared" si="11"/>
        <v>-3658.4100000000044</v>
      </c>
      <c r="BV56" s="20">
        <f t="shared" si="11"/>
        <v>-1554.7899999999986</v>
      </c>
      <c r="BW56" s="20">
        <f t="shared" si="11"/>
        <v>-7633.7500000000027</v>
      </c>
      <c r="BX56" s="20">
        <f t="shared" si="11"/>
        <v>-2544.8500000000058</v>
      </c>
      <c r="BY56" s="17">
        <f t="shared" si="3"/>
        <v>-35331.069999999978</v>
      </c>
      <c r="BZ56" s="17">
        <f t="shared" si="4"/>
        <v>-1766.5599999999997</v>
      </c>
      <c r="CA56" s="17">
        <f t="shared" si="5"/>
        <v>-9784.5999999999985</v>
      </c>
      <c r="CB56" s="17">
        <f t="shared" si="6"/>
        <v>-46882.229999999981</v>
      </c>
    </row>
    <row r="57" spans="1:80" x14ac:dyDescent="0.25">
      <c r="A57" t="str">
        <f t="shared" si="9"/>
        <v>EPDA.ENC3</v>
      </c>
      <c r="B57" s="1" t="s">
        <v>219</v>
      </c>
      <c r="C57" s="1" t="s">
        <v>97</v>
      </c>
      <c r="D57" s="1" t="s">
        <v>97</v>
      </c>
      <c r="E57" s="17">
        <v>236.11999999999534</v>
      </c>
      <c r="F57" s="17">
        <v>0</v>
      </c>
      <c r="G57" s="17">
        <v>0</v>
      </c>
      <c r="H57" s="17">
        <v>0</v>
      </c>
      <c r="I57" s="17">
        <v>0</v>
      </c>
      <c r="J57" s="17">
        <v>692.94000000000233</v>
      </c>
      <c r="K57" s="17">
        <v>488.88999999999942</v>
      </c>
      <c r="L57" s="17">
        <v>728.87999999997555</v>
      </c>
      <c r="M57" s="17">
        <v>489.96999999998661</v>
      </c>
      <c r="N57" s="17">
        <v>151.66000000000349</v>
      </c>
      <c r="O57" s="17">
        <v>1329.9200000000419</v>
      </c>
      <c r="P57" s="17">
        <v>393.85000000000582</v>
      </c>
      <c r="Q57" s="20">
        <v>11.810000000000002</v>
      </c>
      <c r="R57" s="20">
        <v>0</v>
      </c>
      <c r="S57" s="20">
        <v>0</v>
      </c>
      <c r="T57" s="20">
        <v>0</v>
      </c>
      <c r="U57" s="20">
        <v>0</v>
      </c>
      <c r="V57" s="20">
        <v>34.649999999999977</v>
      </c>
      <c r="W57" s="20">
        <v>24.450000000000003</v>
      </c>
      <c r="X57" s="20">
        <v>36.450000000000003</v>
      </c>
      <c r="Y57" s="20">
        <v>24.5</v>
      </c>
      <c r="Z57" s="20">
        <v>7.5900000000000034</v>
      </c>
      <c r="AA57" s="20">
        <v>66.5</v>
      </c>
      <c r="AB57" s="20">
        <v>19.689999999999998</v>
      </c>
      <c r="AC57" s="17">
        <v>64.300000000000068</v>
      </c>
      <c r="AD57" s="17">
        <v>0</v>
      </c>
      <c r="AE57" s="17">
        <v>0</v>
      </c>
      <c r="AF57" s="17">
        <v>0</v>
      </c>
      <c r="AG57" s="17">
        <v>0</v>
      </c>
      <c r="AH57" s="17">
        <v>180.80999999999995</v>
      </c>
      <c r="AI57" s="17">
        <v>126.46000000000001</v>
      </c>
      <c r="AJ57" s="17">
        <v>186.83999999999997</v>
      </c>
      <c r="AK57" s="17">
        <v>124.46000000000001</v>
      </c>
      <c r="AL57" s="17">
        <v>38.170000000000073</v>
      </c>
      <c r="AM57" s="17">
        <v>331.6899999999996</v>
      </c>
      <c r="AN57" s="17">
        <v>97.339999999999918</v>
      </c>
      <c r="AO57" s="20">
        <f t="shared" si="12"/>
        <v>312.22999999999541</v>
      </c>
      <c r="AP57" s="20">
        <f t="shared" si="10"/>
        <v>0</v>
      </c>
      <c r="AQ57" s="20">
        <f t="shared" si="10"/>
        <v>0</v>
      </c>
      <c r="AR57" s="20">
        <f t="shared" si="10"/>
        <v>0</v>
      </c>
      <c r="AS57" s="20">
        <f t="shared" si="10"/>
        <v>0</v>
      </c>
      <c r="AT57" s="20">
        <f t="shared" si="10"/>
        <v>908.40000000000225</v>
      </c>
      <c r="AU57" s="20">
        <f t="shared" si="10"/>
        <v>639.7999999999995</v>
      </c>
      <c r="AV57" s="20">
        <f t="shared" si="10"/>
        <v>952.16999999997552</v>
      </c>
      <c r="AW57" s="20">
        <f t="shared" si="10"/>
        <v>638.92999999998665</v>
      </c>
      <c r="AX57" s="20">
        <f t="shared" si="10"/>
        <v>197.42000000000357</v>
      </c>
      <c r="AY57" s="20">
        <f t="shared" si="10"/>
        <v>1728.1100000000415</v>
      </c>
      <c r="AZ57" s="20">
        <f t="shared" si="10"/>
        <v>510.88000000000574</v>
      </c>
      <c r="BA57" s="17">
        <v>3.92</v>
      </c>
      <c r="BB57" s="17">
        <v>0</v>
      </c>
      <c r="BC57" s="17">
        <v>0</v>
      </c>
      <c r="BD57" s="17">
        <v>0</v>
      </c>
      <c r="BE57" s="17">
        <v>0</v>
      </c>
      <c r="BF57" s="17">
        <v>11.5</v>
      </c>
      <c r="BG57" s="17">
        <v>8.1199999999999992</v>
      </c>
      <c r="BH57" s="17">
        <v>12.1</v>
      </c>
      <c r="BI57" s="17">
        <v>8.1300000000000008</v>
      </c>
      <c r="BJ57" s="17">
        <v>2.52</v>
      </c>
      <c r="BK57" s="17">
        <v>22.08</v>
      </c>
      <c r="BL57" s="17">
        <v>6.54</v>
      </c>
      <c r="BM57" s="20">
        <f t="shared" si="13"/>
        <v>316.14999999999543</v>
      </c>
      <c r="BN57" s="20">
        <f t="shared" si="11"/>
        <v>0</v>
      </c>
      <c r="BO57" s="20">
        <f t="shared" si="11"/>
        <v>0</v>
      </c>
      <c r="BP57" s="20">
        <f t="shared" si="11"/>
        <v>0</v>
      </c>
      <c r="BQ57" s="20">
        <f t="shared" si="11"/>
        <v>0</v>
      </c>
      <c r="BR57" s="20">
        <f t="shared" si="11"/>
        <v>919.90000000000225</v>
      </c>
      <c r="BS57" s="20">
        <f t="shared" si="11"/>
        <v>647.9199999999995</v>
      </c>
      <c r="BT57" s="20">
        <f t="shared" si="11"/>
        <v>964.26999999997554</v>
      </c>
      <c r="BU57" s="20">
        <f t="shared" si="11"/>
        <v>647.05999999998664</v>
      </c>
      <c r="BV57" s="20">
        <f t="shared" si="11"/>
        <v>199.94000000000358</v>
      </c>
      <c r="BW57" s="20">
        <f t="shared" si="11"/>
        <v>1750.1900000000414</v>
      </c>
      <c r="BX57" s="20">
        <f t="shared" si="11"/>
        <v>517.42000000000576</v>
      </c>
      <c r="BY57" s="17">
        <f t="shared" si="3"/>
        <v>4512.2300000000105</v>
      </c>
      <c r="BZ57" s="17">
        <f t="shared" si="4"/>
        <v>225.64</v>
      </c>
      <c r="CA57" s="17">
        <f t="shared" si="5"/>
        <v>1224.9799999999996</v>
      </c>
      <c r="CB57" s="17">
        <f t="shared" si="6"/>
        <v>5962.8500000000095</v>
      </c>
    </row>
    <row r="58" spans="1:80" x14ac:dyDescent="0.25">
      <c r="A58" t="str">
        <f t="shared" si="9"/>
        <v>TCES.BCHIMP</v>
      </c>
      <c r="B58" s="1" t="s">
        <v>98</v>
      </c>
      <c r="C58" s="1" t="s">
        <v>836</v>
      </c>
      <c r="D58" s="1" t="s">
        <v>21</v>
      </c>
      <c r="E58" s="17">
        <v>-993.55000000000291</v>
      </c>
      <c r="F58" s="17">
        <v>-2880.3099999999977</v>
      </c>
      <c r="G58" s="17">
        <v>-1052.4000000000015</v>
      </c>
      <c r="H58" s="17">
        <v>-1170.2099999999991</v>
      </c>
      <c r="I58" s="17">
        <v>-403.97999999999956</v>
      </c>
      <c r="J58" s="17">
        <v>-1359.7900000000009</v>
      </c>
      <c r="K58" s="17">
        <v>-1303.6100000000079</v>
      </c>
      <c r="L58" s="17">
        <v>-3194.9499999999971</v>
      </c>
      <c r="M58" s="17">
        <v>-2247.4100000000035</v>
      </c>
      <c r="N58" s="17">
        <v>-1366.9199999999983</v>
      </c>
      <c r="O58" s="17">
        <v>-2537.7299999999959</v>
      </c>
      <c r="P58" s="17">
        <v>-738.08000000000175</v>
      </c>
      <c r="Q58" s="20">
        <v>-49.680000000000064</v>
      </c>
      <c r="R58" s="20">
        <v>-144.01000000000022</v>
      </c>
      <c r="S58" s="20">
        <v>-52.620000000000005</v>
      </c>
      <c r="T58" s="20">
        <v>-58.509999999999991</v>
      </c>
      <c r="U58" s="20">
        <v>-20.200000000000003</v>
      </c>
      <c r="V58" s="20">
        <v>-67.990000000000009</v>
      </c>
      <c r="W58" s="20">
        <v>-65.179999999999836</v>
      </c>
      <c r="X58" s="20">
        <v>-159.74000000000024</v>
      </c>
      <c r="Y58" s="20">
        <v>-112.37000000000035</v>
      </c>
      <c r="Z58" s="20">
        <v>-68.350000000000023</v>
      </c>
      <c r="AA58" s="20">
        <v>-126.87999999999988</v>
      </c>
      <c r="AB58" s="20">
        <v>-36.910000000000025</v>
      </c>
      <c r="AC58" s="17">
        <v>-270.55000000000018</v>
      </c>
      <c r="AD58" s="17">
        <v>-777.60000000000036</v>
      </c>
      <c r="AE58" s="17">
        <v>-281.90000000000055</v>
      </c>
      <c r="AF58" s="17">
        <v>-310.72000000000003</v>
      </c>
      <c r="AG58" s="17">
        <v>-106.34999999999997</v>
      </c>
      <c r="AH58" s="17">
        <v>-354.81000000000006</v>
      </c>
      <c r="AI58" s="17">
        <v>-337.19999999999982</v>
      </c>
      <c r="AJ58" s="17">
        <v>-818.98000000000138</v>
      </c>
      <c r="AK58" s="17">
        <v>-570.84000000000015</v>
      </c>
      <c r="AL58" s="17">
        <v>-344.09999999999991</v>
      </c>
      <c r="AM58" s="17">
        <v>-632.90999999999985</v>
      </c>
      <c r="AN58" s="17">
        <v>-182.40999999999985</v>
      </c>
      <c r="AO58" s="20">
        <f t="shared" si="12"/>
        <v>-1313.7800000000032</v>
      </c>
      <c r="AP58" s="20">
        <f t="shared" si="10"/>
        <v>-3801.9199999999983</v>
      </c>
      <c r="AQ58" s="20">
        <f t="shared" si="10"/>
        <v>-1386.9200000000019</v>
      </c>
      <c r="AR58" s="20">
        <f t="shared" si="10"/>
        <v>-1539.4399999999991</v>
      </c>
      <c r="AS58" s="20">
        <f t="shared" si="10"/>
        <v>-530.52999999999952</v>
      </c>
      <c r="AT58" s="20">
        <f t="shared" si="10"/>
        <v>-1782.5900000000011</v>
      </c>
      <c r="AU58" s="20">
        <f t="shared" si="10"/>
        <v>-1705.9900000000075</v>
      </c>
      <c r="AV58" s="20">
        <f t="shared" si="10"/>
        <v>-4173.6699999999983</v>
      </c>
      <c r="AW58" s="20">
        <f t="shared" si="10"/>
        <v>-2930.620000000004</v>
      </c>
      <c r="AX58" s="20">
        <f t="shared" si="10"/>
        <v>-1779.3699999999981</v>
      </c>
      <c r="AY58" s="20">
        <f t="shared" si="10"/>
        <v>-3297.5199999999959</v>
      </c>
      <c r="AZ58" s="20">
        <f t="shared" si="10"/>
        <v>-957.40000000000168</v>
      </c>
      <c r="BA58" s="17">
        <v>-16.5</v>
      </c>
      <c r="BB58" s="17">
        <v>-47.82</v>
      </c>
      <c r="BC58" s="17">
        <v>-17.47</v>
      </c>
      <c r="BD58" s="17">
        <v>-19.43</v>
      </c>
      <c r="BE58" s="17">
        <v>-6.71</v>
      </c>
      <c r="BF58" s="17">
        <v>-22.58</v>
      </c>
      <c r="BG58" s="17">
        <v>-21.64</v>
      </c>
      <c r="BH58" s="17">
        <v>-53.04</v>
      </c>
      <c r="BI58" s="17">
        <v>-37.31</v>
      </c>
      <c r="BJ58" s="17">
        <v>-22.69</v>
      </c>
      <c r="BK58" s="17">
        <v>-42.13</v>
      </c>
      <c r="BL58" s="17">
        <v>-12.25</v>
      </c>
      <c r="BM58" s="20">
        <f t="shared" si="13"/>
        <v>-1330.2800000000032</v>
      </c>
      <c r="BN58" s="20">
        <f t="shared" si="11"/>
        <v>-3849.7399999999984</v>
      </c>
      <c r="BO58" s="20">
        <f t="shared" si="11"/>
        <v>-1404.3900000000019</v>
      </c>
      <c r="BP58" s="20">
        <f t="shared" si="11"/>
        <v>-1558.8699999999992</v>
      </c>
      <c r="BQ58" s="20">
        <f t="shared" si="11"/>
        <v>-537.23999999999955</v>
      </c>
      <c r="BR58" s="20">
        <f t="shared" si="11"/>
        <v>-1805.170000000001</v>
      </c>
      <c r="BS58" s="20">
        <f t="shared" si="11"/>
        <v>-1727.6300000000076</v>
      </c>
      <c r="BT58" s="20">
        <f t="shared" si="11"/>
        <v>-4226.7099999999982</v>
      </c>
      <c r="BU58" s="20">
        <f t="shared" si="11"/>
        <v>-2967.9300000000039</v>
      </c>
      <c r="BV58" s="20">
        <f t="shared" si="11"/>
        <v>-1802.0599999999981</v>
      </c>
      <c r="BW58" s="20">
        <f t="shared" si="11"/>
        <v>-3339.649999999996</v>
      </c>
      <c r="BX58" s="20">
        <f t="shared" si="11"/>
        <v>-969.65000000000168</v>
      </c>
      <c r="BY58" s="17">
        <f t="shared" si="3"/>
        <v>-19248.940000000006</v>
      </c>
      <c r="BZ58" s="17">
        <f t="shared" si="4"/>
        <v>-962.44000000000051</v>
      </c>
      <c r="CA58" s="17">
        <f t="shared" si="5"/>
        <v>-5307.9400000000032</v>
      </c>
      <c r="CB58" s="17">
        <f t="shared" si="6"/>
        <v>-25519.320000000007</v>
      </c>
    </row>
    <row r="59" spans="1:80" x14ac:dyDescent="0.25">
      <c r="A59" t="str">
        <f t="shared" si="9"/>
        <v>TCES.BCHEXP</v>
      </c>
      <c r="B59" s="1" t="s">
        <v>98</v>
      </c>
      <c r="C59" s="1" t="s">
        <v>837</v>
      </c>
      <c r="D59" s="1" t="s">
        <v>28</v>
      </c>
      <c r="E59" s="17">
        <v>0</v>
      </c>
      <c r="F59" s="17">
        <v>0</v>
      </c>
      <c r="G59" s="17">
        <v>0</v>
      </c>
      <c r="H59" s="17">
        <v>0.17999999999999972</v>
      </c>
      <c r="I59" s="17">
        <v>2.9900000000000091</v>
      </c>
      <c r="J59" s="17">
        <v>0.68000000000000682</v>
      </c>
      <c r="K59" s="17">
        <v>0.41000000000000369</v>
      </c>
      <c r="L59" s="17">
        <v>0</v>
      </c>
      <c r="M59" s="17">
        <v>0</v>
      </c>
      <c r="N59" s="17">
        <v>0</v>
      </c>
      <c r="O59" s="17">
        <v>0</v>
      </c>
      <c r="P59" s="17">
        <v>0</v>
      </c>
      <c r="Q59" s="20">
        <v>0</v>
      </c>
      <c r="R59" s="20">
        <v>0</v>
      </c>
      <c r="S59" s="20">
        <v>0</v>
      </c>
      <c r="T59" s="20">
        <v>1.0000000000000009E-2</v>
      </c>
      <c r="U59" s="20">
        <v>0.15000000000000036</v>
      </c>
      <c r="V59" s="20">
        <v>3.9999999999999813E-2</v>
      </c>
      <c r="W59" s="20">
        <v>1.999999999999999E-2</v>
      </c>
      <c r="X59" s="20">
        <v>0</v>
      </c>
      <c r="Y59" s="20">
        <v>0</v>
      </c>
      <c r="Z59" s="20">
        <v>0</v>
      </c>
      <c r="AA59" s="20">
        <v>0</v>
      </c>
      <c r="AB59" s="20">
        <v>0</v>
      </c>
      <c r="AC59" s="17">
        <v>0</v>
      </c>
      <c r="AD59" s="17">
        <v>0</v>
      </c>
      <c r="AE59" s="17">
        <v>0</v>
      </c>
      <c r="AF59" s="17">
        <v>4.0000000000000036E-2</v>
      </c>
      <c r="AG59" s="17">
        <v>0.78000000000000114</v>
      </c>
      <c r="AH59" s="17">
        <v>0.16999999999999993</v>
      </c>
      <c r="AI59" s="17">
        <v>9.9999999999999978E-2</v>
      </c>
      <c r="AJ59" s="17">
        <v>0</v>
      </c>
      <c r="AK59" s="17">
        <v>0</v>
      </c>
      <c r="AL59" s="17">
        <v>0</v>
      </c>
      <c r="AM59" s="17">
        <v>0</v>
      </c>
      <c r="AN59" s="17">
        <v>0</v>
      </c>
      <c r="AO59" s="20">
        <f t="shared" si="12"/>
        <v>0</v>
      </c>
      <c r="AP59" s="20">
        <f t="shared" si="10"/>
        <v>0</v>
      </c>
      <c r="AQ59" s="20">
        <f t="shared" si="10"/>
        <v>0</v>
      </c>
      <c r="AR59" s="20">
        <f t="shared" si="10"/>
        <v>0.22999999999999976</v>
      </c>
      <c r="AS59" s="20">
        <f t="shared" si="10"/>
        <v>3.9200000000000106</v>
      </c>
      <c r="AT59" s="20">
        <f t="shared" si="10"/>
        <v>0.89000000000000656</v>
      </c>
      <c r="AU59" s="20">
        <f t="shared" si="10"/>
        <v>0.53000000000000369</v>
      </c>
      <c r="AV59" s="20">
        <f t="shared" si="10"/>
        <v>0</v>
      </c>
      <c r="AW59" s="20">
        <f t="shared" si="10"/>
        <v>0</v>
      </c>
      <c r="AX59" s="20">
        <f t="shared" si="10"/>
        <v>0</v>
      </c>
      <c r="AY59" s="20">
        <f t="shared" si="10"/>
        <v>0</v>
      </c>
      <c r="AZ59" s="20">
        <f t="shared" si="10"/>
        <v>0</v>
      </c>
      <c r="BA59" s="17">
        <v>0</v>
      </c>
      <c r="BB59" s="17">
        <v>0</v>
      </c>
      <c r="BC59" s="17">
        <v>0</v>
      </c>
      <c r="BD59" s="17">
        <v>0</v>
      </c>
      <c r="BE59" s="17">
        <v>0.05</v>
      </c>
      <c r="BF59" s="17">
        <v>0.01</v>
      </c>
      <c r="BG59" s="17">
        <v>0.01</v>
      </c>
      <c r="BH59" s="17">
        <v>0</v>
      </c>
      <c r="BI59" s="17">
        <v>0</v>
      </c>
      <c r="BJ59" s="17">
        <v>0</v>
      </c>
      <c r="BK59" s="17">
        <v>0</v>
      </c>
      <c r="BL59" s="17">
        <v>0</v>
      </c>
      <c r="BM59" s="20">
        <f t="shared" si="13"/>
        <v>0</v>
      </c>
      <c r="BN59" s="20">
        <f t="shared" si="11"/>
        <v>0</v>
      </c>
      <c r="BO59" s="20">
        <f t="shared" si="11"/>
        <v>0</v>
      </c>
      <c r="BP59" s="20">
        <f t="shared" si="11"/>
        <v>0.22999999999999976</v>
      </c>
      <c r="BQ59" s="20">
        <f t="shared" si="11"/>
        <v>3.9700000000000104</v>
      </c>
      <c r="BR59" s="20">
        <f t="shared" si="11"/>
        <v>0.90000000000000657</v>
      </c>
      <c r="BS59" s="20">
        <f t="shared" si="11"/>
        <v>0.5400000000000037</v>
      </c>
      <c r="BT59" s="20">
        <f t="shared" si="11"/>
        <v>0</v>
      </c>
      <c r="BU59" s="20">
        <f t="shared" si="11"/>
        <v>0</v>
      </c>
      <c r="BV59" s="20">
        <f t="shared" si="11"/>
        <v>0</v>
      </c>
      <c r="BW59" s="20">
        <f t="shared" si="11"/>
        <v>0</v>
      </c>
      <c r="BX59" s="20">
        <f t="shared" si="11"/>
        <v>0</v>
      </c>
      <c r="BY59" s="17">
        <f t="shared" si="3"/>
        <v>4.2600000000000193</v>
      </c>
      <c r="BZ59" s="17">
        <f t="shared" si="4"/>
        <v>0.22000000000000017</v>
      </c>
      <c r="CA59" s="17">
        <f t="shared" si="5"/>
        <v>1.1600000000000013</v>
      </c>
      <c r="CB59" s="17">
        <f t="shared" si="6"/>
        <v>5.6400000000000201</v>
      </c>
    </row>
    <row r="60" spans="1:80" x14ac:dyDescent="0.25">
      <c r="A60" t="str">
        <f t="shared" si="9"/>
        <v>PWX.FNG1</v>
      </c>
      <c r="B60" s="1" t="s">
        <v>99</v>
      </c>
      <c r="C60" s="1" t="s">
        <v>100</v>
      </c>
      <c r="D60" s="1" t="s">
        <v>100</v>
      </c>
      <c r="E60" s="17">
        <v>2351.7200000000012</v>
      </c>
      <c r="F60" s="17">
        <v>3631.3399999999965</v>
      </c>
      <c r="G60" s="17">
        <v>1698.3199999999997</v>
      </c>
      <c r="H60" s="17">
        <v>1986.75</v>
      </c>
      <c r="I60" s="17">
        <v>1694.2799999999988</v>
      </c>
      <c r="J60" s="17">
        <v>179.57999999999993</v>
      </c>
      <c r="K60" s="17">
        <v>0</v>
      </c>
      <c r="L60" s="17">
        <v>0</v>
      </c>
      <c r="M60" s="17">
        <v>2146.6199999999953</v>
      </c>
      <c r="N60" s="17">
        <v>2500.0099999999948</v>
      </c>
      <c r="O60" s="17">
        <v>903.78000000000247</v>
      </c>
      <c r="P60" s="17">
        <v>1504.2899999999936</v>
      </c>
      <c r="Q60" s="20">
        <v>117.58000000000038</v>
      </c>
      <c r="R60" s="20">
        <v>181.5600000000004</v>
      </c>
      <c r="S60" s="20">
        <v>84.919999999999845</v>
      </c>
      <c r="T60" s="20">
        <v>99.329999999999927</v>
      </c>
      <c r="U60" s="20">
        <v>84.720000000000255</v>
      </c>
      <c r="V60" s="20">
        <v>8.9799999999999898</v>
      </c>
      <c r="W60" s="20">
        <v>0</v>
      </c>
      <c r="X60" s="20">
        <v>0</v>
      </c>
      <c r="Y60" s="20">
        <v>107.32999999999993</v>
      </c>
      <c r="Z60" s="20">
        <v>125</v>
      </c>
      <c r="AA60" s="20">
        <v>45.190000000000055</v>
      </c>
      <c r="AB60" s="20">
        <v>75.2199999999998</v>
      </c>
      <c r="AC60" s="17">
        <v>640.39000000000124</v>
      </c>
      <c r="AD60" s="17">
        <v>980.36000000000058</v>
      </c>
      <c r="AE60" s="17">
        <v>454.90999999999985</v>
      </c>
      <c r="AF60" s="17">
        <v>527.54000000000087</v>
      </c>
      <c r="AG60" s="17">
        <v>446.05000000000109</v>
      </c>
      <c r="AH60" s="17">
        <v>46.850000000000136</v>
      </c>
      <c r="AI60" s="17">
        <v>0</v>
      </c>
      <c r="AJ60" s="17">
        <v>0</v>
      </c>
      <c r="AK60" s="17">
        <v>545.23999999999796</v>
      </c>
      <c r="AL60" s="17">
        <v>629.35000000000218</v>
      </c>
      <c r="AM60" s="17">
        <v>225.40999999999985</v>
      </c>
      <c r="AN60" s="17">
        <v>371.78000000000065</v>
      </c>
      <c r="AO60" s="20">
        <f t="shared" si="12"/>
        <v>3109.6900000000028</v>
      </c>
      <c r="AP60" s="20">
        <f t="shared" si="10"/>
        <v>4793.2599999999975</v>
      </c>
      <c r="AQ60" s="20">
        <f t="shared" si="10"/>
        <v>2238.1499999999996</v>
      </c>
      <c r="AR60" s="20">
        <f t="shared" si="10"/>
        <v>2613.6200000000008</v>
      </c>
      <c r="AS60" s="20">
        <f t="shared" si="10"/>
        <v>2225.0500000000002</v>
      </c>
      <c r="AT60" s="20">
        <f t="shared" si="10"/>
        <v>235.41000000000005</v>
      </c>
      <c r="AU60" s="20">
        <f t="shared" si="10"/>
        <v>0</v>
      </c>
      <c r="AV60" s="20">
        <f t="shared" si="10"/>
        <v>0</v>
      </c>
      <c r="AW60" s="20">
        <f t="shared" si="10"/>
        <v>2799.1899999999932</v>
      </c>
      <c r="AX60" s="20">
        <f t="shared" si="10"/>
        <v>3254.3599999999969</v>
      </c>
      <c r="AY60" s="20">
        <f t="shared" si="10"/>
        <v>1174.3800000000024</v>
      </c>
      <c r="AZ60" s="20">
        <f t="shared" si="10"/>
        <v>1951.2899999999941</v>
      </c>
      <c r="BA60" s="17">
        <v>39.04</v>
      </c>
      <c r="BB60" s="17">
        <v>60.29</v>
      </c>
      <c r="BC60" s="17">
        <v>28.2</v>
      </c>
      <c r="BD60" s="17">
        <v>32.99</v>
      </c>
      <c r="BE60" s="17">
        <v>28.13</v>
      </c>
      <c r="BF60" s="17">
        <v>2.98</v>
      </c>
      <c r="BG60" s="17">
        <v>0</v>
      </c>
      <c r="BH60" s="17">
        <v>0</v>
      </c>
      <c r="BI60" s="17">
        <v>35.64</v>
      </c>
      <c r="BJ60" s="17">
        <v>41.51</v>
      </c>
      <c r="BK60" s="17">
        <v>15.01</v>
      </c>
      <c r="BL60" s="17">
        <v>24.98</v>
      </c>
      <c r="BM60" s="20">
        <f t="shared" si="13"/>
        <v>3148.7300000000027</v>
      </c>
      <c r="BN60" s="20">
        <f t="shared" si="11"/>
        <v>4853.5499999999975</v>
      </c>
      <c r="BO60" s="20">
        <f t="shared" si="11"/>
        <v>2266.3499999999995</v>
      </c>
      <c r="BP60" s="20">
        <f t="shared" si="11"/>
        <v>2646.6100000000006</v>
      </c>
      <c r="BQ60" s="20">
        <f t="shared" si="11"/>
        <v>2253.1800000000003</v>
      </c>
      <c r="BR60" s="20">
        <f t="shared" si="11"/>
        <v>238.39000000000004</v>
      </c>
      <c r="BS60" s="20">
        <f t="shared" si="11"/>
        <v>0</v>
      </c>
      <c r="BT60" s="20">
        <f t="shared" si="11"/>
        <v>0</v>
      </c>
      <c r="BU60" s="20">
        <f t="shared" si="11"/>
        <v>2834.8299999999931</v>
      </c>
      <c r="BV60" s="20">
        <f t="shared" si="11"/>
        <v>3295.8699999999972</v>
      </c>
      <c r="BW60" s="20">
        <f t="shared" si="11"/>
        <v>1189.3900000000024</v>
      </c>
      <c r="BX60" s="20">
        <f t="shared" si="11"/>
        <v>1976.2699999999941</v>
      </c>
      <c r="BY60" s="17">
        <f t="shared" si="3"/>
        <v>18596.689999999981</v>
      </c>
      <c r="BZ60" s="17">
        <f t="shared" si="4"/>
        <v>929.83000000000061</v>
      </c>
      <c r="CA60" s="17">
        <f t="shared" si="5"/>
        <v>5176.6500000000042</v>
      </c>
      <c r="CB60" s="17">
        <f t="shared" si="6"/>
        <v>24703.169999999991</v>
      </c>
    </row>
    <row r="61" spans="1:80" x14ac:dyDescent="0.25">
      <c r="A61" t="str">
        <f t="shared" si="9"/>
        <v>TAU.GHO</v>
      </c>
      <c r="B61" s="1" t="s">
        <v>31</v>
      </c>
      <c r="C61" s="1" t="s">
        <v>101</v>
      </c>
      <c r="D61" s="1" t="s">
        <v>101</v>
      </c>
      <c r="E61" s="17">
        <v>355.67999999999665</v>
      </c>
      <c r="F61" s="17">
        <v>479.21999999999753</v>
      </c>
      <c r="G61" s="17">
        <v>183.92999999999847</v>
      </c>
      <c r="H61" s="17">
        <v>198.15999999999985</v>
      </c>
      <c r="I61" s="17">
        <v>198.61000000000058</v>
      </c>
      <c r="J61" s="17">
        <v>784.90000000000146</v>
      </c>
      <c r="K61" s="17">
        <v>671.59999999999127</v>
      </c>
      <c r="L61" s="17">
        <v>951.15000000000873</v>
      </c>
      <c r="M61" s="17">
        <v>619.08000000000175</v>
      </c>
      <c r="N61" s="17">
        <v>402.09999999999854</v>
      </c>
      <c r="O61" s="17">
        <v>470.79000000000087</v>
      </c>
      <c r="P61" s="17">
        <v>208.25</v>
      </c>
      <c r="Q61" s="20">
        <v>17.789999999999992</v>
      </c>
      <c r="R61" s="20">
        <v>23.960000000000008</v>
      </c>
      <c r="S61" s="20">
        <v>9.1899999999999977</v>
      </c>
      <c r="T61" s="20">
        <v>9.9099999999999682</v>
      </c>
      <c r="U61" s="20">
        <v>9.9300000000000068</v>
      </c>
      <c r="V61" s="20">
        <v>39.25</v>
      </c>
      <c r="W61" s="20">
        <v>33.580000000000155</v>
      </c>
      <c r="X61" s="20">
        <v>47.559999999999945</v>
      </c>
      <c r="Y61" s="20">
        <v>30.950000000000045</v>
      </c>
      <c r="Z61" s="20">
        <v>20.100000000000023</v>
      </c>
      <c r="AA61" s="20">
        <v>23.539999999999964</v>
      </c>
      <c r="AB61" s="20">
        <v>10.409999999999968</v>
      </c>
      <c r="AC61" s="17">
        <v>96.850000000000023</v>
      </c>
      <c r="AD61" s="17">
        <v>129.38</v>
      </c>
      <c r="AE61" s="17">
        <v>49.259999999999991</v>
      </c>
      <c r="AF61" s="17">
        <v>52.620000000000118</v>
      </c>
      <c r="AG61" s="17">
        <v>52.289999999999964</v>
      </c>
      <c r="AH61" s="17">
        <v>204.79999999999927</v>
      </c>
      <c r="AI61" s="17">
        <v>173.72999999999956</v>
      </c>
      <c r="AJ61" s="17">
        <v>243.80999999999949</v>
      </c>
      <c r="AK61" s="17">
        <v>157.25</v>
      </c>
      <c r="AL61" s="17">
        <v>101.22999999999956</v>
      </c>
      <c r="AM61" s="17">
        <v>117.42000000000007</v>
      </c>
      <c r="AN61" s="17">
        <v>51.4699999999998</v>
      </c>
      <c r="AO61" s="20">
        <f t="shared" si="12"/>
        <v>470.31999999999664</v>
      </c>
      <c r="AP61" s="20">
        <f t="shared" si="10"/>
        <v>632.55999999999756</v>
      </c>
      <c r="AQ61" s="20">
        <f t="shared" si="10"/>
        <v>242.37999999999846</v>
      </c>
      <c r="AR61" s="20">
        <f t="shared" si="10"/>
        <v>260.68999999999994</v>
      </c>
      <c r="AS61" s="20">
        <f t="shared" si="10"/>
        <v>260.83000000000055</v>
      </c>
      <c r="AT61" s="20">
        <f t="shared" si="10"/>
        <v>1028.9500000000007</v>
      </c>
      <c r="AU61" s="20">
        <f t="shared" si="10"/>
        <v>878.90999999999099</v>
      </c>
      <c r="AV61" s="20">
        <f t="shared" si="10"/>
        <v>1242.5200000000082</v>
      </c>
      <c r="AW61" s="20">
        <f t="shared" si="10"/>
        <v>807.28000000000179</v>
      </c>
      <c r="AX61" s="20">
        <f t="shared" si="10"/>
        <v>523.42999999999813</v>
      </c>
      <c r="AY61" s="20">
        <f t="shared" si="10"/>
        <v>611.75000000000091</v>
      </c>
      <c r="AZ61" s="20">
        <f t="shared" si="10"/>
        <v>270.12999999999977</v>
      </c>
      <c r="BA61" s="17">
        <v>5.91</v>
      </c>
      <c r="BB61" s="17">
        <v>7.96</v>
      </c>
      <c r="BC61" s="17">
        <v>3.05</v>
      </c>
      <c r="BD61" s="17">
        <v>3.29</v>
      </c>
      <c r="BE61" s="17">
        <v>3.3</v>
      </c>
      <c r="BF61" s="17">
        <v>13.03</v>
      </c>
      <c r="BG61" s="17">
        <v>11.15</v>
      </c>
      <c r="BH61" s="17">
        <v>15.79</v>
      </c>
      <c r="BI61" s="17">
        <v>10.28</v>
      </c>
      <c r="BJ61" s="17">
        <v>6.68</v>
      </c>
      <c r="BK61" s="17">
        <v>7.82</v>
      </c>
      <c r="BL61" s="17">
        <v>3.46</v>
      </c>
      <c r="BM61" s="20">
        <f t="shared" si="13"/>
        <v>476.22999999999666</v>
      </c>
      <c r="BN61" s="20">
        <f t="shared" si="11"/>
        <v>640.51999999999759</v>
      </c>
      <c r="BO61" s="20">
        <f t="shared" si="11"/>
        <v>245.42999999999847</v>
      </c>
      <c r="BP61" s="20">
        <f t="shared" si="11"/>
        <v>263.97999999999996</v>
      </c>
      <c r="BQ61" s="20">
        <f t="shared" si="11"/>
        <v>264.13000000000056</v>
      </c>
      <c r="BR61" s="20">
        <f t="shared" si="11"/>
        <v>1041.9800000000007</v>
      </c>
      <c r="BS61" s="20">
        <f t="shared" si="11"/>
        <v>890.05999999999096</v>
      </c>
      <c r="BT61" s="20">
        <f t="shared" si="11"/>
        <v>1258.3100000000081</v>
      </c>
      <c r="BU61" s="20">
        <f t="shared" si="11"/>
        <v>817.56000000000176</v>
      </c>
      <c r="BV61" s="20">
        <f t="shared" si="11"/>
        <v>530.10999999999808</v>
      </c>
      <c r="BW61" s="20">
        <f t="shared" si="11"/>
        <v>619.57000000000096</v>
      </c>
      <c r="BX61" s="20">
        <f t="shared" si="11"/>
        <v>273.58999999999975</v>
      </c>
      <c r="BY61" s="17">
        <f t="shared" si="3"/>
        <v>5523.4699999999957</v>
      </c>
      <c r="BZ61" s="17">
        <f t="shared" si="4"/>
        <v>276.17000000000007</v>
      </c>
      <c r="CA61" s="17">
        <f t="shared" si="5"/>
        <v>1521.8299999999979</v>
      </c>
      <c r="CB61" s="17">
        <f t="shared" si="6"/>
        <v>7321.4699999999939</v>
      </c>
    </row>
    <row r="62" spans="1:80" x14ac:dyDescent="0.25">
      <c r="A62" t="str">
        <f t="shared" si="9"/>
        <v>CPW.GN1</v>
      </c>
      <c r="B62" s="1" t="s">
        <v>102</v>
      </c>
      <c r="C62" s="1" t="s">
        <v>103</v>
      </c>
      <c r="D62" s="1" t="s">
        <v>103</v>
      </c>
      <c r="E62" s="17">
        <v>-6899.25</v>
      </c>
      <c r="F62" s="17">
        <v>-7741.2000000001863</v>
      </c>
      <c r="G62" s="17">
        <v>-3602.0100000000093</v>
      </c>
      <c r="H62" s="17">
        <v>-881.73000000001048</v>
      </c>
      <c r="I62" s="17">
        <v>-2775</v>
      </c>
      <c r="J62" s="17">
        <v>-6004.7399999999907</v>
      </c>
      <c r="K62" s="17">
        <v>-5284.3300000000745</v>
      </c>
      <c r="L62" s="17">
        <v>-10985.370000000112</v>
      </c>
      <c r="M62" s="17">
        <v>-8082.4899999999907</v>
      </c>
      <c r="N62" s="17">
        <v>-6075.690000000177</v>
      </c>
      <c r="O62" s="17">
        <v>-9143.3299999998417</v>
      </c>
      <c r="P62" s="17">
        <v>-4450.6899999999441</v>
      </c>
      <c r="Q62" s="20">
        <v>-344.95999999999992</v>
      </c>
      <c r="R62" s="20">
        <v>-387.05999999999995</v>
      </c>
      <c r="S62" s="20">
        <v>-180.10000000000002</v>
      </c>
      <c r="T62" s="20">
        <v>-44.090000000000032</v>
      </c>
      <c r="U62" s="20">
        <v>-138.75</v>
      </c>
      <c r="V62" s="20">
        <v>-300.23999999999978</v>
      </c>
      <c r="W62" s="20">
        <v>-264.22000000000003</v>
      </c>
      <c r="X62" s="20">
        <v>-549.27</v>
      </c>
      <c r="Y62" s="20">
        <v>-404.12</v>
      </c>
      <c r="Z62" s="20">
        <v>-303.77999999999975</v>
      </c>
      <c r="AA62" s="20">
        <v>-457.17000000000007</v>
      </c>
      <c r="AB62" s="20">
        <v>-222.53999999999996</v>
      </c>
      <c r="AC62" s="17">
        <v>-1878.71</v>
      </c>
      <c r="AD62" s="17">
        <v>-2089.8999999999996</v>
      </c>
      <c r="AE62" s="17">
        <v>-964.84000000000015</v>
      </c>
      <c r="AF62" s="17">
        <v>-234.13000000000011</v>
      </c>
      <c r="AG62" s="17">
        <v>-730.55999999999949</v>
      </c>
      <c r="AH62" s="17">
        <v>-1566.8199999999997</v>
      </c>
      <c r="AI62" s="17">
        <v>-1366.9</v>
      </c>
      <c r="AJ62" s="17">
        <v>-2815.9300000000003</v>
      </c>
      <c r="AK62" s="17">
        <v>-2052.9500000000003</v>
      </c>
      <c r="AL62" s="17">
        <v>-1529.4900000000016</v>
      </c>
      <c r="AM62" s="17">
        <v>-2280.3799999999974</v>
      </c>
      <c r="AN62" s="17">
        <v>-1099.9499999999989</v>
      </c>
      <c r="AO62" s="20">
        <f t="shared" si="12"/>
        <v>-9122.92</v>
      </c>
      <c r="AP62" s="20">
        <f t="shared" si="10"/>
        <v>-10218.160000000185</v>
      </c>
      <c r="AQ62" s="20">
        <f t="shared" si="10"/>
        <v>-4746.9500000000098</v>
      </c>
      <c r="AR62" s="20">
        <f t="shared" si="10"/>
        <v>-1159.9500000000107</v>
      </c>
      <c r="AS62" s="20">
        <f t="shared" si="10"/>
        <v>-3644.3099999999995</v>
      </c>
      <c r="AT62" s="20">
        <f t="shared" si="10"/>
        <v>-7871.7999999999902</v>
      </c>
      <c r="AU62" s="20">
        <f t="shared" si="10"/>
        <v>-6915.4500000000753</v>
      </c>
      <c r="AV62" s="20">
        <f t="shared" si="10"/>
        <v>-14350.570000000112</v>
      </c>
      <c r="AW62" s="20">
        <f t="shared" si="10"/>
        <v>-10539.559999999992</v>
      </c>
      <c r="AX62" s="20">
        <f t="shared" si="10"/>
        <v>-7908.9600000001783</v>
      </c>
      <c r="AY62" s="20">
        <f t="shared" si="10"/>
        <v>-11880.879999999839</v>
      </c>
      <c r="AZ62" s="20">
        <f t="shared" si="10"/>
        <v>-5773.179999999943</v>
      </c>
      <c r="BA62" s="17">
        <v>-114.55</v>
      </c>
      <c r="BB62" s="17">
        <v>-128.53</v>
      </c>
      <c r="BC62" s="17">
        <v>-59.8</v>
      </c>
      <c r="BD62" s="17">
        <v>-14.64</v>
      </c>
      <c r="BE62" s="17">
        <v>-46.07</v>
      </c>
      <c r="BF62" s="17">
        <v>-99.7</v>
      </c>
      <c r="BG62" s="17">
        <v>-87.73</v>
      </c>
      <c r="BH62" s="17">
        <v>-182.39</v>
      </c>
      <c r="BI62" s="17">
        <v>-134.19</v>
      </c>
      <c r="BJ62" s="17">
        <v>-100.87</v>
      </c>
      <c r="BK62" s="17">
        <v>-151.80000000000001</v>
      </c>
      <c r="BL62" s="17">
        <v>-73.89</v>
      </c>
      <c r="BM62" s="20">
        <f t="shared" si="13"/>
        <v>-9237.4699999999993</v>
      </c>
      <c r="BN62" s="20">
        <f t="shared" si="11"/>
        <v>-10346.690000000186</v>
      </c>
      <c r="BO62" s="20">
        <f t="shared" si="11"/>
        <v>-4806.75000000001</v>
      </c>
      <c r="BP62" s="20">
        <f t="shared" si="11"/>
        <v>-1174.5900000000108</v>
      </c>
      <c r="BQ62" s="20">
        <f t="shared" si="11"/>
        <v>-3690.3799999999997</v>
      </c>
      <c r="BR62" s="20">
        <f t="shared" si="11"/>
        <v>-7971.49999999999</v>
      </c>
      <c r="BS62" s="20">
        <f t="shared" si="11"/>
        <v>-7003.1800000000749</v>
      </c>
      <c r="BT62" s="20">
        <f t="shared" si="11"/>
        <v>-14532.960000000112</v>
      </c>
      <c r="BU62" s="20">
        <f t="shared" si="11"/>
        <v>-10673.749999999993</v>
      </c>
      <c r="BV62" s="20">
        <f t="shared" si="11"/>
        <v>-8009.8300000001782</v>
      </c>
      <c r="BW62" s="20">
        <f t="shared" si="11"/>
        <v>-12032.679999999838</v>
      </c>
      <c r="BX62" s="20">
        <f t="shared" si="11"/>
        <v>-5847.0699999999433</v>
      </c>
      <c r="BY62" s="17">
        <f t="shared" si="3"/>
        <v>-71925.830000000336</v>
      </c>
      <c r="BZ62" s="17">
        <f t="shared" si="4"/>
        <v>-3596.2999999999993</v>
      </c>
      <c r="CA62" s="17">
        <f t="shared" si="5"/>
        <v>-19804.71999999999</v>
      </c>
      <c r="CB62" s="17">
        <f t="shared" si="6"/>
        <v>-95326.850000000326</v>
      </c>
    </row>
    <row r="63" spans="1:80" x14ac:dyDescent="0.25">
      <c r="A63" t="str">
        <f t="shared" si="9"/>
        <v>CPW.GN2</v>
      </c>
      <c r="B63" s="1" t="s">
        <v>102</v>
      </c>
      <c r="C63" s="1" t="s">
        <v>104</v>
      </c>
      <c r="D63" s="1" t="s">
        <v>104</v>
      </c>
      <c r="E63" s="17">
        <v>-6924.2500000002328</v>
      </c>
      <c r="F63" s="17">
        <v>-9621.1200000001118</v>
      </c>
      <c r="G63" s="17">
        <v>-4180.5800000000736</v>
      </c>
      <c r="H63" s="17">
        <v>-3860.1300000000047</v>
      </c>
      <c r="I63" s="17">
        <v>-2656.359999999986</v>
      </c>
      <c r="J63" s="17">
        <v>-6022.9099999999162</v>
      </c>
      <c r="K63" s="17">
        <v>-5288.020000000135</v>
      </c>
      <c r="L63" s="17">
        <v>-10962.709999999955</v>
      </c>
      <c r="M63" s="17">
        <v>-8145.0400000000373</v>
      </c>
      <c r="N63" s="17">
        <v>-6071.3899999998976</v>
      </c>
      <c r="O63" s="17">
        <v>-9125.9099999999162</v>
      </c>
      <c r="P63" s="17">
        <v>-4397.640000000014</v>
      </c>
      <c r="Q63" s="20">
        <v>-346.21999999999997</v>
      </c>
      <c r="R63" s="20">
        <v>-481.05</v>
      </c>
      <c r="S63" s="20">
        <v>-209.03</v>
      </c>
      <c r="T63" s="20">
        <v>-193</v>
      </c>
      <c r="U63" s="20">
        <v>-132.80999999999995</v>
      </c>
      <c r="V63" s="20">
        <v>-301.14999999999964</v>
      </c>
      <c r="W63" s="20">
        <v>-264.40000000000009</v>
      </c>
      <c r="X63" s="20">
        <v>-548.13000000000011</v>
      </c>
      <c r="Y63" s="20">
        <v>-407.25000000000023</v>
      </c>
      <c r="Z63" s="20">
        <v>-303.57000000000016</v>
      </c>
      <c r="AA63" s="20">
        <v>-456.28999999999996</v>
      </c>
      <c r="AB63" s="20">
        <v>-219.88000000000011</v>
      </c>
      <c r="AC63" s="17">
        <v>-1885.5200000000002</v>
      </c>
      <c r="AD63" s="17">
        <v>-2597.4299999999998</v>
      </c>
      <c r="AE63" s="17">
        <v>-1119.82</v>
      </c>
      <c r="AF63" s="17">
        <v>-1024.9700000000012</v>
      </c>
      <c r="AG63" s="17">
        <v>-699.32999999999993</v>
      </c>
      <c r="AH63" s="17">
        <v>-1571.5600000000049</v>
      </c>
      <c r="AI63" s="17">
        <v>-1367.8600000000006</v>
      </c>
      <c r="AJ63" s="17">
        <v>-2810.119999999999</v>
      </c>
      <c r="AK63" s="17">
        <v>-2068.83</v>
      </c>
      <c r="AL63" s="17">
        <v>-1528.4000000000015</v>
      </c>
      <c r="AM63" s="17">
        <v>-2276.0299999999988</v>
      </c>
      <c r="AN63" s="17">
        <v>-1086.8400000000001</v>
      </c>
      <c r="AO63" s="20">
        <f t="shared" si="12"/>
        <v>-9155.9900000002326</v>
      </c>
      <c r="AP63" s="20">
        <f t="shared" si="10"/>
        <v>-12699.600000000111</v>
      </c>
      <c r="AQ63" s="20">
        <f t="shared" si="10"/>
        <v>-5509.4300000000731</v>
      </c>
      <c r="AR63" s="20">
        <f t="shared" si="10"/>
        <v>-5078.1000000000058</v>
      </c>
      <c r="AS63" s="20">
        <f t="shared" si="10"/>
        <v>-3488.4999999999859</v>
      </c>
      <c r="AT63" s="20">
        <f t="shared" si="10"/>
        <v>-7895.6199999999208</v>
      </c>
      <c r="AU63" s="20">
        <f t="shared" si="10"/>
        <v>-6920.2800000001353</v>
      </c>
      <c r="AV63" s="20">
        <f t="shared" si="10"/>
        <v>-14320.959999999955</v>
      </c>
      <c r="AW63" s="20">
        <f t="shared" si="10"/>
        <v>-10621.120000000037</v>
      </c>
      <c r="AX63" s="20">
        <f t="shared" si="10"/>
        <v>-7903.3599999998987</v>
      </c>
      <c r="AY63" s="20">
        <f t="shared" si="10"/>
        <v>-11858.229999999916</v>
      </c>
      <c r="AZ63" s="20">
        <f t="shared" si="10"/>
        <v>-5704.3600000000142</v>
      </c>
      <c r="BA63" s="17">
        <v>-114.96</v>
      </c>
      <c r="BB63" s="17">
        <v>-159.74</v>
      </c>
      <c r="BC63" s="17">
        <v>-69.41</v>
      </c>
      <c r="BD63" s="17">
        <v>-64.09</v>
      </c>
      <c r="BE63" s="17">
        <v>-44.1</v>
      </c>
      <c r="BF63" s="17">
        <v>-100</v>
      </c>
      <c r="BG63" s="17">
        <v>-87.8</v>
      </c>
      <c r="BH63" s="17">
        <v>-182.01</v>
      </c>
      <c r="BI63" s="17">
        <v>-135.22999999999999</v>
      </c>
      <c r="BJ63" s="17">
        <v>-100.8</v>
      </c>
      <c r="BK63" s="17">
        <v>-151.52000000000001</v>
      </c>
      <c r="BL63" s="17">
        <v>-73.010000000000005</v>
      </c>
      <c r="BM63" s="20">
        <f t="shared" si="13"/>
        <v>-9270.9500000002317</v>
      </c>
      <c r="BN63" s="20">
        <f t="shared" si="11"/>
        <v>-12859.340000000111</v>
      </c>
      <c r="BO63" s="20">
        <f t="shared" si="11"/>
        <v>-5578.8400000000729</v>
      </c>
      <c r="BP63" s="20">
        <f t="shared" si="11"/>
        <v>-5142.190000000006</v>
      </c>
      <c r="BQ63" s="20">
        <f t="shared" si="11"/>
        <v>-3532.5999999999858</v>
      </c>
      <c r="BR63" s="20">
        <f t="shared" si="11"/>
        <v>-7995.6199999999208</v>
      </c>
      <c r="BS63" s="20">
        <f t="shared" si="11"/>
        <v>-7008.0800000001354</v>
      </c>
      <c r="BT63" s="20">
        <f t="shared" si="11"/>
        <v>-14502.969999999956</v>
      </c>
      <c r="BU63" s="20">
        <f t="shared" si="11"/>
        <v>-10756.350000000037</v>
      </c>
      <c r="BV63" s="20">
        <f t="shared" si="11"/>
        <v>-8004.1599999998989</v>
      </c>
      <c r="BW63" s="20">
        <f t="shared" si="11"/>
        <v>-12009.749999999916</v>
      </c>
      <c r="BX63" s="20">
        <f t="shared" si="11"/>
        <v>-5777.3700000000144</v>
      </c>
      <c r="BY63" s="17">
        <f t="shared" si="3"/>
        <v>-77256.060000000289</v>
      </c>
      <c r="BZ63" s="17">
        <f t="shared" si="4"/>
        <v>-3862.78</v>
      </c>
      <c r="CA63" s="17">
        <f t="shared" si="5"/>
        <v>-21319.379999999997</v>
      </c>
      <c r="CB63" s="17">
        <f t="shared" si="6"/>
        <v>-102438.22000000028</v>
      </c>
    </row>
    <row r="64" spans="1:80" x14ac:dyDescent="0.25">
      <c r="A64" t="str">
        <f t="shared" si="9"/>
        <v>EPDG.GN3</v>
      </c>
      <c r="B64" s="1" t="s">
        <v>105</v>
      </c>
      <c r="C64" s="1" t="s">
        <v>106</v>
      </c>
      <c r="D64" s="1" t="s">
        <v>106</v>
      </c>
      <c r="E64" s="17">
        <v>-7861.1499999999069</v>
      </c>
      <c r="F64" s="17">
        <v>-10051.539999999804</v>
      </c>
      <c r="G64" s="17">
        <v>-4895.5899999999674</v>
      </c>
      <c r="H64" s="17">
        <v>-4504.7699999999022</v>
      </c>
      <c r="I64" s="17">
        <v>-3238.1600000000326</v>
      </c>
      <c r="J64" s="17">
        <v>-6927.0900000000838</v>
      </c>
      <c r="K64" s="17">
        <v>-6012.6599999999162</v>
      </c>
      <c r="L64" s="17">
        <v>-12591.280000000261</v>
      </c>
      <c r="M64" s="17">
        <v>-9173.0500000000466</v>
      </c>
      <c r="N64" s="17">
        <v>-6485.2700000000186</v>
      </c>
      <c r="O64" s="17">
        <v>-4139.5199999999022</v>
      </c>
      <c r="P64" s="17">
        <v>0</v>
      </c>
      <c r="Q64" s="20">
        <v>-393.06</v>
      </c>
      <c r="R64" s="20">
        <v>-502.58</v>
      </c>
      <c r="S64" s="20">
        <v>-244.78</v>
      </c>
      <c r="T64" s="20">
        <v>-225.23999999999978</v>
      </c>
      <c r="U64" s="20">
        <v>-161.91000000000031</v>
      </c>
      <c r="V64" s="20">
        <v>-346.36000000000058</v>
      </c>
      <c r="W64" s="20">
        <v>-300.63000000000011</v>
      </c>
      <c r="X64" s="20">
        <v>-629.55999999999995</v>
      </c>
      <c r="Y64" s="20">
        <v>-458.65000000000032</v>
      </c>
      <c r="Z64" s="20">
        <v>-324.26000000000022</v>
      </c>
      <c r="AA64" s="20">
        <v>-206.98000000000002</v>
      </c>
      <c r="AB64" s="20">
        <v>0</v>
      </c>
      <c r="AC64" s="17">
        <v>-2140.65</v>
      </c>
      <c r="AD64" s="17">
        <v>-2713.63</v>
      </c>
      <c r="AE64" s="17">
        <v>-1311.34</v>
      </c>
      <c r="AF64" s="17">
        <v>-1196.1399999999994</v>
      </c>
      <c r="AG64" s="17">
        <v>-852.5</v>
      </c>
      <c r="AH64" s="17">
        <v>-1807.489999999998</v>
      </c>
      <c r="AI64" s="17">
        <v>-1555.29</v>
      </c>
      <c r="AJ64" s="17">
        <v>-3227.58</v>
      </c>
      <c r="AK64" s="17">
        <v>-2329.9399999999987</v>
      </c>
      <c r="AL64" s="17">
        <v>-1632.6000000000004</v>
      </c>
      <c r="AM64" s="17">
        <v>-1032.4099999999999</v>
      </c>
      <c r="AN64" s="17">
        <v>0</v>
      </c>
      <c r="AO64" s="20">
        <f t="shared" si="12"/>
        <v>-10394.859999999906</v>
      </c>
      <c r="AP64" s="20">
        <f t="shared" si="10"/>
        <v>-13267.749999999804</v>
      </c>
      <c r="AQ64" s="20">
        <f t="shared" si="10"/>
        <v>-6451.7099999999673</v>
      </c>
      <c r="AR64" s="20">
        <f t="shared" si="10"/>
        <v>-5926.1499999999014</v>
      </c>
      <c r="AS64" s="20">
        <f t="shared" si="10"/>
        <v>-4252.5700000000325</v>
      </c>
      <c r="AT64" s="20">
        <f t="shared" si="10"/>
        <v>-9080.9400000000824</v>
      </c>
      <c r="AU64" s="20">
        <f t="shared" si="10"/>
        <v>-7868.5799999999163</v>
      </c>
      <c r="AV64" s="20">
        <f t="shared" si="10"/>
        <v>-16448.42000000026</v>
      </c>
      <c r="AW64" s="20">
        <f t="shared" si="10"/>
        <v>-11961.640000000045</v>
      </c>
      <c r="AX64" s="20">
        <f t="shared" si="10"/>
        <v>-8442.1300000000192</v>
      </c>
      <c r="AY64" s="20">
        <f t="shared" si="10"/>
        <v>-5378.9099999999016</v>
      </c>
      <c r="AZ64" s="20">
        <f t="shared" si="10"/>
        <v>0</v>
      </c>
      <c r="BA64" s="17">
        <v>-130.52000000000001</v>
      </c>
      <c r="BB64" s="17">
        <v>-166.88</v>
      </c>
      <c r="BC64" s="17">
        <v>-81.28</v>
      </c>
      <c r="BD64" s="17">
        <v>-74.790000000000006</v>
      </c>
      <c r="BE64" s="17">
        <v>-53.76</v>
      </c>
      <c r="BF64" s="17">
        <v>-115.01</v>
      </c>
      <c r="BG64" s="17">
        <v>-99.83</v>
      </c>
      <c r="BH64" s="17">
        <v>-209.05</v>
      </c>
      <c r="BI64" s="17">
        <v>-152.30000000000001</v>
      </c>
      <c r="BJ64" s="17">
        <v>-107.67</v>
      </c>
      <c r="BK64" s="17">
        <v>-68.73</v>
      </c>
      <c r="BL64" s="17">
        <v>0</v>
      </c>
      <c r="BM64" s="20">
        <f t="shared" si="13"/>
        <v>-10525.379999999906</v>
      </c>
      <c r="BN64" s="20">
        <f t="shared" si="11"/>
        <v>-13434.629999999803</v>
      </c>
      <c r="BO64" s="20">
        <f t="shared" si="11"/>
        <v>-6532.989999999967</v>
      </c>
      <c r="BP64" s="20">
        <f t="shared" si="11"/>
        <v>-6000.9399999999014</v>
      </c>
      <c r="BQ64" s="20">
        <f t="shared" si="11"/>
        <v>-4306.3300000000327</v>
      </c>
      <c r="BR64" s="20">
        <f t="shared" si="11"/>
        <v>-9195.9500000000826</v>
      </c>
      <c r="BS64" s="20">
        <f t="shared" si="11"/>
        <v>-7968.4099999999162</v>
      </c>
      <c r="BT64" s="20">
        <f t="shared" si="11"/>
        <v>-16657.470000000259</v>
      </c>
      <c r="BU64" s="20">
        <f t="shared" si="11"/>
        <v>-12113.940000000044</v>
      </c>
      <c r="BV64" s="20">
        <f t="shared" si="11"/>
        <v>-8549.8000000000193</v>
      </c>
      <c r="BW64" s="20">
        <f t="shared" si="11"/>
        <v>-5447.6399999999012</v>
      </c>
      <c r="BX64" s="20">
        <f t="shared" si="11"/>
        <v>0</v>
      </c>
      <c r="BY64" s="17">
        <f t="shared" si="3"/>
        <v>-75880.079999999842</v>
      </c>
      <c r="BZ64" s="17">
        <f t="shared" si="4"/>
        <v>-3794.0100000000016</v>
      </c>
      <c r="CA64" s="17">
        <f t="shared" si="5"/>
        <v>-21059.389999999992</v>
      </c>
      <c r="CB64" s="17">
        <f t="shared" si="6"/>
        <v>-100733.47999999984</v>
      </c>
    </row>
    <row r="65" spans="1:80" x14ac:dyDescent="0.25">
      <c r="A65" t="str">
        <f t="shared" si="9"/>
        <v>CFPL.GPEC</v>
      </c>
      <c r="B65" s="1" t="s">
        <v>107</v>
      </c>
      <c r="C65" s="1" t="s">
        <v>108</v>
      </c>
      <c r="D65" s="1" t="s">
        <v>108</v>
      </c>
      <c r="E65" s="17">
        <v>0</v>
      </c>
      <c r="F65" s="17">
        <v>0</v>
      </c>
      <c r="G65" s="17">
        <v>0</v>
      </c>
      <c r="H65" s="17">
        <v>0</v>
      </c>
      <c r="I65" s="17">
        <v>0</v>
      </c>
      <c r="J65" s="17">
        <v>0</v>
      </c>
      <c r="K65" s="17">
        <v>0</v>
      </c>
      <c r="L65" s="17">
        <v>0</v>
      </c>
      <c r="M65" s="17">
        <v>0</v>
      </c>
      <c r="N65" s="17">
        <v>737.16000000000349</v>
      </c>
      <c r="O65" s="17">
        <v>1396.75</v>
      </c>
      <c r="P65" s="17">
        <v>732.85000000000582</v>
      </c>
      <c r="Q65" s="20">
        <v>0</v>
      </c>
      <c r="R65" s="20">
        <v>0</v>
      </c>
      <c r="S65" s="20">
        <v>0</v>
      </c>
      <c r="T65" s="20">
        <v>0</v>
      </c>
      <c r="U65" s="20">
        <v>0</v>
      </c>
      <c r="V65" s="20">
        <v>0</v>
      </c>
      <c r="W65" s="20">
        <v>0</v>
      </c>
      <c r="X65" s="20">
        <v>0</v>
      </c>
      <c r="Y65" s="20">
        <v>0</v>
      </c>
      <c r="Z65" s="20">
        <v>36.860000000000127</v>
      </c>
      <c r="AA65" s="20">
        <v>69.840000000000146</v>
      </c>
      <c r="AB65" s="20">
        <v>36.639999999999873</v>
      </c>
      <c r="AC65" s="17">
        <v>0</v>
      </c>
      <c r="AD65" s="17">
        <v>0</v>
      </c>
      <c r="AE65" s="17">
        <v>0</v>
      </c>
      <c r="AF65" s="17">
        <v>0</v>
      </c>
      <c r="AG65" s="17">
        <v>0</v>
      </c>
      <c r="AH65" s="17">
        <v>0</v>
      </c>
      <c r="AI65" s="17">
        <v>0</v>
      </c>
      <c r="AJ65" s="17">
        <v>0</v>
      </c>
      <c r="AK65" s="17">
        <v>0</v>
      </c>
      <c r="AL65" s="17">
        <v>185.57000000000153</v>
      </c>
      <c r="AM65" s="17">
        <v>348.34999999999854</v>
      </c>
      <c r="AN65" s="17">
        <v>181.11999999999898</v>
      </c>
      <c r="AO65" s="20">
        <f t="shared" si="12"/>
        <v>0</v>
      </c>
      <c r="AP65" s="20">
        <f t="shared" si="10"/>
        <v>0</v>
      </c>
      <c r="AQ65" s="20">
        <f t="shared" si="10"/>
        <v>0</v>
      </c>
      <c r="AR65" s="20">
        <f t="shared" si="10"/>
        <v>0</v>
      </c>
      <c r="AS65" s="20">
        <f t="shared" si="10"/>
        <v>0</v>
      </c>
      <c r="AT65" s="20">
        <f t="shared" si="10"/>
        <v>0</v>
      </c>
      <c r="AU65" s="20">
        <f t="shared" si="10"/>
        <v>0</v>
      </c>
      <c r="AV65" s="20">
        <f t="shared" si="10"/>
        <v>0</v>
      </c>
      <c r="AW65" s="20">
        <f t="shared" si="10"/>
        <v>0</v>
      </c>
      <c r="AX65" s="20">
        <f t="shared" si="10"/>
        <v>959.59000000000515</v>
      </c>
      <c r="AY65" s="20">
        <f t="shared" si="10"/>
        <v>1814.9399999999987</v>
      </c>
      <c r="AZ65" s="20">
        <f t="shared" si="10"/>
        <v>950.61000000000467</v>
      </c>
      <c r="BA65" s="17">
        <v>0</v>
      </c>
      <c r="BB65" s="17">
        <v>0</v>
      </c>
      <c r="BC65" s="17">
        <v>0</v>
      </c>
      <c r="BD65" s="17">
        <v>0</v>
      </c>
      <c r="BE65" s="17">
        <v>0</v>
      </c>
      <c r="BF65" s="17">
        <v>0</v>
      </c>
      <c r="BG65" s="17">
        <v>0</v>
      </c>
      <c r="BH65" s="17">
        <v>0</v>
      </c>
      <c r="BI65" s="17">
        <v>0</v>
      </c>
      <c r="BJ65" s="17">
        <v>12.24</v>
      </c>
      <c r="BK65" s="17">
        <v>23.19</v>
      </c>
      <c r="BL65" s="17">
        <v>12.17</v>
      </c>
      <c r="BM65" s="20">
        <f t="shared" si="13"/>
        <v>0</v>
      </c>
      <c r="BN65" s="20">
        <f t="shared" si="11"/>
        <v>0</v>
      </c>
      <c r="BO65" s="20">
        <f t="shared" si="11"/>
        <v>0</v>
      </c>
      <c r="BP65" s="20">
        <f t="shared" si="11"/>
        <v>0</v>
      </c>
      <c r="BQ65" s="20">
        <f t="shared" si="11"/>
        <v>0</v>
      </c>
      <c r="BR65" s="20">
        <f t="shared" si="11"/>
        <v>0</v>
      </c>
      <c r="BS65" s="20">
        <f t="shared" si="11"/>
        <v>0</v>
      </c>
      <c r="BT65" s="20">
        <f t="shared" si="11"/>
        <v>0</v>
      </c>
      <c r="BU65" s="20">
        <f t="shared" si="11"/>
        <v>0</v>
      </c>
      <c r="BV65" s="20">
        <f t="shared" si="11"/>
        <v>971.83000000000516</v>
      </c>
      <c r="BW65" s="20">
        <f t="shared" si="11"/>
        <v>1838.1299999999987</v>
      </c>
      <c r="BX65" s="20">
        <f t="shared" si="11"/>
        <v>962.78000000000463</v>
      </c>
      <c r="BY65" s="17">
        <f t="shared" si="3"/>
        <v>2866.7600000000093</v>
      </c>
      <c r="BZ65" s="17">
        <f t="shared" si="4"/>
        <v>143.34000000000015</v>
      </c>
      <c r="CA65" s="17">
        <f t="shared" si="5"/>
        <v>762.63999999999908</v>
      </c>
      <c r="CB65" s="17">
        <f t="shared" si="6"/>
        <v>3772.7400000000084</v>
      </c>
    </row>
    <row r="66" spans="1:80" x14ac:dyDescent="0.25">
      <c r="A66" t="str">
        <f t="shared" si="9"/>
        <v>CGEI.GPEC</v>
      </c>
      <c r="B66" s="1" t="s">
        <v>653</v>
      </c>
      <c r="C66" s="1" t="s">
        <v>108</v>
      </c>
      <c r="D66" s="1" t="s">
        <v>108</v>
      </c>
      <c r="E66" s="17">
        <v>1163.25</v>
      </c>
      <c r="F66" s="17">
        <v>1665.6100000000151</v>
      </c>
      <c r="G66" s="17">
        <v>574.97999999999593</v>
      </c>
      <c r="H66" s="17">
        <v>844.4800000000032</v>
      </c>
      <c r="I66" s="17">
        <v>348.25</v>
      </c>
      <c r="J66" s="17">
        <v>942.26000000000931</v>
      </c>
      <c r="K66" s="17">
        <v>563.90000000000146</v>
      </c>
      <c r="L66" s="17">
        <v>1438.1500000000087</v>
      </c>
      <c r="M66" s="17">
        <v>1316.3999999999942</v>
      </c>
      <c r="N66" s="17">
        <v>0</v>
      </c>
      <c r="O66" s="17">
        <v>0</v>
      </c>
      <c r="P66" s="17">
        <v>0</v>
      </c>
      <c r="Q66" s="20">
        <v>58.160000000000309</v>
      </c>
      <c r="R66" s="20">
        <v>83.280000000000655</v>
      </c>
      <c r="S66" s="20">
        <v>28.75</v>
      </c>
      <c r="T66" s="20">
        <v>42.220000000000255</v>
      </c>
      <c r="U66" s="20">
        <v>17.409999999999854</v>
      </c>
      <c r="V66" s="20">
        <v>47.110000000000127</v>
      </c>
      <c r="W66" s="20">
        <v>28.200000000000045</v>
      </c>
      <c r="X66" s="20">
        <v>71.909999999999854</v>
      </c>
      <c r="Y66" s="20">
        <v>65.819999999999709</v>
      </c>
      <c r="Z66" s="20">
        <v>0</v>
      </c>
      <c r="AA66" s="20">
        <v>0</v>
      </c>
      <c r="AB66" s="20">
        <v>0</v>
      </c>
      <c r="AC66" s="17">
        <v>316.76000000000204</v>
      </c>
      <c r="AD66" s="17">
        <v>449.67000000000189</v>
      </c>
      <c r="AE66" s="17">
        <v>154.01000000000022</v>
      </c>
      <c r="AF66" s="17">
        <v>224.22999999999956</v>
      </c>
      <c r="AG66" s="17">
        <v>91.679999999999382</v>
      </c>
      <c r="AH66" s="17">
        <v>245.86999999999898</v>
      </c>
      <c r="AI66" s="17">
        <v>145.86000000000058</v>
      </c>
      <c r="AJ66" s="17">
        <v>368.64999999999782</v>
      </c>
      <c r="AK66" s="17">
        <v>334.37000000000262</v>
      </c>
      <c r="AL66" s="17">
        <v>0</v>
      </c>
      <c r="AM66" s="17">
        <v>0</v>
      </c>
      <c r="AN66" s="17">
        <v>0</v>
      </c>
      <c r="AO66" s="20">
        <f t="shared" si="12"/>
        <v>1538.1700000000023</v>
      </c>
      <c r="AP66" s="20">
        <f t="shared" si="10"/>
        <v>2198.5600000000177</v>
      </c>
      <c r="AQ66" s="20">
        <f t="shared" si="10"/>
        <v>757.73999999999614</v>
      </c>
      <c r="AR66" s="20">
        <f t="shared" si="10"/>
        <v>1110.930000000003</v>
      </c>
      <c r="AS66" s="20">
        <f t="shared" si="10"/>
        <v>457.33999999999924</v>
      </c>
      <c r="AT66" s="20">
        <f t="shared" si="10"/>
        <v>1235.2400000000084</v>
      </c>
      <c r="AU66" s="20">
        <f t="shared" si="10"/>
        <v>737.96000000000208</v>
      </c>
      <c r="AV66" s="20">
        <f t="shared" si="10"/>
        <v>1878.7100000000064</v>
      </c>
      <c r="AW66" s="20">
        <f t="shared" si="10"/>
        <v>1716.5899999999965</v>
      </c>
      <c r="AX66" s="20">
        <f t="shared" si="10"/>
        <v>0</v>
      </c>
      <c r="AY66" s="20">
        <f t="shared" si="10"/>
        <v>0</v>
      </c>
      <c r="AZ66" s="20">
        <f t="shared" si="10"/>
        <v>0</v>
      </c>
      <c r="BA66" s="17">
        <v>19.309999999999999</v>
      </c>
      <c r="BB66" s="17">
        <v>27.65</v>
      </c>
      <c r="BC66" s="17">
        <v>9.5500000000000007</v>
      </c>
      <c r="BD66" s="17">
        <v>14.02</v>
      </c>
      <c r="BE66" s="17">
        <v>5.78</v>
      </c>
      <c r="BF66" s="17">
        <v>15.64</v>
      </c>
      <c r="BG66" s="17">
        <v>9.36</v>
      </c>
      <c r="BH66" s="17">
        <v>23.88</v>
      </c>
      <c r="BI66" s="17">
        <v>21.86</v>
      </c>
      <c r="BJ66" s="17">
        <v>0</v>
      </c>
      <c r="BK66" s="17">
        <v>0</v>
      </c>
      <c r="BL66" s="17">
        <v>0</v>
      </c>
      <c r="BM66" s="20">
        <f t="shared" si="13"/>
        <v>1557.4800000000023</v>
      </c>
      <c r="BN66" s="20">
        <f t="shared" si="11"/>
        <v>2226.2100000000178</v>
      </c>
      <c r="BO66" s="20">
        <f t="shared" si="11"/>
        <v>767.2899999999961</v>
      </c>
      <c r="BP66" s="20">
        <f t="shared" si="11"/>
        <v>1124.950000000003</v>
      </c>
      <c r="BQ66" s="20">
        <f t="shared" si="11"/>
        <v>463.11999999999921</v>
      </c>
      <c r="BR66" s="20">
        <f t="shared" si="11"/>
        <v>1250.8800000000085</v>
      </c>
      <c r="BS66" s="20">
        <f t="shared" si="11"/>
        <v>747.3200000000021</v>
      </c>
      <c r="BT66" s="20">
        <f t="shared" si="11"/>
        <v>1902.5900000000065</v>
      </c>
      <c r="BU66" s="20">
        <f t="shared" si="11"/>
        <v>1738.4499999999964</v>
      </c>
      <c r="BV66" s="20">
        <f t="shared" si="11"/>
        <v>0</v>
      </c>
      <c r="BW66" s="20">
        <f t="shared" si="11"/>
        <v>0</v>
      </c>
      <c r="BX66" s="20">
        <f t="shared" si="11"/>
        <v>0</v>
      </c>
      <c r="BY66" s="17">
        <f t="shared" si="3"/>
        <v>8857.2800000000279</v>
      </c>
      <c r="BZ66" s="17">
        <f t="shared" si="4"/>
        <v>442.86000000000081</v>
      </c>
      <c r="CA66" s="17">
        <f t="shared" si="5"/>
        <v>2478.1500000000037</v>
      </c>
      <c r="CB66" s="17">
        <f t="shared" si="6"/>
        <v>11778.290000000032</v>
      </c>
    </row>
    <row r="67" spans="1:80" x14ac:dyDescent="0.25">
      <c r="A67" t="str">
        <f t="shared" si="9"/>
        <v>NXI.GWW1</v>
      </c>
      <c r="B67" s="1" t="s">
        <v>150</v>
      </c>
      <c r="C67" s="1" t="s">
        <v>110</v>
      </c>
      <c r="D67" s="1" t="s">
        <v>110</v>
      </c>
      <c r="E67" s="17">
        <v>179.1299999999901</v>
      </c>
      <c r="F67" s="17">
        <v>159.27999999999884</v>
      </c>
      <c r="G67" s="17">
        <v>82.479999999999563</v>
      </c>
      <c r="H67" s="17">
        <v>171.15999999999622</v>
      </c>
      <c r="I67" s="17">
        <v>84.370000000002619</v>
      </c>
      <c r="J67" s="17">
        <v>241.76000000000931</v>
      </c>
      <c r="K67" s="17">
        <v>97.030000000002474</v>
      </c>
      <c r="L67" s="17">
        <v>295.44000000000233</v>
      </c>
      <c r="M67" s="17">
        <v>168.97000000000116</v>
      </c>
      <c r="N67" s="17">
        <v>232.24999999998545</v>
      </c>
      <c r="O67" s="17">
        <v>550.9199999999837</v>
      </c>
      <c r="P67" s="17">
        <v>209.85000000000582</v>
      </c>
      <c r="Q67" s="20">
        <v>8.9600000000000364</v>
      </c>
      <c r="R67" s="20">
        <v>7.9600000000000364</v>
      </c>
      <c r="S67" s="20">
        <v>4.1299999999999955</v>
      </c>
      <c r="T67" s="20">
        <v>8.5599999999999454</v>
      </c>
      <c r="U67" s="20">
        <v>4.2200000000000273</v>
      </c>
      <c r="V67" s="20">
        <v>12.090000000000146</v>
      </c>
      <c r="W67" s="20">
        <v>4.8500000000000227</v>
      </c>
      <c r="X67" s="20">
        <v>14.779999999999745</v>
      </c>
      <c r="Y67" s="20">
        <v>8.4499999999998181</v>
      </c>
      <c r="Z67" s="20">
        <v>11.6099999999999</v>
      </c>
      <c r="AA67" s="20">
        <v>27.539999999999964</v>
      </c>
      <c r="AB67" s="20">
        <v>10.490000000000009</v>
      </c>
      <c r="AC67" s="17">
        <v>48.780000000000655</v>
      </c>
      <c r="AD67" s="17">
        <v>43</v>
      </c>
      <c r="AE67" s="17">
        <v>22.090000000000146</v>
      </c>
      <c r="AF67" s="17">
        <v>45.440000000000509</v>
      </c>
      <c r="AG67" s="17">
        <v>22.210000000000036</v>
      </c>
      <c r="AH67" s="17">
        <v>63.079999999999927</v>
      </c>
      <c r="AI67" s="17">
        <v>25.099999999999909</v>
      </c>
      <c r="AJ67" s="17">
        <v>75.729999999999563</v>
      </c>
      <c r="AK67" s="17">
        <v>42.920000000000073</v>
      </c>
      <c r="AL67" s="17">
        <v>58.469999999999345</v>
      </c>
      <c r="AM67" s="17">
        <v>137.39999999999782</v>
      </c>
      <c r="AN67" s="17">
        <v>51.860000000000582</v>
      </c>
      <c r="AO67" s="20">
        <f t="shared" si="12"/>
        <v>236.8699999999908</v>
      </c>
      <c r="AP67" s="20">
        <f t="shared" si="10"/>
        <v>210.23999999999887</v>
      </c>
      <c r="AQ67" s="20">
        <f t="shared" si="10"/>
        <v>108.6999999999997</v>
      </c>
      <c r="AR67" s="20">
        <f t="shared" si="10"/>
        <v>225.15999999999667</v>
      </c>
      <c r="AS67" s="20">
        <f t="shared" si="10"/>
        <v>110.80000000000268</v>
      </c>
      <c r="AT67" s="20">
        <f t="shared" ref="AP67:AZ90" si="14">J67+V67+AH67</f>
        <v>316.93000000000939</v>
      </c>
      <c r="AU67" s="20">
        <f t="shared" si="14"/>
        <v>126.98000000000241</v>
      </c>
      <c r="AV67" s="20">
        <f t="shared" si="14"/>
        <v>385.95000000000164</v>
      </c>
      <c r="AW67" s="20">
        <f t="shared" si="14"/>
        <v>220.34000000000106</v>
      </c>
      <c r="AX67" s="20">
        <f t="shared" si="14"/>
        <v>302.32999999998469</v>
      </c>
      <c r="AY67" s="20">
        <f t="shared" si="14"/>
        <v>715.85999999998148</v>
      </c>
      <c r="AZ67" s="20">
        <f t="shared" si="14"/>
        <v>272.20000000000641</v>
      </c>
      <c r="BA67" s="17">
        <v>2.97</v>
      </c>
      <c r="BB67" s="17">
        <v>2.64</v>
      </c>
      <c r="BC67" s="17">
        <v>1.37</v>
      </c>
      <c r="BD67" s="17">
        <v>2.84</v>
      </c>
      <c r="BE67" s="17">
        <v>1.4</v>
      </c>
      <c r="BF67" s="17">
        <v>4.01</v>
      </c>
      <c r="BG67" s="17">
        <v>1.61</v>
      </c>
      <c r="BH67" s="17">
        <v>4.91</v>
      </c>
      <c r="BI67" s="17">
        <v>2.81</v>
      </c>
      <c r="BJ67" s="17">
        <v>3.86</v>
      </c>
      <c r="BK67" s="17">
        <v>9.15</v>
      </c>
      <c r="BL67" s="17">
        <v>3.48</v>
      </c>
      <c r="BM67" s="20">
        <f t="shared" si="13"/>
        <v>239.83999999999079</v>
      </c>
      <c r="BN67" s="20">
        <f t="shared" si="11"/>
        <v>212.87999999999886</v>
      </c>
      <c r="BO67" s="20">
        <f t="shared" si="11"/>
        <v>110.06999999999971</v>
      </c>
      <c r="BP67" s="20">
        <f t="shared" si="11"/>
        <v>227.99999999999667</v>
      </c>
      <c r="BQ67" s="20">
        <f t="shared" si="11"/>
        <v>112.20000000000269</v>
      </c>
      <c r="BR67" s="20">
        <f t="shared" ref="BN67:BX90" si="15">AT67+BF67</f>
        <v>320.94000000000938</v>
      </c>
      <c r="BS67" s="20">
        <f t="shared" si="15"/>
        <v>128.59000000000242</v>
      </c>
      <c r="BT67" s="20">
        <f t="shared" si="15"/>
        <v>390.86000000000166</v>
      </c>
      <c r="BU67" s="20">
        <f t="shared" si="15"/>
        <v>223.15000000000106</v>
      </c>
      <c r="BV67" s="20">
        <f t="shared" si="15"/>
        <v>306.18999999998471</v>
      </c>
      <c r="BW67" s="20">
        <f t="shared" si="15"/>
        <v>725.00999999998146</v>
      </c>
      <c r="BX67" s="20">
        <f t="shared" si="15"/>
        <v>275.68000000000643</v>
      </c>
      <c r="BY67" s="17">
        <f t="shared" si="3"/>
        <v>2472.6399999999776</v>
      </c>
      <c r="BZ67" s="17">
        <f t="shared" si="4"/>
        <v>123.63999999999965</v>
      </c>
      <c r="CA67" s="17">
        <f t="shared" si="5"/>
        <v>677.12999999999852</v>
      </c>
      <c r="CB67" s="17">
        <f t="shared" si="6"/>
        <v>3273.4099999999762</v>
      </c>
    </row>
    <row r="68" spans="1:80" x14ac:dyDescent="0.25">
      <c r="A68" t="str">
        <f t="shared" si="9"/>
        <v>MPLP.HRM</v>
      </c>
      <c r="B68" s="1" t="s">
        <v>113</v>
      </c>
      <c r="C68" s="1" t="s">
        <v>114</v>
      </c>
      <c r="D68" s="1" t="s">
        <v>114</v>
      </c>
      <c r="E68" s="17">
        <v>8458.4200000000419</v>
      </c>
      <c r="F68" s="17">
        <v>8145.3600000001024</v>
      </c>
      <c r="G68" s="17">
        <v>5163.4400000000605</v>
      </c>
      <c r="H68" s="17">
        <v>4924.0999999999767</v>
      </c>
      <c r="I68" s="17">
        <v>1574.8500000000058</v>
      </c>
      <c r="J68" s="17">
        <v>931.19000000000233</v>
      </c>
      <c r="K68" s="17">
        <v>4476.9800000000396</v>
      </c>
      <c r="L68" s="17">
        <v>15614.100000000093</v>
      </c>
      <c r="M68" s="17">
        <v>11121.290000000037</v>
      </c>
      <c r="N68" s="17">
        <v>7036.1500000000233</v>
      </c>
      <c r="O68" s="17">
        <v>12654.020000000019</v>
      </c>
      <c r="P68" s="17">
        <v>4827.0499999999302</v>
      </c>
      <c r="Q68" s="20">
        <v>422.91999999999825</v>
      </c>
      <c r="R68" s="20">
        <v>407.27000000000407</v>
      </c>
      <c r="S68" s="20">
        <v>258.16999999999825</v>
      </c>
      <c r="T68" s="20">
        <v>246.21000000000276</v>
      </c>
      <c r="U68" s="20">
        <v>78.739999999999782</v>
      </c>
      <c r="V68" s="20">
        <v>46.559999999999491</v>
      </c>
      <c r="W68" s="20">
        <v>223.85000000000218</v>
      </c>
      <c r="X68" s="20">
        <v>780.70999999999185</v>
      </c>
      <c r="Y68" s="20">
        <v>556.06999999999971</v>
      </c>
      <c r="Z68" s="20">
        <v>351.79999999999563</v>
      </c>
      <c r="AA68" s="20">
        <v>632.69999999999709</v>
      </c>
      <c r="AB68" s="20">
        <v>241.34999999999854</v>
      </c>
      <c r="AC68" s="17">
        <v>2303.2900000000081</v>
      </c>
      <c r="AD68" s="17">
        <v>2199.0199999999895</v>
      </c>
      <c r="AE68" s="17">
        <v>1383.0899999999965</v>
      </c>
      <c r="AF68" s="17">
        <v>1307.4800000000105</v>
      </c>
      <c r="AG68" s="17">
        <v>414.59999999999854</v>
      </c>
      <c r="AH68" s="17">
        <v>242.97999999999956</v>
      </c>
      <c r="AI68" s="17">
        <v>1158.0599999999977</v>
      </c>
      <c r="AJ68" s="17">
        <v>4002.4300000000512</v>
      </c>
      <c r="AK68" s="17">
        <v>2824.7999999999884</v>
      </c>
      <c r="AL68" s="17">
        <v>1771.2699999999895</v>
      </c>
      <c r="AM68" s="17">
        <v>3155.9500000000116</v>
      </c>
      <c r="AN68" s="17">
        <v>1192.9700000000012</v>
      </c>
      <c r="AO68" s="20">
        <f t="shared" si="12"/>
        <v>11184.630000000048</v>
      </c>
      <c r="AP68" s="20">
        <f t="shared" si="14"/>
        <v>10751.650000000096</v>
      </c>
      <c r="AQ68" s="20">
        <f t="shared" si="14"/>
        <v>6804.7000000000553</v>
      </c>
      <c r="AR68" s="20">
        <f t="shared" si="14"/>
        <v>6477.78999999999</v>
      </c>
      <c r="AS68" s="20">
        <f t="shared" si="14"/>
        <v>2068.1900000000041</v>
      </c>
      <c r="AT68" s="20">
        <f t="shared" si="14"/>
        <v>1220.7300000000014</v>
      </c>
      <c r="AU68" s="20">
        <f t="shared" si="14"/>
        <v>5858.8900000000394</v>
      </c>
      <c r="AV68" s="20">
        <f t="shared" si="14"/>
        <v>20397.240000000136</v>
      </c>
      <c r="AW68" s="20">
        <f t="shared" si="14"/>
        <v>14502.160000000025</v>
      </c>
      <c r="AX68" s="20">
        <f t="shared" si="14"/>
        <v>9159.2200000000084</v>
      </c>
      <c r="AY68" s="20">
        <f t="shared" si="14"/>
        <v>16442.670000000027</v>
      </c>
      <c r="AZ68" s="20">
        <f t="shared" si="14"/>
        <v>6261.3699999999299</v>
      </c>
      <c r="BA68" s="17">
        <v>140.43</v>
      </c>
      <c r="BB68" s="17">
        <v>135.24</v>
      </c>
      <c r="BC68" s="17">
        <v>85.73</v>
      </c>
      <c r="BD68" s="17">
        <v>81.75</v>
      </c>
      <c r="BE68" s="17">
        <v>26.15</v>
      </c>
      <c r="BF68" s="17">
        <v>15.46</v>
      </c>
      <c r="BG68" s="17">
        <v>74.33</v>
      </c>
      <c r="BH68" s="17">
        <v>259.24</v>
      </c>
      <c r="BI68" s="17">
        <v>184.64</v>
      </c>
      <c r="BJ68" s="17">
        <v>116.82</v>
      </c>
      <c r="BK68" s="17">
        <v>210.09</v>
      </c>
      <c r="BL68" s="17">
        <v>80.14</v>
      </c>
      <c r="BM68" s="20">
        <f t="shared" si="13"/>
        <v>11325.060000000049</v>
      </c>
      <c r="BN68" s="20">
        <f t="shared" si="15"/>
        <v>10886.890000000096</v>
      </c>
      <c r="BO68" s="20">
        <f t="shared" si="15"/>
        <v>6890.4300000000549</v>
      </c>
      <c r="BP68" s="20">
        <f t="shared" si="15"/>
        <v>6559.53999999999</v>
      </c>
      <c r="BQ68" s="20">
        <f t="shared" si="15"/>
        <v>2094.3400000000042</v>
      </c>
      <c r="BR68" s="20">
        <f t="shared" si="15"/>
        <v>1236.1900000000014</v>
      </c>
      <c r="BS68" s="20">
        <f t="shared" si="15"/>
        <v>5933.2200000000394</v>
      </c>
      <c r="BT68" s="20">
        <f t="shared" si="15"/>
        <v>20656.480000000138</v>
      </c>
      <c r="BU68" s="20">
        <f t="shared" si="15"/>
        <v>14686.800000000025</v>
      </c>
      <c r="BV68" s="20">
        <f t="shared" si="15"/>
        <v>9276.0400000000081</v>
      </c>
      <c r="BW68" s="20">
        <f t="shared" si="15"/>
        <v>16652.760000000028</v>
      </c>
      <c r="BX68" s="20">
        <f t="shared" si="15"/>
        <v>6341.5099999999302</v>
      </c>
      <c r="BY68" s="17">
        <f t="shared" si="3"/>
        <v>84926.950000000332</v>
      </c>
      <c r="BZ68" s="17">
        <f t="shared" si="4"/>
        <v>4246.3499999999876</v>
      </c>
      <c r="CA68" s="17">
        <f t="shared" si="5"/>
        <v>23365.960000000046</v>
      </c>
      <c r="CB68" s="17">
        <f t="shared" si="6"/>
        <v>112539.26000000036</v>
      </c>
    </row>
    <row r="69" spans="1:80" x14ac:dyDescent="0.25">
      <c r="A69" t="str">
        <f t="shared" si="9"/>
        <v>TAU.HSH</v>
      </c>
      <c r="B69" s="1" t="s">
        <v>31</v>
      </c>
      <c r="C69" s="1" t="s">
        <v>115</v>
      </c>
      <c r="D69" s="1" t="s">
        <v>115</v>
      </c>
      <c r="E69" s="17">
        <v>382.05999999999949</v>
      </c>
      <c r="F69" s="17">
        <v>544.14000000000033</v>
      </c>
      <c r="G69" s="17">
        <v>221.33999999999969</v>
      </c>
      <c r="H69" s="17">
        <v>205.42999999999984</v>
      </c>
      <c r="I69" s="17">
        <v>166.01999999999998</v>
      </c>
      <c r="J69" s="17">
        <v>502.06000000000131</v>
      </c>
      <c r="K69" s="17">
        <v>450.64000000000033</v>
      </c>
      <c r="L69" s="17">
        <v>952.05999999999767</v>
      </c>
      <c r="M69" s="17">
        <v>627.5</v>
      </c>
      <c r="N69" s="17">
        <v>371.19999999999891</v>
      </c>
      <c r="O69" s="17">
        <v>378.80000000000018</v>
      </c>
      <c r="P69" s="17">
        <v>220.8100000000004</v>
      </c>
      <c r="Q69" s="20">
        <v>19.109999999999985</v>
      </c>
      <c r="R69" s="20">
        <v>27.200000000000045</v>
      </c>
      <c r="S69" s="20">
        <v>11.060000000000002</v>
      </c>
      <c r="T69" s="20">
        <v>10.27</v>
      </c>
      <c r="U69" s="20">
        <v>8.2999999999999989</v>
      </c>
      <c r="V69" s="20">
        <v>25.110000000000003</v>
      </c>
      <c r="W69" s="20">
        <v>22.53</v>
      </c>
      <c r="X69" s="20">
        <v>47.610000000000014</v>
      </c>
      <c r="Y69" s="20">
        <v>31.380000000000052</v>
      </c>
      <c r="Z69" s="20">
        <v>18.559999999999988</v>
      </c>
      <c r="AA69" s="20">
        <v>18.940000000000012</v>
      </c>
      <c r="AB69" s="20">
        <v>11.040000000000006</v>
      </c>
      <c r="AC69" s="17">
        <v>104.04000000000008</v>
      </c>
      <c r="AD69" s="17">
        <v>146.91000000000008</v>
      </c>
      <c r="AE69" s="17">
        <v>59.289999999999964</v>
      </c>
      <c r="AF69" s="17">
        <v>54.55</v>
      </c>
      <c r="AG69" s="17">
        <v>43.710000000000008</v>
      </c>
      <c r="AH69" s="17">
        <v>131.01000000000002</v>
      </c>
      <c r="AI69" s="17">
        <v>116.56999999999994</v>
      </c>
      <c r="AJ69" s="17">
        <v>244.05000000000018</v>
      </c>
      <c r="AK69" s="17">
        <v>159.38000000000011</v>
      </c>
      <c r="AL69" s="17">
        <v>93.450000000000045</v>
      </c>
      <c r="AM69" s="17">
        <v>94.469999999999914</v>
      </c>
      <c r="AN69" s="17">
        <v>54.579999999999984</v>
      </c>
      <c r="AO69" s="20">
        <f t="shared" si="12"/>
        <v>505.20999999999958</v>
      </c>
      <c r="AP69" s="20">
        <f t="shared" si="14"/>
        <v>718.25000000000045</v>
      </c>
      <c r="AQ69" s="20">
        <f t="shared" si="14"/>
        <v>291.68999999999966</v>
      </c>
      <c r="AR69" s="20">
        <f t="shared" si="14"/>
        <v>270.24999999999983</v>
      </c>
      <c r="AS69" s="20">
        <f t="shared" si="14"/>
        <v>218.03</v>
      </c>
      <c r="AT69" s="20">
        <f t="shared" si="14"/>
        <v>658.18000000000131</v>
      </c>
      <c r="AU69" s="20">
        <f t="shared" si="14"/>
        <v>589.74000000000024</v>
      </c>
      <c r="AV69" s="20">
        <f t="shared" si="14"/>
        <v>1243.719999999998</v>
      </c>
      <c r="AW69" s="20">
        <f t="shared" si="14"/>
        <v>818.26000000000022</v>
      </c>
      <c r="AX69" s="20">
        <f t="shared" si="14"/>
        <v>483.20999999999896</v>
      </c>
      <c r="AY69" s="20">
        <f t="shared" si="14"/>
        <v>492.21000000000009</v>
      </c>
      <c r="AZ69" s="20">
        <f t="shared" si="14"/>
        <v>286.4300000000004</v>
      </c>
      <c r="BA69" s="17">
        <v>6.34</v>
      </c>
      <c r="BB69" s="17">
        <v>9.0299999999999994</v>
      </c>
      <c r="BC69" s="17">
        <v>3.67</v>
      </c>
      <c r="BD69" s="17">
        <v>3.41</v>
      </c>
      <c r="BE69" s="17">
        <v>2.76</v>
      </c>
      <c r="BF69" s="17">
        <v>8.34</v>
      </c>
      <c r="BG69" s="17">
        <v>7.48</v>
      </c>
      <c r="BH69" s="17">
        <v>15.81</v>
      </c>
      <c r="BI69" s="17">
        <v>10.42</v>
      </c>
      <c r="BJ69" s="17">
        <v>6.16</v>
      </c>
      <c r="BK69" s="17">
        <v>6.29</v>
      </c>
      <c r="BL69" s="17">
        <v>3.67</v>
      </c>
      <c r="BM69" s="20">
        <f t="shared" si="13"/>
        <v>511.54999999999956</v>
      </c>
      <c r="BN69" s="20">
        <f t="shared" si="15"/>
        <v>727.28000000000043</v>
      </c>
      <c r="BO69" s="20">
        <f t="shared" si="15"/>
        <v>295.35999999999967</v>
      </c>
      <c r="BP69" s="20">
        <f t="shared" si="15"/>
        <v>273.65999999999985</v>
      </c>
      <c r="BQ69" s="20">
        <f t="shared" si="15"/>
        <v>220.79</v>
      </c>
      <c r="BR69" s="20">
        <f t="shared" si="15"/>
        <v>666.52000000000135</v>
      </c>
      <c r="BS69" s="20">
        <f t="shared" si="15"/>
        <v>597.22000000000025</v>
      </c>
      <c r="BT69" s="20">
        <f t="shared" si="15"/>
        <v>1259.5299999999979</v>
      </c>
      <c r="BU69" s="20">
        <f t="shared" si="15"/>
        <v>828.68000000000018</v>
      </c>
      <c r="BV69" s="20">
        <f t="shared" si="15"/>
        <v>489.36999999999898</v>
      </c>
      <c r="BW69" s="20">
        <f t="shared" si="15"/>
        <v>498.50000000000011</v>
      </c>
      <c r="BX69" s="20">
        <f t="shared" si="15"/>
        <v>290.10000000000042</v>
      </c>
      <c r="BY69" s="17">
        <f t="shared" ref="BY69:BY144" si="16">SUM(E69:P69)</f>
        <v>5022.0599999999977</v>
      </c>
      <c r="BZ69" s="17">
        <f t="shared" ref="BZ69:BZ144" si="17">SUM(Q69:AB69)</f>
        <v>251.11000000000013</v>
      </c>
      <c r="CA69" s="17">
        <f t="shared" si="5"/>
        <v>1385.3900000000003</v>
      </c>
      <c r="CB69" s="17">
        <f t="shared" si="6"/>
        <v>6658.5599999999986</v>
      </c>
    </row>
    <row r="70" spans="1:80" x14ac:dyDescent="0.25">
      <c r="A70" t="str">
        <f t="shared" si="9"/>
        <v>VQW.IEW1</v>
      </c>
      <c r="B70" s="1" t="s">
        <v>29</v>
      </c>
      <c r="C70" s="1" t="s">
        <v>116</v>
      </c>
      <c r="D70" s="1" t="s">
        <v>116</v>
      </c>
      <c r="E70" s="17">
        <v>129.20999999999913</v>
      </c>
      <c r="F70" s="17">
        <v>131.41999999999825</v>
      </c>
      <c r="G70" s="17">
        <v>73.549999999999272</v>
      </c>
      <c r="H70" s="17">
        <v>153.84999999999854</v>
      </c>
      <c r="I70" s="17">
        <v>56.490000000001601</v>
      </c>
      <c r="J70" s="17">
        <v>202.72999999999593</v>
      </c>
      <c r="K70" s="17">
        <v>73.529999999998836</v>
      </c>
      <c r="L70" s="17">
        <v>278.08000000000175</v>
      </c>
      <c r="M70" s="17">
        <v>152.72999999998865</v>
      </c>
      <c r="N70" s="17">
        <v>133.47000000000116</v>
      </c>
      <c r="O70" s="17">
        <v>533.54000000000815</v>
      </c>
      <c r="P70" s="17">
        <v>165.75999999999476</v>
      </c>
      <c r="Q70" s="20">
        <v>6.4600000000000364</v>
      </c>
      <c r="R70" s="20">
        <v>6.5699999999999363</v>
      </c>
      <c r="S70" s="20">
        <v>3.6800000000000637</v>
      </c>
      <c r="T70" s="20">
        <v>7.6900000000000546</v>
      </c>
      <c r="U70" s="20">
        <v>2.8299999999999272</v>
      </c>
      <c r="V70" s="20">
        <v>10.129999999999654</v>
      </c>
      <c r="W70" s="20">
        <v>3.6800000000000637</v>
      </c>
      <c r="X70" s="20">
        <v>13.900000000000091</v>
      </c>
      <c r="Y70" s="20">
        <v>7.6400000000001</v>
      </c>
      <c r="Z70" s="20">
        <v>6.6799999999998363</v>
      </c>
      <c r="AA70" s="20">
        <v>26.680000000000291</v>
      </c>
      <c r="AB70" s="20">
        <v>8.2899999999999636</v>
      </c>
      <c r="AC70" s="17">
        <v>35.190000000000509</v>
      </c>
      <c r="AD70" s="17">
        <v>35.479999999999563</v>
      </c>
      <c r="AE70" s="17">
        <v>19.700000000000728</v>
      </c>
      <c r="AF70" s="17">
        <v>40.849999999998545</v>
      </c>
      <c r="AG70" s="17">
        <v>14.869999999999891</v>
      </c>
      <c r="AH70" s="17">
        <v>52.899999999999636</v>
      </c>
      <c r="AI70" s="17">
        <v>19.019999999999982</v>
      </c>
      <c r="AJ70" s="17">
        <v>71.279999999998836</v>
      </c>
      <c r="AK70" s="17">
        <v>38.789999999999964</v>
      </c>
      <c r="AL70" s="17">
        <v>33.599999999999454</v>
      </c>
      <c r="AM70" s="17">
        <v>133.06000000000131</v>
      </c>
      <c r="AN70" s="17">
        <v>40.969999999999345</v>
      </c>
      <c r="AO70" s="20">
        <f t="shared" si="12"/>
        <v>170.85999999999967</v>
      </c>
      <c r="AP70" s="20">
        <f t="shared" si="14"/>
        <v>173.46999999999775</v>
      </c>
      <c r="AQ70" s="20">
        <f t="shared" si="14"/>
        <v>96.930000000000064</v>
      </c>
      <c r="AR70" s="20">
        <f t="shared" si="14"/>
        <v>202.38999999999714</v>
      </c>
      <c r="AS70" s="20">
        <f t="shared" si="14"/>
        <v>74.190000000001419</v>
      </c>
      <c r="AT70" s="20">
        <f t="shared" si="14"/>
        <v>265.75999999999522</v>
      </c>
      <c r="AU70" s="20">
        <f t="shared" si="14"/>
        <v>96.229999999998881</v>
      </c>
      <c r="AV70" s="20">
        <f t="shared" si="14"/>
        <v>363.26000000000067</v>
      </c>
      <c r="AW70" s="20">
        <f t="shared" si="14"/>
        <v>199.15999999998871</v>
      </c>
      <c r="AX70" s="20">
        <f t="shared" si="14"/>
        <v>173.75000000000045</v>
      </c>
      <c r="AY70" s="20">
        <f t="shared" si="14"/>
        <v>693.28000000000975</v>
      </c>
      <c r="AZ70" s="20">
        <f t="shared" si="14"/>
        <v>215.01999999999407</v>
      </c>
      <c r="BA70" s="17">
        <v>2.15</v>
      </c>
      <c r="BB70" s="17">
        <v>2.1800000000000002</v>
      </c>
      <c r="BC70" s="17">
        <v>1.22</v>
      </c>
      <c r="BD70" s="17">
        <v>2.5499999999999998</v>
      </c>
      <c r="BE70" s="17">
        <v>0.94</v>
      </c>
      <c r="BF70" s="17">
        <v>3.37</v>
      </c>
      <c r="BG70" s="17">
        <v>1.22</v>
      </c>
      <c r="BH70" s="17">
        <v>4.62</v>
      </c>
      <c r="BI70" s="17">
        <v>2.54</v>
      </c>
      <c r="BJ70" s="17">
        <v>2.2200000000000002</v>
      </c>
      <c r="BK70" s="17">
        <v>8.86</v>
      </c>
      <c r="BL70" s="17">
        <v>2.75</v>
      </c>
      <c r="BM70" s="20">
        <f t="shared" si="13"/>
        <v>173.00999999999968</v>
      </c>
      <c r="BN70" s="20">
        <f t="shared" si="15"/>
        <v>175.64999999999776</v>
      </c>
      <c r="BO70" s="20">
        <f t="shared" si="15"/>
        <v>98.150000000000063</v>
      </c>
      <c r="BP70" s="20">
        <f t="shared" si="15"/>
        <v>204.93999999999716</v>
      </c>
      <c r="BQ70" s="20">
        <f t="shared" si="15"/>
        <v>75.130000000001417</v>
      </c>
      <c r="BR70" s="20">
        <f t="shared" si="15"/>
        <v>269.12999999999522</v>
      </c>
      <c r="BS70" s="20">
        <f t="shared" si="15"/>
        <v>97.44999999999888</v>
      </c>
      <c r="BT70" s="20">
        <f t="shared" si="15"/>
        <v>367.88000000000068</v>
      </c>
      <c r="BU70" s="20">
        <f t="shared" si="15"/>
        <v>201.69999999998871</v>
      </c>
      <c r="BV70" s="20">
        <f t="shared" si="15"/>
        <v>175.97000000000045</v>
      </c>
      <c r="BW70" s="20">
        <f t="shared" si="15"/>
        <v>702.14000000000976</v>
      </c>
      <c r="BX70" s="20">
        <f t="shared" si="15"/>
        <v>217.76999999999407</v>
      </c>
      <c r="BY70" s="17">
        <f t="shared" si="16"/>
        <v>2084.359999999986</v>
      </c>
      <c r="BZ70" s="17">
        <f t="shared" si="17"/>
        <v>104.23000000000002</v>
      </c>
      <c r="CA70" s="17">
        <f t="shared" ref="CA70:CA144" si="18">SUM(AC70:AN70,BA70:BL70)</f>
        <v>570.32999999999777</v>
      </c>
      <c r="CB70" s="17">
        <f t="shared" ref="CB70:CB144" si="19">SUM(BM70:BX70)</f>
        <v>2758.9199999999842</v>
      </c>
    </row>
    <row r="71" spans="1:80" x14ac:dyDescent="0.25">
      <c r="A71" t="str">
        <f t="shared" si="9"/>
        <v>VQW.IEW2</v>
      </c>
      <c r="B71" s="1" t="s">
        <v>29</v>
      </c>
      <c r="C71" s="1" t="s">
        <v>117</v>
      </c>
      <c r="D71" s="1" t="s">
        <v>117</v>
      </c>
      <c r="E71" s="17">
        <v>241.01000000000204</v>
      </c>
      <c r="F71" s="17">
        <v>246.63999999999942</v>
      </c>
      <c r="G71" s="17">
        <v>128.10999999999694</v>
      </c>
      <c r="H71" s="17">
        <v>276.5</v>
      </c>
      <c r="I71" s="17">
        <v>108.34000000000015</v>
      </c>
      <c r="J71" s="17">
        <v>332.16000000000349</v>
      </c>
      <c r="K71" s="17">
        <v>129.97000000000116</v>
      </c>
      <c r="L71" s="17">
        <v>488.88000000000466</v>
      </c>
      <c r="M71" s="17">
        <v>279.08000000000902</v>
      </c>
      <c r="N71" s="17">
        <v>225.52999999999884</v>
      </c>
      <c r="O71" s="17">
        <v>819.32000000000698</v>
      </c>
      <c r="P71" s="17">
        <v>326.89000000001397</v>
      </c>
      <c r="Q71" s="20">
        <v>12.050000000000182</v>
      </c>
      <c r="R71" s="20">
        <v>12.329999999999927</v>
      </c>
      <c r="S71" s="20">
        <v>6.4100000000000819</v>
      </c>
      <c r="T71" s="20">
        <v>13.829999999999927</v>
      </c>
      <c r="U71" s="20">
        <v>5.4199999999999591</v>
      </c>
      <c r="V71" s="20">
        <v>16.610000000000127</v>
      </c>
      <c r="W71" s="20">
        <v>6.5</v>
      </c>
      <c r="X71" s="20">
        <v>24.449999999999818</v>
      </c>
      <c r="Y71" s="20">
        <v>13.949999999999818</v>
      </c>
      <c r="Z71" s="20">
        <v>11.279999999999973</v>
      </c>
      <c r="AA71" s="20">
        <v>40.970000000000255</v>
      </c>
      <c r="AB71" s="20">
        <v>16.339999999999918</v>
      </c>
      <c r="AC71" s="17">
        <v>65.6299999999992</v>
      </c>
      <c r="AD71" s="17">
        <v>66.579999999999927</v>
      </c>
      <c r="AE71" s="17">
        <v>34.319999999999709</v>
      </c>
      <c r="AF71" s="17">
        <v>73.409999999999854</v>
      </c>
      <c r="AG71" s="17">
        <v>28.519999999999982</v>
      </c>
      <c r="AH71" s="17">
        <v>86.669999999998254</v>
      </c>
      <c r="AI71" s="17">
        <v>33.619999999999891</v>
      </c>
      <c r="AJ71" s="17">
        <v>125.32000000000153</v>
      </c>
      <c r="AK71" s="17">
        <v>70.890000000000327</v>
      </c>
      <c r="AL71" s="17">
        <v>56.769999999999527</v>
      </c>
      <c r="AM71" s="17">
        <v>204.34999999999854</v>
      </c>
      <c r="AN71" s="17">
        <v>80.780000000000655</v>
      </c>
      <c r="AO71" s="20">
        <f t="shared" si="12"/>
        <v>318.69000000000142</v>
      </c>
      <c r="AP71" s="20">
        <f t="shared" si="14"/>
        <v>325.54999999999927</v>
      </c>
      <c r="AQ71" s="20">
        <f t="shared" si="14"/>
        <v>168.83999999999673</v>
      </c>
      <c r="AR71" s="20">
        <f t="shared" si="14"/>
        <v>363.73999999999978</v>
      </c>
      <c r="AS71" s="20">
        <f t="shared" si="14"/>
        <v>142.28000000000009</v>
      </c>
      <c r="AT71" s="20">
        <f t="shared" si="14"/>
        <v>435.44000000000187</v>
      </c>
      <c r="AU71" s="20">
        <f t="shared" si="14"/>
        <v>170.09000000000106</v>
      </c>
      <c r="AV71" s="20">
        <f t="shared" si="14"/>
        <v>638.650000000006</v>
      </c>
      <c r="AW71" s="20">
        <f t="shared" si="14"/>
        <v>363.92000000000917</v>
      </c>
      <c r="AX71" s="20">
        <f t="shared" si="14"/>
        <v>293.57999999999834</v>
      </c>
      <c r="AY71" s="20">
        <f t="shared" si="14"/>
        <v>1064.6400000000058</v>
      </c>
      <c r="AZ71" s="20">
        <f t="shared" si="14"/>
        <v>424.01000000001454</v>
      </c>
      <c r="BA71" s="17">
        <v>4</v>
      </c>
      <c r="BB71" s="17">
        <v>4.09</v>
      </c>
      <c r="BC71" s="17">
        <v>2.13</v>
      </c>
      <c r="BD71" s="17">
        <v>4.59</v>
      </c>
      <c r="BE71" s="17">
        <v>1.8</v>
      </c>
      <c r="BF71" s="17">
        <v>5.51</v>
      </c>
      <c r="BG71" s="17">
        <v>2.16</v>
      </c>
      <c r="BH71" s="17">
        <v>8.1199999999999992</v>
      </c>
      <c r="BI71" s="17">
        <v>4.63</v>
      </c>
      <c r="BJ71" s="17">
        <v>3.74</v>
      </c>
      <c r="BK71" s="17">
        <v>13.6</v>
      </c>
      <c r="BL71" s="17">
        <v>5.43</v>
      </c>
      <c r="BM71" s="20">
        <f t="shared" si="13"/>
        <v>322.69000000000142</v>
      </c>
      <c r="BN71" s="20">
        <f t="shared" si="15"/>
        <v>329.63999999999925</v>
      </c>
      <c r="BO71" s="20">
        <f t="shared" si="15"/>
        <v>170.96999999999673</v>
      </c>
      <c r="BP71" s="20">
        <f t="shared" si="15"/>
        <v>368.32999999999976</v>
      </c>
      <c r="BQ71" s="20">
        <f t="shared" si="15"/>
        <v>144.0800000000001</v>
      </c>
      <c r="BR71" s="20">
        <f t="shared" si="15"/>
        <v>440.95000000000186</v>
      </c>
      <c r="BS71" s="20">
        <f t="shared" si="15"/>
        <v>172.25000000000105</v>
      </c>
      <c r="BT71" s="20">
        <f t="shared" si="15"/>
        <v>646.77000000000601</v>
      </c>
      <c r="BU71" s="20">
        <f t="shared" si="15"/>
        <v>368.55000000000916</v>
      </c>
      <c r="BV71" s="20">
        <f t="shared" si="15"/>
        <v>297.31999999999834</v>
      </c>
      <c r="BW71" s="20">
        <f t="shared" si="15"/>
        <v>1078.2400000000057</v>
      </c>
      <c r="BX71" s="20">
        <f t="shared" si="15"/>
        <v>429.44000000001455</v>
      </c>
      <c r="BY71" s="17">
        <f t="shared" si="16"/>
        <v>3602.4300000000367</v>
      </c>
      <c r="BZ71" s="17">
        <f t="shared" si="17"/>
        <v>180.14</v>
      </c>
      <c r="CA71" s="17">
        <f t="shared" si="18"/>
        <v>986.65999999999735</v>
      </c>
      <c r="CB71" s="17">
        <f t="shared" si="19"/>
        <v>4769.2300000000332</v>
      </c>
    </row>
    <row r="72" spans="1:80" x14ac:dyDescent="0.25">
      <c r="A72" t="str">
        <f t="shared" si="9"/>
        <v>TAU.INT</v>
      </c>
      <c r="B72" s="1" t="s">
        <v>31</v>
      </c>
      <c r="C72" s="1" t="s">
        <v>118</v>
      </c>
      <c r="D72" s="1" t="s">
        <v>118</v>
      </c>
      <c r="E72" s="17">
        <v>205.3100000000004</v>
      </c>
      <c r="F72" s="17">
        <v>284.84000000000015</v>
      </c>
      <c r="G72" s="17">
        <v>90.210000000000036</v>
      </c>
      <c r="H72" s="17">
        <v>39.599999999999909</v>
      </c>
      <c r="I72" s="17">
        <v>6.75</v>
      </c>
      <c r="J72" s="17">
        <v>54.380000000000109</v>
      </c>
      <c r="K72" s="17">
        <v>111.1899999999996</v>
      </c>
      <c r="L72" s="17">
        <v>284.02000000000044</v>
      </c>
      <c r="M72" s="17">
        <v>187.27999999999975</v>
      </c>
      <c r="N72" s="17">
        <v>78.8900000000001</v>
      </c>
      <c r="O72" s="17">
        <v>144.77999999999884</v>
      </c>
      <c r="P72" s="17">
        <v>112.46000000000004</v>
      </c>
      <c r="Q72" s="20">
        <v>10.269999999999982</v>
      </c>
      <c r="R72" s="20">
        <v>14.240000000000009</v>
      </c>
      <c r="S72" s="20">
        <v>4.5099999999999909</v>
      </c>
      <c r="T72" s="20">
        <v>1.9799999999999969</v>
      </c>
      <c r="U72" s="20">
        <v>0.33999999999999986</v>
      </c>
      <c r="V72" s="20">
        <v>2.7199999999999989</v>
      </c>
      <c r="W72" s="20">
        <v>5.5600000000000023</v>
      </c>
      <c r="X72" s="20">
        <v>14.210000000000036</v>
      </c>
      <c r="Y72" s="20">
        <v>9.3699999999999761</v>
      </c>
      <c r="Z72" s="20">
        <v>3.9500000000000028</v>
      </c>
      <c r="AA72" s="20">
        <v>7.2400000000000091</v>
      </c>
      <c r="AB72" s="20">
        <v>5.6299999999999955</v>
      </c>
      <c r="AC72" s="17">
        <v>55.910000000000082</v>
      </c>
      <c r="AD72" s="17">
        <v>76.900000000000091</v>
      </c>
      <c r="AE72" s="17">
        <v>24.159999999999968</v>
      </c>
      <c r="AF72" s="17">
        <v>10.519999999999982</v>
      </c>
      <c r="AG72" s="17">
        <v>1.7800000000000011</v>
      </c>
      <c r="AH72" s="17">
        <v>14.189999999999998</v>
      </c>
      <c r="AI72" s="17">
        <v>28.759999999999991</v>
      </c>
      <c r="AJ72" s="17">
        <v>72.809999999999945</v>
      </c>
      <c r="AK72" s="17">
        <v>47.570000000000164</v>
      </c>
      <c r="AL72" s="17">
        <v>19.86000000000007</v>
      </c>
      <c r="AM72" s="17">
        <v>36.110000000000014</v>
      </c>
      <c r="AN72" s="17">
        <v>27.789999999999964</v>
      </c>
      <c r="AO72" s="20">
        <f t="shared" si="12"/>
        <v>271.49000000000046</v>
      </c>
      <c r="AP72" s="20">
        <f t="shared" si="14"/>
        <v>375.98000000000025</v>
      </c>
      <c r="AQ72" s="20">
        <f t="shared" si="14"/>
        <v>118.88</v>
      </c>
      <c r="AR72" s="20">
        <f t="shared" si="14"/>
        <v>52.099999999999888</v>
      </c>
      <c r="AS72" s="20">
        <f t="shared" si="14"/>
        <v>8.870000000000001</v>
      </c>
      <c r="AT72" s="20">
        <f t="shared" si="14"/>
        <v>71.290000000000106</v>
      </c>
      <c r="AU72" s="20">
        <f t="shared" si="14"/>
        <v>145.50999999999959</v>
      </c>
      <c r="AV72" s="20">
        <f t="shared" si="14"/>
        <v>371.04000000000042</v>
      </c>
      <c r="AW72" s="20">
        <f t="shared" si="14"/>
        <v>244.21999999999989</v>
      </c>
      <c r="AX72" s="20">
        <f t="shared" si="14"/>
        <v>102.70000000000017</v>
      </c>
      <c r="AY72" s="20">
        <f t="shared" si="14"/>
        <v>188.12999999999886</v>
      </c>
      <c r="AZ72" s="20">
        <f t="shared" si="14"/>
        <v>145.88</v>
      </c>
      <c r="BA72" s="17">
        <v>3.41</v>
      </c>
      <c r="BB72" s="17">
        <v>4.7300000000000004</v>
      </c>
      <c r="BC72" s="17">
        <v>1.5</v>
      </c>
      <c r="BD72" s="17">
        <v>0.66</v>
      </c>
      <c r="BE72" s="17">
        <v>0.11</v>
      </c>
      <c r="BF72" s="17">
        <v>0.9</v>
      </c>
      <c r="BG72" s="17">
        <v>1.85</v>
      </c>
      <c r="BH72" s="17">
        <v>4.72</v>
      </c>
      <c r="BI72" s="17">
        <v>3.11</v>
      </c>
      <c r="BJ72" s="17">
        <v>1.31</v>
      </c>
      <c r="BK72" s="17">
        <v>2.4</v>
      </c>
      <c r="BL72" s="17">
        <v>1.87</v>
      </c>
      <c r="BM72" s="20">
        <f t="shared" si="13"/>
        <v>274.90000000000049</v>
      </c>
      <c r="BN72" s="20">
        <f t="shared" si="15"/>
        <v>380.71000000000026</v>
      </c>
      <c r="BO72" s="20">
        <f t="shared" si="15"/>
        <v>120.38</v>
      </c>
      <c r="BP72" s="20">
        <f t="shared" si="15"/>
        <v>52.759999999999884</v>
      </c>
      <c r="BQ72" s="20">
        <f t="shared" si="15"/>
        <v>8.98</v>
      </c>
      <c r="BR72" s="20">
        <f t="shared" si="15"/>
        <v>72.190000000000111</v>
      </c>
      <c r="BS72" s="20">
        <f t="shared" si="15"/>
        <v>147.35999999999959</v>
      </c>
      <c r="BT72" s="20">
        <f t="shared" si="15"/>
        <v>375.76000000000045</v>
      </c>
      <c r="BU72" s="20">
        <f t="shared" si="15"/>
        <v>247.3299999999999</v>
      </c>
      <c r="BV72" s="20">
        <f t="shared" si="15"/>
        <v>104.01000000000018</v>
      </c>
      <c r="BW72" s="20">
        <f t="shared" si="15"/>
        <v>190.52999999999886</v>
      </c>
      <c r="BX72" s="20">
        <f t="shared" si="15"/>
        <v>147.75</v>
      </c>
      <c r="BY72" s="17">
        <f t="shared" si="16"/>
        <v>1599.7099999999994</v>
      </c>
      <c r="BZ72" s="17">
        <f t="shared" si="17"/>
        <v>80.02</v>
      </c>
      <c r="CA72" s="17">
        <f t="shared" si="18"/>
        <v>442.9300000000004</v>
      </c>
      <c r="CB72" s="17">
        <f t="shared" si="19"/>
        <v>2122.66</v>
      </c>
    </row>
    <row r="73" spans="1:80" x14ac:dyDescent="0.25">
      <c r="A73" t="str">
        <f t="shared" si="9"/>
        <v>ESSO.IOR1</v>
      </c>
      <c r="B73" s="1" t="s">
        <v>119</v>
      </c>
      <c r="C73" s="1" t="s">
        <v>120</v>
      </c>
      <c r="D73" s="1" t="s">
        <v>120</v>
      </c>
      <c r="E73" s="17">
        <v>-7711.2700000000041</v>
      </c>
      <c r="F73" s="17">
        <v>-9315</v>
      </c>
      <c r="G73" s="17">
        <v>-3571.1399999999994</v>
      </c>
      <c r="H73" s="17">
        <v>-3737.6600000000035</v>
      </c>
      <c r="I73" s="17">
        <v>-2316.1800000000003</v>
      </c>
      <c r="J73" s="17">
        <v>-318.71999999999935</v>
      </c>
      <c r="K73" s="17">
        <v>-3619.7100000000064</v>
      </c>
      <c r="L73" s="17">
        <v>-7200.4100000000035</v>
      </c>
      <c r="M73" s="17">
        <v>-5263.6000000000058</v>
      </c>
      <c r="N73" s="17">
        <v>-5050.6600000000035</v>
      </c>
      <c r="O73" s="17">
        <v>-8711.9800000000105</v>
      </c>
      <c r="P73" s="17">
        <v>-4173.0100000000093</v>
      </c>
      <c r="Q73" s="20">
        <v>-385.55999999999949</v>
      </c>
      <c r="R73" s="20">
        <v>-465.75</v>
      </c>
      <c r="S73" s="20">
        <v>-178.55999999999995</v>
      </c>
      <c r="T73" s="20">
        <v>-186.88999999999987</v>
      </c>
      <c r="U73" s="20">
        <v>-115.79999999999973</v>
      </c>
      <c r="V73" s="20">
        <v>-15.939999999999998</v>
      </c>
      <c r="W73" s="20">
        <v>-180.99000000000024</v>
      </c>
      <c r="X73" s="20">
        <v>-360.02000000000044</v>
      </c>
      <c r="Y73" s="20">
        <v>-263.18000000000029</v>
      </c>
      <c r="Z73" s="20">
        <v>-252.53999999999996</v>
      </c>
      <c r="AA73" s="20">
        <v>-435.59000000000015</v>
      </c>
      <c r="AB73" s="20">
        <v>-208.65000000000009</v>
      </c>
      <c r="AC73" s="17">
        <v>-2099.8300000000017</v>
      </c>
      <c r="AD73" s="17">
        <v>-2514.7799999999988</v>
      </c>
      <c r="AE73" s="17">
        <v>-956.57999999999993</v>
      </c>
      <c r="AF73" s="17">
        <v>-992.45000000000073</v>
      </c>
      <c r="AG73" s="17">
        <v>-609.77000000000044</v>
      </c>
      <c r="AH73" s="17">
        <v>-83.160000000000082</v>
      </c>
      <c r="AI73" s="17">
        <v>-936.31000000000131</v>
      </c>
      <c r="AJ73" s="17">
        <v>-1845.7099999999991</v>
      </c>
      <c r="AK73" s="17">
        <v>-1336.9500000000007</v>
      </c>
      <c r="AL73" s="17">
        <v>-1271.4399999999987</v>
      </c>
      <c r="AM73" s="17">
        <v>-2172.7900000000009</v>
      </c>
      <c r="AN73" s="17">
        <v>-1031.3299999999981</v>
      </c>
      <c r="AO73" s="20">
        <f t="shared" si="12"/>
        <v>-10196.660000000005</v>
      </c>
      <c r="AP73" s="20">
        <f t="shared" si="14"/>
        <v>-12295.529999999999</v>
      </c>
      <c r="AQ73" s="20">
        <f t="shared" si="14"/>
        <v>-4706.2799999999988</v>
      </c>
      <c r="AR73" s="20">
        <f t="shared" si="14"/>
        <v>-4917.0000000000036</v>
      </c>
      <c r="AS73" s="20">
        <f t="shared" si="14"/>
        <v>-3041.7500000000005</v>
      </c>
      <c r="AT73" s="20">
        <f t="shared" si="14"/>
        <v>-417.81999999999942</v>
      </c>
      <c r="AU73" s="20">
        <f t="shared" si="14"/>
        <v>-4737.0100000000075</v>
      </c>
      <c r="AV73" s="20">
        <f t="shared" si="14"/>
        <v>-9406.1400000000031</v>
      </c>
      <c r="AW73" s="20">
        <f t="shared" si="14"/>
        <v>-6863.7300000000068</v>
      </c>
      <c r="AX73" s="20">
        <f t="shared" si="14"/>
        <v>-6574.6400000000021</v>
      </c>
      <c r="AY73" s="20">
        <f t="shared" si="14"/>
        <v>-11320.360000000011</v>
      </c>
      <c r="AZ73" s="20">
        <f t="shared" si="14"/>
        <v>-5412.9900000000071</v>
      </c>
      <c r="BA73" s="17">
        <v>-128.03</v>
      </c>
      <c r="BB73" s="17">
        <v>-154.65</v>
      </c>
      <c r="BC73" s="17">
        <v>-59.29</v>
      </c>
      <c r="BD73" s="17">
        <v>-62.06</v>
      </c>
      <c r="BE73" s="17">
        <v>-38.450000000000003</v>
      </c>
      <c r="BF73" s="17">
        <v>-5.29</v>
      </c>
      <c r="BG73" s="17">
        <v>-60.1</v>
      </c>
      <c r="BH73" s="17">
        <v>-119.55</v>
      </c>
      <c r="BI73" s="17">
        <v>-87.39</v>
      </c>
      <c r="BJ73" s="17">
        <v>-83.85</v>
      </c>
      <c r="BK73" s="17">
        <v>-144.63999999999999</v>
      </c>
      <c r="BL73" s="17">
        <v>-69.28</v>
      </c>
      <c r="BM73" s="20">
        <f t="shared" si="13"/>
        <v>-10324.690000000006</v>
      </c>
      <c r="BN73" s="20">
        <f t="shared" si="15"/>
        <v>-12450.179999999998</v>
      </c>
      <c r="BO73" s="20">
        <f t="shared" si="15"/>
        <v>-4765.5699999999988</v>
      </c>
      <c r="BP73" s="20">
        <f t="shared" si="15"/>
        <v>-4979.060000000004</v>
      </c>
      <c r="BQ73" s="20">
        <f t="shared" si="15"/>
        <v>-3080.2000000000003</v>
      </c>
      <c r="BR73" s="20">
        <f t="shared" si="15"/>
        <v>-423.10999999999945</v>
      </c>
      <c r="BS73" s="20">
        <f t="shared" si="15"/>
        <v>-4797.1100000000079</v>
      </c>
      <c r="BT73" s="20">
        <f t="shared" si="15"/>
        <v>-9525.6900000000023</v>
      </c>
      <c r="BU73" s="20">
        <f t="shared" si="15"/>
        <v>-6951.1200000000072</v>
      </c>
      <c r="BV73" s="20">
        <f t="shared" si="15"/>
        <v>-6658.4900000000025</v>
      </c>
      <c r="BW73" s="20">
        <f t="shared" si="15"/>
        <v>-11465.000000000011</v>
      </c>
      <c r="BX73" s="20">
        <f t="shared" si="15"/>
        <v>-5482.2700000000068</v>
      </c>
      <c r="BY73" s="17">
        <f t="shared" si="16"/>
        <v>-60989.340000000047</v>
      </c>
      <c r="BZ73" s="17">
        <f t="shared" si="17"/>
        <v>-3049.4700000000003</v>
      </c>
      <c r="CA73" s="17">
        <f t="shared" si="18"/>
        <v>-16863.68</v>
      </c>
      <c r="CB73" s="17">
        <f t="shared" si="19"/>
        <v>-80902.490000000049</v>
      </c>
    </row>
    <row r="74" spans="1:80" x14ac:dyDescent="0.25">
      <c r="A74" t="str">
        <f t="shared" si="9"/>
        <v>TAU.KAN</v>
      </c>
      <c r="B74" s="1" t="s">
        <v>31</v>
      </c>
      <c r="C74" s="1" t="s">
        <v>123</v>
      </c>
      <c r="D74" s="1" t="s">
        <v>123</v>
      </c>
      <c r="E74" s="17">
        <v>334.08000000000084</v>
      </c>
      <c r="F74" s="17">
        <v>487.45000000000073</v>
      </c>
      <c r="G74" s="17">
        <v>195.78999999999951</v>
      </c>
      <c r="H74" s="17">
        <v>200.07000000000016</v>
      </c>
      <c r="I74" s="17">
        <v>172.7800000000002</v>
      </c>
      <c r="J74" s="17">
        <v>457.03000000000065</v>
      </c>
      <c r="K74" s="17">
        <v>434.8799999999992</v>
      </c>
      <c r="L74" s="17">
        <v>965.98999999999796</v>
      </c>
      <c r="M74" s="17">
        <v>557.40999999999985</v>
      </c>
      <c r="N74" s="17">
        <v>356.56999999999971</v>
      </c>
      <c r="O74" s="17">
        <v>366.85000000000036</v>
      </c>
      <c r="P74" s="17">
        <v>164.51000000000022</v>
      </c>
      <c r="Q74" s="20">
        <v>16.699999999999989</v>
      </c>
      <c r="R74" s="20">
        <v>24.370000000000005</v>
      </c>
      <c r="S74" s="20">
        <v>9.7900000000000063</v>
      </c>
      <c r="T74" s="20">
        <v>10.01</v>
      </c>
      <c r="U74" s="20">
        <v>8.64</v>
      </c>
      <c r="V74" s="20">
        <v>22.849999999999998</v>
      </c>
      <c r="W74" s="20">
        <v>21.739999999999952</v>
      </c>
      <c r="X74" s="20">
        <v>48.300000000000068</v>
      </c>
      <c r="Y74" s="20">
        <v>27.870000000000005</v>
      </c>
      <c r="Z74" s="20">
        <v>17.819999999999993</v>
      </c>
      <c r="AA74" s="20">
        <v>18.340000000000003</v>
      </c>
      <c r="AB74" s="20">
        <v>8.230000000000004</v>
      </c>
      <c r="AC74" s="17">
        <v>90.970000000000027</v>
      </c>
      <c r="AD74" s="17">
        <v>131.58999999999992</v>
      </c>
      <c r="AE74" s="17">
        <v>52.440000000000055</v>
      </c>
      <c r="AF74" s="17">
        <v>53.12</v>
      </c>
      <c r="AG74" s="17">
        <v>45.489999999999995</v>
      </c>
      <c r="AH74" s="17">
        <v>119.25999999999999</v>
      </c>
      <c r="AI74" s="17">
        <v>112.48999999999978</v>
      </c>
      <c r="AJ74" s="17">
        <v>247.61999999999989</v>
      </c>
      <c r="AK74" s="17">
        <v>141.57999999999993</v>
      </c>
      <c r="AL74" s="17">
        <v>89.759999999999991</v>
      </c>
      <c r="AM74" s="17">
        <v>91.489999999999895</v>
      </c>
      <c r="AN74" s="17">
        <v>40.659999999999968</v>
      </c>
      <c r="AO74" s="20">
        <f t="shared" si="12"/>
        <v>441.75000000000085</v>
      </c>
      <c r="AP74" s="20">
        <f t="shared" si="14"/>
        <v>643.41000000000065</v>
      </c>
      <c r="AQ74" s="20">
        <f t="shared" si="14"/>
        <v>258.01999999999958</v>
      </c>
      <c r="AR74" s="20">
        <f t="shared" si="14"/>
        <v>263.20000000000016</v>
      </c>
      <c r="AS74" s="20">
        <f t="shared" si="14"/>
        <v>226.9100000000002</v>
      </c>
      <c r="AT74" s="20">
        <f t="shared" si="14"/>
        <v>599.14000000000067</v>
      </c>
      <c r="AU74" s="20">
        <f t="shared" si="14"/>
        <v>569.10999999999899</v>
      </c>
      <c r="AV74" s="20">
        <f t="shared" si="14"/>
        <v>1261.909999999998</v>
      </c>
      <c r="AW74" s="20">
        <f t="shared" si="14"/>
        <v>726.85999999999979</v>
      </c>
      <c r="AX74" s="20">
        <f t="shared" si="14"/>
        <v>464.14999999999969</v>
      </c>
      <c r="AY74" s="20">
        <f t="shared" si="14"/>
        <v>476.68000000000029</v>
      </c>
      <c r="AZ74" s="20">
        <f t="shared" si="14"/>
        <v>213.4000000000002</v>
      </c>
      <c r="BA74" s="17">
        <v>5.55</v>
      </c>
      <c r="BB74" s="17">
        <v>8.09</v>
      </c>
      <c r="BC74" s="17">
        <v>3.25</v>
      </c>
      <c r="BD74" s="17">
        <v>3.32</v>
      </c>
      <c r="BE74" s="17">
        <v>2.87</v>
      </c>
      <c r="BF74" s="17">
        <v>7.59</v>
      </c>
      <c r="BG74" s="17">
        <v>7.22</v>
      </c>
      <c r="BH74" s="17">
        <v>16.04</v>
      </c>
      <c r="BI74" s="17">
        <v>9.25</v>
      </c>
      <c r="BJ74" s="17">
        <v>5.92</v>
      </c>
      <c r="BK74" s="17">
        <v>6.09</v>
      </c>
      <c r="BL74" s="17">
        <v>2.73</v>
      </c>
      <c r="BM74" s="20">
        <f t="shared" si="13"/>
        <v>447.30000000000086</v>
      </c>
      <c r="BN74" s="20">
        <f t="shared" si="15"/>
        <v>651.50000000000068</v>
      </c>
      <c r="BO74" s="20">
        <f t="shared" si="15"/>
        <v>261.26999999999958</v>
      </c>
      <c r="BP74" s="20">
        <f t="shared" si="15"/>
        <v>266.52000000000015</v>
      </c>
      <c r="BQ74" s="20">
        <f t="shared" si="15"/>
        <v>229.7800000000002</v>
      </c>
      <c r="BR74" s="20">
        <f t="shared" si="15"/>
        <v>606.7300000000007</v>
      </c>
      <c r="BS74" s="20">
        <f t="shared" si="15"/>
        <v>576.32999999999902</v>
      </c>
      <c r="BT74" s="20">
        <f t="shared" si="15"/>
        <v>1277.949999999998</v>
      </c>
      <c r="BU74" s="20">
        <f t="shared" si="15"/>
        <v>736.10999999999979</v>
      </c>
      <c r="BV74" s="20">
        <f t="shared" si="15"/>
        <v>470.06999999999971</v>
      </c>
      <c r="BW74" s="20">
        <f t="shared" si="15"/>
        <v>482.77000000000027</v>
      </c>
      <c r="BX74" s="20">
        <f t="shared" si="15"/>
        <v>216.13000000000019</v>
      </c>
      <c r="BY74" s="17">
        <f t="shared" si="16"/>
        <v>4693.41</v>
      </c>
      <c r="BZ74" s="17">
        <f t="shared" si="17"/>
        <v>234.66000000000003</v>
      </c>
      <c r="CA74" s="17">
        <f t="shared" si="18"/>
        <v>1294.389999999999</v>
      </c>
      <c r="CB74" s="17">
        <f t="shared" si="19"/>
        <v>6222.4599999999991</v>
      </c>
    </row>
    <row r="75" spans="1:80" x14ac:dyDescent="0.25">
      <c r="A75" t="str">
        <f t="shared" si="9"/>
        <v>EEC.KH1</v>
      </c>
      <c r="B75" s="1" t="s">
        <v>24</v>
      </c>
      <c r="C75" s="1" t="s">
        <v>124</v>
      </c>
      <c r="D75" s="1" t="s">
        <v>124</v>
      </c>
      <c r="E75" s="17">
        <v>-10372.09999999986</v>
      </c>
      <c r="F75" s="17">
        <v>-15632.839999999851</v>
      </c>
      <c r="G75" s="17">
        <v>-6787.1199999999953</v>
      </c>
      <c r="H75" s="17">
        <v>-5457.3199999999488</v>
      </c>
      <c r="I75" s="17">
        <v>-3017.0199999999604</v>
      </c>
      <c r="J75" s="17">
        <v>-9129.4899999997579</v>
      </c>
      <c r="K75" s="17">
        <v>-8141.75</v>
      </c>
      <c r="L75" s="17">
        <v>-15455.489999999758</v>
      </c>
      <c r="M75" s="17">
        <v>-12914.580000000089</v>
      </c>
      <c r="N75" s="17">
        <v>-7386.7699999999022</v>
      </c>
      <c r="O75" s="17">
        <v>-14477.520000000019</v>
      </c>
      <c r="P75" s="17">
        <v>-6547.2200000000885</v>
      </c>
      <c r="Q75" s="20">
        <v>-518.59999999999945</v>
      </c>
      <c r="R75" s="20">
        <v>-781.64000000000124</v>
      </c>
      <c r="S75" s="20">
        <v>-339.36000000000013</v>
      </c>
      <c r="T75" s="20">
        <v>-272.87</v>
      </c>
      <c r="U75" s="20">
        <v>-150.85000000000002</v>
      </c>
      <c r="V75" s="20">
        <v>-456.47999999999996</v>
      </c>
      <c r="W75" s="20">
        <v>-407.09000000000015</v>
      </c>
      <c r="X75" s="20">
        <v>-772.77999999999975</v>
      </c>
      <c r="Y75" s="20">
        <v>-645.72999999999956</v>
      </c>
      <c r="Z75" s="20">
        <v>-369.33999999999924</v>
      </c>
      <c r="AA75" s="20">
        <v>-723.8799999999992</v>
      </c>
      <c r="AB75" s="20">
        <v>-327.36000000000058</v>
      </c>
      <c r="AC75" s="17">
        <v>-2824.4000000000015</v>
      </c>
      <c r="AD75" s="17">
        <v>-4220.4200000000055</v>
      </c>
      <c r="AE75" s="17">
        <v>-1818.0200000000004</v>
      </c>
      <c r="AF75" s="17">
        <v>-1449.06</v>
      </c>
      <c r="AG75" s="17">
        <v>-794.28</v>
      </c>
      <c r="AH75" s="17">
        <v>-2382.1600000000003</v>
      </c>
      <c r="AI75" s="17">
        <v>-2106.0299999999988</v>
      </c>
      <c r="AJ75" s="17">
        <v>-3961.7799999999988</v>
      </c>
      <c r="AK75" s="17">
        <v>-3280.2900000000009</v>
      </c>
      <c r="AL75" s="17">
        <v>-1859.5399999999972</v>
      </c>
      <c r="AM75" s="17">
        <v>-3610.7400000000052</v>
      </c>
      <c r="AN75" s="17">
        <v>-1618.0999999999985</v>
      </c>
      <c r="AO75" s="20">
        <f t="shared" si="12"/>
        <v>-13715.09999999986</v>
      </c>
      <c r="AP75" s="20">
        <f t="shared" si="14"/>
        <v>-20634.899999999856</v>
      </c>
      <c r="AQ75" s="20">
        <f t="shared" si="14"/>
        <v>-8944.4999999999964</v>
      </c>
      <c r="AR75" s="20">
        <f t="shared" si="14"/>
        <v>-7179.2499999999491</v>
      </c>
      <c r="AS75" s="20">
        <f t="shared" si="14"/>
        <v>-3962.1499999999605</v>
      </c>
      <c r="AT75" s="20">
        <f t="shared" si="14"/>
        <v>-11968.129999999757</v>
      </c>
      <c r="AU75" s="20">
        <f t="shared" si="14"/>
        <v>-10654.869999999999</v>
      </c>
      <c r="AV75" s="20">
        <f t="shared" si="14"/>
        <v>-20190.049999999756</v>
      </c>
      <c r="AW75" s="20">
        <f t="shared" si="14"/>
        <v>-16840.600000000089</v>
      </c>
      <c r="AX75" s="20">
        <f t="shared" si="14"/>
        <v>-9615.6499999998996</v>
      </c>
      <c r="AY75" s="20">
        <f t="shared" si="14"/>
        <v>-18812.140000000021</v>
      </c>
      <c r="AZ75" s="20">
        <f t="shared" si="14"/>
        <v>-8492.6800000000876</v>
      </c>
      <c r="BA75" s="17">
        <v>-172.21</v>
      </c>
      <c r="BB75" s="17">
        <v>-259.55</v>
      </c>
      <c r="BC75" s="17">
        <v>-112.68</v>
      </c>
      <c r="BD75" s="17">
        <v>-90.61</v>
      </c>
      <c r="BE75" s="17">
        <v>-50.09</v>
      </c>
      <c r="BF75" s="17">
        <v>-151.57</v>
      </c>
      <c r="BG75" s="17">
        <v>-135.18</v>
      </c>
      <c r="BH75" s="17">
        <v>-256.60000000000002</v>
      </c>
      <c r="BI75" s="17">
        <v>-214.42</v>
      </c>
      <c r="BJ75" s="17">
        <v>-122.64</v>
      </c>
      <c r="BK75" s="17">
        <v>-240.37</v>
      </c>
      <c r="BL75" s="17">
        <v>-108.7</v>
      </c>
      <c r="BM75" s="20">
        <f t="shared" si="13"/>
        <v>-13887.309999999859</v>
      </c>
      <c r="BN75" s="20">
        <f t="shared" si="15"/>
        <v>-20894.449999999855</v>
      </c>
      <c r="BO75" s="20">
        <f t="shared" si="15"/>
        <v>-9057.1799999999967</v>
      </c>
      <c r="BP75" s="20">
        <f t="shared" si="15"/>
        <v>-7269.8599999999487</v>
      </c>
      <c r="BQ75" s="20">
        <f t="shared" si="15"/>
        <v>-4012.2399999999607</v>
      </c>
      <c r="BR75" s="20">
        <f t="shared" si="15"/>
        <v>-12119.699999999757</v>
      </c>
      <c r="BS75" s="20">
        <f t="shared" si="15"/>
        <v>-10790.05</v>
      </c>
      <c r="BT75" s="20">
        <f t="shared" si="15"/>
        <v>-20446.649999999754</v>
      </c>
      <c r="BU75" s="20">
        <f t="shared" si="15"/>
        <v>-17055.020000000088</v>
      </c>
      <c r="BV75" s="20">
        <f t="shared" si="15"/>
        <v>-9738.289999999899</v>
      </c>
      <c r="BW75" s="20">
        <f t="shared" si="15"/>
        <v>-19052.51000000002</v>
      </c>
      <c r="BX75" s="20">
        <f t="shared" si="15"/>
        <v>-8601.3800000000883</v>
      </c>
      <c r="BY75" s="17">
        <f t="shared" si="16"/>
        <v>-115319.21999999923</v>
      </c>
      <c r="BZ75" s="17">
        <f t="shared" si="17"/>
        <v>-5765.9799999999987</v>
      </c>
      <c r="CA75" s="17">
        <f t="shared" si="18"/>
        <v>-31839.440000000002</v>
      </c>
      <c r="CB75" s="17">
        <f t="shared" si="19"/>
        <v>-152924.63999999923</v>
      </c>
    </row>
    <row r="76" spans="1:80" x14ac:dyDescent="0.25">
      <c r="A76" t="str">
        <f t="shared" si="9"/>
        <v>EEC.KH2</v>
      </c>
      <c r="B76" s="1" t="s">
        <v>24</v>
      </c>
      <c r="C76" s="1" t="s">
        <v>125</v>
      </c>
      <c r="D76" s="1" t="s">
        <v>125</v>
      </c>
      <c r="E76" s="17">
        <v>-9313.2099999999627</v>
      </c>
      <c r="F76" s="17">
        <v>-10368.530000000028</v>
      </c>
      <c r="G76" s="17">
        <v>-5919.4400000000605</v>
      </c>
      <c r="H76" s="17">
        <v>-6318.7600000000093</v>
      </c>
      <c r="I76" s="17">
        <v>-4000.9499999999534</v>
      </c>
      <c r="J76" s="17">
        <v>-9278.100000000326</v>
      </c>
      <c r="K76" s="17">
        <v>-7584.1999999999534</v>
      </c>
      <c r="L76" s="17">
        <v>-17380.759999999776</v>
      </c>
      <c r="M76" s="17">
        <v>-12020.840000000084</v>
      </c>
      <c r="N76" s="17">
        <v>-4601.1500000000233</v>
      </c>
      <c r="O76" s="17">
        <v>-14167.370000000112</v>
      </c>
      <c r="P76" s="17">
        <v>-6456</v>
      </c>
      <c r="Q76" s="20">
        <v>-465.65999999999985</v>
      </c>
      <c r="R76" s="20">
        <v>-518.42000000000007</v>
      </c>
      <c r="S76" s="20">
        <v>-295.9699999999998</v>
      </c>
      <c r="T76" s="20">
        <v>-315.94</v>
      </c>
      <c r="U76" s="20">
        <v>-200.04999999999998</v>
      </c>
      <c r="V76" s="20">
        <v>-463.9</v>
      </c>
      <c r="W76" s="20">
        <v>-379.21000000000004</v>
      </c>
      <c r="X76" s="20">
        <v>-869.03999999999905</v>
      </c>
      <c r="Y76" s="20">
        <v>-601.05000000000018</v>
      </c>
      <c r="Z76" s="20">
        <v>-230.05999999999995</v>
      </c>
      <c r="AA76" s="20">
        <v>-708.36999999999898</v>
      </c>
      <c r="AB76" s="20">
        <v>-322.79999999999927</v>
      </c>
      <c r="AC76" s="17">
        <v>-2536.0600000000013</v>
      </c>
      <c r="AD76" s="17">
        <v>-2799.2099999999955</v>
      </c>
      <c r="AE76" s="17">
        <v>-1585.5900000000001</v>
      </c>
      <c r="AF76" s="17">
        <v>-1677.8</v>
      </c>
      <c r="AG76" s="17">
        <v>-1053.31</v>
      </c>
      <c r="AH76" s="17">
        <v>-2420.94</v>
      </c>
      <c r="AI76" s="17">
        <v>-1961.8100000000013</v>
      </c>
      <c r="AJ76" s="17">
        <v>-4455.2900000000009</v>
      </c>
      <c r="AK76" s="17">
        <v>-3053.2799999999988</v>
      </c>
      <c r="AL76" s="17">
        <v>-1158.2900000000009</v>
      </c>
      <c r="AM76" s="17">
        <v>-3533.3799999999974</v>
      </c>
      <c r="AN76" s="17">
        <v>-1595.5499999999993</v>
      </c>
      <c r="AO76" s="20">
        <f t="shared" si="12"/>
        <v>-12314.929999999964</v>
      </c>
      <c r="AP76" s="20">
        <f t="shared" si="14"/>
        <v>-13686.160000000024</v>
      </c>
      <c r="AQ76" s="20">
        <f t="shared" si="14"/>
        <v>-7801.00000000006</v>
      </c>
      <c r="AR76" s="20">
        <f t="shared" si="14"/>
        <v>-8312.5000000000091</v>
      </c>
      <c r="AS76" s="20">
        <f t="shared" si="14"/>
        <v>-5254.309999999954</v>
      </c>
      <c r="AT76" s="20">
        <f t="shared" si="14"/>
        <v>-12162.940000000326</v>
      </c>
      <c r="AU76" s="20">
        <f t="shared" si="14"/>
        <v>-9925.2199999999539</v>
      </c>
      <c r="AV76" s="20">
        <f t="shared" si="14"/>
        <v>-22705.089999999778</v>
      </c>
      <c r="AW76" s="20">
        <f t="shared" si="14"/>
        <v>-15675.170000000082</v>
      </c>
      <c r="AX76" s="20">
        <f t="shared" si="14"/>
        <v>-5989.5000000000236</v>
      </c>
      <c r="AY76" s="20">
        <f t="shared" si="14"/>
        <v>-18409.120000000108</v>
      </c>
      <c r="AZ76" s="20">
        <f t="shared" si="14"/>
        <v>-8374.3499999999985</v>
      </c>
      <c r="BA76" s="17">
        <v>-154.62</v>
      </c>
      <c r="BB76" s="17">
        <v>-172.15</v>
      </c>
      <c r="BC76" s="17">
        <v>-98.28</v>
      </c>
      <c r="BD76" s="17">
        <v>-104.91</v>
      </c>
      <c r="BE76" s="17">
        <v>-66.430000000000007</v>
      </c>
      <c r="BF76" s="17">
        <v>-154.04</v>
      </c>
      <c r="BG76" s="17">
        <v>-125.92</v>
      </c>
      <c r="BH76" s="17">
        <v>-288.57</v>
      </c>
      <c r="BI76" s="17">
        <v>-199.58</v>
      </c>
      <c r="BJ76" s="17">
        <v>-76.39</v>
      </c>
      <c r="BK76" s="17">
        <v>-235.22</v>
      </c>
      <c r="BL76" s="17">
        <v>-107.19</v>
      </c>
      <c r="BM76" s="20">
        <f t="shared" si="13"/>
        <v>-12469.549999999965</v>
      </c>
      <c r="BN76" s="20">
        <f t="shared" si="15"/>
        <v>-13858.310000000023</v>
      </c>
      <c r="BO76" s="20">
        <f t="shared" si="15"/>
        <v>-7899.2800000000598</v>
      </c>
      <c r="BP76" s="20">
        <f t="shared" si="15"/>
        <v>-8417.4100000000089</v>
      </c>
      <c r="BQ76" s="20">
        <f t="shared" si="15"/>
        <v>-5320.7399999999543</v>
      </c>
      <c r="BR76" s="20">
        <f t="shared" si="15"/>
        <v>-12316.980000000327</v>
      </c>
      <c r="BS76" s="20">
        <f t="shared" si="15"/>
        <v>-10051.139999999954</v>
      </c>
      <c r="BT76" s="20">
        <f t="shared" si="15"/>
        <v>-22993.659999999778</v>
      </c>
      <c r="BU76" s="20">
        <f t="shared" si="15"/>
        <v>-15874.750000000082</v>
      </c>
      <c r="BV76" s="20">
        <f t="shared" si="15"/>
        <v>-6065.890000000024</v>
      </c>
      <c r="BW76" s="20">
        <f t="shared" si="15"/>
        <v>-18644.340000000109</v>
      </c>
      <c r="BX76" s="20">
        <f t="shared" si="15"/>
        <v>-8481.5399999999991</v>
      </c>
      <c r="BY76" s="17">
        <f t="shared" si="16"/>
        <v>-107409.31000000029</v>
      </c>
      <c r="BZ76" s="17">
        <f t="shared" si="17"/>
        <v>-5370.4699999999975</v>
      </c>
      <c r="CA76" s="17">
        <f t="shared" si="18"/>
        <v>-29613.809999999994</v>
      </c>
      <c r="CB76" s="17">
        <f t="shared" si="19"/>
        <v>-142393.59000000029</v>
      </c>
    </row>
    <row r="77" spans="1:80" x14ac:dyDescent="0.25">
      <c r="A77" t="str">
        <f t="shared" si="9"/>
        <v>TAKH.KH3</v>
      </c>
      <c r="B77" s="1" t="s">
        <v>126</v>
      </c>
      <c r="C77" s="1" t="s">
        <v>127</v>
      </c>
      <c r="D77" s="1" t="s">
        <v>127</v>
      </c>
      <c r="E77" s="17">
        <v>0</v>
      </c>
      <c r="F77" s="17">
        <v>0</v>
      </c>
      <c r="G77" s="17">
        <v>0</v>
      </c>
      <c r="H77" s="17">
        <v>0</v>
      </c>
      <c r="I77" s="17">
        <v>-22.510000000001128</v>
      </c>
      <c r="J77" s="17">
        <v>-542.36000000001513</v>
      </c>
      <c r="K77" s="17">
        <v>-942.07999999995809</v>
      </c>
      <c r="L77" s="17">
        <v>-5383.8400000000838</v>
      </c>
      <c r="M77" s="17">
        <v>-6170.559999999823</v>
      </c>
      <c r="N77" s="17">
        <v>-3681.2700000002515</v>
      </c>
      <c r="O77" s="17">
        <v>-6376.8000000000466</v>
      </c>
      <c r="P77" s="17">
        <v>-3418.1599999999162</v>
      </c>
      <c r="Q77" s="20">
        <v>0</v>
      </c>
      <c r="R77" s="20">
        <v>0</v>
      </c>
      <c r="S77" s="20">
        <v>0</v>
      </c>
      <c r="T77" s="20">
        <v>0</v>
      </c>
      <c r="U77" s="20">
        <v>-1.1300000000000008</v>
      </c>
      <c r="V77" s="20">
        <v>-27.120000000000005</v>
      </c>
      <c r="W77" s="20">
        <v>-47.110000000000014</v>
      </c>
      <c r="X77" s="20">
        <v>-269.19000000000005</v>
      </c>
      <c r="Y77" s="20">
        <v>-308.52999999999975</v>
      </c>
      <c r="Z77" s="20">
        <v>-184.06999999999971</v>
      </c>
      <c r="AA77" s="20">
        <v>-318.84000000000015</v>
      </c>
      <c r="AB77" s="20">
        <v>-170.90999999999985</v>
      </c>
      <c r="AC77" s="17">
        <v>0</v>
      </c>
      <c r="AD77" s="17">
        <v>0</v>
      </c>
      <c r="AE77" s="17">
        <v>0</v>
      </c>
      <c r="AF77" s="17">
        <v>0</v>
      </c>
      <c r="AG77" s="17">
        <v>-5.9200000000000017</v>
      </c>
      <c r="AH77" s="17">
        <v>-141.51999999999998</v>
      </c>
      <c r="AI77" s="17">
        <v>-243.69000000000005</v>
      </c>
      <c r="AJ77" s="17">
        <v>-1380.0699999999997</v>
      </c>
      <c r="AK77" s="17">
        <v>-1567.3100000000013</v>
      </c>
      <c r="AL77" s="17">
        <v>-926.71999999999753</v>
      </c>
      <c r="AM77" s="17">
        <v>-1590.3900000000067</v>
      </c>
      <c r="AN77" s="17">
        <v>-844.77000000000044</v>
      </c>
      <c r="AO77" s="20">
        <f t="shared" si="12"/>
        <v>0</v>
      </c>
      <c r="AP77" s="20">
        <f t="shared" si="14"/>
        <v>0</v>
      </c>
      <c r="AQ77" s="20">
        <f t="shared" si="14"/>
        <v>0</v>
      </c>
      <c r="AR77" s="20">
        <f t="shared" si="14"/>
        <v>0</v>
      </c>
      <c r="AS77" s="20">
        <f t="shared" si="14"/>
        <v>-29.560000000001132</v>
      </c>
      <c r="AT77" s="20">
        <f t="shared" si="14"/>
        <v>-711.00000000001512</v>
      </c>
      <c r="AU77" s="20">
        <f t="shared" si="14"/>
        <v>-1232.8799999999583</v>
      </c>
      <c r="AV77" s="20">
        <f t="shared" si="14"/>
        <v>-7033.100000000084</v>
      </c>
      <c r="AW77" s="20">
        <f t="shared" si="14"/>
        <v>-8046.3999999998241</v>
      </c>
      <c r="AX77" s="20">
        <f t="shared" si="14"/>
        <v>-4792.0600000002487</v>
      </c>
      <c r="AY77" s="20">
        <f t="shared" si="14"/>
        <v>-8286.0300000000534</v>
      </c>
      <c r="AZ77" s="20">
        <f t="shared" si="14"/>
        <v>-4433.8399999999165</v>
      </c>
      <c r="BA77" s="17">
        <v>0</v>
      </c>
      <c r="BB77" s="17">
        <v>0</v>
      </c>
      <c r="BC77" s="17">
        <v>0</v>
      </c>
      <c r="BD77" s="17">
        <v>0</v>
      </c>
      <c r="BE77" s="17">
        <v>-0.37</v>
      </c>
      <c r="BF77" s="17">
        <v>-9</v>
      </c>
      <c r="BG77" s="17">
        <v>-15.64</v>
      </c>
      <c r="BH77" s="17">
        <v>-89.39</v>
      </c>
      <c r="BI77" s="17">
        <v>-102.45</v>
      </c>
      <c r="BJ77" s="17">
        <v>-61.12</v>
      </c>
      <c r="BK77" s="17">
        <v>-105.87</v>
      </c>
      <c r="BL77" s="17">
        <v>-56.75</v>
      </c>
      <c r="BM77" s="20">
        <f t="shared" si="13"/>
        <v>0</v>
      </c>
      <c r="BN77" s="20">
        <f t="shared" si="15"/>
        <v>0</v>
      </c>
      <c r="BO77" s="20">
        <f t="shared" si="15"/>
        <v>0</v>
      </c>
      <c r="BP77" s="20">
        <f t="shared" si="15"/>
        <v>0</v>
      </c>
      <c r="BQ77" s="20">
        <f t="shared" si="15"/>
        <v>-29.930000000001133</v>
      </c>
      <c r="BR77" s="20">
        <f t="shared" si="15"/>
        <v>-720.00000000001512</v>
      </c>
      <c r="BS77" s="20">
        <f t="shared" si="15"/>
        <v>-1248.5199999999584</v>
      </c>
      <c r="BT77" s="20">
        <f t="shared" si="15"/>
        <v>-7122.4900000000844</v>
      </c>
      <c r="BU77" s="20">
        <f t="shared" si="15"/>
        <v>-8148.8499999998239</v>
      </c>
      <c r="BV77" s="20">
        <f t="shared" si="15"/>
        <v>-4853.1800000002486</v>
      </c>
      <c r="BW77" s="20">
        <f t="shared" si="15"/>
        <v>-8391.9000000000542</v>
      </c>
      <c r="BX77" s="20">
        <f t="shared" si="15"/>
        <v>-4490.5899999999165</v>
      </c>
      <c r="BY77" s="17">
        <f t="shared" si="16"/>
        <v>-26537.580000000096</v>
      </c>
      <c r="BZ77" s="17">
        <f t="shared" si="17"/>
        <v>-1326.8999999999996</v>
      </c>
      <c r="CA77" s="17">
        <f t="shared" si="18"/>
        <v>-7140.9800000000059</v>
      </c>
      <c r="CB77" s="17">
        <f t="shared" si="19"/>
        <v>-35005.460000000101</v>
      </c>
    </row>
    <row r="78" spans="1:80" x14ac:dyDescent="0.25">
      <c r="A78" t="str">
        <f t="shared" si="9"/>
        <v>KHW.KHW1</v>
      </c>
      <c r="B78" s="1" t="s">
        <v>128</v>
      </c>
      <c r="C78" s="1" t="s">
        <v>129</v>
      </c>
      <c r="D78" s="1" t="s">
        <v>129</v>
      </c>
      <c r="E78" s="17">
        <v>148.33999999999651</v>
      </c>
      <c r="F78" s="17">
        <v>130.7100000000064</v>
      </c>
      <c r="G78" s="17">
        <v>65.659999999998035</v>
      </c>
      <c r="H78" s="17">
        <v>143.94999999998981</v>
      </c>
      <c r="I78" s="17">
        <v>66.140000000003056</v>
      </c>
      <c r="J78" s="17">
        <v>200.80000000000291</v>
      </c>
      <c r="K78" s="17">
        <v>97.400000000001455</v>
      </c>
      <c r="L78" s="17">
        <v>297.75</v>
      </c>
      <c r="M78" s="17">
        <v>167.38999999999942</v>
      </c>
      <c r="N78" s="17">
        <v>140.07999999999447</v>
      </c>
      <c r="O78" s="17">
        <v>513.48000000001048</v>
      </c>
      <c r="P78" s="17">
        <v>212.55999999999767</v>
      </c>
      <c r="Q78" s="20">
        <v>7.4099999999998545</v>
      </c>
      <c r="R78" s="20">
        <v>6.5399999999999636</v>
      </c>
      <c r="S78" s="20">
        <v>3.2799999999999727</v>
      </c>
      <c r="T78" s="20">
        <v>7.1999999999998181</v>
      </c>
      <c r="U78" s="20">
        <v>3.3099999999999454</v>
      </c>
      <c r="V78" s="20">
        <v>10.039999999999964</v>
      </c>
      <c r="W78" s="20">
        <v>4.8700000000000045</v>
      </c>
      <c r="X78" s="20">
        <v>14.8900000000001</v>
      </c>
      <c r="Y78" s="20">
        <v>8.3699999999998909</v>
      </c>
      <c r="Z78" s="20">
        <v>7</v>
      </c>
      <c r="AA78" s="20">
        <v>25.680000000000291</v>
      </c>
      <c r="AB78" s="20">
        <v>10.629999999999882</v>
      </c>
      <c r="AC78" s="17">
        <v>40.390000000001237</v>
      </c>
      <c r="AD78" s="17">
        <v>35.280000000000655</v>
      </c>
      <c r="AE78" s="17">
        <v>17.590000000000146</v>
      </c>
      <c r="AF78" s="17">
        <v>38.220000000000255</v>
      </c>
      <c r="AG78" s="17">
        <v>17.409999999999854</v>
      </c>
      <c r="AH78" s="17">
        <v>52.400000000001455</v>
      </c>
      <c r="AI78" s="17">
        <v>25.1899999999996</v>
      </c>
      <c r="AJ78" s="17">
        <v>76.320000000001528</v>
      </c>
      <c r="AK78" s="17">
        <v>42.509999999999309</v>
      </c>
      <c r="AL78" s="17">
        <v>35.260000000000218</v>
      </c>
      <c r="AM78" s="17">
        <v>128.05999999999767</v>
      </c>
      <c r="AN78" s="17">
        <v>52.539999999999964</v>
      </c>
      <c r="AO78" s="20">
        <f t="shared" si="12"/>
        <v>196.1399999999976</v>
      </c>
      <c r="AP78" s="20">
        <f t="shared" si="14"/>
        <v>172.53000000000702</v>
      </c>
      <c r="AQ78" s="20">
        <f t="shared" si="14"/>
        <v>86.529999999998154</v>
      </c>
      <c r="AR78" s="20">
        <f t="shared" si="14"/>
        <v>189.36999999998989</v>
      </c>
      <c r="AS78" s="20">
        <f t="shared" si="14"/>
        <v>86.860000000002856</v>
      </c>
      <c r="AT78" s="20">
        <f t="shared" si="14"/>
        <v>263.24000000000433</v>
      </c>
      <c r="AU78" s="20">
        <f t="shared" si="14"/>
        <v>127.46000000000106</v>
      </c>
      <c r="AV78" s="20">
        <f t="shared" si="14"/>
        <v>388.96000000000163</v>
      </c>
      <c r="AW78" s="20">
        <f t="shared" si="14"/>
        <v>218.26999999999862</v>
      </c>
      <c r="AX78" s="20">
        <f t="shared" si="14"/>
        <v>182.33999999999469</v>
      </c>
      <c r="AY78" s="20">
        <f t="shared" si="14"/>
        <v>667.22000000000844</v>
      </c>
      <c r="AZ78" s="20">
        <f t="shared" si="14"/>
        <v>275.72999999999752</v>
      </c>
      <c r="BA78" s="17">
        <v>2.46</v>
      </c>
      <c r="BB78" s="17">
        <v>2.17</v>
      </c>
      <c r="BC78" s="17">
        <v>1.0900000000000001</v>
      </c>
      <c r="BD78" s="17">
        <v>2.39</v>
      </c>
      <c r="BE78" s="17">
        <v>1.1000000000000001</v>
      </c>
      <c r="BF78" s="17">
        <v>3.33</v>
      </c>
      <c r="BG78" s="17">
        <v>1.62</v>
      </c>
      <c r="BH78" s="17">
        <v>4.9400000000000004</v>
      </c>
      <c r="BI78" s="17">
        <v>2.78</v>
      </c>
      <c r="BJ78" s="17">
        <v>2.33</v>
      </c>
      <c r="BK78" s="17">
        <v>8.5299999999999994</v>
      </c>
      <c r="BL78" s="17">
        <v>3.53</v>
      </c>
      <c r="BM78" s="20">
        <f t="shared" si="13"/>
        <v>198.59999999999761</v>
      </c>
      <c r="BN78" s="20">
        <f t="shared" si="15"/>
        <v>174.70000000000701</v>
      </c>
      <c r="BO78" s="20">
        <f t="shared" si="15"/>
        <v>87.619999999998157</v>
      </c>
      <c r="BP78" s="20">
        <f t="shared" si="15"/>
        <v>191.75999999998987</v>
      </c>
      <c r="BQ78" s="20">
        <f t="shared" si="15"/>
        <v>87.96000000000285</v>
      </c>
      <c r="BR78" s="20">
        <f t="shared" si="15"/>
        <v>266.57000000000431</v>
      </c>
      <c r="BS78" s="20">
        <f t="shared" si="15"/>
        <v>129.08000000000106</v>
      </c>
      <c r="BT78" s="20">
        <f t="shared" si="15"/>
        <v>393.90000000000163</v>
      </c>
      <c r="BU78" s="20">
        <f t="shared" si="15"/>
        <v>221.04999999999862</v>
      </c>
      <c r="BV78" s="20">
        <f t="shared" si="15"/>
        <v>184.6699999999947</v>
      </c>
      <c r="BW78" s="20">
        <f t="shared" si="15"/>
        <v>675.75000000000841</v>
      </c>
      <c r="BX78" s="20">
        <f t="shared" si="15"/>
        <v>279.25999999999749</v>
      </c>
      <c r="BY78" s="17">
        <f t="shared" si="16"/>
        <v>2184.2600000000002</v>
      </c>
      <c r="BZ78" s="17">
        <f t="shared" si="17"/>
        <v>109.21999999999969</v>
      </c>
      <c r="CA78" s="17">
        <f t="shared" si="18"/>
        <v>597.44000000000199</v>
      </c>
      <c r="CB78" s="17">
        <f t="shared" si="19"/>
        <v>2890.9200000000019</v>
      </c>
    </row>
    <row r="79" spans="1:80" x14ac:dyDescent="0.25">
      <c r="A79" t="str">
        <f t="shared" si="9"/>
        <v>MANH.SPCIMP</v>
      </c>
      <c r="B79" s="1" t="s">
        <v>130</v>
      </c>
      <c r="C79" s="1" t="s">
        <v>131</v>
      </c>
      <c r="D79" s="1" t="s">
        <v>73</v>
      </c>
      <c r="E79" s="17">
        <v>1570.9500000000044</v>
      </c>
      <c r="F79" s="17">
        <v>419.20000000000073</v>
      </c>
      <c r="G79" s="17">
        <v>127.80000000000018</v>
      </c>
      <c r="H79" s="17">
        <v>402.23999999999978</v>
      </c>
      <c r="I79" s="17">
        <v>65.180000000000064</v>
      </c>
      <c r="J79" s="17">
        <v>0</v>
      </c>
      <c r="K79" s="17">
        <v>0</v>
      </c>
      <c r="L79" s="17">
        <v>1.8400000000000034</v>
      </c>
      <c r="M79" s="17">
        <v>686.91000000000304</v>
      </c>
      <c r="N79" s="17">
        <v>172.16999999999962</v>
      </c>
      <c r="O79" s="17">
        <v>1249.0699999999997</v>
      </c>
      <c r="P79" s="17">
        <v>284.52999999999906</v>
      </c>
      <c r="Q79" s="20">
        <v>78.550000000000068</v>
      </c>
      <c r="R79" s="20">
        <v>20.95999999999998</v>
      </c>
      <c r="S79" s="20">
        <v>6.3900000000000006</v>
      </c>
      <c r="T79" s="20">
        <v>20.110000000000014</v>
      </c>
      <c r="U79" s="20">
        <v>3.259999999999998</v>
      </c>
      <c r="V79" s="20">
        <v>0</v>
      </c>
      <c r="W79" s="20">
        <v>0</v>
      </c>
      <c r="X79" s="20">
        <v>8.9999999999999969E-2</v>
      </c>
      <c r="Y79" s="20">
        <v>34.349999999999994</v>
      </c>
      <c r="Z79" s="20">
        <v>8.6100000000000065</v>
      </c>
      <c r="AA79" s="20">
        <v>62.449999999999989</v>
      </c>
      <c r="AB79" s="20">
        <v>14.22999999999999</v>
      </c>
      <c r="AC79" s="17">
        <v>427.77999999999975</v>
      </c>
      <c r="AD79" s="17">
        <v>113.16999999999985</v>
      </c>
      <c r="AE79" s="17">
        <v>34.230000000000018</v>
      </c>
      <c r="AF79" s="17">
        <v>106.79999999999995</v>
      </c>
      <c r="AG79" s="17">
        <v>17.159999999999997</v>
      </c>
      <c r="AH79" s="17">
        <v>0</v>
      </c>
      <c r="AI79" s="17">
        <v>0</v>
      </c>
      <c r="AJ79" s="17">
        <v>0.4700000000000002</v>
      </c>
      <c r="AK79" s="17">
        <v>174.48000000000013</v>
      </c>
      <c r="AL79" s="17">
        <v>43.339999999999975</v>
      </c>
      <c r="AM79" s="17">
        <v>311.52</v>
      </c>
      <c r="AN79" s="17">
        <v>70.319999999999993</v>
      </c>
      <c r="AO79" s="20">
        <f t="shared" si="12"/>
        <v>2077.2800000000043</v>
      </c>
      <c r="AP79" s="20">
        <f t="shared" si="14"/>
        <v>553.33000000000061</v>
      </c>
      <c r="AQ79" s="20">
        <f t="shared" si="14"/>
        <v>168.42000000000019</v>
      </c>
      <c r="AR79" s="20">
        <f t="shared" si="14"/>
        <v>529.14999999999975</v>
      </c>
      <c r="AS79" s="20">
        <f t="shared" si="14"/>
        <v>85.600000000000051</v>
      </c>
      <c r="AT79" s="20">
        <f t="shared" si="14"/>
        <v>0</v>
      </c>
      <c r="AU79" s="20">
        <f t="shared" si="14"/>
        <v>0</v>
      </c>
      <c r="AV79" s="20">
        <f t="shared" si="14"/>
        <v>2.4000000000000035</v>
      </c>
      <c r="AW79" s="20">
        <f t="shared" si="14"/>
        <v>895.74000000000319</v>
      </c>
      <c r="AX79" s="20">
        <f t="shared" si="14"/>
        <v>224.11999999999961</v>
      </c>
      <c r="AY79" s="20">
        <f t="shared" si="14"/>
        <v>1623.0399999999997</v>
      </c>
      <c r="AZ79" s="20">
        <f t="shared" si="14"/>
        <v>369.07999999999907</v>
      </c>
      <c r="BA79" s="17">
        <v>26.08</v>
      </c>
      <c r="BB79" s="17">
        <v>6.96</v>
      </c>
      <c r="BC79" s="17">
        <v>2.12</v>
      </c>
      <c r="BD79" s="17">
        <v>6.68</v>
      </c>
      <c r="BE79" s="17">
        <v>1.08</v>
      </c>
      <c r="BF79" s="17">
        <v>0</v>
      </c>
      <c r="BG79" s="17">
        <v>0</v>
      </c>
      <c r="BH79" s="17">
        <v>0.03</v>
      </c>
      <c r="BI79" s="17">
        <v>11.4</v>
      </c>
      <c r="BJ79" s="17">
        <v>2.86</v>
      </c>
      <c r="BK79" s="17">
        <v>20.74</v>
      </c>
      <c r="BL79" s="17">
        <v>4.72</v>
      </c>
      <c r="BM79" s="20">
        <f t="shared" si="13"/>
        <v>2103.3600000000042</v>
      </c>
      <c r="BN79" s="20">
        <f t="shared" si="15"/>
        <v>560.29000000000065</v>
      </c>
      <c r="BO79" s="20">
        <f t="shared" si="15"/>
        <v>170.54000000000019</v>
      </c>
      <c r="BP79" s="20">
        <f t="shared" si="15"/>
        <v>535.8299999999997</v>
      </c>
      <c r="BQ79" s="20">
        <f t="shared" si="15"/>
        <v>86.680000000000049</v>
      </c>
      <c r="BR79" s="20">
        <f t="shared" si="15"/>
        <v>0</v>
      </c>
      <c r="BS79" s="20">
        <f t="shared" si="15"/>
        <v>0</v>
      </c>
      <c r="BT79" s="20">
        <f t="shared" si="15"/>
        <v>2.4300000000000033</v>
      </c>
      <c r="BU79" s="20">
        <f t="shared" si="15"/>
        <v>907.14000000000317</v>
      </c>
      <c r="BV79" s="20">
        <f t="shared" si="15"/>
        <v>226.97999999999962</v>
      </c>
      <c r="BW79" s="20">
        <f t="shared" si="15"/>
        <v>1643.7799999999997</v>
      </c>
      <c r="BX79" s="20">
        <f t="shared" si="15"/>
        <v>373.7999999999991</v>
      </c>
      <c r="BY79" s="17">
        <f t="shared" si="16"/>
        <v>4979.8900000000067</v>
      </c>
      <c r="BZ79" s="17">
        <f t="shared" si="17"/>
        <v>249.00000000000006</v>
      </c>
      <c r="CA79" s="17">
        <f t="shared" si="18"/>
        <v>1381.9399999999994</v>
      </c>
      <c r="CB79" s="17">
        <f t="shared" si="19"/>
        <v>6610.8300000000063</v>
      </c>
    </row>
    <row r="80" spans="1:80" x14ac:dyDescent="0.25">
      <c r="A80" t="str">
        <f t="shared" si="9"/>
        <v>MEGE.MEG1</v>
      </c>
      <c r="B80" s="1" t="s">
        <v>132</v>
      </c>
      <c r="C80" s="1" t="s">
        <v>133</v>
      </c>
      <c r="D80" s="1" t="s">
        <v>133</v>
      </c>
      <c r="E80" s="17">
        <v>2342</v>
      </c>
      <c r="F80" s="17">
        <v>3308.6399999999849</v>
      </c>
      <c r="G80" s="17">
        <v>1402.1599999999889</v>
      </c>
      <c r="H80" s="17">
        <v>1302.6299999999901</v>
      </c>
      <c r="I80" s="17">
        <v>782.15999999999622</v>
      </c>
      <c r="J80" s="17">
        <v>1706.6100000000151</v>
      </c>
      <c r="K80" s="17">
        <v>1449.4400000000023</v>
      </c>
      <c r="L80" s="17">
        <v>3030.1000000000058</v>
      </c>
      <c r="M80" s="17">
        <v>196.80999999999767</v>
      </c>
      <c r="N80" s="17">
        <v>1899.7200000000012</v>
      </c>
      <c r="O80" s="17">
        <v>3100.0799999999872</v>
      </c>
      <c r="P80" s="17">
        <v>1144.9200000000128</v>
      </c>
      <c r="Q80" s="20">
        <v>117.10000000000036</v>
      </c>
      <c r="R80" s="20">
        <v>165.4399999999996</v>
      </c>
      <c r="S80" s="20">
        <v>70.110000000000127</v>
      </c>
      <c r="T80" s="20">
        <v>65.130000000000109</v>
      </c>
      <c r="U80" s="20">
        <v>39.099999999999909</v>
      </c>
      <c r="V80" s="20">
        <v>85.329999999999927</v>
      </c>
      <c r="W80" s="20">
        <v>72.480000000000018</v>
      </c>
      <c r="X80" s="20">
        <v>151.51000000000022</v>
      </c>
      <c r="Y80" s="20">
        <v>9.8399999999999181</v>
      </c>
      <c r="Z80" s="20">
        <v>94.979999999999563</v>
      </c>
      <c r="AA80" s="20">
        <v>155.01000000000022</v>
      </c>
      <c r="AB80" s="20">
        <v>57.240000000000236</v>
      </c>
      <c r="AC80" s="17">
        <v>637.7400000000016</v>
      </c>
      <c r="AD80" s="17">
        <v>893.24000000000524</v>
      </c>
      <c r="AE80" s="17">
        <v>375.57999999999993</v>
      </c>
      <c r="AF80" s="17">
        <v>345.87999999999738</v>
      </c>
      <c r="AG80" s="17">
        <v>205.91999999999825</v>
      </c>
      <c r="AH80" s="17">
        <v>445.29999999999927</v>
      </c>
      <c r="AI80" s="17">
        <v>374.93000000000029</v>
      </c>
      <c r="AJ80" s="17">
        <v>776.72000000000116</v>
      </c>
      <c r="AK80" s="17">
        <v>49.989999999999782</v>
      </c>
      <c r="AL80" s="17">
        <v>478.22999999999956</v>
      </c>
      <c r="AM80" s="17">
        <v>773.16999999999825</v>
      </c>
      <c r="AN80" s="17">
        <v>282.95999999999913</v>
      </c>
      <c r="AO80" s="20">
        <f t="shared" si="12"/>
        <v>3096.840000000002</v>
      </c>
      <c r="AP80" s="20">
        <f t="shared" si="14"/>
        <v>4367.3199999999897</v>
      </c>
      <c r="AQ80" s="20">
        <f t="shared" si="14"/>
        <v>1847.849999999989</v>
      </c>
      <c r="AR80" s="20">
        <f t="shared" si="14"/>
        <v>1713.6399999999876</v>
      </c>
      <c r="AS80" s="20">
        <f t="shared" si="14"/>
        <v>1027.1799999999944</v>
      </c>
      <c r="AT80" s="20">
        <f t="shared" si="14"/>
        <v>2237.2400000000143</v>
      </c>
      <c r="AU80" s="20">
        <f t="shared" si="14"/>
        <v>1896.8500000000026</v>
      </c>
      <c r="AV80" s="20">
        <f t="shared" si="14"/>
        <v>3958.3300000000072</v>
      </c>
      <c r="AW80" s="20">
        <f t="shared" si="14"/>
        <v>256.63999999999737</v>
      </c>
      <c r="AX80" s="20">
        <f t="shared" si="14"/>
        <v>2472.9300000000003</v>
      </c>
      <c r="AY80" s="20">
        <f t="shared" si="14"/>
        <v>4028.2599999999857</v>
      </c>
      <c r="AZ80" s="20">
        <f t="shared" si="14"/>
        <v>1485.1200000000122</v>
      </c>
      <c r="BA80" s="17">
        <v>38.880000000000003</v>
      </c>
      <c r="BB80" s="17">
        <v>54.93</v>
      </c>
      <c r="BC80" s="17">
        <v>23.28</v>
      </c>
      <c r="BD80" s="17">
        <v>21.63</v>
      </c>
      <c r="BE80" s="17">
        <v>12.99</v>
      </c>
      <c r="BF80" s="17">
        <v>28.33</v>
      </c>
      <c r="BG80" s="17">
        <v>24.06</v>
      </c>
      <c r="BH80" s="17">
        <v>50.31</v>
      </c>
      <c r="BI80" s="17">
        <v>3.27</v>
      </c>
      <c r="BJ80" s="17">
        <v>31.54</v>
      </c>
      <c r="BK80" s="17">
        <v>51.47</v>
      </c>
      <c r="BL80" s="17">
        <v>19.010000000000002</v>
      </c>
      <c r="BM80" s="20">
        <f t="shared" si="13"/>
        <v>3135.7200000000021</v>
      </c>
      <c r="BN80" s="20">
        <f t="shared" si="15"/>
        <v>4422.24999999999</v>
      </c>
      <c r="BO80" s="20">
        <f t="shared" si="15"/>
        <v>1871.129999999989</v>
      </c>
      <c r="BP80" s="20">
        <f t="shared" si="15"/>
        <v>1735.2699999999877</v>
      </c>
      <c r="BQ80" s="20">
        <f t="shared" si="15"/>
        <v>1040.1699999999944</v>
      </c>
      <c r="BR80" s="20">
        <f t="shared" si="15"/>
        <v>2265.5700000000143</v>
      </c>
      <c r="BS80" s="20">
        <f t="shared" si="15"/>
        <v>1920.9100000000026</v>
      </c>
      <c r="BT80" s="20">
        <f t="shared" si="15"/>
        <v>4008.6400000000071</v>
      </c>
      <c r="BU80" s="20">
        <f t="shared" si="15"/>
        <v>259.90999999999735</v>
      </c>
      <c r="BV80" s="20">
        <f t="shared" si="15"/>
        <v>2504.4700000000003</v>
      </c>
      <c r="BW80" s="20">
        <f t="shared" si="15"/>
        <v>4079.7299999999855</v>
      </c>
      <c r="BX80" s="20">
        <f t="shared" si="15"/>
        <v>1504.1300000000122</v>
      </c>
      <c r="BY80" s="17">
        <f t="shared" si="16"/>
        <v>21665.269999999982</v>
      </c>
      <c r="BZ80" s="17">
        <f t="shared" si="17"/>
        <v>1083.2700000000002</v>
      </c>
      <c r="CA80" s="17">
        <f t="shared" si="18"/>
        <v>5999.3600000000015</v>
      </c>
      <c r="CB80" s="17">
        <f t="shared" si="19"/>
        <v>28747.89999999998</v>
      </c>
    </row>
    <row r="81" spans="1:80" x14ac:dyDescent="0.25">
      <c r="A81" t="str">
        <f t="shared" si="9"/>
        <v>SCE.MKR1</v>
      </c>
      <c r="B81" s="1" t="s">
        <v>135</v>
      </c>
      <c r="C81" s="1" t="s">
        <v>136</v>
      </c>
      <c r="D81" s="1" t="s">
        <v>136</v>
      </c>
      <c r="E81" s="17">
        <v>3254.4400000000023</v>
      </c>
      <c r="F81" s="17">
        <v>4496.679999999993</v>
      </c>
      <c r="G81" s="17">
        <v>2077.7799999999988</v>
      </c>
      <c r="H81" s="17">
        <v>2202.75</v>
      </c>
      <c r="I81" s="17">
        <v>928.15000000000146</v>
      </c>
      <c r="J81" s="17">
        <v>1365.0200000000041</v>
      </c>
      <c r="K81" s="17">
        <v>1007.4499999999971</v>
      </c>
      <c r="L81" s="17">
        <v>2540.3300000000017</v>
      </c>
      <c r="M81" s="17">
        <v>959.80000000000291</v>
      </c>
      <c r="N81" s="17">
        <v>668.84999999999854</v>
      </c>
      <c r="O81" s="17">
        <v>3699.0400000000081</v>
      </c>
      <c r="P81" s="17">
        <v>1831.6900000000169</v>
      </c>
      <c r="Q81" s="20">
        <v>162.72000000000003</v>
      </c>
      <c r="R81" s="20">
        <v>224.82999999999993</v>
      </c>
      <c r="S81" s="20">
        <v>103.88</v>
      </c>
      <c r="T81" s="20">
        <v>110.1400000000001</v>
      </c>
      <c r="U81" s="20">
        <v>46.409999999999968</v>
      </c>
      <c r="V81" s="20">
        <v>68.25</v>
      </c>
      <c r="W81" s="20">
        <v>50.370000000000005</v>
      </c>
      <c r="X81" s="20">
        <v>127.01999999999998</v>
      </c>
      <c r="Y81" s="20">
        <v>47.990000000000009</v>
      </c>
      <c r="Z81" s="20">
        <v>33.44</v>
      </c>
      <c r="AA81" s="20">
        <v>184.95000000000005</v>
      </c>
      <c r="AB81" s="20">
        <v>91.590000000000032</v>
      </c>
      <c r="AC81" s="17">
        <v>886.21</v>
      </c>
      <c r="AD81" s="17">
        <v>1213.9800000000005</v>
      </c>
      <c r="AE81" s="17">
        <v>556.55000000000018</v>
      </c>
      <c r="AF81" s="17">
        <v>584.89000000000033</v>
      </c>
      <c r="AG81" s="17">
        <v>244.35000000000036</v>
      </c>
      <c r="AH81" s="17">
        <v>356.16999999999962</v>
      </c>
      <c r="AI81" s="17">
        <v>260.59999999999991</v>
      </c>
      <c r="AJ81" s="17">
        <v>651.17000000000007</v>
      </c>
      <c r="AK81" s="17">
        <v>243.78999999999996</v>
      </c>
      <c r="AL81" s="17">
        <v>168.38000000000011</v>
      </c>
      <c r="AM81" s="17">
        <v>922.55999999999949</v>
      </c>
      <c r="AN81" s="17">
        <v>452.69000000000051</v>
      </c>
      <c r="AO81" s="20">
        <f t="shared" si="12"/>
        <v>4303.3700000000026</v>
      </c>
      <c r="AP81" s="20">
        <f t="shared" si="14"/>
        <v>5935.4899999999934</v>
      </c>
      <c r="AQ81" s="20">
        <f t="shared" si="14"/>
        <v>2738.2099999999991</v>
      </c>
      <c r="AR81" s="20">
        <f t="shared" si="14"/>
        <v>2897.7800000000007</v>
      </c>
      <c r="AS81" s="20">
        <f t="shared" si="14"/>
        <v>1218.9100000000017</v>
      </c>
      <c r="AT81" s="20">
        <f t="shared" si="14"/>
        <v>1789.4400000000037</v>
      </c>
      <c r="AU81" s="20">
        <f t="shared" si="14"/>
        <v>1318.4199999999969</v>
      </c>
      <c r="AV81" s="20">
        <f t="shared" si="14"/>
        <v>3318.5200000000018</v>
      </c>
      <c r="AW81" s="20">
        <f t="shared" si="14"/>
        <v>1251.5800000000029</v>
      </c>
      <c r="AX81" s="20">
        <f t="shared" si="14"/>
        <v>870.66999999999871</v>
      </c>
      <c r="AY81" s="20">
        <f t="shared" si="14"/>
        <v>4806.5500000000075</v>
      </c>
      <c r="AZ81" s="20">
        <f t="shared" si="14"/>
        <v>2375.9700000000175</v>
      </c>
      <c r="BA81" s="17">
        <v>54.03</v>
      </c>
      <c r="BB81" s="17">
        <v>74.66</v>
      </c>
      <c r="BC81" s="17">
        <v>34.5</v>
      </c>
      <c r="BD81" s="17">
        <v>36.57</v>
      </c>
      <c r="BE81" s="17">
        <v>15.41</v>
      </c>
      <c r="BF81" s="17">
        <v>22.66</v>
      </c>
      <c r="BG81" s="17">
        <v>16.73</v>
      </c>
      <c r="BH81" s="17">
        <v>42.18</v>
      </c>
      <c r="BI81" s="17">
        <v>15.94</v>
      </c>
      <c r="BJ81" s="17">
        <v>11.1</v>
      </c>
      <c r="BK81" s="17">
        <v>61.41</v>
      </c>
      <c r="BL81" s="17">
        <v>30.41</v>
      </c>
      <c r="BM81" s="20">
        <f t="shared" si="13"/>
        <v>4357.4000000000024</v>
      </c>
      <c r="BN81" s="20">
        <f t="shared" si="15"/>
        <v>6010.1499999999933</v>
      </c>
      <c r="BO81" s="20">
        <f t="shared" si="15"/>
        <v>2772.7099999999991</v>
      </c>
      <c r="BP81" s="20">
        <f t="shared" si="15"/>
        <v>2934.3500000000008</v>
      </c>
      <c r="BQ81" s="20">
        <f t="shared" si="15"/>
        <v>1234.3200000000018</v>
      </c>
      <c r="BR81" s="20">
        <f t="shared" si="15"/>
        <v>1812.1000000000038</v>
      </c>
      <c r="BS81" s="20">
        <f t="shared" si="15"/>
        <v>1335.1499999999969</v>
      </c>
      <c r="BT81" s="20">
        <f t="shared" si="15"/>
        <v>3360.7000000000016</v>
      </c>
      <c r="BU81" s="20">
        <f t="shared" si="15"/>
        <v>1267.5200000000029</v>
      </c>
      <c r="BV81" s="20">
        <f t="shared" si="15"/>
        <v>881.76999999999873</v>
      </c>
      <c r="BW81" s="20">
        <f t="shared" si="15"/>
        <v>4867.9600000000073</v>
      </c>
      <c r="BX81" s="20">
        <f t="shared" si="15"/>
        <v>2406.3800000000174</v>
      </c>
      <c r="BY81" s="17">
        <f t="shared" si="16"/>
        <v>25031.980000000025</v>
      </c>
      <c r="BZ81" s="17">
        <f t="shared" si="17"/>
        <v>1251.5900000000001</v>
      </c>
      <c r="CA81" s="17">
        <f t="shared" si="18"/>
        <v>6956.94</v>
      </c>
      <c r="CB81" s="17">
        <f t="shared" si="19"/>
        <v>33240.510000000024</v>
      </c>
    </row>
    <row r="82" spans="1:80" x14ac:dyDescent="0.25">
      <c r="A82" t="str">
        <f t="shared" si="9"/>
        <v>TCN.MKRC</v>
      </c>
      <c r="B82" s="1" t="s">
        <v>33</v>
      </c>
      <c r="C82" s="1" t="s">
        <v>137</v>
      </c>
      <c r="D82" s="1" t="s">
        <v>137</v>
      </c>
      <c r="E82" s="17">
        <v>5448.5199999999604</v>
      </c>
      <c r="F82" s="17">
        <v>8003.0599999999395</v>
      </c>
      <c r="G82" s="17">
        <v>3447.6600000000035</v>
      </c>
      <c r="H82" s="17">
        <v>3542.789999999979</v>
      </c>
      <c r="I82" s="17">
        <v>1406.1700000000128</v>
      </c>
      <c r="J82" s="17">
        <v>4343.5199999999604</v>
      </c>
      <c r="K82" s="17">
        <v>3885.7599999999802</v>
      </c>
      <c r="L82" s="17">
        <v>8079.5</v>
      </c>
      <c r="M82" s="17">
        <v>5190.25</v>
      </c>
      <c r="N82" s="17">
        <v>1760.0800000000017</v>
      </c>
      <c r="O82" s="17">
        <v>7302.0999999999767</v>
      </c>
      <c r="P82" s="17">
        <v>3653.4599999999919</v>
      </c>
      <c r="Q82" s="20">
        <v>272.43000000000029</v>
      </c>
      <c r="R82" s="20">
        <v>400.14999999999782</v>
      </c>
      <c r="S82" s="20">
        <v>172.3799999999992</v>
      </c>
      <c r="T82" s="20">
        <v>177.14000000000124</v>
      </c>
      <c r="U82" s="20">
        <v>70.3100000000004</v>
      </c>
      <c r="V82" s="20">
        <v>217.17000000000007</v>
      </c>
      <c r="W82" s="20">
        <v>194.28999999999905</v>
      </c>
      <c r="X82" s="20">
        <v>403.96999999999753</v>
      </c>
      <c r="Y82" s="20">
        <v>259.52000000000044</v>
      </c>
      <c r="Z82" s="20">
        <v>88</v>
      </c>
      <c r="AA82" s="20">
        <v>365.11000000000058</v>
      </c>
      <c r="AB82" s="20">
        <v>182.67000000000007</v>
      </c>
      <c r="AC82" s="17">
        <v>1483.6699999999983</v>
      </c>
      <c r="AD82" s="17">
        <v>2160.5899999999965</v>
      </c>
      <c r="AE82" s="17">
        <v>923.5</v>
      </c>
      <c r="AF82" s="17">
        <v>940.70000000000437</v>
      </c>
      <c r="AG82" s="17">
        <v>370.19999999999709</v>
      </c>
      <c r="AH82" s="17">
        <v>1133.3600000000006</v>
      </c>
      <c r="AI82" s="17">
        <v>1005.1299999999901</v>
      </c>
      <c r="AJ82" s="17">
        <v>2071.0499999999884</v>
      </c>
      <c r="AK82" s="17">
        <v>1318.320000000007</v>
      </c>
      <c r="AL82" s="17">
        <v>443.07999999999811</v>
      </c>
      <c r="AM82" s="17">
        <v>1821.1699999999983</v>
      </c>
      <c r="AN82" s="17">
        <v>902.91999999999825</v>
      </c>
      <c r="AO82" s="20">
        <f t="shared" si="12"/>
        <v>7204.619999999959</v>
      </c>
      <c r="AP82" s="20">
        <f t="shared" si="14"/>
        <v>10563.799999999934</v>
      </c>
      <c r="AQ82" s="20">
        <f t="shared" si="14"/>
        <v>4543.5400000000027</v>
      </c>
      <c r="AR82" s="20">
        <f t="shared" si="14"/>
        <v>4660.6299999999846</v>
      </c>
      <c r="AS82" s="20">
        <f t="shared" si="14"/>
        <v>1846.6800000000103</v>
      </c>
      <c r="AT82" s="20">
        <f t="shared" si="14"/>
        <v>5694.0499999999611</v>
      </c>
      <c r="AU82" s="20">
        <f t="shared" si="14"/>
        <v>5085.1799999999694</v>
      </c>
      <c r="AV82" s="20">
        <f t="shared" si="14"/>
        <v>10554.519999999986</v>
      </c>
      <c r="AW82" s="20">
        <f t="shared" si="14"/>
        <v>6768.0900000000074</v>
      </c>
      <c r="AX82" s="20">
        <f t="shared" si="14"/>
        <v>2291.16</v>
      </c>
      <c r="AY82" s="20">
        <f t="shared" si="14"/>
        <v>9488.3799999999756</v>
      </c>
      <c r="AZ82" s="20">
        <f t="shared" si="14"/>
        <v>4739.0499999999902</v>
      </c>
      <c r="BA82" s="17">
        <v>90.46</v>
      </c>
      <c r="BB82" s="17">
        <v>132.87</v>
      </c>
      <c r="BC82" s="17">
        <v>57.24</v>
      </c>
      <c r="BD82" s="17">
        <v>58.82</v>
      </c>
      <c r="BE82" s="17">
        <v>23.35</v>
      </c>
      <c r="BF82" s="17">
        <v>72.11</v>
      </c>
      <c r="BG82" s="17">
        <v>64.510000000000005</v>
      </c>
      <c r="BH82" s="17">
        <v>134.13999999999999</v>
      </c>
      <c r="BI82" s="17">
        <v>86.17</v>
      </c>
      <c r="BJ82" s="17">
        <v>29.22</v>
      </c>
      <c r="BK82" s="17">
        <v>121.23</v>
      </c>
      <c r="BL82" s="17">
        <v>60.66</v>
      </c>
      <c r="BM82" s="20">
        <f t="shared" si="13"/>
        <v>7295.079999999959</v>
      </c>
      <c r="BN82" s="20">
        <f t="shared" si="15"/>
        <v>10696.669999999935</v>
      </c>
      <c r="BO82" s="20">
        <f t="shared" si="15"/>
        <v>4600.7800000000025</v>
      </c>
      <c r="BP82" s="20">
        <f t="shared" si="15"/>
        <v>4719.4499999999844</v>
      </c>
      <c r="BQ82" s="20">
        <f t="shared" si="15"/>
        <v>1870.0300000000102</v>
      </c>
      <c r="BR82" s="20">
        <f t="shared" si="15"/>
        <v>5766.1599999999607</v>
      </c>
      <c r="BS82" s="20">
        <f t="shared" si="15"/>
        <v>5149.6899999999696</v>
      </c>
      <c r="BT82" s="20">
        <f t="shared" si="15"/>
        <v>10688.659999999985</v>
      </c>
      <c r="BU82" s="20">
        <f t="shared" si="15"/>
        <v>6854.2600000000075</v>
      </c>
      <c r="BV82" s="20">
        <f t="shared" si="15"/>
        <v>2320.3799999999997</v>
      </c>
      <c r="BW82" s="20">
        <f t="shared" si="15"/>
        <v>9609.6099999999751</v>
      </c>
      <c r="BX82" s="20">
        <f t="shared" si="15"/>
        <v>4799.70999999999</v>
      </c>
      <c r="BY82" s="17">
        <f t="shared" si="16"/>
        <v>56062.869999999806</v>
      </c>
      <c r="BZ82" s="17">
        <f t="shared" si="17"/>
        <v>2803.1399999999967</v>
      </c>
      <c r="CA82" s="17">
        <f t="shared" si="18"/>
        <v>15504.469999999976</v>
      </c>
      <c r="CB82" s="17">
        <f t="shared" si="19"/>
        <v>74370.479999999792</v>
      </c>
    </row>
    <row r="83" spans="1:80" x14ac:dyDescent="0.25">
      <c r="A83" t="str">
        <f t="shared" si="9"/>
        <v>MSCG.BCHIMP</v>
      </c>
      <c r="B83" s="1" t="s">
        <v>138</v>
      </c>
      <c r="C83" s="1" t="s">
        <v>139</v>
      </c>
      <c r="D83" s="1" t="s">
        <v>21</v>
      </c>
      <c r="E83" s="17">
        <v>-326.92000000000189</v>
      </c>
      <c r="F83" s="17">
        <v>-487.60000000000036</v>
      </c>
      <c r="G83" s="17">
        <v>-205.40999999999894</v>
      </c>
      <c r="H83" s="17">
        <v>-197.24999999999909</v>
      </c>
      <c r="I83" s="17">
        <v>-5.4500000000000171</v>
      </c>
      <c r="J83" s="17">
        <v>0</v>
      </c>
      <c r="K83" s="17">
        <v>0</v>
      </c>
      <c r="L83" s="17">
        <v>0</v>
      </c>
      <c r="M83" s="17">
        <v>0</v>
      </c>
      <c r="N83" s="17">
        <v>-4.0100000000000051</v>
      </c>
      <c r="O83" s="17">
        <v>0</v>
      </c>
      <c r="P83" s="17">
        <v>0</v>
      </c>
      <c r="Q83" s="20">
        <v>-16.350000000000023</v>
      </c>
      <c r="R83" s="20">
        <v>-24.379999999999995</v>
      </c>
      <c r="S83" s="20">
        <v>-10.269999999999982</v>
      </c>
      <c r="T83" s="20">
        <v>-9.8599999999999959</v>
      </c>
      <c r="U83" s="20">
        <v>-0.27</v>
      </c>
      <c r="V83" s="20">
        <v>0</v>
      </c>
      <c r="W83" s="20">
        <v>0</v>
      </c>
      <c r="X83" s="20">
        <v>0</v>
      </c>
      <c r="Y83" s="20">
        <v>0</v>
      </c>
      <c r="Z83" s="20">
        <v>-0.19999999999999996</v>
      </c>
      <c r="AA83" s="20">
        <v>0</v>
      </c>
      <c r="AB83" s="20">
        <v>0</v>
      </c>
      <c r="AC83" s="17">
        <v>-89.019999999999982</v>
      </c>
      <c r="AD83" s="17">
        <v>-131.63999999999987</v>
      </c>
      <c r="AE83" s="17">
        <v>-55.020000000000095</v>
      </c>
      <c r="AF83" s="17">
        <v>-52.379999999999995</v>
      </c>
      <c r="AG83" s="17">
        <v>-1.44</v>
      </c>
      <c r="AH83" s="17">
        <v>0</v>
      </c>
      <c r="AI83" s="17">
        <v>0</v>
      </c>
      <c r="AJ83" s="17">
        <v>0</v>
      </c>
      <c r="AK83" s="17">
        <v>0</v>
      </c>
      <c r="AL83" s="17">
        <v>-1.0099999999999998</v>
      </c>
      <c r="AM83" s="17">
        <v>0</v>
      </c>
      <c r="AN83" s="17">
        <v>0</v>
      </c>
      <c r="AO83" s="20">
        <f t="shared" si="12"/>
        <v>-432.2900000000019</v>
      </c>
      <c r="AP83" s="20">
        <f t="shared" si="14"/>
        <v>-643.62000000000023</v>
      </c>
      <c r="AQ83" s="20">
        <f t="shared" si="14"/>
        <v>-270.69999999999902</v>
      </c>
      <c r="AR83" s="20">
        <f t="shared" si="14"/>
        <v>-259.4899999999991</v>
      </c>
      <c r="AS83" s="20">
        <f t="shared" si="14"/>
        <v>-7.1600000000000161</v>
      </c>
      <c r="AT83" s="20">
        <f t="shared" si="14"/>
        <v>0</v>
      </c>
      <c r="AU83" s="20">
        <f t="shared" si="14"/>
        <v>0</v>
      </c>
      <c r="AV83" s="20">
        <f t="shared" si="14"/>
        <v>0</v>
      </c>
      <c r="AW83" s="20">
        <f t="shared" si="14"/>
        <v>0</v>
      </c>
      <c r="AX83" s="20">
        <f t="shared" si="14"/>
        <v>-5.2200000000000051</v>
      </c>
      <c r="AY83" s="20">
        <f t="shared" si="14"/>
        <v>0</v>
      </c>
      <c r="AZ83" s="20">
        <f t="shared" si="14"/>
        <v>0</v>
      </c>
      <c r="BA83" s="17">
        <v>-5.43</v>
      </c>
      <c r="BB83" s="17">
        <v>-8.1</v>
      </c>
      <c r="BC83" s="17">
        <v>-3.41</v>
      </c>
      <c r="BD83" s="17">
        <v>-3.27</v>
      </c>
      <c r="BE83" s="17">
        <v>-0.09</v>
      </c>
      <c r="BF83" s="17">
        <v>0</v>
      </c>
      <c r="BG83" s="17">
        <v>0</v>
      </c>
      <c r="BH83" s="17">
        <v>0</v>
      </c>
      <c r="BI83" s="17">
        <v>0</v>
      </c>
      <c r="BJ83" s="17">
        <v>-7.0000000000000007E-2</v>
      </c>
      <c r="BK83" s="17">
        <v>0</v>
      </c>
      <c r="BL83" s="17">
        <v>0</v>
      </c>
      <c r="BM83" s="20">
        <f t="shared" si="13"/>
        <v>-437.7200000000019</v>
      </c>
      <c r="BN83" s="20">
        <f t="shared" si="15"/>
        <v>-651.72000000000025</v>
      </c>
      <c r="BO83" s="20">
        <f t="shared" si="15"/>
        <v>-274.10999999999905</v>
      </c>
      <c r="BP83" s="20">
        <f t="shared" si="15"/>
        <v>-262.75999999999908</v>
      </c>
      <c r="BQ83" s="20">
        <f t="shared" si="15"/>
        <v>-7.250000000000016</v>
      </c>
      <c r="BR83" s="20">
        <f t="shared" si="15"/>
        <v>0</v>
      </c>
      <c r="BS83" s="20">
        <f t="shared" si="15"/>
        <v>0</v>
      </c>
      <c r="BT83" s="20">
        <f t="shared" si="15"/>
        <v>0</v>
      </c>
      <c r="BU83" s="20">
        <f t="shared" si="15"/>
        <v>0</v>
      </c>
      <c r="BV83" s="20">
        <f t="shared" si="15"/>
        <v>-5.2900000000000054</v>
      </c>
      <c r="BW83" s="20">
        <f t="shared" si="15"/>
        <v>0</v>
      </c>
      <c r="BX83" s="20">
        <f t="shared" si="15"/>
        <v>0</v>
      </c>
      <c r="BY83" s="17">
        <f t="shared" si="16"/>
        <v>-1226.6400000000003</v>
      </c>
      <c r="BZ83" s="17">
        <f t="shared" si="17"/>
        <v>-61.330000000000005</v>
      </c>
      <c r="CA83" s="17">
        <f t="shared" si="18"/>
        <v>-350.87999999999994</v>
      </c>
      <c r="CB83" s="17">
        <f t="shared" si="19"/>
        <v>-1638.8500000000001</v>
      </c>
    </row>
    <row r="84" spans="1:80" x14ac:dyDescent="0.25">
      <c r="A84" t="str">
        <f t="shared" si="9"/>
        <v>MSCG.SPCIMP</v>
      </c>
      <c r="B84" s="1" t="s">
        <v>138</v>
      </c>
      <c r="C84" s="1" t="s">
        <v>842</v>
      </c>
      <c r="D84" s="1" t="s">
        <v>73</v>
      </c>
      <c r="E84" s="17">
        <v>0</v>
      </c>
      <c r="F84" s="17">
        <v>0</v>
      </c>
      <c r="G84" s="17">
        <v>0</v>
      </c>
      <c r="H84" s="17">
        <v>0</v>
      </c>
      <c r="I84" s="17">
        <v>0</v>
      </c>
      <c r="J84" s="17">
        <v>8.6899999999999693</v>
      </c>
      <c r="K84" s="17">
        <v>0</v>
      </c>
      <c r="L84" s="17">
        <v>0</v>
      </c>
      <c r="M84" s="17">
        <v>0</v>
      </c>
      <c r="N84" s="17">
        <v>0</v>
      </c>
      <c r="O84" s="17">
        <v>0</v>
      </c>
      <c r="P84" s="17">
        <v>0</v>
      </c>
      <c r="Q84" s="20">
        <v>0</v>
      </c>
      <c r="R84" s="20">
        <v>0</v>
      </c>
      <c r="S84" s="20">
        <v>0</v>
      </c>
      <c r="T84" s="20">
        <v>0</v>
      </c>
      <c r="U84" s="20">
        <v>0</v>
      </c>
      <c r="V84" s="20">
        <v>0.4300000000000006</v>
      </c>
      <c r="W84" s="20">
        <v>0</v>
      </c>
      <c r="X84" s="20">
        <v>0</v>
      </c>
      <c r="Y84" s="20">
        <v>0</v>
      </c>
      <c r="Z84" s="20">
        <v>0</v>
      </c>
      <c r="AA84" s="20">
        <v>0</v>
      </c>
      <c r="AB84" s="20">
        <v>0</v>
      </c>
      <c r="AC84" s="17">
        <v>0</v>
      </c>
      <c r="AD84" s="17">
        <v>0</v>
      </c>
      <c r="AE84" s="17">
        <v>0</v>
      </c>
      <c r="AF84" s="17">
        <v>0</v>
      </c>
      <c r="AG84" s="17">
        <v>0</v>
      </c>
      <c r="AH84" s="17">
        <v>2.2699999999999996</v>
      </c>
      <c r="AI84" s="17">
        <v>0</v>
      </c>
      <c r="AJ84" s="17">
        <v>0</v>
      </c>
      <c r="AK84" s="17">
        <v>0</v>
      </c>
      <c r="AL84" s="17">
        <v>0</v>
      </c>
      <c r="AM84" s="17">
        <v>0</v>
      </c>
      <c r="AN84" s="17">
        <v>0</v>
      </c>
      <c r="AO84" s="20">
        <f t="shared" si="12"/>
        <v>0</v>
      </c>
      <c r="AP84" s="20">
        <f t="shared" si="14"/>
        <v>0</v>
      </c>
      <c r="AQ84" s="20">
        <f t="shared" si="14"/>
        <v>0</v>
      </c>
      <c r="AR84" s="20">
        <f t="shared" si="14"/>
        <v>0</v>
      </c>
      <c r="AS84" s="20">
        <f t="shared" si="14"/>
        <v>0</v>
      </c>
      <c r="AT84" s="20">
        <f t="shared" si="14"/>
        <v>11.389999999999969</v>
      </c>
      <c r="AU84" s="20">
        <f t="shared" si="14"/>
        <v>0</v>
      </c>
      <c r="AV84" s="20">
        <f t="shared" si="14"/>
        <v>0</v>
      </c>
      <c r="AW84" s="20">
        <f t="shared" si="14"/>
        <v>0</v>
      </c>
      <c r="AX84" s="20">
        <f t="shared" si="14"/>
        <v>0</v>
      </c>
      <c r="AY84" s="20">
        <f t="shared" si="14"/>
        <v>0</v>
      </c>
      <c r="AZ84" s="20">
        <f t="shared" si="14"/>
        <v>0</v>
      </c>
      <c r="BA84" s="17">
        <v>0</v>
      </c>
      <c r="BB84" s="17">
        <v>0</v>
      </c>
      <c r="BC84" s="17">
        <v>0</v>
      </c>
      <c r="BD84" s="17">
        <v>0</v>
      </c>
      <c r="BE84" s="17">
        <v>0</v>
      </c>
      <c r="BF84" s="17">
        <v>0.14000000000000001</v>
      </c>
      <c r="BG84" s="17">
        <v>0</v>
      </c>
      <c r="BH84" s="17">
        <v>0</v>
      </c>
      <c r="BI84" s="17">
        <v>0</v>
      </c>
      <c r="BJ84" s="17">
        <v>0</v>
      </c>
      <c r="BK84" s="17">
        <v>0</v>
      </c>
      <c r="BL84" s="17">
        <v>0</v>
      </c>
      <c r="BM84" s="20">
        <f t="shared" si="13"/>
        <v>0</v>
      </c>
      <c r="BN84" s="20">
        <f t="shared" si="15"/>
        <v>0</v>
      </c>
      <c r="BO84" s="20">
        <f t="shared" si="15"/>
        <v>0</v>
      </c>
      <c r="BP84" s="20">
        <f t="shared" si="15"/>
        <v>0</v>
      </c>
      <c r="BQ84" s="20">
        <f t="shared" si="15"/>
        <v>0</v>
      </c>
      <c r="BR84" s="20">
        <f t="shared" si="15"/>
        <v>11.529999999999969</v>
      </c>
      <c r="BS84" s="20">
        <f t="shared" si="15"/>
        <v>0</v>
      </c>
      <c r="BT84" s="20">
        <f t="shared" si="15"/>
        <v>0</v>
      </c>
      <c r="BU84" s="20">
        <f t="shared" si="15"/>
        <v>0</v>
      </c>
      <c r="BV84" s="20">
        <f t="shared" si="15"/>
        <v>0</v>
      </c>
      <c r="BW84" s="20">
        <f t="shared" si="15"/>
        <v>0</v>
      </c>
      <c r="BX84" s="20">
        <f t="shared" si="15"/>
        <v>0</v>
      </c>
      <c r="BY84" s="17">
        <f t="shared" si="16"/>
        <v>8.6899999999999693</v>
      </c>
      <c r="BZ84" s="17">
        <f t="shared" si="17"/>
        <v>0.4300000000000006</v>
      </c>
      <c r="CA84" s="17">
        <f t="shared" si="18"/>
        <v>2.4099999999999997</v>
      </c>
      <c r="CB84" s="17">
        <f t="shared" si="19"/>
        <v>11.529999999999969</v>
      </c>
    </row>
    <row r="85" spans="1:80" x14ac:dyDescent="0.25">
      <c r="A85" t="str">
        <f t="shared" si="9"/>
        <v>MSCG.BCHEXP</v>
      </c>
      <c r="B85" s="1" t="s">
        <v>138</v>
      </c>
      <c r="C85" s="1" t="s">
        <v>822</v>
      </c>
      <c r="D85" s="1" t="s">
        <v>28</v>
      </c>
      <c r="E85" s="17">
        <v>7.32000000000005</v>
      </c>
      <c r="F85" s="17">
        <v>0</v>
      </c>
      <c r="G85" s="17">
        <v>0</v>
      </c>
      <c r="H85" s="17">
        <v>0</v>
      </c>
      <c r="I85" s="17">
        <v>0</v>
      </c>
      <c r="J85" s="17">
        <v>4.0000000000000036E-2</v>
      </c>
      <c r="K85" s="17">
        <v>5.1399999999999864</v>
      </c>
      <c r="L85" s="17">
        <v>0</v>
      </c>
      <c r="M85" s="17">
        <v>0</v>
      </c>
      <c r="N85" s="17">
        <v>0</v>
      </c>
      <c r="O85" s="17">
        <v>0</v>
      </c>
      <c r="P85" s="17">
        <v>0</v>
      </c>
      <c r="Q85" s="20">
        <v>0.37000000000000011</v>
      </c>
      <c r="R85" s="20">
        <v>0</v>
      </c>
      <c r="S85" s="20">
        <v>0</v>
      </c>
      <c r="T85" s="20">
        <v>0</v>
      </c>
      <c r="U85" s="20">
        <v>0</v>
      </c>
      <c r="V85" s="20">
        <v>0</v>
      </c>
      <c r="W85" s="20">
        <v>0.26000000000000023</v>
      </c>
      <c r="X85" s="20">
        <v>0</v>
      </c>
      <c r="Y85" s="20">
        <v>0</v>
      </c>
      <c r="Z85" s="20">
        <v>0</v>
      </c>
      <c r="AA85" s="20">
        <v>0</v>
      </c>
      <c r="AB85" s="20">
        <v>0</v>
      </c>
      <c r="AC85" s="17">
        <v>2</v>
      </c>
      <c r="AD85" s="17">
        <v>0</v>
      </c>
      <c r="AE85" s="17">
        <v>0</v>
      </c>
      <c r="AF85" s="17">
        <v>0</v>
      </c>
      <c r="AG85" s="17">
        <v>0</v>
      </c>
      <c r="AH85" s="17">
        <v>9.9999999999998979E-3</v>
      </c>
      <c r="AI85" s="17">
        <v>1.33</v>
      </c>
      <c r="AJ85" s="17">
        <v>0</v>
      </c>
      <c r="AK85" s="17">
        <v>0</v>
      </c>
      <c r="AL85" s="17">
        <v>0</v>
      </c>
      <c r="AM85" s="17">
        <v>0</v>
      </c>
      <c r="AN85" s="17">
        <v>0</v>
      </c>
      <c r="AO85" s="20">
        <f t="shared" si="12"/>
        <v>9.690000000000051</v>
      </c>
      <c r="AP85" s="20">
        <f t="shared" si="14"/>
        <v>0</v>
      </c>
      <c r="AQ85" s="20">
        <f t="shared" si="14"/>
        <v>0</v>
      </c>
      <c r="AR85" s="20">
        <f t="shared" si="14"/>
        <v>0</v>
      </c>
      <c r="AS85" s="20">
        <f t="shared" si="14"/>
        <v>0</v>
      </c>
      <c r="AT85" s="20">
        <f t="shared" si="14"/>
        <v>4.9999999999999933E-2</v>
      </c>
      <c r="AU85" s="20">
        <f t="shared" si="14"/>
        <v>6.7299999999999862</v>
      </c>
      <c r="AV85" s="20">
        <f t="shared" si="14"/>
        <v>0</v>
      </c>
      <c r="AW85" s="20">
        <f t="shared" si="14"/>
        <v>0</v>
      </c>
      <c r="AX85" s="20">
        <f t="shared" si="14"/>
        <v>0</v>
      </c>
      <c r="AY85" s="20">
        <f t="shared" si="14"/>
        <v>0</v>
      </c>
      <c r="AZ85" s="20">
        <f t="shared" si="14"/>
        <v>0</v>
      </c>
      <c r="BA85" s="17">
        <v>0.12</v>
      </c>
      <c r="BB85" s="17">
        <v>0</v>
      </c>
      <c r="BC85" s="17">
        <v>0</v>
      </c>
      <c r="BD85" s="17">
        <v>0</v>
      </c>
      <c r="BE85" s="17">
        <v>0</v>
      </c>
      <c r="BF85" s="17">
        <v>0</v>
      </c>
      <c r="BG85" s="17">
        <v>0.09</v>
      </c>
      <c r="BH85" s="17">
        <v>0</v>
      </c>
      <c r="BI85" s="17">
        <v>0</v>
      </c>
      <c r="BJ85" s="17">
        <v>0</v>
      </c>
      <c r="BK85" s="17">
        <v>0</v>
      </c>
      <c r="BL85" s="17">
        <v>0</v>
      </c>
      <c r="BM85" s="20">
        <f t="shared" si="13"/>
        <v>9.8100000000000502</v>
      </c>
      <c r="BN85" s="20">
        <f t="shared" si="15"/>
        <v>0</v>
      </c>
      <c r="BO85" s="20">
        <f t="shared" si="15"/>
        <v>0</v>
      </c>
      <c r="BP85" s="20">
        <f t="shared" si="15"/>
        <v>0</v>
      </c>
      <c r="BQ85" s="20">
        <f t="shared" si="15"/>
        <v>0</v>
      </c>
      <c r="BR85" s="20">
        <f t="shared" si="15"/>
        <v>4.9999999999999933E-2</v>
      </c>
      <c r="BS85" s="20">
        <f t="shared" si="15"/>
        <v>6.8199999999999861</v>
      </c>
      <c r="BT85" s="20">
        <f t="shared" si="15"/>
        <v>0</v>
      </c>
      <c r="BU85" s="20">
        <f t="shared" si="15"/>
        <v>0</v>
      </c>
      <c r="BV85" s="20">
        <f t="shared" si="15"/>
        <v>0</v>
      </c>
      <c r="BW85" s="20">
        <f t="shared" si="15"/>
        <v>0</v>
      </c>
      <c r="BX85" s="20">
        <f t="shared" si="15"/>
        <v>0</v>
      </c>
      <c r="BY85" s="17">
        <f t="shared" si="16"/>
        <v>12.500000000000036</v>
      </c>
      <c r="BZ85" s="17">
        <f t="shared" si="17"/>
        <v>0.63000000000000034</v>
      </c>
      <c r="CA85" s="17">
        <f t="shared" si="18"/>
        <v>3.55</v>
      </c>
      <c r="CB85" s="17">
        <f t="shared" si="19"/>
        <v>16.680000000000035</v>
      </c>
    </row>
    <row r="86" spans="1:80" x14ac:dyDescent="0.25">
      <c r="A86" t="str">
        <f t="shared" si="9"/>
        <v>GPWF.NEP1</v>
      </c>
      <c r="B86" s="1" t="s">
        <v>140</v>
      </c>
      <c r="C86" s="1" t="s">
        <v>141</v>
      </c>
      <c r="D86" s="1" t="s">
        <v>141</v>
      </c>
      <c r="E86" s="17">
        <v>257</v>
      </c>
      <c r="F86" s="17">
        <v>1294.6900000000023</v>
      </c>
      <c r="G86" s="17">
        <v>480.45000000000073</v>
      </c>
      <c r="H86" s="17">
        <v>762.51000000000204</v>
      </c>
      <c r="I86" s="17">
        <v>417.88999999999578</v>
      </c>
      <c r="J86" s="17">
        <v>587.98999999999796</v>
      </c>
      <c r="K86" s="17">
        <v>284.15999999999804</v>
      </c>
      <c r="L86" s="17">
        <v>867.87999999999738</v>
      </c>
      <c r="M86" s="17">
        <v>833.08000000000175</v>
      </c>
      <c r="N86" s="17">
        <v>1058.3699999999953</v>
      </c>
      <c r="O86" s="17">
        <v>2070.809999999994</v>
      </c>
      <c r="P86" s="17">
        <v>1004.1199999999953</v>
      </c>
      <c r="Q86" s="20">
        <v>12.850000000000023</v>
      </c>
      <c r="R86" s="20">
        <v>64.729999999999791</v>
      </c>
      <c r="S86" s="20">
        <v>24.019999999999982</v>
      </c>
      <c r="T86" s="20">
        <v>38.120000000000005</v>
      </c>
      <c r="U86" s="20">
        <v>20.900000000000034</v>
      </c>
      <c r="V86" s="20">
        <v>29.399999999999977</v>
      </c>
      <c r="W86" s="20">
        <v>14.199999999999989</v>
      </c>
      <c r="X86" s="20">
        <v>43.399999999999977</v>
      </c>
      <c r="Y86" s="20">
        <v>41.660000000000025</v>
      </c>
      <c r="Z86" s="20">
        <v>52.920000000000073</v>
      </c>
      <c r="AA86" s="20">
        <v>103.54000000000019</v>
      </c>
      <c r="AB86" s="20">
        <v>50.200000000000045</v>
      </c>
      <c r="AC86" s="17">
        <v>69.980000000000018</v>
      </c>
      <c r="AD86" s="17">
        <v>349.52999999999884</v>
      </c>
      <c r="AE86" s="17">
        <v>128.69000000000051</v>
      </c>
      <c r="AF86" s="17">
        <v>202.46000000000004</v>
      </c>
      <c r="AG86" s="17">
        <v>110.01000000000022</v>
      </c>
      <c r="AH86" s="17">
        <v>153.42999999999984</v>
      </c>
      <c r="AI86" s="17">
        <v>73.5</v>
      </c>
      <c r="AJ86" s="17">
        <v>222.4699999999998</v>
      </c>
      <c r="AK86" s="17">
        <v>211.59999999999991</v>
      </c>
      <c r="AL86" s="17">
        <v>266.44000000000005</v>
      </c>
      <c r="AM86" s="17">
        <v>516.46999999999935</v>
      </c>
      <c r="AN86" s="17">
        <v>248.15999999999985</v>
      </c>
      <c r="AO86" s="20">
        <f t="shared" si="12"/>
        <v>339.83000000000004</v>
      </c>
      <c r="AP86" s="20">
        <f t="shared" si="14"/>
        <v>1708.950000000001</v>
      </c>
      <c r="AQ86" s="20">
        <f t="shared" si="14"/>
        <v>633.16000000000122</v>
      </c>
      <c r="AR86" s="20">
        <f t="shared" si="14"/>
        <v>1003.0900000000021</v>
      </c>
      <c r="AS86" s="20">
        <f t="shared" si="14"/>
        <v>548.79999999999609</v>
      </c>
      <c r="AT86" s="20">
        <f t="shared" si="14"/>
        <v>770.81999999999778</v>
      </c>
      <c r="AU86" s="20">
        <f t="shared" si="14"/>
        <v>371.85999999999802</v>
      </c>
      <c r="AV86" s="20">
        <f t="shared" si="14"/>
        <v>1133.7499999999973</v>
      </c>
      <c r="AW86" s="20">
        <f t="shared" si="14"/>
        <v>1086.3400000000017</v>
      </c>
      <c r="AX86" s="20">
        <f t="shared" si="14"/>
        <v>1377.7299999999955</v>
      </c>
      <c r="AY86" s="20">
        <f t="shared" si="14"/>
        <v>2690.8199999999933</v>
      </c>
      <c r="AZ86" s="20">
        <f t="shared" si="14"/>
        <v>1302.4799999999952</v>
      </c>
      <c r="BA86" s="17">
        <v>4.2699999999999996</v>
      </c>
      <c r="BB86" s="17">
        <v>21.5</v>
      </c>
      <c r="BC86" s="17">
        <v>7.98</v>
      </c>
      <c r="BD86" s="17">
        <v>12.66</v>
      </c>
      <c r="BE86" s="17">
        <v>6.94</v>
      </c>
      <c r="BF86" s="17">
        <v>9.76</v>
      </c>
      <c r="BG86" s="17">
        <v>4.72</v>
      </c>
      <c r="BH86" s="17">
        <v>14.41</v>
      </c>
      <c r="BI86" s="17">
        <v>13.83</v>
      </c>
      <c r="BJ86" s="17">
        <v>17.57</v>
      </c>
      <c r="BK86" s="17">
        <v>34.380000000000003</v>
      </c>
      <c r="BL86" s="17">
        <v>16.670000000000002</v>
      </c>
      <c r="BM86" s="20">
        <f t="shared" si="13"/>
        <v>344.1</v>
      </c>
      <c r="BN86" s="20">
        <f t="shared" si="15"/>
        <v>1730.450000000001</v>
      </c>
      <c r="BO86" s="20">
        <f t="shared" si="15"/>
        <v>641.14000000000124</v>
      </c>
      <c r="BP86" s="20">
        <f t="shared" si="15"/>
        <v>1015.750000000002</v>
      </c>
      <c r="BQ86" s="20">
        <f t="shared" si="15"/>
        <v>555.73999999999614</v>
      </c>
      <c r="BR86" s="20">
        <f t="shared" si="15"/>
        <v>780.57999999999777</v>
      </c>
      <c r="BS86" s="20">
        <f t="shared" si="15"/>
        <v>376.57999999999805</v>
      </c>
      <c r="BT86" s="20">
        <f t="shared" si="15"/>
        <v>1148.1599999999974</v>
      </c>
      <c r="BU86" s="20">
        <f t="shared" si="15"/>
        <v>1100.1700000000017</v>
      </c>
      <c r="BV86" s="20">
        <f t="shared" si="15"/>
        <v>1395.2999999999954</v>
      </c>
      <c r="BW86" s="20">
        <f t="shared" si="15"/>
        <v>2725.1999999999935</v>
      </c>
      <c r="BX86" s="20">
        <f t="shared" si="15"/>
        <v>1319.1499999999953</v>
      </c>
      <c r="BY86" s="17">
        <f t="shared" si="16"/>
        <v>9918.9499999999807</v>
      </c>
      <c r="BZ86" s="17">
        <f t="shared" si="17"/>
        <v>495.94000000000011</v>
      </c>
      <c r="CA86" s="17">
        <f t="shared" si="18"/>
        <v>2717.4299999999985</v>
      </c>
      <c r="CB86" s="17">
        <f t="shared" si="19"/>
        <v>13132.31999999998</v>
      </c>
    </row>
    <row r="87" spans="1:80" x14ac:dyDescent="0.25">
      <c r="A87" t="str">
        <f t="shared" si="9"/>
        <v>APNC.NOVAGEN15M</v>
      </c>
      <c r="B87" s="1" t="s">
        <v>142</v>
      </c>
      <c r="C87" s="1" t="s">
        <v>143</v>
      </c>
      <c r="D87" s="1" t="s">
        <v>143</v>
      </c>
      <c r="E87" s="17">
        <v>902.07000000000698</v>
      </c>
      <c r="F87" s="17">
        <v>1459.1900000000023</v>
      </c>
      <c r="G87" s="17">
        <v>478.98000000001048</v>
      </c>
      <c r="H87" s="17">
        <v>474.55000000000291</v>
      </c>
      <c r="I87" s="17">
        <v>50.990000000001601</v>
      </c>
      <c r="J87" s="17">
        <v>749.58999999999651</v>
      </c>
      <c r="K87" s="17">
        <v>594.08000000000175</v>
      </c>
      <c r="L87" s="17">
        <v>1473.8499999999767</v>
      </c>
      <c r="M87" s="17">
        <v>1005.7799999999988</v>
      </c>
      <c r="N87" s="17">
        <v>781.89999999999418</v>
      </c>
      <c r="O87" s="17">
        <v>1106.1300000000047</v>
      </c>
      <c r="P87" s="17">
        <v>623.60000000000582</v>
      </c>
      <c r="Q87" s="20">
        <v>45.1099999999999</v>
      </c>
      <c r="R87" s="20">
        <v>72.960000000000264</v>
      </c>
      <c r="S87" s="20">
        <v>23.949999999999932</v>
      </c>
      <c r="T87" s="20">
        <v>23.730000000000018</v>
      </c>
      <c r="U87" s="20">
        <v>2.5499999999999972</v>
      </c>
      <c r="V87" s="20">
        <v>37.480000000000018</v>
      </c>
      <c r="W87" s="20">
        <v>29.699999999999818</v>
      </c>
      <c r="X87" s="20">
        <v>73.699999999999818</v>
      </c>
      <c r="Y87" s="20">
        <v>50.289999999999964</v>
      </c>
      <c r="Z87" s="20">
        <v>39.089999999999918</v>
      </c>
      <c r="AA87" s="20">
        <v>55.300000000000182</v>
      </c>
      <c r="AB87" s="20">
        <v>31.179999999999836</v>
      </c>
      <c r="AC87" s="17">
        <v>245.64000000000033</v>
      </c>
      <c r="AD87" s="17">
        <v>393.94000000000051</v>
      </c>
      <c r="AE87" s="17">
        <v>128.30000000000018</v>
      </c>
      <c r="AF87" s="17">
        <v>126.01000000000022</v>
      </c>
      <c r="AG87" s="17">
        <v>13.420000000000016</v>
      </c>
      <c r="AH87" s="17">
        <v>195.59000000000015</v>
      </c>
      <c r="AI87" s="17">
        <v>153.67000000000007</v>
      </c>
      <c r="AJ87" s="17">
        <v>377.80000000000291</v>
      </c>
      <c r="AK87" s="17">
        <v>255.45999999999913</v>
      </c>
      <c r="AL87" s="17">
        <v>196.82999999999993</v>
      </c>
      <c r="AM87" s="17">
        <v>275.86999999999898</v>
      </c>
      <c r="AN87" s="17">
        <v>154.11999999999989</v>
      </c>
      <c r="AO87" s="20">
        <f t="shared" si="12"/>
        <v>1192.8200000000072</v>
      </c>
      <c r="AP87" s="20">
        <f t="shared" si="14"/>
        <v>1926.0900000000031</v>
      </c>
      <c r="AQ87" s="20">
        <f t="shared" si="14"/>
        <v>631.23000000001059</v>
      </c>
      <c r="AR87" s="20">
        <f t="shared" si="14"/>
        <v>624.29000000000315</v>
      </c>
      <c r="AS87" s="20">
        <f t="shared" si="14"/>
        <v>66.960000000001614</v>
      </c>
      <c r="AT87" s="20">
        <f t="shared" si="14"/>
        <v>982.65999999999667</v>
      </c>
      <c r="AU87" s="20">
        <f t="shared" si="14"/>
        <v>777.45000000000164</v>
      </c>
      <c r="AV87" s="20">
        <f t="shared" si="14"/>
        <v>1925.3499999999794</v>
      </c>
      <c r="AW87" s="20">
        <f t="shared" si="14"/>
        <v>1311.5299999999979</v>
      </c>
      <c r="AX87" s="20">
        <f t="shared" si="14"/>
        <v>1017.819999999994</v>
      </c>
      <c r="AY87" s="20">
        <f t="shared" si="14"/>
        <v>1437.3000000000038</v>
      </c>
      <c r="AZ87" s="20">
        <f t="shared" si="14"/>
        <v>808.90000000000555</v>
      </c>
      <c r="BA87" s="17">
        <v>14.98</v>
      </c>
      <c r="BB87" s="17">
        <v>24.23</v>
      </c>
      <c r="BC87" s="17">
        <v>7.95</v>
      </c>
      <c r="BD87" s="17">
        <v>7.88</v>
      </c>
      <c r="BE87" s="17">
        <v>0.85</v>
      </c>
      <c r="BF87" s="17">
        <v>12.45</v>
      </c>
      <c r="BG87" s="17">
        <v>9.86</v>
      </c>
      <c r="BH87" s="17">
        <v>24.47</v>
      </c>
      <c r="BI87" s="17">
        <v>16.7</v>
      </c>
      <c r="BJ87" s="17">
        <v>12.98</v>
      </c>
      <c r="BK87" s="17">
        <v>18.36</v>
      </c>
      <c r="BL87" s="17">
        <v>10.35</v>
      </c>
      <c r="BM87" s="20">
        <f t="shared" si="13"/>
        <v>1207.8000000000072</v>
      </c>
      <c r="BN87" s="20">
        <f t="shared" si="15"/>
        <v>1950.3200000000031</v>
      </c>
      <c r="BO87" s="20">
        <f t="shared" si="15"/>
        <v>639.18000000001064</v>
      </c>
      <c r="BP87" s="20">
        <f t="shared" si="15"/>
        <v>632.17000000000314</v>
      </c>
      <c r="BQ87" s="20">
        <f t="shared" si="15"/>
        <v>67.810000000001608</v>
      </c>
      <c r="BR87" s="20">
        <f t="shared" si="15"/>
        <v>995.10999999999672</v>
      </c>
      <c r="BS87" s="20">
        <f t="shared" si="15"/>
        <v>787.31000000000165</v>
      </c>
      <c r="BT87" s="20">
        <f t="shared" si="15"/>
        <v>1949.8199999999795</v>
      </c>
      <c r="BU87" s="20">
        <f t="shared" si="15"/>
        <v>1328.229999999998</v>
      </c>
      <c r="BV87" s="20">
        <f t="shared" si="15"/>
        <v>1030.799999999994</v>
      </c>
      <c r="BW87" s="20">
        <f t="shared" si="15"/>
        <v>1455.6600000000037</v>
      </c>
      <c r="BX87" s="20">
        <f t="shared" si="15"/>
        <v>819.25000000000557</v>
      </c>
      <c r="BY87" s="17">
        <f t="shared" si="16"/>
        <v>9700.7100000000028</v>
      </c>
      <c r="BZ87" s="17">
        <f t="shared" si="17"/>
        <v>485.03999999999968</v>
      </c>
      <c r="CA87" s="17">
        <f t="shared" si="18"/>
        <v>2677.7100000000019</v>
      </c>
      <c r="CB87" s="17">
        <f t="shared" si="19"/>
        <v>12863.460000000003</v>
      </c>
    </row>
    <row r="88" spans="1:80" x14ac:dyDescent="0.25">
      <c r="A88" t="str">
        <f t="shared" si="9"/>
        <v>NPC.NPC1</v>
      </c>
      <c r="B88" s="1" t="s">
        <v>144</v>
      </c>
      <c r="C88" s="1" t="s">
        <v>145</v>
      </c>
      <c r="D88" s="1" t="s">
        <v>145</v>
      </c>
      <c r="E88" s="17">
        <v>24.879999999997381</v>
      </c>
      <c r="F88" s="17">
        <v>29.709999999999127</v>
      </c>
      <c r="G88" s="17">
        <v>6.25</v>
      </c>
      <c r="H88" s="17">
        <v>5.8699999999989814</v>
      </c>
      <c r="I88" s="17">
        <v>1.8000000000001819</v>
      </c>
      <c r="J88" s="17">
        <v>3.7400000000006912</v>
      </c>
      <c r="K88" s="17">
        <v>0.71000000000003638</v>
      </c>
      <c r="L88" s="17">
        <v>34.69999999999709</v>
      </c>
      <c r="M88" s="17">
        <v>5.3500000000003638</v>
      </c>
      <c r="N88" s="17">
        <v>2.430000000000291</v>
      </c>
      <c r="O88" s="17">
        <v>11.730000000001382</v>
      </c>
      <c r="P88" s="17">
        <v>1.5699999999999363</v>
      </c>
      <c r="Q88" s="20">
        <v>1.2400000000000091</v>
      </c>
      <c r="R88" s="20">
        <v>1.4900000000000091</v>
      </c>
      <c r="S88" s="20">
        <v>0.31000000000000227</v>
      </c>
      <c r="T88" s="20">
        <v>0.28999999999999204</v>
      </c>
      <c r="U88" s="20">
        <v>9.0000000000003411E-2</v>
      </c>
      <c r="V88" s="20">
        <v>0.18999999999999773</v>
      </c>
      <c r="W88" s="20">
        <v>3.0000000000001137E-2</v>
      </c>
      <c r="X88" s="20">
        <v>1.7299999999997908</v>
      </c>
      <c r="Y88" s="20">
        <v>0.26999999999998181</v>
      </c>
      <c r="Z88" s="20">
        <v>0.12999999999999545</v>
      </c>
      <c r="AA88" s="20">
        <v>0.58999999999997499</v>
      </c>
      <c r="AB88" s="20">
        <v>7.9999999999998295E-2</v>
      </c>
      <c r="AC88" s="17">
        <v>6.7700000000004366</v>
      </c>
      <c r="AD88" s="17">
        <v>8.0200000000004366</v>
      </c>
      <c r="AE88" s="17">
        <v>1.6800000000000637</v>
      </c>
      <c r="AF88" s="17">
        <v>1.5599999999999454</v>
      </c>
      <c r="AG88" s="17">
        <v>0.47000000000002728</v>
      </c>
      <c r="AH88" s="17">
        <v>0.97000000000002728</v>
      </c>
      <c r="AI88" s="17">
        <v>0.18999999999999773</v>
      </c>
      <c r="AJ88" s="17">
        <v>8.8900000000003274</v>
      </c>
      <c r="AK88" s="17">
        <v>1.3600000000001273</v>
      </c>
      <c r="AL88" s="17">
        <v>0.61000000000001364</v>
      </c>
      <c r="AM88" s="17">
        <v>2.9200000000000728</v>
      </c>
      <c r="AN88" s="17">
        <v>0.3900000000000432</v>
      </c>
      <c r="AO88" s="20">
        <f t="shared" si="12"/>
        <v>32.889999999997826</v>
      </c>
      <c r="AP88" s="20">
        <f t="shared" si="14"/>
        <v>39.219999999999573</v>
      </c>
      <c r="AQ88" s="20">
        <f t="shared" si="14"/>
        <v>8.2400000000000659</v>
      </c>
      <c r="AR88" s="20">
        <f t="shared" si="14"/>
        <v>7.7199999999989188</v>
      </c>
      <c r="AS88" s="20">
        <f t="shared" si="14"/>
        <v>2.3600000000002126</v>
      </c>
      <c r="AT88" s="20">
        <f t="shared" si="14"/>
        <v>4.9000000000007162</v>
      </c>
      <c r="AU88" s="20">
        <f t="shared" si="14"/>
        <v>0.93000000000003524</v>
      </c>
      <c r="AV88" s="20">
        <f t="shared" si="14"/>
        <v>45.319999999997208</v>
      </c>
      <c r="AW88" s="20">
        <f t="shared" si="14"/>
        <v>6.9800000000004729</v>
      </c>
      <c r="AX88" s="20">
        <f t="shared" si="14"/>
        <v>3.1700000000003001</v>
      </c>
      <c r="AY88" s="20">
        <f t="shared" si="14"/>
        <v>15.24000000000143</v>
      </c>
      <c r="AZ88" s="20">
        <f t="shared" si="14"/>
        <v>2.0399999999999778</v>
      </c>
      <c r="BA88" s="17">
        <v>0.41</v>
      </c>
      <c r="BB88" s="17">
        <v>0.49</v>
      </c>
      <c r="BC88" s="17">
        <v>0.1</v>
      </c>
      <c r="BD88" s="17">
        <v>0.1</v>
      </c>
      <c r="BE88" s="17">
        <v>0.03</v>
      </c>
      <c r="BF88" s="17">
        <v>0.06</v>
      </c>
      <c r="BG88" s="17">
        <v>0.01</v>
      </c>
      <c r="BH88" s="17">
        <v>0.57999999999999996</v>
      </c>
      <c r="BI88" s="17">
        <v>0.09</v>
      </c>
      <c r="BJ88" s="17">
        <v>0.04</v>
      </c>
      <c r="BK88" s="17">
        <v>0.19</v>
      </c>
      <c r="BL88" s="17">
        <v>0.03</v>
      </c>
      <c r="BM88" s="20">
        <f t="shared" si="13"/>
        <v>33.299999999997823</v>
      </c>
      <c r="BN88" s="20">
        <f t="shared" si="15"/>
        <v>39.709999999999575</v>
      </c>
      <c r="BO88" s="20">
        <f t="shared" si="15"/>
        <v>8.3400000000000656</v>
      </c>
      <c r="BP88" s="20">
        <f t="shared" si="15"/>
        <v>7.8199999999989185</v>
      </c>
      <c r="BQ88" s="20">
        <f t="shared" si="15"/>
        <v>2.3900000000002124</v>
      </c>
      <c r="BR88" s="20">
        <f t="shared" si="15"/>
        <v>4.9600000000007158</v>
      </c>
      <c r="BS88" s="20">
        <f t="shared" si="15"/>
        <v>0.94000000000003525</v>
      </c>
      <c r="BT88" s="20">
        <f t="shared" si="15"/>
        <v>45.899999999997206</v>
      </c>
      <c r="BU88" s="20">
        <f t="shared" si="15"/>
        <v>7.0700000000004728</v>
      </c>
      <c r="BV88" s="20">
        <f t="shared" si="15"/>
        <v>3.2100000000003002</v>
      </c>
      <c r="BW88" s="20">
        <f t="shared" si="15"/>
        <v>15.43000000000143</v>
      </c>
      <c r="BX88" s="20">
        <f t="shared" si="15"/>
        <v>2.0699999999999776</v>
      </c>
      <c r="BY88" s="17">
        <f t="shared" si="16"/>
        <v>128.73999999999546</v>
      </c>
      <c r="BZ88" s="17">
        <f t="shared" si="17"/>
        <v>6.4399999999997561</v>
      </c>
      <c r="CA88" s="17">
        <f t="shared" si="18"/>
        <v>35.960000000001521</v>
      </c>
      <c r="CB88" s="17">
        <f t="shared" si="19"/>
        <v>171.13999999999672</v>
      </c>
    </row>
    <row r="89" spans="1:80" x14ac:dyDescent="0.25">
      <c r="A89" t="str">
        <f t="shared" si="9"/>
        <v>GPI.NPP1</v>
      </c>
      <c r="B89" s="1" t="s">
        <v>146</v>
      </c>
      <c r="C89" s="1" t="s">
        <v>147</v>
      </c>
      <c r="D89" s="1" t="s">
        <v>147</v>
      </c>
      <c r="E89" s="17">
        <v>346.0800000000163</v>
      </c>
      <c r="F89" s="17">
        <v>523.69999999995343</v>
      </c>
      <c r="G89" s="17">
        <v>132.63000000000466</v>
      </c>
      <c r="H89" s="17">
        <v>174.27999999999884</v>
      </c>
      <c r="I89" s="17">
        <v>40.600000000005821</v>
      </c>
      <c r="J89" s="17">
        <v>270.0800000000163</v>
      </c>
      <c r="K89" s="17">
        <v>203.48000000001048</v>
      </c>
      <c r="L89" s="17">
        <v>587.11999999999534</v>
      </c>
      <c r="M89" s="17">
        <v>351.38000000000466</v>
      </c>
      <c r="N89" s="17">
        <v>294.46000000002095</v>
      </c>
      <c r="O89" s="17">
        <v>456.11000000010245</v>
      </c>
      <c r="P89" s="17">
        <v>162.70000000001164</v>
      </c>
      <c r="Q89" s="20">
        <v>17.309999999999491</v>
      </c>
      <c r="R89" s="20">
        <v>26.180000000000291</v>
      </c>
      <c r="S89" s="20">
        <v>6.6300000000001091</v>
      </c>
      <c r="T89" s="20">
        <v>8.7100000000000364</v>
      </c>
      <c r="U89" s="20">
        <v>2.0300000000002001</v>
      </c>
      <c r="V89" s="20">
        <v>13.510000000000218</v>
      </c>
      <c r="W89" s="20">
        <v>10.180000000000291</v>
      </c>
      <c r="X89" s="20">
        <v>29.359999999996944</v>
      </c>
      <c r="Y89" s="20">
        <v>17.569999999999709</v>
      </c>
      <c r="Z89" s="20">
        <v>14.730000000001382</v>
      </c>
      <c r="AA89" s="20">
        <v>22.809999999997672</v>
      </c>
      <c r="AB89" s="20">
        <v>8.1300000000001091</v>
      </c>
      <c r="AC89" s="17">
        <v>94.240000000005239</v>
      </c>
      <c r="AD89" s="17">
        <v>141.38999999999942</v>
      </c>
      <c r="AE89" s="17">
        <v>35.520000000000437</v>
      </c>
      <c r="AF89" s="17">
        <v>46.279999999998836</v>
      </c>
      <c r="AG89" s="17">
        <v>10.690000000000509</v>
      </c>
      <c r="AH89" s="17">
        <v>70.470000000001164</v>
      </c>
      <c r="AI89" s="17">
        <v>52.629999999997381</v>
      </c>
      <c r="AJ89" s="17">
        <v>150.5</v>
      </c>
      <c r="AK89" s="17">
        <v>89.25</v>
      </c>
      <c r="AL89" s="17">
        <v>74.130000000004657</v>
      </c>
      <c r="AM89" s="17">
        <v>113.75</v>
      </c>
      <c r="AN89" s="17">
        <v>40.209999999999127</v>
      </c>
      <c r="AO89" s="20">
        <f t="shared" si="12"/>
        <v>457.63000000002103</v>
      </c>
      <c r="AP89" s="20">
        <f t="shared" si="14"/>
        <v>691.26999999995314</v>
      </c>
      <c r="AQ89" s="20">
        <f t="shared" si="14"/>
        <v>174.7800000000052</v>
      </c>
      <c r="AR89" s="20">
        <f t="shared" si="14"/>
        <v>229.26999999999771</v>
      </c>
      <c r="AS89" s="20">
        <f t="shared" si="14"/>
        <v>53.32000000000653</v>
      </c>
      <c r="AT89" s="20">
        <f t="shared" si="14"/>
        <v>354.06000000001768</v>
      </c>
      <c r="AU89" s="20">
        <f t="shared" si="14"/>
        <v>266.29000000000815</v>
      </c>
      <c r="AV89" s="20">
        <f t="shared" si="14"/>
        <v>766.97999999999229</v>
      </c>
      <c r="AW89" s="20">
        <f t="shared" si="14"/>
        <v>458.20000000000437</v>
      </c>
      <c r="AX89" s="20">
        <f t="shared" si="14"/>
        <v>383.32000000002699</v>
      </c>
      <c r="AY89" s="20">
        <f t="shared" si="14"/>
        <v>592.67000000010012</v>
      </c>
      <c r="AZ89" s="20">
        <f t="shared" si="14"/>
        <v>211.04000000001088</v>
      </c>
      <c r="BA89" s="17">
        <v>5.75</v>
      </c>
      <c r="BB89" s="17">
        <v>8.69</v>
      </c>
      <c r="BC89" s="17">
        <v>2.2000000000000002</v>
      </c>
      <c r="BD89" s="17">
        <v>2.89</v>
      </c>
      <c r="BE89" s="17">
        <v>0.67</v>
      </c>
      <c r="BF89" s="17">
        <v>4.4800000000000004</v>
      </c>
      <c r="BG89" s="17">
        <v>3.38</v>
      </c>
      <c r="BH89" s="17">
        <v>9.75</v>
      </c>
      <c r="BI89" s="17">
        <v>5.83</v>
      </c>
      <c r="BJ89" s="17">
        <v>4.8899999999999997</v>
      </c>
      <c r="BK89" s="17">
        <v>7.57</v>
      </c>
      <c r="BL89" s="17">
        <v>2.7</v>
      </c>
      <c r="BM89" s="20">
        <f t="shared" si="13"/>
        <v>463.38000000002103</v>
      </c>
      <c r="BN89" s="20">
        <f t="shared" si="15"/>
        <v>699.9599999999532</v>
      </c>
      <c r="BO89" s="20">
        <f t="shared" si="15"/>
        <v>176.98000000000519</v>
      </c>
      <c r="BP89" s="20">
        <f t="shared" si="15"/>
        <v>232.15999999999769</v>
      </c>
      <c r="BQ89" s="20">
        <f t="shared" si="15"/>
        <v>53.990000000006532</v>
      </c>
      <c r="BR89" s="20">
        <f t="shared" si="15"/>
        <v>358.5400000000177</v>
      </c>
      <c r="BS89" s="20">
        <f t="shared" si="15"/>
        <v>269.67000000000814</v>
      </c>
      <c r="BT89" s="20">
        <f t="shared" si="15"/>
        <v>776.72999999999229</v>
      </c>
      <c r="BU89" s="20">
        <f t="shared" si="15"/>
        <v>464.03000000000435</v>
      </c>
      <c r="BV89" s="20">
        <f t="shared" si="15"/>
        <v>388.21000000002698</v>
      </c>
      <c r="BW89" s="20">
        <f t="shared" si="15"/>
        <v>600.24000000010017</v>
      </c>
      <c r="BX89" s="20">
        <f t="shared" si="15"/>
        <v>213.74000000001087</v>
      </c>
      <c r="BY89" s="17">
        <f t="shared" si="16"/>
        <v>3542.6200000001409</v>
      </c>
      <c r="BZ89" s="17">
        <f t="shared" si="17"/>
        <v>177.14999999999645</v>
      </c>
      <c r="CA89" s="17">
        <f t="shared" si="18"/>
        <v>977.86000000000695</v>
      </c>
      <c r="CB89" s="17">
        <f t="shared" si="19"/>
        <v>4697.6300000001438</v>
      </c>
    </row>
    <row r="90" spans="1:80" x14ac:dyDescent="0.25">
      <c r="A90" t="str">
        <f t="shared" si="9"/>
        <v>NXI.NX01</v>
      </c>
      <c r="B90" s="1" t="s">
        <v>150</v>
      </c>
      <c r="C90" s="1" t="s">
        <v>151</v>
      </c>
      <c r="D90" s="1" t="s">
        <v>151</v>
      </c>
      <c r="E90" s="17">
        <v>825</v>
      </c>
      <c r="F90" s="17">
        <v>1669.6200000000026</v>
      </c>
      <c r="G90" s="17">
        <v>380.83999999999924</v>
      </c>
      <c r="H90" s="17">
        <v>540.64999999999964</v>
      </c>
      <c r="I90" s="17">
        <v>130.75999999999976</v>
      </c>
      <c r="J90" s="17">
        <v>539.54000000000087</v>
      </c>
      <c r="K90" s="17">
        <v>622.31999999999971</v>
      </c>
      <c r="L90" s="17">
        <v>1795.1600000000035</v>
      </c>
      <c r="M90" s="17">
        <v>1227.8199999999924</v>
      </c>
      <c r="N90" s="17">
        <v>889.78000000000611</v>
      </c>
      <c r="O90" s="17">
        <v>707.5199999999968</v>
      </c>
      <c r="P90" s="17">
        <v>650.82000000000698</v>
      </c>
      <c r="Q90" s="20">
        <v>41.25</v>
      </c>
      <c r="R90" s="20">
        <v>83.480000000000018</v>
      </c>
      <c r="S90" s="20">
        <v>19.049999999999983</v>
      </c>
      <c r="T90" s="20">
        <v>27.029999999999973</v>
      </c>
      <c r="U90" s="20">
        <v>6.5300000000000011</v>
      </c>
      <c r="V90" s="20">
        <v>26.96999999999997</v>
      </c>
      <c r="W90" s="20">
        <v>31.119999999999891</v>
      </c>
      <c r="X90" s="20">
        <v>89.75</v>
      </c>
      <c r="Y90" s="20">
        <v>61.389999999999873</v>
      </c>
      <c r="Z90" s="20">
        <v>44.490000000000009</v>
      </c>
      <c r="AA90" s="20">
        <v>35.370000000000118</v>
      </c>
      <c r="AB90" s="20">
        <v>32.539999999999964</v>
      </c>
      <c r="AC90" s="17">
        <v>224.65999999999985</v>
      </c>
      <c r="AD90" s="17">
        <v>450.75</v>
      </c>
      <c r="AE90" s="17">
        <v>102.00999999999999</v>
      </c>
      <c r="AF90" s="17">
        <v>143.55999999999995</v>
      </c>
      <c r="AG90" s="17">
        <v>34.420000000000073</v>
      </c>
      <c r="AH90" s="17">
        <v>140.78999999999996</v>
      </c>
      <c r="AI90" s="17">
        <v>160.97000000000116</v>
      </c>
      <c r="AJ90" s="17">
        <v>460.15999999999985</v>
      </c>
      <c r="AK90" s="17">
        <v>311.86999999999898</v>
      </c>
      <c r="AL90" s="17">
        <v>224</v>
      </c>
      <c r="AM90" s="17">
        <v>176.44999999999982</v>
      </c>
      <c r="AN90" s="17">
        <v>160.85000000000036</v>
      </c>
      <c r="AO90" s="20">
        <f t="shared" si="12"/>
        <v>1090.9099999999999</v>
      </c>
      <c r="AP90" s="20">
        <f t="shared" si="14"/>
        <v>2203.8500000000026</v>
      </c>
      <c r="AQ90" s="20">
        <f t="shared" si="14"/>
        <v>501.89999999999918</v>
      </c>
      <c r="AR90" s="20">
        <f t="shared" si="14"/>
        <v>711.23999999999955</v>
      </c>
      <c r="AS90" s="20">
        <f t="shared" si="14"/>
        <v>171.70999999999984</v>
      </c>
      <c r="AT90" s="20">
        <f t="shared" si="14"/>
        <v>707.30000000000086</v>
      </c>
      <c r="AU90" s="20">
        <f t="shared" si="14"/>
        <v>814.41000000000076</v>
      </c>
      <c r="AV90" s="20">
        <f t="shared" ref="AP90:AZ113" si="20">L90+X90+AJ90</f>
        <v>2345.0700000000033</v>
      </c>
      <c r="AW90" s="20">
        <f t="shared" si="20"/>
        <v>1601.0799999999913</v>
      </c>
      <c r="AX90" s="20">
        <f t="shared" si="20"/>
        <v>1158.2700000000061</v>
      </c>
      <c r="AY90" s="20">
        <f t="shared" si="20"/>
        <v>919.33999999999673</v>
      </c>
      <c r="AZ90" s="20">
        <f t="shared" si="20"/>
        <v>844.21000000000731</v>
      </c>
      <c r="BA90" s="17">
        <v>13.7</v>
      </c>
      <c r="BB90" s="17">
        <v>27.72</v>
      </c>
      <c r="BC90" s="17">
        <v>6.32</v>
      </c>
      <c r="BD90" s="17">
        <v>8.98</v>
      </c>
      <c r="BE90" s="17">
        <v>2.17</v>
      </c>
      <c r="BF90" s="17">
        <v>8.9600000000000009</v>
      </c>
      <c r="BG90" s="17">
        <v>10.33</v>
      </c>
      <c r="BH90" s="17">
        <v>29.8</v>
      </c>
      <c r="BI90" s="17">
        <v>20.39</v>
      </c>
      <c r="BJ90" s="17">
        <v>14.77</v>
      </c>
      <c r="BK90" s="17">
        <v>11.75</v>
      </c>
      <c r="BL90" s="17">
        <v>10.81</v>
      </c>
      <c r="BM90" s="20">
        <f t="shared" si="13"/>
        <v>1104.6099999999999</v>
      </c>
      <c r="BN90" s="20">
        <f t="shared" si="15"/>
        <v>2231.5700000000024</v>
      </c>
      <c r="BO90" s="20">
        <f t="shared" si="15"/>
        <v>508.21999999999917</v>
      </c>
      <c r="BP90" s="20">
        <f t="shared" si="15"/>
        <v>720.21999999999957</v>
      </c>
      <c r="BQ90" s="20">
        <f t="shared" si="15"/>
        <v>173.87999999999982</v>
      </c>
      <c r="BR90" s="20">
        <f t="shared" si="15"/>
        <v>716.2600000000009</v>
      </c>
      <c r="BS90" s="20">
        <f t="shared" si="15"/>
        <v>824.7400000000008</v>
      </c>
      <c r="BT90" s="20">
        <f t="shared" ref="BN90:BX113" si="21">AV90+BH90</f>
        <v>2374.8700000000035</v>
      </c>
      <c r="BU90" s="20">
        <f t="shared" si="21"/>
        <v>1621.4699999999914</v>
      </c>
      <c r="BV90" s="20">
        <f t="shared" si="21"/>
        <v>1173.0400000000061</v>
      </c>
      <c r="BW90" s="20">
        <f t="shared" si="21"/>
        <v>931.08999999999673</v>
      </c>
      <c r="BX90" s="20">
        <f t="shared" si="21"/>
        <v>855.02000000000726</v>
      </c>
      <c r="BY90" s="17">
        <f t="shared" si="16"/>
        <v>9979.8300000000072</v>
      </c>
      <c r="BZ90" s="17">
        <f t="shared" si="17"/>
        <v>498.9699999999998</v>
      </c>
      <c r="CA90" s="17">
        <f t="shared" si="18"/>
        <v>2756.1899999999996</v>
      </c>
      <c r="CB90" s="17">
        <f t="shared" si="19"/>
        <v>13234.990000000009</v>
      </c>
    </row>
    <row r="91" spans="1:80" x14ac:dyDescent="0.25">
      <c r="A91" t="str">
        <f t="shared" si="9"/>
        <v>NXI.NX02</v>
      </c>
      <c r="B91" s="1" t="s">
        <v>150</v>
      </c>
      <c r="C91" s="1" t="s">
        <v>152</v>
      </c>
      <c r="D91" s="1" t="s">
        <v>152</v>
      </c>
      <c r="E91" s="17">
        <v>1848.3600000000006</v>
      </c>
      <c r="F91" s="17">
        <v>3105.8500000000058</v>
      </c>
      <c r="G91" s="17">
        <v>958.90000000000327</v>
      </c>
      <c r="H91" s="17">
        <v>674.97000000000116</v>
      </c>
      <c r="I91" s="17">
        <v>918.88000000000466</v>
      </c>
      <c r="J91" s="17">
        <v>930.95999999999913</v>
      </c>
      <c r="K91" s="17">
        <v>789.73999999999796</v>
      </c>
      <c r="L91" s="17">
        <v>485.15000000000146</v>
      </c>
      <c r="M91" s="17">
        <v>527.58000000000175</v>
      </c>
      <c r="N91" s="17">
        <v>1719.9800000000105</v>
      </c>
      <c r="O91" s="17">
        <v>1439.6900000000023</v>
      </c>
      <c r="P91" s="17">
        <v>1114.9200000000128</v>
      </c>
      <c r="Q91" s="20">
        <v>92.420000000000073</v>
      </c>
      <c r="R91" s="20">
        <v>155.28999999999996</v>
      </c>
      <c r="S91" s="20">
        <v>47.939999999999941</v>
      </c>
      <c r="T91" s="20">
        <v>33.75</v>
      </c>
      <c r="U91" s="20">
        <v>45.939999999999827</v>
      </c>
      <c r="V91" s="20">
        <v>46.550000000000182</v>
      </c>
      <c r="W91" s="20">
        <v>39.480000000000018</v>
      </c>
      <c r="X91" s="20">
        <v>24.259999999999991</v>
      </c>
      <c r="Y91" s="20">
        <v>26.379999999999995</v>
      </c>
      <c r="Z91" s="20">
        <v>86</v>
      </c>
      <c r="AA91" s="20">
        <v>71.990000000000009</v>
      </c>
      <c r="AB91" s="20">
        <v>55.740000000000009</v>
      </c>
      <c r="AC91" s="17">
        <v>503.31999999999971</v>
      </c>
      <c r="AD91" s="17">
        <v>838.48999999999978</v>
      </c>
      <c r="AE91" s="17">
        <v>256.84999999999945</v>
      </c>
      <c r="AF91" s="17">
        <v>179.21999999999935</v>
      </c>
      <c r="AG91" s="17">
        <v>241.90999999999985</v>
      </c>
      <c r="AH91" s="17">
        <v>242.92000000000007</v>
      </c>
      <c r="AI91" s="17">
        <v>204.28999999999996</v>
      </c>
      <c r="AJ91" s="17">
        <v>124.36000000000013</v>
      </c>
      <c r="AK91" s="17">
        <v>134.00999999999976</v>
      </c>
      <c r="AL91" s="17">
        <v>432.97999999999956</v>
      </c>
      <c r="AM91" s="17">
        <v>359.06999999999971</v>
      </c>
      <c r="AN91" s="17">
        <v>275.55000000000018</v>
      </c>
      <c r="AO91" s="20">
        <f t="shared" si="12"/>
        <v>2444.1000000000004</v>
      </c>
      <c r="AP91" s="20">
        <f t="shared" si="20"/>
        <v>4099.6300000000056</v>
      </c>
      <c r="AQ91" s="20">
        <f t="shared" si="20"/>
        <v>1263.6900000000028</v>
      </c>
      <c r="AR91" s="20">
        <f t="shared" si="20"/>
        <v>887.94000000000051</v>
      </c>
      <c r="AS91" s="20">
        <f t="shared" si="20"/>
        <v>1206.7300000000043</v>
      </c>
      <c r="AT91" s="20">
        <f t="shared" si="20"/>
        <v>1220.4299999999994</v>
      </c>
      <c r="AU91" s="20">
        <f t="shared" si="20"/>
        <v>1033.5099999999979</v>
      </c>
      <c r="AV91" s="20">
        <f t="shared" si="20"/>
        <v>633.77000000000157</v>
      </c>
      <c r="AW91" s="20">
        <f t="shared" si="20"/>
        <v>687.97000000000151</v>
      </c>
      <c r="AX91" s="20">
        <f t="shared" si="20"/>
        <v>2238.96000000001</v>
      </c>
      <c r="AY91" s="20">
        <f t="shared" si="20"/>
        <v>1870.750000000002</v>
      </c>
      <c r="AZ91" s="20">
        <f t="shared" si="20"/>
        <v>1446.210000000013</v>
      </c>
      <c r="BA91" s="17">
        <v>30.69</v>
      </c>
      <c r="BB91" s="17">
        <v>51.57</v>
      </c>
      <c r="BC91" s="17">
        <v>15.92</v>
      </c>
      <c r="BD91" s="17">
        <v>11.21</v>
      </c>
      <c r="BE91" s="17">
        <v>15.26</v>
      </c>
      <c r="BF91" s="17">
        <v>15.46</v>
      </c>
      <c r="BG91" s="17">
        <v>13.11</v>
      </c>
      <c r="BH91" s="17">
        <v>8.0500000000000007</v>
      </c>
      <c r="BI91" s="17">
        <v>8.76</v>
      </c>
      <c r="BJ91" s="17">
        <v>28.56</v>
      </c>
      <c r="BK91" s="17">
        <v>23.9</v>
      </c>
      <c r="BL91" s="17">
        <v>18.510000000000002</v>
      </c>
      <c r="BM91" s="20">
        <f t="shared" si="13"/>
        <v>2474.7900000000004</v>
      </c>
      <c r="BN91" s="20">
        <f t="shared" si="21"/>
        <v>4151.2000000000053</v>
      </c>
      <c r="BO91" s="20">
        <f t="shared" si="21"/>
        <v>1279.6100000000029</v>
      </c>
      <c r="BP91" s="20">
        <f t="shared" si="21"/>
        <v>899.15000000000055</v>
      </c>
      <c r="BQ91" s="20">
        <f t="shared" si="21"/>
        <v>1221.9900000000043</v>
      </c>
      <c r="BR91" s="20">
        <f t="shared" si="21"/>
        <v>1235.8899999999994</v>
      </c>
      <c r="BS91" s="20">
        <f t="shared" si="21"/>
        <v>1046.6199999999978</v>
      </c>
      <c r="BT91" s="20">
        <f t="shared" si="21"/>
        <v>641.82000000000153</v>
      </c>
      <c r="BU91" s="20">
        <f t="shared" si="21"/>
        <v>696.7300000000015</v>
      </c>
      <c r="BV91" s="20">
        <f t="shared" si="21"/>
        <v>2267.52000000001</v>
      </c>
      <c r="BW91" s="20">
        <f t="shared" si="21"/>
        <v>1894.6500000000021</v>
      </c>
      <c r="BX91" s="20">
        <f t="shared" si="21"/>
        <v>1464.720000000013</v>
      </c>
      <c r="BY91" s="17">
        <f t="shared" si="16"/>
        <v>14514.980000000041</v>
      </c>
      <c r="BZ91" s="17">
        <f t="shared" si="17"/>
        <v>725.74</v>
      </c>
      <c r="CA91" s="17">
        <f t="shared" si="18"/>
        <v>4033.9699999999989</v>
      </c>
      <c r="CB91" s="17">
        <f t="shared" si="19"/>
        <v>19274.690000000035</v>
      </c>
    </row>
    <row r="92" spans="1:80" x14ac:dyDescent="0.25">
      <c r="A92" t="str">
        <f t="shared" si="9"/>
        <v>CUPC.OMRH</v>
      </c>
      <c r="B92" s="1" t="s">
        <v>153</v>
      </c>
      <c r="C92" s="1" t="s">
        <v>154</v>
      </c>
      <c r="D92" s="1" t="s">
        <v>154</v>
      </c>
      <c r="E92" s="17">
        <v>21.3100000000004</v>
      </c>
      <c r="F92" s="17">
        <v>29.369999999999891</v>
      </c>
      <c r="G92" s="17">
        <v>24.040000000000873</v>
      </c>
      <c r="H92" s="17">
        <v>63.56000000000131</v>
      </c>
      <c r="I92" s="17">
        <v>67.780000000002474</v>
      </c>
      <c r="J92" s="17">
        <v>159.55000000000291</v>
      </c>
      <c r="K92" s="17">
        <v>141.33000000000175</v>
      </c>
      <c r="L92" s="17">
        <v>174.45999999999913</v>
      </c>
      <c r="M92" s="17">
        <v>102.85000000000218</v>
      </c>
      <c r="N92" s="17">
        <v>69.900000000001455</v>
      </c>
      <c r="O92" s="17">
        <v>34.799999999999272</v>
      </c>
      <c r="P92" s="17">
        <v>8.9100000000003092</v>
      </c>
      <c r="Q92" s="20">
        <v>1.0600000000000023</v>
      </c>
      <c r="R92" s="20">
        <v>1.4699999999999704</v>
      </c>
      <c r="S92" s="20">
        <v>1.1999999999999886</v>
      </c>
      <c r="T92" s="20">
        <v>3.1800000000000068</v>
      </c>
      <c r="U92" s="20">
        <v>3.3899999999999864</v>
      </c>
      <c r="V92" s="20">
        <v>7.9800000000000182</v>
      </c>
      <c r="W92" s="20">
        <v>7.0699999999999932</v>
      </c>
      <c r="X92" s="20">
        <v>8.7199999999999704</v>
      </c>
      <c r="Y92" s="20">
        <v>5.1400000000000148</v>
      </c>
      <c r="Z92" s="20">
        <v>3.4900000000000091</v>
      </c>
      <c r="AA92" s="20">
        <v>1.7400000000000091</v>
      </c>
      <c r="AB92" s="20">
        <v>0.43999999999999773</v>
      </c>
      <c r="AC92" s="17">
        <v>5.7999999999999545</v>
      </c>
      <c r="AD92" s="17">
        <v>7.9300000000000637</v>
      </c>
      <c r="AE92" s="17">
        <v>6.4400000000000546</v>
      </c>
      <c r="AF92" s="17">
        <v>16.880000000000109</v>
      </c>
      <c r="AG92" s="17">
        <v>17.849999999999909</v>
      </c>
      <c r="AH92" s="17">
        <v>41.630000000000109</v>
      </c>
      <c r="AI92" s="17">
        <v>36.559999999999945</v>
      </c>
      <c r="AJ92" s="17">
        <v>44.720000000000027</v>
      </c>
      <c r="AK92" s="17">
        <v>26.120000000000005</v>
      </c>
      <c r="AL92" s="17">
        <v>17.599999999999909</v>
      </c>
      <c r="AM92" s="17">
        <v>8.67999999999995</v>
      </c>
      <c r="AN92" s="17">
        <v>2.2000000000000171</v>
      </c>
      <c r="AO92" s="20">
        <f t="shared" si="12"/>
        <v>28.170000000000357</v>
      </c>
      <c r="AP92" s="20">
        <f t="shared" si="20"/>
        <v>38.769999999999925</v>
      </c>
      <c r="AQ92" s="20">
        <f t="shared" si="20"/>
        <v>31.680000000000916</v>
      </c>
      <c r="AR92" s="20">
        <f t="shared" si="20"/>
        <v>83.620000000001426</v>
      </c>
      <c r="AS92" s="20">
        <f t="shared" si="20"/>
        <v>89.020000000002369</v>
      </c>
      <c r="AT92" s="20">
        <f t="shared" si="20"/>
        <v>209.16000000000304</v>
      </c>
      <c r="AU92" s="20">
        <f t="shared" si="20"/>
        <v>184.96000000000168</v>
      </c>
      <c r="AV92" s="20">
        <f t="shared" si="20"/>
        <v>227.89999999999912</v>
      </c>
      <c r="AW92" s="20">
        <f t="shared" si="20"/>
        <v>134.1100000000022</v>
      </c>
      <c r="AX92" s="20">
        <f t="shared" si="20"/>
        <v>90.990000000001373</v>
      </c>
      <c r="AY92" s="20">
        <f t="shared" si="20"/>
        <v>45.219999999999231</v>
      </c>
      <c r="AZ92" s="20">
        <f t="shared" si="20"/>
        <v>11.550000000000324</v>
      </c>
      <c r="BA92" s="17">
        <v>0.35</v>
      </c>
      <c r="BB92" s="17">
        <v>0.49</v>
      </c>
      <c r="BC92" s="17">
        <v>0.4</v>
      </c>
      <c r="BD92" s="17">
        <v>1.06</v>
      </c>
      <c r="BE92" s="17">
        <v>1.1299999999999999</v>
      </c>
      <c r="BF92" s="17">
        <v>2.65</v>
      </c>
      <c r="BG92" s="17">
        <v>2.35</v>
      </c>
      <c r="BH92" s="17">
        <v>2.9</v>
      </c>
      <c r="BI92" s="17">
        <v>1.71</v>
      </c>
      <c r="BJ92" s="17">
        <v>1.1599999999999999</v>
      </c>
      <c r="BK92" s="17">
        <v>0.57999999999999996</v>
      </c>
      <c r="BL92" s="17">
        <v>0.15</v>
      </c>
      <c r="BM92" s="20">
        <f t="shared" si="13"/>
        <v>28.520000000000358</v>
      </c>
      <c r="BN92" s="20">
        <f t="shared" si="21"/>
        <v>39.259999999999927</v>
      </c>
      <c r="BO92" s="20">
        <f t="shared" si="21"/>
        <v>32.080000000000915</v>
      </c>
      <c r="BP92" s="20">
        <f t="shared" si="21"/>
        <v>84.680000000001428</v>
      </c>
      <c r="BQ92" s="20">
        <f t="shared" si="21"/>
        <v>90.150000000002365</v>
      </c>
      <c r="BR92" s="20">
        <f t="shared" si="21"/>
        <v>211.81000000000304</v>
      </c>
      <c r="BS92" s="20">
        <f t="shared" si="21"/>
        <v>187.31000000000168</v>
      </c>
      <c r="BT92" s="20">
        <f t="shared" si="21"/>
        <v>230.79999999999913</v>
      </c>
      <c r="BU92" s="20">
        <f t="shared" si="21"/>
        <v>135.82000000000221</v>
      </c>
      <c r="BV92" s="20">
        <f t="shared" si="21"/>
        <v>92.15000000000137</v>
      </c>
      <c r="BW92" s="20">
        <f t="shared" si="21"/>
        <v>45.79999999999923</v>
      </c>
      <c r="BX92" s="20">
        <f t="shared" si="21"/>
        <v>11.700000000000324</v>
      </c>
      <c r="BY92" s="17">
        <f t="shared" si="16"/>
        <v>897.86000000001195</v>
      </c>
      <c r="BZ92" s="17">
        <f t="shared" si="17"/>
        <v>44.879999999999967</v>
      </c>
      <c r="CA92" s="17">
        <f t="shared" si="18"/>
        <v>247.34000000000009</v>
      </c>
      <c r="CB92" s="17">
        <f t="shared" si="19"/>
        <v>1190.0800000000122</v>
      </c>
    </row>
    <row r="93" spans="1:80" x14ac:dyDescent="0.25">
      <c r="A93" t="str">
        <f t="shared" si="9"/>
        <v>CUPC.PH1</v>
      </c>
      <c r="B93" s="1" t="s">
        <v>153</v>
      </c>
      <c r="C93" s="1" t="s">
        <v>157</v>
      </c>
      <c r="D93" s="1" t="s">
        <v>157</v>
      </c>
      <c r="E93" s="17">
        <v>11.049999999999272</v>
      </c>
      <c r="F93" s="17">
        <v>29.860000000000582</v>
      </c>
      <c r="G93" s="17">
        <v>19.780000000002474</v>
      </c>
      <c r="H93" s="17">
        <v>1.7100000000000364</v>
      </c>
      <c r="I93" s="17">
        <v>14.080000000001746</v>
      </c>
      <c r="J93" s="17">
        <v>11.200000000000728</v>
      </c>
      <c r="K93" s="17">
        <v>11.5</v>
      </c>
      <c r="L93" s="17">
        <v>64.290000000008149</v>
      </c>
      <c r="M93" s="17">
        <v>45.75</v>
      </c>
      <c r="N93" s="17">
        <v>21.209999999999127</v>
      </c>
      <c r="O93" s="17">
        <v>44.029999999998836</v>
      </c>
      <c r="P93" s="17">
        <v>29.960000000006403</v>
      </c>
      <c r="Q93" s="20">
        <v>0.55000000000001137</v>
      </c>
      <c r="R93" s="20">
        <v>1.5</v>
      </c>
      <c r="S93" s="20">
        <v>0.98000000000001819</v>
      </c>
      <c r="T93" s="20">
        <v>8.99999999999892E-2</v>
      </c>
      <c r="U93" s="20">
        <v>0.70000000000004547</v>
      </c>
      <c r="V93" s="20">
        <v>0.56000000000000227</v>
      </c>
      <c r="W93" s="20">
        <v>0.56999999999999318</v>
      </c>
      <c r="X93" s="20">
        <v>3.2200000000002547</v>
      </c>
      <c r="Y93" s="20">
        <v>2.2899999999999636</v>
      </c>
      <c r="Z93" s="20">
        <v>1.0600000000000591</v>
      </c>
      <c r="AA93" s="20">
        <v>2.2000000000000455</v>
      </c>
      <c r="AB93" s="20">
        <v>1.4900000000000091</v>
      </c>
      <c r="AC93" s="17">
        <v>3.0099999999997635</v>
      </c>
      <c r="AD93" s="17">
        <v>8.0599999999994907</v>
      </c>
      <c r="AE93" s="17">
        <v>5.2899999999999636</v>
      </c>
      <c r="AF93" s="17">
        <v>0.45000000000004547</v>
      </c>
      <c r="AG93" s="17">
        <v>3.7000000000002728</v>
      </c>
      <c r="AH93" s="17">
        <v>2.9200000000000728</v>
      </c>
      <c r="AI93" s="17">
        <v>2.9699999999997999</v>
      </c>
      <c r="AJ93" s="17">
        <v>16.479999999999563</v>
      </c>
      <c r="AK93" s="17">
        <v>11.6200000000008</v>
      </c>
      <c r="AL93" s="17">
        <v>5.3400000000001455</v>
      </c>
      <c r="AM93" s="17">
        <v>10.979999999999563</v>
      </c>
      <c r="AN93" s="17">
        <v>7.3999999999996362</v>
      </c>
      <c r="AO93" s="20">
        <f t="shared" si="12"/>
        <v>14.609999999999047</v>
      </c>
      <c r="AP93" s="20">
        <f t="shared" si="20"/>
        <v>39.420000000000073</v>
      </c>
      <c r="AQ93" s="20">
        <f t="shared" si="20"/>
        <v>26.050000000002456</v>
      </c>
      <c r="AR93" s="20">
        <f t="shared" si="20"/>
        <v>2.2500000000000711</v>
      </c>
      <c r="AS93" s="20">
        <f t="shared" si="20"/>
        <v>18.480000000002065</v>
      </c>
      <c r="AT93" s="20">
        <f t="shared" si="20"/>
        <v>14.680000000000803</v>
      </c>
      <c r="AU93" s="20">
        <f t="shared" si="20"/>
        <v>15.039999999999793</v>
      </c>
      <c r="AV93" s="20">
        <f t="shared" si="20"/>
        <v>83.990000000007967</v>
      </c>
      <c r="AW93" s="20">
        <f t="shared" si="20"/>
        <v>59.660000000000764</v>
      </c>
      <c r="AX93" s="20">
        <f t="shared" si="20"/>
        <v>27.609999999999332</v>
      </c>
      <c r="AY93" s="20">
        <f t="shared" si="20"/>
        <v>57.209999999998445</v>
      </c>
      <c r="AZ93" s="20">
        <f t="shared" si="20"/>
        <v>38.850000000006048</v>
      </c>
      <c r="BA93" s="17">
        <v>0.18</v>
      </c>
      <c r="BB93" s="17">
        <v>0.5</v>
      </c>
      <c r="BC93" s="17">
        <v>0.33</v>
      </c>
      <c r="BD93" s="17">
        <v>0.03</v>
      </c>
      <c r="BE93" s="17">
        <v>0.23</v>
      </c>
      <c r="BF93" s="17">
        <v>0.19</v>
      </c>
      <c r="BG93" s="17">
        <v>0.19</v>
      </c>
      <c r="BH93" s="17">
        <v>1.07</v>
      </c>
      <c r="BI93" s="17">
        <v>0.76</v>
      </c>
      <c r="BJ93" s="17">
        <v>0.35</v>
      </c>
      <c r="BK93" s="17">
        <v>0.73</v>
      </c>
      <c r="BL93" s="17">
        <v>0.5</v>
      </c>
      <c r="BM93" s="20">
        <f t="shared" si="13"/>
        <v>14.789999999999047</v>
      </c>
      <c r="BN93" s="20">
        <f t="shared" si="21"/>
        <v>39.920000000000073</v>
      </c>
      <c r="BO93" s="20">
        <f t="shared" si="21"/>
        <v>26.380000000002454</v>
      </c>
      <c r="BP93" s="20">
        <f t="shared" si="21"/>
        <v>2.2800000000000709</v>
      </c>
      <c r="BQ93" s="20">
        <f t="shared" si="21"/>
        <v>18.710000000002065</v>
      </c>
      <c r="BR93" s="20">
        <f t="shared" si="21"/>
        <v>14.870000000000802</v>
      </c>
      <c r="BS93" s="20">
        <f t="shared" si="21"/>
        <v>15.229999999999793</v>
      </c>
      <c r="BT93" s="20">
        <f t="shared" si="21"/>
        <v>85.06000000000796</v>
      </c>
      <c r="BU93" s="20">
        <f t="shared" si="21"/>
        <v>60.420000000000762</v>
      </c>
      <c r="BV93" s="20">
        <f t="shared" si="21"/>
        <v>27.959999999999333</v>
      </c>
      <c r="BW93" s="20">
        <f t="shared" si="21"/>
        <v>57.939999999998442</v>
      </c>
      <c r="BX93" s="20">
        <f t="shared" si="21"/>
        <v>39.350000000006048</v>
      </c>
      <c r="BY93" s="17">
        <f t="shared" si="16"/>
        <v>304.42000000001735</v>
      </c>
      <c r="BZ93" s="17">
        <f t="shared" si="17"/>
        <v>15.210000000000392</v>
      </c>
      <c r="CA93" s="17">
        <f t="shared" si="18"/>
        <v>83.27999999999912</v>
      </c>
      <c r="CB93" s="17">
        <f t="shared" si="19"/>
        <v>402.91000000001691</v>
      </c>
    </row>
    <row r="94" spans="1:80" x14ac:dyDescent="0.25">
      <c r="A94" t="str">
        <f t="shared" si="9"/>
        <v>CHD.PKNE</v>
      </c>
      <c r="B94" s="1" t="s">
        <v>229</v>
      </c>
      <c r="C94" s="1" t="s">
        <v>158</v>
      </c>
      <c r="D94" s="1" t="s">
        <v>158</v>
      </c>
      <c r="E94" s="17">
        <v>11.760000000000218</v>
      </c>
      <c r="F94" s="17">
        <v>10.340000000000146</v>
      </c>
      <c r="G94" s="17">
        <v>6.4699999999993452</v>
      </c>
      <c r="H94" s="17">
        <v>11.590000000000146</v>
      </c>
      <c r="I94" s="17">
        <v>4.3799999999991996</v>
      </c>
      <c r="J94" s="17">
        <v>11.930000000000291</v>
      </c>
      <c r="K94" s="17">
        <v>0</v>
      </c>
      <c r="L94" s="17">
        <v>0</v>
      </c>
      <c r="M94" s="17">
        <v>3.0000000000001137E-2</v>
      </c>
      <c r="N94" s="17">
        <v>1.5</v>
      </c>
      <c r="O94" s="17">
        <v>5.5200000000004366</v>
      </c>
      <c r="P94" s="17">
        <v>5</v>
      </c>
      <c r="Q94" s="20">
        <v>0.59000000000003183</v>
      </c>
      <c r="R94" s="20">
        <v>0.51999999999998181</v>
      </c>
      <c r="S94" s="20">
        <v>0.31999999999999318</v>
      </c>
      <c r="T94" s="20">
        <v>0.58000000000004093</v>
      </c>
      <c r="U94" s="20">
        <v>0.21999999999999886</v>
      </c>
      <c r="V94" s="20">
        <v>0.60000000000002274</v>
      </c>
      <c r="W94" s="20">
        <v>0</v>
      </c>
      <c r="X94" s="20">
        <v>0</v>
      </c>
      <c r="Y94" s="20">
        <v>0</v>
      </c>
      <c r="Z94" s="20">
        <v>6.9999999999993179E-2</v>
      </c>
      <c r="AA94" s="20">
        <v>0.28000000000000114</v>
      </c>
      <c r="AB94" s="20">
        <v>0.25</v>
      </c>
      <c r="AC94" s="17">
        <v>3.1999999999998181</v>
      </c>
      <c r="AD94" s="17">
        <v>2.7899999999999636</v>
      </c>
      <c r="AE94" s="17">
        <v>1.7300000000000182</v>
      </c>
      <c r="AF94" s="17">
        <v>3.0799999999999272</v>
      </c>
      <c r="AG94" s="17">
        <v>1.1499999999998636</v>
      </c>
      <c r="AH94" s="17">
        <v>3.1199999999998909</v>
      </c>
      <c r="AI94" s="17">
        <v>0</v>
      </c>
      <c r="AJ94" s="17">
        <v>0</v>
      </c>
      <c r="AK94" s="17">
        <v>1.0000000000000675E-2</v>
      </c>
      <c r="AL94" s="17">
        <v>0.37000000000000455</v>
      </c>
      <c r="AM94" s="17">
        <v>1.3799999999998818</v>
      </c>
      <c r="AN94" s="17">
        <v>1.2300000000000182</v>
      </c>
      <c r="AO94" s="20">
        <f t="shared" si="12"/>
        <v>15.550000000000068</v>
      </c>
      <c r="AP94" s="20">
        <f t="shared" si="20"/>
        <v>13.650000000000091</v>
      </c>
      <c r="AQ94" s="20">
        <f t="shared" si="20"/>
        <v>8.5199999999993565</v>
      </c>
      <c r="AR94" s="20">
        <f t="shared" si="20"/>
        <v>15.250000000000114</v>
      </c>
      <c r="AS94" s="20">
        <f t="shared" si="20"/>
        <v>5.7499999999990621</v>
      </c>
      <c r="AT94" s="20">
        <f t="shared" si="20"/>
        <v>15.650000000000205</v>
      </c>
      <c r="AU94" s="20">
        <f t="shared" si="20"/>
        <v>0</v>
      </c>
      <c r="AV94" s="20">
        <f t="shared" si="20"/>
        <v>0</v>
      </c>
      <c r="AW94" s="20">
        <f t="shared" si="20"/>
        <v>4.0000000000001812E-2</v>
      </c>
      <c r="AX94" s="20">
        <f t="shared" si="20"/>
        <v>1.9399999999999977</v>
      </c>
      <c r="AY94" s="20">
        <f t="shared" si="20"/>
        <v>7.1800000000003195</v>
      </c>
      <c r="AZ94" s="20">
        <f t="shared" si="20"/>
        <v>6.4800000000000182</v>
      </c>
      <c r="BA94" s="17">
        <v>0.2</v>
      </c>
      <c r="BB94" s="17">
        <v>0.17</v>
      </c>
      <c r="BC94" s="17">
        <v>0.11</v>
      </c>
      <c r="BD94" s="17">
        <v>0.19</v>
      </c>
      <c r="BE94" s="17">
        <v>7.0000000000000007E-2</v>
      </c>
      <c r="BF94" s="17">
        <v>0.2</v>
      </c>
      <c r="BG94" s="17">
        <v>0</v>
      </c>
      <c r="BH94" s="17">
        <v>0</v>
      </c>
      <c r="BI94" s="17">
        <v>0</v>
      </c>
      <c r="BJ94" s="17">
        <v>0.02</v>
      </c>
      <c r="BK94" s="17">
        <v>0.09</v>
      </c>
      <c r="BL94" s="17">
        <v>0.08</v>
      </c>
      <c r="BM94" s="20">
        <f t="shared" si="13"/>
        <v>15.750000000000068</v>
      </c>
      <c r="BN94" s="20">
        <f t="shared" si="21"/>
        <v>13.820000000000091</v>
      </c>
      <c r="BO94" s="20">
        <f t="shared" si="21"/>
        <v>8.629999999999356</v>
      </c>
      <c r="BP94" s="20">
        <f t="shared" si="21"/>
        <v>15.440000000000113</v>
      </c>
      <c r="BQ94" s="20">
        <f t="shared" si="21"/>
        <v>5.8199999999990624</v>
      </c>
      <c r="BR94" s="20">
        <f t="shared" si="21"/>
        <v>15.850000000000204</v>
      </c>
      <c r="BS94" s="20">
        <f t="shared" si="21"/>
        <v>0</v>
      </c>
      <c r="BT94" s="20">
        <f t="shared" si="21"/>
        <v>0</v>
      </c>
      <c r="BU94" s="20">
        <f t="shared" si="21"/>
        <v>4.0000000000001812E-2</v>
      </c>
      <c r="BV94" s="20">
        <f t="shared" si="21"/>
        <v>1.9599999999999977</v>
      </c>
      <c r="BW94" s="20">
        <f t="shared" si="21"/>
        <v>7.2700000000003193</v>
      </c>
      <c r="BX94" s="20">
        <f t="shared" si="21"/>
        <v>6.5600000000000183</v>
      </c>
      <c r="BY94" s="17">
        <f t="shared" si="16"/>
        <v>68.519999999999783</v>
      </c>
      <c r="BZ94" s="17">
        <f t="shared" si="17"/>
        <v>3.4300000000000637</v>
      </c>
      <c r="CA94" s="17">
        <f t="shared" si="18"/>
        <v>19.189999999999387</v>
      </c>
      <c r="CB94" s="17">
        <f t="shared" si="19"/>
        <v>91.139999999999233</v>
      </c>
    </row>
    <row r="95" spans="1:80" x14ac:dyDescent="0.25">
      <c r="A95" t="str">
        <f t="shared" si="9"/>
        <v>TAU.POC</v>
      </c>
      <c r="B95" s="1" t="s">
        <v>31</v>
      </c>
      <c r="C95" s="1" t="s">
        <v>159</v>
      </c>
      <c r="D95" s="1" t="s">
        <v>159</v>
      </c>
      <c r="E95" s="17">
        <v>272.14999999999964</v>
      </c>
      <c r="F95" s="17">
        <v>386.19000000000233</v>
      </c>
      <c r="G95" s="17">
        <v>139.15999999999985</v>
      </c>
      <c r="H95" s="17">
        <v>101.51000000000022</v>
      </c>
      <c r="I95" s="17">
        <v>37.660000000000309</v>
      </c>
      <c r="J95" s="17">
        <v>79.430000000000291</v>
      </c>
      <c r="K95" s="17">
        <v>150.35000000000036</v>
      </c>
      <c r="L95" s="17">
        <v>396.12999999999738</v>
      </c>
      <c r="M95" s="17">
        <v>271.09000000000015</v>
      </c>
      <c r="N95" s="17">
        <v>84.630000000000109</v>
      </c>
      <c r="O95" s="17">
        <v>309.79999999999927</v>
      </c>
      <c r="P95" s="17">
        <v>151.03999999999996</v>
      </c>
      <c r="Q95" s="20">
        <v>13.610000000000014</v>
      </c>
      <c r="R95" s="20">
        <v>19.309999999999945</v>
      </c>
      <c r="S95" s="20">
        <v>6.9600000000000364</v>
      </c>
      <c r="T95" s="20">
        <v>5.0699999999999932</v>
      </c>
      <c r="U95" s="20">
        <v>1.8900000000000006</v>
      </c>
      <c r="V95" s="20">
        <v>3.9699999999999989</v>
      </c>
      <c r="W95" s="20">
        <v>7.5200000000000102</v>
      </c>
      <c r="X95" s="20">
        <v>19.799999999999955</v>
      </c>
      <c r="Y95" s="20">
        <v>13.550000000000011</v>
      </c>
      <c r="Z95" s="20">
        <v>4.2400000000000091</v>
      </c>
      <c r="AA95" s="20">
        <v>15.490000000000009</v>
      </c>
      <c r="AB95" s="20">
        <v>7.5500000000000114</v>
      </c>
      <c r="AC95" s="17">
        <v>74.100000000000364</v>
      </c>
      <c r="AD95" s="17">
        <v>104.26000000000022</v>
      </c>
      <c r="AE95" s="17">
        <v>37.2800000000002</v>
      </c>
      <c r="AF95" s="17">
        <v>26.950000000000045</v>
      </c>
      <c r="AG95" s="17">
        <v>9.9099999999999682</v>
      </c>
      <c r="AH95" s="17">
        <v>20.720000000000027</v>
      </c>
      <c r="AI95" s="17">
        <v>38.8900000000001</v>
      </c>
      <c r="AJ95" s="17">
        <v>101.53999999999996</v>
      </c>
      <c r="AK95" s="17">
        <v>68.849999999999909</v>
      </c>
      <c r="AL95" s="17">
        <v>21.310000000000059</v>
      </c>
      <c r="AM95" s="17">
        <v>77.269999999999982</v>
      </c>
      <c r="AN95" s="17">
        <v>37.329999999999927</v>
      </c>
      <c r="AO95" s="20">
        <f t="shared" si="12"/>
        <v>359.86</v>
      </c>
      <c r="AP95" s="20">
        <f t="shared" si="20"/>
        <v>509.76000000000249</v>
      </c>
      <c r="AQ95" s="20">
        <f t="shared" si="20"/>
        <v>183.40000000000009</v>
      </c>
      <c r="AR95" s="20">
        <f t="shared" si="20"/>
        <v>133.53000000000026</v>
      </c>
      <c r="AS95" s="20">
        <f t="shared" si="20"/>
        <v>49.460000000000278</v>
      </c>
      <c r="AT95" s="20">
        <f t="shared" si="20"/>
        <v>104.12000000000032</v>
      </c>
      <c r="AU95" s="20">
        <f t="shared" si="20"/>
        <v>196.76000000000047</v>
      </c>
      <c r="AV95" s="20">
        <f t="shared" si="20"/>
        <v>517.4699999999973</v>
      </c>
      <c r="AW95" s="20">
        <f t="shared" si="20"/>
        <v>353.49000000000007</v>
      </c>
      <c r="AX95" s="20">
        <f t="shared" si="20"/>
        <v>110.18000000000018</v>
      </c>
      <c r="AY95" s="20">
        <f t="shared" si="20"/>
        <v>402.55999999999926</v>
      </c>
      <c r="AZ95" s="20">
        <f t="shared" si="20"/>
        <v>195.9199999999999</v>
      </c>
      <c r="BA95" s="17">
        <v>4.5199999999999996</v>
      </c>
      <c r="BB95" s="17">
        <v>6.41</v>
      </c>
      <c r="BC95" s="17">
        <v>2.31</v>
      </c>
      <c r="BD95" s="17">
        <v>1.69</v>
      </c>
      <c r="BE95" s="17">
        <v>0.63</v>
      </c>
      <c r="BF95" s="17">
        <v>1.32</v>
      </c>
      <c r="BG95" s="17">
        <v>2.5</v>
      </c>
      <c r="BH95" s="17">
        <v>6.58</v>
      </c>
      <c r="BI95" s="17">
        <v>4.5</v>
      </c>
      <c r="BJ95" s="17">
        <v>1.41</v>
      </c>
      <c r="BK95" s="17">
        <v>5.14</v>
      </c>
      <c r="BL95" s="17">
        <v>2.5099999999999998</v>
      </c>
      <c r="BM95" s="20">
        <f t="shared" si="13"/>
        <v>364.38</v>
      </c>
      <c r="BN95" s="20">
        <f t="shared" si="21"/>
        <v>516.17000000000246</v>
      </c>
      <c r="BO95" s="20">
        <f t="shared" si="21"/>
        <v>185.71000000000009</v>
      </c>
      <c r="BP95" s="20">
        <f t="shared" si="21"/>
        <v>135.22000000000025</v>
      </c>
      <c r="BQ95" s="20">
        <f t="shared" si="21"/>
        <v>50.090000000000281</v>
      </c>
      <c r="BR95" s="20">
        <f t="shared" si="21"/>
        <v>105.44000000000031</v>
      </c>
      <c r="BS95" s="20">
        <f t="shared" si="21"/>
        <v>199.26000000000047</v>
      </c>
      <c r="BT95" s="20">
        <f t="shared" si="21"/>
        <v>524.04999999999734</v>
      </c>
      <c r="BU95" s="20">
        <f t="shared" si="21"/>
        <v>357.99000000000007</v>
      </c>
      <c r="BV95" s="20">
        <f t="shared" si="21"/>
        <v>111.59000000000017</v>
      </c>
      <c r="BW95" s="20">
        <f t="shared" si="21"/>
        <v>407.69999999999925</v>
      </c>
      <c r="BX95" s="20">
        <f t="shared" si="21"/>
        <v>198.42999999999989</v>
      </c>
      <c r="BY95" s="17">
        <f t="shared" si="16"/>
        <v>2379.14</v>
      </c>
      <c r="BZ95" s="17">
        <f t="shared" si="17"/>
        <v>118.96</v>
      </c>
      <c r="CA95" s="17">
        <f t="shared" si="18"/>
        <v>657.93000000000075</v>
      </c>
      <c r="CB95" s="17">
        <f t="shared" si="19"/>
        <v>3156.0300000000007</v>
      </c>
    </row>
    <row r="96" spans="1:80" x14ac:dyDescent="0.25">
      <c r="A96" t="str">
        <f t="shared" si="9"/>
        <v>ACRL.PR1</v>
      </c>
      <c r="B96" s="1" t="s">
        <v>160</v>
      </c>
      <c r="C96" s="1" t="s">
        <v>161</v>
      </c>
      <c r="D96" s="1" t="s">
        <v>161</v>
      </c>
      <c r="E96" s="17">
        <v>590.73000000000138</v>
      </c>
      <c r="F96" s="17">
        <v>1553.9100000000035</v>
      </c>
      <c r="G96" s="17">
        <v>38.350000000000023</v>
      </c>
      <c r="H96" s="17">
        <v>182.61999999999989</v>
      </c>
      <c r="I96" s="17">
        <v>116.74000000000012</v>
      </c>
      <c r="J96" s="17">
        <v>604.43000000000029</v>
      </c>
      <c r="K96" s="17">
        <v>126.90999999999985</v>
      </c>
      <c r="L96" s="17">
        <v>560</v>
      </c>
      <c r="M96" s="17">
        <v>508.06999999999971</v>
      </c>
      <c r="N96" s="17">
        <v>1240.5699999999997</v>
      </c>
      <c r="O96" s="17">
        <v>96.0600000000004</v>
      </c>
      <c r="P96" s="17">
        <v>387.36999999999898</v>
      </c>
      <c r="Q96" s="20">
        <v>29.529999999999987</v>
      </c>
      <c r="R96" s="20">
        <v>77.699999999999989</v>
      </c>
      <c r="S96" s="20">
        <v>1.919999999999999</v>
      </c>
      <c r="T96" s="20">
        <v>9.1300000000000097</v>
      </c>
      <c r="U96" s="20">
        <v>5.8399999999999963</v>
      </c>
      <c r="V96" s="20">
        <v>30.220000000000027</v>
      </c>
      <c r="W96" s="20">
        <v>6.3399999999999963</v>
      </c>
      <c r="X96" s="20">
        <v>28</v>
      </c>
      <c r="Y96" s="20">
        <v>25.409999999999997</v>
      </c>
      <c r="Z96" s="20">
        <v>62.03000000000003</v>
      </c>
      <c r="AA96" s="20">
        <v>4.7999999999999972</v>
      </c>
      <c r="AB96" s="20">
        <v>19.360000000000014</v>
      </c>
      <c r="AC96" s="17">
        <v>160.8599999999999</v>
      </c>
      <c r="AD96" s="17">
        <v>419.52</v>
      </c>
      <c r="AE96" s="17">
        <v>10.269999999999996</v>
      </c>
      <c r="AF96" s="17">
        <v>48.490000000000009</v>
      </c>
      <c r="AG96" s="17">
        <v>30.729999999999961</v>
      </c>
      <c r="AH96" s="17">
        <v>157.71000000000004</v>
      </c>
      <c r="AI96" s="17">
        <v>32.829999999999984</v>
      </c>
      <c r="AJ96" s="17">
        <v>143.54999999999995</v>
      </c>
      <c r="AK96" s="17">
        <v>129.04999999999995</v>
      </c>
      <c r="AL96" s="17">
        <v>312.29999999999973</v>
      </c>
      <c r="AM96" s="17">
        <v>23.95999999999998</v>
      </c>
      <c r="AN96" s="17">
        <v>95.740000000000009</v>
      </c>
      <c r="AO96" s="20">
        <f t="shared" si="12"/>
        <v>781.12000000000126</v>
      </c>
      <c r="AP96" s="20">
        <f t="shared" si="20"/>
        <v>2051.1300000000037</v>
      </c>
      <c r="AQ96" s="20">
        <f t="shared" si="20"/>
        <v>50.54000000000002</v>
      </c>
      <c r="AR96" s="20">
        <f t="shared" si="20"/>
        <v>240.2399999999999</v>
      </c>
      <c r="AS96" s="20">
        <f t="shared" si="20"/>
        <v>153.31000000000009</v>
      </c>
      <c r="AT96" s="20">
        <f t="shared" si="20"/>
        <v>792.36000000000035</v>
      </c>
      <c r="AU96" s="20">
        <f t="shared" si="20"/>
        <v>166.07999999999984</v>
      </c>
      <c r="AV96" s="20">
        <f t="shared" si="20"/>
        <v>731.55</v>
      </c>
      <c r="AW96" s="20">
        <f t="shared" si="20"/>
        <v>662.52999999999963</v>
      </c>
      <c r="AX96" s="20">
        <f t="shared" si="20"/>
        <v>1614.8999999999994</v>
      </c>
      <c r="AY96" s="20">
        <f t="shared" si="20"/>
        <v>124.82000000000038</v>
      </c>
      <c r="AZ96" s="20">
        <f t="shared" si="20"/>
        <v>502.469999999999</v>
      </c>
      <c r="BA96" s="17">
        <v>9.81</v>
      </c>
      <c r="BB96" s="17">
        <v>25.8</v>
      </c>
      <c r="BC96" s="17">
        <v>0.64</v>
      </c>
      <c r="BD96" s="17">
        <v>3.03</v>
      </c>
      <c r="BE96" s="17">
        <v>1.94</v>
      </c>
      <c r="BF96" s="17">
        <v>10.039999999999999</v>
      </c>
      <c r="BG96" s="17">
        <v>2.11</v>
      </c>
      <c r="BH96" s="17">
        <v>9.3000000000000007</v>
      </c>
      <c r="BI96" s="17">
        <v>8.44</v>
      </c>
      <c r="BJ96" s="17">
        <v>20.6</v>
      </c>
      <c r="BK96" s="17">
        <v>1.59</v>
      </c>
      <c r="BL96" s="17">
        <v>6.43</v>
      </c>
      <c r="BM96" s="20">
        <f t="shared" si="13"/>
        <v>790.9300000000012</v>
      </c>
      <c r="BN96" s="20">
        <f t="shared" si="21"/>
        <v>2076.9300000000039</v>
      </c>
      <c r="BO96" s="20">
        <f t="shared" si="21"/>
        <v>51.180000000000021</v>
      </c>
      <c r="BP96" s="20">
        <f t="shared" si="21"/>
        <v>243.2699999999999</v>
      </c>
      <c r="BQ96" s="20">
        <f t="shared" si="21"/>
        <v>155.25000000000009</v>
      </c>
      <c r="BR96" s="20">
        <f t="shared" si="21"/>
        <v>802.40000000000032</v>
      </c>
      <c r="BS96" s="20">
        <f t="shared" si="21"/>
        <v>168.18999999999986</v>
      </c>
      <c r="BT96" s="20">
        <f t="shared" si="21"/>
        <v>740.84999999999991</v>
      </c>
      <c r="BU96" s="20">
        <f t="shared" si="21"/>
        <v>670.96999999999969</v>
      </c>
      <c r="BV96" s="20">
        <f t="shared" si="21"/>
        <v>1635.4999999999993</v>
      </c>
      <c r="BW96" s="20">
        <f t="shared" si="21"/>
        <v>126.41000000000038</v>
      </c>
      <c r="BX96" s="20">
        <f t="shared" si="21"/>
        <v>508.89999999999901</v>
      </c>
      <c r="BY96" s="17">
        <f t="shared" si="16"/>
        <v>6005.7600000000039</v>
      </c>
      <c r="BZ96" s="17">
        <f t="shared" si="17"/>
        <v>300.28000000000003</v>
      </c>
      <c r="CA96" s="17">
        <f t="shared" si="18"/>
        <v>1664.7399999999993</v>
      </c>
      <c r="CB96" s="17">
        <f t="shared" si="19"/>
        <v>7970.7800000000034</v>
      </c>
    </row>
    <row r="97" spans="1:80" x14ac:dyDescent="0.25">
      <c r="A97" t="str">
        <f t="shared" si="9"/>
        <v>PWX.BCHEXP</v>
      </c>
      <c r="B97" s="1" t="s">
        <v>99</v>
      </c>
      <c r="C97" s="1" t="s">
        <v>162</v>
      </c>
      <c r="D97" s="1" t="s">
        <v>28</v>
      </c>
      <c r="E97" s="17">
        <v>25.880000000000109</v>
      </c>
      <c r="F97" s="17">
        <v>0</v>
      </c>
      <c r="G97" s="17">
        <v>0</v>
      </c>
      <c r="H97" s="17">
        <v>0</v>
      </c>
      <c r="I97" s="17">
        <v>2.8500000000000227</v>
      </c>
      <c r="J97" s="17">
        <v>0</v>
      </c>
      <c r="K97" s="17">
        <v>0</v>
      </c>
      <c r="L97" s="17">
        <v>0</v>
      </c>
      <c r="M97" s="17">
        <v>11.089999999999918</v>
      </c>
      <c r="N97" s="17">
        <v>27.420000000000073</v>
      </c>
      <c r="O97" s="17">
        <v>3.7400000000000091</v>
      </c>
      <c r="P97" s="17">
        <v>9.5600000000000591</v>
      </c>
      <c r="Q97" s="20">
        <v>1.29</v>
      </c>
      <c r="R97" s="20">
        <v>0</v>
      </c>
      <c r="S97" s="20">
        <v>0</v>
      </c>
      <c r="T97" s="20">
        <v>0</v>
      </c>
      <c r="U97" s="20">
        <v>0.14000000000000057</v>
      </c>
      <c r="V97" s="20">
        <v>0</v>
      </c>
      <c r="W97" s="20">
        <v>0</v>
      </c>
      <c r="X97" s="20">
        <v>0</v>
      </c>
      <c r="Y97" s="20">
        <v>0.54999999999999982</v>
      </c>
      <c r="Z97" s="20">
        <v>1.3699999999999974</v>
      </c>
      <c r="AA97" s="20">
        <v>0.1899999999999995</v>
      </c>
      <c r="AB97" s="20">
        <v>0.47999999999999865</v>
      </c>
      <c r="AC97" s="17">
        <v>7.0500000000000007</v>
      </c>
      <c r="AD97" s="17">
        <v>0</v>
      </c>
      <c r="AE97" s="17">
        <v>0</v>
      </c>
      <c r="AF97" s="17">
        <v>0</v>
      </c>
      <c r="AG97" s="17">
        <v>0.75</v>
      </c>
      <c r="AH97" s="17">
        <v>0</v>
      </c>
      <c r="AI97" s="17">
        <v>0</v>
      </c>
      <c r="AJ97" s="17">
        <v>0</v>
      </c>
      <c r="AK97" s="17">
        <v>2.8200000000000003</v>
      </c>
      <c r="AL97" s="17">
        <v>6.9099999999999966</v>
      </c>
      <c r="AM97" s="17">
        <v>0.92999999999999972</v>
      </c>
      <c r="AN97" s="17">
        <v>2.3700000000000045</v>
      </c>
      <c r="AO97" s="20">
        <f t="shared" si="12"/>
        <v>34.220000000000113</v>
      </c>
      <c r="AP97" s="20">
        <f t="shared" si="20"/>
        <v>0</v>
      </c>
      <c r="AQ97" s="20">
        <f t="shared" si="20"/>
        <v>0</v>
      </c>
      <c r="AR97" s="20">
        <f t="shared" si="20"/>
        <v>0</v>
      </c>
      <c r="AS97" s="20">
        <f t="shared" si="20"/>
        <v>3.7400000000000233</v>
      </c>
      <c r="AT97" s="20">
        <f t="shared" si="20"/>
        <v>0</v>
      </c>
      <c r="AU97" s="20">
        <f t="shared" si="20"/>
        <v>0</v>
      </c>
      <c r="AV97" s="20">
        <f t="shared" si="20"/>
        <v>0</v>
      </c>
      <c r="AW97" s="20">
        <f t="shared" si="20"/>
        <v>14.459999999999919</v>
      </c>
      <c r="AX97" s="20">
        <f t="shared" si="20"/>
        <v>35.700000000000067</v>
      </c>
      <c r="AY97" s="20">
        <f t="shared" si="20"/>
        <v>4.8600000000000083</v>
      </c>
      <c r="AZ97" s="20">
        <f t="shared" si="20"/>
        <v>12.410000000000062</v>
      </c>
      <c r="BA97" s="17">
        <v>0.43</v>
      </c>
      <c r="BB97" s="17">
        <v>0</v>
      </c>
      <c r="BC97" s="17">
        <v>0</v>
      </c>
      <c r="BD97" s="17">
        <v>0</v>
      </c>
      <c r="BE97" s="17">
        <v>0.05</v>
      </c>
      <c r="BF97" s="17">
        <v>0</v>
      </c>
      <c r="BG97" s="17">
        <v>0</v>
      </c>
      <c r="BH97" s="17">
        <v>0</v>
      </c>
      <c r="BI97" s="17">
        <v>0.18</v>
      </c>
      <c r="BJ97" s="17">
        <v>0.46</v>
      </c>
      <c r="BK97" s="17">
        <v>0.06</v>
      </c>
      <c r="BL97" s="17">
        <v>0.16</v>
      </c>
      <c r="BM97" s="20">
        <f t="shared" si="13"/>
        <v>34.650000000000112</v>
      </c>
      <c r="BN97" s="20">
        <f t="shared" si="21"/>
        <v>0</v>
      </c>
      <c r="BO97" s="20">
        <f t="shared" si="21"/>
        <v>0</v>
      </c>
      <c r="BP97" s="20">
        <f t="shared" si="21"/>
        <v>0</v>
      </c>
      <c r="BQ97" s="20">
        <f t="shared" si="21"/>
        <v>3.7900000000000231</v>
      </c>
      <c r="BR97" s="20">
        <f t="shared" si="21"/>
        <v>0</v>
      </c>
      <c r="BS97" s="20">
        <f t="shared" si="21"/>
        <v>0</v>
      </c>
      <c r="BT97" s="20">
        <f t="shared" si="21"/>
        <v>0</v>
      </c>
      <c r="BU97" s="20">
        <f t="shared" si="21"/>
        <v>14.639999999999919</v>
      </c>
      <c r="BV97" s="20">
        <f t="shared" si="21"/>
        <v>36.160000000000068</v>
      </c>
      <c r="BW97" s="20">
        <f t="shared" si="21"/>
        <v>4.9200000000000079</v>
      </c>
      <c r="BX97" s="20">
        <f t="shared" si="21"/>
        <v>12.570000000000062</v>
      </c>
      <c r="BY97" s="17">
        <f t="shared" si="16"/>
        <v>80.540000000000191</v>
      </c>
      <c r="BZ97" s="17">
        <f t="shared" si="17"/>
        <v>4.019999999999996</v>
      </c>
      <c r="CA97" s="17">
        <f t="shared" si="18"/>
        <v>22.17</v>
      </c>
      <c r="CB97" s="17">
        <f t="shared" si="19"/>
        <v>106.73000000000019</v>
      </c>
    </row>
    <row r="98" spans="1:80" x14ac:dyDescent="0.25">
      <c r="A98" t="str">
        <f t="shared" si="9"/>
        <v>PWX.SPCEXP</v>
      </c>
      <c r="B98" s="1" t="s">
        <v>99</v>
      </c>
      <c r="C98" s="1" t="s">
        <v>221</v>
      </c>
      <c r="D98" s="1" t="s">
        <v>74</v>
      </c>
      <c r="E98" s="17">
        <v>9.9999999999997868E-2</v>
      </c>
      <c r="F98" s="17">
        <v>0</v>
      </c>
      <c r="G98" s="17">
        <v>0</v>
      </c>
      <c r="H98" s="17">
        <v>0</v>
      </c>
      <c r="I98" s="17">
        <v>0</v>
      </c>
      <c r="J98" s="17">
        <v>0</v>
      </c>
      <c r="K98" s="17">
        <v>0</v>
      </c>
      <c r="L98" s="17">
        <v>0</v>
      </c>
      <c r="M98" s="17">
        <v>0</v>
      </c>
      <c r="N98" s="17">
        <v>0</v>
      </c>
      <c r="O98" s="17">
        <v>0</v>
      </c>
      <c r="P98" s="17">
        <v>0</v>
      </c>
      <c r="Q98" s="20">
        <v>9.999999999999995E-3</v>
      </c>
      <c r="R98" s="20">
        <v>0</v>
      </c>
      <c r="S98" s="20">
        <v>0</v>
      </c>
      <c r="T98" s="20">
        <v>0</v>
      </c>
      <c r="U98" s="20">
        <v>0</v>
      </c>
      <c r="V98" s="20">
        <v>0</v>
      </c>
      <c r="W98" s="20">
        <v>0</v>
      </c>
      <c r="X98" s="20">
        <v>0</v>
      </c>
      <c r="Y98" s="20">
        <v>0</v>
      </c>
      <c r="Z98" s="20">
        <v>0</v>
      </c>
      <c r="AA98" s="20">
        <v>0</v>
      </c>
      <c r="AB98" s="20">
        <v>0</v>
      </c>
      <c r="AC98" s="17">
        <v>2.9999999999999971E-2</v>
      </c>
      <c r="AD98" s="17">
        <v>0</v>
      </c>
      <c r="AE98" s="17">
        <v>0</v>
      </c>
      <c r="AF98" s="17">
        <v>0</v>
      </c>
      <c r="AG98" s="17">
        <v>0</v>
      </c>
      <c r="AH98" s="17">
        <v>0</v>
      </c>
      <c r="AI98" s="17">
        <v>0</v>
      </c>
      <c r="AJ98" s="17">
        <v>0</v>
      </c>
      <c r="AK98" s="17">
        <v>0</v>
      </c>
      <c r="AL98" s="17">
        <v>0</v>
      </c>
      <c r="AM98" s="17">
        <v>0</v>
      </c>
      <c r="AN98" s="17">
        <v>0</v>
      </c>
      <c r="AO98" s="20">
        <f t="shared" si="12"/>
        <v>0.13999999999999785</v>
      </c>
      <c r="AP98" s="20">
        <f t="shared" si="20"/>
        <v>0</v>
      </c>
      <c r="AQ98" s="20">
        <f t="shared" si="20"/>
        <v>0</v>
      </c>
      <c r="AR98" s="20">
        <f t="shared" si="20"/>
        <v>0</v>
      </c>
      <c r="AS98" s="20">
        <f t="shared" si="20"/>
        <v>0</v>
      </c>
      <c r="AT98" s="20">
        <f t="shared" si="20"/>
        <v>0</v>
      </c>
      <c r="AU98" s="20">
        <f t="shared" si="20"/>
        <v>0</v>
      </c>
      <c r="AV98" s="20">
        <f t="shared" si="20"/>
        <v>0</v>
      </c>
      <c r="AW98" s="20">
        <f t="shared" si="20"/>
        <v>0</v>
      </c>
      <c r="AX98" s="20">
        <f t="shared" si="20"/>
        <v>0</v>
      </c>
      <c r="AY98" s="20">
        <f t="shared" si="20"/>
        <v>0</v>
      </c>
      <c r="AZ98" s="20">
        <f t="shared" si="20"/>
        <v>0</v>
      </c>
      <c r="BA98" s="17">
        <v>0</v>
      </c>
      <c r="BB98" s="17">
        <v>0</v>
      </c>
      <c r="BC98" s="17">
        <v>0</v>
      </c>
      <c r="BD98" s="17">
        <v>0</v>
      </c>
      <c r="BE98" s="17">
        <v>0</v>
      </c>
      <c r="BF98" s="17">
        <v>0</v>
      </c>
      <c r="BG98" s="17">
        <v>0</v>
      </c>
      <c r="BH98" s="17">
        <v>0</v>
      </c>
      <c r="BI98" s="17">
        <v>0</v>
      </c>
      <c r="BJ98" s="17">
        <v>0</v>
      </c>
      <c r="BK98" s="17">
        <v>0</v>
      </c>
      <c r="BL98" s="17">
        <v>0</v>
      </c>
      <c r="BM98" s="20">
        <f t="shared" si="13"/>
        <v>0.13999999999999785</v>
      </c>
      <c r="BN98" s="20">
        <f t="shared" si="21"/>
        <v>0</v>
      </c>
      <c r="BO98" s="20">
        <f t="shared" si="21"/>
        <v>0</v>
      </c>
      <c r="BP98" s="20">
        <f t="shared" si="21"/>
        <v>0</v>
      </c>
      <c r="BQ98" s="20">
        <f t="shared" si="21"/>
        <v>0</v>
      </c>
      <c r="BR98" s="20">
        <f t="shared" si="21"/>
        <v>0</v>
      </c>
      <c r="BS98" s="20">
        <f t="shared" si="21"/>
        <v>0</v>
      </c>
      <c r="BT98" s="20">
        <f t="shared" si="21"/>
        <v>0</v>
      </c>
      <c r="BU98" s="20">
        <f t="shared" si="21"/>
        <v>0</v>
      </c>
      <c r="BV98" s="20">
        <f t="shared" si="21"/>
        <v>0</v>
      </c>
      <c r="BW98" s="20">
        <f t="shared" si="21"/>
        <v>0</v>
      </c>
      <c r="BX98" s="20">
        <f t="shared" si="21"/>
        <v>0</v>
      </c>
      <c r="BY98" s="17">
        <f t="shared" si="16"/>
        <v>9.9999999999997868E-2</v>
      </c>
      <c r="BZ98" s="17">
        <f t="shared" si="17"/>
        <v>9.999999999999995E-3</v>
      </c>
      <c r="CA98" s="17">
        <f t="shared" si="18"/>
        <v>2.9999999999999971E-2</v>
      </c>
      <c r="CB98" s="17">
        <f t="shared" si="19"/>
        <v>0.13999999999999785</v>
      </c>
    </row>
    <row r="99" spans="1:80" x14ac:dyDescent="0.25">
      <c r="A99" t="str">
        <f t="shared" si="9"/>
        <v>PWX.BCHIMP</v>
      </c>
      <c r="B99" s="1" t="s">
        <v>99</v>
      </c>
      <c r="C99" s="1" t="s">
        <v>163</v>
      </c>
      <c r="D99" s="1" t="s">
        <v>21</v>
      </c>
      <c r="E99" s="17">
        <v>-7490.5599999999977</v>
      </c>
      <c r="F99" s="17">
        <v>-10869.650000000023</v>
      </c>
      <c r="G99" s="17">
        <v>-4515.4700000000012</v>
      </c>
      <c r="H99" s="17">
        <v>-4922.9599999999919</v>
      </c>
      <c r="I99" s="17">
        <v>-2625.8800000000192</v>
      </c>
      <c r="J99" s="17">
        <v>-4276.2600000000239</v>
      </c>
      <c r="K99" s="17">
        <v>-4904.4700000000012</v>
      </c>
      <c r="L99" s="17">
        <v>-10885.799999999988</v>
      </c>
      <c r="M99" s="17">
        <v>-7436.7699999999604</v>
      </c>
      <c r="N99" s="17">
        <v>-4908.9700000000012</v>
      </c>
      <c r="O99" s="17">
        <v>-8133.5999999999767</v>
      </c>
      <c r="P99" s="17">
        <v>-3426.7099999999955</v>
      </c>
      <c r="Q99" s="20">
        <v>-374.52999999999975</v>
      </c>
      <c r="R99" s="20">
        <v>-543.4900000000016</v>
      </c>
      <c r="S99" s="20">
        <v>-225.7800000000002</v>
      </c>
      <c r="T99" s="20">
        <v>-246.14999999999998</v>
      </c>
      <c r="U99" s="20">
        <v>-131.29999999999995</v>
      </c>
      <c r="V99" s="20">
        <v>-213.81</v>
      </c>
      <c r="W99" s="20">
        <v>-245.22000000000025</v>
      </c>
      <c r="X99" s="20">
        <v>-544.28999999999905</v>
      </c>
      <c r="Y99" s="20">
        <v>-371.84000000000015</v>
      </c>
      <c r="Z99" s="20">
        <v>-245.44999999999982</v>
      </c>
      <c r="AA99" s="20">
        <v>-406.68000000000029</v>
      </c>
      <c r="AB99" s="20">
        <v>-171.32999999999993</v>
      </c>
      <c r="AC99" s="17">
        <v>-2039.739999999998</v>
      </c>
      <c r="AD99" s="17">
        <v>-2934.489999999998</v>
      </c>
      <c r="AE99" s="17">
        <v>-1209.5200000000004</v>
      </c>
      <c r="AF99" s="17">
        <v>-1307.1799999999998</v>
      </c>
      <c r="AG99" s="17">
        <v>-691.30999999999972</v>
      </c>
      <c r="AH99" s="17">
        <v>-1115.81</v>
      </c>
      <c r="AI99" s="17">
        <v>-1268.6399999999994</v>
      </c>
      <c r="AJ99" s="17">
        <v>-2790.4100000000035</v>
      </c>
      <c r="AK99" s="17">
        <v>-1888.9400000000023</v>
      </c>
      <c r="AL99" s="17">
        <v>-1235.7800000000007</v>
      </c>
      <c r="AM99" s="17">
        <v>-2028.5400000000009</v>
      </c>
      <c r="AN99" s="17">
        <v>-846.88999999999942</v>
      </c>
      <c r="AO99" s="20">
        <f t="shared" si="12"/>
        <v>-9904.8299999999945</v>
      </c>
      <c r="AP99" s="20">
        <f t="shared" si="20"/>
        <v>-14347.630000000023</v>
      </c>
      <c r="AQ99" s="20">
        <f t="shared" si="20"/>
        <v>-5950.7700000000023</v>
      </c>
      <c r="AR99" s="20">
        <f t="shared" si="20"/>
        <v>-6476.2899999999918</v>
      </c>
      <c r="AS99" s="20">
        <f t="shared" si="20"/>
        <v>-3448.4900000000189</v>
      </c>
      <c r="AT99" s="20">
        <f t="shared" si="20"/>
        <v>-5605.8800000000247</v>
      </c>
      <c r="AU99" s="20">
        <f t="shared" si="20"/>
        <v>-6418.3300000000008</v>
      </c>
      <c r="AV99" s="20">
        <f t="shared" si="20"/>
        <v>-14220.499999999991</v>
      </c>
      <c r="AW99" s="20">
        <f t="shared" si="20"/>
        <v>-9697.5499999999629</v>
      </c>
      <c r="AX99" s="20">
        <f t="shared" si="20"/>
        <v>-6390.2000000000016</v>
      </c>
      <c r="AY99" s="20">
        <f t="shared" si="20"/>
        <v>-10568.819999999978</v>
      </c>
      <c r="AZ99" s="20">
        <f t="shared" si="20"/>
        <v>-4444.9299999999948</v>
      </c>
      <c r="BA99" s="17">
        <v>-124.36</v>
      </c>
      <c r="BB99" s="17">
        <v>-180.47</v>
      </c>
      <c r="BC99" s="17">
        <v>-74.97</v>
      </c>
      <c r="BD99" s="17">
        <v>-81.73</v>
      </c>
      <c r="BE99" s="17">
        <v>-43.6</v>
      </c>
      <c r="BF99" s="17">
        <v>-71</v>
      </c>
      <c r="BG99" s="17">
        <v>-81.430000000000007</v>
      </c>
      <c r="BH99" s="17">
        <v>-180.73</v>
      </c>
      <c r="BI99" s="17">
        <v>-123.47</v>
      </c>
      <c r="BJ99" s="17">
        <v>-81.5</v>
      </c>
      <c r="BK99" s="17">
        <v>-135.04</v>
      </c>
      <c r="BL99" s="17">
        <v>-56.89</v>
      </c>
      <c r="BM99" s="20">
        <f t="shared" si="13"/>
        <v>-10029.189999999995</v>
      </c>
      <c r="BN99" s="20">
        <f t="shared" si="21"/>
        <v>-14528.100000000022</v>
      </c>
      <c r="BO99" s="20">
        <f t="shared" si="21"/>
        <v>-6025.7400000000025</v>
      </c>
      <c r="BP99" s="20">
        <f t="shared" si="21"/>
        <v>-6558.0199999999913</v>
      </c>
      <c r="BQ99" s="20">
        <f t="shared" si="21"/>
        <v>-3492.0900000000188</v>
      </c>
      <c r="BR99" s="20">
        <f t="shared" si="21"/>
        <v>-5676.8800000000247</v>
      </c>
      <c r="BS99" s="20">
        <f t="shared" si="21"/>
        <v>-6499.7600000000011</v>
      </c>
      <c r="BT99" s="20">
        <f t="shared" si="21"/>
        <v>-14401.22999999999</v>
      </c>
      <c r="BU99" s="20">
        <f t="shared" si="21"/>
        <v>-9821.0199999999622</v>
      </c>
      <c r="BV99" s="20">
        <f t="shared" si="21"/>
        <v>-6471.7000000000016</v>
      </c>
      <c r="BW99" s="20">
        <f t="shared" si="21"/>
        <v>-10703.859999999979</v>
      </c>
      <c r="BX99" s="20">
        <f t="shared" si="21"/>
        <v>-4501.8199999999952</v>
      </c>
      <c r="BY99" s="17">
        <f t="shared" si="16"/>
        <v>-74397.099999999977</v>
      </c>
      <c r="BZ99" s="17">
        <f t="shared" si="17"/>
        <v>-3719.8700000000008</v>
      </c>
      <c r="CA99" s="17">
        <f t="shared" si="18"/>
        <v>-20592.440000000002</v>
      </c>
      <c r="CB99" s="17">
        <f t="shared" si="19"/>
        <v>-98709.409999999989</v>
      </c>
    </row>
    <row r="100" spans="1:80" x14ac:dyDescent="0.25">
      <c r="A100" t="str">
        <f t="shared" si="9"/>
        <v>PWX.SPCIMP</v>
      </c>
      <c r="B100" s="1" t="s">
        <v>99</v>
      </c>
      <c r="C100" s="1" t="s">
        <v>222</v>
      </c>
      <c r="D100" s="1" t="s">
        <v>73</v>
      </c>
      <c r="E100" s="17">
        <v>3680.8399999999965</v>
      </c>
      <c r="F100" s="17">
        <v>4395.0000000000146</v>
      </c>
      <c r="G100" s="17">
        <v>3785.1199999999808</v>
      </c>
      <c r="H100" s="17">
        <v>4085.9199999999983</v>
      </c>
      <c r="I100" s="17">
        <v>1583.6700000000055</v>
      </c>
      <c r="J100" s="17">
        <v>2385.9599999999991</v>
      </c>
      <c r="K100" s="17">
        <v>2791.2100000000046</v>
      </c>
      <c r="L100" s="17">
        <v>0.40000000000000036</v>
      </c>
      <c r="M100" s="17">
        <v>1540.9300000000003</v>
      </c>
      <c r="N100" s="17">
        <v>91.739999999999782</v>
      </c>
      <c r="O100" s="17">
        <v>3.0300000000000011</v>
      </c>
      <c r="P100" s="17">
        <v>12.70999999999998</v>
      </c>
      <c r="Q100" s="20">
        <v>184.05000000000018</v>
      </c>
      <c r="R100" s="20">
        <v>219.75</v>
      </c>
      <c r="S100" s="20">
        <v>189.26000000000022</v>
      </c>
      <c r="T100" s="20">
        <v>204.28999999999996</v>
      </c>
      <c r="U100" s="20">
        <v>79.190000000000055</v>
      </c>
      <c r="V100" s="20">
        <v>119.29999999999995</v>
      </c>
      <c r="W100" s="20">
        <v>139.55999999999995</v>
      </c>
      <c r="X100" s="20">
        <v>2.0000000000000004E-2</v>
      </c>
      <c r="Y100" s="20">
        <v>77.04000000000002</v>
      </c>
      <c r="Z100" s="20">
        <v>4.59</v>
      </c>
      <c r="AA100" s="20">
        <v>0.14999999999999991</v>
      </c>
      <c r="AB100" s="20">
        <v>0.63999999999999968</v>
      </c>
      <c r="AC100" s="17">
        <v>1002.3199999999997</v>
      </c>
      <c r="AD100" s="17">
        <v>1186.5300000000007</v>
      </c>
      <c r="AE100" s="17">
        <v>1013.8900000000012</v>
      </c>
      <c r="AF100" s="17">
        <v>1084.92</v>
      </c>
      <c r="AG100" s="17">
        <v>416.93000000000029</v>
      </c>
      <c r="AH100" s="17">
        <v>622.56999999999971</v>
      </c>
      <c r="AI100" s="17">
        <v>722.01000000000022</v>
      </c>
      <c r="AJ100" s="17">
        <v>0.10000000000000009</v>
      </c>
      <c r="AK100" s="17">
        <v>391.39000000000033</v>
      </c>
      <c r="AL100" s="17">
        <v>23.099999999999994</v>
      </c>
      <c r="AM100" s="17">
        <v>0.75999999999999979</v>
      </c>
      <c r="AN100" s="17">
        <v>3.1400000000000006</v>
      </c>
      <c r="AO100" s="20">
        <f t="shared" si="12"/>
        <v>4867.2099999999964</v>
      </c>
      <c r="AP100" s="20">
        <f t="shared" si="20"/>
        <v>5801.2800000000152</v>
      </c>
      <c r="AQ100" s="20">
        <f t="shared" si="20"/>
        <v>4988.2699999999822</v>
      </c>
      <c r="AR100" s="20">
        <f t="shared" si="20"/>
        <v>5375.1299999999983</v>
      </c>
      <c r="AS100" s="20">
        <f t="shared" si="20"/>
        <v>2079.7900000000059</v>
      </c>
      <c r="AT100" s="20">
        <f t="shared" si="20"/>
        <v>3127.829999999999</v>
      </c>
      <c r="AU100" s="20">
        <f t="shared" si="20"/>
        <v>3652.7800000000047</v>
      </c>
      <c r="AV100" s="20">
        <f t="shared" si="20"/>
        <v>0.52000000000000046</v>
      </c>
      <c r="AW100" s="20">
        <f t="shared" si="20"/>
        <v>2009.3600000000006</v>
      </c>
      <c r="AX100" s="20">
        <f t="shared" si="20"/>
        <v>119.42999999999978</v>
      </c>
      <c r="AY100" s="20">
        <f t="shared" si="20"/>
        <v>3.9400000000000008</v>
      </c>
      <c r="AZ100" s="20">
        <f t="shared" si="20"/>
        <v>16.489999999999981</v>
      </c>
      <c r="BA100" s="17">
        <v>61.11</v>
      </c>
      <c r="BB100" s="17">
        <v>72.97</v>
      </c>
      <c r="BC100" s="17">
        <v>62.84</v>
      </c>
      <c r="BD100" s="17">
        <v>67.84</v>
      </c>
      <c r="BE100" s="17">
        <v>26.29</v>
      </c>
      <c r="BF100" s="17">
        <v>39.61</v>
      </c>
      <c r="BG100" s="17">
        <v>46.34</v>
      </c>
      <c r="BH100" s="17">
        <v>0.01</v>
      </c>
      <c r="BI100" s="17">
        <v>25.58</v>
      </c>
      <c r="BJ100" s="17">
        <v>1.52</v>
      </c>
      <c r="BK100" s="17">
        <v>0.05</v>
      </c>
      <c r="BL100" s="17">
        <v>0.21</v>
      </c>
      <c r="BM100" s="20">
        <f t="shared" si="13"/>
        <v>4928.3199999999961</v>
      </c>
      <c r="BN100" s="20">
        <f t="shared" si="21"/>
        <v>5874.2500000000155</v>
      </c>
      <c r="BO100" s="20">
        <f t="shared" si="21"/>
        <v>5051.1099999999824</v>
      </c>
      <c r="BP100" s="20">
        <f t="shared" si="21"/>
        <v>5442.9699999999984</v>
      </c>
      <c r="BQ100" s="20">
        <f t="shared" si="21"/>
        <v>2106.0800000000058</v>
      </c>
      <c r="BR100" s="20">
        <f t="shared" si="21"/>
        <v>3167.4399999999991</v>
      </c>
      <c r="BS100" s="20">
        <f t="shared" si="21"/>
        <v>3699.1200000000049</v>
      </c>
      <c r="BT100" s="20">
        <f t="shared" si="21"/>
        <v>0.53000000000000047</v>
      </c>
      <c r="BU100" s="20">
        <f t="shared" si="21"/>
        <v>2034.9400000000005</v>
      </c>
      <c r="BV100" s="20">
        <f t="shared" si="21"/>
        <v>120.94999999999978</v>
      </c>
      <c r="BW100" s="20">
        <f t="shared" si="21"/>
        <v>3.9900000000000007</v>
      </c>
      <c r="BX100" s="20">
        <f t="shared" si="21"/>
        <v>16.699999999999982</v>
      </c>
      <c r="BY100" s="17">
        <f t="shared" si="16"/>
        <v>24356.53</v>
      </c>
      <c r="BZ100" s="17">
        <f t="shared" si="17"/>
        <v>1217.8400000000004</v>
      </c>
      <c r="CA100" s="17">
        <f t="shared" si="18"/>
        <v>6872.0300000000043</v>
      </c>
      <c r="CB100" s="17">
        <f t="shared" si="19"/>
        <v>32446.400000000005</v>
      </c>
    </row>
    <row r="101" spans="1:80" x14ac:dyDescent="0.25">
      <c r="A101" t="str">
        <f t="shared" si="9"/>
        <v>CUPC.RB1</v>
      </c>
      <c r="B101" s="1" t="s">
        <v>153</v>
      </c>
      <c r="C101" s="1" t="s">
        <v>223</v>
      </c>
      <c r="D101" s="1" t="s">
        <v>223</v>
      </c>
      <c r="E101" s="17">
        <v>0</v>
      </c>
      <c r="F101" s="17">
        <v>0</v>
      </c>
      <c r="G101" s="17">
        <v>0</v>
      </c>
      <c r="H101" s="17">
        <v>0</v>
      </c>
      <c r="I101" s="17">
        <v>0</v>
      </c>
      <c r="J101" s="17">
        <v>0</v>
      </c>
      <c r="K101" s="17">
        <v>0</v>
      </c>
      <c r="L101" s="17">
        <v>0</v>
      </c>
      <c r="M101" s="17">
        <v>0</v>
      </c>
      <c r="N101" s="17">
        <v>0</v>
      </c>
      <c r="O101" s="17">
        <v>0</v>
      </c>
      <c r="P101" s="17">
        <v>0</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0</v>
      </c>
      <c r="AI101" s="17">
        <v>0</v>
      </c>
      <c r="AJ101" s="17">
        <v>0</v>
      </c>
      <c r="AK101" s="17">
        <v>0</v>
      </c>
      <c r="AL101" s="17">
        <v>0</v>
      </c>
      <c r="AM101" s="17">
        <v>0</v>
      </c>
      <c r="AN101" s="17">
        <v>0</v>
      </c>
      <c r="AO101" s="20">
        <f t="shared" si="12"/>
        <v>0</v>
      </c>
      <c r="AP101" s="20">
        <f t="shared" si="20"/>
        <v>0</v>
      </c>
      <c r="AQ101" s="20">
        <f t="shared" si="20"/>
        <v>0</v>
      </c>
      <c r="AR101" s="20">
        <f t="shared" si="20"/>
        <v>0</v>
      </c>
      <c r="AS101" s="20">
        <f t="shared" si="20"/>
        <v>0</v>
      </c>
      <c r="AT101" s="20">
        <f t="shared" si="20"/>
        <v>0</v>
      </c>
      <c r="AU101" s="20">
        <f t="shared" si="20"/>
        <v>0</v>
      </c>
      <c r="AV101" s="20">
        <f t="shared" si="20"/>
        <v>0</v>
      </c>
      <c r="AW101" s="20">
        <f t="shared" si="20"/>
        <v>0</v>
      </c>
      <c r="AX101" s="20">
        <f t="shared" si="20"/>
        <v>0</v>
      </c>
      <c r="AY101" s="20">
        <f t="shared" si="20"/>
        <v>0</v>
      </c>
      <c r="AZ101" s="20">
        <f t="shared" si="20"/>
        <v>0</v>
      </c>
      <c r="BA101" s="17">
        <v>0</v>
      </c>
      <c r="BB101" s="17">
        <v>0</v>
      </c>
      <c r="BC101" s="17">
        <v>0</v>
      </c>
      <c r="BD101" s="17">
        <v>0</v>
      </c>
      <c r="BE101" s="17">
        <v>0</v>
      </c>
      <c r="BF101" s="17">
        <v>0</v>
      </c>
      <c r="BG101" s="17">
        <v>0</v>
      </c>
      <c r="BH101" s="17">
        <v>0</v>
      </c>
      <c r="BI101" s="17">
        <v>0</v>
      </c>
      <c r="BJ101" s="17">
        <v>0</v>
      </c>
      <c r="BK101" s="17">
        <v>0</v>
      </c>
      <c r="BL101" s="17">
        <v>0</v>
      </c>
      <c r="BM101" s="20">
        <f t="shared" si="13"/>
        <v>0</v>
      </c>
      <c r="BN101" s="20">
        <f t="shared" si="21"/>
        <v>0</v>
      </c>
      <c r="BO101" s="20">
        <f t="shared" si="21"/>
        <v>0</v>
      </c>
      <c r="BP101" s="20">
        <f t="shared" si="21"/>
        <v>0</v>
      </c>
      <c r="BQ101" s="20">
        <f t="shared" si="21"/>
        <v>0</v>
      </c>
      <c r="BR101" s="20">
        <f t="shared" si="21"/>
        <v>0</v>
      </c>
      <c r="BS101" s="20">
        <f t="shared" si="21"/>
        <v>0</v>
      </c>
      <c r="BT101" s="20">
        <f t="shared" si="21"/>
        <v>0</v>
      </c>
      <c r="BU101" s="20">
        <f t="shared" si="21"/>
        <v>0</v>
      </c>
      <c r="BV101" s="20">
        <f t="shared" si="21"/>
        <v>0</v>
      </c>
      <c r="BW101" s="20">
        <f t="shared" si="21"/>
        <v>0</v>
      </c>
      <c r="BX101" s="20">
        <f t="shared" si="21"/>
        <v>0</v>
      </c>
      <c r="BY101" s="17">
        <f t="shared" si="16"/>
        <v>0</v>
      </c>
      <c r="BZ101" s="17">
        <f t="shared" si="17"/>
        <v>0</v>
      </c>
      <c r="CA101" s="17">
        <f t="shared" si="18"/>
        <v>0</v>
      </c>
      <c r="CB101" s="17">
        <f t="shared" si="19"/>
        <v>0</v>
      </c>
    </row>
    <row r="102" spans="1:80" x14ac:dyDescent="0.25">
      <c r="A102" t="str">
        <f t="shared" si="9"/>
        <v>CUPC.RB2</v>
      </c>
      <c r="B102" s="1" t="s">
        <v>153</v>
      </c>
      <c r="C102" s="1" t="s">
        <v>224</v>
      </c>
      <c r="D102" s="1" t="s">
        <v>224</v>
      </c>
      <c r="E102" s="17">
        <v>456.17999999999984</v>
      </c>
      <c r="F102" s="17">
        <v>1243.3899999999994</v>
      </c>
      <c r="G102" s="17">
        <v>352.21000000000004</v>
      </c>
      <c r="H102" s="17">
        <v>54.899999999999977</v>
      </c>
      <c r="I102" s="17">
        <v>130.26999999999998</v>
      </c>
      <c r="J102" s="17">
        <v>844.22999999999956</v>
      </c>
      <c r="K102" s="17">
        <v>1331.7700000000004</v>
      </c>
      <c r="L102" s="17">
        <v>2987.2900000000009</v>
      </c>
      <c r="M102" s="17">
        <v>81.279999999999973</v>
      </c>
      <c r="N102" s="17">
        <v>1174.3100000000013</v>
      </c>
      <c r="O102" s="17">
        <v>2233.3900000000067</v>
      </c>
      <c r="P102" s="17">
        <v>955.57999999999993</v>
      </c>
      <c r="Q102" s="20">
        <v>22.810000000000002</v>
      </c>
      <c r="R102" s="20">
        <v>62.170000000000016</v>
      </c>
      <c r="S102" s="20">
        <v>17.610000000000014</v>
      </c>
      <c r="T102" s="20">
        <v>2.75</v>
      </c>
      <c r="U102" s="20">
        <v>6.5100000000000051</v>
      </c>
      <c r="V102" s="20">
        <v>42.20999999999998</v>
      </c>
      <c r="W102" s="20">
        <v>66.590000000000032</v>
      </c>
      <c r="X102" s="20">
        <v>149.36000000000013</v>
      </c>
      <c r="Y102" s="20">
        <v>4.0600000000000023</v>
      </c>
      <c r="Z102" s="20">
        <v>58.710000000000036</v>
      </c>
      <c r="AA102" s="20">
        <v>111.67000000000007</v>
      </c>
      <c r="AB102" s="20">
        <v>47.779999999999973</v>
      </c>
      <c r="AC102" s="17">
        <v>124.22000000000003</v>
      </c>
      <c r="AD102" s="17">
        <v>335.67999999999984</v>
      </c>
      <c r="AE102" s="17">
        <v>94.350000000000023</v>
      </c>
      <c r="AF102" s="17">
        <v>14.580000000000013</v>
      </c>
      <c r="AG102" s="17">
        <v>34.29000000000002</v>
      </c>
      <c r="AH102" s="17">
        <v>220.29000000000042</v>
      </c>
      <c r="AI102" s="17">
        <v>344.48999999999978</v>
      </c>
      <c r="AJ102" s="17">
        <v>765.75</v>
      </c>
      <c r="AK102" s="17">
        <v>20.650000000000034</v>
      </c>
      <c r="AL102" s="17">
        <v>295.62000000000035</v>
      </c>
      <c r="AM102" s="17">
        <v>557.01000000000022</v>
      </c>
      <c r="AN102" s="17">
        <v>236.17000000000007</v>
      </c>
      <c r="AO102" s="20">
        <f t="shared" si="12"/>
        <v>603.20999999999981</v>
      </c>
      <c r="AP102" s="20">
        <f t="shared" si="20"/>
        <v>1641.2399999999993</v>
      </c>
      <c r="AQ102" s="20">
        <f t="shared" si="20"/>
        <v>464.17000000000007</v>
      </c>
      <c r="AR102" s="20">
        <f t="shared" si="20"/>
        <v>72.22999999999999</v>
      </c>
      <c r="AS102" s="20">
        <f t="shared" si="20"/>
        <v>171.07</v>
      </c>
      <c r="AT102" s="20">
        <f t="shared" si="20"/>
        <v>1106.73</v>
      </c>
      <c r="AU102" s="20">
        <f t="shared" si="20"/>
        <v>1742.8500000000004</v>
      </c>
      <c r="AV102" s="20">
        <f t="shared" si="20"/>
        <v>3902.400000000001</v>
      </c>
      <c r="AW102" s="20">
        <f t="shared" si="20"/>
        <v>105.99000000000001</v>
      </c>
      <c r="AX102" s="20">
        <f t="shared" si="20"/>
        <v>1528.6400000000017</v>
      </c>
      <c r="AY102" s="20">
        <f t="shared" si="20"/>
        <v>2902.070000000007</v>
      </c>
      <c r="AZ102" s="20">
        <f t="shared" si="20"/>
        <v>1239.53</v>
      </c>
      <c r="BA102" s="17">
        <v>7.57</v>
      </c>
      <c r="BB102" s="17">
        <v>20.64</v>
      </c>
      <c r="BC102" s="17">
        <v>5.85</v>
      </c>
      <c r="BD102" s="17">
        <v>0.91</v>
      </c>
      <c r="BE102" s="17">
        <v>2.16</v>
      </c>
      <c r="BF102" s="17">
        <v>14.02</v>
      </c>
      <c r="BG102" s="17">
        <v>22.11</v>
      </c>
      <c r="BH102" s="17">
        <v>49.6</v>
      </c>
      <c r="BI102" s="17">
        <v>1.35</v>
      </c>
      <c r="BJ102" s="17">
        <v>19.5</v>
      </c>
      <c r="BK102" s="17">
        <v>37.08</v>
      </c>
      <c r="BL102" s="17">
        <v>15.87</v>
      </c>
      <c r="BM102" s="20">
        <f t="shared" si="13"/>
        <v>610.77999999999986</v>
      </c>
      <c r="BN102" s="20">
        <f t="shared" si="21"/>
        <v>1661.8799999999994</v>
      </c>
      <c r="BO102" s="20">
        <f t="shared" si="21"/>
        <v>470.0200000000001</v>
      </c>
      <c r="BP102" s="20">
        <f t="shared" si="21"/>
        <v>73.139999999999986</v>
      </c>
      <c r="BQ102" s="20">
        <f t="shared" si="21"/>
        <v>173.23</v>
      </c>
      <c r="BR102" s="20">
        <f t="shared" si="21"/>
        <v>1120.75</v>
      </c>
      <c r="BS102" s="20">
        <f t="shared" si="21"/>
        <v>1764.9600000000003</v>
      </c>
      <c r="BT102" s="20">
        <f t="shared" si="21"/>
        <v>3952.0000000000009</v>
      </c>
      <c r="BU102" s="20">
        <f t="shared" si="21"/>
        <v>107.34</v>
      </c>
      <c r="BV102" s="20">
        <f t="shared" si="21"/>
        <v>1548.1400000000017</v>
      </c>
      <c r="BW102" s="20">
        <f t="shared" si="21"/>
        <v>2939.1500000000069</v>
      </c>
      <c r="BX102" s="20">
        <f t="shared" si="21"/>
        <v>1255.3999999999999</v>
      </c>
      <c r="BY102" s="17">
        <f t="shared" si="16"/>
        <v>11844.800000000008</v>
      </c>
      <c r="BZ102" s="17">
        <f t="shared" si="17"/>
        <v>592.23000000000025</v>
      </c>
      <c r="CA102" s="17">
        <f t="shared" si="18"/>
        <v>3239.76</v>
      </c>
      <c r="CB102" s="17">
        <f t="shared" si="19"/>
        <v>15676.790000000008</v>
      </c>
    </row>
    <row r="103" spans="1:80" x14ac:dyDescent="0.25">
      <c r="A103" t="str">
        <f t="shared" ref="A103:A145" si="22">B103&amp;"."&amp;IF(D103="CES1/CES2",C103,IF(C103="CRE1/CRE2",C103,D103))</f>
        <v>CUPC.RB3</v>
      </c>
      <c r="B103" s="1" t="s">
        <v>153</v>
      </c>
      <c r="C103" s="1" t="s">
        <v>225</v>
      </c>
      <c r="D103" s="1" t="s">
        <v>225</v>
      </c>
      <c r="E103" s="17">
        <v>0</v>
      </c>
      <c r="F103" s="17">
        <v>0</v>
      </c>
      <c r="G103" s="17">
        <v>0</v>
      </c>
      <c r="H103" s="17">
        <v>0</v>
      </c>
      <c r="I103" s="17">
        <v>0</v>
      </c>
      <c r="J103" s="17">
        <v>0</v>
      </c>
      <c r="K103" s="17">
        <v>0</v>
      </c>
      <c r="L103" s="17">
        <v>0</v>
      </c>
      <c r="M103" s="17">
        <v>0</v>
      </c>
      <c r="N103" s="17">
        <v>0</v>
      </c>
      <c r="O103" s="17">
        <v>0</v>
      </c>
      <c r="P103" s="17">
        <v>0</v>
      </c>
      <c r="Q103" s="20">
        <v>0</v>
      </c>
      <c r="R103" s="20">
        <v>0</v>
      </c>
      <c r="S103" s="20">
        <v>0</v>
      </c>
      <c r="T103" s="20">
        <v>0</v>
      </c>
      <c r="U103" s="20">
        <v>0</v>
      </c>
      <c r="V103" s="20">
        <v>0</v>
      </c>
      <c r="W103" s="20">
        <v>0</v>
      </c>
      <c r="X103" s="20">
        <v>0</v>
      </c>
      <c r="Y103" s="20">
        <v>0</v>
      </c>
      <c r="Z103" s="20">
        <v>0</v>
      </c>
      <c r="AA103" s="20">
        <v>0</v>
      </c>
      <c r="AB103" s="20">
        <v>0</v>
      </c>
      <c r="AC103" s="17">
        <v>0</v>
      </c>
      <c r="AD103" s="17">
        <v>0</v>
      </c>
      <c r="AE103" s="17">
        <v>0</v>
      </c>
      <c r="AF103" s="17">
        <v>0</v>
      </c>
      <c r="AG103" s="17">
        <v>0</v>
      </c>
      <c r="AH103" s="17">
        <v>0</v>
      </c>
      <c r="AI103" s="17">
        <v>0</v>
      </c>
      <c r="AJ103" s="17">
        <v>0</v>
      </c>
      <c r="AK103" s="17">
        <v>0</v>
      </c>
      <c r="AL103" s="17">
        <v>0</v>
      </c>
      <c r="AM103" s="17">
        <v>0</v>
      </c>
      <c r="AN103" s="17">
        <v>0</v>
      </c>
      <c r="AO103" s="20">
        <f t="shared" si="12"/>
        <v>0</v>
      </c>
      <c r="AP103" s="20">
        <f t="shared" si="20"/>
        <v>0</v>
      </c>
      <c r="AQ103" s="20">
        <f t="shared" si="20"/>
        <v>0</v>
      </c>
      <c r="AR103" s="20">
        <f t="shared" si="20"/>
        <v>0</v>
      </c>
      <c r="AS103" s="20">
        <f t="shared" si="20"/>
        <v>0</v>
      </c>
      <c r="AT103" s="20">
        <f t="shared" si="20"/>
        <v>0</v>
      </c>
      <c r="AU103" s="20">
        <f t="shared" si="20"/>
        <v>0</v>
      </c>
      <c r="AV103" s="20">
        <f t="shared" si="20"/>
        <v>0</v>
      </c>
      <c r="AW103" s="20">
        <f t="shared" si="20"/>
        <v>0</v>
      </c>
      <c r="AX103" s="20">
        <f t="shared" si="20"/>
        <v>0</v>
      </c>
      <c r="AY103" s="20">
        <f t="shared" si="20"/>
        <v>0</v>
      </c>
      <c r="AZ103" s="20">
        <f t="shared" si="20"/>
        <v>0</v>
      </c>
      <c r="BA103" s="17">
        <v>0</v>
      </c>
      <c r="BB103" s="17">
        <v>0</v>
      </c>
      <c r="BC103" s="17">
        <v>0</v>
      </c>
      <c r="BD103" s="17">
        <v>0</v>
      </c>
      <c r="BE103" s="17">
        <v>0</v>
      </c>
      <c r="BF103" s="17">
        <v>0</v>
      </c>
      <c r="BG103" s="17">
        <v>0</v>
      </c>
      <c r="BH103" s="17">
        <v>0</v>
      </c>
      <c r="BI103" s="17">
        <v>0</v>
      </c>
      <c r="BJ103" s="17">
        <v>0</v>
      </c>
      <c r="BK103" s="17">
        <v>0</v>
      </c>
      <c r="BL103" s="17">
        <v>0</v>
      </c>
      <c r="BM103" s="20">
        <f t="shared" si="13"/>
        <v>0</v>
      </c>
      <c r="BN103" s="20">
        <f t="shared" si="21"/>
        <v>0</v>
      </c>
      <c r="BO103" s="20">
        <f t="shared" si="21"/>
        <v>0</v>
      </c>
      <c r="BP103" s="20">
        <f t="shared" si="21"/>
        <v>0</v>
      </c>
      <c r="BQ103" s="20">
        <f t="shared" si="21"/>
        <v>0</v>
      </c>
      <c r="BR103" s="20">
        <f t="shared" si="21"/>
        <v>0</v>
      </c>
      <c r="BS103" s="20">
        <f t="shared" si="21"/>
        <v>0</v>
      </c>
      <c r="BT103" s="20">
        <f t="shared" si="21"/>
        <v>0</v>
      </c>
      <c r="BU103" s="20">
        <f t="shared" si="21"/>
        <v>0</v>
      </c>
      <c r="BV103" s="20">
        <f t="shared" si="21"/>
        <v>0</v>
      </c>
      <c r="BW103" s="20">
        <f t="shared" si="21"/>
        <v>0</v>
      </c>
      <c r="BX103" s="20">
        <f t="shared" si="21"/>
        <v>0</v>
      </c>
      <c r="BY103" s="17">
        <f t="shared" si="16"/>
        <v>0</v>
      </c>
      <c r="BZ103" s="17">
        <f t="shared" si="17"/>
        <v>0</v>
      </c>
      <c r="CA103" s="17">
        <f t="shared" si="18"/>
        <v>0</v>
      </c>
      <c r="CB103" s="17">
        <f t="shared" si="19"/>
        <v>0</v>
      </c>
    </row>
    <row r="104" spans="1:80" x14ac:dyDescent="0.25">
      <c r="A104" t="str">
        <f t="shared" si="22"/>
        <v>CUPC.RB5</v>
      </c>
      <c r="B104" s="1" t="s">
        <v>153</v>
      </c>
      <c r="C104" s="1" t="s">
        <v>164</v>
      </c>
      <c r="D104" s="1" t="s">
        <v>164</v>
      </c>
      <c r="E104" s="17">
        <v>1903.4499999999971</v>
      </c>
      <c r="F104" s="17">
        <v>2597.0599999999977</v>
      </c>
      <c r="G104" s="17">
        <v>1445.0699999999997</v>
      </c>
      <c r="H104" s="17">
        <v>1279.6199999999953</v>
      </c>
      <c r="I104" s="17">
        <v>593.36000000000058</v>
      </c>
      <c r="J104" s="17">
        <v>3115.539999999979</v>
      </c>
      <c r="K104" s="17">
        <v>2537.3000000000175</v>
      </c>
      <c r="L104" s="17">
        <v>5046.6100000000151</v>
      </c>
      <c r="M104" s="17">
        <v>3687.3100000000268</v>
      </c>
      <c r="N104" s="17">
        <v>2461.8699999999953</v>
      </c>
      <c r="O104" s="17">
        <v>4932.6900000000023</v>
      </c>
      <c r="P104" s="17">
        <v>1677.6800000000076</v>
      </c>
      <c r="Q104" s="20">
        <v>95.169999999999618</v>
      </c>
      <c r="R104" s="20">
        <v>129.84999999999945</v>
      </c>
      <c r="S104" s="20">
        <v>72.25</v>
      </c>
      <c r="T104" s="20">
        <v>63.980000000000018</v>
      </c>
      <c r="U104" s="20">
        <v>29.669999999999845</v>
      </c>
      <c r="V104" s="20">
        <v>155.76999999999953</v>
      </c>
      <c r="W104" s="20">
        <v>126.86000000000058</v>
      </c>
      <c r="X104" s="20">
        <v>252.32999999999993</v>
      </c>
      <c r="Y104" s="20">
        <v>184.35999999999876</v>
      </c>
      <c r="Z104" s="20">
        <v>123.09000000000015</v>
      </c>
      <c r="AA104" s="20">
        <v>246.64000000000124</v>
      </c>
      <c r="AB104" s="20">
        <v>83.890000000000327</v>
      </c>
      <c r="AC104" s="17">
        <v>518.31999999999971</v>
      </c>
      <c r="AD104" s="17">
        <v>701.12999999999738</v>
      </c>
      <c r="AE104" s="17">
        <v>387.07999999999993</v>
      </c>
      <c r="AF104" s="17">
        <v>339.77000000000044</v>
      </c>
      <c r="AG104" s="17">
        <v>156.21000000000004</v>
      </c>
      <c r="AH104" s="17">
        <v>812.93999999999505</v>
      </c>
      <c r="AI104" s="17">
        <v>656.33000000000175</v>
      </c>
      <c r="AJ104" s="17">
        <v>1293.6299999999974</v>
      </c>
      <c r="AK104" s="17">
        <v>936.56999999999971</v>
      </c>
      <c r="AL104" s="17">
        <v>619.75</v>
      </c>
      <c r="AM104" s="17">
        <v>1230.2200000000012</v>
      </c>
      <c r="AN104" s="17">
        <v>414.62999999999738</v>
      </c>
      <c r="AO104" s="20">
        <f t="shared" si="12"/>
        <v>2516.9399999999964</v>
      </c>
      <c r="AP104" s="20">
        <f t="shared" si="20"/>
        <v>3428.0399999999945</v>
      </c>
      <c r="AQ104" s="20">
        <f t="shared" si="20"/>
        <v>1904.3999999999996</v>
      </c>
      <c r="AR104" s="20">
        <f t="shared" si="20"/>
        <v>1683.3699999999958</v>
      </c>
      <c r="AS104" s="20">
        <f t="shared" si="20"/>
        <v>779.24000000000046</v>
      </c>
      <c r="AT104" s="20">
        <f t="shared" si="20"/>
        <v>4084.2499999999736</v>
      </c>
      <c r="AU104" s="20">
        <f t="shared" si="20"/>
        <v>3320.4900000000198</v>
      </c>
      <c r="AV104" s="20">
        <f t="shared" si="20"/>
        <v>6592.5700000000124</v>
      </c>
      <c r="AW104" s="20">
        <f t="shared" si="20"/>
        <v>4808.2400000000252</v>
      </c>
      <c r="AX104" s="20">
        <f t="shared" si="20"/>
        <v>3204.7099999999955</v>
      </c>
      <c r="AY104" s="20">
        <f t="shared" si="20"/>
        <v>6409.5500000000047</v>
      </c>
      <c r="AZ104" s="20">
        <f t="shared" si="20"/>
        <v>2176.2000000000053</v>
      </c>
      <c r="BA104" s="17">
        <v>31.6</v>
      </c>
      <c r="BB104" s="17">
        <v>43.12</v>
      </c>
      <c r="BC104" s="17">
        <v>23.99</v>
      </c>
      <c r="BD104" s="17">
        <v>21.25</v>
      </c>
      <c r="BE104" s="17">
        <v>9.85</v>
      </c>
      <c r="BF104" s="17">
        <v>51.73</v>
      </c>
      <c r="BG104" s="17">
        <v>42.13</v>
      </c>
      <c r="BH104" s="17">
        <v>83.79</v>
      </c>
      <c r="BI104" s="17">
        <v>61.22</v>
      </c>
      <c r="BJ104" s="17">
        <v>40.869999999999997</v>
      </c>
      <c r="BK104" s="17">
        <v>81.900000000000006</v>
      </c>
      <c r="BL104" s="17">
        <v>27.85</v>
      </c>
      <c r="BM104" s="20">
        <f t="shared" si="13"/>
        <v>2548.5399999999963</v>
      </c>
      <c r="BN104" s="20">
        <f t="shared" si="21"/>
        <v>3471.1599999999944</v>
      </c>
      <c r="BO104" s="20">
        <f t="shared" si="21"/>
        <v>1928.3899999999996</v>
      </c>
      <c r="BP104" s="20">
        <f t="shared" si="21"/>
        <v>1704.6199999999958</v>
      </c>
      <c r="BQ104" s="20">
        <f t="shared" si="21"/>
        <v>789.09000000000049</v>
      </c>
      <c r="BR104" s="20">
        <f t="shared" si="21"/>
        <v>4135.9799999999732</v>
      </c>
      <c r="BS104" s="20">
        <f t="shared" si="21"/>
        <v>3362.6200000000199</v>
      </c>
      <c r="BT104" s="20">
        <f t="shared" si="21"/>
        <v>6676.3600000000124</v>
      </c>
      <c r="BU104" s="20">
        <f t="shared" si="21"/>
        <v>4869.4600000000255</v>
      </c>
      <c r="BV104" s="20">
        <f t="shared" si="21"/>
        <v>3245.5799999999954</v>
      </c>
      <c r="BW104" s="20">
        <f t="shared" si="21"/>
        <v>6491.4500000000044</v>
      </c>
      <c r="BX104" s="20">
        <f t="shared" si="21"/>
        <v>2204.0500000000052</v>
      </c>
      <c r="BY104" s="17">
        <f t="shared" si="16"/>
        <v>31277.560000000034</v>
      </c>
      <c r="BZ104" s="17">
        <f t="shared" si="17"/>
        <v>1563.8599999999994</v>
      </c>
      <c r="CA104" s="17">
        <f t="shared" si="18"/>
        <v>8585.8799999999901</v>
      </c>
      <c r="CB104" s="17">
        <f t="shared" si="19"/>
        <v>41427.300000000017</v>
      </c>
    </row>
    <row r="105" spans="1:80" x14ac:dyDescent="0.25">
      <c r="A105" t="str">
        <f t="shared" si="22"/>
        <v>REMC.BCHIMP</v>
      </c>
      <c r="B105" s="1" t="s">
        <v>165</v>
      </c>
      <c r="C105" s="1" t="s">
        <v>843</v>
      </c>
      <c r="D105" s="1" t="s">
        <v>21</v>
      </c>
      <c r="E105" s="17">
        <v>-19.560000000000059</v>
      </c>
      <c r="F105" s="17">
        <v>-7.7599999999999909</v>
      </c>
      <c r="G105" s="17">
        <v>-1.3899999999999935</v>
      </c>
      <c r="H105" s="17">
        <v>-7.089999999999975</v>
      </c>
      <c r="I105" s="17">
        <v>-11.799999999999955</v>
      </c>
      <c r="J105" s="17">
        <v>-0.25999999999999979</v>
      </c>
      <c r="K105" s="17">
        <v>-0.27999999999999936</v>
      </c>
      <c r="L105" s="17">
        <v>-0.15000000000000036</v>
      </c>
      <c r="M105" s="17">
        <v>0</v>
      </c>
      <c r="N105" s="17">
        <v>-7.3699999999999761</v>
      </c>
      <c r="O105" s="17">
        <v>0</v>
      </c>
      <c r="P105" s="17">
        <v>0</v>
      </c>
      <c r="Q105" s="20">
        <v>-0.96999999999999886</v>
      </c>
      <c r="R105" s="20">
        <v>-0.38999999999999968</v>
      </c>
      <c r="S105" s="20">
        <v>-7.0000000000000062E-2</v>
      </c>
      <c r="T105" s="20">
        <v>-0.34999999999999987</v>
      </c>
      <c r="U105" s="20">
        <v>-0.58999999999999986</v>
      </c>
      <c r="V105" s="20">
        <v>-1.0000000000000002E-2</v>
      </c>
      <c r="W105" s="20">
        <v>-1.9999999999999962E-2</v>
      </c>
      <c r="X105" s="20">
        <v>-1.0000000000000009E-2</v>
      </c>
      <c r="Y105" s="20">
        <v>0</v>
      </c>
      <c r="Z105" s="20">
        <v>-0.37000000000000011</v>
      </c>
      <c r="AA105" s="20">
        <v>0</v>
      </c>
      <c r="AB105" s="20">
        <v>0</v>
      </c>
      <c r="AC105" s="17">
        <v>-5.3299999999999983</v>
      </c>
      <c r="AD105" s="17">
        <v>-2.1000000000000014</v>
      </c>
      <c r="AE105" s="17">
        <v>-0.37999999999999989</v>
      </c>
      <c r="AF105" s="17">
        <v>-1.88</v>
      </c>
      <c r="AG105" s="17">
        <v>-3.1099999999999994</v>
      </c>
      <c r="AH105" s="17">
        <v>-7.0000000000000007E-2</v>
      </c>
      <c r="AI105" s="17">
        <v>-8.0000000000000071E-2</v>
      </c>
      <c r="AJ105" s="17">
        <v>-4.0000000000000036E-2</v>
      </c>
      <c r="AK105" s="17">
        <v>0</v>
      </c>
      <c r="AL105" s="17">
        <v>-1.8599999999999994</v>
      </c>
      <c r="AM105" s="17">
        <v>0</v>
      </c>
      <c r="AN105" s="17">
        <v>0</v>
      </c>
      <c r="AO105" s="20">
        <f t="shared" si="12"/>
        <v>-25.860000000000056</v>
      </c>
      <c r="AP105" s="20">
        <f t="shared" si="20"/>
        <v>-10.249999999999993</v>
      </c>
      <c r="AQ105" s="20">
        <f t="shared" si="20"/>
        <v>-1.8399999999999934</v>
      </c>
      <c r="AR105" s="20">
        <f t="shared" si="20"/>
        <v>-9.3199999999999754</v>
      </c>
      <c r="AS105" s="20">
        <f t="shared" si="20"/>
        <v>-15.499999999999954</v>
      </c>
      <c r="AT105" s="20">
        <f t="shared" si="20"/>
        <v>-0.3399999999999998</v>
      </c>
      <c r="AU105" s="20">
        <f t="shared" si="20"/>
        <v>-0.37999999999999939</v>
      </c>
      <c r="AV105" s="20">
        <f t="shared" si="20"/>
        <v>-0.2000000000000004</v>
      </c>
      <c r="AW105" s="20">
        <f t="shared" si="20"/>
        <v>0</v>
      </c>
      <c r="AX105" s="20">
        <f t="shared" si="20"/>
        <v>-9.5999999999999766</v>
      </c>
      <c r="AY105" s="20">
        <f t="shared" si="20"/>
        <v>0</v>
      </c>
      <c r="AZ105" s="20">
        <f t="shared" si="20"/>
        <v>0</v>
      </c>
      <c r="BA105" s="17">
        <v>-0.32</v>
      </c>
      <c r="BB105" s="17">
        <v>-0.13</v>
      </c>
      <c r="BC105" s="17">
        <v>-0.02</v>
      </c>
      <c r="BD105" s="17">
        <v>-0.12</v>
      </c>
      <c r="BE105" s="17">
        <v>-0.2</v>
      </c>
      <c r="BF105" s="17">
        <v>0</v>
      </c>
      <c r="BG105" s="17">
        <v>0</v>
      </c>
      <c r="BH105" s="17">
        <v>0</v>
      </c>
      <c r="BI105" s="17">
        <v>0</v>
      </c>
      <c r="BJ105" s="17">
        <v>-0.12</v>
      </c>
      <c r="BK105" s="17">
        <v>0</v>
      </c>
      <c r="BL105" s="17">
        <v>0</v>
      </c>
      <c r="BM105" s="20">
        <f t="shared" si="13"/>
        <v>-26.180000000000057</v>
      </c>
      <c r="BN105" s="20">
        <f t="shared" si="21"/>
        <v>-10.379999999999994</v>
      </c>
      <c r="BO105" s="20">
        <f t="shared" si="21"/>
        <v>-1.8599999999999934</v>
      </c>
      <c r="BP105" s="20">
        <f t="shared" si="21"/>
        <v>-9.4399999999999746</v>
      </c>
      <c r="BQ105" s="20">
        <f t="shared" si="21"/>
        <v>-15.699999999999953</v>
      </c>
      <c r="BR105" s="20">
        <f t="shared" si="21"/>
        <v>-0.3399999999999998</v>
      </c>
      <c r="BS105" s="20">
        <f t="shared" si="21"/>
        <v>-0.37999999999999939</v>
      </c>
      <c r="BT105" s="20">
        <f t="shared" si="21"/>
        <v>-0.2000000000000004</v>
      </c>
      <c r="BU105" s="20">
        <f t="shared" si="21"/>
        <v>0</v>
      </c>
      <c r="BV105" s="20">
        <f t="shared" si="21"/>
        <v>-9.7199999999999758</v>
      </c>
      <c r="BW105" s="20">
        <f t="shared" si="21"/>
        <v>0</v>
      </c>
      <c r="BX105" s="20">
        <f t="shared" si="21"/>
        <v>0</v>
      </c>
      <c r="BY105" s="17">
        <f t="shared" si="16"/>
        <v>-55.659999999999947</v>
      </c>
      <c r="BZ105" s="17">
        <f t="shared" si="17"/>
        <v>-2.7799999999999985</v>
      </c>
      <c r="CA105" s="17">
        <f t="shared" si="18"/>
        <v>-15.759999999999996</v>
      </c>
      <c r="CB105" s="17">
        <f t="shared" si="19"/>
        <v>-74.199999999999946</v>
      </c>
    </row>
    <row r="106" spans="1:80" x14ac:dyDescent="0.25">
      <c r="A106" t="str">
        <f t="shared" si="22"/>
        <v>REMC.SPCIMP</v>
      </c>
      <c r="B106" s="1" t="s">
        <v>165</v>
      </c>
      <c r="C106" s="1" t="s">
        <v>844</v>
      </c>
      <c r="D106" s="1" t="s">
        <v>73</v>
      </c>
      <c r="E106" s="17">
        <v>37.689999999999941</v>
      </c>
      <c r="F106" s="17">
        <v>73.529999999999973</v>
      </c>
      <c r="G106" s="17">
        <v>129.38000000000011</v>
      </c>
      <c r="H106" s="17">
        <v>289.41000000000076</v>
      </c>
      <c r="I106" s="17">
        <v>677.4200000000028</v>
      </c>
      <c r="J106" s="17">
        <v>275.31999999999971</v>
      </c>
      <c r="K106" s="17">
        <v>553.79000000000087</v>
      </c>
      <c r="L106" s="17">
        <v>33.610000000000014</v>
      </c>
      <c r="M106" s="17">
        <v>264.26000000000022</v>
      </c>
      <c r="N106" s="17">
        <v>8.4399999999999977</v>
      </c>
      <c r="O106" s="17">
        <v>97.809999999999945</v>
      </c>
      <c r="P106" s="17">
        <v>50.830000000000155</v>
      </c>
      <c r="Q106" s="20">
        <v>1.879999999999999</v>
      </c>
      <c r="R106" s="20">
        <v>3.6700000000000017</v>
      </c>
      <c r="S106" s="20">
        <v>6.4699999999999989</v>
      </c>
      <c r="T106" s="20">
        <v>14.469999999999999</v>
      </c>
      <c r="U106" s="20">
        <v>33.870000000000005</v>
      </c>
      <c r="V106" s="20">
        <v>13.77000000000001</v>
      </c>
      <c r="W106" s="20">
        <v>27.689999999999998</v>
      </c>
      <c r="X106" s="20">
        <v>1.6799999999999997</v>
      </c>
      <c r="Y106" s="20">
        <v>13.209999999999994</v>
      </c>
      <c r="Z106" s="20">
        <v>0.41999999999999993</v>
      </c>
      <c r="AA106" s="20">
        <v>4.8900000000000006</v>
      </c>
      <c r="AB106" s="20">
        <v>2.5499999999999972</v>
      </c>
      <c r="AC106" s="17">
        <v>10.269999999999996</v>
      </c>
      <c r="AD106" s="17">
        <v>19.859999999999985</v>
      </c>
      <c r="AE106" s="17">
        <v>34.650000000000034</v>
      </c>
      <c r="AF106" s="17">
        <v>76.850000000000023</v>
      </c>
      <c r="AG106" s="17">
        <v>178.33999999999992</v>
      </c>
      <c r="AH106" s="17">
        <v>71.839999999999918</v>
      </c>
      <c r="AI106" s="17">
        <v>143.25</v>
      </c>
      <c r="AJ106" s="17">
        <v>8.61</v>
      </c>
      <c r="AK106" s="17">
        <v>67.12</v>
      </c>
      <c r="AL106" s="17">
        <v>2.120000000000001</v>
      </c>
      <c r="AM106" s="17">
        <v>24.400000000000006</v>
      </c>
      <c r="AN106" s="17">
        <v>12.560000000000002</v>
      </c>
      <c r="AO106" s="20">
        <f t="shared" si="12"/>
        <v>49.839999999999932</v>
      </c>
      <c r="AP106" s="20">
        <f t="shared" si="20"/>
        <v>97.05999999999996</v>
      </c>
      <c r="AQ106" s="20">
        <f t="shared" si="20"/>
        <v>170.50000000000014</v>
      </c>
      <c r="AR106" s="20">
        <f t="shared" si="20"/>
        <v>380.73000000000081</v>
      </c>
      <c r="AS106" s="20">
        <f t="shared" si="20"/>
        <v>889.63000000000272</v>
      </c>
      <c r="AT106" s="20">
        <f t="shared" si="20"/>
        <v>360.92999999999961</v>
      </c>
      <c r="AU106" s="20">
        <f t="shared" si="20"/>
        <v>724.73000000000093</v>
      </c>
      <c r="AV106" s="20">
        <f t="shared" si="20"/>
        <v>43.900000000000013</v>
      </c>
      <c r="AW106" s="20">
        <f t="shared" si="20"/>
        <v>344.5900000000002</v>
      </c>
      <c r="AX106" s="20">
        <f t="shared" si="20"/>
        <v>10.979999999999999</v>
      </c>
      <c r="AY106" s="20">
        <f t="shared" si="20"/>
        <v>127.09999999999995</v>
      </c>
      <c r="AZ106" s="20">
        <f t="shared" si="20"/>
        <v>65.940000000000154</v>
      </c>
      <c r="BA106" s="17">
        <v>0.63</v>
      </c>
      <c r="BB106" s="17">
        <v>1.22</v>
      </c>
      <c r="BC106" s="17">
        <v>2.15</v>
      </c>
      <c r="BD106" s="17">
        <v>4.8</v>
      </c>
      <c r="BE106" s="17">
        <v>11.25</v>
      </c>
      <c r="BF106" s="17">
        <v>4.57</v>
      </c>
      <c r="BG106" s="17">
        <v>9.19</v>
      </c>
      <c r="BH106" s="17">
        <v>0.56000000000000005</v>
      </c>
      <c r="BI106" s="17">
        <v>4.3899999999999997</v>
      </c>
      <c r="BJ106" s="17">
        <v>0.14000000000000001</v>
      </c>
      <c r="BK106" s="17">
        <v>1.62</v>
      </c>
      <c r="BL106" s="17">
        <v>0.84</v>
      </c>
      <c r="BM106" s="20">
        <f t="shared" si="13"/>
        <v>50.469999999999935</v>
      </c>
      <c r="BN106" s="20">
        <f t="shared" si="21"/>
        <v>98.279999999999959</v>
      </c>
      <c r="BO106" s="20">
        <f t="shared" si="21"/>
        <v>172.65000000000015</v>
      </c>
      <c r="BP106" s="20">
        <f t="shared" si="21"/>
        <v>385.53000000000083</v>
      </c>
      <c r="BQ106" s="20">
        <f t="shared" si="21"/>
        <v>900.88000000000272</v>
      </c>
      <c r="BR106" s="20">
        <f t="shared" si="21"/>
        <v>365.4999999999996</v>
      </c>
      <c r="BS106" s="20">
        <f t="shared" si="21"/>
        <v>733.92000000000098</v>
      </c>
      <c r="BT106" s="20">
        <f t="shared" si="21"/>
        <v>44.460000000000015</v>
      </c>
      <c r="BU106" s="20">
        <f t="shared" si="21"/>
        <v>348.98000000000019</v>
      </c>
      <c r="BV106" s="20">
        <f t="shared" si="21"/>
        <v>11.12</v>
      </c>
      <c r="BW106" s="20">
        <f t="shared" si="21"/>
        <v>128.71999999999994</v>
      </c>
      <c r="BX106" s="20">
        <f t="shared" si="21"/>
        <v>66.780000000000157</v>
      </c>
      <c r="BY106" s="17">
        <f t="shared" si="16"/>
        <v>2491.4900000000043</v>
      </c>
      <c r="BZ106" s="17">
        <f t="shared" si="17"/>
        <v>124.57</v>
      </c>
      <c r="CA106" s="17">
        <f t="shared" si="18"/>
        <v>691.2299999999999</v>
      </c>
      <c r="CB106" s="17">
        <f t="shared" si="19"/>
        <v>3307.2900000000041</v>
      </c>
    </row>
    <row r="107" spans="1:80" x14ac:dyDescent="0.25">
      <c r="A107" t="str">
        <f t="shared" si="22"/>
        <v>REMC.SPCEXP</v>
      </c>
      <c r="B107" s="1" t="s">
        <v>165</v>
      </c>
      <c r="C107" s="1" t="s">
        <v>855</v>
      </c>
      <c r="D107" s="1" t="s">
        <v>74</v>
      </c>
      <c r="E107" s="17">
        <v>0</v>
      </c>
      <c r="F107" s="17">
        <v>0</v>
      </c>
      <c r="G107" s="17">
        <v>0</v>
      </c>
      <c r="H107" s="17">
        <v>0</v>
      </c>
      <c r="I107" s="17">
        <v>0</v>
      </c>
      <c r="J107" s="17">
        <v>0</v>
      </c>
      <c r="K107" s="17">
        <v>0.33000000000001251</v>
      </c>
      <c r="L107" s="17">
        <v>0</v>
      </c>
      <c r="M107" s="17">
        <v>0</v>
      </c>
      <c r="N107" s="17">
        <v>0</v>
      </c>
      <c r="O107" s="17">
        <v>0</v>
      </c>
      <c r="P107" s="17">
        <v>0</v>
      </c>
      <c r="Q107" s="20">
        <v>0</v>
      </c>
      <c r="R107" s="20">
        <v>0</v>
      </c>
      <c r="S107" s="20">
        <v>0</v>
      </c>
      <c r="T107" s="20">
        <v>0</v>
      </c>
      <c r="U107" s="20">
        <v>0</v>
      </c>
      <c r="V107" s="20">
        <v>0</v>
      </c>
      <c r="W107" s="20">
        <v>1.0000000000000009E-2</v>
      </c>
      <c r="X107" s="20">
        <v>0</v>
      </c>
      <c r="Y107" s="20">
        <v>0</v>
      </c>
      <c r="Z107" s="20">
        <v>0</v>
      </c>
      <c r="AA107" s="20">
        <v>0</v>
      </c>
      <c r="AB107" s="20">
        <v>0</v>
      </c>
      <c r="AC107" s="17">
        <v>0</v>
      </c>
      <c r="AD107" s="17">
        <v>0</v>
      </c>
      <c r="AE107" s="17">
        <v>0</v>
      </c>
      <c r="AF107" s="17">
        <v>0</v>
      </c>
      <c r="AG107" s="17">
        <v>0</v>
      </c>
      <c r="AH107" s="17">
        <v>0</v>
      </c>
      <c r="AI107" s="17">
        <v>8.0000000000000071E-2</v>
      </c>
      <c r="AJ107" s="17">
        <v>0</v>
      </c>
      <c r="AK107" s="17">
        <v>0</v>
      </c>
      <c r="AL107" s="17">
        <v>0</v>
      </c>
      <c r="AM107" s="17">
        <v>0</v>
      </c>
      <c r="AN107" s="17">
        <v>0</v>
      </c>
      <c r="AO107" s="20">
        <f t="shared" si="12"/>
        <v>0</v>
      </c>
      <c r="AP107" s="20">
        <f t="shared" si="20"/>
        <v>0</v>
      </c>
      <c r="AQ107" s="20">
        <f t="shared" si="20"/>
        <v>0</v>
      </c>
      <c r="AR107" s="20">
        <f t="shared" si="20"/>
        <v>0</v>
      </c>
      <c r="AS107" s="20">
        <f t="shared" si="20"/>
        <v>0</v>
      </c>
      <c r="AT107" s="20">
        <f t="shared" si="20"/>
        <v>0</v>
      </c>
      <c r="AU107" s="20">
        <f t="shared" si="20"/>
        <v>0.42000000000001259</v>
      </c>
      <c r="AV107" s="20">
        <f t="shared" si="20"/>
        <v>0</v>
      </c>
      <c r="AW107" s="20">
        <f t="shared" si="20"/>
        <v>0</v>
      </c>
      <c r="AX107" s="20">
        <f t="shared" si="20"/>
        <v>0</v>
      </c>
      <c r="AY107" s="20">
        <f t="shared" si="20"/>
        <v>0</v>
      </c>
      <c r="AZ107" s="20">
        <f t="shared" si="20"/>
        <v>0</v>
      </c>
      <c r="BA107" s="17">
        <v>0</v>
      </c>
      <c r="BB107" s="17">
        <v>0</v>
      </c>
      <c r="BC107" s="17">
        <v>0</v>
      </c>
      <c r="BD107" s="17">
        <v>0</v>
      </c>
      <c r="BE107" s="17">
        <v>0</v>
      </c>
      <c r="BF107" s="17">
        <v>0</v>
      </c>
      <c r="BG107" s="17">
        <v>0.01</v>
      </c>
      <c r="BH107" s="17">
        <v>0</v>
      </c>
      <c r="BI107" s="17">
        <v>0</v>
      </c>
      <c r="BJ107" s="17">
        <v>0</v>
      </c>
      <c r="BK107" s="17">
        <v>0</v>
      </c>
      <c r="BL107" s="17">
        <v>0</v>
      </c>
      <c r="BM107" s="20">
        <f t="shared" si="13"/>
        <v>0</v>
      </c>
      <c r="BN107" s="20">
        <f t="shared" si="21"/>
        <v>0</v>
      </c>
      <c r="BO107" s="20">
        <f t="shared" si="21"/>
        <v>0</v>
      </c>
      <c r="BP107" s="20">
        <f t="shared" si="21"/>
        <v>0</v>
      </c>
      <c r="BQ107" s="20">
        <f t="shared" si="21"/>
        <v>0</v>
      </c>
      <c r="BR107" s="20">
        <f t="shared" si="21"/>
        <v>0</v>
      </c>
      <c r="BS107" s="20">
        <f t="shared" si="21"/>
        <v>0.43000000000001259</v>
      </c>
      <c r="BT107" s="20">
        <f t="shared" si="21"/>
        <v>0</v>
      </c>
      <c r="BU107" s="20">
        <f t="shared" si="21"/>
        <v>0</v>
      </c>
      <c r="BV107" s="20">
        <f t="shared" si="21"/>
        <v>0</v>
      </c>
      <c r="BW107" s="20">
        <f t="shared" si="21"/>
        <v>0</v>
      </c>
      <c r="BX107" s="20">
        <f t="shared" si="21"/>
        <v>0</v>
      </c>
      <c r="BY107" s="17">
        <f t="shared" si="16"/>
        <v>0.33000000000001251</v>
      </c>
      <c r="BZ107" s="17">
        <f t="shared" si="17"/>
        <v>1.0000000000000009E-2</v>
      </c>
      <c r="CA107" s="17">
        <f t="shared" si="18"/>
        <v>9.0000000000000066E-2</v>
      </c>
      <c r="CB107" s="17">
        <f t="shared" si="19"/>
        <v>0.43000000000001259</v>
      </c>
    </row>
    <row r="108" spans="1:80" x14ac:dyDescent="0.25">
      <c r="A108" t="str">
        <f t="shared" si="22"/>
        <v>CUPC.RL1</v>
      </c>
      <c r="B108" s="1" t="s">
        <v>153</v>
      </c>
      <c r="C108" s="1" t="s">
        <v>166</v>
      </c>
      <c r="D108" s="1" t="s">
        <v>166</v>
      </c>
      <c r="E108" s="17">
        <v>3015.1100000000151</v>
      </c>
      <c r="F108" s="17">
        <v>3784.4000000000233</v>
      </c>
      <c r="G108" s="17">
        <v>1212.4500000000116</v>
      </c>
      <c r="H108" s="17">
        <v>1712.9899999999907</v>
      </c>
      <c r="I108" s="17">
        <v>784.2699999999968</v>
      </c>
      <c r="J108" s="17">
        <v>1996.8700000000244</v>
      </c>
      <c r="K108" s="17">
        <v>1825.6100000000151</v>
      </c>
      <c r="L108" s="17">
        <v>3725.4100000000326</v>
      </c>
      <c r="M108" s="17">
        <v>2269.0200000000186</v>
      </c>
      <c r="N108" s="17">
        <v>1193.0499999999884</v>
      </c>
      <c r="O108" s="17">
        <v>3312.6900000000605</v>
      </c>
      <c r="P108" s="17">
        <v>1333.3899999999994</v>
      </c>
      <c r="Q108" s="20">
        <v>150.76000000000022</v>
      </c>
      <c r="R108" s="20">
        <v>189.22000000000116</v>
      </c>
      <c r="S108" s="20">
        <v>60.619999999999891</v>
      </c>
      <c r="T108" s="20">
        <v>85.649999999999636</v>
      </c>
      <c r="U108" s="20">
        <v>39.210000000000036</v>
      </c>
      <c r="V108" s="20">
        <v>99.840000000000146</v>
      </c>
      <c r="W108" s="20">
        <v>91.279999999999745</v>
      </c>
      <c r="X108" s="20">
        <v>186.26999999999862</v>
      </c>
      <c r="Y108" s="20">
        <v>113.45000000000073</v>
      </c>
      <c r="Z108" s="20">
        <v>59.659999999999854</v>
      </c>
      <c r="AA108" s="20">
        <v>165.6299999999992</v>
      </c>
      <c r="AB108" s="20">
        <v>66.670000000000073</v>
      </c>
      <c r="AC108" s="17">
        <v>821.04000000000087</v>
      </c>
      <c r="AD108" s="17">
        <v>1021.6899999999878</v>
      </c>
      <c r="AE108" s="17">
        <v>324.77000000000044</v>
      </c>
      <c r="AF108" s="17">
        <v>454.83999999999651</v>
      </c>
      <c r="AG108" s="17">
        <v>206.46999999999935</v>
      </c>
      <c r="AH108" s="17">
        <v>521.04000000000087</v>
      </c>
      <c r="AI108" s="17">
        <v>472.23999999999796</v>
      </c>
      <c r="AJ108" s="17">
        <v>954.94999999999709</v>
      </c>
      <c r="AK108" s="17">
        <v>576.32999999999447</v>
      </c>
      <c r="AL108" s="17">
        <v>300.34000000000015</v>
      </c>
      <c r="AM108" s="17">
        <v>826.19999999999709</v>
      </c>
      <c r="AN108" s="17">
        <v>329.54000000000087</v>
      </c>
      <c r="AO108" s="20">
        <f t="shared" si="12"/>
        <v>3986.9100000000162</v>
      </c>
      <c r="AP108" s="20">
        <f t="shared" si="20"/>
        <v>4995.3100000000122</v>
      </c>
      <c r="AQ108" s="20">
        <f t="shared" si="20"/>
        <v>1597.840000000012</v>
      </c>
      <c r="AR108" s="20">
        <f t="shared" si="20"/>
        <v>2253.4799999999868</v>
      </c>
      <c r="AS108" s="20">
        <f t="shared" si="20"/>
        <v>1029.9499999999962</v>
      </c>
      <c r="AT108" s="20">
        <f t="shared" si="20"/>
        <v>2617.7500000000255</v>
      </c>
      <c r="AU108" s="20">
        <f t="shared" si="20"/>
        <v>2389.1300000000128</v>
      </c>
      <c r="AV108" s="20">
        <f t="shared" si="20"/>
        <v>4866.6300000000283</v>
      </c>
      <c r="AW108" s="20">
        <f t="shared" si="20"/>
        <v>2958.8000000000138</v>
      </c>
      <c r="AX108" s="20">
        <f t="shared" si="20"/>
        <v>1553.0499999999884</v>
      </c>
      <c r="AY108" s="20">
        <f t="shared" si="20"/>
        <v>4304.5200000000568</v>
      </c>
      <c r="AZ108" s="20">
        <f t="shared" si="20"/>
        <v>1729.6000000000004</v>
      </c>
      <c r="BA108" s="17">
        <v>50.06</v>
      </c>
      <c r="BB108" s="17">
        <v>62.83</v>
      </c>
      <c r="BC108" s="17">
        <v>20.13</v>
      </c>
      <c r="BD108" s="17">
        <v>28.44</v>
      </c>
      <c r="BE108" s="17">
        <v>13.02</v>
      </c>
      <c r="BF108" s="17">
        <v>33.15</v>
      </c>
      <c r="BG108" s="17">
        <v>30.31</v>
      </c>
      <c r="BH108" s="17">
        <v>61.85</v>
      </c>
      <c r="BI108" s="17">
        <v>37.67</v>
      </c>
      <c r="BJ108" s="17">
        <v>19.809999999999999</v>
      </c>
      <c r="BK108" s="17">
        <v>55</v>
      </c>
      <c r="BL108" s="17">
        <v>22.14</v>
      </c>
      <c r="BM108" s="20">
        <f t="shared" si="13"/>
        <v>4036.9700000000162</v>
      </c>
      <c r="BN108" s="20">
        <f t="shared" si="21"/>
        <v>5058.1400000000122</v>
      </c>
      <c r="BO108" s="20">
        <f t="shared" si="21"/>
        <v>1617.9700000000121</v>
      </c>
      <c r="BP108" s="20">
        <f t="shared" si="21"/>
        <v>2281.9199999999869</v>
      </c>
      <c r="BQ108" s="20">
        <f t="shared" si="21"/>
        <v>1042.9699999999962</v>
      </c>
      <c r="BR108" s="20">
        <f t="shared" si="21"/>
        <v>2650.9000000000256</v>
      </c>
      <c r="BS108" s="20">
        <f t="shared" si="21"/>
        <v>2419.4400000000128</v>
      </c>
      <c r="BT108" s="20">
        <f t="shared" si="21"/>
        <v>4928.4800000000287</v>
      </c>
      <c r="BU108" s="20">
        <f t="shared" si="21"/>
        <v>2996.4700000000139</v>
      </c>
      <c r="BV108" s="20">
        <f t="shared" si="21"/>
        <v>1572.8599999999883</v>
      </c>
      <c r="BW108" s="20">
        <f t="shared" si="21"/>
        <v>4359.5200000000568</v>
      </c>
      <c r="BX108" s="20">
        <f t="shared" si="21"/>
        <v>1751.7400000000005</v>
      </c>
      <c r="BY108" s="17">
        <f t="shared" si="16"/>
        <v>26165.260000000177</v>
      </c>
      <c r="BZ108" s="17">
        <f t="shared" si="17"/>
        <v>1308.2599999999993</v>
      </c>
      <c r="CA108" s="17">
        <f t="shared" si="18"/>
        <v>7243.8599999999751</v>
      </c>
      <c r="CB108" s="17">
        <f t="shared" si="19"/>
        <v>34717.38000000015</v>
      </c>
    </row>
    <row r="109" spans="1:80" x14ac:dyDescent="0.25">
      <c r="A109" t="str">
        <f t="shared" si="22"/>
        <v>TAU.RUN</v>
      </c>
      <c r="B109" s="1" t="s">
        <v>31</v>
      </c>
      <c r="C109" s="1" t="s">
        <v>167</v>
      </c>
      <c r="D109" s="1" t="s">
        <v>167</v>
      </c>
      <c r="E109" s="17">
        <v>982.34000000000015</v>
      </c>
      <c r="F109" s="17">
        <v>1354.3400000000001</v>
      </c>
      <c r="G109" s="17">
        <v>508.73000000000047</v>
      </c>
      <c r="H109" s="17">
        <v>500.38000000000011</v>
      </c>
      <c r="I109" s="17">
        <v>158.76</v>
      </c>
      <c r="J109" s="17">
        <v>1.8599999999999994</v>
      </c>
      <c r="K109" s="17">
        <v>1.0700000000000003</v>
      </c>
      <c r="L109" s="17">
        <v>7.1200000000000045</v>
      </c>
      <c r="M109" s="17">
        <v>340.83999999999992</v>
      </c>
      <c r="N109" s="17">
        <v>729.85000000000127</v>
      </c>
      <c r="O109" s="17">
        <v>889.83000000000038</v>
      </c>
      <c r="P109" s="17">
        <v>478.12999999999965</v>
      </c>
      <c r="Q109" s="20">
        <v>49.119999999999948</v>
      </c>
      <c r="R109" s="20">
        <v>67.71999999999997</v>
      </c>
      <c r="S109" s="20">
        <v>25.430000000000007</v>
      </c>
      <c r="T109" s="20">
        <v>25.019999999999996</v>
      </c>
      <c r="U109" s="20">
        <v>7.9299999999999979</v>
      </c>
      <c r="V109" s="20">
        <v>9.0000000000000024E-2</v>
      </c>
      <c r="W109" s="20">
        <v>0.06</v>
      </c>
      <c r="X109" s="20">
        <v>0.35999999999999988</v>
      </c>
      <c r="Y109" s="20">
        <v>17.040000000000006</v>
      </c>
      <c r="Z109" s="20">
        <v>36.490000000000009</v>
      </c>
      <c r="AA109" s="20">
        <v>44.489999999999995</v>
      </c>
      <c r="AB109" s="20">
        <v>23.909999999999997</v>
      </c>
      <c r="AC109" s="17">
        <v>267.50000000000023</v>
      </c>
      <c r="AD109" s="17">
        <v>365.63999999999987</v>
      </c>
      <c r="AE109" s="17">
        <v>136.26999999999998</v>
      </c>
      <c r="AF109" s="17">
        <v>132.86999999999998</v>
      </c>
      <c r="AG109" s="17">
        <v>41.8</v>
      </c>
      <c r="AH109" s="17">
        <v>0.48999999999999988</v>
      </c>
      <c r="AI109" s="17">
        <v>0.28000000000000003</v>
      </c>
      <c r="AJ109" s="17">
        <v>1.8200000000000003</v>
      </c>
      <c r="AK109" s="17">
        <v>86.57</v>
      </c>
      <c r="AL109" s="17">
        <v>183.73000000000008</v>
      </c>
      <c r="AM109" s="17">
        <v>221.92999999999995</v>
      </c>
      <c r="AN109" s="17">
        <v>118.16</v>
      </c>
      <c r="AO109" s="20">
        <f t="shared" ref="AO109:AZ145" si="23">E109+Q109+AC109</f>
        <v>1298.9600000000003</v>
      </c>
      <c r="AP109" s="20">
        <f t="shared" si="20"/>
        <v>1787.7</v>
      </c>
      <c r="AQ109" s="20">
        <f t="shared" si="20"/>
        <v>670.43000000000052</v>
      </c>
      <c r="AR109" s="20">
        <f t="shared" si="20"/>
        <v>658.2700000000001</v>
      </c>
      <c r="AS109" s="20">
        <f t="shared" si="20"/>
        <v>208.49</v>
      </c>
      <c r="AT109" s="20">
        <f t="shared" si="20"/>
        <v>2.4399999999999995</v>
      </c>
      <c r="AU109" s="20">
        <f t="shared" si="20"/>
        <v>1.4100000000000004</v>
      </c>
      <c r="AV109" s="20">
        <f t="shared" si="20"/>
        <v>9.3000000000000043</v>
      </c>
      <c r="AW109" s="20">
        <f t="shared" si="20"/>
        <v>444.44999999999993</v>
      </c>
      <c r="AX109" s="20">
        <f t="shared" si="20"/>
        <v>950.0700000000013</v>
      </c>
      <c r="AY109" s="20">
        <f t="shared" si="20"/>
        <v>1156.2500000000005</v>
      </c>
      <c r="AZ109" s="20">
        <f t="shared" si="20"/>
        <v>620.19999999999959</v>
      </c>
      <c r="BA109" s="17">
        <v>16.309999999999999</v>
      </c>
      <c r="BB109" s="17">
        <v>22.49</v>
      </c>
      <c r="BC109" s="17">
        <v>8.4499999999999993</v>
      </c>
      <c r="BD109" s="17">
        <v>8.31</v>
      </c>
      <c r="BE109" s="17">
        <v>2.64</v>
      </c>
      <c r="BF109" s="17">
        <v>0.03</v>
      </c>
      <c r="BG109" s="17">
        <v>0.02</v>
      </c>
      <c r="BH109" s="17">
        <v>0.12</v>
      </c>
      <c r="BI109" s="17">
        <v>5.66</v>
      </c>
      <c r="BJ109" s="17">
        <v>12.12</v>
      </c>
      <c r="BK109" s="17">
        <v>14.77</v>
      </c>
      <c r="BL109" s="17">
        <v>7.94</v>
      </c>
      <c r="BM109" s="20">
        <f t="shared" ref="BM109:BX145" si="24">AO109+BA109</f>
        <v>1315.2700000000002</v>
      </c>
      <c r="BN109" s="20">
        <f t="shared" si="21"/>
        <v>1810.19</v>
      </c>
      <c r="BO109" s="20">
        <f t="shared" si="21"/>
        <v>678.88000000000056</v>
      </c>
      <c r="BP109" s="20">
        <f t="shared" si="21"/>
        <v>666.58</v>
      </c>
      <c r="BQ109" s="20">
        <f t="shared" si="21"/>
        <v>211.13</v>
      </c>
      <c r="BR109" s="20">
        <f t="shared" si="21"/>
        <v>2.4699999999999993</v>
      </c>
      <c r="BS109" s="20">
        <f t="shared" si="21"/>
        <v>1.4300000000000004</v>
      </c>
      <c r="BT109" s="20">
        <f t="shared" si="21"/>
        <v>9.4200000000000035</v>
      </c>
      <c r="BU109" s="20">
        <f t="shared" si="21"/>
        <v>450.10999999999996</v>
      </c>
      <c r="BV109" s="20">
        <f t="shared" si="21"/>
        <v>962.19000000000131</v>
      </c>
      <c r="BW109" s="20">
        <f t="shared" si="21"/>
        <v>1171.0200000000004</v>
      </c>
      <c r="BX109" s="20">
        <f t="shared" si="21"/>
        <v>628.13999999999965</v>
      </c>
      <c r="BY109" s="17">
        <f t="shared" si="16"/>
        <v>5953.2500000000018</v>
      </c>
      <c r="BZ109" s="17">
        <f t="shared" si="17"/>
        <v>297.65999999999997</v>
      </c>
      <c r="CA109" s="17">
        <f t="shared" si="18"/>
        <v>1655.92</v>
      </c>
      <c r="CB109" s="17">
        <f t="shared" si="19"/>
        <v>7906.8300000000027</v>
      </c>
    </row>
    <row r="110" spans="1:80" x14ac:dyDescent="0.25">
      <c r="A110" t="str">
        <f t="shared" si="22"/>
        <v>SCL.SCL1</v>
      </c>
      <c r="B110" s="1" t="s">
        <v>169</v>
      </c>
      <c r="C110" s="1" t="s">
        <v>170</v>
      </c>
      <c r="D110" s="1" t="s">
        <v>170</v>
      </c>
      <c r="E110" s="17">
        <v>1705.2100000000064</v>
      </c>
      <c r="F110" s="17">
        <v>3165.5700000000065</v>
      </c>
      <c r="G110" s="17">
        <v>696.32999999999799</v>
      </c>
      <c r="H110" s="17">
        <v>1663.7099999999919</v>
      </c>
      <c r="I110" s="17">
        <v>473.84999999999854</v>
      </c>
      <c r="J110" s="17">
        <v>374.38999999999942</v>
      </c>
      <c r="K110" s="17">
        <v>300.51000000000022</v>
      </c>
      <c r="L110" s="17">
        <v>668.45999999999913</v>
      </c>
      <c r="M110" s="17">
        <v>111.30000000000018</v>
      </c>
      <c r="N110" s="17">
        <v>2331.0600000000122</v>
      </c>
      <c r="O110" s="17">
        <v>4152.2999999999884</v>
      </c>
      <c r="P110" s="17">
        <v>1989.1899999999878</v>
      </c>
      <c r="Q110" s="20">
        <v>85.259999999999991</v>
      </c>
      <c r="R110" s="20">
        <v>158.28</v>
      </c>
      <c r="S110" s="20">
        <v>34.81</v>
      </c>
      <c r="T110" s="20">
        <v>83.18</v>
      </c>
      <c r="U110" s="20">
        <v>23.689999999999998</v>
      </c>
      <c r="V110" s="20">
        <v>18.72</v>
      </c>
      <c r="W110" s="20">
        <v>15.019999999999996</v>
      </c>
      <c r="X110" s="20">
        <v>33.419999999999959</v>
      </c>
      <c r="Y110" s="20">
        <v>5.5599999999999952</v>
      </c>
      <c r="Z110" s="20">
        <v>116.54999999999995</v>
      </c>
      <c r="AA110" s="20">
        <v>207.61999999999989</v>
      </c>
      <c r="AB110" s="20">
        <v>99.459999999999923</v>
      </c>
      <c r="AC110" s="17">
        <v>464.34000000000003</v>
      </c>
      <c r="AD110" s="17">
        <v>854.62</v>
      </c>
      <c r="AE110" s="17">
        <v>186.52</v>
      </c>
      <c r="AF110" s="17">
        <v>441.75999999999976</v>
      </c>
      <c r="AG110" s="17">
        <v>124.75</v>
      </c>
      <c r="AH110" s="17">
        <v>97.690000000000055</v>
      </c>
      <c r="AI110" s="17">
        <v>77.730000000000018</v>
      </c>
      <c r="AJ110" s="17">
        <v>171.34999999999991</v>
      </c>
      <c r="AK110" s="17">
        <v>28.27000000000001</v>
      </c>
      <c r="AL110" s="17">
        <v>586.82000000000016</v>
      </c>
      <c r="AM110" s="17">
        <v>1035.5999999999995</v>
      </c>
      <c r="AN110" s="17">
        <v>491.62000000000035</v>
      </c>
      <c r="AO110" s="20">
        <f t="shared" si="23"/>
        <v>2254.8100000000063</v>
      </c>
      <c r="AP110" s="20">
        <f t="shared" si="20"/>
        <v>4178.4700000000066</v>
      </c>
      <c r="AQ110" s="20">
        <f t="shared" si="20"/>
        <v>917.65999999999804</v>
      </c>
      <c r="AR110" s="20">
        <f t="shared" si="20"/>
        <v>2188.6499999999915</v>
      </c>
      <c r="AS110" s="20">
        <f t="shared" si="20"/>
        <v>622.2899999999986</v>
      </c>
      <c r="AT110" s="20">
        <f t="shared" si="20"/>
        <v>490.7999999999995</v>
      </c>
      <c r="AU110" s="20">
        <f t="shared" si="20"/>
        <v>393.26000000000022</v>
      </c>
      <c r="AV110" s="20">
        <f t="shared" si="20"/>
        <v>873.229999999999</v>
      </c>
      <c r="AW110" s="20">
        <f t="shared" si="20"/>
        <v>145.13000000000019</v>
      </c>
      <c r="AX110" s="20">
        <f t="shared" si="20"/>
        <v>3034.4300000000126</v>
      </c>
      <c r="AY110" s="20">
        <f t="shared" si="20"/>
        <v>5395.5199999999877</v>
      </c>
      <c r="AZ110" s="20">
        <f t="shared" si="20"/>
        <v>2580.2699999999882</v>
      </c>
      <c r="BA110" s="17">
        <v>28.31</v>
      </c>
      <c r="BB110" s="17">
        <v>52.56</v>
      </c>
      <c r="BC110" s="17">
        <v>11.56</v>
      </c>
      <c r="BD110" s="17">
        <v>27.62</v>
      </c>
      <c r="BE110" s="17">
        <v>7.87</v>
      </c>
      <c r="BF110" s="17">
        <v>6.22</v>
      </c>
      <c r="BG110" s="17">
        <v>4.99</v>
      </c>
      <c r="BH110" s="17">
        <v>11.1</v>
      </c>
      <c r="BI110" s="17">
        <v>1.85</v>
      </c>
      <c r="BJ110" s="17">
        <v>38.700000000000003</v>
      </c>
      <c r="BK110" s="17">
        <v>68.94</v>
      </c>
      <c r="BL110" s="17">
        <v>33.03</v>
      </c>
      <c r="BM110" s="20">
        <f t="shared" si="24"/>
        <v>2283.1200000000063</v>
      </c>
      <c r="BN110" s="20">
        <f t="shared" si="21"/>
        <v>4231.030000000007</v>
      </c>
      <c r="BO110" s="20">
        <f t="shared" si="21"/>
        <v>929.21999999999798</v>
      </c>
      <c r="BP110" s="20">
        <f t="shared" si="21"/>
        <v>2216.2699999999913</v>
      </c>
      <c r="BQ110" s="20">
        <f t="shared" si="21"/>
        <v>630.1599999999986</v>
      </c>
      <c r="BR110" s="20">
        <f t="shared" si="21"/>
        <v>497.01999999999953</v>
      </c>
      <c r="BS110" s="20">
        <f t="shared" si="21"/>
        <v>398.25000000000023</v>
      </c>
      <c r="BT110" s="20">
        <f t="shared" si="21"/>
        <v>884.32999999999902</v>
      </c>
      <c r="BU110" s="20">
        <f t="shared" si="21"/>
        <v>146.98000000000019</v>
      </c>
      <c r="BV110" s="20">
        <f t="shared" si="21"/>
        <v>3073.1300000000124</v>
      </c>
      <c r="BW110" s="20">
        <f t="shared" si="21"/>
        <v>5464.4599999999873</v>
      </c>
      <c r="BX110" s="20">
        <f t="shared" si="21"/>
        <v>2613.2999999999884</v>
      </c>
      <c r="BY110" s="17">
        <f t="shared" si="16"/>
        <v>17631.87999999999</v>
      </c>
      <c r="BZ110" s="17">
        <f t="shared" si="17"/>
        <v>881.56999999999982</v>
      </c>
      <c r="CA110" s="17">
        <f t="shared" si="18"/>
        <v>4853.8200000000006</v>
      </c>
      <c r="CB110" s="17">
        <f t="shared" si="19"/>
        <v>23367.269999999986</v>
      </c>
    </row>
    <row r="111" spans="1:80" x14ac:dyDescent="0.25">
      <c r="A111" t="str">
        <f t="shared" si="22"/>
        <v>SCR.SCR1</v>
      </c>
      <c r="B111" s="1" t="s">
        <v>171</v>
      </c>
      <c r="C111" s="1" t="s">
        <v>172</v>
      </c>
      <c r="D111" s="1" t="s">
        <v>172</v>
      </c>
      <c r="E111" s="17">
        <v>6318.960000000021</v>
      </c>
      <c r="F111" s="17">
        <v>7739.7799999999697</v>
      </c>
      <c r="G111" s="17">
        <v>4045.179999999993</v>
      </c>
      <c r="H111" s="17">
        <v>3894.75</v>
      </c>
      <c r="I111" s="17">
        <v>3133.1900000000023</v>
      </c>
      <c r="J111" s="17">
        <v>3463.6900000000314</v>
      </c>
      <c r="K111" s="17">
        <v>2336.4399999999878</v>
      </c>
      <c r="L111" s="17">
        <v>2.3599999999999994</v>
      </c>
      <c r="M111" s="17">
        <v>1575.4800000000032</v>
      </c>
      <c r="N111" s="17">
        <v>2595.9199999999837</v>
      </c>
      <c r="O111" s="17">
        <v>8557.1599999999162</v>
      </c>
      <c r="P111" s="17">
        <v>3736.2300000000105</v>
      </c>
      <c r="Q111" s="20">
        <v>315.94999999999982</v>
      </c>
      <c r="R111" s="20">
        <v>386.98999999999978</v>
      </c>
      <c r="S111" s="20">
        <v>202.26000000000022</v>
      </c>
      <c r="T111" s="20">
        <v>194.73999999999978</v>
      </c>
      <c r="U111" s="20">
        <v>156.65999999999985</v>
      </c>
      <c r="V111" s="20">
        <v>173.17999999999938</v>
      </c>
      <c r="W111" s="20">
        <v>116.82000000000016</v>
      </c>
      <c r="X111" s="20">
        <v>0.12000000000000011</v>
      </c>
      <c r="Y111" s="20">
        <v>78.7800000000002</v>
      </c>
      <c r="Z111" s="20">
        <v>129.80000000000018</v>
      </c>
      <c r="AA111" s="20">
        <v>427.84999999999854</v>
      </c>
      <c r="AB111" s="20">
        <v>186.8100000000004</v>
      </c>
      <c r="AC111" s="17">
        <v>1720.6999999999971</v>
      </c>
      <c r="AD111" s="17">
        <v>2089.5199999999968</v>
      </c>
      <c r="AE111" s="17">
        <v>1083.5499999999993</v>
      </c>
      <c r="AF111" s="17">
        <v>1034.1600000000035</v>
      </c>
      <c r="AG111" s="17">
        <v>824.86000000000058</v>
      </c>
      <c r="AH111" s="17">
        <v>903.79000000000087</v>
      </c>
      <c r="AI111" s="17">
        <v>604.37000000000262</v>
      </c>
      <c r="AJ111" s="17">
        <v>0.59999999999999787</v>
      </c>
      <c r="AK111" s="17">
        <v>400.17000000000007</v>
      </c>
      <c r="AL111" s="17">
        <v>653.48999999999796</v>
      </c>
      <c r="AM111" s="17">
        <v>2134.1800000000003</v>
      </c>
      <c r="AN111" s="17">
        <v>923.38000000000102</v>
      </c>
      <c r="AO111" s="20">
        <f t="shared" si="23"/>
        <v>8355.6100000000188</v>
      </c>
      <c r="AP111" s="20">
        <f t="shared" si="20"/>
        <v>10216.289999999966</v>
      </c>
      <c r="AQ111" s="20">
        <f t="shared" si="20"/>
        <v>5330.9899999999925</v>
      </c>
      <c r="AR111" s="20">
        <f t="shared" si="20"/>
        <v>5123.6500000000033</v>
      </c>
      <c r="AS111" s="20">
        <f t="shared" si="20"/>
        <v>4114.7100000000028</v>
      </c>
      <c r="AT111" s="20">
        <f t="shared" si="20"/>
        <v>4540.6600000000317</v>
      </c>
      <c r="AU111" s="20">
        <f t="shared" si="20"/>
        <v>3057.6299999999906</v>
      </c>
      <c r="AV111" s="20">
        <f t="shared" si="20"/>
        <v>3.0799999999999974</v>
      </c>
      <c r="AW111" s="20">
        <f t="shared" si="20"/>
        <v>2054.4300000000035</v>
      </c>
      <c r="AX111" s="20">
        <f t="shared" si="20"/>
        <v>3379.2099999999818</v>
      </c>
      <c r="AY111" s="20">
        <f t="shared" si="20"/>
        <v>11119.189999999915</v>
      </c>
      <c r="AZ111" s="20">
        <f t="shared" si="20"/>
        <v>4846.4200000000119</v>
      </c>
      <c r="BA111" s="17">
        <v>104.91</v>
      </c>
      <c r="BB111" s="17">
        <v>128.5</v>
      </c>
      <c r="BC111" s="17">
        <v>67.16</v>
      </c>
      <c r="BD111" s="17">
        <v>64.66</v>
      </c>
      <c r="BE111" s="17">
        <v>52.02</v>
      </c>
      <c r="BF111" s="17">
        <v>57.51</v>
      </c>
      <c r="BG111" s="17">
        <v>38.79</v>
      </c>
      <c r="BH111" s="17">
        <v>0.04</v>
      </c>
      <c r="BI111" s="17">
        <v>26.16</v>
      </c>
      <c r="BJ111" s="17">
        <v>43.1</v>
      </c>
      <c r="BK111" s="17">
        <v>142.07</v>
      </c>
      <c r="BL111" s="17">
        <v>62.03</v>
      </c>
      <c r="BM111" s="20">
        <f t="shared" si="24"/>
        <v>8460.5200000000186</v>
      </c>
      <c r="BN111" s="20">
        <f t="shared" si="21"/>
        <v>10344.789999999966</v>
      </c>
      <c r="BO111" s="20">
        <f t="shared" si="21"/>
        <v>5398.1499999999924</v>
      </c>
      <c r="BP111" s="20">
        <f t="shared" si="21"/>
        <v>5188.3100000000031</v>
      </c>
      <c r="BQ111" s="20">
        <f t="shared" si="21"/>
        <v>4166.7300000000032</v>
      </c>
      <c r="BR111" s="20">
        <f t="shared" si="21"/>
        <v>4598.1700000000319</v>
      </c>
      <c r="BS111" s="20">
        <f t="shared" si="21"/>
        <v>3096.4199999999905</v>
      </c>
      <c r="BT111" s="20">
        <f t="shared" si="21"/>
        <v>3.1199999999999974</v>
      </c>
      <c r="BU111" s="20">
        <f t="shared" si="21"/>
        <v>2080.5900000000033</v>
      </c>
      <c r="BV111" s="20">
        <f t="shared" si="21"/>
        <v>3422.3099999999818</v>
      </c>
      <c r="BW111" s="20">
        <f t="shared" si="21"/>
        <v>11261.259999999915</v>
      </c>
      <c r="BX111" s="20">
        <f t="shared" si="21"/>
        <v>4908.4500000000116</v>
      </c>
      <c r="BY111" s="17">
        <f t="shared" si="16"/>
        <v>47399.139999999919</v>
      </c>
      <c r="BZ111" s="17">
        <f t="shared" si="17"/>
        <v>2369.9599999999982</v>
      </c>
      <c r="CA111" s="17">
        <f t="shared" si="18"/>
        <v>13159.720000000003</v>
      </c>
      <c r="CB111" s="17">
        <f t="shared" si="19"/>
        <v>62928.819999999927</v>
      </c>
    </row>
    <row r="112" spans="1:80" x14ac:dyDescent="0.25">
      <c r="A112" t="str">
        <f t="shared" si="22"/>
        <v>SEPI.SCR2</v>
      </c>
      <c r="B112" s="1" t="s">
        <v>173</v>
      </c>
      <c r="C112" s="1" t="s">
        <v>174</v>
      </c>
      <c r="D112" s="1" t="s">
        <v>174</v>
      </c>
      <c r="E112" s="17">
        <v>118.68000000000029</v>
      </c>
      <c r="F112" s="17">
        <v>119.22000000000116</v>
      </c>
      <c r="G112" s="17">
        <v>62.340000000001965</v>
      </c>
      <c r="H112" s="17">
        <v>107.93999999999869</v>
      </c>
      <c r="I112" s="17">
        <v>51.190000000000509</v>
      </c>
      <c r="J112" s="17">
        <v>126.13000000000102</v>
      </c>
      <c r="K112" s="17">
        <v>52.180000000000291</v>
      </c>
      <c r="L112" s="17">
        <v>154.02000000000044</v>
      </c>
      <c r="M112" s="17">
        <v>113.87999999999738</v>
      </c>
      <c r="N112" s="17">
        <v>163.55000000000291</v>
      </c>
      <c r="O112" s="17">
        <v>345.16999999999825</v>
      </c>
      <c r="P112" s="17">
        <v>151.31999999999971</v>
      </c>
      <c r="Q112" s="20">
        <v>5.9400000000000546</v>
      </c>
      <c r="R112" s="20">
        <v>5.9600000000000364</v>
      </c>
      <c r="S112" s="20">
        <v>3.1200000000000045</v>
      </c>
      <c r="T112" s="20">
        <v>5.3999999999999773</v>
      </c>
      <c r="U112" s="20">
        <v>2.5600000000000023</v>
      </c>
      <c r="V112" s="20">
        <v>6.3099999999999454</v>
      </c>
      <c r="W112" s="20">
        <v>2.6100000000000136</v>
      </c>
      <c r="X112" s="20">
        <v>7.6999999999999318</v>
      </c>
      <c r="Y112" s="20">
        <v>5.6899999999999977</v>
      </c>
      <c r="Z112" s="20">
        <v>8.1800000000000637</v>
      </c>
      <c r="AA112" s="20">
        <v>17.259999999999991</v>
      </c>
      <c r="AB112" s="20">
        <v>7.57000000000005</v>
      </c>
      <c r="AC112" s="17">
        <v>32.319999999999709</v>
      </c>
      <c r="AD112" s="17">
        <v>32.179999999999382</v>
      </c>
      <c r="AE112" s="17">
        <v>16.700000000000273</v>
      </c>
      <c r="AF112" s="17">
        <v>28.659999999999854</v>
      </c>
      <c r="AG112" s="17">
        <v>13.480000000000018</v>
      </c>
      <c r="AH112" s="17">
        <v>32.909999999999854</v>
      </c>
      <c r="AI112" s="17">
        <v>13.5</v>
      </c>
      <c r="AJ112" s="17">
        <v>39.480000000000018</v>
      </c>
      <c r="AK112" s="17">
        <v>28.930000000000291</v>
      </c>
      <c r="AL112" s="17">
        <v>41.169999999999618</v>
      </c>
      <c r="AM112" s="17">
        <v>86.079999999999927</v>
      </c>
      <c r="AN112" s="17">
        <v>37.400000000000091</v>
      </c>
      <c r="AO112" s="20">
        <f t="shared" si="23"/>
        <v>156.94000000000005</v>
      </c>
      <c r="AP112" s="20">
        <f t="shared" si="20"/>
        <v>157.36000000000058</v>
      </c>
      <c r="AQ112" s="20">
        <f t="shared" si="20"/>
        <v>82.160000000002242</v>
      </c>
      <c r="AR112" s="20">
        <f t="shared" si="20"/>
        <v>141.99999999999852</v>
      </c>
      <c r="AS112" s="20">
        <f t="shared" si="20"/>
        <v>67.23000000000053</v>
      </c>
      <c r="AT112" s="20">
        <f t="shared" si="20"/>
        <v>165.35000000000082</v>
      </c>
      <c r="AU112" s="20">
        <f t="shared" si="20"/>
        <v>68.290000000000305</v>
      </c>
      <c r="AV112" s="20">
        <f t="shared" si="20"/>
        <v>201.20000000000039</v>
      </c>
      <c r="AW112" s="20">
        <f t="shared" si="20"/>
        <v>148.49999999999767</v>
      </c>
      <c r="AX112" s="20">
        <f t="shared" si="20"/>
        <v>212.90000000000259</v>
      </c>
      <c r="AY112" s="20">
        <f t="shared" si="20"/>
        <v>448.50999999999817</v>
      </c>
      <c r="AZ112" s="20">
        <f t="shared" si="20"/>
        <v>196.28999999999985</v>
      </c>
      <c r="BA112" s="17">
        <v>1.97</v>
      </c>
      <c r="BB112" s="17">
        <v>1.98</v>
      </c>
      <c r="BC112" s="17">
        <v>1.04</v>
      </c>
      <c r="BD112" s="17">
        <v>1.79</v>
      </c>
      <c r="BE112" s="17">
        <v>0.85</v>
      </c>
      <c r="BF112" s="17">
        <v>2.09</v>
      </c>
      <c r="BG112" s="17">
        <v>0.87</v>
      </c>
      <c r="BH112" s="17">
        <v>2.56</v>
      </c>
      <c r="BI112" s="17">
        <v>1.89</v>
      </c>
      <c r="BJ112" s="17">
        <v>2.72</v>
      </c>
      <c r="BK112" s="17">
        <v>5.73</v>
      </c>
      <c r="BL112" s="17">
        <v>2.5099999999999998</v>
      </c>
      <c r="BM112" s="20">
        <f t="shared" si="24"/>
        <v>158.91000000000005</v>
      </c>
      <c r="BN112" s="20">
        <f t="shared" si="21"/>
        <v>159.34000000000057</v>
      </c>
      <c r="BO112" s="20">
        <f t="shared" si="21"/>
        <v>83.200000000002248</v>
      </c>
      <c r="BP112" s="20">
        <f t="shared" si="21"/>
        <v>143.78999999999851</v>
      </c>
      <c r="BQ112" s="20">
        <f t="shared" si="21"/>
        <v>68.080000000000524</v>
      </c>
      <c r="BR112" s="20">
        <f t="shared" si="21"/>
        <v>167.44000000000082</v>
      </c>
      <c r="BS112" s="20">
        <f t="shared" si="21"/>
        <v>69.160000000000309</v>
      </c>
      <c r="BT112" s="20">
        <f t="shared" si="21"/>
        <v>203.76000000000039</v>
      </c>
      <c r="BU112" s="20">
        <f t="shared" si="21"/>
        <v>150.38999999999766</v>
      </c>
      <c r="BV112" s="20">
        <f t="shared" si="21"/>
        <v>215.62000000000259</v>
      </c>
      <c r="BW112" s="20">
        <f t="shared" si="21"/>
        <v>454.23999999999819</v>
      </c>
      <c r="BX112" s="20">
        <f t="shared" si="21"/>
        <v>198.79999999999984</v>
      </c>
      <c r="BY112" s="17">
        <f t="shared" si="16"/>
        <v>1565.6200000000026</v>
      </c>
      <c r="BZ112" s="17">
        <f t="shared" si="17"/>
        <v>78.300000000000068</v>
      </c>
      <c r="CA112" s="17">
        <f t="shared" si="18"/>
        <v>428.80999999999915</v>
      </c>
      <c r="CB112" s="17">
        <f t="shared" si="19"/>
        <v>2072.7300000000018</v>
      </c>
    </row>
    <row r="113" spans="1:80" x14ac:dyDescent="0.25">
      <c r="A113" t="str">
        <f t="shared" si="22"/>
        <v>SEPI.SCR3</v>
      </c>
      <c r="B113" s="1" t="s">
        <v>173</v>
      </c>
      <c r="C113" s="1" t="s">
        <v>175</v>
      </c>
      <c r="D113" s="1" t="s">
        <v>175</v>
      </c>
      <c r="E113" s="17">
        <v>-413.04999999999927</v>
      </c>
      <c r="F113" s="17">
        <v>-521.47999999999593</v>
      </c>
      <c r="G113" s="17">
        <v>-207.78000000000065</v>
      </c>
      <c r="H113" s="17">
        <v>-410.67000000000007</v>
      </c>
      <c r="I113" s="17">
        <v>-153.02999999999975</v>
      </c>
      <c r="J113" s="17">
        <v>-357.27999999999884</v>
      </c>
      <c r="K113" s="17">
        <v>-153.98000000000047</v>
      </c>
      <c r="L113" s="17">
        <v>-402.52999999999884</v>
      </c>
      <c r="M113" s="17">
        <v>-396.6200000000008</v>
      </c>
      <c r="N113" s="17">
        <v>-526.43000000000393</v>
      </c>
      <c r="O113" s="17">
        <v>-948.39000000000306</v>
      </c>
      <c r="P113" s="17">
        <v>-475.72000000000116</v>
      </c>
      <c r="Q113" s="20">
        <v>-20.660000000000082</v>
      </c>
      <c r="R113" s="20">
        <v>-26.07000000000005</v>
      </c>
      <c r="S113" s="20">
        <v>-10.390000000000043</v>
      </c>
      <c r="T113" s="20">
        <v>-20.529999999999973</v>
      </c>
      <c r="U113" s="20">
        <v>-7.6599999999999966</v>
      </c>
      <c r="V113" s="20">
        <v>-17.860000000000014</v>
      </c>
      <c r="W113" s="20">
        <v>-7.7000000000000028</v>
      </c>
      <c r="X113" s="20">
        <v>-20.129999999999995</v>
      </c>
      <c r="Y113" s="20">
        <v>-19.829999999999984</v>
      </c>
      <c r="Z113" s="20">
        <v>-26.319999999999993</v>
      </c>
      <c r="AA113" s="20">
        <v>-47.420000000000073</v>
      </c>
      <c r="AB113" s="20">
        <v>-23.79000000000002</v>
      </c>
      <c r="AC113" s="17">
        <v>-112.4699999999998</v>
      </c>
      <c r="AD113" s="17">
        <v>-140.78999999999996</v>
      </c>
      <c r="AE113" s="17">
        <v>-55.650000000000091</v>
      </c>
      <c r="AF113" s="17">
        <v>-109.05000000000018</v>
      </c>
      <c r="AG113" s="17">
        <v>-40.289999999999964</v>
      </c>
      <c r="AH113" s="17">
        <v>-93.2199999999998</v>
      </c>
      <c r="AI113" s="17">
        <v>-39.830000000000041</v>
      </c>
      <c r="AJ113" s="17">
        <v>-103.17999999999984</v>
      </c>
      <c r="AK113" s="17">
        <v>-100.74000000000001</v>
      </c>
      <c r="AL113" s="17">
        <v>-132.5300000000002</v>
      </c>
      <c r="AM113" s="17">
        <v>-236.52999999999975</v>
      </c>
      <c r="AN113" s="17">
        <v>-117.56999999999971</v>
      </c>
      <c r="AO113" s="20">
        <f t="shared" si="23"/>
        <v>-546.17999999999915</v>
      </c>
      <c r="AP113" s="20">
        <f t="shared" si="20"/>
        <v>-688.33999999999594</v>
      </c>
      <c r="AQ113" s="20">
        <f t="shared" si="20"/>
        <v>-273.82000000000079</v>
      </c>
      <c r="AR113" s="20">
        <f t="shared" si="20"/>
        <v>-540.25000000000023</v>
      </c>
      <c r="AS113" s="20">
        <f t="shared" si="20"/>
        <v>-200.97999999999971</v>
      </c>
      <c r="AT113" s="20">
        <f t="shared" si="20"/>
        <v>-468.35999999999865</v>
      </c>
      <c r="AU113" s="20">
        <f t="shared" si="20"/>
        <v>-201.5100000000005</v>
      </c>
      <c r="AV113" s="20">
        <f t="shared" si="20"/>
        <v>-525.83999999999867</v>
      </c>
      <c r="AW113" s="20">
        <f t="shared" si="20"/>
        <v>-517.19000000000074</v>
      </c>
      <c r="AX113" s="20">
        <f t="shared" ref="AP113:AZ144" si="25">N113+Z113+AL113</f>
        <v>-685.28000000000407</v>
      </c>
      <c r="AY113" s="20">
        <f t="shared" si="25"/>
        <v>-1232.3400000000029</v>
      </c>
      <c r="AZ113" s="20">
        <f t="shared" si="25"/>
        <v>-617.08000000000084</v>
      </c>
      <c r="BA113" s="17">
        <v>-6.86</v>
      </c>
      <c r="BB113" s="17">
        <v>-8.66</v>
      </c>
      <c r="BC113" s="17">
        <v>-3.45</v>
      </c>
      <c r="BD113" s="17">
        <v>-6.82</v>
      </c>
      <c r="BE113" s="17">
        <v>-2.54</v>
      </c>
      <c r="BF113" s="17">
        <v>-5.93</v>
      </c>
      <c r="BG113" s="17">
        <v>-2.56</v>
      </c>
      <c r="BH113" s="17">
        <v>-6.68</v>
      </c>
      <c r="BI113" s="17">
        <v>-6.58</v>
      </c>
      <c r="BJ113" s="17">
        <v>-8.74</v>
      </c>
      <c r="BK113" s="17">
        <v>-15.75</v>
      </c>
      <c r="BL113" s="17">
        <v>-7.9</v>
      </c>
      <c r="BM113" s="20">
        <f t="shared" si="24"/>
        <v>-553.03999999999917</v>
      </c>
      <c r="BN113" s="20">
        <f t="shared" si="21"/>
        <v>-696.99999999999591</v>
      </c>
      <c r="BO113" s="20">
        <f t="shared" si="21"/>
        <v>-277.27000000000078</v>
      </c>
      <c r="BP113" s="20">
        <f t="shared" si="21"/>
        <v>-547.07000000000028</v>
      </c>
      <c r="BQ113" s="20">
        <f t="shared" si="21"/>
        <v>-203.5199999999997</v>
      </c>
      <c r="BR113" s="20">
        <f t="shared" si="21"/>
        <v>-474.28999999999866</v>
      </c>
      <c r="BS113" s="20">
        <f t="shared" si="21"/>
        <v>-204.0700000000005</v>
      </c>
      <c r="BT113" s="20">
        <f t="shared" si="21"/>
        <v>-532.51999999999862</v>
      </c>
      <c r="BU113" s="20">
        <f t="shared" si="21"/>
        <v>-523.77000000000078</v>
      </c>
      <c r="BV113" s="20">
        <f t="shared" ref="BN113:BX144" si="26">AX113+BJ113</f>
        <v>-694.02000000000407</v>
      </c>
      <c r="BW113" s="20">
        <f t="shared" si="26"/>
        <v>-1248.0900000000029</v>
      </c>
      <c r="BX113" s="20">
        <f t="shared" si="26"/>
        <v>-624.98000000000081</v>
      </c>
      <c r="BY113" s="17">
        <f t="shared" si="16"/>
        <v>-4966.9600000000028</v>
      </c>
      <c r="BZ113" s="17">
        <f t="shared" si="17"/>
        <v>-248.36000000000024</v>
      </c>
      <c r="CA113" s="17">
        <f t="shared" si="18"/>
        <v>-1364.3199999999995</v>
      </c>
      <c r="CB113" s="17">
        <f t="shared" si="19"/>
        <v>-6579.6400000000012</v>
      </c>
    </row>
    <row r="114" spans="1:80" x14ac:dyDescent="0.25">
      <c r="A114" t="str">
        <f t="shared" si="22"/>
        <v>SEPI.SCR4</v>
      </c>
      <c r="B114" s="1" t="s">
        <v>173</v>
      </c>
      <c r="C114" s="1" t="s">
        <v>177</v>
      </c>
      <c r="D114" s="1" t="s">
        <v>177</v>
      </c>
      <c r="E114" s="17">
        <v>0</v>
      </c>
      <c r="F114" s="17">
        <v>0</v>
      </c>
      <c r="G114" s="17">
        <v>0</v>
      </c>
      <c r="H114" s="17">
        <v>0</v>
      </c>
      <c r="I114" s="17">
        <v>0</v>
      </c>
      <c r="J114" s="17">
        <v>0</v>
      </c>
      <c r="K114" s="17">
        <v>0</v>
      </c>
      <c r="L114" s="17">
        <v>0</v>
      </c>
      <c r="M114" s="17">
        <v>0</v>
      </c>
      <c r="N114" s="17">
        <v>-5.1599999999996271</v>
      </c>
      <c r="O114" s="17">
        <v>-116.2699999999968</v>
      </c>
      <c r="P114" s="17">
        <v>-496.19999999999709</v>
      </c>
      <c r="Q114" s="20">
        <v>0</v>
      </c>
      <c r="R114" s="20">
        <v>0</v>
      </c>
      <c r="S114" s="20">
        <v>0</v>
      </c>
      <c r="T114" s="20">
        <v>0</v>
      </c>
      <c r="U114" s="20">
        <v>0</v>
      </c>
      <c r="V114" s="20">
        <v>0</v>
      </c>
      <c r="W114" s="20">
        <v>0</v>
      </c>
      <c r="X114" s="20">
        <v>0</v>
      </c>
      <c r="Y114" s="20">
        <v>0</v>
      </c>
      <c r="Z114" s="20">
        <v>-0.26000000000000156</v>
      </c>
      <c r="AA114" s="20">
        <v>-5.8199999999999363</v>
      </c>
      <c r="AB114" s="20">
        <v>-24.809999999999945</v>
      </c>
      <c r="AC114" s="17">
        <v>0</v>
      </c>
      <c r="AD114" s="17">
        <v>0</v>
      </c>
      <c r="AE114" s="17">
        <v>0</v>
      </c>
      <c r="AF114" s="17">
        <v>0</v>
      </c>
      <c r="AG114" s="17">
        <v>0</v>
      </c>
      <c r="AH114" s="17">
        <v>0</v>
      </c>
      <c r="AI114" s="17">
        <v>0</v>
      </c>
      <c r="AJ114" s="17">
        <v>0</v>
      </c>
      <c r="AK114" s="17">
        <v>0</v>
      </c>
      <c r="AL114" s="17">
        <v>-1.2999999999999829</v>
      </c>
      <c r="AM114" s="17">
        <v>-29</v>
      </c>
      <c r="AN114" s="17">
        <v>-122.6299999999992</v>
      </c>
      <c r="AO114" s="20">
        <f t="shared" si="23"/>
        <v>0</v>
      </c>
      <c r="AP114" s="20">
        <f t="shared" si="25"/>
        <v>0</v>
      </c>
      <c r="AQ114" s="20">
        <f t="shared" si="25"/>
        <v>0</v>
      </c>
      <c r="AR114" s="20">
        <f t="shared" si="25"/>
        <v>0</v>
      </c>
      <c r="AS114" s="20">
        <f t="shared" si="25"/>
        <v>0</v>
      </c>
      <c r="AT114" s="20">
        <f t="shared" si="25"/>
        <v>0</v>
      </c>
      <c r="AU114" s="20">
        <f t="shared" si="25"/>
        <v>0</v>
      </c>
      <c r="AV114" s="20">
        <f t="shared" si="25"/>
        <v>0</v>
      </c>
      <c r="AW114" s="20">
        <f t="shared" si="25"/>
        <v>0</v>
      </c>
      <c r="AX114" s="20">
        <f t="shared" si="25"/>
        <v>-6.7199999999996116</v>
      </c>
      <c r="AY114" s="20">
        <f t="shared" si="25"/>
        <v>-151.08999999999673</v>
      </c>
      <c r="AZ114" s="20">
        <f t="shared" si="25"/>
        <v>-643.63999999999623</v>
      </c>
      <c r="BA114" s="17">
        <v>0</v>
      </c>
      <c r="BB114" s="17">
        <v>0</v>
      </c>
      <c r="BC114" s="17">
        <v>0</v>
      </c>
      <c r="BD114" s="17">
        <v>0</v>
      </c>
      <c r="BE114" s="17">
        <v>0</v>
      </c>
      <c r="BF114" s="17">
        <v>0</v>
      </c>
      <c r="BG114" s="17">
        <v>0</v>
      </c>
      <c r="BH114" s="17">
        <v>0</v>
      </c>
      <c r="BI114" s="17">
        <v>0</v>
      </c>
      <c r="BJ114" s="17">
        <v>-0.09</v>
      </c>
      <c r="BK114" s="17">
        <v>-1.93</v>
      </c>
      <c r="BL114" s="17">
        <v>-8.24</v>
      </c>
      <c r="BM114" s="20">
        <f t="shared" si="24"/>
        <v>0</v>
      </c>
      <c r="BN114" s="20">
        <f t="shared" si="26"/>
        <v>0</v>
      </c>
      <c r="BO114" s="20">
        <f t="shared" si="26"/>
        <v>0</v>
      </c>
      <c r="BP114" s="20">
        <f t="shared" si="26"/>
        <v>0</v>
      </c>
      <c r="BQ114" s="20">
        <f t="shared" si="26"/>
        <v>0</v>
      </c>
      <c r="BR114" s="20">
        <f t="shared" si="26"/>
        <v>0</v>
      </c>
      <c r="BS114" s="20">
        <f t="shared" si="26"/>
        <v>0</v>
      </c>
      <c r="BT114" s="20">
        <f t="shared" si="26"/>
        <v>0</v>
      </c>
      <c r="BU114" s="20">
        <f t="shared" si="26"/>
        <v>0</v>
      </c>
      <c r="BV114" s="20">
        <f t="shared" si="26"/>
        <v>-6.8099999999996115</v>
      </c>
      <c r="BW114" s="20">
        <f t="shared" si="26"/>
        <v>-153.01999999999674</v>
      </c>
      <c r="BX114" s="20">
        <f t="shared" si="26"/>
        <v>-651.87999999999624</v>
      </c>
      <c r="BY114" s="17">
        <f t="shared" si="16"/>
        <v>-617.62999999999352</v>
      </c>
      <c r="BZ114" s="17">
        <f t="shared" si="17"/>
        <v>-30.889999999999883</v>
      </c>
      <c r="CA114" s="17">
        <f t="shared" si="18"/>
        <v>-163.1899999999992</v>
      </c>
      <c r="CB114" s="17">
        <f t="shared" si="19"/>
        <v>-811.70999999999253</v>
      </c>
    </row>
    <row r="115" spans="1:80" x14ac:dyDescent="0.25">
      <c r="A115" t="str">
        <f t="shared" si="22"/>
        <v>SHEL.SCTG</v>
      </c>
      <c r="B115" s="1" t="s">
        <v>178</v>
      </c>
      <c r="C115" s="1" t="s">
        <v>179</v>
      </c>
      <c r="D115" s="1" t="s">
        <v>179</v>
      </c>
      <c r="E115" s="17">
        <v>19.020000000000209</v>
      </c>
      <c r="F115" s="17">
        <v>1.8000000000000114</v>
      </c>
      <c r="G115" s="17">
        <v>0.70999999999999375</v>
      </c>
      <c r="H115" s="17">
        <v>68.75</v>
      </c>
      <c r="I115" s="17">
        <v>44.190000000000509</v>
      </c>
      <c r="J115" s="17">
        <v>0.18000000000000327</v>
      </c>
      <c r="K115" s="17">
        <v>0.35999999999999233</v>
      </c>
      <c r="L115" s="17">
        <v>0.35999999999999233</v>
      </c>
      <c r="M115" s="17">
        <v>4.6499999999999773</v>
      </c>
      <c r="N115" s="17">
        <v>7.3700000000000045</v>
      </c>
      <c r="O115" s="17">
        <v>0.3300000000000054</v>
      </c>
      <c r="P115" s="17">
        <v>0</v>
      </c>
      <c r="Q115" s="20">
        <v>0.95000000000000107</v>
      </c>
      <c r="R115" s="20">
        <v>8.9999999999999858E-2</v>
      </c>
      <c r="S115" s="20">
        <v>4.0000000000000036E-2</v>
      </c>
      <c r="T115" s="20">
        <v>3.4399999999999977</v>
      </c>
      <c r="U115" s="20">
        <v>2.210000000000008</v>
      </c>
      <c r="V115" s="20">
        <v>1.0000000000000009E-2</v>
      </c>
      <c r="W115" s="20">
        <v>2.0000000000000018E-2</v>
      </c>
      <c r="X115" s="20">
        <v>2.0000000000000018E-2</v>
      </c>
      <c r="Y115" s="20">
        <v>0.23999999999999932</v>
      </c>
      <c r="Z115" s="20">
        <v>0.37000000000000011</v>
      </c>
      <c r="AA115" s="20">
        <v>2.0000000000000018E-2</v>
      </c>
      <c r="AB115" s="20">
        <v>0</v>
      </c>
      <c r="AC115" s="17">
        <v>5.1799999999999926</v>
      </c>
      <c r="AD115" s="17">
        <v>0.47999999999999954</v>
      </c>
      <c r="AE115" s="17">
        <v>0.18999999999999995</v>
      </c>
      <c r="AF115" s="17">
        <v>18.259999999999991</v>
      </c>
      <c r="AG115" s="17">
        <v>11.639999999999986</v>
      </c>
      <c r="AH115" s="17">
        <v>5.0000000000000044E-2</v>
      </c>
      <c r="AI115" s="17">
        <v>8.9999999999999858E-2</v>
      </c>
      <c r="AJ115" s="17">
        <v>8.9999999999999858E-2</v>
      </c>
      <c r="AK115" s="17">
        <v>1.1799999999999997</v>
      </c>
      <c r="AL115" s="17">
        <v>1.8599999999999994</v>
      </c>
      <c r="AM115" s="17">
        <v>9.000000000000008E-2</v>
      </c>
      <c r="AN115" s="17">
        <v>0</v>
      </c>
      <c r="AO115" s="20">
        <f t="shared" si="23"/>
        <v>25.150000000000205</v>
      </c>
      <c r="AP115" s="20">
        <f t="shared" si="25"/>
        <v>2.3700000000000108</v>
      </c>
      <c r="AQ115" s="20">
        <f t="shared" si="25"/>
        <v>0.93999999999999373</v>
      </c>
      <c r="AR115" s="20">
        <f t="shared" si="25"/>
        <v>90.449999999999989</v>
      </c>
      <c r="AS115" s="20">
        <f t="shared" si="25"/>
        <v>58.040000000000504</v>
      </c>
      <c r="AT115" s="20">
        <f t="shared" si="25"/>
        <v>0.24000000000000332</v>
      </c>
      <c r="AU115" s="20">
        <f t="shared" si="25"/>
        <v>0.4699999999999922</v>
      </c>
      <c r="AV115" s="20">
        <f t="shared" si="25"/>
        <v>0.4699999999999922</v>
      </c>
      <c r="AW115" s="20">
        <f t="shared" si="25"/>
        <v>6.0699999999999763</v>
      </c>
      <c r="AX115" s="20">
        <f t="shared" si="25"/>
        <v>9.600000000000005</v>
      </c>
      <c r="AY115" s="20">
        <f t="shared" si="25"/>
        <v>0.4400000000000055</v>
      </c>
      <c r="AZ115" s="20">
        <f t="shared" si="25"/>
        <v>0</v>
      </c>
      <c r="BA115" s="17">
        <v>0.32</v>
      </c>
      <c r="BB115" s="17">
        <v>0.03</v>
      </c>
      <c r="BC115" s="17">
        <v>0.01</v>
      </c>
      <c r="BD115" s="17">
        <v>1.1399999999999999</v>
      </c>
      <c r="BE115" s="17">
        <v>0.73</v>
      </c>
      <c r="BF115" s="17">
        <v>0</v>
      </c>
      <c r="BG115" s="17">
        <v>0.01</v>
      </c>
      <c r="BH115" s="17">
        <v>0.01</v>
      </c>
      <c r="BI115" s="17">
        <v>0.08</v>
      </c>
      <c r="BJ115" s="17">
        <v>0.12</v>
      </c>
      <c r="BK115" s="17">
        <v>0.01</v>
      </c>
      <c r="BL115" s="17">
        <v>0</v>
      </c>
      <c r="BM115" s="20">
        <f t="shared" si="24"/>
        <v>25.470000000000205</v>
      </c>
      <c r="BN115" s="20">
        <f t="shared" si="26"/>
        <v>2.4000000000000106</v>
      </c>
      <c r="BO115" s="20">
        <f t="shared" si="26"/>
        <v>0.94999999999999374</v>
      </c>
      <c r="BP115" s="20">
        <f t="shared" si="26"/>
        <v>91.589999999999989</v>
      </c>
      <c r="BQ115" s="20">
        <f t="shared" si="26"/>
        <v>58.770000000000501</v>
      </c>
      <c r="BR115" s="20">
        <f t="shared" si="26"/>
        <v>0.24000000000000332</v>
      </c>
      <c r="BS115" s="20">
        <f t="shared" si="26"/>
        <v>0.47999999999999221</v>
      </c>
      <c r="BT115" s="20">
        <f t="shared" si="26"/>
        <v>0.47999999999999221</v>
      </c>
      <c r="BU115" s="20">
        <f t="shared" si="26"/>
        <v>6.1499999999999764</v>
      </c>
      <c r="BV115" s="20">
        <f t="shared" si="26"/>
        <v>9.7200000000000042</v>
      </c>
      <c r="BW115" s="20">
        <f t="shared" si="26"/>
        <v>0.45000000000000551</v>
      </c>
      <c r="BX115" s="20">
        <f t="shared" si="26"/>
        <v>0</v>
      </c>
      <c r="BY115" s="17">
        <f t="shared" si="16"/>
        <v>147.72000000000068</v>
      </c>
      <c r="BZ115" s="17">
        <f t="shared" si="17"/>
        <v>7.4100000000000055</v>
      </c>
      <c r="CA115" s="17">
        <f t="shared" si="18"/>
        <v>41.569999999999965</v>
      </c>
      <c r="CB115" s="17">
        <f t="shared" si="19"/>
        <v>196.70000000000067</v>
      </c>
    </row>
    <row r="116" spans="1:80" x14ac:dyDescent="0.25">
      <c r="A116" t="str">
        <f t="shared" si="22"/>
        <v>TCN.SD1</v>
      </c>
      <c r="B116" s="1" t="s">
        <v>33</v>
      </c>
      <c r="C116" s="1" t="s">
        <v>180</v>
      </c>
      <c r="D116" s="1" t="s">
        <v>180</v>
      </c>
      <c r="E116" s="17">
        <v>0</v>
      </c>
      <c r="F116" s="17">
        <v>0</v>
      </c>
      <c r="G116" s="17">
        <v>0</v>
      </c>
      <c r="H116" s="17">
        <v>0</v>
      </c>
      <c r="I116" s="17">
        <v>0</v>
      </c>
      <c r="J116" s="17">
        <v>0</v>
      </c>
      <c r="K116" s="17">
        <v>0</v>
      </c>
      <c r="L116" s="17">
        <v>0</v>
      </c>
      <c r="M116" s="17">
        <v>0</v>
      </c>
      <c r="N116" s="17">
        <v>0</v>
      </c>
      <c r="O116" s="17">
        <v>0</v>
      </c>
      <c r="P116" s="17">
        <v>0</v>
      </c>
      <c r="Q116" s="20">
        <v>0</v>
      </c>
      <c r="R116" s="20">
        <v>0</v>
      </c>
      <c r="S116" s="20">
        <v>0</v>
      </c>
      <c r="T116" s="20">
        <v>0</v>
      </c>
      <c r="U116" s="20">
        <v>0</v>
      </c>
      <c r="V116" s="20">
        <v>0</v>
      </c>
      <c r="W116" s="20">
        <v>0</v>
      </c>
      <c r="X116" s="20">
        <v>0</v>
      </c>
      <c r="Y116" s="20">
        <v>0</v>
      </c>
      <c r="Z116" s="20">
        <v>0</v>
      </c>
      <c r="AA116" s="20">
        <v>0</v>
      </c>
      <c r="AB116" s="20">
        <v>0</v>
      </c>
      <c r="AC116" s="17">
        <v>0</v>
      </c>
      <c r="AD116" s="17">
        <v>0</v>
      </c>
      <c r="AE116" s="17">
        <v>0</v>
      </c>
      <c r="AF116" s="17">
        <v>0</v>
      </c>
      <c r="AG116" s="17">
        <v>0</v>
      </c>
      <c r="AH116" s="17">
        <v>0</v>
      </c>
      <c r="AI116" s="17">
        <v>0</v>
      </c>
      <c r="AJ116" s="17">
        <v>0</v>
      </c>
      <c r="AK116" s="17">
        <v>0</v>
      </c>
      <c r="AL116" s="17">
        <v>0</v>
      </c>
      <c r="AM116" s="17">
        <v>0</v>
      </c>
      <c r="AN116" s="17">
        <v>0</v>
      </c>
      <c r="AO116" s="20">
        <f t="shared" si="23"/>
        <v>0</v>
      </c>
      <c r="AP116" s="20">
        <f t="shared" si="25"/>
        <v>0</v>
      </c>
      <c r="AQ116" s="20">
        <f t="shared" si="25"/>
        <v>0</v>
      </c>
      <c r="AR116" s="20">
        <f t="shared" si="25"/>
        <v>0</v>
      </c>
      <c r="AS116" s="20">
        <f t="shared" si="25"/>
        <v>0</v>
      </c>
      <c r="AT116" s="20">
        <f t="shared" si="25"/>
        <v>0</v>
      </c>
      <c r="AU116" s="20">
        <f t="shared" si="25"/>
        <v>0</v>
      </c>
      <c r="AV116" s="20">
        <f t="shared" si="25"/>
        <v>0</v>
      </c>
      <c r="AW116" s="20">
        <f t="shared" si="25"/>
        <v>0</v>
      </c>
      <c r="AX116" s="20">
        <f t="shared" si="25"/>
        <v>0</v>
      </c>
      <c r="AY116" s="20">
        <f t="shared" si="25"/>
        <v>0</v>
      </c>
      <c r="AZ116" s="20">
        <f t="shared" si="25"/>
        <v>0</v>
      </c>
      <c r="BA116" s="17">
        <v>0</v>
      </c>
      <c r="BB116" s="17">
        <v>0</v>
      </c>
      <c r="BC116" s="17">
        <v>0</v>
      </c>
      <c r="BD116" s="17">
        <v>0</v>
      </c>
      <c r="BE116" s="17">
        <v>0</v>
      </c>
      <c r="BF116" s="17">
        <v>0</v>
      </c>
      <c r="BG116" s="17">
        <v>0</v>
      </c>
      <c r="BH116" s="17">
        <v>0</v>
      </c>
      <c r="BI116" s="17">
        <v>0</v>
      </c>
      <c r="BJ116" s="17">
        <v>0</v>
      </c>
      <c r="BK116" s="17">
        <v>0</v>
      </c>
      <c r="BL116" s="17">
        <v>0</v>
      </c>
      <c r="BM116" s="20">
        <f t="shared" si="24"/>
        <v>0</v>
      </c>
      <c r="BN116" s="20">
        <f t="shared" si="26"/>
        <v>0</v>
      </c>
      <c r="BO116" s="20">
        <f t="shared" si="26"/>
        <v>0</v>
      </c>
      <c r="BP116" s="20">
        <f t="shared" si="26"/>
        <v>0</v>
      </c>
      <c r="BQ116" s="20">
        <f t="shared" si="26"/>
        <v>0</v>
      </c>
      <c r="BR116" s="20">
        <f t="shared" si="26"/>
        <v>0</v>
      </c>
      <c r="BS116" s="20">
        <f t="shared" si="26"/>
        <v>0</v>
      </c>
      <c r="BT116" s="20">
        <f t="shared" si="26"/>
        <v>0</v>
      </c>
      <c r="BU116" s="20">
        <f t="shared" si="26"/>
        <v>0</v>
      </c>
      <c r="BV116" s="20">
        <f t="shared" si="26"/>
        <v>0</v>
      </c>
      <c r="BW116" s="20">
        <f t="shared" si="26"/>
        <v>0</v>
      </c>
      <c r="BX116" s="20">
        <f t="shared" si="26"/>
        <v>0</v>
      </c>
      <c r="BY116" s="17">
        <f t="shared" si="16"/>
        <v>0</v>
      </c>
      <c r="BZ116" s="17">
        <f t="shared" si="17"/>
        <v>0</v>
      </c>
      <c r="CA116" s="17">
        <f t="shared" si="18"/>
        <v>0</v>
      </c>
      <c r="CB116" s="17">
        <f t="shared" si="19"/>
        <v>0</v>
      </c>
    </row>
    <row r="117" spans="1:80" x14ac:dyDescent="0.25">
      <c r="A117" t="str">
        <f t="shared" si="22"/>
        <v>TCN.SD2</v>
      </c>
      <c r="B117" s="1" t="s">
        <v>33</v>
      </c>
      <c r="C117" s="1" t="s">
        <v>181</v>
      </c>
      <c r="D117" s="1" t="s">
        <v>181</v>
      </c>
      <c r="E117" s="17">
        <v>0</v>
      </c>
      <c r="F117" s="17">
        <v>0</v>
      </c>
      <c r="G117" s="17">
        <v>0</v>
      </c>
      <c r="H117" s="17">
        <v>0</v>
      </c>
      <c r="I117" s="17">
        <v>0</v>
      </c>
      <c r="J117" s="17">
        <v>0</v>
      </c>
      <c r="K117" s="17">
        <v>0</v>
      </c>
      <c r="L117" s="17">
        <v>0</v>
      </c>
      <c r="M117" s="17">
        <v>0</v>
      </c>
      <c r="N117" s="17">
        <v>0</v>
      </c>
      <c r="O117" s="17">
        <v>0</v>
      </c>
      <c r="P117" s="17">
        <v>0</v>
      </c>
      <c r="Q117" s="20">
        <v>0</v>
      </c>
      <c r="R117" s="20">
        <v>0</v>
      </c>
      <c r="S117" s="20">
        <v>0</v>
      </c>
      <c r="T117" s="20">
        <v>0</v>
      </c>
      <c r="U117" s="20">
        <v>0</v>
      </c>
      <c r="V117" s="20">
        <v>0</v>
      </c>
      <c r="W117" s="20">
        <v>0</v>
      </c>
      <c r="X117" s="20">
        <v>0</v>
      </c>
      <c r="Y117" s="20">
        <v>0</v>
      </c>
      <c r="Z117" s="20">
        <v>0</v>
      </c>
      <c r="AA117" s="20">
        <v>0</v>
      </c>
      <c r="AB117" s="20">
        <v>0</v>
      </c>
      <c r="AC117" s="17">
        <v>0</v>
      </c>
      <c r="AD117" s="17">
        <v>0</v>
      </c>
      <c r="AE117" s="17">
        <v>0</v>
      </c>
      <c r="AF117" s="17">
        <v>0</v>
      </c>
      <c r="AG117" s="17">
        <v>0</v>
      </c>
      <c r="AH117" s="17">
        <v>0</v>
      </c>
      <c r="AI117" s="17">
        <v>0</v>
      </c>
      <c r="AJ117" s="17">
        <v>0</v>
      </c>
      <c r="AK117" s="17">
        <v>0</v>
      </c>
      <c r="AL117" s="17">
        <v>0</v>
      </c>
      <c r="AM117" s="17">
        <v>0</v>
      </c>
      <c r="AN117" s="17">
        <v>0</v>
      </c>
      <c r="AO117" s="20">
        <f t="shared" si="23"/>
        <v>0</v>
      </c>
      <c r="AP117" s="20">
        <f t="shared" si="25"/>
        <v>0</v>
      </c>
      <c r="AQ117" s="20">
        <f t="shared" si="25"/>
        <v>0</v>
      </c>
      <c r="AR117" s="20">
        <f t="shared" si="25"/>
        <v>0</v>
      </c>
      <c r="AS117" s="20">
        <f t="shared" si="25"/>
        <v>0</v>
      </c>
      <c r="AT117" s="20">
        <f t="shared" si="25"/>
        <v>0</v>
      </c>
      <c r="AU117" s="20">
        <f t="shared" si="25"/>
        <v>0</v>
      </c>
      <c r="AV117" s="20">
        <f t="shared" si="25"/>
        <v>0</v>
      </c>
      <c r="AW117" s="20">
        <f t="shared" si="25"/>
        <v>0</v>
      </c>
      <c r="AX117" s="20">
        <f t="shared" si="25"/>
        <v>0</v>
      </c>
      <c r="AY117" s="20">
        <f t="shared" si="25"/>
        <v>0</v>
      </c>
      <c r="AZ117" s="20">
        <f t="shared" si="25"/>
        <v>0</v>
      </c>
      <c r="BA117" s="17">
        <v>0</v>
      </c>
      <c r="BB117" s="17">
        <v>0</v>
      </c>
      <c r="BC117" s="17">
        <v>0</v>
      </c>
      <c r="BD117" s="17">
        <v>0</v>
      </c>
      <c r="BE117" s="17">
        <v>0</v>
      </c>
      <c r="BF117" s="17">
        <v>0</v>
      </c>
      <c r="BG117" s="17">
        <v>0</v>
      </c>
      <c r="BH117" s="17">
        <v>0</v>
      </c>
      <c r="BI117" s="17">
        <v>0</v>
      </c>
      <c r="BJ117" s="17">
        <v>0</v>
      </c>
      <c r="BK117" s="17">
        <v>0</v>
      </c>
      <c r="BL117" s="17">
        <v>0</v>
      </c>
      <c r="BM117" s="20">
        <f t="shared" si="24"/>
        <v>0</v>
      </c>
      <c r="BN117" s="20">
        <f t="shared" si="26"/>
        <v>0</v>
      </c>
      <c r="BO117" s="20">
        <f t="shared" si="26"/>
        <v>0</v>
      </c>
      <c r="BP117" s="20">
        <f t="shared" si="26"/>
        <v>0</v>
      </c>
      <c r="BQ117" s="20">
        <f t="shared" si="26"/>
        <v>0</v>
      </c>
      <c r="BR117" s="20">
        <f t="shared" si="26"/>
        <v>0</v>
      </c>
      <c r="BS117" s="20">
        <f t="shared" si="26"/>
        <v>0</v>
      </c>
      <c r="BT117" s="20">
        <f t="shared" si="26"/>
        <v>0</v>
      </c>
      <c r="BU117" s="20">
        <f t="shared" si="26"/>
        <v>0</v>
      </c>
      <c r="BV117" s="20">
        <f t="shared" si="26"/>
        <v>0</v>
      </c>
      <c r="BW117" s="20">
        <f t="shared" si="26"/>
        <v>0</v>
      </c>
      <c r="BX117" s="20">
        <f t="shared" si="26"/>
        <v>0</v>
      </c>
      <c r="BY117" s="17">
        <f t="shared" si="16"/>
        <v>0</v>
      </c>
      <c r="BZ117" s="17">
        <f t="shared" si="17"/>
        <v>0</v>
      </c>
      <c r="CA117" s="17">
        <f t="shared" si="18"/>
        <v>0</v>
      </c>
      <c r="CB117" s="17">
        <f t="shared" si="19"/>
        <v>0</v>
      </c>
    </row>
    <row r="118" spans="1:80" x14ac:dyDescent="0.25">
      <c r="A118" t="str">
        <f t="shared" si="22"/>
        <v>ASTC.SD3</v>
      </c>
      <c r="B118" s="1" t="s">
        <v>182</v>
      </c>
      <c r="C118" s="1" t="s">
        <v>183</v>
      </c>
      <c r="D118" s="1" t="s">
        <v>183</v>
      </c>
      <c r="E118" s="17">
        <v>4207.7000000000708</v>
      </c>
      <c r="F118" s="17">
        <v>953.44999999999732</v>
      </c>
      <c r="G118" s="17">
        <v>4396.0900000000838</v>
      </c>
      <c r="H118" s="17">
        <v>4620.3799999998882</v>
      </c>
      <c r="I118" s="17">
        <v>2958.2700000000186</v>
      </c>
      <c r="J118" s="17">
        <v>5336.3999999999069</v>
      </c>
      <c r="K118" s="17">
        <v>5659.6699999999255</v>
      </c>
      <c r="L118" s="17">
        <v>11248.990000000224</v>
      </c>
      <c r="M118" s="17">
        <v>8306.1699999999255</v>
      </c>
      <c r="N118" s="17">
        <v>6098.6500000000233</v>
      </c>
      <c r="O118" s="17">
        <v>7426.5100000000093</v>
      </c>
      <c r="P118" s="17">
        <v>3684.5599999999977</v>
      </c>
      <c r="Q118" s="20">
        <v>210.37999999999994</v>
      </c>
      <c r="R118" s="20">
        <v>47.669999999999987</v>
      </c>
      <c r="S118" s="20">
        <v>219.8</v>
      </c>
      <c r="T118" s="20">
        <v>231.00999999999976</v>
      </c>
      <c r="U118" s="20">
        <v>147.90999999999985</v>
      </c>
      <c r="V118" s="20">
        <v>266.81999999999971</v>
      </c>
      <c r="W118" s="20">
        <v>282.99</v>
      </c>
      <c r="X118" s="20">
        <v>562.44999999999982</v>
      </c>
      <c r="Y118" s="20">
        <v>415.30999999999995</v>
      </c>
      <c r="Z118" s="20">
        <v>304.94000000000005</v>
      </c>
      <c r="AA118" s="20">
        <v>371.31999999999971</v>
      </c>
      <c r="AB118" s="20">
        <v>184.23000000000002</v>
      </c>
      <c r="AC118" s="17">
        <v>1145.78</v>
      </c>
      <c r="AD118" s="17">
        <v>257.41000000000003</v>
      </c>
      <c r="AE118" s="17">
        <v>1177.5500000000002</v>
      </c>
      <c r="AF118" s="17">
        <v>1226.8300000000017</v>
      </c>
      <c r="AG118" s="17">
        <v>778.81000000000131</v>
      </c>
      <c r="AH118" s="17">
        <v>1392.4300000000003</v>
      </c>
      <c r="AI118" s="17">
        <v>1463.9899999999998</v>
      </c>
      <c r="AJ118" s="17">
        <v>2883.51</v>
      </c>
      <c r="AK118" s="17">
        <v>2109.7600000000002</v>
      </c>
      <c r="AL118" s="17">
        <v>1535.2700000000004</v>
      </c>
      <c r="AM118" s="17">
        <v>1852.1899999999987</v>
      </c>
      <c r="AN118" s="17">
        <v>910.61000000000058</v>
      </c>
      <c r="AO118" s="20">
        <f t="shared" si="23"/>
        <v>5563.8600000000706</v>
      </c>
      <c r="AP118" s="20">
        <f t="shared" si="25"/>
        <v>1258.5299999999972</v>
      </c>
      <c r="AQ118" s="20">
        <f t="shared" si="25"/>
        <v>5793.4400000000842</v>
      </c>
      <c r="AR118" s="20">
        <f t="shared" si="25"/>
        <v>6078.2199999998902</v>
      </c>
      <c r="AS118" s="20">
        <f t="shared" si="25"/>
        <v>3884.9900000000198</v>
      </c>
      <c r="AT118" s="20">
        <f t="shared" si="25"/>
        <v>6995.6499999999069</v>
      </c>
      <c r="AU118" s="20">
        <f t="shared" si="25"/>
        <v>7406.6499999999251</v>
      </c>
      <c r="AV118" s="20">
        <f t="shared" si="25"/>
        <v>14694.950000000224</v>
      </c>
      <c r="AW118" s="20">
        <f t="shared" si="25"/>
        <v>10831.239999999925</v>
      </c>
      <c r="AX118" s="20">
        <f t="shared" si="25"/>
        <v>7938.8600000000242</v>
      </c>
      <c r="AY118" s="20">
        <f t="shared" si="25"/>
        <v>9650.0200000000077</v>
      </c>
      <c r="AZ118" s="20">
        <f t="shared" si="25"/>
        <v>4779.3999999999978</v>
      </c>
      <c r="BA118" s="17">
        <v>69.86</v>
      </c>
      <c r="BB118" s="17">
        <v>15.83</v>
      </c>
      <c r="BC118" s="17">
        <v>72.989999999999995</v>
      </c>
      <c r="BD118" s="17">
        <v>76.709999999999994</v>
      </c>
      <c r="BE118" s="17">
        <v>49.12</v>
      </c>
      <c r="BF118" s="17">
        <v>88.6</v>
      </c>
      <c r="BG118" s="17">
        <v>93.97</v>
      </c>
      <c r="BH118" s="17">
        <v>186.76</v>
      </c>
      <c r="BI118" s="17">
        <v>137.91</v>
      </c>
      <c r="BJ118" s="17">
        <v>101.25</v>
      </c>
      <c r="BK118" s="17">
        <v>123.3</v>
      </c>
      <c r="BL118" s="17">
        <v>61.17</v>
      </c>
      <c r="BM118" s="20">
        <f t="shared" si="24"/>
        <v>5633.7200000000703</v>
      </c>
      <c r="BN118" s="20">
        <f t="shared" si="26"/>
        <v>1274.3599999999972</v>
      </c>
      <c r="BO118" s="20">
        <f t="shared" si="26"/>
        <v>5866.430000000084</v>
      </c>
      <c r="BP118" s="20">
        <f t="shared" si="26"/>
        <v>6154.9299999998902</v>
      </c>
      <c r="BQ118" s="20">
        <f t="shared" si="26"/>
        <v>3934.1100000000197</v>
      </c>
      <c r="BR118" s="20">
        <f t="shared" si="26"/>
        <v>7084.2499999999072</v>
      </c>
      <c r="BS118" s="20">
        <f t="shared" si="26"/>
        <v>7500.6199999999253</v>
      </c>
      <c r="BT118" s="20">
        <f t="shared" si="26"/>
        <v>14881.710000000225</v>
      </c>
      <c r="BU118" s="20">
        <f t="shared" si="26"/>
        <v>10969.149999999925</v>
      </c>
      <c r="BV118" s="20">
        <f t="shared" si="26"/>
        <v>8040.1100000000242</v>
      </c>
      <c r="BW118" s="20">
        <f t="shared" si="26"/>
        <v>9773.320000000007</v>
      </c>
      <c r="BX118" s="20">
        <f t="shared" si="26"/>
        <v>4840.5699999999979</v>
      </c>
      <c r="BY118" s="17">
        <f t="shared" si="16"/>
        <v>64896.840000000069</v>
      </c>
      <c r="BZ118" s="17">
        <f t="shared" si="17"/>
        <v>3244.829999999999</v>
      </c>
      <c r="CA118" s="17">
        <f t="shared" si="18"/>
        <v>17811.61</v>
      </c>
      <c r="CB118" s="17">
        <f t="shared" si="19"/>
        <v>85953.280000000072</v>
      </c>
    </row>
    <row r="119" spans="1:80" x14ac:dyDescent="0.25">
      <c r="A119" t="str">
        <f t="shared" si="22"/>
        <v>ASTC.SD4</v>
      </c>
      <c r="B119" s="1" t="s">
        <v>182</v>
      </c>
      <c r="C119" s="1" t="s">
        <v>184</v>
      </c>
      <c r="D119" s="1" t="s">
        <v>184</v>
      </c>
      <c r="E119" s="17">
        <v>9884.9599999999627</v>
      </c>
      <c r="F119" s="17">
        <v>15394.540000000037</v>
      </c>
      <c r="G119" s="17">
        <v>6998.3000000000466</v>
      </c>
      <c r="H119" s="17">
        <v>5460.8699999999953</v>
      </c>
      <c r="I119" s="17">
        <v>4182.3200000000652</v>
      </c>
      <c r="J119" s="17">
        <v>8620.9800000000978</v>
      </c>
      <c r="K119" s="17">
        <v>7635.9000000000233</v>
      </c>
      <c r="L119" s="17">
        <v>9796.6199999999917</v>
      </c>
      <c r="M119" s="17">
        <v>9943.109999999986</v>
      </c>
      <c r="N119" s="17">
        <v>7929.6900000000605</v>
      </c>
      <c r="O119" s="17">
        <v>13295.169999999911</v>
      </c>
      <c r="P119" s="17">
        <v>6750.4199999999255</v>
      </c>
      <c r="Q119" s="20">
        <v>494.24</v>
      </c>
      <c r="R119" s="20">
        <v>769.72999999999979</v>
      </c>
      <c r="S119" s="20">
        <v>349.90999999999997</v>
      </c>
      <c r="T119" s="20">
        <v>273.04999999999973</v>
      </c>
      <c r="U119" s="20">
        <v>209.11999999999989</v>
      </c>
      <c r="V119" s="20">
        <v>431.04999999999927</v>
      </c>
      <c r="W119" s="20">
        <v>381.78999999999996</v>
      </c>
      <c r="X119" s="20">
        <v>489.84000000000015</v>
      </c>
      <c r="Y119" s="20">
        <v>497.15999999999985</v>
      </c>
      <c r="Z119" s="20">
        <v>396.47999999999956</v>
      </c>
      <c r="AA119" s="20">
        <v>664.76000000000022</v>
      </c>
      <c r="AB119" s="20">
        <v>337.52999999999975</v>
      </c>
      <c r="AC119" s="17">
        <v>2691.74</v>
      </c>
      <c r="AD119" s="17">
        <v>4156.09</v>
      </c>
      <c r="AE119" s="17">
        <v>1874.5799999999995</v>
      </c>
      <c r="AF119" s="17">
        <v>1450</v>
      </c>
      <c r="AG119" s="17">
        <v>1101.0599999999977</v>
      </c>
      <c r="AH119" s="17">
        <v>2249.4799999999996</v>
      </c>
      <c r="AI119" s="17">
        <v>1975.1799999999994</v>
      </c>
      <c r="AJ119" s="17">
        <v>2511.2100000000009</v>
      </c>
      <c r="AK119" s="17">
        <v>2525.54</v>
      </c>
      <c r="AL119" s="17">
        <v>1996.2099999999991</v>
      </c>
      <c r="AM119" s="17">
        <v>3315.8500000000022</v>
      </c>
      <c r="AN119" s="17">
        <v>1668.3199999999997</v>
      </c>
      <c r="AO119" s="20">
        <f t="shared" si="23"/>
        <v>13070.939999999962</v>
      </c>
      <c r="AP119" s="20">
        <f t="shared" si="25"/>
        <v>20320.360000000037</v>
      </c>
      <c r="AQ119" s="20">
        <f t="shared" si="25"/>
        <v>9222.7900000000463</v>
      </c>
      <c r="AR119" s="20">
        <f t="shared" si="25"/>
        <v>7183.9199999999946</v>
      </c>
      <c r="AS119" s="20">
        <f t="shared" si="25"/>
        <v>5492.5000000000628</v>
      </c>
      <c r="AT119" s="20">
        <f t="shared" si="25"/>
        <v>11301.510000000097</v>
      </c>
      <c r="AU119" s="20">
        <f t="shared" si="25"/>
        <v>9992.8700000000226</v>
      </c>
      <c r="AV119" s="20">
        <f t="shared" si="25"/>
        <v>12797.669999999993</v>
      </c>
      <c r="AW119" s="20">
        <f t="shared" si="25"/>
        <v>12965.809999999987</v>
      </c>
      <c r="AX119" s="20">
        <f t="shared" si="25"/>
        <v>10322.380000000059</v>
      </c>
      <c r="AY119" s="20">
        <f t="shared" si="25"/>
        <v>17275.779999999912</v>
      </c>
      <c r="AZ119" s="20">
        <f t="shared" si="25"/>
        <v>8756.269999999924</v>
      </c>
      <c r="BA119" s="17">
        <v>164.12</v>
      </c>
      <c r="BB119" s="17">
        <v>255.59</v>
      </c>
      <c r="BC119" s="17">
        <v>116.19</v>
      </c>
      <c r="BD119" s="17">
        <v>90.67</v>
      </c>
      <c r="BE119" s="17">
        <v>69.44</v>
      </c>
      <c r="BF119" s="17">
        <v>143.13</v>
      </c>
      <c r="BG119" s="17">
        <v>126.78</v>
      </c>
      <c r="BH119" s="17">
        <v>162.65</v>
      </c>
      <c r="BI119" s="17">
        <v>165.08</v>
      </c>
      <c r="BJ119" s="17">
        <v>131.65</v>
      </c>
      <c r="BK119" s="17">
        <v>220.74</v>
      </c>
      <c r="BL119" s="17">
        <v>112.08</v>
      </c>
      <c r="BM119" s="20">
        <f t="shared" si="24"/>
        <v>13235.059999999963</v>
      </c>
      <c r="BN119" s="20">
        <f t="shared" si="26"/>
        <v>20575.950000000037</v>
      </c>
      <c r="BO119" s="20">
        <f t="shared" si="26"/>
        <v>9338.9800000000469</v>
      </c>
      <c r="BP119" s="20">
        <f t="shared" si="26"/>
        <v>7274.5899999999947</v>
      </c>
      <c r="BQ119" s="20">
        <f t="shared" si="26"/>
        <v>5561.9400000000624</v>
      </c>
      <c r="BR119" s="20">
        <f t="shared" si="26"/>
        <v>11444.640000000096</v>
      </c>
      <c r="BS119" s="20">
        <f t="shared" si="26"/>
        <v>10119.650000000023</v>
      </c>
      <c r="BT119" s="20">
        <f t="shared" si="26"/>
        <v>12960.319999999992</v>
      </c>
      <c r="BU119" s="20">
        <f t="shared" si="26"/>
        <v>13130.889999999987</v>
      </c>
      <c r="BV119" s="20">
        <f t="shared" si="26"/>
        <v>10454.030000000059</v>
      </c>
      <c r="BW119" s="20">
        <f t="shared" si="26"/>
        <v>17496.519999999913</v>
      </c>
      <c r="BX119" s="20">
        <f t="shared" si="26"/>
        <v>8868.349999999924</v>
      </c>
      <c r="BY119" s="17">
        <f t="shared" si="16"/>
        <v>105892.88000000011</v>
      </c>
      <c r="BZ119" s="17">
        <f t="shared" si="17"/>
        <v>5294.659999999998</v>
      </c>
      <c r="CA119" s="17">
        <f t="shared" si="18"/>
        <v>29273.38</v>
      </c>
      <c r="CB119" s="17">
        <f t="shared" si="19"/>
        <v>140460.9200000001</v>
      </c>
    </row>
    <row r="120" spans="1:80" x14ac:dyDescent="0.25">
      <c r="A120" t="str">
        <f t="shared" si="22"/>
        <v>EPPA.SD5</v>
      </c>
      <c r="B120" s="1" t="s">
        <v>186</v>
      </c>
      <c r="C120" s="1" t="s">
        <v>185</v>
      </c>
      <c r="D120" s="1" t="s">
        <v>185</v>
      </c>
      <c r="E120" s="17">
        <v>11165.10999999987</v>
      </c>
      <c r="F120" s="17">
        <v>15114.879999999888</v>
      </c>
      <c r="G120" s="17">
        <v>6697.9599999999627</v>
      </c>
      <c r="H120" s="17">
        <v>4758.8500000000349</v>
      </c>
      <c r="I120" s="17">
        <v>4394.8399999999674</v>
      </c>
      <c r="J120" s="17">
        <v>6726.2199999999721</v>
      </c>
      <c r="K120" s="17">
        <v>8355.649999999905</v>
      </c>
      <c r="L120" s="17">
        <v>12312.510000000013</v>
      </c>
      <c r="M120" s="17">
        <v>12611.330000000075</v>
      </c>
      <c r="N120" s="17">
        <v>8438.859999999986</v>
      </c>
      <c r="O120" s="17">
        <v>7443.6900000000605</v>
      </c>
      <c r="P120" s="17">
        <v>4312.0199999999604</v>
      </c>
      <c r="Q120" s="20">
        <v>558.25</v>
      </c>
      <c r="R120" s="20">
        <v>755.74999999999977</v>
      </c>
      <c r="S120" s="20">
        <v>334.8900000000001</v>
      </c>
      <c r="T120" s="20">
        <v>237.94999999999982</v>
      </c>
      <c r="U120" s="20">
        <v>219.73999999999978</v>
      </c>
      <c r="V120" s="20">
        <v>336.3100000000004</v>
      </c>
      <c r="W120" s="20">
        <v>417.78</v>
      </c>
      <c r="X120" s="20">
        <v>615.61999999999989</v>
      </c>
      <c r="Y120" s="20">
        <v>630.56999999999994</v>
      </c>
      <c r="Z120" s="20">
        <v>421.9399999999996</v>
      </c>
      <c r="AA120" s="20">
        <v>372.18000000000029</v>
      </c>
      <c r="AB120" s="20">
        <v>215.6099999999999</v>
      </c>
      <c r="AC120" s="17">
        <v>3040.3399999999992</v>
      </c>
      <c r="AD120" s="17">
        <v>4080.59</v>
      </c>
      <c r="AE120" s="17">
        <v>1794.13</v>
      </c>
      <c r="AF120" s="17">
        <v>1263.6000000000022</v>
      </c>
      <c r="AG120" s="17">
        <v>1157.0099999999984</v>
      </c>
      <c r="AH120" s="17">
        <v>1755.0799999999981</v>
      </c>
      <c r="AI120" s="17">
        <v>2161.36</v>
      </c>
      <c r="AJ120" s="17">
        <v>3156.119999999999</v>
      </c>
      <c r="AK120" s="17">
        <v>3203.2599999999993</v>
      </c>
      <c r="AL120" s="17">
        <v>2124.3899999999994</v>
      </c>
      <c r="AM120" s="17">
        <v>1856.4799999999996</v>
      </c>
      <c r="AN120" s="17">
        <v>1065.6900000000005</v>
      </c>
      <c r="AO120" s="20">
        <f t="shared" si="23"/>
        <v>14763.69999999987</v>
      </c>
      <c r="AP120" s="20">
        <f t="shared" si="25"/>
        <v>19951.219999999888</v>
      </c>
      <c r="AQ120" s="20">
        <f t="shared" si="25"/>
        <v>8826.9799999999632</v>
      </c>
      <c r="AR120" s="20">
        <f t="shared" si="25"/>
        <v>6260.4000000000369</v>
      </c>
      <c r="AS120" s="20">
        <f t="shared" si="25"/>
        <v>5771.5899999999656</v>
      </c>
      <c r="AT120" s="20">
        <f t="shared" si="25"/>
        <v>8817.6099999999715</v>
      </c>
      <c r="AU120" s="20">
        <f t="shared" si="25"/>
        <v>10934.789999999906</v>
      </c>
      <c r="AV120" s="20">
        <f t="shared" si="25"/>
        <v>16084.250000000011</v>
      </c>
      <c r="AW120" s="20">
        <f t="shared" si="25"/>
        <v>16445.160000000073</v>
      </c>
      <c r="AX120" s="20">
        <f t="shared" si="25"/>
        <v>10985.189999999984</v>
      </c>
      <c r="AY120" s="20">
        <f t="shared" si="25"/>
        <v>9672.3500000000604</v>
      </c>
      <c r="AZ120" s="20">
        <f t="shared" si="25"/>
        <v>5593.3199999999606</v>
      </c>
      <c r="BA120" s="17">
        <v>185.37</v>
      </c>
      <c r="BB120" s="17">
        <v>250.95</v>
      </c>
      <c r="BC120" s="17">
        <v>111.2</v>
      </c>
      <c r="BD120" s="17">
        <v>79.010000000000005</v>
      </c>
      <c r="BE120" s="17">
        <v>72.97</v>
      </c>
      <c r="BF120" s="17">
        <v>111.67</v>
      </c>
      <c r="BG120" s="17">
        <v>138.72999999999999</v>
      </c>
      <c r="BH120" s="17">
        <v>204.42</v>
      </c>
      <c r="BI120" s="17">
        <v>209.38</v>
      </c>
      <c r="BJ120" s="17">
        <v>140.11000000000001</v>
      </c>
      <c r="BK120" s="17">
        <v>123.59</v>
      </c>
      <c r="BL120" s="17">
        <v>71.59</v>
      </c>
      <c r="BM120" s="20">
        <f t="shared" si="24"/>
        <v>14949.069999999871</v>
      </c>
      <c r="BN120" s="20">
        <f t="shared" si="26"/>
        <v>20202.169999999889</v>
      </c>
      <c r="BO120" s="20">
        <f t="shared" si="26"/>
        <v>8938.1799999999639</v>
      </c>
      <c r="BP120" s="20">
        <f t="shared" si="26"/>
        <v>6339.4100000000371</v>
      </c>
      <c r="BQ120" s="20">
        <f t="shared" si="26"/>
        <v>5844.5599999999658</v>
      </c>
      <c r="BR120" s="20">
        <f t="shared" si="26"/>
        <v>8929.2799999999716</v>
      </c>
      <c r="BS120" s="20">
        <f t="shared" si="26"/>
        <v>11073.519999999906</v>
      </c>
      <c r="BT120" s="20">
        <f t="shared" si="26"/>
        <v>16288.670000000011</v>
      </c>
      <c r="BU120" s="20">
        <f t="shared" si="26"/>
        <v>16654.540000000074</v>
      </c>
      <c r="BV120" s="20">
        <f t="shared" si="26"/>
        <v>11125.299999999985</v>
      </c>
      <c r="BW120" s="20">
        <f t="shared" si="26"/>
        <v>9795.9400000000605</v>
      </c>
      <c r="BX120" s="20">
        <f t="shared" si="26"/>
        <v>5664.9099999999607</v>
      </c>
      <c r="BY120" s="17">
        <f t="shared" si="16"/>
        <v>102331.91999999969</v>
      </c>
      <c r="BZ120" s="17">
        <f t="shared" si="17"/>
        <v>5116.5899999999992</v>
      </c>
      <c r="CA120" s="17">
        <f t="shared" si="18"/>
        <v>28357.039999999994</v>
      </c>
      <c r="CB120" s="17">
        <f t="shared" si="19"/>
        <v>135805.54999999973</v>
      </c>
    </row>
    <row r="121" spans="1:80" x14ac:dyDescent="0.25">
      <c r="A121" t="str">
        <f t="shared" si="22"/>
        <v>EPPA.SD6</v>
      </c>
      <c r="B121" s="1" t="s">
        <v>186</v>
      </c>
      <c r="C121" s="1" t="s">
        <v>187</v>
      </c>
      <c r="D121" s="1" t="s">
        <v>187</v>
      </c>
      <c r="E121" s="17">
        <v>13888.479999999981</v>
      </c>
      <c r="F121" s="17">
        <v>18313.329999999842</v>
      </c>
      <c r="G121" s="17">
        <v>7548.2600000000093</v>
      </c>
      <c r="H121" s="17">
        <v>7247.4300000000512</v>
      </c>
      <c r="I121" s="17">
        <v>5366.0299999999697</v>
      </c>
      <c r="J121" s="17">
        <v>7197.6200000001118</v>
      </c>
      <c r="K121" s="17">
        <v>9671.2900000000373</v>
      </c>
      <c r="L121" s="17">
        <v>6315.2900000000373</v>
      </c>
      <c r="M121" s="17">
        <v>0</v>
      </c>
      <c r="N121" s="17">
        <v>2238.7399999999907</v>
      </c>
      <c r="O121" s="17">
        <v>8169.9400000000605</v>
      </c>
      <c r="P121" s="17">
        <v>7965.9100000000326</v>
      </c>
      <c r="Q121" s="20">
        <v>694.42</v>
      </c>
      <c r="R121" s="20">
        <v>915.67</v>
      </c>
      <c r="S121" s="20">
        <v>377.42</v>
      </c>
      <c r="T121" s="20">
        <v>362.37000000000035</v>
      </c>
      <c r="U121" s="20">
        <v>268.30000000000018</v>
      </c>
      <c r="V121" s="20">
        <v>359.88000000000011</v>
      </c>
      <c r="W121" s="20">
        <v>483.55999999999995</v>
      </c>
      <c r="X121" s="20">
        <v>315.76</v>
      </c>
      <c r="Y121" s="20">
        <v>0</v>
      </c>
      <c r="Z121" s="20">
        <v>111.92999999999984</v>
      </c>
      <c r="AA121" s="20">
        <v>408.5</v>
      </c>
      <c r="AB121" s="20">
        <v>398.28999999999996</v>
      </c>
      <c r="AC121" s="17">
        <v>3781.93</v>
      </c>
      <c r="AD121" s="17">
        <v>4944.08</v>
      </c>
      <c r="AE121" s="17">
        <v>2021.9</v>
      </c>
      <c r="AF121" s="17">
        <v>1924.3900000000031</v>
      </c>
      <c r="AG121" s="17">
        <v>1412.6900000000005</v>
      </c>
      <c r="AH121" s="17">
        <v>1878.0699999999997</v>
      </c>
      <c r="AI121" s="17">
        <v>2501.6800000000003</v>
      </c>
      <c r="AJ121" s="17">
        <v>1618.83</v>
      </c>
      <c r="AK121" s="17">
        <v>0</v>
      </c>
      <c r="AL121" s="17">
        <v>563.57999999999993</v>
      </c>
      <c r="AM121" s="17">
        <v>2037.6099999999969</v>
      </c>
      <c r="AN121" s="17">
        <v>1968.7100000000028</v>
      </c>
      <c r="AO121" s="20">
        <f t="shared" si="23"/>
        <v>18364.82999999998</v>
      </c>
      <c r="AP121" s="20">
        <f t="shared" si="25"/>
        <v>24173.079999999842</v>
      </c>
      <c r="AQ121" s="20">
        <f t="shared" si="25"/>
        <v>9947.580000000009</v>
      </c>
      <c r="AR121" s="20">
        <f t="shared" si="25"/>
        <v>9534.1900000000551</v>
      </c>
      <c r="AS121" s="20">
        <f t="shared" si="25"/>
        <v>7047.0199999999704</v>
      </c>
      <c r="AT121" s="20">
        <f t="shared" si="25"/>
        <v>9435.5700000001125</v>
      </c>
      <c r="AU121" s="20">
        <f t="shared" si="25"/>
        <v>12656.530000000037</v>
      </c>
      <c r="AV121" s="20">
        <f t="shared" si="25"/>
        <v>8249.8800000000374</v>
      </c>
      <c r="AW121" s="20">
        <f t="shared" si="25"/>
        <v>0</v>
      </c>
      <c r="AX121" s="20">
        <f t="shared" si="25"/>
        <v>2914.2499999999905</v>
      </c>
      <c r="AY121" s="20">
        <f t="shared" si="25"/>
        <v>10616.050000000057</v>
      </c>
      <c r="AZ121" s="20">
        <f t="shared" si="25"/>
        <v>10332.910000000036</v>
      </c>
      <c r="BA121" s="17">
        <v>230.59</v>
      </c>
      <c r="BB121" s="17">
        <v>304.05</v>
      </c>
      <c r="BC121" s="17">
        <v>125.32</v>
      </c>
      <c r="BD121" s="17">
        <v>120.33</v>
      </c>
      <c r="BE121" s="17">
        <v>89.09</v>
      </c>
      <c r="BF121" s="17">
        <v>119.5</v>
      </c>
      <c r="BG121" s="17">
        <v>160.57</v>
      </c>
      <c r="BH121" s="17">
        <v>104.85</v>
      </c>
      <c r="BI121" s="17">
        <v>0</v>
      </c>
      <c r="BJ121" s="17">
        <v>37.17</v>
      </c>
      <c r="BK121" s="17">
        <v>135.63999999999999</v>
      </c>
      <c r="BL121" s="17">
        <v>132.26</v>
      </c>
      <c r="BM121" s="20">
        <f t="shared" si="24"/>
        <v>18595.41999999998</v>
      </c>
      <c r="BN121" s="20">
        <f t="shared" si="26"/>
        <v>24477.129999999841</v>
      </c>
      <c r="BO121" s="20">
        <f t="shared" si="26"/>
        <v>10072.900000000009</v>
      </c>
      <c r="BP121" s="20">
        <f t="shared" si="26"/>
        <v>9654.520000000055</v>
      </c>
      <c r="BQ121" s="20">
        <f t="shared" si="26"/>
        <v>7136.1099999999706</v>
      </c>
      <c r="BR121" s="20">
        <f t="shared" si="26"/>
        <v>9555.0700000001125</v>
      </c>
      <c r="BS121" s="20">
        <f t="shared" si="26"/>
        <v>12817.100000000037</v>
      </c>
      <c r="BT121" s="20">
        <f t="shared" si="26"/>
        <v>8354.7300000000378</v>
      </c>
      <c r="BU121" s="20">
        <f t="shared" si="26"/>
        <v>0</v>
      </c>
      <c r="BV121" s="20">
        <f t="shared" si="26"/>
        <v>2951.4199999999905</v>
      </c>
      <c r="BW121" s="20">
        <f t="shared" si="26"/>
        <v>10751.690000000057</v>
      </c>
      <c r="BX121" s="20">
        <f t="shared" si="26"/>
        <v>10465.170000000036</v>
      </c>
      <c r="BY121" s="17">
        <f t="shared" si="16"/>
        <v>93922.320000000123</v>
      </c>
      <c r="BZ121" s="17">
        <f t="shared" si="17"/>
        <v>4696.0999999999995</v>
      </c>
      <c r="CA121" s="17">
        <f t="shared" si="18"/>
        <v>26212.840000000004</v>
      </c>
      <c r="CB121" s="17">
        <f t="shared" si="19"/>
        <v>124831.26000000013</v>
      </c>
    </row>
    <row r="122" spans="1:80" x14ac:dyDescent="0.25">
      <c r="A122" t="str">
        <f t="shared" si="22"/>
        <v>TCN.SH1</v>
      </c>
      <c r="B122" s="1" t="s">
        <v>33</v>
      </c>
      <c r="C122" s="1" t="s">
        <v>188</v>
      </c>
      <c r="D122" s="1" t="s">
        <v>188</v>
      </c>
      <c r="E122" s="17">
        <v>2205.5700000000652</v>
      </c>
      <c r="F122" s="17">
        <v>3057.910000000149</v>
      </c>
      <c r="G122" s="17">
        <v>1147.5399999999208</v>
      </c>
      <c r="H122" s="17">
        <v>1073.9100000000326</v>
      </c>
      <c r="I122" s="17">
        <v>715.45000000001164</v>
      </c>
      <c r="J122" s="17">
        <v>1550.7700000000186</v>
      </c>
      <c r="K122" s="17">
        <v>1596.75</v>
      </c>
      <c r="L122" s="17">
        <v>3221.0499999998137</v>
      </c>
      <c r="M122" s="17">
        <v>2471.1699999999255</v>
      </c>
      <c r="N122" s="17">
        <v>1659.3000000000466</v>
      </c>
      <c r="O122" s="17">
        <v>2750.6500000001397</v>
      </c>
      <c r="P122" s="17">
        <v>1336.6100000001024</v>
      </c>
      <c r="Q122" s="20">
        <v>110.27999999999884</v>
      </c>
      <c r="R122" s="20">
        <v>152.90000000000146</v>
      </c>
      <c r="S122" s="20">
        <v>57.380000000001019</v>
      </c>
      <c r="T122" s="20">
        <v>53.68999999999869</v>
      </c>
      <c r="U122" s="20">
        <v>35.770000000000437</v>
      </c>
      <c r="V122" s="20">
        <v>77.529999999998836</v>
      </c>
      <c r="W122" s="20">
        <v>79.840000000000146</v>
      </c>
      <c r="X122" s="20">
        <v>161.04999999999927</v>
      </c>
      <c r="Y122" s="20">
        <v>123.55999999999767</v>
      </c>
      <c r="Z122" s="20">
        <v>82.970000000001164</v>
      </c>
      <c r="AA122" s="20">
        <v>137.52999999999884</v>
      </c>
      <c r="AB122" s="20">
        <v>66.829999999999927</v>
      </c>
      <c r="AC122" s="17">
        <v>600.60000000000582</v>
      </c>
      <c r="AD122" s="17">
        <v>825.54999999998836</v>
      </c>
      <c r="AE122" s="17">
        <v>307.38000000000466</v>
      </c>
      <c r="AF122" s="17">
        <v>285.14999999999418</v>
      </c>
      <c r="AG122" s="17">
        <v>188.34999999999854</v>
      </c>
      <c r="AH122" s="17">
        <v>404.63999999999942</v>
      </c>
      <c r="AI122" s="17">
        <v>413.02999999999884</v>
      </c>
      <c r="AJ122" s="17">
        <v>825.67000000001281</v>
      </c>
      <c r="AK122" s="17">
        <v>627.67999999999302</v>
      </c>
      <c r="AL122" s="17">
        <v>417.7100000000064</v>
      </c>
      <c r="AM122" s="17">
        <v>686.01999999998952</v>
      </c>
      <c r="AN122" s="17">
        <v>330.33000000000175</v>
      </c>
      <c r="AO122" s="20">
        <f t="shared" si="23"/>
        <v>2916.4500000000698</v>
      </c>
      <c r="AP122" s="20">
        <f t="shared" si="25"/>
        <v>4036.3600000001388</v>
      </c>
      <c r="AQ122" s="20">
        <f t="shared" si="25"/>
        <v>1512.2999999999265</v>
      </c>
      <c r="AR122" s="20">
        <f t="shared" si="25"/>
        <v>1412.7500000000255</v>
      </c>
      <c r="AS122" s="20">
        <f t="shared" si="25"/>
        <v>939.57000000001062</v>
      </c>
      <c r="AT122" s="20">
        <f t="shared" si="25"/>
        <v>2032.9400000000169</v>
      </c>
      <c r="AU122" s="20">
        <f t="shared" si="25"/>
        <v>2089.619999999999</v>
      </c>
      <c r="AV122" s="20">
        <f t="shared" si="25"/>
        <v>4207.7699999998258</v>
      </c>
      <c r="AW122" s="20">
        <f t="shared" si="25"/>
        <v>3222.4099999999162</v>
      </c>
      <c r="AX122" s="20">
        <f t="shared" si="25"/>
        <v>2159.9800000000541</v>
      </c>
      <c r="AY122" s="20">
        <f t="shared" si="25"/>
        <v>3574.2000000001281</v>
      </c>
      <c r="AZ122" s="20">
        <f t="shared" si="25"/>
        <v>1733.7700000001041</v>
      </c>
      <c r="BA122" s="17">
        <v>36.619999999999997</v>
      </c>
      <c r="BB122" s="17">
        <v>50.77</v>
      </c>
      <c r="BC122" s="17">
        <v>19.05</v>
      </c>
      <c r="BD122" s="17">
        <v>17.829999999999998</v>
      </c>
      <c r="BE122" s="17">
        <v>11.88</v>
      </c>
      <c r="BF122" s="17">
        <v>25.75</v>
      </c>
      <c r="BG122" s="17">
        <v>26.51</v>
      </c>
      <c r="BH122" s="17">
        <v>53.48</v>
      </c>
      <c r="BI122" s="17">
        <v>41.03</v>
      </c>
      <c r="BJ122" s="17">
        <v>27.55</v>
      </c>
      <c r="BK122" s="17">
        <v>45.67</v>
      </c>
      <c r="BL122" s="17">
        <v>22.19</v>
      </c>
      <c r="BM122" s="20">
        <f t="shared" si="24"/>
        <v>2953.0700000000697</v>
      </c>
      <c r="BN122" s="20">
        <f t="shared" si="26"/>
        <v>4087.1300000001388</v>
      </c>
      <c r="BO122" s="20">
        <f t="shared" si="26"/>
        <v>1531.3499999999265</v>
      </c>
      <c r="BP122" s="20">
        <f t="shared" si="26"/>
        <v>1430.5800000000254</v>
      </c>
      <c r="BQ122" s="20">
        <f t="shared" si="26"/>
        <v>951.45000000001062</v>
      </c>
      <c r="BR122" s="20">
        <f t="shared" si="26"/>
        <v>2058.6900000000169</v>
      </c>
      <c r="BS122" s="20">
        <f t="shared" si="26"/>
        <v>2116.1299999999992</v>
      </c>
      <c r="BT122" s="20">
        <f t="shared" si="26"/>
        <v>4261.2499999998254</v>
      </c>
      <c r="BU122" s="20">
        <f t="shared" si="26"/>
        <v>3263.4399999999164</v>
      </c>
      <c r="BV122" s="20">
        <f t="shared" si="26"/>
        <v>2187.5300000000543</v>
      </c>
      <c r="BW122" s="20">
        <f t="shared" si="26"/>
        <v>3619.8700000001281</v>
      </c>
      <c r="BX122" s="20">
        <f t="shared" si="26"/>
        <v>1755.9600000001042</v>
      </c>
      <c r="BY122" s="17">
        <f t="shared" si="16"/>
        <v>22786.680000000226</v>
      </c>
      <c r="BZ122" s="17">
        <f t="shared" si="17"/>
        <v>1139.3299999999963</v>
      </c>
      <c r="CA122" s="17">
        <f t="shared" si="18"/>
        <v>6290.4399999999932</v>
      </c>
      <c r="CB122" s="17">
        <f t="shared" si="19"/>
        <v>30216.450000000212</v>
      </c>
    </row>
    <row r="123" spans="1:80" x14ac:dyDescent="0.25">
      <c r="A123" t="str">
        <f t="shared" si="22"/>
        <v>TCN.SH2</v>
      </c>
      <c r="B123" s="1" t="s">
        <v>33</v>
      </c>
      <c r="C123" s="1" t="s">
        <v>189</v>
      </c>
      <c r="D123" s="1" t="s">
        <v>189</v>
      </c>
      <c r="E123" s="17">
        <v>2186.6199999998789</v>
      </c>
      <c r="F123" s="17">
        <v>2835.5500000000466</v>
      </c>
      <c r="G123" s="17">
        <v>1170.2900000000373</v>
      </c>
      <c r="H123" s="17">
        <v>1056.6500000000233</v>
      </c>
      <c r="I123" s="17">
        <v>752.30000000004657</v>
      </c>
      <c r="J123" s="17">
        <v>1665.5699999998324</v>
      </c>
      <c r="K123" s="17">
        <v>1518.0100000000093</v>
      </c>
      <c r="L123" s="17">
        <v>3236.8199999998324</v>
      </c>
      <c r="M123" s="17">
        <v>2479.160000000149</v>
      </c>
      <c r="N123" s="17">
        <v>1151.6600000000326</v>
      </c>
      <c r="O123" s="17">
        <v>2647.1599999999162</v>
      </c>
      <c r="P123" s="17">
        <v>1360.890000000014</v>
      </c>
      <c r="Q123" s="20">
        <v>109.33000000000175</v>
      </c>
      <c r="R123" s="20">
        <v>141.77000000000407</v>
      </c>
      <c r="S123" s="20">
        <v>58.510000000002037</v>
      </c>
      <c r="T123" s="20">
        <v>52.829999999998108</v>
      </c>
      <c r="U123" s="20">
        <v>37.609999999998763</v>
      </c>
      <c r="V123" s="20">
        <v>83.279999999998836</v>
      </c>
      <c r="W123" s="20">
        <v>75.900000000001455</v>
      </c>
      <c r="X123" s="20">
        <v>161.84999999999854</v>
      </c>
      <c r="Y123" s="20">
        <v>123.95999999999913</v>
      </c>
      <c r="Z123" s="20">
        <v>57.579999999999927</v>
      </c>
      <c r="AA123" s="20">
        <v>132.36000000000058</v>
      </c>
      <c r="AB123" s="20">
        <v>68.049999999999272</v>
      </c>
      <c r="AC123" s="17">
        <v>595.42999999999302</v>
      </c>
      <c r="AD123" s="17">
        <v>765.51999999996042</v>
      </c>
      <c r="AE123" s="17">
        <v>313.47999999999593</v>
      </c>
      <c r="AF123" s="17">
        <v>280.57000000000698</v>
      </c>
      <c r="AG123" s="17">
        <v>198.05999999999767</v>
      </c>
      <c r="AH123" s="17">
        <v>434.60000000000582</v>
      </c>
      <c r="AI123" s="17">
        <v>392.66000000000349</v>
      </c>
      <c r="AJ123" s="17">
        <v>829.70999999999185</v>
      </c>
      <c r="AK123" s="17">
        <v>629.70000000001164</v>
      </c>
      <c r="AL123" s="17">
        <v>289.91999999999825</v>
      </c>
      <c r="AM123" s="17">
        <v>660.20999999999185</v>
      </c>
      <c r="AN123" s="17">
        <v>336.33000000000175</v>
      </c>
      <c r="AO123" s="20">
        <f t="shared" si="23"/>
        <v>2891.3799999998737</v>
      </c>
      <c r="AP123" s="20">
        <f t="shared" si="25"/>
        <v>3742.8400000000111</v>
      </c>
      <c r="AQ123" s="20">
        <f t="shared" si="25"/>
        <v>1542.2800000000352</v>
      </c>
      <c r="AR123" s="20">
        <f t="shared" si="25"/>
        <v>1390.0500000000284</v>
      </c>
      <c r="AS123" s="20">
        <f t="shared" si="25"/>
        <v>987.970000000043</v>
      </c>
      <c r="AT123" s="20">
        <f t="shared" si="25"/>
        <v>2183.449999999837</v>
      </c>
      <c r="AU123" s="20">
        <f t="shared" si="25"/>
        <v>1986.5700000000143</v>
      </c>
      <c r="AV123" s="20">
        <f t="shared" si="25"/>
        <v>4228.3799999998228</v>
      </c>
      <c r="AW123" s="20">
        <f t="shared" si="25"/>
        <v>3232.8200000001598</v>
      </c>
      <c r="AX123" s="20">
        <f t="shared" si="25"/>
        <v>1499.1600000000308</v>
      </c>
      <c r="AY123" s="20">
        <f t="shared" si="25"/>
        <v>3439.7299999999086</v>
      </c>
      <c r="AZ123" s="20">
        <f t="shared" si="25"/>
        <v>1765.270000000015</v>
      </c>
      <c r="BA123" s="17">
        <v>36.299999999999997</v>
      </c>
      <c r="BB123" s="17">
        <v>47.08</v>
      </c>
      <c r="BC123" s="17">
        <v>19.43</v>
      </c>
      <c r="BD123" s="17">
        <v>17.54</v>
      </c>
      <c r="BE123" s="17">
        <v>12.49</v>
      </c>
      <c r="BF123" s="17">
        <v>27.65</v>
      </c>
      <c r="BG123" s="17">
        <v>25.2</v>
      </c>
      <c r="BH123" s="17">
        <v>53.74</v>
      </c>
      <c r="BI123" s="17">
        <v>41.16</v>
      </c>
      <c r="BJ123" s="17">
        <v>19.12</v>
      </c>
      <c r="BK123" s="17">
        <v>43.95</v>
      </c>
      <c r="BL123" s="17">
        <v>22.59</v>
      </c>
      <c r="BM123" s="20">
        <f t="shared" si="24"/>
        <v>2927.6799999998739</v>
      </c>
      <c r="BN123" s="20">
        <f t="shared" si="26"/>
        <v>3789.920000000011</v>
      </c>
      <c r="BO123" s="20">
        <f t="shared" si="26"/>
        <v>1561.7100000000353</v>
      </c>
      <c r="BP123" s="20">
        <f t="shared" si="26"/>
        <v>1407.5900000000283</v>
      </c>
      <c r="BQ123" s="20">
        <f t="shared" si="26"/>
        <v>1000.460000000043</v>
      </c>
      <c r="BR123" s="20">
        <f t="shared" si="26"/>
        <v>2211.0999999998371</v>
      </c>
      <c r="BS123" s="20">
        <f t="shared" si="26"/>
        <v>2011.7700000000143</v>
      </c>
      <c r="BT123" s="20">
        <f t="shared" si="26"/>
        <v>4282.1199999998225</v>
      </c>
      <c r="BU123" s="20">
        <f t="shared" si="26"/>
        <v>3273.9800000001596</v>
      </c>
      <c r="BV123" s="20">
        <f t="shared" si="26"/>
        <v>1518.2800000000307</v>
      </c>
      <c r="BW123" s="20">
        <f t="shared" si="26"/>
        <v>3483.6799999999084</v>
      </c>
      <c r="BX123" s="20">
        <f t="shared" si="26"/>
        <v>1787.8600000000149</v>
      </c>
      <c r="BY123" s="17">
        <f t="shared" si="16"/>
        <v>22060.679999999818</v>
      </c>
      <c r="BZ123" s="17">
        <f t="shared" si="17"/>
        <v>1103.0300000000025</v>
      </c>
      <c r="CA123" s="17">
        <f t="shared" si="18"/>
        <v>6092.4399999999578</v>
      </c>
      <c r="CB123" s="17">
        <f t="shared" si="19"/>
        <v>29256.14999999978</v>
      </c>
    </row>
    <row r="124" spans="1:80" x14ac:dyDescent="0.25">
      <c r="A124" t="str">
        <f t="shared" si="22"/>
        <v>CECI.BCHIMP</v>
      </c>
      <c r="B124" s="1" t="s">
        <v>190</v>
      </c>
      <c r="C124" s="1" t="s">
        <v>845</v>
      </c>
      <c r="D124" s="1" t="s">
        <v>21</v>
      </c>
      <c r="E124" s="17">
        <v>-0.53999999999999915</v>
      </c>
      <c r="F124" s="17">
        <v>0</v>
      </c>
      <c r="G124" s="17">
        <v>0</v>
      </c>
      <c r="H124" s="17">
        <v>0</v>
      </c>
      <c r="I124" s="17">
        <v>0</v>
      </c>
      <c r="J124" s="17">
        <v>0</v>
      </c>
      <c r="K124" s="17">
        <v>0</v>
      </c>
      <c r="L124" s="17">
        <v>0</v>
      </c>
      <c r="M124" s="17">
        <v>0</v>
      </c>
      <c r="N124" s="17">
        <v>0</v>
      </c>
      <c r="O124" s="17">
        <v>0</v>
      </c>
      <c r="P124" s="17">
        <v>0</v>
      </c>
      <c r="Q124" s="20">
        <v>-2.0000000000000018E-2</v>
      </c>
      <c r="R124" s="20">
        <v>0</v>
      </c>
      <c r="S124" s="20">
        <v>0</v>
      </c>
      <c r="T124" s="20">
        <v>0</v>
      </c>
      <c r="U124" s="20">
        <v>0</v>
      </c>
      <c r="V124" s="20">
        <v>0</v>
      </c>
      <c r="W124" s="20">
        <v>0</v>
      </c>
      <c r="X124" s="20">
        <v>0</v>
      </c>
      <c r="Y124" s="20">
        <v>0</v>
      </c>
      <c r="Z124" s="20">
        <v>0</v>
      </c>
      <c r="AA124" s="20">
        <v>0</v>
      </c>
      <c r="AB124" s="20">
        <v>0</v>
      </c>
      <c r="AC124" s="17">
        <v>-0.14000000000000012</v>
      </c>
      <c r="AD124" s="17">
        <v>0</v>
      </c>
      <c r="AE124" s="17">
        <v>0</v>
      </c>
      <c r="AF124" s="17">
        <v>0</v>
      </c>
      <c r="AG124" s="17">
        <v>0</v>
      </c>
      <c r="AH124" s="17">
        <v>0</v>
      </c>
      <c r="AI124" s="17">
        <v>0</v>
      </c>
      <c r="AJ124" s="17">
        <v>0</v>
      </c>
      <c r="AK124" s="17">
        <v>0</v>
      </c>
      <c r="AL124" s="17">
        <v>0</v>
      </c>
      <c r="AM124" s="17">
        <v>0</v>
      </c>
      <c r="AN124" s="17">
        <v>0</v>
      </c>
      <c r="AO124" s="20">
        <f t="shared" si="23"/>
        <v>-0.69999999999999929</v>
      </c>
      <c r="AP124" s="20">
        <f t="shared" si="25"/>
        <v>0</v>
      </c>
      <c r="AQ124" s="20">
        <f t="shared" si="25"/>
        <v>0</v>
      </c>
      <c r="AR124" s="20">
        <f t="shared" si="25"/>
        <v>0</v>
      </c>
      <c r="AS124" s="20">
        <f t="shared" si="25"/>
        <v>0</v>
      </c>
      <c r="AT124" s="20">
        <f t="shared" si="25"/>
        <v>0</v>
      </c>
      <c r="AU124" s="20">
        <f t="shared" si="25"/>
        <v>0</v>
      </c>
      <c r="AV124" s="20">
        <f t="shared" si="25"/>
        <v>0</v>
      </c>
      <c r="AW124" s="20">
        <f t="shared" si="25"/>
        <v>0</v>
      </c>
      <c r="AX124" s="20">
        <f t="shared" si="25"/>
        <v>0</v>
      </c>
      <c r="AY124" s="20">
        <f t="shared" si="25"/>
        <v>0</v>
      </c>
      <c r="AZ124" s="20">
        <f t="shared" si="25"/>
        <v>0</v>
      </c>
      <c r="BA124" s="17">
        <v>-0.01</v>
      </c>
      <c r="BB124" s="17">
        <v>0</v>
      </c>
      <c r="BC124" s="17">
        <v>0</v>
      </c>
      <c r="BD124" s="17">
        <v>0</v>
      </c>
      <c r="BE124" s="17">
        <v>0</v>
      </c>
      <c r="BF124" s="17">
        <v>0</v>
      </c>
      <c r="BG124" s="17">
        <v>0</v>
      </c>
      <c r="BH124" s="17">
        <v>0</v>
      </c>
      <c r="BI124" s="17">
        <v>0</v>
      </c>
      <c r="BJ124" s="17">
        <v>0</v>
      </c>
      <c r="BK124" s="17">
        <v>0</v>
      </c>
      <c r="BL124" s="17">
        <v>0</v>
      </c>
      <c r="BM124" s="20">
        <f t="shared" si="24"/>
        <v>-0.7099999999999993</v>
      </c>
      <c r="BN124" s="20">
        <f t="shared" si="26"/>
        <v>0</v>
      </c>
      <c r="BO124" s="20">
        <f t="shared" si="26"/>
        <v>0</v>
      </c>
      <c r="BP124" s="20">
        <f t="shared" si="26"/>
        <v>0</v>
      </c>
      <c r="BQ124" s="20">
        <f t="shared" si="26"/>
        <v>0</v>
      </c>
      <c r="BR124" s="20">
        <f t="shared" si="26"/>
        <v>0</v>
      </c>
      <c r="BS124" s="20">
        <f t="shared" si="26"/>
        <v>0</v>
      </c>
      <c r="BT124" s="20">
        <f t="shared" si="26"/>
        <v>0</v>
      </c>
      <c r="BU124" s="20">
        <f t="shared" si="26"/>
        <v>0</v>
      </c>
      <c r="BV124" s="20">
        <f t="shared" si="26"/>
        <v>0</v>
      </c>
      <c r="BW124" s="20">
        <f t="shared" si="26"/>
        <v>0</v>
      </c>
      <c r="BX124" s="20">
        <f t="shared" si="26"/>
        <v>0</v>
      </c>
      <c r="BY124" s="17">
        <f t="shared" si="16"/>
        <v>-0.53999999999999915</v>
      </c>
      <c r="BZ124" s="17">
        <f t="shared" si="17"/>
        <v>-2.0000000000000018E-2</v>
      </c>
      <c r="CA124" s="17">
        <f t="shared" si="18"/>
        <v>-0.15000000000000013</v>
      </c>
      <c r="CB124" s="17">
        <f t="shared" si="19"/>
        <v>-0.7099999999999993</v>
      </c>
    </row>
    <row r="125" spans="1:80" x14ac:dyDescent="0.25">
      <c r="A125" t="str">
        <f t="shared" si="22"/>
        <v>SHEL.SHCG</v>
      </c>
      <c r="B125" s="1" t="s">
        <v>178</v>
      </c>
      <c r="C125" s="1" t="s">
        <v>191</v>
      </c>
      <c r="D125" s="1" t="s">
        <v>191</v>
      </c>
      <c r="E125" s="17">
        <v>22.52000000000001</v>
      </c>
      <c r="F125" s="17">
        <v>151.02999999999994</v>
      </c>
      <c r="G125" s="17">
        <v>330</v>
      </c>
      <c r="H125" s="17">
        <v>273.72999999999979</v>
      </c>
      <c r="I125" s="17">
        <v>150.43000000000006</v>
      </c>
      <c r="J125" s="17">
        <v>61.010000000000048</v>
      </c>
      <c r="K125" s="17">
        <v>28.139999999999986</v>
      </c>
      <c r="L125" s="17">
        <v>94.92999999999995</v>
      </c>
      <c r="M125" s="17">
        <v>46.069999999999993</v>
      </c>
      <c r="N125" s="17">
        <v>214.26999999999998</v>
      </c>
      <c r="O125" s="17">
        <v>510.19999999999982</v>
      </c>
      <c r="P125" s="17">
        <v>294.72999999999979</v>
      </c>
      <c r="Q125" s="20">
        <v>1.1199999999999999</v>
      </c>
      <c r="R125" s="20">
        <v>7.5499999999999989</v>
      </c>
      <c r="S125" s="20">
        <v>16.500000000000004</v>
      </c>
      <c r="T125" s="20">
        <v>13.690000000000001</v>
      </c>
      <c r="U125" s="20">
        <v>7.52</v>
      </c>
      <c r="V125" s="20">
        <v>3.0500000000000007</v>
      </c>
      <c r="W125" s="20">
        <v>1.3999999999999995</v>
      </c>
      <c r="X125" s="20">
        <v>4.75</v>
      </c>
      <c r="Y125" s="20">
        <v>2.2999999999999989</v>
      </c>
      <c r="Z125" s="20">
        <v>10.71</v>
      </c>
      <c r="AA125" s="20">
        <v>25.509999999999991</v>
      </c>
      <c r="AB125" s="20">
        <v>14.739999999999995</v>
      </c>
      <c r="AC125" s="17">
        <v>6.13</v>
      </c>
      <c r="AD125" s="17">
        <v>40.770000000000003</v>
      </c>
      <c r="AE125" s="17">
        <v>88.389999999999986</v>
      </c>
      <c r="AF125" s="17">
        <v>72.679999999999978</v>
      </c>
      <c r="AG125" s="17">
        <v>39.61</v>
      </c>
      <c r="AH125" s="17">
        <v>15.920000000000002</v>
      </c>
      <c r="AI125" s="17">
        <v>7.2800000000000011</v>
      </c>
      <c r="AJ125" s="17">
        <v>24.340000000000003</v>
      </c>
      <c r="AK125" s="17">
        <v>11.700000000000003</v>
      </c>
      <c r="AL125" s="17">
        <v>53.94</v>
      </c>
      <c r="AM125" s="17">
        <v>127.25000000000006</v>
      </c>
      <c r="AN125" s="17">
        <v>72.84</v>
      </c>
      <c r="AO125" s="20">
        <f t="shared" si="23"/>
        <v>29.77000000000001</v>
      </c>
      <c r="AP125" s="20">
        <f t="shared" si="25"/>
        <v>199.34999999999997</v>
      </c>
      <c r="AQ125" s="20">
        <f t="shared" si="25"/>
        <v>434.89</v>
      </c>
      <c r="AR125" s="20">
        <f t="shared" si="25"/>
        <v>360.0999999999998</v>
      </c>
      <c r="AS125" s="20">
        <f t="shared" si="25"/>
        <v>197.56000000000006</v>
      </c>
      <c r="AT125" s="20">
        <f t="shared" si="25"/>
        <v>79.980000000000047</v>
      </c>
      <c r="AU125" s="20">
        <f t="shared" si="25"/>
        <v>36.819999999999986</v>
      </c>
      <c r="AV125" s="20">
        <f t="shared" si="25"/>
        <v>124.01999999999995</v>
      </c>
      <c r="AW125" s="20">
        <f t="shared" si="25"/>
        <v>60.069999999999993</v>
      </c>
      <c r="AX125" s="20">
        <f t="shared" si="25"/>
        <v>278.91999999999996</v>
      </c>
      <c r="AY125" s="20">
        <f t="shared" si="25"/>
        <v>662.95999999999981</v>
      </c>
      <c r="AZ125" s="20">
        <f t="shared" si="25"/>
        <v>382.30999999999983</v>
      </c>
      <c r="BA125" s="17">
        <v>0.37</v>
      </c>
      <c r="BB125" s="17">
        <v>2.5099999999999998</v>
      </c>
      <c r="BC125" s="17">
        <v>5.48</v>
      </c>
      <c r="BD125" s="17">
        <v>4.54</v>
      </c>
      <c r="BE125" s="17">
        <v>2.5</v>
      </c>
      <c r="BF125" s="17">
        <v>1.01</v>
      </c>
      <c r="BG125" s="17">
        <v>0.47</v>
      </c>
      <c r="BH125" s="17">
        <v>1.58</v>
      </c>
      <c r="BI125" s="17">
        <v>0.76</v>
      </c>
      <c r="BJ125" s="17">
        <v>3.56</v>
      </c>
      <c r="BK125" s="17">
        <v>8.4700000000000006</v>
      </c>
      <c r="BL125" s="17">
        <v>4.8899999999999997</v>
      </c>
      <c r="BM125" s="20">
        <f t="shared" si="24"/>
        <v>30.140000000000011</v>
      </c>
      <c r="BN125" s="20">
        <f t="shared" si="26"/>
        <v>201.85999999999996</v>
      </c>
      <c r="BO125" s="20">
        <f t="shared" si="26"/>
        <v>440.37</v>
      </c>
      <c r="BP125" s="20">
        <f t="shared" si="26"/>
        <v>364.63999999999982</v>
      </c>
      <c r="BQ125" s="20">
        <f t="shared" si="26"/>
        <v>200.06000000000006</v>
      </c>
      <c r="BR125" s="20">
        <f t="shared" si="26"/>
        <v>80.990000000000052</v>
      </c>
      <c r="BS125" s="20">
        <f t="shared" si="26"/>
        <v>37.289999999999985</v>
      </c>
      <c r="BT125" s="20">
        <f t="shared" si="26"/>
        <v>125.59999999999995</v>
      </c>
      <c r="BU125" s="20">
        <f t="shared" si="26"/>
        <v>60.829999999999991</v>
      </c>
      <c r="BV125" s="20">
        <f t="shared" si="26"/>
        <v>282.47999999999996</v>
      </c>
      <c r="BW125" s="20">
        <f t="shared" si="26"/>
        <v>671.42999999999984</v>
      </c>
      <c r="BX125" s="20">
        <f t="shared" si="26"/>
        <v>387.19999999999982</v>
      </c>
      <c r="BY125" s="17">
        <f t="shared" si="16"/>
        <v>2177.0599999999995</v>
      </c>
      <c r="BZ125" s="17">
        <f t="shared" si="17"/>
        <v>108.83999999999997</v>
      </c>
      <c r="CA125" s="17">
        <f t="shared" si="18"/>
        <v>596.99</v>
      </c>
      <c r="CB125" s="17">
        <f t="shared" si="19"/>
        <v>2882.8899999999994</v>
      </c>
    </row>
    <row r="126" spans="1:80" x14ac:dyDescent="0.25">
      <c r="A126" t="str">
        <f t="shared" si="22"/>
        <v>CECI.BCHEXP</v>
      </c>
      <c r="B126" s="1" t="s">
        <v>190</v>
      </c>
      <c r="C126" s="1" t="s">
        <v>846</v>
      </c>
      <c r="D126" s="1" t="s">
        <v>28</v>
      </c>
      <c r="E126" s="17">
        <v>4.3700000000000045</v>
      </c>
      <c r="F126" s="17">
        <v>0</v>
      </c>
      <c r="G126" s="17">
        <v>0</v>
      </c>
      <c r="H126" s="17">
        <v>0</v>
      </c>
      <c r="I126" s="17">
        <v>0</v>
      </c>
      <c r="J126" s="17">
        <v>0</v>
      </c>
      <c r="K126" s="17">
        <v>0</v>
      </c>
      <c r="L126" s="17">
        <v>0</v>
      </c>
      <c r="M126" s="17">
        <v>0</v>
      </c>
      <c r="N126" s="17">
        <v>0</v>
      </c>
      <c r="O126" s="17">
        <v>0</v>
      </c>
      <c r="P126" s="17">
        <v>0</v>
      </c>
      <c r="Q126" s="20">
        <v>0.22000000000000003</v>
      </c>
      <c r="R126" s="20">
        <v>0</v>
      </c>
      <c r="S126" s="20">
        <v>0</v>
      </c>
      <c r="T126" s="20">
        <v>0</v>
      </c>
      <c r="U126" s="20">
        <v>0</v>
      </c>
      <c r="V126" s="20">
        <v>0</v>
      </c>
      <c r="W126" s="20">
        <v>0</v>
      </c>
      <c r="X126" s="20">
        <v>0</v>
      </c>
      <c r="Y126" s="20">
        <v>0</v>
      </c>
      <c r="Z126" s="20">
        <v>0</v>
      </c>
      <c r="AA126" s="20">
        <v>0</v>
      </c>
      <c r="AB126" s="20">
        <v>0</v>
      </c>
      <c r="AC126" s="17">
        <v>1.19</v>
      </c>
      <c r="AD126" s="17">
        <v>0</v>
      </c>
      <c r="AE126" s="17">
        <v>0</v>
      </c>
      <c r="AF126" s="17">
        <v>0</v>
      </c>
      <c r="AG126" s="17">
        <v>0</v>
      </c>
      <c r="AH126" s="17">
        <v>0</v>
      </c>
      <c r="AI126" s="17">
        <v>0</v>
      </c>
      <c r="AJ126" s="17">
        <v>0</v>
      </c>
      <c r="AK126" s="17">
        <v>0</v>
      </c>
      <c r="AL126" s="17">
        <v>0</v>
      </c>
      <c r="AM126" s="17">
        <v>0</v>
      </c>
      <c r="AN126" s="17">
        <v>0</v>
      </c>
      <c r="AO126" s="20">
        <f t="shared" si="23"/>
        <v>5.7800000000000047</v>
      </c>
      <c r="AP126" s="20">
        <f t="shared" si="25"/>
        <v>0</v>
      </c>
      <c r="AQ126" s="20">
        <f t="shared" si="25"/>
        <v>0</v>
      </c>
      <c r="AR126" s="20">
        <f t="shared" si="25"/>
        <v>0</v>
      </c>
      <c r="AS126" s="20">
        <f t="shared" si="25"/>
        <v>0</v>
      </c>
      <c r="AT126" s="20">
        <f t="shared" si="25"/>
        <v>0</v>
      </c>
      <c r="AU126" s="20">
        <f t="shared" si="25"/>
        <v>0</v>
      </c>
      <c r="AV126" s="20">
        <f t="shared" si="25"/>
        <v>0</v>
      </c>
      <c r="AW126" s="20">
        <f t="shared" si="25"/>
        <v>0</v>
      </c>
      <c r="AX126" s="20">
        <f t="shared" si="25"/>
        <v>0</v>
      </c>
      <c r="AY126" s="20">
        <f t="shared" si="25"/>
        <v>0</v>
      </c>
      <c r="AZ126" s="20">
        <f t="shared" si="25"/>
        <v>0</v>
      </c>
      <c r="BA126" s="17">
        <v>7.0000000000000007E-2</v>
      </c>
      <c r="BB126" s="17">
        <v>0</v>
      </c>
      <c r="BC126" s="17">
        <v>0</v>
      </c>
      <c r="BD126" s="17">
        <v>0</v>
      </c>
      <c r="BE126" s="17">
        <v>0</v>
      </c>
      <c r="BF126" s="17">
        <v>0</v>
      </c>
      <c r="BG126" s="17">
        <v>0</v>
      </c>
      <c r="BH126" s="17">
        <v>0</v>
      </c>
      <c r="BI126" s="17">
        <v>0</v>
      </c>
      <c r="BJ126" s="17">
        <v>0</v>
      </c>
      <c r="BK126" s="17">
        <v>0</v>
      </c>
      <c r="BL126" s="17">
        <v>0</v>
      </c>
      <c r="BM126" s="20">
        <f t="shared" si="24"/>
        <v>5.850000000000005</v>
      </c>
      <c r="BN126" s="20">
        <f t="shared" si="26"/>
        <v>0</v>
      </c>
      <c r="BO126" s="20">
        <f t="shared" si="26"/>
        <v>0</v>
      </c>
      <c r="BP126" s="20">
        <f t="shared" si="26"/>
        <v>0</v>
      </c>
      <c r="BQ126" s="20">
        <f t="shared" si="26"/>
        <v>0</v>
      </c>
      <c r="BR126" s="20">
        <f t="shared" si="26"/>
        <v>0</v>
      </c>
      <c r="BS126" s="20">
        <f t="shared" si="26"/>
        <v>0</v>
      </c>
      <c r="BT126" s="20">
        <f t="shared" si="26"/>
        <v>0</v>
      </c>
      <c r="BU126" s="20">
        <f t="shared" si="26"/>
        <v>0</v>
      </c>
      <c r="BV126" s="20">
        <f t="shared" si="26"/>
        <v>0</v>
      </c>
      <c r="BW126" s="20">
        <f t="shared" si="26"/>
        <v>0</v>
      </c>
      <c r="BX126" s="20">
        <f t="shared" si="26"/>
        <v>0</v>
      </c>
      <c r="BY126" s="17">
        <f t="shared" si="16"/>
        <v>4.3700000000000045</v>
      </c>
      <c r="BZ126" s="17">
        <f t="shared" si="17"/>
        <v>0.22000000000000003</v>
      </c>
      <c r="CA126" s="17">
        <f t="shared" si="18"/>
        <v>1.26</v>
      </c>
      <c r="CB126" s="17">
        <f t="shared" si="19"/>
        <v>5.850000000000005</v>
      </c>
    </row>
    <row r="127" spans="1:80" x14ac:dyDescent="0.25">
      <c r="A127" t="str">
        <f t="shared" si="22"/>
        <v>NESI.BCHIMP</v>
      </c>
      <c r="B127" s="1" t="s">
        <v>194</v>
      </c>
      <c r="C127" s="1" t="s">
        <v>195</v>
      </c>
      <c r="D127" s="1" t="s">
        <v>21</v>
      </c>
      <c r="E127" s="17">
        <v>-671.70000000000073</v>
      </c>
      <c r="F127" s="17">
        <v>-1480.1700000000055</v>
      </c>
      <c r="G127" s="17">
        <v>-638.02999999999884</v>
      </c>
      <c r="H127" s="17">
        <v>-684.23999999999796</v>
      </c>
      <c r="I127" s="17">
        <v>-471.78999999999814</v>
      </c>
      <c r="J127" s="17">
        <v>-859.93999999999505</v>
      </c>
      <c r="K127" s="17">
        <v>-901.35000000000218</v>
      </c>
      <c r="L127" s="17">
        <v>-1709.4599999999991</v>
      </c>
      <c r="M127" s="17">
        <v>-1273.5699999999997</v>
      </c>
      <c r="N127" s="17">
        <v>-898.75</v>
      </c>
      <c r="O127" s="17">
        <v>-1454.6300000000047</v>
      </c>
      <c r="P127" s="17">
        <v>-632.34000000000378</v>
      </c>
      <c r="Q127" s="20">
        <v>-33.580000000000041</v>
      </c>
      <c r="R127" s="20">
        <v>-74.009999999999991</v>
      </c>
      <c r="S127" s="20">
        <v>-31.899999999999977</v>
      </c>
      <c r="T127" s="20">
        <v>-34.209999999999994</v>
      </c>
      <c r="U127" s="20">
        <v>-23.590000000000003</v>
      </c>
      <c r="V127" s="20">
        <v>-43.000000000000014</v>
      </c>
      <c r="W127" s="20">
        <v>-45.07000000000005</v>
      </c>
      <c r="X127" s="20">
        <v>-85.470000000000027</v>
      </c>
      <c r="Y127" s="20">
        <v>-63.680000000000064</v>
      </c>
      <c r="Z127" s="20">
        <v>-44.94</v>
      </c>
      <c r="AA127" s="20">
        <v>-72.739999999999895</v>
      </c>
      <c r="AB127" s="20">
        <v>-31.610000000000014</v>
      </c>
      <c r="AC127" s="17">
        <v>-182.90999999999985</v>
      </c>
      <c r="AD127" s="17">
        <v>-399.61000000000058</v>
      </c>
      <c r="AE127" s="17">
        <v>-170.90000000000009</v>
      </c>
      <c r="AF127" s="17">
        <v>-181.69000000000005</v>
      </c>
      <c r="AG127" s="17">
        <v>-124.19999999999999</v>
      </c>
      <c r="AH127" s="17">
        <v>-224.39</v>
      </c>
      <c r="AI127" s="17">
        <v>-233.15999999999985</v>
      </c>
      <c r="AJ127" s="17">
        <v>-438.20000000000073</v>
      </c>
      <c r="AK127" s="17">
        <v>-323.47999999999956</v>
      </c>
      <c r="AL127" s="17">
        <v>-226.25</v>
      </c>
      <c r="AM127" s="17">
        <v>-362.79000000000042</v>
      </c>
      <c r="AN127" s="17">
        <v>-156.2800000000002</v>
      </c>
      <c r="AO127" s="20">
        <f t="shared" si="23"/>
        <v>-888.19000000000062</v>
      </c>
      <c r="AP127" s="20">
        <f t="shared" si="23"/>
        <v>-1953.7900000000061</v>
      </c>
      <c r="AQ127" s="20">
        <f t="shared" si="23"/>
        <v>-840.8299999999989</v>
      </c>
      <c r="AR127" s="20">
        <f t="shared" si="23"/>
        <v>-900.13999999999805</v>
      </c>
      <c r="AS127" s="20">
        <f t="shared" si="23"/>
        <v>-619.57999999999811</v>
      </c>
      <c r="AT127" s="20">
        <f t="shared" si="23"/>
        <v>-1127.3299999999949</v>
      </c>
      <c r="AU127" s="20">
        <f t="shared" si="23"/>
        <v>-1179.5800000000022</v>
      </c>
      <c r="AV127" s="20">
        <f t="shared" si="23"/>
        <v>-2233.13</v>
      </c>
      <c r="AW127" s="20">
        <f t="shared" si="23"/>
        <v>-1660.7299999999993</v>
      </c>
      <c r="AX127" s="20">
        <f t="shared" si="23"/>
        <v>-1169.94</v>
      </c>
      <c r="AY127" s="20">
        <f t="shared" si="23"/>
        <v>-1890.1600000000049</v>
      </c>
      <c r="AZ127" s="20">
        <f t="shared" si="23"/>
        <v>-820.230000000004</v>
      </c>
      <c r="BA127" s="17">
        <v>-11.15</v>
      </c>
      <c r="BB127" s="17">
        <v>-24.57</v>
      </c>
      <c r="BC127" s="17">
        <v>-10.59</v>
      </c>
      <c r="BD127" s="17">
        <v>-11.36</v>
      </c>
      <c r="BE127" s="17">
        <v>-7.83</v>
      </c>
      <c r="BF127" s="17">
        <v>-14.28</v>
      </c>
      <c r="BG127" s="17">
        <v>-14.96</v>
      </c>
      <c r="BH127" s="17">
        <v>-28.38</v>
      </c>
      <c r="BI127" s="17">
        <v>-21.14</v>
      </c>
      <c r="BJ127" s="17">
        <v>-14.92</v>
      </c>
      <c r="BK127" s="17">
        <v>-24.15</v>
      </c>
      <c r="BL127" s="17">
        <v>-10.5</v>
      </c>
      <c r="BM127" s="20">
        <f t="shared" si="24"/>
        <v>-899.3400000000006</v>
      </c>
      <c r="BN127" s="20">
        <f t="shared" si="24"/>
        <v>-1978.360000000006</v>
      </c>
      <c r="BO127" s="20">
        <f t="shared" si="24"/>
        <v>-851.41999999999894</v>
      </c>
      <c r="BP127" s="20">
        <f t="shared" si="24"/>
        <v>-911.49999999999807</v>
      </c>
      <c r="BQ127" s="20">
        <f t="shared" si="24"/>
        <v>-627.40999999999815</v>
      </c>
      <c r="BR127" s="20">
        <f t="shared" si="24"/>
        <v>-1141.6099999999949</v>
      </c>
      <c r="BS127" s="20">
        <f t="shared" si="24"/>
        <v>-1194.5400000000022</v>
      </c>
      <c r="BT127" s="20">
        <f t="shared" si="24"/>
        <v>-2261.5100000000002</v>
      </c>
      <c r="BU127" s="20">
        <f t="shared" si="24"/>
        <v>-1681.8699999999994</v>
      </c>
      <c r="BV127" s="20">
        <f t="shared" si="24"/>
        <v>-1184.8600000000001</v>
      </c>
      <c r="BW127" s="20">
        <f t="shared" si="24"/>
        <v>-1914.3100000000049</v>
      </c>
      <c r="BX127" s="20">
        <f t="shared" si="24"/>
        <v>-830.730000000004</v>
      </c>
      <c r="BY127" s="17">
        <f t="shared" si="16"/>
        <v>-11675.970000000005</v>
      </c>
      <c r="BZ127" s="17">
        <f t="shared" si="17"/>
        <v>-583.80000000000007</v>
      </c>
      <c r="CA127" s="17">
        <f t="shared" si="18"/>
        <v>-3217.6900000000023</v>
      </c>
      <c r="CB127" s="17">
        <f t="shared" si="19"/>
        <v>-15477.460000000006</v>
      </c>
    </row>
    <row r="128" spans="1:80" x14ac:dyDescent="0.25">
      <c r="A128" t="str">
        <f t="shared" si="22"/>
        <v>TAU.SPR</v>
      </c>
      <c r="B128" s="1" t="s">
        <v>31</v>
      </c>
      <c r="C128" s="1" t="s">
        <v>196</v>
      </c>
      <c r="D128" s="1" t="s">
        <v>196</v>
      </c>
      <c r="E128" s="17">
        <v>1154.9300000000003</v>
      </c>
      <c r="F128" s="17">
        <v>1641.8399999999956</v>
      </c>
      <c r="G128" s="17">
        <v>618.79000000000087</v>
      </c>
      <c r="H128" s="17">
        <v>614.70999999999913</v>
      </c>
      <c r="I128" s="17">
        <v>192.77999999999975</v>
      </c>
      <c r="J128" s="17">
        <v>0</v>
      </c>
      <c r="K128" s="17">
        <v>0</v>
      </c>
      <c r="L128" s="17">
        <v>0</v>
      </c>
      <c r="M128" s="17">
        <v>417.19000000000051</v>
      </c>
      <c r="N128" s="17">
        <v>890.70000000000437</v>
      </c>
      <c r="O128" s="17">
        <v>1119.9400000000023</v>
      </c>
      <c r="P128" s="17">
        <v>595.37000000000262</v>
      </c>
      <c r="Q128" s="20">
        <v>57.750000000000028</v>
      </c>
      <c r="R128" s="20">
        <v>82.089999999999975</v>
      </c>
      <c r="S128" s="20">
        <v>30.939999999999984</v>
      </c>
      <c r="T128" s="20">
        <v>30.740000000000009</v>
      </c>
      <c r="U128" s="20">
        <v>9.64</v>
      </c>
      <c r="V128" s="20">
        <v>0</v>
      </c>
      <c r="W128" s="20">
        <v>0</v>
      </c>
      <c r="X128" s="20">
        <v>0</v>
      </c>
      <c r="Y128" s="20">
        <v>20.860000000000014</v>
      </c>
      <c r="Z128" s="20">
        <v>44.529999999999973</v>
      </c>
      <c r="AA128" s="20">
        <v>56</v>
      </c>
      <c r="AB128" s="20">
        <v>29.769999999999982</v>
      </c>
      <c r="AC128" s="17">
        <v>314.49</v>
      </c>
      <c r="AD128" s="17">
        <v>443.25</v>
      </c>
      <c r="AE128" s="17">
        <v>165.75</v>
      </c>
      <c r="AF128" s="17">
        <v>163.22000000000003</v>
      </c>
      <c r="AG128" s="17">
        <v>50.75</v>
      </c>
      <c r="AH128" s="17">
        <v>0</v>
      </c>
      <c r="AI128" s="17">
        <v>0</v>
      </c>
      <c r="AJ128" s="17">
        <v>0</v>
      </c>
      <c r="AK128" s="17">
        <v>105.9699999999998</v>
      </c>
      <c r="AL128" s="17">
        <v>224.22000000000025</v>
      </c>
      <c r="AM128" s="17">
        <v>279.31999999999971</v>
      </c>
      <c r="AN128" s="17">
        <v>147.13999999999987</v>
      </c>
      <c r="AO128" s="20">
        <f t="shared" si="23"/>
        <v>1527.1700000000003</v>
      </c>
      <c r="AP128" s="20">
        <f t="shared" si="23"/>
        <v>2167.1799999999957</v>
      </c>
      <c r="AQ128" s="20">
        <f t="shared" si="23"/>
        <v>815.48000000000081</v>
      </c>
      <c r="AR128" s="20">
        <f t="shared" si="23"/>
        <v>808.66999999999916</v>
      </c>
      <c r="AS128" s="20">
        <f t="shared" si="23"/>
        <v>253.16999999999973</v>
      </c>
      <c r="AT128" s="20">
        <f t="shared" si="23"/>
        <v>0</v>
      </c>
      <c r="AU128" s="20">
        <f t="shared" si="23"/>
        <v>0</v>
      </c>
      <c r="AV128" s="20">
        <f t="shared" si="23"/>
        <v>0</v>
      </c>
      <c r="AW128" s="20">
        <f t="shared" si="23"/>
        <v>544.02000000000032</v>
      </c>
      <c r="AX128" s="20">
        <f t="shared" si="23"/>
        <v>1159.4500000000046</v>
      </c>
      <c r="AY128" s="20">
        <f t="shared" si="23"/>
        <v>1455.260000000002</v>
      </c>
      <c r="AZ128" s="20">
        <f t="shared" si="23"/>
        <v>772.28000000000247</v>
      </c>
      <c r="BA128" s="17">
        <v>19.18</v>
      </c>
      <c r="BB128" s="17">
        <v>27.26</v>
      </c>
      <c r="BC128" s="17">
        <v>10.27</v>
      </c>
      <c r="BD128" s="17">
        <v>10.210000000000001</v>
      </c>
      <c r="BE128" s="17">
        <v>3.2</v>
      </c>
      <c r="BF128" s="17">
        <v>0</v>
      </c>
      <c r="BG128" s="17">
        <v>0</v>
      </c>
      <c r="BH128" s="17">
        <v>0</v>
      </c>
      <c r="BI128" s="17">
        <v>6.93</v>
      </c>
      <c r="BJ128" s="17">
        <v>14.79</v>
      </c>
      <c r="BK128" s="17">
        <v>18.59</v>
      </c>
      <c r="BL128" s="17">
        <v>9.8800000000000008</v>
      </c>
      <c r="BM128" s="20">
        <f t="shared" si="24"/>
        <v>1546.3500000000004</v>
      </c>
      <c r="BN128" s="20">
        <f t="shared" si="24"/>
        <v>2194.439999999996</v>
      </c>
      <c r="BO128" s="20">
        <f t="shared" si="24"/>
        <v>825.7500000000008</v>
      </c>
      <c r="BP128" s="20">
        <f t="shared" si="24"/>
        <v>818.8799999999992</v>
      </c>
      <c r="BQ128" s="20">
        <f t="shared" si="24"/>
        <v>256.36999999999972</v>
      </c>
      <c r="BR128" s="20">
        <f t="shared" si="24"/>
        <v>0</v>
      </c>
      <c r="BS128" s="20">
        <f t="shared" si="24"/>
        <v>0</v>
      </c>
      <c r="BT128" s="20">
        <f t="shared" si="24"/>
        <v>0</v>
      </c>
      <c r="BU128" s="20">
        <f t="shared" si="24"/>
        <v>550.95000000000027</v>
      </c>
      <c r="BV128" s="20">
        <f t="shared" si="24"/>
        <v>1174.2400000000046</v>
      </c>
      <c r="BW128" s="20">
        <f t="shared" si="24"/>
        <v>1473.850000000002</v>
      </c>
      <c r="BX128" s="20">
        <f t="shared" si="24"/>
        <v>782.16000000000247</v>
      </c>
      <c r="BY128" s="17">
        <f t="shared" si="16"/>
        <v>7246.2500000000055</v>
      </c>
      <c r="BZ128" s="17">
        <f t="shared" si="17"/>
        <v>362.31999999999994</v>
      </c>
      <c r="CA128" s="17">
        <f t="shared" si="18"/>
        <v>2014.4199999999998</v>
      </c>
      <c r="CB128" s="17">
        <f t="shared" si="19"/>
        <v>9622.9900000000034</v>
      </c>
    </row>
    <row r="129" spans="1:80" x14ac:dyDescent="0.25">
      <c r="A129" t="str">
        <f t="shared" si="22"/>
        <v>NESI.SPCIMP</v>
      </c>
      <c r="B129" s="1" t="s">
        <v>194</v>
      </c>
      <c r="C129" s="1" t="s">
        <v>197</v>
      </c>
      <c r="D129" s="1" t="s">
        <v>73</v>
      </c>
      <c r="E129" s="17">
        <v>7316.8099999999977</v>
      </c>
      <c r="F129" s="17">
        <v>16751.040000000037</v>
      </c>
      <c r="G129" s="17">
        <v>6131.8000000000175</v>
      </c>
      <c r="H129" s="17">
        <v>5942.3300000000163</v>
      </c>
      <c r="I129" s="17">
        <v>2390.8899999999921</v>
      </c>
      <c r="J129" s="17">
        <v>0</v>
      </c>
      <c r="K129" s="17">
        <v>2588.8799999999956</v>
      </c>
      <c r="L129" s="17">
        <v>8049.2900000000081</v>
      </c>
      <c r="M129" s="17">
        <v>12388.030000000028</v>
      </c>
      <c r="N129" s="17">
        <v>14845.979999999981</v>
      </c>
      <c r="O129" s="17">
        <v>20073.089999999967</v>
      </c>
      <c r="P129" s="17">
        <v>9546.2499999999927</v>
      </c>
      <c r="Q129" s="20">
        <v>365.84000000000015</v>
      </c>
      <c r="R129" s="20">
        <v>837.54999999999927</v>
      </c>
      <c r="S129" s="20">
        <v>306.58999999999969</v>
      </c>
      <c r="T129" s="20">
        <v>297.12000000000035</v>
      </c>
      <c r="U129" s="20">
        <v>119.54999999999995</v>
      </c>
      <c r="V129" s="20">
        <v>0</v>
      </c>
      <c r="W129" s="20">
        <v>129.43999999999994</v>
      </c>
      <c r="X129" s="20">
        <v>402.4699999999998</v>
      </c>
      <c r="Y129" s="20">
        <v>619.41000000000031</v>
      </c>
      <c r="Z129" s="20">
        <v>742.30000000000018</v>
      </c>
      <c r="AA129" s="20">
        <v>1003.6500000000005</v>
      </c>
      <c r="AB129" s="20">
        <v>477.30999999999995</v>
      </c>
      <c r="AC129" s="17">
        <v>1992.4199999999983</v>
      </c>
      <c r="AD129" s="17">
        <v>4522.2999999999956</v>
      </c>
      <c r="AE129" s="17">
        <v>1642.4799999999996</v>
      </c>
      <c r="AF129" s="17">
        <v>1577.840000000002</v>
      </c>
      <c r="AG129" s="17">
        <v>629.4399999999996</v>
      </c>
      <c r="AH129" s="17">
        <v>0</v>
      </c>
      <c r="AI129" s="17">
        <v>669.67000000000007</v>
      </c>
      <c r="AJ129" s="17">
        <v>2063.3099999999995</v>
      </c>
      <c r="AK129" s="17">
        <v>3146.5499999999993</v>
      </c>
      <c r="AL129" s="17">
        <v>3737.3100000000013</v>
      </c>
      <c r="AM129" s="17">
        <v>5006.2900000000009</v>
      </c>
      <c r="AN129" s="17">
        <v>2359.2900000000009</v>
      </c>
      <c r="AO129" s="20">
        <f t="shared" si="23"/>
        <v>9675.0699999999961</v>
      </c>
      <c r="AP129" s="20">
        <f t="shared" si="23"/>
        <v>22110.890000000032</v>
      </c>
      <c r="AQ129" s="20">
        <f t="shared" si="23"/>
        <v>8080.8700000000172</v>
      </c>
      <c r="AR129" s="20">
        <f t="shared" si="23"/>
        <v>7817.2900000000191</v>
      </c>
      <c r="AS129" s="20">
        <f t="shared" si="23"/>
        <v>3139.8799999999919</v>
      </c>
      <c r="AT129" s="20">
        <f t="shared" si="23"/>
        <v>0</v>
      </c>
      <c r="AU129" s="20">
        <f t="shared" si="23"/>
        <v>3387.9899999999957</v>
      </c>
      <c r="AV129" s="20">
        <f t="shared" si="23"/>
        <v>10515.070000000007</v>
      </c>
      <c r="AW129" s="20">
        <f t="shared" si="23"/>
        <v>16153.990000000027</v>
      </c>
      <c r="AX129" s="20">
        <f t="shared" si="23"/>
        <v>19325.589999999982</v>
      </c>
      <c r="AY129" s="20">
        <f t="shared" si="23"/>
        <v>26083.02999999997</v>
      </c>
      <c r="AZ129" s="20">
        <f t="shared" si="23"/>
        <v>12382.849999999993</v>
      </c>
      <c r="BA129" s="17">
        <v>121.48</v>
      </c>
      <c r="BB129" s="17">
        <v>278.11</v>
      </c>
      <c r="BC129" s="17">
        <v>101.8</v>
      </c>
      <c r="BD129" s="17">
        <v>98.66</v>
      </c>
      <c r="BE129" s="17">
        <v>39.700000000000003</v>
      </c>
      <c r="BF129" s="17">
        <v>0</v>
      </c>
      <c r="BG129" s="17">
        <v>42.98</v>
      </c>
      <c r="BH129" s="17">
        <v>133.63999999999999</v>
      </c>
      <c r="BI129" s="17">
        <v>205.68</v>
      </c>
      <c r="BJ129" s="17">
        <v>246.48</v>
      </c>
      <c r="BK129" s="17">
        <v>333.27</v>
      </c>
      <c r="BL129" s="17">
        <v>158.49</v>
      </c>
      <c r="BM129" s="20">
        <f t="shared" si="24"/>
        <v>9796.5499999999956</v>
      </c>
      <c r="BN129" s="20">
        <f t="shared" si="24"/>
        <v>22389.000000000033</v>
      </c>
      <c r="BO129" s="20">
        <f t="shared" si="24"/>
        <v>8182.6700000000174</v>
      </c>
      <c r="BP129" s="20">
        <f t="shared" si="24"/>
        <v>7915.9500000000189</v>
      </c>
      <c r="BQ129" s="20">
        <f t="shared" si="24"/>
        <v>3179.5799999999917</v>
      </c>
      <c r="BR129" s="20">
        <f t="shared" si="24"/>
        <v>0</v>
      </c>
      <c r="BS129" s="20">
        <f t="shared" si="24"/>
        <v>3430.9699999999957</v>
      </c>
      <c r="BT129" s="20">
        <f t="shared" si="24"/>
        <v>10648.710000000006</v>
      </c>
      <c r="BU129" s="20">
        <f t="shared" si="24"/>
        <v>16359.670000000027</v>
      </c>
      <c r="BV129" s="20">
        <f t="shared" si="24"/>
        <v>19572.069999999982</v>
      </c>
      <c r="BW129" s="20">
        <f t="shared" si="24"/>
        <v>26416.29999999997</v>
      </c>
      <c r="BX129" s="20">
        <f t="shared" si="24"/>
        <v>12541.339999999993</v>
      </c>
      <c r="BY129" s="17">
        <f t="shared" si="16"/>
        <v>106024.39000000004</v>
      </c>
      <c r="BZ129" s="17">
        <f t="shared" si="17"/>
        <v>5301.23</v>
      </c>
      <c r="CA129" s="17">
        <f t="shared" si="18"/>
        <v>29107.19</v>
      </c>
      <c r="CB129" s="17">
        <f t="shared" si="19"/>
        <v>140432.81000000003</v>
      </c>
    </row>
    <row r="130" spans="1:80" x14ac:dyDescent="0.25">
      <c r="A130" t="str">
        <f t="shared" si="22"/>
        <v>NESI.SPCEXP</v>
      </c>
      <c r="B130" s="1" t="s">
        <v>194</v>
      </c>
      <c r="C130" s="1" t="s">
        <v>199</v>
      </c>
      <c r="D130" s="1" t="s">
        <v>74</v>
      </c>
      <c r="E130" s="17">
        <v>0</v>
      </c>
      <c r="F130" s="17">
        <v>0.40999999999999659</v>
      </c>
      <c r="G130" s="17">
        <v>5.0799999999999272</v>
      </c>
      <c r="H130" s="17">
        <v>0.87000000000000455</v>
      </c>
      <c r="I130" s="17">
        <v>11.490000000000236</v>
      </c>
      <c r="J130" s="17">
        <v>266.70999999999913</v>
      </c>
      <c r="K130" s="17">
        <v>4.6299999999998818</v>
      </c>
      <c r="L130" s="17">
        <v>3.4099999999999682</v>
      </c>
      <c r="M130" s="17">
        <v>10.4699999999998</v>
      </c>
      <c r="N130" s="17">
        <v>0</v>
      </c>
      <c r="O130" s="17">
        <v>22.179999999999382</v>
      </c>
      <c r="P130" s="17">
        <v>0</v>
      </c>
      <c r="Q130" s="20">
        <v>0</v>
      </c>
      <c r="R130" s="20">
        <v>2.0000000000000018E-2</v>
      </c>
      <c r="S130" s="20">
        <v>0.25999999999999979</v>
      </c>
      <c r="T130" s="20">
        <v>4.0000000000000036E-2</v>
      </c>
      <c r="U130" s="20">
        <v>0.58000000000000185</v>
      </c>
      <c r="V130" s="20">
        <v>13.330000000000041</v>
      </c>
      <c r="W130" s="20">
        <v>0.22999999999999998</v>
      </c>
      <c r="X130" s="20">
        <v>0.17000000000000015</v>
      </c>
      <c r="Y130" s="20">
        <v>0.53000000000000025</v>
      </c>
      <c r="Z130" s="20">
        <v>0</v>
      </c>
      <c r="AA130" s="20">
        <v>1.1099999999999994</v>
      </c>
      <c r="AB130" s="20">
        <v>0</v>
      </c>
      <c r="AC130" s="17">
        <v>0</v>
      </c>
      <c r="AD130" s="17">
        <v>0.11000000000000032</v>
      </c>
      <c r="AE130" s="17">
        <v>1.3599999999999994</v>
      </c>
      <c r="AF130" s="17">
        <v>0.23000000000000043</v>
      </c>
      <c r="AG130" s="17">
        <v>3.0300000000000011</v>
      </c>
      <c r="AH130" s="17">
        <v>69.590000000000146</v>
      </c>
      <c r="AI130" s="17">
        <v>1.1999999999999993</v>
      </c>
      <c r="AJ130" s="17">
        <v>0.87000000000000011</v>
      </c>
      <c r="AK130" s="17">
        <v>2.66</v>
      </c>
      <c r="AL130" s="17">
        <v>0</v>
      </c>
      <c r="AM130" s="17">
        <v>5.5299999999999727</v>
      </c>
      <c r="AN130" s="17">
        <v>0</v>
      </c>
      <c r="AO130" s="20">
        <f t="shared" si="23"/>
        <v>0</v>
      </c>
      <c r="AP130" s="20">
        <f t="shared" si="23"/>
        <v>0.53999999999999693</v>
      </c>
      <c r="AQ130" s="20">
        <f t="shared" si="23"/>
        <v>6.6999999999999265</v>
      </c>
      <c r="AR130" s="20">
        <f t="shared" si="23"/>
        <v>1.140000000000005</v>
      </c>
      <c r="AS130" s="20">
        <f t="shared" si="23"/>
        <v>15.100000000000239</v>
      </c>
      <c r="AT130" s="20">
        <f t="shared" si="23"/>
        <v>349.62999999999931</v>
      </c>
      <c r="AU130" s="20">
        <f t="shared" si="23"/>
        <v>6.0599999999998815</v>
      </c>
      <c r="AV130" s="20">
        <f t="shared" si="23"/>
        <v>4.4499999999999682</v>
      </c>
      <c r="AW130" s="20">
        <f t="shared" si="23"/>
        <v>13.659999999999801</v>
      </c>
      <c r="AX130" s="20">
        <f t="shared" si="23"/>
        <v>0</v>
      </c>
      <c r="AY130" s="20">
        <f t="shared" si="23"/>
        <v>28.819999999999354</v>
      </c>
      <c r="AZ130" s="20">
        <f t="shared" si="23"/>
        <v>0</v>
      </c>
      <c r="BA130" s="17">
        <v>0</v>
      </c>
      <c r="BB130" s="17">
        <v>0.01</v>
      </c>
      <c r="BC130" s="17">
        <v>0.08</v>
      </c>
      <c r="BD130" s="17">
        <v>0.01</v>
      </c>
      <c r="BE130" s="17">
        <v>0.19</v>
      </c>
      <c r="BF130" s="17">
        <v>4.43</v>
      </c>
      <c r="BG130" s="17">
        <v>0.08</v>
      </c>
      <c r="BH130" s="17">
        <v>0.06</v>
      </c>
      <c r="BI130" s="17">
        <v>0.17</v>
      </c>
      <c r="BJ130" s="17">
        <v>0</v>
      </c>
      <c r="BK130" s="17">
        <v>0.37</v>
      </c>
      <c r="BL130" s="17">
        <v>0</v>
      </c>
      <c r="BM130" s="20">
        <f t="shared" si="24"/>
        <v>0</v>
      </c>
      <c r="BN130" s="20">
        <f t="shared" si="24"/>
        <v>0.54999999999999694</v>
      </c>
      <c r="BO130" s="20">
        <f t="shared" si="24"/>
        <v>6.7799999999999265</v>
      </c>
      <c r="BP130" s="20">
        <f t="shared" si="24"/>
        <v>1.150000000000005</v>
      </c>
      <c r="BQ130" s="20">
        <f t="shared" si="24"/>
        <v>15.290000000000239</v>
      </c>
      <c r="BR130" s="20">
        <f t="shared" si="24"/>
        <v>354.05999999999932</v>
      </c>
      <c r="BS130" s="20">
        <f t="shared" si="24"/>
        <v>6.1399999999998816</v>
      </c>
      <c r="BT130" s="20">
        <f t="shared" si="24"/>
        <v>4.5099999999999678</v>
      </c>
      <c r="BU130" s="20">
        <f t="shared" si="24"/>
        <v>13.829999999999801</v>
      </c>
      <c r="BV130" s="20">
        <f t="shared" si="24"/>
        <v>0</v>
      </c>
      <c r="BW130" s="20">
        <f t="shared" si="24"/>
        <v>29.189999999999355</v>
      </c>
      <c r="BX130" s="20">
        <f t="shared" si="24"/>
        <v>0</v>
      </c>
      <c r="BY130" s="17">
        <f t="shared" si="16"/>
        <v>325.24999999999829</v>
      </c>
      <c r="BZ130" s="17">
        <f t="shared" si="17"/>
        <v>16.270000000000042</v>
      </c>
      <c r="CA130" s="17">
        <f t="shared" si="18"/>
        <v>89.980000000000132</v>
      </c>
      <c r="CB130" s="17">
        <f t="shared" si="19"/>
        <v>431.49999999999852</v>
      </c>
    </row>
    <row r="131" spans="1:80" x14ac:dyDescent="0.25">
      <c r="A131" t="str">
        <f t="shared" si="22"/>
        <v>AP00.ST1</v>
      </c>
      <c r="B131" s="1" t="s">
        <v>231</v>
      </c>
      <c r="C131" s="1" t="s">
        <v>232</v>
      </c>
      <c r="D131" s="1" t="s">
        <v>232</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3"/>
        <v>0</v>
      </c>
      <c r="AP131" s="20">
        <f t="shared" si="23"/>
        <v>0</v>
      </c>
      <c r="AQ131" s="20">
        <f t="shared" si="23"/>
        <v>0</v>
      </c>
      <c r="AR131" s="20">
        <f t="shared" si="23"/>
        <v>0</v>
      </c>
      <c r="AS131" s="20">
        <f t="shared" si="23"/>
        <v>0</v>
      </c>
      <c r="AT131" s="20">
        <f t="shared" si="23"/>
        <v>0</v>
      </c>
      <c r="AU131" s="20">
        <f t="shared" si="23"/>
        <v>0</v>
      </c>
      <c r="AV131" s="20">
        <f t="shared" si="23"/>
        <v>0</v>
      </c>
      <c r="AW131" s="20">
        <f t="shared" si="23"/>
        <v>0</v>
      </c>
      <c r="AX131" s="20">
        <f t="shared" si="23"/>
        <v>0</v>
      </c>
      <c r="AY131" s="20">
        <f t="shared" si="23"/>
        <v>0</v>
      </c>
      <c r="AZ131" s="20">
        <f t="shared" si="23"/>
        <v>0</v>
      </c>
      <c r="BA131" s="17">
        <v>0</v>
      </c>
      <c r="BB131" s="17">
        <v>0</v>
      </c>
      <c r="BC131" s="17">
        <v>0</v>
      </c>
      <c r="BD131" s="17">
        <v>0</v>
      </c>
      <c r="BE131" s="17">
        <v>0</v>
      </c>
      <c r="BF131" s="17">
        <v>0</v>
      </c>
      <c r="BG131" s="17">
        <v>0</v>
      </c>
      <c r="BH131" s="17">
        <v>0</v>
      </c>
      <c r="BI131" s="17">
        <v>0</v>
      </c>
      <c r="BJ131" s="17">
        <v>0</v>
      </c>
      <c r="BK131" s="17">
        <v>0</v>
      </c>
      <c r="BL131" s="17">
        <v>0</v>
      </c>
      <c r="BM131" s="20">
        <f t="shared" si="24"/>
        <v>0</v>
      </c>
      <c r="BN131" s="20">
        <f t="shared" si="24"/>
        <v>0</v>
      </c>
      <c r="BO131" s="20">
        <f t="shared" si="24"/>
        <v>0</v>
      </c>
      <c r="BP131" s="20">
        <f t="shared" si="24"/>
        <v>0</v>
      </c>
      <c r="BQ131" s="20">
        <f t="shared" si="24"/>
        <v>0</v>
      </c>
      <c r="BR131" s="20">
        <f t="shared" si="24"/>
        <v>0</v>
      </c>
      <c r="BS131" s="20">
        <f t="shared" si="24"/>
        <v>0</v>
      </c>
      <c r="BT131" s="20">
        <f t="shared" si="24"/>
        <v>0</v>
      </c>
      <c r="BU131" s="20">
        <f t="shared" si="24"/>
        <v>0</v>
      </c>
      <c r="BV131" s="20">
        <f t="shared" si="24"/>
        <v>0</v>
      </c>
      <c r="BW131" s="20">
        <f t="shared" si="24"/>
        <v>0</v>
      </c>
      <c r="BX131" s="20">
        <f t="shared" si="24"/>
        <v>0</v>
      </c>
      <c r="BY131" s="17">
        <f t="shared" si="16"/>
        <v>0</v>
      </c>
      <c r="BZ131" s="17">
        <f t="shared" si="17"/>
        <v>0</v>
      </c>
      <c r="CA131" s="17">
        <f t="shared" si="18"/>
        <v>0</v>
      </c>
      <c r="CB131" s="17">
        <f t="shared" si="19"/>
        <v>0</v>
      </c>
    </row>
    <row r="132" spans="1:80" x14ac:dyDescent="0.25">
      <c r="A132" t="str">
        <f t="shared" si="22"/>
        <v>AP00.ST2</v>
      </c>
      <c r="B132" s="1" t="s">
        <v>231</v>
      </c>
      <c r="C132" s="1" t="s">
        <v>233</v>
      </c>
      <c r="D132" s="1" t="s">
        <v>233</v>
      </c>
      <c r="E132" s="17">
        <v>0</v>
      </c>
      <c r="F132" s="17">
        <v>0</v>
      </c>
      <c r="G132" s="17">
        <v>0</v>
      </c>
      <c r="H132" s="17">
        <v>0</v>
      </c>
      <c r="I132" s="17">
        <v>0</v>
      </c>
      <c r="J132" s="17">
        <v>0</v>
      </c>
      <c r="K132" s="17">
        <v>0</v>
      </c>
      <c r="L132" s="17">
        <v>0</v>
      </c>
      <c r="M132" s="17">
        <v>0</v>
      </c>
      <c r="N132" s="17">
        <v>0</v>
      </c>
      <c r="O132" s="17">
        <v>0</v>
      </c>
      <c r="P132" s="17">
        <v>0</v>
      </c>
      <c r="Q132" s="20">
        <v>0</v>
      </c>
      <c r="R132" s="20">
        <v>0</v>
      </c>
      <c r="S132" s="20">
        <v>0</v>
      </c>
      <c r="T132" s="20">
        <v>0</v>
      </c>
      <c r="U132" s="20">
        <v>0</v>
      </c>
      <c r="V132" s="20">
        <v>0</v>
      </c>
      <c r="W132" s="20">
        <v>0</v>
      </c>
      <c r="X132" s="20">
        <v>0</v>
      </c>
      <c r="Y132" s="20">
        <v>0</v>
      </c>
      <c r="Z132" s="20">
        <v>0</v>
      </c>
      <c r="AA132" s="20">
        <v>0</v>
      </c>
      <c r="AB132" s="20">
        <v>0</v>
      </c>
      <c r="AC132" s="17">
        <v>0</v>
      </c>
      <c r="AD132" s="17">
        <v>0</v>
      </c>
      <c r="AE132" s="17">
        <v>0</v>
      </c>
      <c r="AF132" s="17">
        <v>0</v>
      </c>
      <c r="AG132" s="17">
        <v>0</v>
      </c>
      <c r="AH132" s="17">
        <v>0</v>
      </c>
      <c r="AI132" s="17">
        <v>0</v>
      </c>
      <c r="AJ132" s="17">
        <v>0</v>
      </c>
      <c r="AK132" s="17">
        <v>0</v>
      </c>
      <c r="AL132" s="17">
        <v>0</v>
      </c>
      <c r="AM132" s="17">
        <v>0</v>
      </c>
      <c r="AN132" s="17">
        <v>0</v>
      </c>
      <c r="AO132" s="20">
        <f t="shared" si="23"/>
        <v>0</v>
      </c>
      <c r="AP132" s="20">
        <f t="shared" si="23"/>
        <v>0</v>
      </c>
      <c r="AQ132" s="20">
        <f t="shared" si="23"/>
        <v>0</v>
      </c>
      <c r="AR132" s="20">
        <f t="shared" si="23"/>
        <v>0</v>
      </c>
      <c r="AS132" s="20">
        <f t="shared" si="23"/>
        <v>0</v>
      </c>
      <c r="AT132" s="20">
        <f t="shared" si="23"/>
        <v>0</v>
      </c>
      <c r="AU132" s="20">
        <f t="shared" si="23"/>
        <v>0</v>
      </c>
      <c r="AV132" s="20">
        <f t="shared" si="23"/>
        <v>0</v>
      </c>
      <c r="AW132" s="20">
        <f t="shared" si="23"/>
        <v>0</v>
      </c>
      <c r="AX132" s="20">
        <f t="shared" si="23"/>
        <v>0</v>
      </c>
      <c r="AY132" s="20">
        <f t="shared" si="23"/>
        <v>0</v>
      </c>
      <c r="AZ132" s="20">
        <f t="shared" si="23"/>
        <v>0</v>
      </c>
      <c r="BA132" s="17">
        <v>0</v>
      </c>
      <c r="BB132" s="17">
        <v>0</v>
      </c>
      <c r="BC132" s="17">
        <v>0</v>
      </c>
      <c r="BD132" s="17">
        <v>0</v>
      </c>
      <c r="BE132" s="17">
        <v>0</v>
      </c>
      <c r="BF132" s="17">
        <v>0</v>
      </c>
      <c r="BG132" s="17">
        <v>0</v>
      </c>
      <c r="BH132" s="17">
        <v>0</v>
      </c>
      <c r="BI132" s="17">
        <v>0</v>
      </c>
      <c r="BJ132" s="17">
        <v>0</v>
      </c>
      <c r="BK132" s="17">
        <v>0</v>
      </c>
      <c r="BL132" s="17">
        <v>0</v>
      </c>
      <c r="BM132" s="20">
        <f t="shared" si="24"/>
        <v>0</v>
      </c>
      <c r="BN132" s="20">
        <f t="shared" si="24"/>
        <v>0</v>
      </c>
      <c r="BO132" s="20">
        <f t="shared" si="24"/>
        <v>0</v>
      </c>
      <c r="BP132" s="20">
        <f t="shared" si="24"/>
        <v>0</v>
      </c>
      <c r="BQ132" s="20">
        <f t="shared" si="24"/>
        <v>0</v>
      </c>
      <c r="BR132" s="20">
        <f t="shared" si="24"/>
        <v>0</v>
      </c>
      <c r="BS132" s="20">
        <f t="shared" si="24"/>
        <v>0</v>
      </c>
      <c r="BT132" s="20">
        <f t="shared" si="24"/>
        <v>0</v>
      </c>
      <c r="BU132" s="20">
        <f t="shared" si="24"/>
        <v>0</v>
      </c>
      <c r="BV132" s="20">
        <f t="shared" si="24"/>
        <v>0</v>
      </c>
      <c r="BW132" s="20">
        <f t="shared" si="24"/>
        <v>0</v>
      </c>
      <c r="BX132" s="20">
        <f t="shared" si="24"/>
        <v>0</v>
      </c>
      <c r="BY132" s="17">
        <f t="shared" si="16"/>
        <v>0</v>
      </c>
      <c r="BZ132" s="17">
        <f t="shared" si="17"/>
        <v>0</v>
      </c>
      <c r="CA132" s="17">
        <f t="shared" si="18"/>
        <v>0</v>
      </c>
      <c r="CB132" s="17">
        <f t="shared" si="19"/>
        <v>0</v>
      </c>
    </row>
    <row r="133" spans="1:80" x14ac:dyDescent="0.25">
      <c r="A133" t="str">
        <f t="shared" si="22"/>
        <v>EEC.TAB1</v>
      </c>
      <c r="B133" s="1" t="s">
        <v>24</v>
      </c>
      <c r="C133" s="1" t="s">
        <v>200</v>
      </c>
      <c r="D133" s="1" t="s">
        <v>200</v>
      </c>
      <c r="E133" s="17">
        <v>-3130.16</v>
      </c>
      <c r="F133" s="17">
        <v>-3780.0600000000013</v>
      </c>
      <c r="G133" s="17">
        <v>-1862.4000000000015</v>
      </c>
      <c r="H133" s="17">
        <v>-3411.8699999999972</v>
      </c>
      <c r="I133" s="17">
        <v>-1109.08</v>
      </c>
      <c r="J133" s="17">
        <v>-2416.1500000000015</v>
      </c>
      <c r="K133" s="17">
        <v>-1058.9799999999991</v>
      </c>
      <c r="L133" s="17">
        <v>-2935.6399999999994</v>
      </c>
      <c r="M133" s="17">
        <v>-3203.2300000000014</v>
      </c>
      <c r="N133" s="17">
        <v>-3737.5500000000011</v>
      </c>
      <c r="O133" s="17">
        <v>-7063.4199999999983</v>
      </c>
      <c r="P133" s="17">
        <v>-3722.2700000000004</v>
      </c>
      <c r="Q133" s="20">
        <v>-156.50999999999988</v>
      </c>
      <c r="R133" s="20">
        <v>-189</v>
      </c>
      <c r="S133" s="20">
        <v>-93.12</v>
      </c>
      <c r="T133" s="20">
        <v>-170.59000000000003</v>
      </c>
      <c r="U133" s="20">
        <v>-55.449999999999989</v>
      </c>
      <c r="V133" s="20">
        <v>-120.80999999999995</v>
      </c>
      <c r="W133" s="20">
        <v>-52.95</v>
      </c>
      <c r="X133" s="20">
        <v>-146.78</v>
      </c>
      <c r="Y133" s="20">
        <v>-160.16</v>
      </c>
      <c r="Z133" s="20">
        <v>-186.88</v>
      </c>
      <c r="AA133" s="20">
        <v>-353.17</v>
      </c>
      <c r="AB133" s="20">
        <v>-186.10999999999999</v>
      </c>
      <c r="AC133" s="17">
        <v>-852.36999999999989</v>
      </c>
      <c r="AD133" s="17">
        <v>-1020.5</v>
      </c>
      <c r="AE133" s="17">
        <v>-498.86999999999989</v>
      </c>
      <c r="AF133" s="17">
        <v>-905.94</v>
      </c>
      <c r="AG133" s="17">
        <v>-291.99</v>
      </c>
      <c r="AH133" s="17">
        <v>-630.44000000000005</v>
      </c>
      <c r="AI133" s="17">
        <v>-273.93</v>
      </c>
      <c r="AJ133" s="17">
        <v>-752.51</v>
      </c>
      <c r="AK133" s="17">
        <v>-813.61</v>
      </c>
      <c r="AL133" s="17">
        <v>-940.89</v>
      </c>
      <c r="AM133" s="17">
        <v>-1761.6399999999999</v>
      </c>
      <c r="AN133" s="17">
        <v>-919.93000000000006</v>
      </c>
      <c r="AO133" s="20">
        <f t="shared" si="23"/>
        <v>-4139.0399999999991</v>
      </c>
      <c r="AP133" s="20">
        <f t="shared" si="23"/>
        <v>-4989.5600000000013</v>
      </c>
      <c r="AQ133" s="20">
        <f t="shared" si="23"/>
        <v>-2454.3900000000012</v>
      </c>
      <c r="AR133" s="20">
        <f t="shared" si="23"/>
        <v>-4488.3999999999978</v>
      </c>
      <c r="AS133" s="20">
        <f t="shared" si="23"/>
        <v>-1456.52</v>
      </c>
      <c r="AT133" s="20">
        <f t="shared" si="23"/>
        <v>-3167.4000000000015</v>
      </c>
      <c r="AU133" s="20">
        <f t="shared" si="23"/>
        <v>-1385.8599999999992</v>
      </c>
      <c r="AV133" s="20">
        <f t="shared" si="23"/>
        <v>-3834.9299999999994</v>
      </c>
      <c r="AW133" s="20">
        <f t="shared" si="23"/>
        <v>-4177.0000000000009</v>
      </c>
      <c r="AX133" s="20">
        <f t="shared" si="23"/>
        <v>-4865.3200000000015</v>
      </c>
      <c r="AY133" s="20">
        <f t="shared" si="23"/>
        <v>-9178.2299999999977</v>
      </c>
      <c r="AZ133" s="20">
        <f t="shared" si="23"/>
        <v>-4828.3100000000004</v>
      </c>
      <c r="BA133" s="17">
        <v>-51.97</v>
      </c>
      <c r="BB133" s="17">
        <v>-62.76</v>
      </c>
      <c r="BC133" s="17">
        <v>-30.92</v>
      </c>
      <c r="BD133" s="17">
        <v>-56.65</v>
      </c>
      <c r="BE133" s="17">
        <v>-18.41</v>
      </c>
      <c r="BF133" s="17">
        <v>-40.11</v>
      </c>
      <c r="BG133" s="17">
        <v>-17.579999999999998</v>
      </c>
      <c r="BH133" s="17">
        <v>-48.74</v>
      </c>
      <c r="BI133" s="17">
        <v>-53.18</v>
      </c>
      <c r="BJ133" s="17">
        <v>-62.05</v>
      </c>
      <c r="BK133" s="17">
        <v>-117.27</v>
      </c>
      <c r="BL133" s="17">
        <v>-61.8</v>
      </c>
      <c r="BM133" s="20">
        <f t="shared" si="24"/>
        <v>-4191.0099999999993</v>
      </c>
      <c r="BN133" s="20">
        <f t="shared" si="24"/>
        <v>-5052.3200000000015</v>
      </c>
      <c r="BO133" s="20">
        <f t="shared" si="24"/>
        <v>-2485.3100000000013</v>
      </c>
      <c r="BP133" s="20">
        <f t="shared" si="24"/>
        <v>-4545.0499999999975</v>
      </c>
      <c r="BQ133" s="20">
        <f t="shared" si="24"/>
        <v>-1474.93</v>
      </c>
      <c r="BR133" s="20">
        <f t="shared" si="24"/>
        <v>-3207.5100000000016</v>
      </c>
      <c r="BS133" s="20">
        <f t="shared" si="24"/>
        <v>-1403.4399999999991</v>
      </c>
      <c r="BT133" s="20">
        <f t="shared" si="24"/>
        <v>-3883.6699999999992</v>
      </c>
      <c r="BU133" s="20">
        <f t="shared" si="24"/>
        <v>-4230.1800000000012</v>
      </c>
      <c r="BV133" s="20">
        <f t="shared" si="24"/>
        <v>-4927.3700000000017</v>
      </c>
      <c r="BW133" s="20">
        <f t="shared" si="24"/>
        <v>-9295.4999999999982</v>
      </c>
      <c r="BX133" s="20">
        <f t="shared" si="24"/>
        <v>-4890.1100000000006</v>
      </c>
      <c r="BY133" s="17">
        <f t="shared" si="16"/>
        <v>-37430.81</v>
      </c>
      <c r="BZ133" s="17">
        <f t="shared" si="17"/>
        <v>-1871.53</v>
      </c>
      <c r="CA133" s="17">
        <f t="shared" si="18"/>
        <v>-10284.06</v>
      </c>
      <c r="CB133" s="17">
        <f t="shared" si="19"/>
        <v>-49586.400000000001</v>
      </c>
    </row>
    <row r="134" spans="1:80" x14ac:dyDescent="0.25">
      <c r="A134" t="str">
        <f t="shared" si="22"/>
        <v>CHD.TAY1</v>
      </c>
      <c r="B134" s="1" t="s">
        <v>229</v>
      </c>
      <c r="C134" s="1" t="s">
        <v>202</v>
      </c>
      <c r="D134" s="1" t="s">
        <v>202</v>
      </c>
      <c r="E134" s="17">
        <v>0</v>
      </c>
      <c r="F134" s="17">
        <v>0</v>
      </c>
      <c r="G134" s="17">
        <v>0</v>
      </c>
      <c r="H134" s="17">
        <v>0</v>
      </c>
      <c r="I134" s="17">
        <v>-30.009999999999764</v>
      </c>
      <c r="J134" s="17">
        <v>-70.499999999999091</v>
      </c>
      <c r="K134" s="17">
        <v>-223.54000000000087</v>
      </c>
      <c r="L134" s="17">
        <v>-446.20999999999913</v>
      </c>
      <c r="M134" s="17">
        <v>-281.18999999999869</v>
      </c>
      <c r="N134" s="17">
        <v>-178.19000000000051</v>
      </c>
      <c r="O134" s="17">
        <v>0</v>
      </c>
      <c r="P134" s="17">
        <v>0</v>
      </c>
      <c r="Q134" s="20">
        <v>0</v>
      </c>
      <c r="R134" s="20">
        <v>0</v>
      </c>
      <c r="S134" s="20">
        <v>0</v>
      </c>
      <c r="T134" s="20">
        <v>0</v>
      </c>
      <c r="U134" s="20">
        <v>-1.5100000000000051</v>
      </c>
      <c r="V134" s="20">
        <v>-3.5199999999999818</v>
      </c>
      <c r="W134" s="20">
        <v>-11.180000000000007</v>
      </c>
      <c r="X134" s="20">
        <v>-22.309999999999974</v>
      </c>
      <c r="Y134" s="20">
        <v>-14.060000000000002</v>
      </c>
      <c r="Z134" s="20">
        <v>-8.9099999999999966</v>
      </c>
      <c r="AA134" s="20">
        <v>0</v>
      </c>
      <c r="AB134" s="20">
        <v>0</v>
      </c>
      <c r="AC134" s="17">
        <v>0</v>
      </c>
      <c r="AD134" s="17">
        <v>0</v>
      </c>
      <c r="AE134" s="17">
        <v>0</v>
      </c>
      <c r="AF134" s="17">
        <v>0</v>
      </c>
      <c r="AG134" s="17">
        <v>-7.9000000000000341</v>
      </c>
      <c r="AH134" s="17">
        <v>-18.400000000000091</v>
      </c>
      <c r="AI134" s="17">
        <v>-57.819999999999936</v>
      </c>
      <c r="AJ134" s="17">
        <v>-114.38000000000011</v>
      </c>
      <c r="AK134" s="17">
        <v>-71.419999999999959</v>
      </c>
      <c r="AL134" s="17">
        <v>-44.860000000000014</v>
      </c>
      <c r="AM134" s="17">
        <v>0</v>
      </c>
      <c r="AN134" s="17">
        <v>0</v>
      </c>
      <c r="AO134" s="20">
        <f t="shared" si="23"/>
        <v>0</v>
      </c>
      <c r="AP134" s="20">
        <f t="shared" si="23"/>
        <v>0</v>
      </c>
      <c r="AQ134" s="20">
        <f t="shared" si="23"/>
        <v>0</v>
      </c>
      <c r="AR134" s="20">
        <f t="shared" si="23"/>
        <v>0</v>
      </c>
      <c r="AS134" s="20">
        <f t="shared" si="23"/>
        <v>-39.419999999999803</v>
      </c>
      <c r="AT134" s="20">
        <f t="shared" si="23"/>
        <v>-92.419999999999163</v>
      </c>
      <c r="AU134" s="20">
        <f t="shared" si="23"/>
        <v>-292.54000000000082</v>
      </c>
      <c r="AV134" s="20">
        <f t="shared" si="23"/>
        <v>-582.89999999999918</v>
      </c>
      <c r="AW134" s="20">
        <f t="shared" si="23"/>
        <v>-366.66999999999865</v>
      </c>
      <c r="AX134" s="20">
        <f t="shared" si="23"/>
        <v>-231.96000000000052</v>
      </c>
      <c r="AY134" s="20">
        <f t="shared" si="23"/>
        <v>0</v>
      </c>
      <c r="AZ134" s="20">
        <f t="shared" si="23"/>
        <v>0</v>
      </c>
      <c r="BA134" s="17">
        <v>0</v>
      </c>
      <c r="BB134" s="17">
        <v>0</v>
      </c>
      <c r="BC134" s="17">
        <v>0</v>
      </c>
      <c r="BD134" s="17">
        <v>0</v>
      </c>
      <c r="BE134" s="17">
        <v>-0.5</v>
      </c>
      <c r="BF134" s="17">
        <v>-1.17</v>
      </c>
      <c r="BG134" s="17">
        <v>-3.71</v>
      </c>
      <c r="BH134" s="17">
        <v>-7.41</v>
      </c>
      <c r="BI134" s="17">
        <v>-4.67</v>
      </c>
      <c r="BJ134" s="17">
        <v>-2.96</v>
      </c>
      <c r="BK134" s="17">
        <v>0</v>
      </c>
      <c r="BL134" s="17">
        <v>0</v>
      </c>
      <c r="BM134" s="20">
        <f t="shared" si="24"/>
        <v>0</v>
      </c>
      <c r="BN134" s="20">
        <f t="shared" si="24"/>
        <v>0</v>
      </c>
      <c r="BO134" s="20">
        <f t="shared" si="24"/>
        <v>0</v>
      </c>
      <c r="BP134" s="20">
        <f t="shared" si="24"/>
        <v>0</v>
      </c>
      <c r="BQ134" s="20">
        <f t="shared" si="24"/>
        <v>-39.919999999999803</v>
      </c>
      <c r="BR134" s="20">
        <f t="shared" si="24"/>
        <v>-93.589999999999165</v>
      </c>
      <c r="BS134" s="20">
        <f t="shared" si="24"/>
        <v>-296.2500000000008</v>
      </c>
      <c r="BT134" s="20">
        <f t="shared" si="24"/>
        <v>-590.30999999999915</v>
      </c>
      <c r="BU134" s="20">
        <f t="shared" si="24"/>
        <v>-371.33999999999867</v>
      </c>
      <c r="BV134" s="20">
        <f t="shared" si="24"/>
        <v>-234.92000000000053</v>
      </c>
      <c r="BW134" s="20">
        <f t="shared" si="24"/>
        <v>0</v>
      </c>
      <c r="BX134" s="20">
        <f t="shared" si="24"/>
        <v>0</v>
      </c>
      <c r="BY134" s="17">
        <f t="shared" si="16"/>
        <v>-1229.6399999999981</v>
      </c>
      <c r="BZ134" s="17">
        <f t="shared" si="17"/>
        <v>-61.489999999999966</v>
      </c>
      <c r="CA134" s="17">
        <f t="shared" si="18"/>
        <v>-335.20000000000016</v>
      </c>
      <c r="CB134" s="17">
        <f t="shared" si="19"/>
        <v>-1626.3299999999981</v>
      </c>
    </row>
    <row r="135" spans="1:80" x14ac:dyDescent="0.25">
      <c r="A135" t="str">
        <f t="shared" si="22"/>
        <v>CHD.TAY2</v>
      </c>
      <c r="B135" s="1" t="s">
        <v>229</v>
      </c>
      <c r="C135" s="1" t="s">
        <v>654</v>
      </c>
      <c r="D135" s="1" t="s">
        <v>654</v>
      </c>
      <c r="E135" s="17">
        <v>158.9399999999996</v>
      </c>
      <c r="F135" s="17">
        <v>135.78999999999996</v>
      </c>
      <c r="G135" s="17">
        <v>68.639999999999986</v>
      </c>
      <c r="H135" s="17">
        <v>131.61999999999989</v>
      </c>
      <c r="I135" s="17">
        <v>57.009999999999991</v>
      </c>
      <c r="J135" s="17">
        <v>102.25000000000045</v>
      </c>
      <c r="K135" s="17">
        <v>0</v>
      </c>
      <c r="L135" s="17">
        <v>0</v>
      </c>
      <c r="M135" s="17">
        <v>0</v>
      </c>
      <c r="N135" s="17">
        <v>0</v>
      </c>
      <c r="O135" s="17">
        <v>0</v>
      </c>
      <c r="P135" s="17">
        <v>0</v>
      </c>
      <c r="Q135" s="20">
        <v>7.9400000000000119</v>
      </c>
      <c r="R135" s="20">
        <v>6.7900000000000063</v>
      </c>
      <c r="S135" s="20">
        <v>3.4299999999999997</v>
      </c>
      <c r="T135" s="20">
        <v>6.5799999999999983</v>
      </c>
      <c r="U135" s="20">
        <v>2.8500000000000014</v>
      </c>
      <c r="V135" s="20">
        <v>5.1099999999999994</v>
      </c>
      <c r="W135" s="20">
        <v>0</v>
      </c>
      <c r="X135" s="20">
        <v>0</v>
      </c>
      <c r="Y135" s="20">
        <v>0</v>
      </c>
      <c r="Z135" s="20">
        <v>0</v>
      </c>
      <c r="AA135" s="20">
        <v>0</v>
      </c>
      <c r="AB135" s="20">
        <v>0</v>
      </c>
      <c r="AC135" s="17">
        <v>43.279999999999973</v>
      </c>
      <c r="AD135" s="17">
        <v>36.660000000000025</v>
      </c>
      <c r="AE135" s="17">
        <v>18.379999999999995</v>
      </c>
      <c r="AF135" s="17">
        <v>34.949999999999989</v>
      </c>
      <c r="AG135" s="17">
        <v>15</v>
      </c>
      <c r="AH135" s="17">
        <v>26.680000000000007</v>
      </c>
      <c r="AI135" s="17">
        <v>0</v>
      </c>
      <c r="AJ135" s="17">
        <v>0</v>
      </c>
      <c r="AK135" s="17">
        <v>0</v>
      </c>
      <c r="AL135" s="17">
        <v>0</v>
      </c>
      <c r="AM135" s="17">
        <v>0</v>
      </c>
      <c r="AN135" s="17">
        <v>0</v>
      </c>
      <c r="AO135" s="20">
        <f t="shared" si="23"/>
        <v>210.15999999999957</v>
      </c>
      <c r="AP135" s="20">
        <f t="shared" si="23"/>
        <v>179.24</v>
      </c>
      <c r="AQ135" s="20">
        <f t="shared" si="23"/>
        <v>90.449999999999989</v>
      </c>
      <c r="AR135" s="20">
        <f t="shared" si="23"/>
        <v>173.14999999999986</v>
      </c>
      <c r="AS135" s="20">
        <f t="shared" si="23"/>
        <v>74.859999999999985</v>
      </c>
      <c r="AT135" s="20">
        <f t="shared" si="23"/>
        <v>134.04000000000048</v>
      </c>
      <c r="AU135" s="20">
        <f t="shared" si="23"/>
        <v>0</v>
      </c>
      <c r="AV135" s="20">
        <f t="shared" si="23"/>
        <v>0</v>
      </c>
      <c r="AW135" s="20">
        <f t="shared" si="23"/>
        <v>0</v>
      </c>
      <c r="AX135" s="20">
        <f t="shared" si="23"/>
        <v>0</v>
      </c>
      <c r="AY135" s="20">
        <f t="shared" si="23"/>
        <v>0</v>
      </c>
      <c r="AZ135" s="20">
        <f t="shared" si="23"/>
        <v>0</v>
      </c>
      <c r="BA135" s="17">
        <v>2.64</v>
      </c>
      <c r="BB135" s="17">
        <v>2.25</v>
      </c>
      <c r="BC135" s="17">
        <v>1.1399999999999999</v>
      </c>
      <c r="BD135" s="17">
        <v>2.19</v>
      </c>
      <c r="BE135" s="17">
        <v>0.95</v>
      </c>
      <c r="BF135" s="17">
        <v>1.7</v>
      </c>
      <c r="BG135" s="17">
        <v>0</v>
      </c>
      <c r="BH135" s="17">
        <v>0</v>
      </c>
      <c r="BI135" s="17">
        <v>0</v>
      </c>
      <c r="BJ135" s="17">
        <v>0</v>
      </c>
      <c r="BK135" s="17">
        <v>0</v>
      </c>
      <c r="BL135" s="17">
        <v>0</v>
      </c>
      <c r="BM135" s="20">
        <f t="shared" si="24"/>
        <v>212.79999999999956</v>
      </c>
      <c r="BN135" s="20">
        <f t="shared" si="24"/>
        <v>181.49</v>
      </c>
      <c r="BO135" s="20">
        <f t="shared" si="24"/>
        <v>91.589999999999989</v>
      </c>
      <c r="BP135" s="20">
        <f t="shared" si="24"/>
        <v>175.33999999999986</v>
      </c>
      <c r="BQ135" s="20">
        <f t="shared" si="24"/>
        <v>75.809999999999988</v>
      </c>
      <c r="BR135" s="20">
        <f t="shared" si="24"/>
        <v>135.74000000000046</v>
      </c>
      <c r="BS135" s="20">
        <f t="shared" si="24"/>
        <v>0</v>
      </c>
      <c r="BT135" s="20">
        <f t="shared" si="24"/>
        <v>0</v>
      </c>
      <c r="BU135" s="20">
        <f t="shared" si="24"/>
        <v>0</v>
      </c>
      <c r="BV135" s="20">
        <f t="shared" si="24"/>
        <v>0</v>
      </c>
      <c r="BW135" s="20">
        <f t="shared" si="24"/>
        <v>0</v>
      </c>
      <c r="BX135" s="20">
        <f t="shared" si="24"/>
        <v>0</v>
      </c>
      <c r="BY135" s="17">
        <f t="shared" si="16"/>
        <v>654.24999999999989</v>
      </c>
      <c r="BZ135" s="17">
        <f t="shared" si="17"/>
        <v>32.700000000000017</v>
      </c>
      <c r="CA135" s="17">
        <f t="shared" si="18"/>
        <v>185.81999999999994</v>
      </c>
      <c r="CB135" s="17">
        <f t="shared" si="19"/>
        <v>872.76999999999975</v>
      </c>
    </row>
    <row r="136" spans="1:80" x14ac:dyDescent="0.25">
      <c r="A136" t="str">
        <f t="shared" si="22"/>
        <v>TCN.TC01</v>
      </c>
      <c r="B136" s="1" t="s">
        <v>33</v>
      </c>
      <c r="C136" s="1" t="s">
        <v>203</v>
      </c>
      <c r="D136" s="1" t="s">
        <v>203</v>
      </c>
      <c r="E136" s="17">
        <v>-9.9999999947613105E-3</v>
      </c>
      <c r="F136" s="17">
        <v>0</v>
      </c>
      <c r="G136" s="17">
        <v>0</v>
      </c>
      <c r="H136" s="17">
        <v>9.9999999947613105E-3</v>
      </c>
      <c r="I136" s="17">
        <v>0</v>
      </c>
      <c r="J136" s="17">
        <v>9.9999999947613105E-3</v>
      </c>
      <c r="K136" s="17">
        <v>0</v>
      </c>
      <c r="L136" s="17">
        <v>0</v>
      </c>
      <c r="M136" s="17">
        <v>0</v>
      </c>
      <c r="N136" s="17">
        <v>0</v>
      </c>
      <c r="O136" s="17">
        <v>0</v>
      </c>
      <c r="P136" s="17">
        <v>0</v>
      </c>
      <c r="Q136" s="20">
        <v>0</v>
      </c>
      <c r="R136" s="20">
        <v>0</v>
      </c>
      <c r="S136" s="20">
        <v>0</v>
      </c>
      <c r="T136" s="20">
        <v>0</v>
      </c>
      <c r="U136" s="20">
        <v>0</v>
      </c>
      <c r="V136" s="20">
        <v>0</v>
      </c>
      <c r="W136" s="20">
        <v>0</v>
      </c>
      <c r="X136" s="20">
        <v>0</v>
      </c>
      <c r="Y136" s="20">
        <v>0</v>
      </c>
      <c r="Z136" s="20">
        <v>0</v>
      </c>
      <c r="AA136" s="20">
        <v>0</v>
      </c>
      <c r="AB136" s="20">
        <v>0</v>
      </c>
      <c r="AC136" s="17">
        <v>-9.9999999983992893E-3</v>
      </c>
      <c r="AD136" s="17">
        <v>0</v>
      </c>
      <c r="AE136" s="17">
        <v>0</v>
      </c>
      <c r="AF136" s="17">
        <v>0</v>
      </c>
      <c r="AG136" s="17">
        <v>0</v>
      </c>
      <c r="AH136" s="17">
        <v>1.0000000000218279E-2</v>
      </c>
      <c r="AI136" s="17">
        <v>0</v>
      </c>
      <c r="AJ136" s="17">
        <v>0</v>
      </c>
      <c r="AK136" s="17">
        <v>0</v>
      </c>
      <c r="AL136" s="17">
        <v>0</v>
      </c>
      <c r="AM136" s="17">
        <v>0</v>
      </c>
      <c r="AN136" s="17">
        <v>0</v>
      </c>
      <c r="AO136" s="20">
        <f t="shared" si="23"/>
        <v>-1.99999999931606E-2</v>
      </c>
      <c r="AP136" s="20">
        <f t="shared" si="23"/>
        <v>0</v>
      </c>
      <c r="AQ136" s="20">
        <f t="shared" si="23"/>
        <v>0</v>
      </c>
      <c r="AR136" s="20">
        <f t="shared" si="23"/>
        <v>9.9999999947613105E-3</v>
      </c>
      <c r="AS136" s="20">
        <f t="shared" si="23"/>
        <v>0</v>
      </c>
      <c r="AT136" s="20">
        <f t="shared" si="23"/>
        <v>1.9999999994979589E-2</v>
      </c>
      <c r="AU136" s="20">
        <f t="shared" si="23"/>
        <v>0</v>
      </c>
      <c r="AV136" s="20">
        <f t="shared" si="23"/>
        <v>0</v>
      </c>
      <c r="AW136" s="20">
        <f t="shared" si="23"/>
        <v>0</v>
      </c>
      <c r="AX136" s="20">
        <f t="shared" si="23"/>
        <v>0</v>
      </c>
      <c r="AY136" s="20">
        <f t="shared" si="23"/>
        <v>0</v>
      </c>
      <c r="AZ136" s="20">
        <f t="shared" si="23"/>
        <v>0</v>
      </c>
      <c r="BA136" s="17">
        <v>0</v>
      </c>
      <c r="BB136" s="17">
        <v>0</v>
      </c>
      <c r="BC136" s="17">
        <v>0</v>
      </c>
      <c r="BD136" s="17">
        <v>0</v>
      </c>
      <c r="BE136" s="17">
        <v>0</v>
      </c>
      <c r="BF136" s="17">
        <v>0</v>
      </c>
      <c r="BG136" s="17">
        <v>0</v>
      </c>
      <c r="BH136" s="17">
        <v>0</v>
      </c>
      <c r="BI136" s="17">
        <v>0</v>
      </c>
      <c r="BJ136" s="17">
        <v>0</v>
      </c>
      <c r="BK136" s="17">
        <v>0</v>
      </c>
      <c r="BL136" s="17">
        <v>0</v>
      </c>
      <c r="BM136" s="20">
        <f t="shared" si="24"/>
        <v>-1.99999999931606E-2</v>
      </c>
      <c r="BN136" s="20">
        <f t="shared" si="24"/>
        <v>0</v>
      </c>
      <c r="BO136" s="20">
        <f t="shared" si="24"/>
        <v>0</v>
      </c>
      <c r="BP136" s="20">
        <f t="shared" si="24"/>
        <v>9.9999999947613105E-3</v>
      </c>
      <c r="BQ136" s="20">
        <f t="shared" si="24"/>
        <v>0</v>
      </c>
      <c r="BR136" s="20">
        <f t="shared" si="24"/>
        <v>1.9999999994979589E-2</v>
      </c>
      <c r="BS136" s="20">
        <f t="shared" si="24"/>
        <v>0</v>
      </c>
      <c r="BT136" s="20">
        <f t="shared" si="24"/>
        <v>0</v>
      </c>
      <c r="BU136" s="20">
        <f t="shared" si="24"/>
        <v>0</v>
      </c>
      <c r="BV136" s="20">
        <f t="shared" si="24"/>
        <v>0</v>
      </c>
      <c r="BW136" s="20">
        <f t="shared" si="24"/>
        <v>0</v>
      </c>
      <c r="BX136" s="20">
        <f t="shared" si="24"/>
        <v>0</v>
      </c>
      <c r="BY136" s="17">
        <f t="shared" si="16"/>
        <v>9.9999999947613105E-3</v>
      </c>
      <c r="BZ136" s="17">
        <f t="shared" si="17"/>
        <v>0</v>
      </c>
      <c r="CA136" s="17">
        <f t="shared" si="18"/>
        <v>1.8189894035458565E-12</v>
      </c>
      <c r="CB136" s="17">
        <f t="shared" si="19"/>
        <v>9.9999999965802999E-3</v>
      </c>
    </row>
    <row r="137" spans="1:80" x14ac:dyDescent="0.25">
      <c r="A137" t="str">
        <f t="shared" si="22"/>
        <v>TCN.TC02</v>
      </c>
      <c r="B137" s="1" t="s">
        <v>33</v>
      </c>
      <c r="C137" s="1" t="s">
        <v>204</v>
      </c>
      <c r="D137" s="1" t="s">
        <v>204</v>
      </c>
      <c r="E137" s="17">
        <v>871.95999999999958</v>
      </c>
      <c r="F137" s="17">
        <v>1255.5499999999884</v>
      </c>
      <c r="G137" s="17">
        <v>441.48999999999796</v>
      </c>
      <c r="H137" s="17">
        <v>442.88000000000102</v>
      </c>
      <c r="I137" s="17">
        <v>275.79000000000087</v>
      </c>
      <c r="J137" s="17">
        <v>601.99000000000524</v>
      </c>
      <c r="K137" s="17">
        <v>514.66000000000349</v>
      </c>
      <c r="L137" s="17">
        <v>1012.0600000000122</v>
      </c>
      <c r="M137" s="17">
        <v>681.9800000000032</v>
      </c>
      <c r="N137" s="17">
        <v>571.7300000000032</v>
      </c>
      <c r="O137" s="17">
        <v>1077.0399999999936</v>
      </c>
      <c r="P137" s="17">
        <v>496.11000000000058</v>
      </c>
      <c r="Q137" s="20">
        <v>43.599999999999994</v>
      </c>
      <c r="R137" s="20">
        <v>62.769999999999982</v>
      </c>
      <c r="S137" s="20">
        <v>22.080000000000013</v>
      </c>
      <c r="T137" s="20">
        <v>22.150000000000034</v>
      </c>
      <c r="U137" s="20">
        <v>13.789999999999992</v>
      </c>
      <c r="V137" s="20">
        <v>30.100000000000023</v>
      </c>
      <c r="W137" s="20">
        <v>25.729999999999961</v>
      </c>
      <c r="X137" s="20">
        <v>50.600000000000023</v>
      </c>
      <c r="Y137" s="20">
        <v>34.100000000000023</v>
      </c>
      <c r="Z137" s="20">
        <v>28.589999999999989</v>
      </c>
      <c r="AA137" s="20">
        <v>53.859999999999985</v>
      </c>
      <c r="AB137" s="20">
        <v>24.800000000000011</v>
      </c>
      <c r="AC137" s="17">
        <v>237.44000000000005</v>
      </c>
      <c r="AD137" s="17">
        <v>338.9699999999998</v>
      </c>
      <c r="AE137" s="17">
        <v>118.26000000000005</v>
      </c>
      <c r="AF137" s="17">
        <v>117.59999999999991</v>
      </c>
      <c r="AG137" s="17">
        <v>72.6099999999999</v>
      </c>
      <c r="AH137" s="17">
        <v>157.07000000000016</v>
      </c>
      <c r="AI137" s="17">
        <v>133.12999999999988</v>
      </c>
      <c r="AJ137" s="17">
        <v>259.43000000000029</v>
      </c>
      <c r="AK137" s="17">
        <v>173.22000000000003</v>
      </c>
      <c r="AL137" s="17">
        <v>143.91999999999996</v>
      </c>
      <c r="AM137" s="17">
        <v>268.62</v>
      </c>
      <c r="AN137" s="17">
        <v>122.61000000000001</v>
      </c>
      <c r="AO137" s="20">
        <f t="shared" si="23"/>
        <v>1152.9999999999995</v>
      </c>
      <c r="AP137" s="20">
        <f t="shared" si="25"/>
        <v>1657.2899999999881</v>
      </c>
      <c r="AQ137" s="20">
        <f t="shared" si="25"/>
        <v>581.82999999999811</v>
      </c>
      <c r="AR137" s="20">
        <f t="shared" si="25"/>
        <v>582.63000000000102</v>
      </c>
      <c r="AS137" s="20">
        <f t="shared" si="25"/>
        <v>362.19000000000074</v>
      </c>
      <c r="AT137" s="20">
        <f t="shared" si="25"/>
        <v>789.16000000000543</v>
      </c>
      <c r="AU137" s="20">
        <f t="shared" si="25"/>
        <v>673.52000000000339</v>
      </c>
      <c r="AV137" s="20">
        <f t="shared" si="25"/>
        <v>1322.0900000000124</v>
      </c>
      <c r="AW137" s="20">
        <f t="shared" si="25"/>
        <v>889.30000000000325</v>
      </c>
      <c r="AX137" s="20">
        <f t="shared" si="25"/>
        <v>744.24000000000319</v>
      </c>
      <c r="AY137" s="20">
        <f t="shared" si="25"/>
        <v>1399.5199999999936</v>
      </c>
      <c r="AZ137" s="20">
        <f t="shared" si="25"/>
        <v>643.52000000000055</v>
      </c>
      <c r="BA137" s="17">
        <v>14.48</v>
      </c>
      <c r="BB137" s="17">
        <v>20.85</v>
      </c>
      <c r="BC137" s="17">
        <v>7.33</v>
      </c>
      <c r="BD137" s="17">
        <v>7.35</v>
      </c>
      <c r="BE137" s="17">
        <v>4.58</v>
      </c>
      <c r="BF137" s="17">
        <v>9.99</v>
      </c>
      <c r="BG137" s="17">
        <v>8.5399999999999991</v>
      </c>
      <c r="BH137" s="17">
        <v>16.8</v>
      </c>
      <c r="BI137" s="17">
        <v>11.32</v>
      </c>
      <c r="BJ137" s="17">
        <v>9.49</v>
      </c>
      <c r="BK137" s="17">
        <v>17.88</v>
      </c>
      <c r="BL137" s="17">
        <v>8.24</v>
      </c>
      <c r="BM137" s="20">
        <f t="shared" si="24"/>
        <v>1167.4799999999996</v>
      </c>
      <c r="BN137" s="20">
        <f t="shared" si="26"/>
        <v>1678.139999999988</v>
      </c>
      <c r="BO137" s="20">
        <f t="shared" si="26"/>
        <v>589.15999999999815</v>
      </c>
      <c r="BP137" s="20">
        <f t="shared" si="26"/>
        <v>589.98000000000104</v>
      </c>
      <c r="BQ137" s="20">
        <f t="shared" si="26"/>
        <v>366.77000000000072</v>
      </c>
      <c r="BR137" s="20">
        <f t="shared" si="26"/>
        <v>799.15000000000543</v>
      </c>
      <c r="BS137" s="20">
        <f t="shared" si="26"/>
        <v>682.06000000000336</v>
      </c>
      <c r="BT137" s="20">
        <f t="shared" si="26"/>
        <v>1338.8900000000124</v>
      </c>
      <c r="BU137" s="20">
        <f t="shared" si="26"/>
        <v>900.6200000000033</v>
      </c>
      <c r="BV137" s="20">
        <f t="shared" si="26"/>
        <v>753.7300000000032</v>
      </c>
      <c r="BW137" s="20">
        <f t="shared" si="26"/>
        <v>1417.3999999999937</v>
      </c>
      <c r="BX137" s="20">
        <f t="shared" si="26"/>
        <v>651.76000000000056</v>
      </c>
      <c r="BY137" s="17">
        <f t="shared" si="16"/>
        <v>8243.2400000000089</v>
      </c>
      <c r="BZ137" s="17">
        <f t="shared" si="17"/>
        <v>412.17</v>
      </c>
      <c r="CA137" s="17">
        <f t="shared" si="18"/>
        <v>2279.7299999999996</v>
      </c>
      <c r="CB137" s="17">
        <f t="shared" si="19"/>
        <v>10935.140000000009</v>
      </c>
    </row>
    <row r="138" spans="1:80" x14ac:dyDescent="0.25">
      <c r="A138" t="str">
        <f t="shared" si="22"/>
        <v>TEN.BCHIMP</v>
      </c>
      <c r="B138" s="1" t="s">
        <v>205</v>
      </c>
      <c r="C138" s="1" t="s">
        <v>206</v>
      </c>
      <c r="D138" s="1" t="s">
        <v>21</v>
      </c>
      <c r="E138" s="17">
        <v>-18.309999999999945</v>
      </c>
      <c r="F138" s="17">
        <v>-0.76999999999999957</v>
      </c>
      <c r="G138" s="17">
        <v>-22.560000000000059</v>
      </c>
      <c r="H138" s="17">
        <v>-6.5699999999999932</v>
      </c>
      <c r="I138" s="17">
        <v>-19.010000000000105</v>
      </c>
      <c r="J138" s="17">
        <v>0</v>
      </c>
      <c r="K138" s="17">
        <v>-0.52999999999999758</v>
      </c>
      <c r="L138" s="17">
        <v>-4.9700000000000273</v>
      </c>
      <c r="M138" s="17">
        <v>-0.52000000000000135</v>
      </c>
      <c r="N138" s="17">
        <v>-1.0900000000000034</v>
      </c>
      <c r="O138" s="17">
        <v>-50.8900000000001</v>
      </c>
      <c r="P138" s="17">
        <v>-45.180000000000064</v>
      </c>
      <c r="Q138" s="20">
        <v>-0.92000000000000171</v>
      </c>
      <c r="R138" s="20">
        <v>-3.9999999999999925E-2</v>
      </c>
      <c r="S138" s="20">
        <v>-1.129999999999999</v>
      </c>
      <c r="T138" s="20">
        <v>-0.33000000000000007</v>
      </c>
      <c r="U138" s="20">
        <v>-0.94999999999999973</v>
      </c>
      <c r="V138" s="20">
        <v>0</v>
      </c>
      <c r="W138" s="20">
        <v>-3.0000000000000027E-2</v>
      </c>
      <c r="X138" s="20">
        <v>-0.24000000000000021</v>
      </c>
      <c r="Y138" s="20">
        <v>-3.0000000000000027E-2</v>
      </c>
      <c r="Z138" s="20">
        <v>-5.9999999999999942E-2</v>
      </c>
      <c r="AA138" s="20">
        <v>-2.5499999999999972</v>
      </c>
      <c r="AB138" s="20">
        <v>-2.259999999999998</v>
      </c>
      <c r="AC138" s="17">
        <v>-4.9899999999999949</v>
      </c>
      <c r="AD138" s="17">
        <v>-0.20999999999999996</v>
      </c>
      <c r="AE138" s="17">
        <v>-6.0400000000000063</v>
      </c>
      <c r="AF138" s="17">
        <v>-1.75</v>
      </c>
      <c r="AG138" s="17">
        <v>-5.0100000000000016</v>
      </c>
      <c r="AH138" s="17">
        <v>0</v>
      </c>
      <c r="AI138" s="17">
        <v>-0.14000000000000012</v>
      </c>
      <c r="AJ138" s="17">
        <v>-1.2699999999999996</v>
      </c>
      <c r="AK138" s="17">
        <v>-0.12999999999999989</v>
      </c>
      <c r="AL138" s="17">
        <v>-0.27</v>
      </c>
      <c r="AM138" s="17">
        <v>-12.689999999999998</v>
      </c>
      <c r="AN138" s="17">
        <v>-11.170000000000002</v>
      </c>
      <c r="AO138" s="20">
        <f t="shared" si="23"/>
        <v>-24.219999999999942</v>
      </c>
      <c r="AP138" s="20">
        <f t="shared" si="25"/>
        <v>-1.0199999999999996</v>
      </c>
      <c r="AQ138" s="20">
        <f t="shared" si="25"/>
        <v>-29.730000000000064</v>
      </c>
      <c r="AR138" s="20">
        <f t="shared" si="25"/>
        <v>-8.6499999999999932</v>
      </c>
      <c r="AS138" s="20">
        <f t="shared" si="25"/>
        <v>-24.970000000000105</v>
      </c>
      <c r="AT138" s="20">
        <f t="shared" si="25"/>
        <v>0</v>
      </c>
      <c r="AU138" s="20">
        <f t="shared" si="25"/>
        <v>-0.69999999999999774</v>
      </c>
      <c r="AV138" s="20">
        <f t="shared" si="25"/>
        <v>-6.4800000000000271</v>
      </c>
      <c r="AW138" s="20">
        <f t="shared" si="25"/>
        <v>-0.68000000000000127</v>
      </c>
      <c r="AX138" s="20">
        <f t="shared" si="25"/>
        <v>-1.4200000000000035</v>
      </c>
      <c r="AY138" s="20">
        <f t="shared" si="25"/>
        <v>-66.130000000000095</v>
      </c>
      <c r="AZ138" s="20">
        <f t="shared" si="25"/>
        <v>-58.610000000000063</v>
      </c>
      <c r="BA138" s="17">
        <v>-0.3</v>
      </c>
      <c r="BB138" s="17">
        <v>-0.01</v>
      </c>
      <c r="BC138" s="17">
        <v>-0.37</v>
      </c>
      <c r="BD138" s="17">
        <v>-0.11</v>
      </c>
      <c r="BE138" s="17">
        <v>-0.32</v>
      </c>
      <c r="BF138" s="17">
        <v>0</v>
      </c>
      <c r="BG138" s="17">
        <v>-0.01</v>
      </c>
      <c r="BH138" s="17">
        <v>-0.08</v>
      </c>
      <c r="BI138" s="17">
        <v>-0.01</v>
      </c>
      <c r="BJ138" s="17">
        <v>-0.02</v>
      </c>
      <c r="BK138" s="17">
        <v>-0.84</v>
      </c>
      <c r="BL138" s="17">
        <v>-0.75</v>
      </c>
      <c r="BM138" s="20">
        <f t="shared" si="24"/>
        <v>-24.519999999999943</v>
      </c>
      <c r="BN138" s="20">
        <f t="shared" si="26"/>
        <v>-1.0299999999999996</v>
      </c>
      <c r="BO138" s="20">
        <f t="shared" si="26"/>
        <v>-30.100000000000065</v>
      </c>
      <c r="BP138" s="20">
        <f t="shared" si="26"/>
        <v>-8.7599999999999927</v>
      </c>
      <c r="BQ138" s="20">
        <f t="shared" si="26"/>
        <v>-25.290000000000106</v>
      </c>
      <c r="BR138" s="20">
        <f t="shared" si="26"/>
        <v>0</v>
      </c>
      <c r="BS138" s="20">
        <f t="shared" si="26"/>
        <v>-0.70999999999999774</v>
      </c>
      <c r="BT138" s="20">
        <f t="shared" si="26"/>
        <v>-6.5600000000000271</v>
      </c>
      <c r="BU138" s="20">
        <f t="shared" si="26"/>
        <v>-0.69000000000000128</v>
      </c>
      <c r="BV138" s="20">
        <f t="shared" si="26"/>
        <v>-1.4400000000000035</v>
      </c>
      <c r="BW138" s="20">
        <f t="shared" si="26"/>
        <v>-66.970000000000098</v>
      </c>
      <c r="BX138" s="20">
        <f t="shared" si="26"/>
        <v>-59.360000000000063</v>
      </c>
      <c r="BY138" s="17">
        <f t="shared" si="16"/>
        <v>-170.40000000000029</v>
      </c>
      <c r="BZ138" s="17">
        <f t="shared" si="17"/>
        <v>-8.5399999999999956</v>
      </c>
      <c r="CA138" s="17">
        <f t="shared" si="18"/>
        <v>-46.489999999999995</v>
      </c>
      <c r="CB138" s="17">
        <f t="shared" si="19"/>
        <v>-225.43000000000029</v>
      </c>
    </row>
    <row r="139" spans="1:80" x14ac:dyDescent="0.25">
      <c r="A139" t="str">
        <f t="shared" ref="A139:A141" si="27">B139&amp;"."&amp;IF(D139="CES1/CES2",C139,IF(C139="CRE1/CRE2",C139,D139))</f>
        <v>TEN.BCHEXP</v>
      </c>
      <c r="B139" s="1" t="s">
        <v>205</v>
      </c>
      <c r="C139" s="1" t="s">
        <v>207</v>
      </c>
      <c r="D139" s="1" t="s">
        <v>28</v>
      </c>
      <c r="E139" s="17">
        <v>0</v>
      </c>
      <c r="F139" s="17">
        <v>15.690000000000055</v>
      </c>
      <c r="G139" s="17">
        <v>0</v>
      </c>
      <c r="H139" s="17">
        <v>0</v>
      </c>
      <c r="I139" s="17">
        <v>0.46000000000000085</v>
      </c>
      <c r="J139" s="17">
        <v>0</v>
      </c>
      <c r="K139" s="17">
        <v>0.26999999999999957</v>
      </c>
      <c r="L139" s="17">
        <v>0</v>
      </c>
      <c r="M139" s="17">
        <v>1.0799999999999983</v>
      </c>
      <c r="N139" s="17">
        <v>0.64000000000000057</v>
      </c>
      <c r="O139" s="17">
        <v>0</v>
      </c>
      <c r="P139" s="17">
        <v>0.57999999999999829</v>
      </c>
      <c r="Q139" s="20">
        <v>0</v>
      </c>
      <c r="R139" s="20">
        <v>0.78</v>
      </c>
      <c r="S139" s="20">
        <v>0</v>
      </c>
      <c r="T139" s="20">
        <v>0</v>
      </c>
      <c r="U139" s="20">
        <v>2.9999999999999805E-2</v>
      </c>
      <c r="V139" s="20">
        <v>0</v>
      </c>
      <c r="W139" s="20">
        <v>9.999999999999995E-3</v>
      </c>
      <c r="X139" s="20">
        <v>0</v>
      </c>
      <c r="Y139" s="20">
        <v>0.06</v>
      </c>
      <c r="Z139" s="20">
        <v>2.9999999999999916E-2</v>
      </c>
      <c r="AA139" s="20">
        <v>0</v>
      </c>
      <c r="AB139" s="20">
        <v>2.9999999999999916E-2</v>
      </c>
      <c r="AC139" s="17">
        <v>0</v>
      </c>
      <c r="AD139" s="17">
        <v>4.24</v>
      </c>
      <c r="AE139" s="17">
        <v>0</v>
      </c>
      <c r="AF139" s="17">
        <v>0</v>
      </c>
      <c r="AG139" s="17">
        <v>0.12999999999999989</v>
      </c>
      <c r="AH139" s="17">
        <v>0</v>
      </c>
      <c r="AI139" s="17">
        <v>7.0000000000000062E-2</v>
      </c>
      <c r="AJ139" s="17">
        <v>0</v>
      </c>
      <c r="AK139" s="17">
        <v>0.27</v>
      </c>
      <c r="AL139" s="17">
        <v>0.16000000000000014</v>
      </c>
      <c r="AM139" s="17">
        <v>0</v>
      </c>
      <c r="AN139" s="17">
        <v>0.15000000000000036</v>
      </c>
      <c r="AO139" s="20">
        <f t="shared" ref="AO139:AO141" si="28">E139+Q139+AC139</f>
        <v>0</v>
      </c>
      <c r="AP139" s="20">
        <f t="shared" ref="AP139:AP141" si="29">F139+R139+AD139</f>
        <v>20.710000000000058</v>
      </c>
      <c r="AQ139" s="20">
        <f t="shared" ref="AQ139:AQ141" si="30">G139+S139+AE139</f>
        <v>0</v>
      </c>
      <c r="AR139" s="20">
        <f t="shared" ref="AR139:AR141" si="31">H139+T139+AF139</f>
        <v>0</v>
      </c>
      <c r="AS139" s="20">
        <f t="shared" ref="AS139:AS141" si="32">I139+U139+AG139</f>
        <v>0.62000000000000055</v>
      </c>
      <c r="AT139" s="20">
        <f t="shared" ref="AT139:AT141" si="33">J139+V139+AH139</f>
        <v>0</v>
      </c>
      <c r="AU139" s="20">
        <f t="shared" ref="AU139:AU141" si="34">K139+W139+AI139</f>
        <v>0.34999999999999964</v>
      </c>
      <c r="AV139" s="20">
        <f t="shared" ref="AV139:AV141" si="35">L139+X139+AJ139</f>
        <v>0</v>
      </c>
      <c r="AW139" s="20">
        <f t="shared" ref="AW139:AW141" si="36">M139+Y139+AK139</f>
        <v>1.4099999999999984</v>
      </c>
      <c r="AX139" s="20">
        <f t="shared" ref="AX139:AX141" si="37">N139+Z139+AL139</f>
        <v>0.83000000000000063</v>
      </c>
      <c r="AY139" s="20">
        <f t="shared" ref="AY139:AY141" si="38">O139+AA139+AM139</f>
        <v>0</v>
      </c>
      <c r="AZ139" s="20">
        <f t="shared" ref="AZ139:AZ141" si="39">P139+AB139+AN139</f>
        <v>0.75999999999999857</v>
      </c>
      <c r="BA139" s="17">
        <v>0</v>
      </c>
      <c r="BB139" s="17">
        <v>0.26</v>
      </c>
      <c r="BC139" s="17">
        <v>0</v>
      </c>
      <c r="BD139" s="17">
        <v>0</v>
      </c>
      <c r="BE139" s="17">
        <v>0.01</v>
      </c>
      <c r="BF139" s="17">
        <v>0</v>
      </c>
      <c r="BG139" s="17">
        <v>0</v>
      </c>
      <c r="BH139" s="17">
        <v>0</v>
      </c>
      <c r="BI139" s="17">
        <v>0.02</v>
      </c>
      <c r="BJ139" s="17">
        <v>0.01</v>
      </c>
      <c r="BK139" s="17">
        <v>0</v>
      </c>
      <c r="BL139" s="17">
        <v>0.01</v>
      </c>
      <c r="BM139" s="20">
        <f t="shared" ref="BM139:BM141" si="40">AO139+BA139</f>
        <v>0</v>
      </c>
      <c r="BN139" s="20">
        <f t="shared" ref="BN139:BN141" si="41">AP139+BB139</f>
        <v>20.970000000000059</v>
      </c>
      <c r="BO139" s="20">
        <f t="shared" ref="BO139:BO141" si="42">AQ139+BC139</f>
        <v>0</v>
      </c>
      <c r="BP139" s="20">
        <f t="shared" ref="BP139:BP141" si="43">AR139+BD139</f>
        <v>0</v>
      </c>
      <c r="BQ139" s="20">
        <f t="shared" ref="BQ139:BQ141" si="44">AS139+BE139</f>
        <v>0.63000000000000056</v>
      </c>
      <c r="BR139" s="20">
        <f t="shared" ref="BR139:BR141" si="45">AT139+BF139</f>
        <v>0</v>
      </c>
      <c r="BS139" s="20">
        <f t="shared" ref="BS139:BS141" si="46">AU139+BG139</f>
        <v>0.34999999999999964</v>
      </c>
      <c r="BT139" s="20">
        <f t="shared" ref="BT139:BT141" si="47">AV139+BH139</f>
        <v>0</v>
      </c>
      <c r="BU139" s="20">
        <f t="shared" ref="BU139:BU141" si="48">AW139+BI139</f>
        <v>1.4299999999999984</v>
      </c>
      <c r="BV139" s="20">
        <f t="shared" ref="BV139:BV141" si="49">AX139+BJ139</f>
        <v>0.84000000000000064</v>
      </c>
      <c r="BW139" s="20">
        <f t="shared" ref="BW139:BW141" si="50">AY139+BK139</f>
        <v>0</v>
      </c>
      <c r="BX139" s="20">
        <f t="shared" ref="BX139:BX141" si="51">AZ139+BL139</f>
        <v>0.76999999999999857</v>
      </c>
      <c r="BY139" s="17">
        <f t="shared" ref="BY139:BY141" si="52">SUM(E139:P139)</f>
        <v>18.720000000000052</v>
      </c>
      <c r="BZ139" s="17">
        <f t="shared" ref="BZ139:BZ141" si="53">SUM(Q139:AB139)</f>
        <v>0.93999999999999972</v>
      </c>
      <c r="CA139" s="17">
        <f t="shared" ref="CA139:CA141" si="54">SUM(AC139:AN139,BA139:BL139)</f>
        <v>5.33</v>
      </c>
      <c r="CB139" s="17">
        <f t="shared" ref="CB139:CB141" si="55">SUM(BM139:BX139)</f>
        <v>24.990000000000059</v>
      </c>
    </row>
    <row r="140" spans="1:80" x14ac:dyDescent="0.25">
      <c r="A140" t="str">
        <f t="shared" si="27"/>
        <v>TEN.SPCEXP</v>
      </c>
      <c r="B140" s="1" t="s">
        <v>205</v>
      </c>
      <c r="C140" s="1" t="s">
        <v>829</v>
      </c>
      <c r="D140" s="1" t="s">
        <v>74</v>
      </c>
      <c r="E140" s="17">
        <v>0</v>
      </c>
      <c r="F140" s="17">
        <v>0.43999999999999773</v>
      </c>
      <c r="G140" s="17">
        <v>0</v>
      </c>
      <c r="H140" s="17">
        <v>0</v>
      </c>
      <c r="I140" s="17">
        <v>0</v>
      </c>
      <c r="J140" s="17">
        <v>0</v>
      </c>
      <c r="K140" s="17">
        <v>0</v>
      </c>
      <c r="L140" s="17">
        <v>0</v>
      </c>
      <c r="M140" s="17">
        <v>0</v>
      </c>
      <c r="N140" s="17">
        <v>0</v>
      </c>
      <c r="O140" s="17">
        <v>0</v>
      </c>
      <c r="P140" s="17">
        <v>0</v>
      </c>
      <c r="Q140" s="20">
        <v>0</v>
      </c>
      <c r="R140" s="20">
        <v>2.9999999999999971E-2</v>
      </c>
      <c r="S140" s="20">
        <v>0</v>
      </c>
      <c r="T140" s="20">
        <v>0</v>
      </c>
      <c r="U140" s="20">
        <v>0</v>
      </c>
      <c r="V140" s="20">
        <v>0</v>
      </c>
      <c r="W140" s="20">
        <v>0</v>
      </c>
      <c r="X140" s="20">
        <v>0</v>
      </c>
      <c r="Y140" s="20">
        <v>0</v>
      </c>
      <c r="Z140" s="20">
        <v>0</v>
      </c>
      <c r="AA140" s="20">
        <v>0</v>
      </c>
      <c r="AB140" s="20">
        <v>0</v>
      </c>
      <c r="AC140" s="17">
        <v>0</v>
      </c>
      <c r="AD140" s="17">
        <v>0.12000000000000011</v>
      </c>
      <c r="AE140" s="17">
        <v>0</v>
      </c>
      <c r="AF140" s="17">
        <v>0</v>
      </c>
      <c r="AG140" s="17">
        <v>0</v>
      </c>
      <c r="AH140" s="17">
        <v>0</v>
      </c>
      <c r="AI140" s="17">
        <v>0</v>
      </c>
      <c r="AJ140" s="17">
        <v>0</v>
      </c>
      <c r="AK140" s="17">
        <v>0</v>
      </c>
      <c r="AL140" s="17">
        <v>0</v>
      </c>
      <c r="AM140" s="17">
        <v>0</v>
      </c>
      <c r="AN140" s="17">
        <v>0</v>
      </c>
      <c r="AO140" s="20">
        <f t="shared" si="28"/>
        <v>0</v>
      </c>
      <c r="AP140" s="20">
        <f t="shared" si="29"/>
        <v>0.58999999999999786</v>
      </c>
      <c r="AQ140" s="20">
        <f t="shared" si="30"/>
        <v>0</v>
      </c>
      <c r="AR140" s="20">
        <f t="shared" si="31"/>
        <v>0</v>
      </c>
      <c r="AS140" s="20">
        <f t="shared" si="32"/>
        <v>0</v>
      </c>
      <c r="AT140" s="20">
        <f t="shared" si="33"/>
        <v>0</v>
      </c>
      <c r="AU140" s="20">
        <f t="shared" si="34"/>
        <v>0</v>
      </c>
      <c r="AV140" s="20">
        <f t="shared" si="35"/>
        <v>0</v>
      </c>
      <c r="AW140" s="20">
        <f t="shared" si="36"/>
        <v>0</v>
      </c>
      <c r="AX140" s="20">
        <f t="shared" si="37"/>
        <v>0</v>
      </c>
      <c r="AY140" s="20">
        <f t="shared" si="38"/>
        <v>0</v>
      </c>
      <c r="AZ140" s="20">
        <f t="shared" si="39"/>
        <v>0</v>
      </c>
      <c r="BA140" s="17">
        <v>0</v>
      </c>
      <c r="BB140" s="17">
        <v>0.01</v>
      </c>
      <c r="BC140" s="17">
        <v>0</v>
      </c>
      <c r="BD140" s="17">
        <v>0</v>
      </c>
      <c r="BE140" s="17">
        <v>0</v>
      </c>
      <c r="BF140" s="17">
        <v>0</v>
      </c>
      <c r="BG140" s="17">
        <v>0</v>
      </c>
      <c r="BH140" s="17">
        <v>0</v>
      </c>
      <c r="BI140" s="17">
        <v>0</v>
      </c>
      <c r="BJ140" s="17">
        <v>0</v>
      </c>
      <c r="BK140" s="17">
        <v>0</v>
      </c>
      <c r="BL140" s="17">
        <v>0</v>
      </c>
      <c r="BM140" s="20">
        <f t="shared" si="40"/>
        <v>0</v>
      </c>
      <c r="BN140" s="20">
        <f t="shared" si="41"/>
        <v>0.59999999999999787</v>
      </c>
      <c r="BO140" s="20">
        <f t="shared" si="42"/>
        <v>0</v>
      </c>
      <c r="BP140" s="20">
        <f t="shared" si="43"/>
        <v>0</v>
      </c>
      <c r="BQ140" s="20">
        <f t="shared" si="44"/>
        <v>0</v>
      </c>
      <c r="BR140" s="20">
        <f t="shared" si="45"/>
        <v>0</v>
      </c>
      <c r="BS140" s="20">
        <f t="shared" si="46"/>
        <v>0</v>
      </c>
      <c r="BT140" s="20">
        <f t="shared" si="47"/>
        <v>0</v>
      </c>
      <c r="BU140" s="20">
        <f t="shared" si="48"/>
        <v>0</v>
      </c>
      <c r="BV140" s="20">
        <f t="shared" si="49"/>
        <v>0</v>
      </c>
      <c r="BW140" s="20">
        <f t="shared" si="50"/>
        <v>0</v>
      </c>
      <c r="BX140" s="20">
        <f t="shared" si="51"/>
        <v>0</v>
      </c>
      <c r="BY140" s="17">
        <f t="shared" si="52"/>
        <v>0.43999999999999773</v>
      </c>
      <c r="BZ140" s="17">
        <f t="shared" si="53"/>
        <v>2.9999999999999971E-2</v>
      </c>
      <c r="CA140" s="17">
        <f t="shared" si="54"/>
        <v>0.13000000000000012</v>
      </c>
      <c r="CB140" s="17">
        <f t="shared" si="55"/>
        <v>0.59999999999999787</v>
      </c>
    </row>
    <row r="141" spans="1:80" x14ac:dyDescent="0.25">
      <c r="A141" t="str">
        <f t="shared" si="27"/>
        <v>TEN.SPCIMP</v>
      </c>
      <c r="B141" s="1" t="s">
        <v>205</v>
      </c>
      <c r="C141" s="1" t="s">
        <v>226</v>
      </c>
      <c r="D141" s="1" t="s">
        <v>73</v>
      </c>
      <c r="E141" s="17">
        <v>22.659999999999968</v>
      </c>
      <c r="F141" s="17">
        <v>1.100000000000005</v>
      </c>
      <c r="G141" s="17">
        <v>0</v>
      </c>
      <c r="H141" s="17">
        <v>0</v>
      </c>
      <c r="I141" s="17">
        <v>0</v>
      </c>
      <c r="J141" s="17">
        <v>0</v>
      </c>
      <c r="K141" s="17">
        <v>0</v>
      </c>
      <c r="L141" s="17">
        <v>0</v>
      </c>
      <c r="M141" s="17">
        <v>0</v>
      </c>
      <c r="N141" s="17">
        <v>0</v>
      </c>
      <c r="O141" s="17">
        <v>0</v>
      </c>
      <c r="P141" s="17">
        <v>0</v>
      </c>
      <c r="Q141" s="20">
        <v>1.129999999999999</v>
      </c>
      <c r="R141" s="20">
        <v>4.9999999999999933E-2</v>
      </c>
      <c r="S141" s="20">
        <v>0</v>
      </c>
      <c r="T141" s="20">
        <v>0</v>
      </c>
      <c r="U141" s="20">
        <v>0</v>
      </c>
      <c r="V141" s="20">
        <v>0</v>
      </c>
      <c r="W141" s="20">
        <v>0</v>
      </c>
      <c r="X141" s="20">
        <v>0</v>
      </c>
      <c r="Y141" s="20">
        <v>0</v>
      </c>
      <c r="Z141" s="20">
        <v>0</v>
      </c>
      <c r="AA141" s="20">
        <v>0</v>
      </c>
      <c r="AB141" s="20">
        <v>0</v>
      </c>
      <c r="AC141" s="17">
        <v>6.1700000000000017</v>
      </c>
      <c r="AD141" s="17">
        <v>0.29999999999999982</v>
      </c>
      <c r="AE141" s="17">
        <v>0</v>
      </c>
      <c r="AF141" s="17">
        <v>0</v>
      </c>
      <c r="AG141" s="17">
        <v>0</v>
      </c>
      <c r="AH141" s="17">
        <v>0</v>
      </c>
      <c r="AI141" s="17">
        <v>0</v>
      </c>
      <c r="AJ141" s="17">
        <v>0</v>
      </c>
      <c r="AK141" s="17">
        <v>0</v>
      </c>
      <c r="AL141" s="17">
        <v>0</v>
      </c>
      <c r="AM141" s="17">
        <v>0</v>
      </c>
      <c r="AN141" s="17">
        <v>0</v>
      </c>
      <c r="AO141" s="20">
        <f t="shared" si="28"/>
        <v>29.959999999999969</v>
      </c>
      <c r="AP141" s="20">
        <f t="shared" si="29"/>
        <v>1.4500000000000046</v>
      </c>
      <c r="AQ141" s="20">
        <f t="shared" si="30"/>
        <v>0</v>
      </c>
      <c r="AR141" s="20">
        <f t="shared" si="31"/>
        <v>0</v>
      </c>
      <c r="AS141" s="20">
        <f t="shared" si="32"/>
        <v>0</v>
      </c>
      <c r="AT141" s="20">
        <f t="shared" si="33"/>
        <v>0</v>
      </c>
      <c r="AU141" s="20">
        <f t="shared" si="34"/>
        <v>0</v>
      </c>
      <c r="AV141" s="20">
        <f t="shared" si="35"/>
        <v>0</v>
      </c>
      <c r="AW141" s="20">
        <f t="shared" si="36"/>
        <v>0</v>
      </c>
      <c r="AX141" s="20">
        <f t="shared" si="37"/>
        <v>0</v>
      </c>
      <c r="AY141" s="20">
        <f t="shared" si="38"/>
        <v>0</v>
      </c>
      <c r="AZ141" s="20">
        <f t="shared" si="39"/>
        <v>0</v>
      </c>
      <c r="BA141" s="17">
        <v>0.38</v>
      </c>
      <c r="BB141" s="17">
        <v>0.02</v>
      </c>
      <c r="BC141" s="17">
        <v>0</v>
      </c>
      <c r="BD141" s="17">
        <v>0</v>
      </c>
      <c r="BE141" s="17">
        <v>0</v>
      </c>
      <c r="BF141" s="17">
        <v>0</v>
      </c>
      <c r="BG141" s="17">
        <v>0</v>
      </c>
      <c r="BH141" s="17">
        <v>0</v>
      </c>
      <c r="BI141" s="17">
        <v>0</v>
      </c>
      <c r="BJ141" s="17">
        <v>0</v>
      </c>
      <c r="BK141" s="17">
        <v>0</v>
      </c>
      <c r="BL141" s="17">
        <v>0</v>
      </c>
      <c r="BM141" s="20">
        <f t="shared" si="40"/>
        <v>30.339999999999968</v>
      </c>
      <c r="BN141" s="20">
        <f t="shared" si="41"/>
        <v>1.4700000000000046</v>
      </c>
      <c r="BO141" s="20">
        <f t="shared" si="42"/>
        <v>0</v>
      </c>
      <c r="BP141" s="20">
        <f t="shared" si="43"/>
        <v>0</v>
      </c>
      <c r="BQ141" s="20">
        <f t="shared" si="44"/>
        <v>0</v>
      </c>
      <c r="BR141" s="20">
        <f t="shared" si="45"/>
        <v>0</v>
      </c>
      <c r="BS141" s="20">
        <f t="shared" si="46"/>
        <v>0</v>
      </c>
      <c r="BT141" s="20">
        <f t="shared" si="47"/>
        <v>0</v>
      </c>
      <c r="BU141" s="20">
        <f t="shared" si="48"/>
        <v>0</v>
      </c>
      <c r="BV141" s="20">
        <f t="shared" si="49"/>
        <v>0</v>
      </c>
      <c r="BW141" s="20">
        <f t="shared" si="50"/>
        <v>0</v>
      </c>
      <c r="BX141" s="20">
        <f t="shared" si="51"/>
        <v>0</v>
      </c>
      <c r="BY141" s="17">
        <f t="shared" si="52"/>
        <v>23.759999999999973</v>
      </c>
      <c r="BZ141" s="17">
        <f t="shared" si="53"/>
        <v>1.1799999999999988</v>
      </c>
      <c r="CA141" s="17">
        <f t="shared" si="54"/>
        <v>6.870000000000001</v>
      </c>
      <c r="CB141" s="17">
        <f t="shared" si="55"/>
        <v>31.809999999999974</v>
      </c>
    </row>
    <row r="142" spans="1:80" x14ac:dyDescent="0.25">
      <c r="A142" t="str">
        <f t="shared" si="22"/>
        <v>TAU.THS</v>
      </c>
      <c r="B142" s="1" t="s">
        <v>31</v>
      </c>
      <c r="C142" s="1" t="s">
        <v>208</v>
      </c>
      <c r="D142" s="1" t="s">
        <v>208</v>
      </c>
      <c r="E142" s="17">
        <v>88.980000000000018</v>
      </c>
      <c r="F142" s="17">
        <v>100.07000000000016</v>
      </c>
      <c r="G142" s="17">
        <v>12.970000000000027</v>
      </c>
      <c r="H142" s="17">
        <v>0</v>
      </c>
      <c r="I142" s="17">
        <v>0</v>
      </c>
      <c r="J142" s="17">
        <v>0</v>
      </c>
      <c r="K142" s="17">
        <v>0</v>
      </c>
      <c r="L142" s="17">
        <v>0</v>
      </c>
      <c r="M142" s="17">
        <v>48.949999999999932</v>
      </c>
      <c r="N142" s="17">
        <v>107.63000000000011</v>
      </c>
      <c r="O142" s="17">
        <v>126.06000000000017</v>
      </c>
      <c r="P142" s="17">
        <v>71.650000000000091</v>
      </c>
      <c r="Q142" s="20">
        <v>4.4500000000000028</v>
      </c>
      <c r="R142" s="20">
        <v>5.0099999999999909</v>
      </c>
      <c r="S142" s="20">
        <v>0.65000000000000036</v>
      </c>
      <c r="T142" s="20">
        <v>0</v>
      </c>
      <c r="U142" s="20">
        <v>0</v>
      </c>
      <c r="V142" s="20">
        <v>0</v>
      </c>
      <c r="W142" s="20">
        <v>0</v>
      </c>
      <c r="X142" s="20">
        <v>0</v>
      </c>
      <c r="Y142" s="20">
        <v>2.4500000000000028</v>
      </c>
      <c r="Z142" s="20">
        <v>5.3799999999999955</v>
      </c>
      <c r="AA142" s="20">
        <v>6.3099999999999881</v>
      </c>
      <c r="AB142" s="20">
        <v>3.5799999999999983</v>
      </c>
      <c r="AC142" s="17">
        <v>24.230000000000018</v>
      </c>
      <c r="AD142" s="17">
        <v>27.019999999999982</v>
      </c>
      <c r="AE142" s="17">
        <v>3.4699999999999989</v>
      </c>
      <c r="AF142" s="17">
        <v>0</v>
      </c>
      <c r="AG142" s="17">
        <v>0</v>
      </c>
      <c r="AH142" s="17">
        <v>0</v>
      </c>
      <c r="AI142" s="17">
        <v>0</v>
      </c>
      <c r="AJ142" s="17">
        <v>0</v>
      </c>
      <c r="AK142" s="17">
        <v>12.430000000000007</v>
      </c>
      <c r="AL142" s="17">
        <v>27.090000000000032</v>
      </c>
      <c r="AM142" s="17">
        <v>31.439999999999998</v>
      </c>
      <c r="AN142" s="17">
        <v>17.699999999999989</v>
      </c>
      <c r="AO142" s="20">
        <f t="shared" si="23"/>
        <v>117.66000000000004</v>
      </c>
      <c r="AP142" s="20">
        <f t="shared" si="25"/>
        <v>132.10000000000014</v>
      </c>
      <c r="AQ142" s="20">
        <f t="shared" si="25"/>
        <v>17.090000000000025</v>
      </c>
      <c r="AR142" s="20">
        <f t="shared" si="25"/>
        <v>0</v>
      </c>
      <c r="AS142" s="20">
        <f t="shared" si="25"/>
        <v>0</v>
      </c>
      <c r="AT142" s="20">
        <f t="shared" si="25"/>
        <v>0</v>
      </c>
      <c r="AU142" s="20">
        <f t="shared" si="25"/>
        <v>0</v>
      </c>
      <c r="AV142" s="20">
        <f t="shared" si="25"/>
        <v>0</v>
      </c>
      <c r="AW142" s="20">
        <f t="shared" si="25"/>
        <v>63.829999999999941</v>
      </c>
      <c r="AX142" s="20">
        <f t="shared" si="25"/>
        <v>140.10000000000014</v>
      </c>
      <c r="AY142" s="20">
        <f t="shared" si="25"/>
        <v>163.81000000000017</v>
      </c>
      <c r="AZ142" s="20">
        <f t="shared" si="25"/>
        <v>92.930000000000078</v>
      </c>
      <c r="BA142" s="17">
        <v>1.48</v>
      </c>
      <c r="BB142" s="17">
        <v>1.66</v>
      </c>
      <c r="BC142" s="17">
        <v>0.22</v>
      </c>
      <c r="BD142" s="17">
        <v>0</v>
      </c>
      <c r="BE142" s="17">
        <v>0</v>
      </c>
      <c r="BF142" s="17">
        <v>0</v>
      </c>
      <c r="BG142" s="17">
        <v>0</v>
      </c>
      <c r="BH142" s="17">
        <v>0</v>
      </c>
      <c r="BI142" s="17">
        <v>0.81</v>
      </c>
      <c r="BJ142" s="17">
        <v>1.79</v>
      </c>
      <c r="BK142" s="17">
        <v>2.09</v>
      </c>
      <c r="BL142" s="17">
        <v>1.19</v>
      </c>
      <c r="BM142" s="20">
        <f t="shared" si="24"/>
        <v>119.14000000000004</v>
      </c>
      <c r="BN142" s="20">
        <f t="shared" si="26"/>
        <v>133.76000000000013</v>
      </c>
      <c r="BO142" s="20">
        <f t="shared" si="26"/>
        <v>17.310000000000024</v>
      </c>
      <c r="BP142" s="20">
        <f t="shared" si="26"/>
        <v>0</v>
      </c>
      <c r="BQ142" s="20">
        <f t="shared" si="26"/>
        <v>0</v>
      </c>
      <c r="BR142" s="20">
        <f t="shared" si="26"/>
        <v>0</v>
      </c>
      <c r="BS142" s="20">
        <f t="shared" si="26"/>
        <v>0</v>
      </c>
      <c r="BT142" s="20">
        <f t="shared" si="26"/>
        <v>0</v>
      </c>
      <c r="BU142" s="20">
        <f t="shared" si="26"/>
        <v>64.639999999999944</v>
      </c>
      <c r="BV142" s="20">
        <f t="shared" si="26"/>
        <v>141.89000000000013</v>
      </c>
      <c r="BW142" s="20">
        <f t="shared" si="26"/>
        <v>165.90000000000018</v>
      </c>
      <c r="BX142" s="20">
        <f t="shared" si="26"/>
        <v>94.120000000000076</v>
      </c>
      <c r="BY142" s="17">
        <f t="shared" si="16"/>
        <v>556.31000000000051</v>
      </c>
      <c r="BZ142" s="17">
        <f t="shared" si="17"/>
        <v>27.829999999999977</v>
      </c>
      <c r="CA142" s="17">
        <f t="shared" si="18"/>
        <v>152.62</v>
      </c>
      <c r="CB142" s="17">
        <f t="shared" si="19"/>
        <v>736.76000000000056</v>
      </c>
    </row>
    <row r="143" spans="1:80" x14ac:dyDescent="0.25">
      <c r="A143" t="str">
        <f t="shared" si="22"/>
        <v>CUPC.VVW1</v>
      </c>
      <c r="B143" s="1" t="s">
        <v>153</v>
      </c>
      <c r="C143" s="1" t="s">
        <v>211</v>
      </c>
      <c r="D143" s="1" t="s">
        <v>211</v>
      </c>
      <c r="E143" s="17">
        <v>118.92000000000007</v>
      </c>
      <c r="F143" s="17">
        <v>300.14999999999964</v>
      </c>
      <c r="G143" s="17">
        <v>178.70000000000027</v>
      </c>
      <c r="H143" s="17">
        <v>3.6000000000000085</v>
      </c>
      <c r="I143" s="17">
        <v>148.88000000000011</v>
      </c>
      <c r="J143" s="17">
        <v>176.36999999999989</v>
      </c>
      <c r="K143" s="17">
        <v>47.980000000000018</v>
      </c>
      <c r="L143" s="17">
        <v>250.61999999999989</v>
      </c>
      <c r="M143" s="17">
        <v>340.64999999999964</v>
      </c>
      <c r="N143" s="17">
        <v>114.72000000000025</v>
      </c>
      <c r="O143" s="17">
        <v>182.71000000000004</v>
      </c>
      <c r="P143" s="17">
        <v>83.1400000000001</v>
      </c>
      <c r="Q143" s="20">
        <v>5.9500000000000028</v>
      </c>
      <c r="R143" s="20">
        <v>15.009999999999991</v>
      </c>
      <c r="S143" s="20">
        <v>8.9399999999999977</v>
      </c>
      <c r="T143" s="20">
        <v>0.18000000000000016</v>
      </c>
      <c r="U143" s="20">
        <v>7.4399999999999977</v>
      </c>
      <c r="V143" s="20">
        <v>8.8100000000000023</v>
      </c>
      <c r="W143" s="20">
        <v>2.3999999999999986</v>
      </c>
      <c r="X143" s="20">
        <v>12.530000000000001</v>
      </c>
      <c r="Y143" s="20">
        <v>17.03000000000003</v>
      </c>
      <c r="Z143" s="20">
        <v>5.730000000000004</v>
      </c>
      <c r="AA143" s="20">
        <v>9.1300000000000097</v>
      </c>
      <c r="AB143" s="20">
        <v>4.1600000000000037</v>
      </c>
      <c r="AC143" s="17">
        <v>32.390000000000043</v>
      </c>
      <c r="AD143" s="17">
        <v>81.029999999999973</v>
      </c>
      <c r="AE143" s="17">
        <v>47.8599999999999</v>
      </c>
      <c r="AF143" s="17">
        <v>0.96000000000000085</v>
      </c>
      <c r="AG143" s="17">
        <v>39.200000000000045</v>
      </c>
      <c r="AH143" s="17">
        <v>46.019999999999982</v>
      </c>
      <c r="AI143" s="17">
        <v>12.420000000000016</v>
      </c>
      <c r="AJ143" s="17">
        <v>64.25</v>
      </c>
      <c r="AK143" s="17">
        <v>86.520000000000209</v>
      </c>
      <c r="AL143" s="17">
        <v>28.879999999999995</v>
      </c>
      <c r="AM143" s="17">
        <v>45.57000000000005</v>
      </c>
      <c r="AN143" s="17">
        <v>20.54000000000002</v>
      </c>
      <c r="AO143" s="20">
        <f t="shared" si="23"/>
        <v>157.2600000000001</v>
      </c>
      <c r="AP143" s="20">
        <f t="shared" si="25"/>
        <v>396.1899999999996</v>
      </c>
      <c r="AQ143" s="20">
        <f t="shared" si="25"/>
        <v>235.50000000000017</v>
      </c>
      <c r="AR143" s="20">
        <f t="shared" si="25"/>
        <v>4.7400000000000091</v>
      </c>
      <c r="AS143" s="20">
        <f t="shared" si="25"/>
        <v>195.52000000000015</v>
      </c>
      <c r="AT143" s="20">
        <f t="shared" si="25"/>
        <v>231.19999999999987</v>
      </c>
      <c r="AU143" s="20">
        <f t="shared" si="25"/>
        <v>62.800000000000033</v>
      </c>
      <c r="AV143" s="20">
        <f t="shared" si="25"/>
        <v>327.39999999999986</v>
      </c>
      <c r="AW143" s="20">
        <f t="shared" si="25"/>
        <v>444.19999999999987</v>
      </c>
      <c r="AX143" s="20">
        <f t="shared" si="25"/>
        <v>149.33000000000027</v>
      </c>
      <c r="AY143" s="20">
        <f t="shared" si="25"/>
        <v>237.41000000000008</v>
      </c>
      <c r="AZ143" s="20">
        <f t="shared" si="25"/>
        <v>107.84000000000012</v>
      </c>
      <c r="BA143" s="17">
        <v>1.97</v>
      </c>
      <c r="BB143" s="17">
        <v>4.9800000000000004</v>
      </c>
      <c r="BC143" s="17">
        <v>2.97</v>
      </c>
      <c r="BD143" s="17">
        <v>0.06</v>
      </c>
      <c r="BE143" s="17">
        <v>2.4700000000000002</v>
      </c>
      <c r="BF143" s="17">
        <v>2.93</v>
      </c>
      <c r="BG143" s="17">
        <v>0.8</v>
      </c>
      <c r="BH143" s="17">
        <v>4.16</v>
      </c>
      <c r="BI143" s="17">
        <v>5.66</v>
      </c>
      <c r="BJ143" s="17">
        <v>1.9</v>
      </c>
      <c r="BK143" s="17">
        <v>3.03</v>
      </c>
      <c r="BL143" s="17">
        <v>1.38</v>
      </c>
      <c r="BM143" s="20">
        <f t="shared" si="24"/>
        <v>159.2300000000001</v>
      </c>
      <c r="BN143" s="20">
        <f t="shared" si="26"/>
        <v>401.16999999999962</v>
      </c>
      <c r="BO143" s="20">
        <f t="shared" si="26"/>
        <v>238.47000000000017</v>
      </c>
      <c r="BP143" s="20">
        <f t="shared" si="26"/>
        <v>4.8000000000000087</v>
      </c>
      <c r="BQ143" s="20">
        <f t="shared" si="26"/>
        <v>197.99000000000015</v>
      </c>
      <c r="BR143" s="20">
        <f t="shared" si="26"/>
        <v>234.12999999999988</v>
      </c>
      <c r="BS143" s="20">
        <f t="shared" si="26"/>
        <v>63.60000000000003</v>
      </c>
      <c r="BT143" s="20">
        <f t="shared" si="26"/>
        <v>331.55999999999989</v>
      </c>
      <c r="BU143" s="20">
        <f t="shared" si="26"/>
        <v>449.8599999999999</v>
      </c>
      <c r="BV143" s="20">
        <f t="shared" si="26"/>
        <v>151.23000000000027</v>
      </c>
      <c r="BW143" s="20">
        <f t="shared" si="26"/>
        <v>240.44000000000008</v>
      </c>
      <c r="BX143" s="20">
        <f t="shared" si="26"/>
        <v>109.22000000000011</v>
      </c>
      <c r="BY143" s="17">
        <f t="shared" si="16"/>
        <v>1946.4399999999998</v>
      </c>
      <c r="BZ143" s="17">
        <f t="shared" si="17"/>
        <v>97.310000000000031</v>
      </c>
      <c r="CA143" s="17">
        <f t="shared" si="18"/>
        <v>537.95000000000005</v>
      </c>
      <c r="CB143" s="17">
        <f t="shared" si="19"/>
        <v>2581.7000000000007</v>
      </c>
    </row>
    <row r="144" spans="1:80" x14ac:dyDescent="0.25">
      <c r="A144" t="str">
        <f t="shared" si="22"/>
        <v>CUPC.VVW2</v>
      </c>
      <c r="B144" s="1" t="s">
        <v>153</v>
      </c>
      <c r="C144" s="1" t="s">
        <v>212</v>
      </c>
      <c r="D144" s="1" t="s">
        <v>212</v>
      </c>
      <c r="E144" s="17">
        <v>-29.340000000000146</v>
      </c>
      <c r="F144" s="17">
        <v>-100.20000000000073</v>
      </c>
      <c r="G144" s="17">
        <v>-5.25</v>
      </c>
      <c r="H144" s="17">
        <v>-1.339999999999975</v>
      </c>
      <c r="I144" s="17">
        <v>-0.14000000000000057</v>
      </c>
      <c r="J144" s="17">
        <v>-65.480000000000473</v>
      </c>
      <c r="K144" s="17">
        <v>-15.840000000000146</v>
      </c>
      <c r="L144" s="17">
        <v>-58.3799999999992</v>
      </c>
      <c r="M144" s="17">
        <v>-79.160000000000764</v>
      </c>
      <c r="N144" s="17">
        <v>-37.429999999999382</v>
      </c>
      <c r="O144" s="17">
        <v>-141.93000000000029</v>
      </c>
      <c r="P144" s="17">
        <v>-30.210000000000036</v>
      </c>
      <c r="Q144" s="20">
        <v>-1.4699999999999989</v>
      </c>
      <c r="R144" s="20">
        <v>-5.0099999999999909</v>
      </c>
      <c r="S144" s="20">
        <v>-0.26000000000000156</v>
      </c>
      <c r="T144" s="20">
        <v>-6.9999999999999396E-2</v>
      </c>
      <c r="U144" s="20">
        <v>0</v>
      </c>
      <c r="V144" s="20">
        <v>-3.2799999999999727</v>
      </c>
      <c r="W144" s="20">
        <v>-0.79999999999999716</v>
      </c>
      <c r="X144" s="20">
        <v>-2.9199999999999875</v>
      </c>
      <c r="Y144" s="20">
        <v>-3.9599999999999795</v>
      </c>
      <c r="Z144" s="20">
        <v>-1.8799999999999955</v>
      </c>
      <c r="AA144" s="20">
        <v>-7.0900000000000318</v>
      </c>
      <c r="AB144" s="20">
        <v>-1.5100000000000051</v>
      </c>
      <c r="AC144" s="17">
        <v>-7.9900000000000091</v>
      </c>
      <c r="AD144" s="17">
        <v>-27.049999999999955</v>
      </c>
      <c r="AE144" s="17">
        <v>-1.4000000000000057</v>
      </c>
      <c r="AF144" s="17">
        <v>-0.35000000000000142</v>
      </c>
      <c r="AG144" s="17">
        <v>-4.0000000000000036E-2</v>
      </c>
      <c r="AH144" s="17">
        <v>-17.079999999999927</v>
      </c>
      <c r="AI144" s="17">
        <v>-4.089999999999975</v>
      </c>
      <c r="AJ144" s="17">
        <v>-14.970000000000027</v>
      </c>
      <c r="AK144" s="17">
        <v>-20.099999999999909</v>
      </c>
      <c r="AL144" s="17">
        <v>-9.4200000000000728</v>
      </c>
      <c r="AM144" s="17">
        <v>-35.390000000000327</v>
      </c>
      <c r="AN144" s="17">
        <v>-7.4700000000000273</v>
      </c>
      <c r="AO144" s="20">
        <f t="shared" si="23"/>
        <v>-38.800000000000153</v>
      </c>
      <c r="AP144" s="20">
        <f t="shared" si="25"/>
        <v>-132.26000000000067</v>
      </c>
      <c r="AQ144" s="20">
        <f t="shared" si="25"/>
        <v>-6.9100000000000072</v>
      </c>
      <c r="AR144" s="20">
        <f t="shared" si="25"/>
        <v>-1.7599999999999758</v>
      </c>
      <c r="AS144" s="20">
        <f t="shared" si="25"/>
        <v>-0.1800000000000006</v>
      </c>
      <c r="AT144" s="20">
        <f t="shared" si="25"/>
        <v>-85.840000000000373</v>
      </c>
      <c r="AU144" s="20">
        <f t="shared" si="25"/>
        <v>-20.730000000000118</v>
      </c>
      <c r="AV144" s="20">
        <f t="shared" si="25"/>
        <v>-76.269999999999214</v>
      </c>
      <c r="AW144" s="20">
        <f t="shared" si="25"/>
        <v>-103.22000000000065</v>
      </c>
      <c r="AX144" s="20">
        <f t="shared" si="25"/>
        <v>-48.72999999999945</v>
      </c>
      <c r="AY144" s="20">
        <f t="shared" si="25"/>
        <v>-184.41000000000065</v>
      </c>
      <c r="AZ144" s="20">
        <f t="shared" si="25"/>
        <v>-39.190000000000069</v>
      </c>
      <c r="BA144" s="17">
        <v>-0.49</v>
      </c>
      <c r="BB144" s="17">
        <v>-1.66</v>
      </c>
      <c r="BC144" s="17">
        <v>-0.09</v>
      </c>
      <c r="BD144" s="17">
        <v>-0.02</v>
      </c>
      <c r="BE144" s="17">
        <v>0</v>
      </c>
      <c r="BF144" s="17">
        <v>-1.0900000000000001</v>
      </c>
      <c r="BG144" s="17">
        <v>-0.26</v>
      </c>
      <c r="BH144" s="17">
        <v>-0.97</v>
      </c>
      <c r="BI144" s="17">
        <v>-1.31</v>
      </c>
      <c r="BJ144" s="17">
        <v>-0.62</v>
      </c>
      <c r="BK144" s="17">
        <v>-2.36</v>
      </c>
      <c r="BL144" s="17">
        <v>-0.5</v>
      </c>
      <c r="BM144" s="20">
        <f t="shared" si="24"/>
        <v>-39.290000000000155</v>
      </c>
      <c r="BN144" s="20">
        <f t="shared" si="26"/>
        <v>-133.92000000000067</v>
      </c>
      <c r="BO144" s="20">
        <f t="shared" si="26"/>
        <v>-7.0000000000000071</v>
      </c>
      <c r="BP144" s="20">
        <f t="shared" si="26"/>
        <v>-1.7799999999999758</v>
      </c>
      <c r="BQ144" s="20">
        <f t="shared" si="26"/>
        <v>-0.1800000000000006</v>
      </c>
      <c r="BR144" s="20">
        <f t="shared" si="26"/>
        <v>-86.930000000000376</v>
      </c>
      <c r="BS144" s="20">
        <f t="shared" si="26"/>
        <v>-20.990000000000119</v>
      </c>
      <c r="BT144" s="20">
        <f t="shared" si="26"/>
        <v>-77.239999999999213</v>
      </c>
      <c r="BU144" s="20">
        <f t="shared" si="26"/>
        <v>-104.53000000000065</v>
      </c>
      <c r="BV144" s="20">
        <f t="shared" si="26"/>
        <v>-49.349999999999447</v>
      </c>
      <c r="BW144" s="20">
        <f t="shared" si="26"/>
        <v>-186.77000000000066</v>
      </c>
      <c r="BX144" s="20">
        <f t="shared" si="26"/>
        <v>-39.690000000000069</v>
      </c>
      <c r="BY144" s="17">
        <f t="shared" si="16"/>
        <v>-564.70000000000118</v>
      </c>
      <c r="BZ144" s="17">
        <f t="shared" si="17"/>
        <v>-28.249999999999961</v>
      </c>
      <c r="CA144" s="17">
        <f t="shared" si="18"/>
        <v>-154.72000000000028</v>
      </c>
      <c r="CB144" s="17">
        <f t="shared" si="19"/>
        <v>-747.67000000000132</v>
      </c>
    </row>
    <row r="145" spans="1:80" x14ac:dyDescent="0.25">
      <c r="A145" t="str">
        <f t="shared" si="22"/>
        <v>WEYR.WEY1</v>
      </c>
      <c r="B145" s="1" t="s">
        <v>215</v>
      </c>
      <c r="C145" s="1" t="s">
        <v>214</v>
      </c>
      <c r="D145" s="1" t="s">
        <v>214</v>
      </c>
      <c r="E145" s="17">
        <v>0.56000000000000227</v>
      </c>
      <c r="F145" s="17">
        <v>24.619999999999891</v>
      </c>
      <c r="G145" s="17">
        <v>1.240000000000002</v>
      </c>
      <c r="H145" s="17">
        <v>28.469999999999914</v>
      </c>
      <c r="I145" s="17">
        <v>31.25</v>
      </c>
      <c r="J145" s="17">
        <v>46.130000000000109</v>
      </c>
      <c r="K145" s="17">
        <v>75.040000000000191</v>
      </c>
      <c r="L145" s="17">
        <v>122.23000000000002</v>
      </c>
      <c r="M145" s="17">
        <v>171.75000000000091</v>
      </c>
      <c r="N145" s="17">
        <v>41.190000000000055</v>
      </c>
      <c r="O145" s="17">
        <v>35.069999999999936</v>
      </c>
      <c r="P145" s="17">
        <v>77.630000000000109</v>
      </c>
      <c r="Q145" s="20">
        <v>2.0000000000000018E-2</v>
      </c>
      <c r="R145" s="20">
        <v>1.2300000000000004</v>
      </c>
      <c r="S145" s="20">
        <v>6.0000000000000053E-2</v>
      </c>
      <c r="T145" s="20">
        <v>1.4200000000000017</v>
      </c>
      <c r="U145" s="20">
        <v>1.5700000000000003</v>
      </c>
      <c r="V145" s="20">
        <v>2.2999999999999972</v>
      </c>
      <c r="W145" s="20">
        <v>3.75</v>
      </c>
      <c r="X145" s="20">
        <v>6.1099999999999852</v>
      </c>
      <c r="Y145" s="20">
        <v>8.5900000000000034</v>
      </c>
      <c r="Z145" s="20">
        <v>2.0599999999999952</v>
      </c>
      <c r="AA145" s="20">
        <v>1.75</v>
      </c>
      <c r="AB145" s="20">
        <v>3.8800000000000097</v>
      </c>
      <c r="AC145" s="17">
        <v>0.16000000000000014</v>
      </c>
      <c r="AD145" s="17">
        <v>6.6500000000000057</v>
      </c>
      <c r="AE145" s="17">
        <v>0.33000000000000007</v>
      </c>
      <c r="AF145" s="17">
        <v>7.5600000000000023</v>
      </c>
      <c r="AG145" s="17">
        <v>8.2299999999999898</v>
      </c>
      <c r="AH145" s="17">
        <v>12.03000000000003</v>
      </c>
      <c r="AI145" s="17">
        <v>19.409999999999968</v>
      </c>
      <c r="AJ145" s="17">
        <v>31.330000000000041</v>
      </c>
      <c r="AK145" s="17">
        <v>43.620000000000118</v>
      </c>
      <c r="AL145" s="17">
        <v>10.370000000000005</v>
      </c>
      <c r="AM145" s="17">
        <v>8.75</v>
      </c>
      <c r="AN145" s="17">
        <v>19.180000000000007</v>
      </c>
      <c r="AO145" s="20">
        <f t="shared" si="23"/>
        <v>0.74000000000000243</v>
      </c>
      <c r="AP145" s="20">
        <f t="shared" si="23"/>
        <v>32.499999999999901</v>
      </c>
      <c r="AQ145" s="20">
        <f t="shared" si="23"/>
        <v>1.6300000000000021</v>
      </c>
      <c r="AR145" s="20">
        <f t="shared" si="23"/>
        <v>37.449999999999918</v>
      </c>
      <c r="AS145" s="20">
        <f t="shared" si="23"/>
        <v>41.04999999999999</v>
      </c>
      <c r="AT145" s="20">
        <f t="shared" si="23"/>
        <v>60.460000000000136</v>
      </c>
      <c r="AU145" s="20">
        <f t="shared" si="23"/>
        <v>98.200000000000159</v>
      </c>
      <c r="AV145" s="20">
        <f t="shared" si="23"/>
        <v>159.67000000000004</v>
      </c>
      <c r="AW145" s="20">
        <f t="shared" si="23"/>
        <v>223.96000000000103</v>
      </c>
      <c r="AX145" s="20">
        <f t="shared" si="23"/>
        <v>53.620000000000054</v>
      </c>
      <c r="AY145" s="20">
        <f t="shared" si="23"/>
        <v>45.569999999999936</v>
      </c>
      <c r="AZ145" s="20">
        <f t="shared" si="23"/>
        <v>100.69000000000013</v>
      </c>
      <c r="BA145" s="17">
        <v>0.01</v>
      </c>
      <c r="BB145" s="17">
        <v>0.41</v>
      </c>
      <c r="BC145" s="17">
        <v>0.02</v>
      </c>
      <c r="BD145" s="17">
        <v>0.47</v>
      </c>
      <c r="BE145" s="17">
        <v>0.52</v>
      </c>
      <c r="BF145" s="17">
        <v>0.77</v>
      </c>
      <c r="BG145" s="17">
        <v>1.25</v>
      </c>
      <c r="BH145" s="17">
        <v>2.0299999999999998</v>
      </c>
      <c r="BI145" s="17">
        <v>2.85</v>
      </c>
      <c r="BJ145" s="17">
        <v>0.68</v>
      </c>
      <c r="BK145" s="17">
        <v>0.57999999999999996</v>
      </c>
      <c r="BL145" s="17">
        <v>1.29</v>
      </c>
      <c r="BM145" s="20">
        <f t="shared" si="24"/>
        <v>0.75000000000000244</v>
      </c>
      <c r="BN145" s="20">
        <f t="shared" si="24"/>
        <v>32.909999999999897</v>
      </c>
      <c r="BO145" s="20">
        <f t="shared" si="24"/>
        <v>1.6500000000000021</v>
      </c>
      <c r="BP145" s="20">
        <f t="shared" si="24"/>
        <v>37.919999999999916</v>
      </c>
      <c r="BQ145" s="20">
        <f t="shared" si="24"/>
        <v>41.569999999999993</v>
      </c>
      <c r="BR145" s="20">
        <f t="shared" si="24"/>
        <v>61.230000000000139</v>
      </c>
      <c r="BS145" s="20">
        <f t="shared" si="24"/>
        <v>99.450000000000159</v>
      </c>
      <c r="BT145" s="20">
        <f t="shared" si="24"/>
        <v>161.70000000000005</v>
      </c>
      <c r="BU145" s="20">
        <f t="shared" si="24"/>
        <v>226.81000000000103</v>
      </c>
      <c r="BV145" s="20">
        <f t="shared" si="24"/>
        <v>54.300000000000054</v>
      </c>
      <c r="BW145" s="20">
        <f t="shared" si="24"/>
        <v>46.149999999999935</v>
      </c>
      <c r="BX145" s="20">
        <f t="shared" si="24"/>
        <v>101.98000000000013</v>
      </c>
      <c r="BY145" s="17">
        <f t="shared" ref="BY145" si="56">SUM(E145:P145)</f>
        <v>655.1800000000012</v>
      </c>
      <c r="BZ145" s="17">
        <f t="shared" ref="BZ145" si="57">SUM(Q145:AB145)</f>
        <v>32.739999999999995</v>
      </c>
      <c r="CA145" s="17">
        <f t="shared" ref="CA145" si="58">SUM(AC145:AN145,BA145:BL145)</f>
        <v>178.5000000000002</v>
      </c>
      <c r="CB145" s="17">
        <f t="shared" ref="CB145" si="59">SUM(BM145:BX145)</f>
        <v>866.42000000000132</v>
      </c>
    </row>
    <row r="147" spans="1:80" x14ac:dyDescent="0.25">
      <c r="A147" t="s">
        <v>637</v>
      </c>
    </row>
    <row r="148" spans="1:80" x14ac:dyDescent="0.25">
      <c r="A148" t="s">
        <v>643</v>
      </c>
    </row>
    <row r="149" spans="1:80" x14ac:dyDescent="0.25">
      <c r="A149" t="s">
        <v>638</v>
      </c>
    </row>
    <row r="150" spans="1:80" x14ac:dyDescent="0.25">
      <c r="A150" t="s">
        <v>639</v>
      </c>
    </row>
    <row r="151" spans="1:80" s="1" customFormat="1" x14ac:dyDescent="0.25">
      <c r="A151" t="s">
        <v>640</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7"/>
      <c r="AD151" s="17"/>
      <c r="AE151" s="17"/>
      <c r="AF151" s="17"/>
      <c r="AG151" s="17"/>
      <c r="AH151" s="17"/>
      <c r="AI151" s="17"/>
      <c r="AJ151" s="17"/>
      <c r="AK151" s="17"/>
      <c r="AL151" s="17"/>
      <c r="AM151" s="17"/>
      <c r="AN151" s="17"/>
      <c r="AO151" s="16"/>
      <c r="AP151" s="16"/>
      <c r="AQ151" s="16"/>
      <c r="AR151" s="16"/>
      <c r="AS151" s="16"/>
      <c r="AT151" s="16"/>
      <c r="AU151" s="16"/>
      <c r="AV151" s="16"/>
      <c r="AW151" s="16"/>
      <c r="AX151" s="16"/>
      <c r="AY151" s="16"/>
      <c r="AZ151" s="16"/>
      <c r="BA151" s="17"/>
      <c r="BB151" s="17"/>
      <c r="BC151" s="17"/>
      <c r="BD151" s="17"/>
      <c r="BE151" s="17"/>
      <c r="BF151" s="17"/>
      <c r="BG151" s="17"/>
      <c r="BH151" s="17"/>
      <c r="BI151" s="17"/>
      <c r="BJ151" s="17"/>
      <c r="BK151" s="17"/>
      <c r="BL151" s="17"/>
      <c r="BM151" s="16"/>
      <c r="BN151" s="16"/>
      <c r="BO151" s="16"/>
      <c r="BP151" s="16"/>
      <c r="BQ151" s="16"/>
      <c r="BR151" s="16"/>
      <c r="BS151" s="16"/>
      <c r="BT151" s="16"/>
      <c r="BU151" s="16"/>
      <c r="BV151" s="16"/>
      <c r="BW151" s="16"/>
      <c r="BX151" s="16"/>
      <c r="BY151" s="17"/>
      <c r="BZ151" s="17"/>
      <c r="CA151" s="17"/>
      <c r="CB151" s="17"/>
    </row>
    <row r="152" spans="1:80" s="1" customFormat="1" x14ac:dyDescent="0.25">
      <c r="A152" t="s">
        <v>641</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7"/>
      <c r="AD152" s="17"/>
      <c r="AE152" s="17"/>
      <c r="AF152" s="17"/>
      <c r="AG152" s="17"/>
      <c r="AH152" s="17"/>
      <c r="AI152" s="17"/>
      <c r="AJ152" s="17"/>
      <c r="AK152" s="17"/>
      <c r="AL152" s="17"/>
      <c r="AM152" s="17"/>
      <c r="AN152" s="17"/>
      <c r="AO152" s="16"/>
      <c r="AP152" s="16"/>
      <c r="AQ152" s="16"/>
      <c r="AR152" s="16"/>
      <c r="AS152" s="16"/>
      <c r="AT152" s="16"/>
      <c r="AU152" s="16"/>
      <c r="AV152" s="16"/>
      <c r="AW152" s="16"/>
      <c r="AX152" s="16"/>
      <c r="AY152" s="16"/>
      <c r="AZ152" s="16"/>
      <c r="BA152" s="17"/>
      <c r="BB152" s="17"/>
      <c r="BC152" s="17"/>
      <c r="BD152" s="17"/>
      <c r="BE152" s="17"/>
      <c r="BF152" s="17"/>
      <c r="BG152" s="17"/>
      <c r="BH152" s="17"/>
      <c r="BI152" s="17"/>
      <c r="BJ152" s="17"/>
      <c r="BK152" s="17"/>
      <c r="BL152" s="17"/>
      <c r="BM152" s="16"/>
      <c r="BN152" s="16"/>
      <c r="BO152" s="16"/>
      <c r="BP152" s="16"/>
      <c r="BQ152" s="16"/>
      <c r="BR152" s="16"/>
      <c r="BS152" s="16"/>
      <c r="BT152" s="16"/>
      <c r="BU152" s="16"/>
      <c r="BV152" s="16"/>
      <c r="BW152" s="16"/>
      <c r="BX152" s="16"/>
      <c r="BY152" s="17"/>
      <c r="BZ152" s="17"/>
      <c r="CA152" s="17"/>
      <c r="CB152" s="17"/>
    </row>
    <row r="153" spans="1:80" s="1" customFormat="1" x14ac:dyDescent="0.25">
      <c r="A153" t="s">
        <v>642</v>
      </c>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7"/>
      <c r="AD153" s="17"/>
      <c r="AE153" s="17"/>
      <c r="AF153" s="17"/>
      <c r="AG153" s="17"/>
      <c r="AH153" s="17"/>
      <c r="AI153" s="17"/>
      <c r="AJ153" s="17"/>
      <c r="AK153" s="17"/>
      <c r="AL153" s="17"/>
      <c r="AM153" s="17"/>
      <c r="AN153" s="17"/>
      <c r="AO153" s="16"/>
      <c r="AP153" s="16"/>
      <c r="AQ153" s="16"/>
      <c r="AR153" s="16"/>
      <c r="AS153" s="16"/>
      <c r="AT153" s="16"/>
      <c r="AU153" s="16"/>
      <c r="AV153" s="16"/>
      <c r="AW153" s="16"/>
      <c r="AX153" s="16"/>
      <c r="AY153" s="16"/>
      <c r="AZ153" s="16"/>
      <c r="BA153" s="17"/>
      <c r="BB153" s="17"/>
      <c r="BC153" s="17"/>
      <c r="BD153" s="17"/>
      <c r="BE153" s="17"/>
      <c r="BF153" s="17"/>
      <c r="BG153" s="17"/>
      <c r="BH153" s="17"/>
      <c r="BI153" s="17"/>
      <c r="BJ153" s="17"/>
      <c r="BK153" s="17"/>
      <c r="BL153" s="17"/>
      <c r="BM153" s="16"/>
      <c r="BN153" s="16"/>
      <c r="BO153" s="16"/>
      <c r="BP153" s="16"/>
      <c r="BQ153" s="16"/>
      <c r="BR153" s="16"/>
      <c r="BS153" s="16"/>
      <c r="BT153" s="16"/>
      <c r="BU153" s="16"/>
      <c r="BV153" s="16"/>
      <c r="BW153" s="16"/>
      <c r="BX153" s="16"/>
      <c r="BY153" s="17"/>
      <c r="BZ153" s="17"/>
      <c r="CA153" s="17"/>
      <c r="CB153"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92AF-7A4F-4ADD-8FC2-CF7EA9EF8AD0}">
  <dimension ref="A1:CB138"/>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857</v>
      </c>
    </row>
    <row r="2" spans="1:80" x14ac:dyDescent="0.25">
      <c r="A2" s="2" t="s">
        <v>859</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858</v>
      </c>
      <c r="BZ2" s="21" t="s">
        <v>858</v>
      </c>
      <c r="CA2" s="21" t="s">
        <v>858</v>
      </c>
      <c r="CB2" s="21" t="s">
        <v>858</v>
      </c>
    </row>
    <row r="3" spans="1:80" x14ac:dyDescent="0.25">
      <c r="E3" s="22" t="s">
        <v>798</v>
      </c>
      <c r="F3" s="23"/>
      <c r="G3" s="23"/>
      <c r="H3" s="23"/>
      <c r="I3" s="23"/>
      <c r="J3" s="23"/>
      <c r="K3" s="23"/>
      <c r="L3" s="23"/>
      <c r="M3" s="23"/>
      <c r="N3" s="23"/>
      <c r="O3" s="42">
        <f>SUM(E5:P130)</f>
        <v>215703.70999999906</v>
      </c>
      <c r="P3" s="43"/>
      <c r="Q3" s="24" t="s">
        <v>801</v>
      </c>
      <c r="R3" s="25"/>
      <c r="S3" s="25"/>
      <c r="T3" s="25"/>
      <c r="U3" s="25"/>
      <c r="V3" s="25"/>
      <c r="W3" s="25"/>
      <c r="X3" s="25"/>
      <c r="Y3" s="25"/>
      <c r="Z3" s="25"/>
      <c r="AA3" s="44">
        <f>SUM(Q5:AB130)</f>
        <v>10785.23</v>
      </c>
      <c r="AB3" s="45"/>
      <c r="AC3" s="15">
        <v>0.24480717119544868</v>
      </c>
      <c r="AD3" s="15">
        <v>0.24247793622277111</v>
      </c>
      <c r="AE3" s="15">
        <v>0.24029897447413723</v>
      </c>
      <c r="AF3" s="15">
        <v>0.23796973950145964</v>
      </c>
      <c r="AG3" s="15">
        <v>0.23571564114080387</v>
      </c>
      <c r="AH3" s="15">
        <v>0.23338640616812628</v>
      </c>
      <c r="AI3" s="15">
        <v>0.23113230780747054</v>
      </c>
      <c r="AJ3" s="15">
        <v>0.22880307283479295</v>
      </c>
      <c r="AK3" s="15">
        <v>0.22647383786211536</v>
      </c>
      <c r="AL3" s="15">
        <v>0.22421973950145963</v>
      </c>
      <c r="AM3" s="15">
        <v>0.22189050452878201</v>
      </c>
      <c r="AN3" s="15">
        <v>0.2196364061681263</v>
      </c>
      <c r="AO3" s="24" t="s">
        <v>806</v>
      </c>
      <c r="AP3" s="25"/>
      <c r="AQ3" s="25"/>
      <c r="AR3" s="25"/>
      <c r="AS3" s="25"/>
      <c r="AT3" s="25"/>
      <c r="AU3" s="25"/>
      <c r="AV3" s="25"/>
      <c r="AW3" s="25"/>
      <c r="AX3" s="25"/>
      <c r="AY3" s="44">
        <f>SUM(AO5:AZ130)</f>
        <v>276137.08999999904</v>
      </c>
      <c r="AZ3" s="45"/>
      <c r="BA3" s="15">
        <v>1.66027397260274E-2</v>
      </c>
      <c r="BB3" s="15">
        <v>1.66027397260274E-2</v>
      </c>
      <c r="BC3" s="15">
        <v>1.66027397260274E-2</v>
      </c>
      <c r="BD3" s="15">
        <v>1.66027397260274E-2</v>
      </c>
      <c r="BE3" s="15">
        <v>1.66027397260274E-2</v>
      </c>
      <c r="BF3" s="15">
        <v>1.66027397260274E-2</v>
      </c>
      <c r="BG3" s="15">
        <v>1.66027397260274E-2</v>
      </c>
      <c r="BH3" s="15">
        <v>1.66027397260274E-2</v>
      </c>
      <c r="BI3" s="15">
        <v>1.66027397260274E-2</v>
      </c>
      <c r="BJ3" s="15">
        <v>1.66027397260274E-2</v>
      </c>
      <c r="BK3" s="15">
        <v>1.66027397260274E-2</v>
      </c>
      <c r="BL3" s="15">
        <v>1.66027397260274E-2</v>
      </c>
      <c r="BM3" s="24" t="s">
        <v>813</v>
      </c>
      <c r="BN3" s="25"/>
      <c r="BO3" s="25"/>
      <c r="BP3" s="25"/>
      <c r="BQ3" s="25"/>
      <c r="BR3" s="25"/>
      <c r="BS3" s="25"/>
      <c r="BT3" s="25"/>
      <c r="BU3" s="25"/>
      <c r="BV3" s="25"/>
      <c r="BW3" s="44">
        <f>SUM(BM5:BX130)</f>
        <v>279718.4599999995</v>
      </c>
      <c r="BX3" s="45"/>
      <c r="BY3" s="26" t="s">
        <v>634</v>
      </c>
      <c r="BZ3" s="26" t="s">
        <v>644</v>
      </c>
      <c r="CA3" s="26" t="s">
        <v>635</v>
      </c>
      <c r="CB3" s="26" t="s">
        <v>633</v>
      </c>
    </row>
    <row r="4" spans="1:80" x14ac:dyDescent="0.25">
      <c r="A4" s="3" t="s">
        <v>216</v>
      </c>
      <c r="B4" s="4" t="s">
        <v>0</v>
      </c>
      <c r="C4" s="4" t="s">
        <v>1</v>
      </c>
      <c r="D4" s="4" t="s">
        <v>2</v>
      </c>
      <c r="E4" s="13">
        <v>40909</v>
      </c>
      <c r="F4" s="13">
        <v>40940</v>
      </c>
      <c r="G4" s="13">
        <v>40969</v>
      </c>
      <c r="H4" s="13">
        <v>41000</v>
      </c>
      <c r="I4" s="13">
        <v>41030</v>
      </c>
      <c r="J4" s="13">
        <v>41061</v>
      </c>
      <c r="K4" s="13">
        <v>41091</v>
      </c>
      <c r="L4" s="13">
        <v>41122</v>
      </c>
      <c r="M4" s="13">
        <v>41153</v>
      </c>
      <c r="N4" s="13">
        <v>41183</v>
      </c>
      <c r="O4" s="13">
        <v>41214</v>
      </c>
      <c r="P4" s="13">
        <v>41244</v>
      </c>
      <c r="Q4" s="14">
        <v>40909</v>
      </c>
      <c r="R4" s="14">
        <v>40940</v>
      </c>
      <c r="S4" s="14">
        <v>40969</v>
      </c>
      <c r="T4" s="14">
        <v>41000</v>
      </c>
      <c r="U4" s="14">
        <v>41030</v>
      </c>
      <c r="V4" s="14">
        <v>41061</v>
      </c>
      <c r="W4" s="14">
        <v>41091</v>
      </c>
      <c r="X4" s="14">
        <v>41122</v>
      </c>
      <c r="Y4" s="14">
        <v>41153</v>
      </c>
      <c r="Z4" s="14">
        <v>41183</v>
      </c>
      <c r="AA4" s="14">
        <v>41214</v>
      </c>
      <c r="AB4" s="14">
        <v>41244</v>
      </c>
      <c r="AC4" s="13">
        <v>40909</v>
      </c>
      <c r="AD4" s="13">
        <v>40940</v>
      </c>
      <c r="AE4" s="13">
        <v>40969</v>
      </c>
      <c r="AF4" s="13">
        <v>41000</v>
      </c>
      <c r="AG4" s="13">
        <v>41030</v>
      </c>
      <c r="AH4" s="13">
        <v>41061</v>
      </c>
      <c r="AI4" s="13">
        <v>41091</v>
      </c>
      <c r="AJ4" s="13">
        <v>41122</v>
      </c>
      <c r="AK4" s="13">
        <v>41153</v>
      </c>
      <c r="AL4" s="13">
        <v>41183</v>
      </c>
      <c r="AM4" s="13">
        <v>41214</v>
      </c>
      <c r="AN4" s="13">
        <v>41244</v>
      </c>
      <c r="AO4" s="14">
        <v>40909</v>
      </c>
      <c r="AP4" s="14">
        <v>40940</v>
      </c>
      <c r="AQ4" s="14">
        <v>40969</v>
      </c>
      <c r="AR4" s="14">
        <v>41000</v>
      </c>
      <c r="AS4" s="14">
        <v>41030</v>
      </c>
      <c r="AT4" s="14">
        <v>41061</v>
      </c>
      <c r="AU4" s="14">
        <v>41091</v>
      </c>
      <c r="AV4" s="14">
        <v>41122</v>
      </c>
      <c r="AW4" s="14">
        <v>41153</v>
      </c>
      <c r="AX4" s="14">
        <v>41183</v>
      </c>
      <c r="AY4" s="14">
        <v>41214</v>
      </c>
      <c r="AZ4" s="14">
        <v>41244</v>
      </c>
      <c r="BA4" s="13">
        <v>40909</v>
      </c>
      <c r="BB4" s="13">
        <v>40940</v>
      </c>
      <c r="BC4" s="13">
        <v>40969</v>
      </c>
      <c r="BD4" s="13">
        <v>41000</v>
      </c>
      <c r="BE4" s="13">
        <v>41030</v>
      </c>
      <c r="BF4" s="13">
        <v>41061</v>
      </c>
      <c r="BG4" s="13">
        <v>41091</v>
      </c>
      <c r="BH4" s="13">
        <v>41122</v>
      </c>
      <c r="BI4" s="13">
        <v>41153</v>
      </c>
      <c r="BJ4" s="13">
        <v>41183</v>
      </c>
      <c r="BK4" s="13">
        <v>41214</v>
      </c>
      <c r="BL4" s="13">
        <v>41244</v>
      </c>
      <c r="BM4" s="14">
        <v>40909</v>
      </c>
      <c r="BN4" s="14">
        <v>40940</v>
      </c>
      <c r="BO4" s="14">
        <v>40969</v>
      </c>
      <c r="BP4" s="14">
        <v>41000</v>
      </c>
      <c r="BQ4" s="14">
        <v>41030</v>
      </c>
      <c r="BR4" s="14">
        <v>41061</v>
      </c>
      <c r="BS4" s="14">
        <v>41091</v>
      </c>
      <c r="BT4" s="14">
        <v>41122</v>
      </c>
      <c r="BU4" s="14">
        <v>41153</v>
      </c>
      <c r="BV4" s="14">
        <v>41183</v>
      </c>
      <c r="BW4" s="14">
        <v>41214</v>
      </c>
      <c r="BX4" s="14">
        <v>41244</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0</v>
      </c>
      <c r="F5" s="17">
        <v>-0.92999999999999972</v>
      </c>
      <c r="G5" s="17">
        <v>-1.2899999999999991</v>
      </c>
      <c r="H5" s="17">
        <v>-0.2400000000000011</v>
      </c>
      <c r="I5" s="17">
        <v>-5.0000000000000044E-2</v>
      </c>
      <c r="J5" s="17">
        <v>-2.0799999999999983</v>
      </c>
      <c r="K5" s="17">
        <v>0</v>
      </c>
      <c r="L5" s="17">
        <v>0</v>
      </c>
      <c r="M5" s="17">
        <v>0</v>
      </c>
      <c r="N5" s="17">
        <v>-1.120000000000001</v>
      </c>
      <c r="O5" s="17">
        <v>-0.86000000000000121</v>
      </c>
      <c r="P5" s="17">
        <v>-0.79000000000000092</v>
      </c>
      <c r="Q5" s="20">
        <v>0</v>
      </c>
      <c r="R5" s="20">
        <v>-5.0000000000000044E-2</v>
      </c>
      <c r="S5" s="20">
        <v>-6.0000000000000053E-2</v>
      </c>
      <c r="T5" s="20">
        <v>-9.9999999999999811E-3</v>
      </c>
      <c r="U5" s="20">
        <v>-1.0000000000000002E-2</v>
      </c>
      <c r="V5" s="20">
        <v>-0.10000000000000009</v>
      </c>
      <c r="W5" s="20">
        <v>0</v>
      </c>
      <c r="X5" s="20">
        <v>0</v>
      </c>
      <c r="Y5" s="20">
        <v>0</v>
      </c>
      <c r="Z5" s="20">
        <v>-5.9999999999999942E-2</v>
      </c>
      <c r="AA5" s="20">
        <v>-5.0000000000000044E-2</v>
      </c>
      <c r="AB5" s="20">
        <v>-4.0000000000000036E-2</v>
      </c>
      <c r="AC5" s="17">
        <v>0</v>
      </c>
      <c r="AD5" s="17">
        <v>-0.22999999999999998</v>
      </c>
      <c r="AE5" s="17">
        <v>-0.30999999999999961</v>
      </c>
      <c r="AF5" s="17">
        <v>-5.9999999999999942E-2</v>
      </c>
      <c r="AG5" s="17">
        <v>-1.0000000000000009E-2</v>
      </c>
      <c r="AH5" s="17">
        <v>-0.48000000000000043</v>
      </c>
      <c r="AI5" s="17">
        <v>0</v>
      </c>
      <c r="AJ5" s="17">
        <v>0</v>
      </c>
      <c r="AK5" s="17">
        <v>0</v>
      </c>
      <c r="AL5" s="17">
        <v>-0.25</v>
      </c>
      <c r="AM5" s="17">
        <v>-0.18999999999999995</v>
      </c>
      <c r="AN5" s="17">
        <v>-0.16999999999999993</v>
      </c>
      <c r="AO5" s="20">
        <f t="shared" ref="AO5:AZ22" si="1">E5+Q5+AC5</f>
        <v>0</v>
      </c>
      <c r="AP5" s="20">
        <f t="shared" si="1"/>
        <v>-1.2099999999999997</v>
      </c>
      <c r="AQ5" s="20">
        <f t="shared" si="1"/>
        <v>-1.6599999999999988</v>
      </c>
      <c r="AR5" s="20">
        <f t="shared" si="1"/>
        <v>-0.31000000000000105</v>
      </c>
      <c r="AS5" s="20">
        <f t="shared" si="1"/>
        <v>-7.0000000000000062E-2</v>
      </c>
      <c r="AT5" s="20">
        <f t="shared" si="1"/>
        <v>-2.6599999999999988</v>
      </c>
      <c r="AU5" s="20">
        <f t="shared" si="1"/>
        <v>0</v>
      </c>
      <c r="AV5" s="20">
        <f t="shared" si="1"/>
        <v>0</v>
      </c>
      <c r="AW5" s="20">
        <f t="shared" si="1"/>
        <v>0</v>
      </c>
      <c r="AX5" s="20">
        <f t="shared" si="1"/>
        <v>-1.430000000000001</v>
      </c>
      <c r="AY5" s="20">
        <f t="shared" si="1"/>
        <v>-1.1000000000000012</v>
      </c>
      <c r="AZ5" s="20">
        <f t="shared" si="1"/>
        <v>-1.0000000000000009</v>
      </c>
      <c r="BA5" s="17">
        <v>0</v>
      </c>
      <c r="BB5" s="17">
        <v>-0.02</v>
      </c>
      <c r="BC5" s="17">
        <v>-0.02</v>
      </c>
      <c r="BD5" s="17">
        <v>0</v>
      </c>
      <c r="BE5" s="17">
        <v>0</v>
      </c>
      <c r="BF5" s="17">
        <v>-0.03</v>
      </c>
      <c r="BG5" s="17">
        <v>0</v>
      </c>
      <c r="BH5" s="17">
        <v>0</v>
      </c>
      <c r="BI5" s="17">
        <v>0</v>
      </c>
      <c r="BJ5" s="17">
        <v>-0.02</v>
      </c>
      <c r="BK5" s="17">
        <v>-0.01</v>
      </c>
      <c r="BL5" s="17">
        <v>-0.01</v>
      </c>
      <c r="BM5" s="20">
        <f t="shared" ref="BM5:BX22" si="2">AO5+BA5</f>
        <v>0</v>
      </c>
      <c r="BN5" s="20">
        <f t="shared" si="2"/>
        <v>-1.2299999999999998</v>
      </c>
      <c r="BO5" s="20">
        <f t="shared" si="2"/>
        <v>-1.6799999999999988</v>
      </c>
      <c r="BP5" s="20">
        <f t="shared" si="2"/>
        <v>-0.31000000000000105</v>
      </c>
      <c r="BQ5" s="20">
        <f t="shared" si="2"/>
        <v>-7.0000000000000062E-2</v>
      </c>
      <c r="BR5" s="20">
        <f t="shared" si="2"/>
        <v>-2.6899999999999986</v>
      </c>
      <c r="BS5" s="20">
        <f t="shared" si="2"/>
        <v>0</v>
      </c>
      <c r="BT5" s="20">
        <f t="shared" si="2"/>
        <v>0</v>
      </c>
      <c r="BU5" s="20">
        <f t="shared" si="2"/>
        <v>0</v>
      </c>
      <c r="BV5" s="20">
        <f t="shared" si="2"/>
        <v>-1.4500000000000011</v>
      </c>
      <c r="BW5" s="20">
        <f t="shared" si="2"/>
        <v>-1.1100000000000012</v>
      </c>
      <c r="BX5" s="20">
        <f t="shared" si="2"/>
        <v>-1.0100000000000009</v>
      </c>
      <c r="BY5" s="17">
        <f t="shared" ref="BY5:BY68" si="3">SUM(E5:P5)</f>
        <v>-7.3600000000000012</v>
      </c>
      <c r="BZ5" s="17">
        <f t="shared" ref="BZ5:BZ68" si="4">SUM(Q5:AB5)</f>
        <v>-0.38000000000000023</v>
      </c>
      <c r="CA5" s="17">
        <f>SUM(AC5:AN5,BA5:BL5)</f>
        <v>-1.8099999999999998</v>
      </c>
      <c r="CB5" s="17">
        <f>SUM(BM5:BX5)</f>
        <v>-9.5500000000000007</v>
      </c>
    </row>
    <row r="6" spans="1:80" x14ac:dyDescent="0.25">
      <c r="A6" t="str">
        <f t="shared" si="0"/>
        <v>UNCA.0000006711</v>
      </c>
      <c r="B6" s="1" t="s">
        <v>3</v>
      </c>
      <c r="C6" s="1" t="s">
        <v>5</v>
      </c>
      <c r="D6" s="1" t="s">
        <v>5</v>
      </c>
      <c r="E6" s="17">
        <v>0</v>
      </c>
      <c r="F6" s="17">
        <v>0</v>
      </c>
      <c r="G6" s="17">
        <v>0</v>
      </c>
      <c r="H6" s="17">
        <v>-13.590000000000011</v>
      </c>
      <c r="I6" s="17">
        <v>-32.679999999999993</v>
      </c>
      <c r="J6" s="17">
        <v>-9.2700000000000031</v>
      </c>
      <c r="K6" s="17">
        <v>-9.6199999999999903</v>
      </c>
      <c r="L6" s="17">
        <v>-9.2000000000000028</v>
      </c>
      <c r="M6" s="17">
        <v>-157.02999999999997</v>
      </c>
      <c r="N6" s="17">
        <v>-27.210000000000022</v>
      </c>
      <c r="O6" s="17">
        <v>0</v>
      </c>
      <c r="P6" s="17">
        <v>0</v>
      </c>
      <c r="Q6" s="20">
        <v>0</v>
      </c>
      <c r="R6" s="20">
        <v>0</v>
      </c>
      <c r="S6" s="20">
        <v>0</v>
      </c>
      <c r="T6" s="20">
        <v>-0.67999999999999972</v>
      </c>
      <c r="U6" s="20">
        <v>-1.6400000000000006</v>
      </c>
      <c r="V6" s="20">
        <v>-0.45999999999999996</v>
      </c>
      <c r="W6" s="20">
        <v>-0.47999999999999976</v>
      </c>
      <c r="X6" s="20">
        <v>-0.45999999999999996</v>
      </c>
      <c r="Y6" s="20">
        <v>-7.8500000000000014</v>
      </c>
      <c r="Z6" s="20">
        <v>-1.3600000000000003</v>
      </c>
      <c r="AA6" s="20">
        <v>0</v>
      </c>
      <c r="AB6" s="20">
        <v>0</v>
      </c>
      <c r="AC6" s="17">
        <v>0</v>
      </c>
      <c r="AD6" s="17">
        <v>0</v>
      </c>
      <c r="AE6" s="17">
        <v>0</v>
      </c>
      <c r="AF6" s="17">
        <v>-3.24</v>
      </c>
      <c r="AG6" s="17">
        <v>-7.6999999999999957</v>
      </c>
      <c r="AH6" s="17">
        <v>-2.16</v>
      </c>
      <c r="AI6" s="17">
        <v>-2.2200000000000006</v>
      </c>
      <c r="AJ6" s="17">
        <v>-2.0999999999999996</v>
      </c>
      <c r="AK6" s="17">
        <v>-35.569999999999993</v>
      </c>
      <c r="AL6" s="17">
        <v>-6.1000000000000014</v>
      </c>
      <c r="AM6" s="17">
        <v>0</v>
      </c>
      <c r="AN6" s="17">
        <v>0</v>
      </c>
      <c r="AO6" s="20">
        <f t="shared" si="1"/>
        <v>0</v>
      </c>
      <c r="AP6" s="20">
        <f t="shared" si="1"/>
        <v>0</v>
      </c>
      <c r="AQ6" s="20">
        <f t="shared" si="1"/>
        <v>0</v>
      </c>
      <c r="AR6" s="20">
        <f t="shared" si="1"/>
        <v>-17.510000000000012</v>
      </c>
      <c r="AS6" s="20">
        <f t="shared" si="1"/>
        <v>-42.019999999999989</v>
      </c>
      <c r="AT6" s="20">
        <f t="shared" si="1"/>
        <v>-11.890000000000004</v>
      </c>
      <c r="AU6" s="20">
        <f t="shared" si="1"/>
        <v>-12.319999999999991</v>
      </c>
      <c r="AV6" s="20">
        <f t="shared" si="1"/>
        <v>-11.760000000000003</v>
      </c>
      <c r="AW6" s="20">
        <f t="shared" si="1"/>
        <v>-200.44999999999996</v>
      </c>
      <c r="AX6" s="20">
        <f t="shared" si="1"/>
        <v>-34.670000000000023</v>
      </c>
      <c r="AY6" s="20">
        <f t="shared" si="1"/>
        <v>0</v>
      </c>
      <c r="AZ6" s="20">
        <f t="shared" si="1"/>
        <v>0</v>
      </c>
      <c r="BA6" s="17">
        <v>0</v>
      </c>
      <c r="BB6" s="17">
        <v>0</v>
      </c>
      <c r="BC6" s="17">
        <v>0</v>
      </c>
      <c r="BD6" s="17">
        <v>-0.23</v>
      </c>
      <c r="BE6" s="17">
        <v>-0.54</v>
      </c>
      <c r="BF6" s="17">
        <v>-0.15</v>
      </c>
      <c r="BG6" s="17">
        <v>-0.16</v>
      </c>
      <c r="BH6" s="17">
        <v>-0.15</v>
      </c>
      <c r="BI6" s="17">
        <v>-2.61</v>
      </c>
      <c r="BJ6" s="17">
        <v>-0.45</v>
      </c>
      <c r="BK6" s="17">
        <v>0</v>
      </c>
      <c r="BL6" s="17">
        <v>0</v>
      </c>
      <c r="BM6" s="20">
        <f t="shared" si="2"/>
        <v>0</v>
      </c>
      <c r="BN6" s="20">
        <f t="shared" si="2"/>
        <v>0</v>
      </c>
      <c r="BO6" s="20">
        <f t="shared" si="2"/>
        <v>0</v>
      </c>
      <c r="BP6" s="20">
        <f t="shared" si="2"/>
        <v>-17.740000000000013</v>
      </c>
      <c r="BQ6" s="20">
        <f t="shared" si="2"/>
        <v>-42.559999999999988</v>
      </c>
      <c r="BR6" s="20">
        <f t="shared" si="2"/>
        <v>-12.040000000000004</v>
      </c>
      <c r="BS6" s="20">
        <f t="shared" si="2"/>
        <v>-12.479999999999992</v>
      </c>
      <c r="BT6" s="20">
        <f t="shared" si="2"/>
        <v>-11.910000000000004</v>
      </c>
      <c r="BU6" s="20">
        <f t="shared" si="2"/>
        <v>-203.05999999999997</v>
      </c>
      <c r="BV6" s="20">
        <f t="shared" si="2"/>
        <v>-35.120000000000026</v>
      </c>
      <c r="BW6" s="20">
        <f t="shared" si="2"/>
        <v>0</v>
      </c>
      <c r="BX6" s="20">
        <f t="shared" si="2"/>
        <v>0</v>
      </c>
      <c r="BY6" s="17">
        <f t="shared" si="3"/>
        <v>-258.60000000000002</v>
      </c>
      <c r="BZ6" s="17">
        <f t="shared" si="4"/>
        <v>-12.93</v>
      </c>
      <c r="CA6" s="17">
        <f t="shared" ref="CA6:CA69" si="5">SUM(AC6:AN6,BA6:BL6)</f>
        <v>-63.379999999999981</v>
      </c>
      <c r="CB6" s="17">
        <f t="shared" ref="CB6:CB69" si="6">SUM(BM6:BX6)</f>
        <v>-334.90999999999997</v>
      </c>
    </row>
    <row r="7" spans="1:80" x14ac:dyDescent="0.25">
      <c r="A7" t="str">
        <f t="shared" si="0"/>
        <v>UNCA.0000022911</v>
      </c>
      <c r="B7" s="1" t="s">
        <v>3</v>
      </c>
      <c r="C7" s="1" t="s">
        <v>6</v>
      </c>
      <c r="D7" s="1" t="s">
        <v>6</v>
      </c>
      <c r="E7" s="17">
        <v>-1.4400000000000004</v>
      </c>
      <c r="F7" s="17">
        <v>-2.160000000000001</v>
      </c>
      <c r="G7" s="17">
        <v>-5.2000000000000028</v>
      </c>
      <c r="H7" s="17">
        <v>-3.04</v>
      </c>
      <c r="I7" s="17">
        <v>-0.54000000000000015</v>
      </c>
      <c r="J7" s="17">
        <v>-2.75</v>
      </c>
      <c r="K7" s="17">
        <v>0</v>
      </c>
      <c r="L7" s="17">
        <v>0</v>
      </c>
      <c r="M7" s="17">
        <v>-80.620000000000033</v>
      </c>
      <c r="N7" s="17">
        <v>-60.869999999999976</v>
      </c>
      <c r="O7" s="17">
        <v>-7.9100000000000037</v>
      </c>
      <c r="P7" s="17">
        <v>-1.8199999999999998</v>
      </c>
      <c r="Q7" s="20">
        <v>-7.0000000000000007E-2</v>
      </c>
      <c r="R7" s="20">
        <v>-0.10999999999999999</v>
      </c>
      <c r="S7" s="20">
        <v>-0.25999999999999995</v>
      </c>
      <c r="T7" s="20">
        <v>-0.14999999999999997</v>
      </c>
      <c r="U7" s="20">
        <v>-0.03</v>
      </c>
      <c r="V7" s="20">
        <v>-0.14000000000000001</v>
      </c>
      <c r="W7" s="20">
        <v>0</v>
      </c>
      <c r="X7" s="20">
        <v>0</v>
      </c>
      <c r="Y7" s="20">
        <v>-4.0299999999999994</v>
      </c>
      <c r="Z7" s="20">
        <v>-3.0399999999999991</v>
      </c>
      <c r="AA7" s="20">
        <v>-0.39</v>
      </c>
      <c r="AB7" s="20">
        <v>-8.9999999999999969E-2</v>
      </c>
      <c r="AC7" s="17">
        <v>-0.36</v>
      </c>
      <c r="AD7" s="17">
        <v>-0.52</v>
      </c>
      <c r="AE7" s="17">
        <v>-1.25</v>
      </c>
      <c r="AF7" s="17">
        <v>-0.72</v>
      </c>
      <c r="AG7" s="17">
        <v>-0.12999999999999998</v>
      </c>
      <c r="AH7" s="17">
        <v>-0.64000000000000012</v>
      </c>
      <c r="AI7" s="17">
        <v>0</v>
      </c>
      <c r="AJ7" s="17">
        <v>0</v>
      </c>
      <c r="AK7" s="17">
        <v>-18.259999999999998</v>
      </c>
      <c r="AL7" s="17">
        <v>-13.639999999999997</v>
      </c>
      <c r="AM7" s="17">
        <v>-1.7599999999999998</v>
      </c>
      <c r="AN7" s="17">
        <v>-0.4</v>
      </c>
      <c r="AO7" s="20">
        <f t="shared" si="1"/>
        <v>-1.8700000000000006</v>
      </c>
      <c r="AP7" s="20">
        <f t="shared" si="1"/>
        <v>-2.7900000000000009</v>
      </c>
      <c r="AQ7" s="20">
        <f t="shared" si="1"/>
        <v>-6.7100000000000026</v>
      </c>
      <c r="AR7" s="20">
        <f t="shared" si="1"/>
        <v>-3.91</v>
      </c>
      <c r="AS7" s="20">
        <f t="shared" si="1"/>
        <v>-0.70000000000000018</v>
      </c>
      <c r="AT7" s="20">
        <f t="shared" si="1"/>
        <v>-3.5300000000000002</v>
      </c>
      <c r="AU7" s="20">
        <f t="shared" si="1"/>
        <v>0</v>
      </c>
      <c r="AV7" s="20">
        <f t="shared" si="1"/>
        <v>0</v>
      </c>
      <c r="AW7" s="20">
        <f t="shared" si="1"/>
        <v>-102.91000000000003</v>
      </c>
      <c r="AX7" s="20">
        <f t="shared" si="1"/>
        <v>-77.549999999999969</v>
      </c>
      <c r="AY7" s="20">
        <f t="shared" si="1"/>
        <v>-10.060000000000004</v>
      </c>
      <c r="AZ7" s="20">
        <f t="shared" si="1"/>
        <v>-2.3099999999999996</v>
      </c>
      <c r="BA7" s="17">
        <v>-0.02</v>
      </c>
      <c r="BB7" s="17">
        <v>-0.04</v>
      </c>
      <c r="BC7" s="17">
        <v>-0.09</v>
      </c>
      <c r="BD7" s="17">
        <v>-0.05</v>
      </c>
      <c r="BE7" s="17">
        <v>-0.01</v>
      </c>
      <c r="BF7" s="17">
        <v>-0.05</v>
      </c>
      <c r="BG7" s="17">
        <v>0</v>
      </c>
      <c r="BH7" s="17">
        <v>0</v>
      </c>
      <c r="BI7" s="17">
        <v>-1.34</v>
      </c>
      <c r="BJ7" s="17">
        <v>-1.01</v>
      </c>
      <c r="BK7" s="17">
        <v>-0.13</v>
      </c>
      <c r="BL7" s="17">
        <v>-0.03</v>
      </c>
      <c r="BM7" s="20">
        <f t="shared" si="2"/>
        <v>-1.8900000000000006</v>
      </c>
      <c r="BN7" s="20">
        <f t="shared" si="2"/>
        <v>-2.830000000000001</v>
      </c>
      <c r="BO7" s="20">
        <f t="shared" si="2"/>
        <v>-6.8000000000000025</v>
      </c>
      <c r="BP7" s="20">
        <f t="shared" si="2"/>
        <v>-3.96</v>
      </c>
      <c r="BQ7" s="20">
        <f t="shared" si="2"/>
        <v>-0.71000000000000019</v>
      </c>
      <c r="BR7" s="20">
        <f t="shared" si="2"/>
        <v>-3.58</v>
      </c>
      <c r="BS7" s="20">
        <f t="shared" si="2"/>
        <v>0</v>
      </c>
      <c r="BT7" s="20">
        <f t="shared" si="2"/>
        <v>0</v>
      </c>
      <c r="BU7" s="20">
        <f t="shared" si="2"/>
        <v>-104.25000000000003</v>
      </c>
      <c r="BV7" s="20">
        <f t="shared" si="2"/>
        <v>-78.559999999999974</v>
      </c>
      <c r="BW7" s="20">
        <f t="shared" si="2"/>
        <v>-10.190000000000005</v>
      </c>
      <c r="BX7" s="20">
        <f t="shared" si="2"/>
        <v>-2.3399999999999994</v>
      </c>
      <c r="BY7" s="17">
        <f t="shared" si="3"/>
        <v>-166.35</v>
      </c>
      <c r="BZ7" s="17">
        <f t="shared" si="4"/>
        <v>-8.3099999999999987</v>
      </c>
      <c r="CA7" s="17">
        <f t="shared" si="5"/>
        <v>-40.449999999999996</v>
      </c>
      <c r="CB7" s="17">
        <f t="shared" si="6"/>
        <v>-215.11</v>
      </c>
    </row>
    <row r="8" spans="1:80" x14ac:dyDescent="0.25">
      <c r="A8" t="str">
        <f t="shared" si="0"/>
        <v>UNCA.0000025611</v>
      </c>
      <c r="B8" s="1" t="s">
        <v>3</v>
      </c>
      <c r="C8" s="1" t="s">
        <v>7</v>
      </c>
      <c r="D8" s="1" t="s">
        <v>7</v>
      </c>
      <c r="E8" s="17">
        <v>-0.62000000000000011</v>
      </c>
      <c r="F8" s="17">
        <v>-6.980000000000004</v>
      </c>
      <c r="G8" s="17">
        <v>-12.43</v>
      </c>
      <c r="H8" s="17">
        <v>-3.2700000000000031</v>
      </c>
      <c r="I8" s="17">
        <v>-10.399999999999991</v>
      </c>
      <c r="J8" s="17">
        <v>-214.79999999999973</v>
      </c>
      <c r="K8" s="17">
        <v>-331.4399999999996</v>
      </c>
      <c r="L8" s="17">
        <v>-317.11999999999989</v>
      </c>
      <c r="M8" s="17">
        <v>-591.56999999999971</v>
      </c>
      <c r="N8" s="17">
        <v>-520.79999999999927</v>
      </c>
      <c r="O8" s="17">
        <v>-32.5</v>
      </c>
      <c r="P8" s="17">
        <v>-73.820000000000164</v>
      </c>
      <c r="Q8" s="20">
        <v>-0.03</v>
      </c>
      <c r="R8" s="20">
        <v>-0.35000000000000009</v>
      </c>
      <c r="S8" s="20">
        <v>-0.61999999999999966</v>
      </c>
      <c r="T8" s="20">
        <v>-0.16000000000000014</v>
      </c>
      <c r="U8" s="20">
        <v>-0.51999999999999957</v>
      </c>
      <c r="V8" s="20">
        <v>-10.740000000000009</v>
      </c>
      <c r="W8" s="20">
        <v>-16.580000000000013</v>
      </c>
      <c r="X8" s="20">
        <v>-15.860000000000014</v>
      </c>
      <c r="Y8" s="20">
        <v>-29.580000000000041</v>
      </c>
      <c r="Z8" s="20">
        <v>-26.040000000000077</v>
      </c>
      <c r="AA8" s="20">
        <v>-1.620000000000001</v>
      </c>
      <c r="AB8" s="20">
        <v>-3.7000000000000028</v>
      </c>
      <c r="AC8" s="17">
        <v>-0.15000000000000002</v>
      </c>
      <c r="AD8" s="17">
        <v>-1.6900000000000013</v>
      </c>
      <c r="AE8" s="17">
        <v>-2.99</v>
      </c>
      <c r="AF8" s="17">
        <v>-0.78000000000000025</v>
      </c>
      <c r="AG8" s="17">
        <v>-2.4600000000000009</v>
      </c>
      <c r="AH8" s="17">
        <v>-50.129999999999995</v>
      </c>
      <c r="AI8" s="17">
        <v>-76.610000000000014</v>
      </c>
      <c r="AJ8" s="17">
        <v>-72.560000000000173</v>
      </c>
      <c r="AK8" s="17">
        <v>-133.98000000000002</v>
      </c>
      <c r="AL8" s="17">
        <v>-116.77999999999975</v>
      </c>
      <c r="AM8" s="17">
        <v>-7.210000000000008</v>
      </c>
      <c r="AN8" s="17">
        <v>-16.21999999999997</v>
      </c>
      <c r="AO8" s="20">
        <f t="shared" si="1"/>
        <v>-0.80000000000000016</v>
      </c>
      <c r="AP8" s="20">
        <f t="shared" si="1"/>
        <v>-9.0200000000000049</v>
      </c>
      <c r="AQ8" s="20">
        <f t="shared" si="1"/>
        <v>-16.04</v>
      </c>
      <c r="AR8" s="20">
        <f t="shared" si="1"/>
        <v>-4.2100000000000035</v>
      </c>
      <c r="AS8" s="20">
        <f t="shared" si="1"/>
        <v>-13.379999999999992</v>
      </c>
      <c r="AT8" s="20">
        <f t="shared" si="1"/>
        <v>-275.66999999999973</v>
      </c>
      <c r="AU8" s="20">
        <f t="shared" si="1"/>
        <v>-424.62999999999965</v>
      </c>
      <c r="AV8" s="20">
        <f t="shared" si="1"/>
        <v>-405.54000000000008</v>
      </c>
      <c r="AW8" s="20">
        <f t="shared" si="1"/>
        <v>-755.12999999999977</v>
      </c>
      <c r="AX8" s="20">
        <f t="shared" si="1"/>
        <v>-663.6199999999991</v>
      </c>
      <c r="AY8" s="20">
        <f t="shared" si="1"/>
        <v>-41.330000000000013</v>
      </c>
      <c r="AZ8" s="20">
        <f t="shared" si="1"/>
        <v>-93.740000000000137</v>
      </c>
      <c r="BA8" s="17">
        <v>-0.01</v>
      </c>
      <c r="BB8" s="17">
        <v>-0.12</v>
      </c>
      <c r="BC8" s="17">
        <v>-0.21</v>
      </c>
      <c r="BD8" s="17">
        <v>-0.05</v>
      </c>
      <c r="BE8" s="17">
        <v>-0.17</v>
      </c>
      <c r="BF8" s="17">
        <v>-3.57</v>
      </c>
      <c r="BG8" s="17">
        <v>-5.5</v>
      </c>
      <c r="BH8" s="17">
        <v>-5.27</v>
      </c>
      <c r="BI8" s="17">
        <v>-9.82</v>
      </c>
      <c r="BJ8" s="17">
        <v>-8.65</v>
      </c>
      <c r="BK8" s="17">
        <v>-0.54</v>
      </c>
      <c r="BL8" s="17">
        <v>-1.23</v>
      </c>
      <c r="BM8" s="20">
        <f t="shared" si="2"/>
        <v>-0.81000000000000016</v>
      </c>
      <c r="BN8" s="20">
        <f t="shared" si="2"/>
        <v>-9.1400000000000041</v>
      </c>
      <c r="BO8" s="20">
        <f t="shared" si="2"/>
        <v>-16.25</v>
      </c>
      <c r="BP8" s="20">
        <f t="shared" si="2"/>
        <v>-4.2600000000000033</v>
      </c>
      <c r="BQ8" s="20">
        <f t="shared" si="2"/>
        <v>-13.549999999999992</v>
      </c>
      <c r="BR8" s="20">
        <f t="shared" si="2"/>
        <v>-279.23999999999972</v>
      </c>
      <c r="BS8" s="20">
        <f t="shared" si="2"/>
        <v>-430.12999999999965</v>
      </c>
      <c r="BT8" s="20">
        <f t="shared" si="2"/>
        <v>-410.81000000000006</v>
      </c>
      <c r="BU8" s="20">
        <f t="shared" si="2"/>
        <v>-764.94999999999982</v>
      </c>
      <c r="BV8" s="20">
        <f t="shared" si="2"/>
        <v>-672.26999999999907</v>
      </c>
      <c r="BW8" s="20">
        <f t="shared" si="2"/>
        <v>-41.870000000000012</v>
      </c>
      <c r="BX8" s="20">
        <f t="shared" si="2"/>
        <v>-94.970000000000141</v>
      </c>
      <c r="BY8" s="17">
        <f t="shared" si="3"/>
        <v>-2115.7499999999982</v>
      </c>
      <c r="BZ8" s="17">
        <f t="shared" si="4"/>
        <v>-105.80000000000017</v>
      </c>
      <c r="CA8" s="17">
        <f t="shared" si="5"/>
        <v>-516.69999999999982</v>
      </c>
      <c r="CB8" s="17">
        <f t="shared" si="6"/>
        <v>-2738.2499999999986</v>
      </c>
    </row>
    <row r="9" spans="1:80" x14ac:dyDescent="0.25">
      <c r="A9" t="str">
        <f t="shared" si="0"/>
        <v>UNCA.0000038511</v>
      </c>
      <c r="B9" s="1" t="s">
        <v>3</v>
      </c>
      <c r="C9" s="1" t="s">
        <v>10</v>
      </c>
      <c r="D9" s="1" t="s">
        <v>10</v>
      </c>
      <c r="E9" s="17">
        <v>0</v>
      </c>
      <c r="F9" s="17">
        <v>0</v>
      </c>
      <c r="G9" s="17">
        <v>0</v>
      </c>
      <c r="H9" s="17">
        <v>0</v>
      </c>
      <c r="I9" s="17">
        <v>0</v>
      </c>
      <c r="J9" s="17">
        <v>0</v>
      </c>
      <c r="K9" s="17">
        <v>0</v>
      </c>
      <c r="L9" s="17">
        <v>0</v>
      </c>
      <c r="M9" s="17">
        <v>0</v>
      </c>
      <c r="N9" s="17">
        <v>0</v>
      </c>
      <c r="O9" s="17">
        <v>-1.0000000000000002E-2</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-0.01</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-2.0000000000000004E-2</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-2.0000000000000004E-2</v>
      </c>
      <c r="BX9" s="20">
        <f t="shared" si="2"/>
        <v>0</v>
      </c>
      <c r="BY9" s="17">
        <f t="shared" si="3"/>
        <v>-1.0000000000000002E-2</v>
      </c>
      <c r="BZ9" s="17">
        <f t="shared" si="4"/>
        <v>0</v>
      </c>
      <c r="CA9" s="17">
        <f t="shared" si="5"/>
        <v>-0.01</v>
      </c>
      <c r="CB9" s="17">
        <f t="shared" si="6"/>
        <v>-2.0000000000000004E-2</v>
      </c>
    </row>
    <row r="10" spans="1:80" x14ac:dyDescent="0.25">
      <c r="A10" t="str">
        <f t="shared" si="0"/>
        <v>UNCA.0000039611</v>
      </c>
      <c r="B10" s="1" t="s">
        <v>3</v>
      </c>
      <c r="C10" s="1" t="s">
        <v>11</v>
      </c>
      <c r="D10" s="1" t="s">
        <v>11</v>
      </c>
      <c r="E10" s="17">
        <v>-73.700000000000045</v>
      </c>
      <c r="F10" s="17">
        <v>-81.009999999999991</v>
      </c>
      <c r="G10" s="17">
        <v>-99.449999999999932</v>
      </c>
      <c r="H10" s="17">
        <v>-50.420000000000016</v>
      </c>
      <c r="I10" s="17">
        <v>-94.569999999999936</v>
      </c>
      <c r="J10" s="17">
        <v>-119.07999999999993</v>
      </c>
      <c r="K10" s="17">
        <v>-40.759999999999991</v>
      </c>
      <c r="L10" s="17">
        <v>-110.79999999999995</v>
      </c>
      <c r="M10" s="17">
        <v>-83.020000000000209</v>
      </c>
      <c r="N10" s="17">
        <v>-140.68999999999983</v>
      </c>
      <c r="O10" s="17">
        <v>-224.5600000000004</v>
      </c>
      <c r="P10" s="17">
        <v>-257.5</v>
      </c>
      <c r="Q10" s="20">
        <v>-3.6799999999999997</v>
      </c>
      <c r="R10" s="20">
        <v>-4.0500000000000043</v>
      </c>
      <c r="S10" s="20">
        <v>-4.9699999999999989</v>
      </c>
      <c r="T10" s="20">
        <v>-2.5199999999999996</v>
      </c>
      <c r="U10" s="20">
        <v>-4.7299999999999969</v>
      </c>
      <c r="V10" s="20">
        <v>-5.9499999999999957</v>
      </c>
      <c r="W10" s="20">
        <v>-2.0399999999999991</v>
      </c>
      <c r="X10" s="20">
        <v>-5.539999999999992</v>
      </c>
      <c r="Y10" s="20">
        <v>-4.1499999999999986</v>
      </c>
      <c r="Z10" s="20">
        <v>-7.0300000000000011</v>
      </c>
      <c r="AA10" s="20">
        <v>-11.22999999999999</v>
      </c>
      <c r="AB10" s="20">
        <v>-12.879999999999995</v>
      </c>
      <c r="AC10" s="17">
        <v>-18.050000000000011</v>
      </c>
      <c r="AD10" s="17">
        <v>-19.650000000000006</v>
      </c>
      <c r="AE10" s="17">
        <v>-23.900000000000006</v>
      </c>
      <c r="AF10" s="17">
        <v>-12</v>
      </c>
      <c r="AG10" s="17">
        <v>-22.289999999999992</v>
      </c>
      <c r="AH10" s="17">
        <v>-27.800000000000011</v>
      </c>
      <c r="AI10" s="17">
        <v>-9.4200000000000017</v>
      </c>
      <c r="AJ10" s="17">
        <v>-25.350000000000023</v>
      </c>
      <c r="AK10" s="17">
        <v>-18.810000000000031</v>
      </c>
      <c r="AL10" s="17">
        <v>-31.550000000000011</v>
      </c>
      <c r="AM10" s="17">
        <v>-49.830000000000041</v>
      </c>
      <c r="AN10" s="17">
        <v>-56.550000000000068</v>
      </c>
      <c r="AO10" s="20">
        <f t="shared" si="1"/>
        <v>-95.430000000000064</v>
      </c>
      <c r="AP10" s="20">
        <f t="shared" si="1"/>
        <v>-104.71000000000001</v>
      </c>
      <c r="AQ10" s="20">
        <f t="shared" si="1"/>
        <v>-128.31999999999994</v>
      </c>
      <c r="AR10" s="20">
        <f t="shared" si="1"/>
        <v>-64.940000000000012</v>
      </c>
      <c r="AS10" s="20">
        <f t="shared" si="1"/>
        <v>-121.58999999999992</v>
      </c>
      <c r="AT10" s="20">
        <f t="shared" si="1"/>
        <v>-152.82999999999993</v>
      </c>
      <c r="AU10" s="20">
        <f t="shared" si="1"/>
        <v>-52.219999999999992</v>
      </c>
      <c r="AV10" s="20">
        <f t="shared" si="1"/>
        <v>-141.68999999999997</v>
      </c>
      <c r="AW10" s="20">
        <f t="shared" si="1"/>
        <v>-105.98000000000025</v>
      </c>
      <c r="AX10" s="20">
        <f t="shared" si="1"/>
        <v>-179.26999999999984</v>
      </c>
      <c r="AY10" s="20">
        <f t="shared" si="1"/>
        <v>-285.62000000000046</v>
      </c>
      <c r="AZ10" s="20">
        <f t="shared" si="1"/>
        <v>-326.93000000000006</v>
      </c>
      <c r="BA10" s="17">
        <v>-1.22</v>
      </c>
      <c r="BB10" s="17">
        <v>-1.34</v>
      </c>
      <c r="BC10" s="17">
        <v>-1.65</v>
      </c>
      <c r="BD10" s="17">
        <v>-0.84</v>
      </c>
      <c r="BE10" s="17">
        <v>-1.57</v>
      </c>
      <c r="BF10" s="17">
        <v>-1.98</v>
      </c>
      <c r="BG10" s="17">
        <v>-0.68</v>
      </c>
      <c r="BH10" s="17">
        <v>-1.84</v>
      </c>
      <c r="BI10" s="17">
        <v>-1.38</v>
      </c>
      <c r="BJ10" s="17">
        <v>-2.34</v>
      </c>
      <c r="BK10" s="17">
        <v>-3.73</v>
      </c>
      <c r="BL10" s="17">
        <v>-4.28</v>
      </c>
      <c r="BM10" s="20">
        <f t="shared" si="2"/>
        <v>-96.650000000000063</v>
      </c>
      <c r="BN10" s="20">
        <f t="shared" si="2"/>
        <v>-106.05000000000001</v>
      </c>
      <c r="BO10" s="20">
        <f t="shared" si="2"/>
        <v>-129.96999999999994</v>
      </c>
      <c r="BP10" s="20">
        <f t="shared" si="2"/>
        <v>-65.780000000000015</v>
      </c>
      <c r="BQ10" s="20">
        <f t="shared" si="2"/>
        <v>-123.15999999999991</v>
      </c>
      <c r="BR10" s="20">
        <f t="shared" si="2"/>
        <v>-154.80999999999992</v>
      </c>
      <c r="BS10" s="20">
        <f t="shared" si="2"/>
        <v>-52.899999999999991</v>
      </c>
      <c r="BT10" s="20">
        <f t="shared" si="2"/>
        <v>-143.52999999999997</v>
      </c>
      <c r="BU10" s="20">
        <f t="shared" si="2"/>
        <v>-107.36000000000024</v>
      </c>
      <c r="BV10" s="20">
        <f t="shared" si="2"/>
        <v>-181.60999999999984</v>
      </c>
      <c r="BW10" s="20">
        <f t="shared" si="2"/>
        <v>-289.35000000000048</v>
      </c>
      <c r="BX10" s="20">
        <f t="shared" si="2"/>
        <v>-331.21000000000004</v>
      </c>
      <c r="BY10" s="17">
        <f t="shared" si="3"/>
        <v>-1375.5600000000002</v>
      </c>
      <c r="BZ10" s="17">
        <f t="shared" si="4"/>
        <v>-68.769999999999982</v>
      </c>
      <c r="CA10" s="17">
        <f t="shared" si="5"/>
        <v>-338.05000000000007</v>
      </c>
      <c r="CB10" s="17">
        <f t="shared" si="6"/>
        <v>-1782.3800000000006</v>
      </c>
    </row>
    <row r="11" spans="1:80" x14ac:dyDescent="0.25">
      <c r="A11" t="str">
        <f t="shared" si="0"/>
        <v>UNCA.0000045411</v>
      </c>
      <c r="B11" s="1" t="s">
        <v>3</v>
      </c>
      <c r="C11" s="1" t="s">
        <v>12</v>
      </c>
      <c r="D11" s="1" t="s">
        <v>12</v>
      </c>
      <c r="E11" s="17">
        <v>0</v>
      </c>
      <c r="F11" s="17">
        <v>0</v>
      </c>
      <c r="G11" s="17">
        <v>0</v>
      </c>
      <c r="H11" s="17">
        <v>0</v>
      </c>
      <c r="I11" s="17">
        <v>0</v>
      </c>
      <c r="J11" s="17">
        <v>0</v>
      </c>
      <c r="K11" s="17">
        <v>0</v>
      </c>
      <c r="L11" s="17">
        <v>0</v>
      </c>
      <c r="M11" s="17">
        <v>3.0000000000001137E-2</v>
      </c>
      <c r="N11" s="17">
        <v>4.9999999999997158E-2</v>
      </c>
      <c r="O11" s="17">
        <v>0</v>
      </c>
      <c r="P11" s="17">
        <v>0</v>
      </c>
      <c r="Q11" s="20">
        <v>0</v>
      </c>
      <c r="R11" s="20">
        <v>0</v>
      </c>
      <c r="S11" s="20">
        <v>0</v>
      </c>
      <c r="T11" s="20">
        <v>0</v>
      </c>
      <c r="U11" s="20">
        <v>0</v>
      </c>
      <c r="V11" s="20">
        <v>0</v>
      </c>
      <c r="W11" s="20">
        <v>0</v>
      </c>
      <c r="X11" s="20">
        <v>0</v>
      </c>
      <c r="Y11" s="20">
        <v>0</v>
      </c>
      <c r="Z11" s="20">
        <v>0</v>
      </c>
      <c r="AA11" s="20">
        <v>0</v>
      </c>
      <c r="AB11" s="20">
        <v>0</v>
      </c>
      <c r="AC11" s="17">
        <v>0</v>
      </c>
      <c r="AD11" s="17">
        <v>0</v>
      </c>
      <c r="AE11" s="17">
        <v>0</v>
      </c>
      <c r="AF11" s="17">
        <v>0</v>
      </c>
      <c r="AG11" s="17">
        <v>0</v>
      </c>
      <c r="AH11" s="17">
        <v>0</v>
      </c>
      <c r="AI11" s="17">
        <v>0</v>
      </c>
      <c r="AJ11" s="17">
        <v>0</v>
      </c>
      <c r="AK11" s="17">
        <v>9.9999999999997868E-3</v>
      </c>
      <c r="AL11" s="17">
        <v>9.9999999999997868E-3</v>
      </c>
      <c r="AM11" s="17">
        <v>0</v>
      </c>
      <c r="AN11" s="17">
        <v>0</v>
      </c>
      <c r="AO11" s="20">
        <f t="shared" si="1"/>
        <v>0</v>
      </c>
      <c r="AP11" s="20">
        <f t="shared" si="1"/>
        <v>0</v>
      </c>
      <c r="AQ11" s="20">
        <f t="shared" si="1"/>
        <v>0</v>
      </c>
      <c r="AR11" s="20">
        <f t="shared" si="1"/>
        <v>0</v>
      </c>
      <c r="AS11" s="20">
        <f t="shared" si="1"/>
        <v>0</v>
      </c>
      <c r="AT11" s="20">
        <f t="shared" si="1"/>
        <v>0</v>
      </c>
      <c r="AU11" s="20">
        <f t="shared" si="1"/>
        <v>0</v>
      </c>
      <c r="AV11" s="20">
        <f t="shared" si="1"/>
        <v>0</v>
      </c>
      <c r="AW11" s="20">
        <f t="shared" si="1"/>
        <v>4.0000000000000924E-2</v>
      </c>
      <c r="AX11" s="20">
        <f t="shared" si="1"/>
        <v>5.9999999999996945E-2</v>
      </c>
      <c r="AY11" s="20">
        <f t="shared" si="1"/>
        <v>0</v>
      </c>
      <c r="AZ11" s="20">
        <f t="shared" si="1"/>
        <v>0</v>
      </c>
      <c r="BA11" s="17">
        <v>0</v>
      </c>
      <c r="BB11" s="17">
        <v>0</v>
      </c>
      <c r="BC11" s="17">
        <v>0</v>
      </c>
      <c r="BD11" s="17">
        <v>0</v>
      </c>
      <c r="BE11" s="17">
        <v>0</v>
      </c>
      <c r="BF11" s="17">
        <v>0</v>
      </c>
      <c r="BG11" s="17">
        <v>0</v>
      </c>
      <c r="BH11" s="17">
        <v>0</v>
      </c>
      <c r="BI11" s="17">
        <v>0</v>
      </c>
      <c r="BJ11" s="17">
        <v>0</v>
      </c>
      <c r="BK11" s="17">
        <v>0</v>
      </c>
      <c r="BL11" s="17">
        <v>0</v>
      </c>
      <c r="BM11" s="20">
        <f t="shared" si="2"/>
        <v>0</v>
      </c>
      <c r="BN11" s="20">
        <f t="shared" si="2"/>
        <v>0</v>
      </c>
      <c r="BO11" s="20">
        <f t="shared" si="2"/>
        <v>0</v>
      </c>
      <c r="BP11" s="20">
        <f t="shared" si="2"/>
        <v>0</v>
      </c>
      <c r="BQ11" s="20">
        <f t="shared" si="2"/>
        <v>0</v>
      </c>
      <c r="BR11" s="20">
        <f t="shared" si="2"/>
        <v>0</v>
      </c>
      <c r="BS11" s="20">
        <f t="shared" si="2"/>
        <v>0</v>
      </c>
      <c r="BT11" s="20">
        <f t="shared" si="2"/>
        <v>0</v>
      </c>
      <c r="BU11" s="20">
        <f t="shared" si="2"/>
        <v>4.0000000000000924E-2</v>
      </c>
      <c r="BV11" s="20">
        <f t="shared" si="2"/>
        <v>5.9999999999996945E-2</v>
      </c>
      <c r="BW11" s="20">
        <f t="shared" si="2"/>
        <v>0</v>
      </c>
      <c r="BX11" s="20">
        <f t="shared" si="2"/>
        <v>0</v>
      </c>
      <c r="BY11" s="17">
        <f t="shared" si="3"/>
        <v>7.9999999999998295E-2</v>
      </c>
      <c r="BZ11" s="17">
        <f t="shared" si="4"/>
        <v>0</v>
      </c>
      <c r="CA11" s="17">
        <f t="shared" si="5"/>
        <v>1.9999999999999574E-2</v>
      </c>
      <c r="CB11" s="17">
        <f t="shared" si="6"/>
        <v>9.9999999999997868E-2</v>
      </c>
    </row>
    <row r="12" spans="1:80" x14ac:dyDescent="0.25">
      <c r="A12" t="str">
        <f t="shared" si="0"/>
        <v>UNCA.0000079301</v>
      </c>
      <c r="B12" s="1" t="s">
        <v>3</v>
      </c>
      <c r="C12" s="1" t="s">
        <v>227</v>
      </c>
      <c r="D12" s="1" t="s">
        <v>227</v>
      </c>
      <c r="E12" s="17">
        <v>0</v>
      </c>
      <c r="F12" s="17">
        <v>0</v>
      </c>
      <c r="G12" s="17">
        <v>0</v>
      </c>
      <c r="H12" s="17">
        <v>0</v>
      </c>
      <c r="I12" s="17">
        <v>0</v>
      </c>
      <c r="J12" s="17">
        <v>0</v>
      </c>
      <c r="K12" s="17">
        <v>0</v>
      </c>
      <c r="L12" s="17">
        <v>0</v>
      </c>
      <c r="M12" s="17">
        <v>0</v>
      </c>
      <c r="N12" s="17">
        <v>0</v>
      </c>
      <c r="O12" s="17">
        <v>0</v>
      </c>
      <c r="P12" s="17">
        <v>0</v>
      </c>
      <c r="Q12" s="20">
        <v>0</v>
      </c>
      <c r="R12" s="20">
        <v>0</v>
      </c>
      <c r="S12" s="20">
        <v>0</v>
      </c>
      <c r="T12" s="20">
        <v>0</v>
      </c>
      <c r="U12" s="20">
        <v>0</v>
      </c>
      <c r="V12" s="20">
        <v>0</v>
      </c>
      <c r="W12" s="20">
        <v>0</v>
      </c>
      <c r="X12" s="20">
        <v>0</v>
      </c>
      <c r="Y12" s="20">
        <v>0</v>
      </c>
      <c r="Z12" s="20">
        <v>0</v>
      </c>
      <c r="AA12" s="20">
        <v>0</v>
      </c>
      <c r="AB12" s="20">
        <v>0</v>
      </c>
      <c r="AC12" s="17">
        <v>0</v>
      </c>
      <c r="AD12" s="17">
        <v>0</v>
      </c>
      <c r="AE12" s="17">
        <v>0</v>
      </c>
      <c r="AF12" s="17">
        <v>0</v>
      </c>
      <c r="AG12" s="17">
        <v>0</v>
      </c>
      <c r="AH12" s="17">
        <v>0</v>
      </c>
      <c r="AI12" s="17">
        <v>0</v>
      </c>
      <c r="AJ12" s="17">
        <v>0</v>
      </c>
      <c r="AK12" s="17">
        <v>0</v>
      </c>
      <c r="AL12" s="17">
        <v>0</v>
      </c>
      <c r="AM12" s="17">
        <v>0</v>
      </c>
      <c r="AN12" s="17">
        <v>0</v>
      </c>
      <c r="AO12" s="20">
        <f t="shared" si="1"/>
        <v>0</v>
      </c>
      <c r="AP12" s="20">
        <f t="shared" si="1"/>
        <v>0</v>
      </c>
      <c r="AQ12" s="20">
        <f t="shared" si="1"/>
        <v>0</v>
      </c>
      <c r="AR12" s="20">
        <f t="shared" si="1"/>
        <v>0</v>
      </c>
      <c r="AS12" s="20">
        <f t="shared" si="1"/>
        <v>0</v>
      </c>
      <c r="AT12" s="20">
        <f t="shared" si="1"/>
        <v>0</v>
      </c>
      <c r="AU12" s="20">
        <f t="shared" si="1"/>
        <v>0</v>
      </c>
      <c r="AV12" s="20">
        <f t="shared" si="1"/>
        <v>0</v>
      </c>
      <c r="AW12" s="20">
        <f t="shared" si="1"/>
        <v>0</v>
      </c>
      <c r="AX12" s="20">
        <f t="shared" si="1"/>
        <v>0</v>
      </c>
      <c r="AY12" s="20">
        <f t="shared" si="1"/>
        <v>0</v>
      </c>
      <c r="AZ12" s="20">
        <f t="shared" si="1"/>
        <v>0</v>
      </c>
      <c r="BA12" s="17">
        <v>0</v>
      </c>
      <c r="BB12" s="17">
        <v>0</v>
      </c>
      <c r="BC12" s="17">
        <v>0</v>
      </c>
      <c r="BD12" s="17">
        <v>0</v>
      </c>
      <c r="BE12" s="17">
        <v>0</v>
      </c>
      <c r="BF12" s="17">
        <v>0</v>
      </c>
      <c r="BG12" s="17">
        <v>0</v>
      </c>
      <c r="BH12" s="17">
        <v>0</v>
      </c>
      <c r="BI12" s="17">
        <v>0</v>
      </c>
      <c r="BJ12" s="17">
        <v>0</v>
      </c>
      <c r="BK12" s="17">
        <v>0</v>
      </c>
      <c r="BL12" s="17">
        <v>0</v>
      </c>
      <c r="BM12" s="20">
        <f t="shared" si="2"/>
        <v>0</v>
      </c>
      <c r="BN12" s="20">
        <f t="shared" si="2"/>
        <v>0</v>
      </c>
      <c r="BO12" s="20">
        <f t="shared" si="2"/>
        <v>0</v>
      </c>
      <c r="BP12" s="20">
        <f t="shared" si="2"/>
        <v>0</v>
      </c>
      <c r="BQ12" s="20">
        <f t="shared" si="2"/>
        <v>0</v>
      </c>
      <c r="BR12" s="20">
        <f t="shared" si="2"/>
        <v>0</v>
      </c>
      <c r="BS12" s="20">
        <f t="shared" si="2"/>
        <v>0</v>
      </c>
      <c r="BT12" s="20">
        <f t="shared" si="2"/>
        <v>0</v>
      </c>
      <c r="BU12" s="20">
        <f t="shared" si="2"/>
        <v>0</v>
      </c>
      <c r="BV12" s="20">
        <f t="shared" si="2"/>
        <v>0</v>
      </c>
      <c r="BW12" s="20">
        <f t="shared" si="2"/>
        <v>0</v>
      </c>
      <c r="BX12" s="20">
        <f t="shared" si="2"/>
        <v>0</v>
      </c>
      <c r="BY12" s="17">
        <f t="shared" si="3"/>
        <v>0</v>
      </c>
      <c r="BZ12" s="17">
        <f t="shared" si="4"/>
        <v>0</v>
      </c>
      <c r="CA12" s="17">
        <f t="shared" si="5"/>
        <v>0</v>
      </c>
      <c r="CB12" s="17">
        <f t="shared" si="6"/>
        <v>0</v>
      </c>
    </row>
    <row r="13" spans="1:80" x14ac:dyDescent="0.25">
      <c r="A13" t="str">
        <f t="shared" si="0"/>
        <v>SCL.341S025</v>
      </c>
      <c r="B13" s="1" t="s">
        <v>169</v>
      </c>
      <c r="C13" s="1" t="s">
        <v>646</v>
      </c>
      <c r="D13" s="1" t="s">
        <v>646</v>
      </c>
      <c r="E13" s="17">
        <v>0</v>
      </c>
      <c r="F13" s="17">
        <v>0</v>
      </c>
      <c r="G13" s="17">
        <v>0</v>
      </c>
      <c r="H13" s="17">
        <v>0</v>
      </c>
      <c r="I13" s="17">
        <v>0</v>
      </c>
      <c r="J13" s="17">
        <v>0</v>
      </c>
      <c r="K13" s="17">
        <v>0</v>
      </c>
      <c r="L13" s="17">
        <v>0</v>
      </c>
      <c r="M13" s="17">
        <v>-1149.4199999999983</v>
      </c>
      <c r="N13" s="17">
        <v>0</v>
      </c>
      <c r="O13" s="17">
        <v>0</v>
      </c>
      <c r="P13" s="17">
        <v>0</v>
      </c>
      <c r="Q13" s="20">
        <v>0</v>
      </c>
      <c r="R13" s="20">
        <v>0</v>
      </c>
      <c r="S13" s="20">
        <v>0</v>
      </c>
      <c r="T13" s="20">
        <v>0</v>
      </c>
      <c r="U13" s="20">
        <v>0</v>
      </c>
      <c r="V13" s="20">
        <v>0</v>
      </c>
      <c r="W13" s="20">
        <v>0</v>
      </c>
      <c r="X13" s="20">
        <v>0</v>
      </c>
      <c r="Y13" s="20">
        <v>-57.480000000000018</v>
      </c>
      <c r="Z13" s="20">
        <v>0</v>
      </c>
      <c r="AA13" s="20">
        <v>0</v>
      </c>
      <c r="AB13" s="20">
        <v>0</v>
      </c>
      <c r="AC13" s="17">
        <v>0</v>
      </c>
      <c r="AD13" s="17">
        <v>0</v>
      </c>
      <c r="AE13" s="17">
        <v>0</v>
      </c>
      <c r="AF13" s="17">
        <v>0</v>
      </c>
      <c r="AG13" s="17">
        <v>0</v>
      </c>
      <c r="AH13" s="17">
        <v>0</v>
      </c>
      <c r="AI13" s="17">
        <v>0</v>
      </c>
      <c r="AJ13" s="17">
        <v>0</v>
      </c>
      <c r="AK13" s="17">
        <v>-260.30999999999949</v>
      </c>
      <c r="AL13" s="17">
        <v>0</v>
      </c>
      <c r="AM13" s="17">
        <v>0</v>
      </c>
      <c r="AN13" s="17">
        <v>0</v>
      </c>
      <c r="AO13" s="20">
        <f t="shared" si="1"/>
        <v>0</v>
      </c>
      <c r="AP13" s="20">
        <f t="shared" si="1"/>
        <v>0</v>
      </c>
      <c r="AQ13" s="20">
        <f t="shared" si="1"/>
        <v>0</v>
      </c>
      <c r="AR13" s="20">
        <f t="shared" si="1"/>
        <v>0</v>
      </c>
      <c r="AS13" s="20">
        <f t="shared" si="1"/>
        <v>0</v>
      </c>
      <c r="AT13" s="20">
        <f t="shared" si="1"/>
        <v>0</v>
      </c>
      <c r="AU13" s="20">
        <f t="shared" si="1"/>
        <v>0</v>
      </c>
      <c r="AV13" s="20">
        <f t="shared" si="1"/>
        <v>0</v>
      </c>
      <c r="AW13" s="20">
        <f t="shared" si="1"/>
        <v>-1467.2099999999978</v>
      </c>
      <c r="AX13" s="20">
        <f t="shared" si="1"/>
        <v>0</v>
      </c>
      <c r="AY13" s="20">
        <f t="shared" si="1"/>
        <v>0</v>
      </c>
      <c r="AZ13" s="20">
        <f t="shared" si="1"/>
        <v>0</v>
      </c>
      <c r="BA13" s="17">
        <v>0</v>
      </c>
      <c r="BB13" s="17">
        <v>0</v>
      </c>
      <c r="BC13" s="17">
        <v>0</v>
      </c>
      <c r="BD13" s="17">
        <v>0</v>
      </c>
      <c r="BE13" s="17">
        <v>0</v>
      </c>
      <c r="BF13" s="17">
        <v>0</v>
      </c>
      <c r="BG13" s="17">
        <v>0</v>
      </c>
      <c r="BH13" s="17">
        <v>0</v>
      </c>
      <c r="BI13" s="17">
        <v>-19.079999999999998</v>
      </c>
      <c r="BJ13" s="17">
        <v>0</v>
      </c>
      <c r="BK13" s="17">
        <v>0</v>
      </c>
      <c r="BL13" s="17">
        <v>0</v>
      </c>
      <c r="BM13" s="20">
        <f t="shared" si="2"/>
        <v>0</v>
      </c>
      <c r="BN13" s="20">
        <f t="shared" si="2"/>
        <v>0</v>
      </c>
      <c r="BO13" s="20">
        <f t="shared" si="2"/>
        <v>0</v>
      </c>
      <c r="BP13" s="20">
        <f t="shared" si="2"/>
        <v>0</v>
      </c>
      <c r="BQ13" s="20">
        <f t="shared" si="2"/>
        <v>0</v>
      </c>
      <c r="BR13" s="20">
        <f t="shared" si="2"/>
        <v>0</v>
      </c>
      <c r="BS13" s="20">
        <f t="shared" si="2"/>
        <v>0</v>
      </c>
      <c r="BT13" s="20">
        <f t="shared" si="2"/>
        <v>0</v>
      </c>
      <c r="BU13" s="20">
        <f t="shared" si="2"/>
        <v>-1486.2899999999977</v>
      </c>
      <c r="BV13" s="20">
        <f t="shared" si="2"/>
        <v>0</v>
      </c>
      <c r="BW13" s="20">
        <f t="shared" si="2"/>
        <v>0</v>
      </c>
      <c r="BX13" s="20">
        <f t="shared" si="2"/>
        <v>0</v>
      </c>
      <c r="BY13" s="17">
        <f t="shared" si="3"/>
        <v>-1149.4199999999983</v>
      </c>
      <c r="BZ13" s="17">
        <f t="shared" si="4"/>
        <v>-57.480000000000018</v>
      </c>
      <c r="CA13" s="17">
        <f t="shared" si="5"/>
        <v>-279.38999999999947</v>
      </c>
      <c r="CB13" s="17">
        <f t="shared" si="6"/>
        <v>-1486.2899999999977</v>
      </c>
    </row>
    <row r="14" spans="1:80" x14ac:dyDescent="0.25">
      <c r="A14" t="str">
        <f t="shared" si="0"/>
        <v>APF.AFG1TX</v>
      </c>
      <c r="B14" s="1" t="s">
        <v>22</v>
      </c>
      <c r="C14" s="1" t="s">
        <v>23</v>
      </c>
      <c r="D14" s="1" t="s">
        <v>23</v>
      </c>
      <c r="E14" s="17">
        <v>-252.12999999999738</v>
      </c>
      <c r="F14" s="17">
        <v>-74.190000000000509</v>
      </c>
      <c r="G14" s="17">
        <v>-163.13999999999942</v>
      </c>
      <c r="H14" s="17">
        <v>-154.95000000000073</v>
      </c>
      <c r="I14" s="17">
        <v>-39.020000000000437</v>
      </c>
      <c r="J14" s="17">
        <v>-179.72999999999956</v>
      </c>
      <c r="K14" s="17">
        <v>-328.93000000000757</v>
      </c>
      <c r="L14" s="17">
        <v>-195.08000000000175</v>
      </c>
      <c r="M14" s="17">
        <v>-511.65999999999622</v>
      </c>
      <c r="N14" s="17">
        <v>-391.57000000000698</v>
      </c>
      <c r="O14" s="17">
        <v>-299.34000000000015</v>
      </c>
      <c r="P14" s="17">
        <v>-196.91999999999825</v>
      </c>
      <c r="Q14" s="20">
        <v>-12.599999999999909</v>
      </c>
      <c r="R14" s="20">
        <v>-3.7099999999999227</v>
      </c>
      <c r="S14" s="20">
        <v>-8.1500000000000909</v>
      </c>
      <c r="T14" s="20">
        <v>-7.75</v>
      </c>
      <c r="U14" s="20">
        <v>-1.9499999999999886</v>
      </c>
      <c r="V14" s="20">
        <v>-8.9900000000000091</v>
      </c>
      <c r="W14" s="20">
        <v>-16.440000000000055</v>
      </c>
      <c r="X14" s="20">
        <v>-9.7599999999999909</v>
      </c>
      <c r="Y14" s="20">
        <v>-25.579999999999927</v>
      </c>
      <c r="Z14" s="20">
        <v>-19.580000000000155</v>
      </c>
      <c r="AA14" s="20">
        <v>-14.970000000000027</v>
      </c>
      <c r="AB14" s="20">
        <v>-9.8399999999999181</v>
      </c>
      <c r="AC14" s="17">
        <v>-61.720000000001164</v>
      </c>
      <c r="AD14" s="17">
        <v>-17.990000000000236</v>
      </c>
      <c r="AE14" s="17">
        <v>-39.199999999999818</v>
      </c>
      <c r="AF14" s="17">
        <v>-36.869999999999891</v>
      </c>
      <c r="AG14" s="17">
        <v>-9.1999999999999318</v>
      </c>
      <c r="AH14" s="17">
        <v>-41.940000000000509</v>
      </c>
      <c r="AI14" s="17">
        <v>-76.029999999998836</v>
      </c>
      <c r="AJ14" s="17">
        <v>-44.630000000000109</v>
      </c>
      <c r="AK14" s="17">
        <v>-115.88000000000011</v>
      </c>
      <c r="AL14" s="17">
        <v>-87.800000000000182</v>
      </c>
      <c r="AM14" s="17">
        <v>-66.419999999999163</v>
      </c>
      <c r="AN14" s="17">
        <v>-43.25</v>
      </c>
      <c r="AO14" s="20">
        <f t="shared" si="1"/>
        <v>-326.44999999999845</v>
      </c>
      <c r="AP14" s="20">
        <f t="shared" si="1"/>
        <v>-95.890000000000668</v>
      </c>
      <c r="AQ14" s="20">
        <f t="shared" si="1"/>
        <v>-210.48999999999933</v>
      </c>
      <c r="AR14" s="20">
        <f t="shared" si="1"/>
        <v>-199.57000000000062</v>
      </c>
      <c r="AS14" s="20">
        <f t="shared" si="1"/>
        <v>-50.170000000000357</v>
      </c>
      <c r="AT14" s="20">
        <f t="shared" si="1"/>
        <v>-230.66000000000008</v>
      </c>
      <c r="AU14" s="20">
        <f t="shared" si="1"/>
        <v>-421.40000000000646</v>
      </c>
      <c r="AV14" s="20">
        <f t="shared" si="1"/>
        <v>-249.47000000000185</v>
      </c>
      <c r="AW14" s="20">
        <f t="shared" si="1"/>
        <v>-653.11999999999625</v>
      </c>
      <c r="AX14" s="20">
        <f t="shared" si="1"/>
        <v>-498.95000000000732</v>
      </c>
      <c r="AY14" s="20">
        <f t="shared" si="1"/>
        <v>-380.72999999999934</v>
      </c>
      <c r="AZ14" s="20">
        <f t="shared" si="1"/>
        <v>-250.00999999999817</v>
      </c>
      <c r="BA14" s="17">
        <v>-4.1900000000000004</v>
      </c>
      <c r="BB14" s="17">
        <v>-1.23</v>
      </c>
      <c r="BC14" s="17">
        <v>-2.71</v>
      </c>
      <c r="BD14" s="17">
        <v>-2.57</v>
      </c>
      <c r="BE14" s="17">
        <v>-0.65</v>
      </c>
      <c r="BF14" s="17">
        <v>-2.98</v>
      </c>
      <c r="BG14" s="17">
        <v>-5.46</v>
      </c>
      <c r="BH14" s="17">
        <v>-3.24</v>
      </c>
      <c r="BI14" s="17">
        <v>-8.49</v>
      </c>
      <c r="BJ14" s="17">
        <v>-6.5</v>
      </c>
      <c r="BK14" s="17">
        <v>-4.97</v>
      </c>
      <c r="BL14" s="17">
        <v>-3.27</v>
      </c>
      <c r="BM14" s="20">
        <f t="shared" si="2"/>
        <v>-330.63999999999845</v>
      </c>
      <c r="BN14" s="20">
        <f t="shared" si="2"/>
        <v>-97.120000000000672</v>
      </c>
      <c r="BO14" s="20">
        <f t="shared" si="2"/>
        <v>-213.19999999999933</v>
      </c>
      <c r="BP14" s="20">
        <f t="shared" si="2"/>
        <v>-202.14000000000061</v>
      </c>
      <c r="BQ14" s="20">
        <f t="shared" si="2"/>
        <v>-50.820000000000356</v>
      </c>
      <c r="BR14" s="20">
        <f t="shared" si="2"/>
        <v>-233.64000000000007</v>
      </c>
      <c r="BS14" s="20">
        <f t="shared" si="2"/>
        <v>-426.86000000000644</v>
      </c>
      <c r="BT14" s="20">
        <f t="shared" si="2"/>
        <v>-252.71000000000186</v>
      </c>
      <c r="BU14" s="20">
        <f t="shared" si="2"/>
        <v>-661.60999999999626</v>
      </c>
      <c r="BV14" s="20">
        <f t="shared" si="2"/>
        <v>-505.45000000000732</v>
      </c>
      <c r="BW14" s="20">
        <f t="shared" si="2"/>
        <v>-385.69999999999936</v>
      </c>
      <c r="BX14" s="20">
        <f t="shared" si="2"/>
        <v>-253.27999999999818</v>
      </c>
      <c r="BY14" s="17">
        <f t="shared" si="3"/>
        <v>-2786.6600000000089</v>
      </c>
      <c r="BZ14" s="17">
        <f t="shared" si="4"/>
        <v>-139.32</v>
      </c>
      <c r="CA14" s="17">
        <f t="shared" si="5"/>
        <v>-687.19000000000017</v>
      </c>
      <c r="CB14" s="17">
        <f t="shared" si="6"/>
        <v>-3613.1700000000092</v>
      </c>
    </row>
    <row r="15" spans="1:80" x14ac:dyDescent="0.25">
      <c r="A15" t="str">
        <f t="shared" si="0"/>
        <v>EEC.AKE1</v>
      </c>
      <c r="B15" s="1" t="s">
        <v>24</v>
      </c>
      <c r="C15" s="1" t="s">
        <v>25</v>
      </c>
      <c r="D15" s="1" t="s">
        <v>25</v>
      </c>
      <c r="E15" s="17">
        <v>-898.82999999999993</v>
      </c>
      <c r="F15" s="17">
        <v>-566.75</v>
      </c>
      <c r="G15" s="17">
        <v>-735.90000000000146</v>
      </c>
      <c r="H15" s="17">
        <v>-288.97999999999956</v>
      </c>
      <c r="I15" s="17">
        <v>-374.45000000000073</v>
      </c>
      <c r="J15" s="17">
        <v>-440.31999999999971</v>
      </c>
      <c r="K15" s="17">
        <v>-254.84999999999854</v>
      </c>
      <c r="L15" s="17">
        <v>-416.35999999999694</v>
      </c>
      <c r="M15" s="17">
        <v>-466.04000000000087</v>
      </c>
      <c r="N15" s="17">
        <v>-685.70000000000073</v>
      </c>
      <c r="O15" s="17">
        <v>-880.44000000000233</v>
      </c>
      <c r="P15" s="17">
        <v>-924.16000000000349</v>
      </c>
      <c r="Q15" s="20">
        <v>-44.939999999999941</v>
      </c>
      <c r="R15" s="20">
        <v>-28.339999999999975</v>
      </c>
      <c r="S15" s="20">
        <v>-36.789999999999964</v>
      </c>
      <c r="T15" s="20">
        <v>-14.449999999999989</v>
      </c>
      <c r="U15" s="20">
        <v>-18.71999999999997</v>
      </c>
      <c r="V15" s="20">
        <v>-22.009999999999991</v>
      </c>
      <c r="W15" s="20">
        <v>-12.740000000000009</v>
      </c>
      <c r="X15" s="20">
        <v>-20.819999999999936</v>
      </c>
      <c r="Y15" s="20">
        <v>-23.299999999999955</v>
      </c>
      <c r="Z15" s="20">
        <v>-34.279999999999973</v>
      </c>
      <c r="AA15" s="20">
        <v>-44.019999999999982</v>
      </c>
      <c r="AB15" s="20">
        <v>-46.209999999999809</v>
      </c>
      <c r="AC15" s="17">
        <v>-220.03999999999996</v>
      </c>
      <c r="AD15" s="17">
        <v>-137.42999999999984</v>
      </c>
      <c r="AE15" s="17">
        <v>-176.83999999999969</v>
      </c>
      <c r="AF15" s="17">
        <v>-68.769999999999982</v>
      </c>
      <c r="AG15" s="17">
        <v>-88.259999999999991</v>
      </c>
      <c r="AH15" s="17">
        <v>-102.75999999999976</v>
      </c>
      <c r="AI15" s="17">
        <v>-58.899999999999864</v>
      </c>
      <c r="AJ15" s="17">
        <v>-95.269999999999982</v>
      </c>
      <c r="AK15" s="17">
        <v>-105.54000000000042</v>
      </c>
      <c r="AL15" s="17">
        <v>-153.75</v>
      </c>
      <c r="AM15" s="17">
        <v>-195.35999999999967</v>
      </c>
      <c r="AN15" s="17">
        <v>-202.98000000000047</v>
      </c>
      <c r="AO15" s="20">
        <f t="shared" si="1"/>
        <v>-1163.81</v>
      </c>
      <c r="AP15" s="20">
        <f t="shared" si="1"/>
        <v>-732.51999999999975</v>
      </c>
      <c r="AQ15" s="20">
        <f t="shared" si="1"/>
        <v>-949.53000000000111</v>
      </c>
      <c r="AR15" s="20">
        <f t="shared" si="1"/>
        <v>-372.19999999999953</v>
      </c>
      <c r="AS15" s="20">
        <f t="shared" si="1"/>
        <v>-481.43000000000069</v>
      </c>
      <c r="AT15" s="20">
        <f t="shared" si="1"/>
        <v>-565.08999999999946</v>
      </c>
      <c r="AU15" s="20">
        <f t="shared" si="1"/>
        <v>-326.48999999999842</v>
      </c>
      <c r="AV15" s="20">
        <f t="shared" si="1"/>
        <v>-532.44999999999686</v>
      </c>
      <c r="AW15" s="20">
        <f t="shared" si="1"/>
        <v>-594.88000000000125</v>
      </c>
      <c r="AX15" s="20">
        <f t="shared" si="1"/>
        <v>-873.7300000000007</v>
      </c>
      <c r="AY15" s="20">
        <f t="shared" si="1"/>
        <v>-1119.820000000002</v>
      </c>
      <c r="AZ15" s="20">
        <f t="shared" si="1"/>
        <v>-1173.3500000000038</v>
      </c>
      <c r="BA15" s="17">
        <v>-14.92</v>
      </c>
      <c r="BB15" s="17">
        <v>-9.41</v>
      </c>
      <c r="BC15" s="17">
        <v>-12.22</v>
      </c>
      <c r="BD15" s="17">
        <v>-4.8</v>
      </c>
      <c r="BE15" s="17">
        <v>-6.22</v>
      </c>
      <c r="BF15" s="17">
        <v>-7.31</v>
      </c>
      <c r="BG15" s="17">
        <v>-4.2300000000000004</v>
      </c>
      <c r="BH15" s="17">
        <v>-6.91</v>
      </c>
      <c r="BI15" s="17">
        <v>-7.74</v>
      </c>
      <c r="BJ15" s="17">
        <v>-11.38</v>
      </c>
      <c r="BK15" s="17">
        <v>-14.62</v>
      </c>
      <c r="BL15" s="17">
        <v>-15.34</v>
      </c>
      <c r="BM15" s="20">
        <f t="shared" si="2"/>
        <v>-1178.73</v>
      </c>
      <c r="BN15" s="20">
        <f t="shared" si="2"/>
        <v>-741.92999999999972</v>
      </c>
      <c r="BO15" s="20">
        <f t="shared" si="2"/>
        <v>-961.75000000000114</v>
      </c>
      <c r="BP15" s="20">
        <f t="shared" si="2"/>
        <v>-376.99999999999955</v>
      </c>
      <c r="BQ15" s="20">
        <f t="shared" si="2"/>
        <v>-487.65000000000072</v>
      </c>
      <c r="BR15" s="20">
        <f t="shared" si="2"/>
        <v>-572.39999999999941</v>
      </c>
      <c r="BS15" s="20">
        <f t="shared" si="2"/>
        <v>-330.71999999999844</v>
      </c>
      <c r="BT15" s="20">
        <f t="shared" si="2"/>
        <v>-539.35999999999683</v>
      </c>
      <c r="BU15" s="20">
        <f t="shared" si="2"/>
        <v>-602.62000000000126</v>
      </c>
      <c r="BV15" s="20">
        <f t="shared" si="2"/>
        <v>-885.1100000000007</v>
      </c>
      <c r="BW15" s="20">
        <f t="shared" si="2"/>
        <v>-1134.4400000000019</v>
      </c>
      <c r="BX15" s="20">
        <f t="shared" si="2"/>
        <v>-1188.6900000000037</v>
      </c>
      <c r="BY15" s="17">
        <f t="shared" si="3"/>
        <v>-6932.7800000000043</v>
      </c>
      <c r="BZ15" s="17">
        <f t="shared" si="4"/>
        <v>-346.61999999999949</v>
      </c>
      <c r="CA15" s="17">
        <f t="shared" si="5"/>
        <v>-1720.9999999999998</v>
      </c>
      <c r="CB15" s="17">
        <f t="shared" si="6"/>
        <v>-9000.4000000000033</v>
      </c>
    </row>
    <row r="16" spans="1:80" x14ac:dyDescent="0.25">
      <c r="A16" t="str">
        <f t="shared" si="0"/>
        <v>VQW.ARD1</v>
      </c>
      <c r="B16" s="1" t="s">
        <v>29</v>
      </c>
      <c r="C16" s="1" t="s">
        <v>30</v>
      </c>
      <c r="D16" s="1" t="s">
        <v>30</v>
      </c>
      <c r="E16" s="17">
        <v>-746.8700000000099</v>
      </c>
      <c r="F16" s="17">
        <v>-608.96999999999753</v>
      </c>
      <c r="G16" s="17">
        <v>-792.31999999999971</v>
      </c>
      <c r="H16" s="17">
        <v>-313.38999999999942</v>
      </c>
      <c r="I16" s="17">
        <v>-337.0099999999984</v>
      </c>
      <c r="J16" s="17">
        <v>-404.07999999999811</v>
      </c>
      <c r="K16" s="17">
        <v>-267.39000000000033</v>
      </c>
      <c r="L16" s="17">
        <v>-466.49000000000524</v>
      </c>
      <c r="M16" s="17">
        <v>-574.61000000000058</v>
      </c>
      <c r="N16" s="17">
        <v>-754</v>
      </c>
      <c r="O16" s="17">
        <v>-954.30000000000291</v>
      </c>
      <c r="P16" s="17">
        <v>-829.29000000000087</v>
      </c>
      <c r="Q16" s="20">
        <v>-37.349999999999909</v>
      </c>
      <c r="R16" s="20">
        <v>-30.450000000000045</v>
      </c>
      <c r="S16" s="20">
        <v>-39.619999999999891</v>
      </c>
      <c r="T16" s="20">
        <v>-15.670000000000016</v>
      </c>
      <c r="U16" s="20">
        <v>-16.850000000000023</v>
      </c>
      <c r="V16" s="20">
        <v>-20.199999999999932</v>
      </c>
      <c r="W16" s="20">
        <v>-13.370000000000005</v>
      </c>
      <c r="X16" s="20">
        <v>-23.329999999999927</v>
      </c>
      <c r="Y16" s="20">
        <v>-28.730000000000018</v>
      </c>
      <c r="Z16" s="20">
        <v>-37.700000000000045</v>
      </c>
      <c r="AA16" s="20">
        <v>-47.709999999999809</v>
      </c>
      <c r="AB16" s="20">
        <v>-41.460000000000036</v>
      </c>
      <c r="AC16" s="17">
        <v>-182.84000000000015</v>
      </c>
      <c r="AD16" s="17">
        <v>-147.66000000000031</v>
      </c>
      <c r="AE16" s="17">
        <v>-190.38999999999942</v>
      </c>
      <c r="AF16" s="17">
        <v>-74.579999999999927</v>
      </c>
      <c r="AG16" s="17">
        <v>-79.429999999999836</v>
      </c>
      <c r="AH16" s="17">
        <v>-94.300000000000182</v>
      </c>
      <c r="AI16" s="17">
        <v>-61.800000000000182</v>
      </c>
      <c r="AJ16" s="17">
        <v>-106.73000000000047</v>
      </c>
      <c r="AK16" s="17">
        <v>-130.13000000000011</v>
      </c>
      <c r="AL16" s="17">
        <v>-169.05999999999949</v>
      </c>
      <c r="AM16" s="17">
        <v>-211.75</v>
      </c>
      <c r="AN16" s="17">
        <v>-182.14999999999964</v>
      </c>
      <c r="AO16" s="20">
        <f t="shared" si="1"/>
        <v>-967.06000000000995</v>
      </c>
      <c r="AP16" s="20">
        <f t="shared" si="1"/>
        <v>-787.07999999999788</v>
      </c>
      <c r="AQ16" s="20">
        <f t="shared" si="1"/>
        <v>-1022.329999999999</v>
      </c>
      <c r="AR16" s="20">
        <f t="shared" si="1"/>
        <v>-403.63999999999936</v>
      </c>
      <c r="AS16" s="20">
        <f t="shared" si="1"/>
        <v>-433.28999999999826</v>
      </c>
      <c r="AT16" s="20">
        <f t="shared" si="1"/>
        <v>-518.57999999999822</v>
      </c>
      <c r="AU16" s="20">
        <f t="shared" si="1"/>
        <v>-342.56000000000051</v>
      </c>
      <c r="AV16" s="20">
        <f t="shared" si="1"/>
        <v>-596.55000000000564</v>
      </c>
      <c r="AW16" s="20">
        <f t="shared" si="1"/>
        <v>-733.47000000000071</v>
      </c>
      <c r="AX16" s="20">
        <f t="shared" si="1"/>
        <v>-960.75999999999954</v>
      </c>
      <c r="AY16" s="20">
        <f t="shared" si="1"/>
        <v>-1213.7600000000027</v>
      </c>
      <c r="AZ16" s="20">
        <f t="shared" si="1"/>
        <v>-1052.9000000000005</v>
      </c>
      <c r="BA16" s="17">
        <v>-12.4</v>
      </c>
      <c r="BB16" s="17">
        <v>-10.11</v>
      </c>
      <c r="BC16" s="17">
        <v>-13.15</v>
      </c>
      <c r="BD16" s="17">
        <v>-5.2</v>
      </c>
      <c r="BE16" s="17">
        <v>-5.6</v>
      </c>
      <c r="BF16" s="17">
        <v>-6.71</v>
      </c>
      <c r="BG16" s="17">
        <v>-4.4400000000000004</v>
      </c>
      <c r="BH16" s="17">
        <v>-7.75</v>
      </c>
      <c r="BI16" s="17">
        <v>-9.5399999999999991</v>
      </c>
      <c r="BJ16" s="17">
        <v>-12.52</v>
      </c>
      <c r="BK16" s="17">
        <v>-15.84</v>
      </c>
      <c r="BL16" s="17">
        <v>-13.77</v>
      </c>
      <c r="BM16" s="20">
        <f t="shared" si="2"/>
        <v>-979.46000000000993</v>
      </c>
      <c r="BN16" s="20">
        <f t="shared" si="2"/>
        <v>-797.18999999999789</v>
      </c>
      <c r="BO16" s="20">
        <f t="shared" si="2"/>
        <v>-1035.4799999999991</v>
      </c>
      <c r="BP16" s="20">
        <f t="shared" si="2"/>
        <v>-408.83999999999935</v>
      </c>
      <c r="BQ16" s="20">
        <f t="shared" si="2"/>
        <v>-438.88999999999828</v>
      </c>
      <c r="BR16" s="20">
        <f t="shared" si="2"/>
        <v>-525.28999999999826</v>
      </c>
      <c r="BS16" s="20">
        <f t="shared" si="2"/>
        <v>-347.00000000000051</v>
      </c>
      <c r="BT16" s="20">
        <f t="shared" si="2"/>
        <v>-604.30000000000564</v>
      </c>
      <c r="BU16" s="20">
        <f t="shared" si="2"/>
        <v>-743.01000000000067</v>
      </c>
      <c r="BV16" s="20">
        <f t="shared" si="2"/>
        <v>-973.27999999999952</v>
      </c>
      <c r="BW16" s="20">
        <f t="shared" si="2"/>
        <v>-1229.6000000000026</v>
      </c>
      <c r="BX16" s="20">
        <f t="shared" si="2"/>
        <v>-1066.6700000000005</v>
      </c>
      <c r="BY16" s="17">
        <f t="shared" si="3"/>
        <v>-7048.720000000013</v>
      </c>
      <c r="BZ16" s="17">
        <f t="shared" si="4"/>
        <v>-352.43999999999966</v>
      </c>
      <c r="CA16" s="17">
        <f t="shared" si="5"/>
        <v>-1747.8499999999997</v>
      </c>
      <c r="CB16" s="17">
        <f t="shared" si="6"/>
        <v>-9149.010000000013</v>
      </c>
    </row>
    <row r="17" spans="1:80" x14ac:dyDescent="0.25">
      <c r="A17" t="str">
        <f t="shared" si="0"/>
        <v>TAU.BAR</v>
      </c>
      <c r="B17" s="1" t="s">
        <v>31</v>
      </c>
      <c r="C17" s="1" t="s">
        <v>32</v>
      </c>
      <c r="D17" s="1" t="s">
        <v>32</v>
      </c>
      <c r="E17" s="17">
        <v>-341.99</v>
      </c>
      <c r="F17" s="17">
        <v>-121.43000000000006</v>
      </c>
      <c r="G17" s="17">
        <v>-198.7800000000002</v>
      </c>
      <c r="H17" s="17">
        <v>-191.53999999999996</v>
      </c>
      <c r="I17" s="17">
        <v>-119.58000000000015</v>
      </c>
      <c r="J17" s="17">
        <v>-262.37999999999965</v>
      </c>
      <c r="K17" s="17">
        <v>-426.67000000000007</v>
      </c>
      <c r="L17" s="17">
        <v>-267.93000000000029</v>
      </c>
      <c r="M17" s="17">
        <v>-397.52999999999884</v>
      </c>
      <c r="N17" s="17">
        <v>-246</v>
      </c>
      <c r="O17" s="17">
        <v>-315.25</v>
      </c>
      <c r="P17" s="17">
        <v>-177.43000000000029</v>
      </c>
      <c r="Q17" s="20">
        <v>-17.099999999999994</v>
      </c>
      <c r="R17" s="20">
        <v>-6.07</v>
      </c>
      <c r="S17" s="20">
        <v>-9.9399999999999977</v>
      </c>
      <c r="T17" s="20">
        <v>-9.5799999999999983</v>
      </c>
      <c r="U17" s="20">
        <v>-5.9699999999999989</v>
      </c>
      <c r="V17" s="20">
        <v>-13.120000000000005</v>
      </c>
      <c r="W17" s="20">
        <v>-21.329999999999984</v>
      </c>
      <c r="X17" s="20">
        <v>-13.389999999999986</v>
      </c>
      <c r="Y17" s="20">
        <v>-19.879999999999995</v>
      </c>
      <c r="Z17" s="20">
        <v>-12.300000000000011</v>
      </c>
      <c r="AA17" s="20">
        <v>-15.759999999999991</v>
      </c>
      <c r="AB17" s="20">
        <v>-8.8700000000000045</v>
      </c>
      <c r="AC17" s="17">
        <v>-83.71999999999997</v>
      </c>
      <c r="AD17" s="17">
        <v>-29.439999999999998</v>
      </c>
      <c r="AE17" s="17">
        <v>-47.759999999999991</v>
      </c>
      <c r="AF17" s="17">
        <v>-45.580000000000041</v>
      </c>
      <c r="AG17" s="17">
        <v>-28.180000000000007</v>
      </c>
      <c r="AH17" s="17">
        <v>-61.240000000000009</v>
      </c>
      <c r="AI17" s="17">
        <v>-98.62</v>
      </c>
      <c r="AJ17" s="17">
        <v>-61.299999999999955</v>
      </c>
      <c r="AK17" s="17">
        <v>-90.029999999999745</v>
      </c>
      <c r="AL17" s="17">
        <v>-55.150000000000091</v>
      </c>
      <c r="AM17" s="17">
        <v>-69.950000000000045</v>
      </c>
      <c r="AN17" s="17">
        <v>-38.969999999999914</v>
      </c>
      <c r="AO17" s="20">
        <f t="shared" si="1"/>
        <v>-442.81</v>
      </c>
      <c r="AP17" s="20">
        <f t="shared" si="1"/>
        <v>-156.94000000000005</v>
      </c>
      <c r="AQ17" s="20">
        <f t="shared" si="1"/>
        <v>-256.48000000000019</v>
      </c>
      <c r="AR17" s="20">
        <f t="shared" si="1"/>
        <v>-246.7</v>
      </c>
      <c r="AS17" s="20">
        <f t="shared" si="1"/>
        <v>-153.73000000000016</v>
      </c>
      <c r="AT17" s="20">
        <f t="shared" si="1"/>
        <v>-336.73999999999967</v>
      </c>
      <c r="AU17" s="20">
        <f t="shared" si="1"/>
        <v>-546.62000000000012</v>
      </c>
      <c r="AV17" s="20">
        <f t="shared" si="1"/>
        <v>-342.62000000000023</v>
      </c>
      <c r="AW17" s="20">
        <f t="shared" si="1"/>
        <v>-507.43999999999858</v>
      </c>
      <c r="AX17" s="20">
        <f t="shared" si="1"/>
        <v>-313.4500000000001</v>
      </c>
      <c r="AY17" s="20">
        <f t="shared" si="1"/>
        <v>-400.96000000000004</v>
      </c>
      <c r="AZ17" s="20">
        <f t="shared" si="1"/>
        <v>-225.27000000000021</v>
      </c>
      <c r="BA17" s="17">
        <v>-5.68</v>
      </c>
      <c r="BB17" s="17">
        <v>-2.02</v>
      </c>
      <c r="BC17" s="17">
        <v>-3.3</v>
      </c>
      <c r="BD17" s="17">
        <v>-3.18</v>
      </c>
      <c r="BE17" s="17">
        <v>-1.99</v>
      </c>
      <c r="BF17" s="17">
        <v>-4.3600000000000003</v>
      </c>
      <c r="BG17" s="17">
        <v>-7.08</v>
      </c>
      <c r="BH17" s="17">
        <v>-4.45</v>
      </c>
      <c r="BI17" s="17">
        <v>-6.6</v>
      </c>
      <c r="BJ17" s="17">
        <v>-4.08</v>
      </c>
      <c r="BK17" s="17">
        <v>-5.23</v>
      </c>
      <c r="BL17" s="17">
        <v>-2.95</v>
      </c>
      <c r="BM17" s="20">
        <f t="shared" si="2"/>
        <v>-448.49</v>
      </c>
      <c r="BN17" s="20">
        <f t="shared" si="2"/>
        <v>-158.96000000000006</v>
      </c>
      <c r="BO17" s="20">
        <f t="shared" si="2"/>
        <v>-259.7800000000002</v>
      </c>
      <c r="BP17" s="20">
        <f t="shared" si="2"/>
        <v>-249.88</v>
      </c>
      <c r="BQ17" s="20">
        <f t="shared" si="2"/>
        <v>-155.72000000000017</v>
      </c>
      <c r="BR17" s="20">
        <f t="shared" si="2"/>
        <v>-341.09999999999968</v>
      </c>
      <c r="BS17" s="20">
        <f t="shared" si="2"/>
        <v>-553.70000000000016</v>
      </c>
      <c r="BT17" s="20">
        <f t="shared" si="2"/>
        <v>-347.07000000000022</v>
      </c>
      <c r="BU17" s="20">
        <f t="shared" si="2"/>
        <v>-514.0399999999986</v>
      </c>
      <c r="BV17" s="20">
        <f t="shared" si="2"/>
        <v>-317.53000000000009</v>
      </c>
      <c r="BW17" s="20">
        <f t="shared" si="2"/>
        <v>-406.19000000000005</v>
      </c>
      <c r="BX17" s="20">
        <f t="shared" si="2"/>
        <v>-228.2200000000002</v>
      </c>
      <c r="BY17" s="17">
        <f t="shared" si="3"/>
        <v>-3066.5099999999993</v>
      </c>
      <c r="BZ17" s="17">
        <f t="shared" si="4"/>
        <v>-153.30999999999997</v>
      </c>
      <c r="CA17" s="17">
        <f t="shared" si="5"/>
        <v>-760.85999999999979</v>
      </c>
      <c r="CB17" s="17">
        <f t="shared" si="6"/>
        <v>-3980.6799999999994</v>
      </c>
    </row>
    <row r="18" spans="1:80" x14ac:dyDescent="0.25">
      <c r="A18" t="str">
        <f t="shared" si="0"/>
        <v>TCN.BCR2</v>
      </c>
      <c r="B18" s="1" t="s">
        <v>33</v>
      </c>
      <c r="C18" s="1" t="s">
        <v>34</v>
      </c>
      <c r="D18" s="1" t="s">
        <v>34</v>
      </c>
      <c r="E18" s="17">
        <v>86.970000000001164</v>
      </c>
      <c r="F18" s="17">
        <v>47.489999999997963</v>
      </c>
      <c r="G18" s="17">
        <v>71.94999999999709</v>
      </c>
      <c r="H18" s="17">
        <v>31.410000000003492</v>
      </c>
      <c r="I18" s="17">
        <v>3.9700000000002547</v>
      </c>
      <c r="J18" s="17">
        <v>40.730000000003201</v>
      </c>
      <c r="K18" s="17">
        <v>119.86999999999534</v>
      </c>
      <c r="L18" s="17">
        <v>94.700000000011642</v>
      </c>
      <c r="M18" s="17">
        <v>221.63000000000466</v>
      </c>
      <c r="N18" s="17">
        <v>128.92000000001281</v>
      </c>
      <c r="O18" s="17">
        <v>98.910000000003492</v>
      </c>
      <c r="P18" s="17">
        <v>63.720000000001164</v>
      </c>
      <c r="Q18" s="20">
        <v>4.3499999999999091</v>
      </c>
      <c r="R18" s="20">
        <v>2.3699999999998909</v>
      </c>
      <c r="S18" s="20">
        <v>3.5999999999999091</v>
      </c>
      <c r="T18" s="20">
        <v>1.5699999999999363</v>
      </c>
      <c r="U18" s="20">
        <v>0.18999999999999773</v>
      </c>
      <c r="V18" s="20">
        <v>2.0399999999999636</v>
      </c>
      <c r="W18" s="20">
        <v>5.9899999999997817</v>
      </c>
      <c r="X18" s="20">
        <v>4.7300000000000182</v>
      </c>
      <c r="Y18" s="20">
        <v>11.079999999999927</v>
      </c>
      <c r="Z18" s="20">
        <v>6.4499999999998181</v>
      </c>
      <c r="AA18" s="20">
        <v>4.9400000000000546</v>
      </c>
      <c r="AB18" s="20">
        <v>3.180000000000291</v>
      </c>
      <c r="AC18" s="17">
        <v>21.290000000000873</v>
      </c>
      <c r="AD18" s="17">
        <v>11.509999999998399</v>
      </c>
      <c r="AE18" s="17">
        <v>17.290000000000873</v>
      </c>
      <c r="AF18" s="17">
        <v>7.4699999999993452</v>
      </c>
      <c r="AG18" s="17">
        <v>0.94000000000005457</v>
      </c>
      <c r="AH18" s="17">
        <v>9.5099999999993088</v>
      </c>
      <c r="AI18" s="17">
        <v>27.709999999999127</v>
      </c>
      <c r="AJ18" s="17">
        <v>21.670000000000073</v>
      </c>
      <c r="AK18" s="17">
        <v>50.19999999999709</v>
      </c>
      <c r="AL18" s="17">
        <v>28.909999999999854</v>
      </c>
      <c r="AM18" s="17">
        <v>21.94999999999709</v>
      </c>
      <c r="AN18" s="17">
        <v>13.989999999999782</v>
      </c>
      <c r="AO18" s="20">
        <f t="shared" si="1"/>
        <v>112.61000000000195</v>
      </c>
      <c r="AP18" s="20">
        <f t="shared" si="1"/>
        <v>61.369999999996253</v>
      </c>
      <c r="AQ18" s="20">
        <f t="shared" si="1"/>
        <v>92.839999999997872</v>
      </c>
      <c r="AR18" s="20">
        <f t="shared" si="1"/>
        <v>40.450000000002774</v>
      </c>
      <c r="AS18" s="20">
        <f t="shared" si="1"/>
        <v>5.100000000000307</v>
      </c>
      <c r="AT18" s="20">
        <f t="shared" si="1"/>
        <v>52.280000000002474</v>
      </c>
      <c r="AU18" s="20">
        <f t="shared" si="1"/>
        <v>153.56999999999425</v>
      </c>
      <c r="AV18" s="20">
        <f t="shared" si="1"/>
        <v>121.10000000001173</v>
      </c>
      <c r="AW18" s="20">
        <f t="shared" si="1"/>
        <v>282.91000000000167</v>
      </c>
      <c r="AX18" s="20">
        <f t="shared" si="1"/>
        <v>164.28000000001248</v>
      </c>
      <c r="AY18" s="20">
        <f t="shared" si="1"/>
        <v>125.80000000000064</v>
      </c>
      <c r="AZ18" s="20">
        <f t="shared" si="1"/>
        <v>80.890000000001237</v>
      </c>
      <c r="BA18" s="17">
        <v>1.44</v>
      </c>
      <c r="BB18" s="17">
        <v>0.79</v>
      </c>
      <c r="BC18" s="17">
        <v>1.19</v>
      </c>
      <c r="BD18" s="17">
        <v>0.52</v>
      </c>
      <c r="BE18" s="17">
        <v>7.0000000000000007E-2</v>
      </c>
      <c r="BF18" s="17">
        <v>0.68</v>
      </c>
      <c r="BG18" s="17">
        <v>1.99</v>
      </c>
      <c r="BH18" s="17">
        <v>1.57</v>
      </c>
      <c r="BI18" s="17">
        <v>3.68</v>
      </c>
      <c r="BJ18" s="17">
        <v>2.14</v>
      </c>
      <c r="BK18" s="17">
        <v>1.64</v>
      </c>
      <c r="BL18" s="17">
        <v>1.06</v>
      </c>
      <c r="BM18" s="20">
        <f t="shared" si="2"/>
        <v>114.05000000000194</v>
      </c>
      <c r="BN18" s="20">
        <f t="shared" si="2"/>
        <v>62.159999999996252</v>
      </c>
      <c r="BO18" s="20">
        <f t="shared" si="2"/>
        <v>94.02999999999787</v>
      </c>
      <c r="BP18" s="20">
        <f t="shared" si="2"/>
        <v>40.970000000002777</v>
      </c>
      <c r="BQ18" s="20">
        <f t="shared" si="2"/>
        <v>5.1700000000003072</v>
      </c>
      <c r="BR18" s="20">
        <f t="shared" si="2"/>
        <v>52.960000000002474</v>
      </c>
      <c r="BS18" s="20">
        <f t="shared" si="2"/>
        <v>155.55999999999426</v>
      </c>
      <c r="BT18" s="20">
        <f t="shared" si="2"/>
        <v>122.67000000001173</v>
      </c>
      <c r="BU18" s="20">
        <f t="shared" si="2"/>
        <v>286.59000000000168</v>
      </c>
      <c r="BV18" s="20">
        <f t="shared" si="2"/>
        <v>166.42000000001246</v>
      </c>
      <c r="BW18" s="20">
        <f t="shared" si="2"/>
        <v>127.44000000000064</v>
      </c>
      <c r="BX18" s="20">
        <f t="shared" si="2"/>
        <v>81.950000000001239</v>
      </c>
      <c r="BY18" s="17">
        <f t="shared" si="3"/>
        <v>1010.2700000000323</v>
      </c>
      <c r="BZ18" s="17">
        <f t="shared" si="4"/>
        <v>50.489999999999498</v>
      </c>
      <c r="CA18" s="17">
        <f t="shared" si="5"/>
        <v>249.20999999999185</v>
      </c>
      <c r="CB18" s="17">
        <f t="shared" si="6"/>
        <v>1309.9700000000237</v>
      </c>
    </row>
    <row r="19" spans="1:80" x14ac:dyDescent="0.25">
      <c r="A19" t="str">
        <f t="shared" si="0"/>
        <v>TCN.BCRK</v>
      </c>
      <c r="B19" s="1" t="s">
        <v>33</v>
      </c>
      <c r="C19" s="1" t="s">
        <v>35</v>
      </c>
      <c r="D19" s="1" t="s">
        <v>35</v>
      </c>
      <c r="E19" s="17">
        <v>2659.9500000000116</v>
      </c>
      <c r="F19" s="17">
        <v>613.94999999999709</v>
      </c>
      <c r="G19" s="17">
        <v>943.54999999999563</v>
      </c>
      <c r="H19" s="17">
        <v>556.20000000000073</v>
      </c>
      <c r="I19" s="17">
        <v>2.3700000000000045</v>
      </c>
      <c r="J19" s="17">
        <v>813.43000000000029</v>
      </c>
      <c r="K19" s="17">
        <v>1152.1800000000003</v>
      </c>
      <c r="L19" s="17">
        <v>1222.6999999999971</v>
      </c>
      <c r="M19" s="17">
        <v>3773</v>
      </c>
      <c r="N19" s="17">
        <v>2007.0800000000054</v>
      </c>
      <c r="O19" s="17">
        <v>1947.3300000000017</v>
      </c>
      <c r="P19" s="17">
        <v>111.3100000000004</v>
      </c>
      <c r="Q19" s="20">
        <v>133</v>
      </c>
      <c r="R19" s="20">
        <v>30.690000000000055</v>
      </c>
      <c r="S19" s="20">
        <v>47.179999999999836</v>
      </c>
      <c r="T19" s="20">
        <v>27.810000000000059</v>
      </c>
      <c r="U19" s="20">
        <v>0.11999999999999966</v>
      </c>
      <c r="V19" s="20">
        <v>40.669999999999959</v>
      </c>
      <c r="W19" s="20">
        <v>57.6099999999999</v>
      </c>
      <c r="X19" s="20">
        <v>61.139999999999986</v>
      </c>
      <c r="Y19" s="20">
        <v>188.65000000000009</v>
      </c>
      <c r="Z19" s="20">
        <v>100.34999999999991</v>
      </c>
      <c r="AA19" s="20">
        <v>97.3599999999999</v>
      </c>
      <c r="AB19" s="20">
        <v>5.5600000000000023</v>
      </c>
      <c r="AC19" s="17">
        <v>651.16999999999825</v>
      </c>
      <c r="AD19" s="17">
        <v>148.86999999999989</v>
      </c>
      <c r="AE19" s="17">
        <v>226.74000000000069</v>
      </c>
      <c r="AF19" s="17">
        <v>132.36000000000013</v>
      </c>
      <c r="AG19" s="17">
        <v>0.5600000000000005</v>
      </c>
      <c r="AH19" s="17">
        <v>189.85000000000036</v>
      </c>
      <c r="AI19" s="17">
        <v>266.30000000000018</v>
      </c>
      <c r="AJ19" s="17">
        <v>279.76000000000022</v>
      </c>
      <c r="AK19" s="17">
        <v>854.48000000000138</v>
      </c>
      <c r="AL19" s="17">
        <v>450.02000000000044</v>
      </c>
      <c r="AM19" s="17">
        <v>432.10000000000036</v>
      </c>
      <c r="AN19" s="17">
        <v>24.449999999999989</v>
      </c>
      <c r="AO19" s="20">
        <f t="shared" si="1"/>
        <v>3444.1200000000099</v>
      </c>
      <c r="AP19" s="20">
        <f t="shared" si="1"/>
        <v>793.50999999999704</v>
      </c>
      <c r="AQ19" s="20">
        <f t="shared" si="1"/>
        <v>1217.4699999999962</v>
      </c>
      <c r="AR19" s="20">
        <f t="shared" si="1"/>
        <v>716.37000000000091</v>
      </c>
      <c r="AS19" s="20">
        <f t="shared" si="1"/>
        <v>3.0500000000000047</v>
      </c>
      <c r="AT19" s="20">
        <f t="shared" si="1"/>
        <v>1043.9500000000007</v>
      </c>
      <c r="AU19" s="20">
        <f t="shared" si="1"/>
        <v>1476.0900000000004</v>
      </c>
      <c r="AV19" s="20">
        <f t="shared" si="1"/>
        <v>1563.5999999999972</v>
      </c>
      <c r="AW19" s="20">
        <f t="shared" si="1"/>
        <v>4816.130000000001</v>
      </c>
      <c r="AX19" s="20">
        <f t="shared" si="1"/>
        <v>2557.4500000000057</v>
      </c>
      <c r="AY19" s="20">
        <f t="shared" si="1"/>
        <v>2476.7900000000018</v>
      </c>
      <c r="AZ19" s="20">
        <f t="shared" si="1"/>
        <v>141.32000000000039</v>
      </c>
      <c r="BA19" s="17">
        <v>44.16</v>
      </c>
      <c r="BB19" s="17">
        <v>10.19</v>
      </c>
      <c r="BC19" s="17">
        <v>15.67</v>
      </c>
      <c r="BD19" s="17">
        <v>9.23</v>
      </c>
      <c r="BE19" s="17">
        <v>0.04</v>
      </c>
      <c r="BF19" s="17">
        <v>13.51</v>
      </c>
      <c r="BG19" s="17">
        <v>19.13</v>
      </c>
      <c r="BH19" s="17">
        <v>20.3</v>
      </c>
      <c r="BI19" s="17">
        <v>62.64</v>
      </c>
      <c r="BJ19" s="17">
        <v>33.32</v>
      </c>
      <c r="BK19" s="17">
        <v>32.33</v>
      </c>
      <c r="BL19" s="17">
        <v>1.85</v>
      </c>
      <c r="BM19" s="20">
        <f t="shared" si="2"/>
        <v>3488.2800000000097</v>
      </c>
      <c r="BN19" s="20">
        <f t="shared" si="2"/>
        <v>803.69999999999709</v>
      </c>
      <c r="BO19" s="20">
        <f t="shared" si="2"/>
        <v>1233.1399999999962</v>
      </c>
      <c r="BP19" s="20">
        <f t="shared" si="2"/>
        <v>725.60000000000093</v>
      </c>
      <c r="BQ19" s="20">
        <f t="shared" si="2"/>
        <v>3.0900000000000047</v>
      </c>
      <c r="BR19" s="20">
        <f t="shared" si="2"/>
        <v>1057.4600000000007</v>
      </c>
      <c r="BS19" s="20">
        <f t="shared" si="2"/>
        <v>1495.2200000000005</v>
      </c>
      <c r="BT19" s="20">
        <f t="shared" si="2"/>
        <v>1583.8999999999971</v>
      </c>
      <c r="BU19" s="20">
        <f t="shared" si="2"/>
        <v>4878.7700000000013</v>
      </c>
      <c r="BV19" s="20">
        <f t="shared" si="2"/>
        <v>2590.7700000000059</v>
      </c>
      <c r="BW19" s="20">
        <f t="shared" si="2"/>
        <v>2509.1200000000017</v>
      </c>
      <c r="BX19" s="20">
        <f t="shared" si="2"/>
        <v>143.17000000000039</v>
      </c>
      <c r="BY19" s="17">
        <f t="shared" si="3"/>
        <v>15803.05000000001</v>
      </c>
      <c r="BZ19" s="17">
        <f t="shared" si="4"/>
        <v>790.13999999999965</v>
      </c>
      <c r="CA19" s="17">
        <f t="shared" si="5"/>
        <v>3919.030000000002</v>
      </c>
      <c r="CB19" s="17">
        <f t="shared" si="6"/>
        <v>20512.220000000012</v>
      </c>
    </row>
    <row r="20" spans="1:80" x14ac:dyDescent="0.25">
      <c r="A20" t="str">
        <f t="shared" si="0"/>
        <v>TAU.BIG</v>
      </c>
      <c r="B20" s="1" t="s">
        <v>31</v>
      </c>
      <c r="C20" s="1" t="s">
        <v>36</v>
      </c>
      <c r="D20" s="1" t="s">
        <v>36</v>
      </c>
      <c r="E20" s="17">
        <v>0</v>
      </c>
      <c r="F20" s="17">
        <v>0</v>
      </c>
      <c r="G20" s="17">
        <v>0</v>
      </c>
      <c r="H20" s="17">
        <v>0</v>
      </c>
      <c r="I20" s="17">
        <v>0</v>
      </c>
      <c r="J20" s="17">
        <v>0</v>
      </c>
      <c r="K20" s="17">
        <v>0</v>
      </c>
      <c r="L20" s="17">
        <v>0</v>
      </c>
      <c r="M20" s="17">
        <v>0</v>
      </c>
      <c r="N20" s="17">
        <v>0</v>
      </c>
      <c r="O20" s="17">
        <v>0</v>
      </c>
      <c r="P20" s="17">
        <v>0</v>
      </c>
      <c r="Q20" s="20">
        <v>0</v>
      </c>
      <c r="R20" s="20">
        <v>0</v>
      </c>
      <c r="S20" s="20">
        <v>0</v>
      </c>
      <c r="T20" s="20">
        <v>0</v>
      </c>
      <c r="U20" s="20">
        <v>0</v>
      </c>
      <c r="V20" s="20">
        <v>0</v>
      </c>
      <c r="W20" s="20">
        <v>0</v>
      </c>
      <c r="X20" s="20">
        <v>0</v>
      </c>
      <c r="Y20" s="20">
        <v>0</v>
      </c>
      <c r="Z20" s="20">
        <v>0</v>
      </c>
      <c r="AA20" s="20">
        <v>0</v>
      </c>
      <c r="AB20" s="20">
        <v>0</v>
      </c>
      <c r="AC20" s="17">
        <v>0</v>
      </c>
      <c r="AD20" s="17">
        <v>0</v>
      </c>
      <c r="AE20" s="17">
        <v>0</v>
      </c>
      <c r="AF20" s="17">
        <v>0</v>
      </c>
      <c r="AG20" s="17">
        <v>0</v>
      </c>
      <c r="AH20" s="17">
        <v>0</v>
      </c>
      <c r="AI20" s="17">
        <v>0</v>
      </c>
      <c r="AJ20" s="17">
        <v>0</v>
      </c>
      <c r="AK20" s="17">
        <v>0</v>
      </c>
      <c r="AL20" s="17">
        <v>0</v>
      </c>
      <c r="AM20" s="17">
        <v>0</v>
      </c>
      <c r="AN20" s="17">
        <v>0</v>
      </c>
      <c r="AO20" s="20">
        <f t="shared" si="1"/>
        <v>0</v>
      </c>
      <c r="AP20" s="20">
        <f t="shared" si="1"/>
        <v>0</v>
      </c>
      <c r="AQ20" s="20">
        <f t="shared" si="1"/>
        <v>0</v>
      </c>
      <c r="AR20" s="20">
        <f t="shared" si="1"/>
        <v>0</v>
      </c>
      <c r="AS20" s="20">
        <f t="shared" si="1"/>
        <v>0</v>
      </c>
      <c r="AT20" s="20">
        <f t="shared" si="1"/>
        <v>0</v>
      </c>
      <c r="AU20" s="20">
        <f t="shared" si="1"/>
        <v>0</v>
      </c>
      <c r="AV20" s="20">
        <f t="shared" si="1"/>
        <v>0</v>
      </c>
      <c r="AW20" s="20">
        <f t="shared" si="1"/>
        <v>0</v>
      </c>
      <c r="AX20" s="20">
        <f t="shared" si="1"/>
        <v>0</v>
      </c>
      <c r="AY20" s="20">
        <f t="shared" si="1"/>
        <v>0</v>
      </c>
      <c r="AZ20" s="20">
        <f t="shared" si="1"/>
        <v>0</v>
      </c>
      <c r="BA20" s="17">
        <v>0</v>
      </c>
      <c r="BB20" s="17">
        <v>0</v>
      </c>
      <c r="BC20" s="17">
        <v>0</v>
      </c>
      <c r="BD20" s="17">
        <v>0</v>
      </c>
      <c r="BE20" s="17">
        <v>0</v>
      </c>
      <c r="BF20" s="17">
        <v>0</v>
      </c>
      <c r="BG20" s="17">
        <v>0</v>
      </c>
      <c r="BH20" s="17">
        <v>0</v>
      </c>
      <c r="BI20" s="17">
        <v>0</v>
      </c>
      <c r="BJ20" s="17">
        <v>0</v>
      </c>
      <c r="BK20" s="17">
        <v>0</v>
      </c>
      <c r="BL20" s="17">
        <v>0</v>
      </c>
      <c r="BM20" s="20">
        <f t="shared" si="2"/>
        <v>0</v>
      </c>
      <c r="BN20" s="20">
        <f t="shared" si="2"/>
        <v>0</v>
      </c>
      <c r="BO20" s="20">
        <f t="shared" si="2"/>
        <v>0</v>
      </c>
      <c r="BP20" s="20">
        <f t="shared" si="2"/>
        <v>0</v>
      </c>
      <c r="BQ20" s="20">
        <f t="shared" si="2"/>
        <v>0</v>
      </c>
      <c r="BR20" s="20">
        <f t="shared" si="2"/>
        <v>0</v>
      </c>
      <c r="BS20" s="20">
        <f t="shared" si="2"/>
        <v>0</v>
      </c>
      <c r="BT20" s="20">
        <f t="shared" si="2"/>
        <v>0</v>
      </c>
      <c r="BU20" s="20">
        <f t="shared" si="2"/>
        <v>0</v>
      </c>
      <c r="BV20" s="20">
        <f t="shared" si="2"/>
        <v>0</v>
      </c>
      <c r="BW20" s="20">
        <f t="shared" si="2"/>
        <v>0</v>
      </c>
      <c r="BX20" s="20">
        <f t="shared" si="2"/>
        <v>0</v>
      </c>
      <c r="BY20" s="17">
        <f t="shared" si="3"/>
        <v>0</v>
      </c>
      <c r="BZ20" s="17">
        <f t="shared" si="4"/>
        <v>0</v>
      </c>
      <c r="CA20" s="17">
        <f t="shared" si="5"/>
        <v>0</v>
      </c>
      <c r="CB20" s="17">
        <f t="shared" si="6"/>
        <v>0</v>
      </c>
    </row>
    <row r="21" spans="1:80" x14ac:dyDescent="0.25">
      <c r="A21" t="str">
        <f t="shared" si="0"/>
        <v>TAU.BPW</v>
      </c>
      <c r="B21" s="1" t="s">
        <v>31</v>
      </c>
      <c r="C21" s="1" t="s">
        <v>37</v>
      </c>
      <c r="D21" s="1" t="s">
        <v>37</v>
      </c>
      <c r="E21" s="17">
        <v>-259.31999999999971</v>
      </c>
      <c r="F21" s="17">
        <v>-142.19000000000005</v>
      </c>
      <c r="G21" s="17">
        <v>-188.60000000000036</v>
      </c>
      <c r="H21" s="17">
        <v>-174.69999999999982</v>
      </c>
      <c r="I21" s="17">
        <v>-201.42999999999984</v>
      </c>
      <c r="J21" s="17">
        <v>-386.53000000000065</v>
      </c>
      <c r="K21" s="17">
        <v>-571.73999999999978</v>
      </c>
      <c r="L21" s="17">
        <v>-417.45000000000073</v>
      </c>
      <c r="M21" s="17">
        <v>-496.54000000000087</v>
      </c>
      <c r="N21" s="17">
        <v>-107</v>
      </c>
      <c r="O21" s="17">
        <v>0</v>
      </c>
      <c r="P21" s="17">
        <v>0</v>
      </c>
      <c r="Q21" s="20">
        <v>-12.96999999999997</v>
      </c>
      <c r="R21" s="20">
        <v>-7.1099999999999852</v>
      </c>
      <c r="S21" s="20">
        <v>-9.4300000000000068</v>
      </c>
      <c r="T21" s="20">
        <v>-8.7299999999999898</v>
      </c>
      <c r="U21" s="20">
        <v>-10.069999999999993</v>
      </c>
      <c r="V21" s="20">
        <v>-19.32000000000005</v>
      </c>
      <c r="W21" s="20">
        <v>-28.589999999999975</v>
      </c>
      <c r="X21" s="20">
        <v>-20.87</v>
      </c>
      <c r="Y21" s="20">
        <v>-24.83</v>
      </c>
      <c r="Z21" s="20">
        <v>-5.3499999999999979</v>
      </c>
      <c r="AA21" s="20">
        <v>0</v>
      </c>
      <c r="AB21" s="20">
        <v>0</v>
      </c>
      <c r="AC21" s="17">
        <v>-63.480000000000018</v>
      </c>
      <c r="AD21" s="17">
        <v>-34.480000000000018</v>
      </c>
      <c r="AE21" s="17">
        <v>-45.32000000000005</v>
      </c>
      <c r="AF21" s="17">
        <v>-41.57000000000005</v>
      </c>
      <c r="AG21" s="17">
        <v>-47.480000000000018</v>
      </c>
      <c r="AH21" s="17">
        <v>-90.210000000000036</v>
      </c>
      <c r="AI21" s="17">
        <v>-132.13999999999987</v>
      </c>
      <c r="AJ21" s="17">
        <v>-95.509999999999991</v>
      </c>
      <c r="AK21" s="17">
        <v>-112.46000000000001</v>
      </c>
      <c r="AL21" s="17">
        <v>-23.990000000000009</v>
      </c>
      <c r="AM21" s="17">
        <v>0</v>
      </c>
      <c r="AN21" s="17">
        <v>0</v>
      </c>
      <c r="AO21" s="20">
        <f t="shared" si="1"/>
        <v>-335.7699999999997</v>
      </c>
      <c r="AP21" s="20">
        <f t="shared" si="1"/>
        <v>-183.78000000000006</v>
      </c>
      <c r="AQ21" s="20">
        <f t="shared" si="1"/>
        <v>-243.35000000000042</v>
      </c>
      <c r="AR21" s="20">
        <f t="shared" si="1"/>
        <v>-224.99999999999986</v>
      </c>
      <c r="AS21" s="20">
        <f t="shared" si="1"/>
        <v>-258.97999999999985</v>
      </c>
      <c r="AT21" s="20">
        <f t="shared" si="1"/>
        <v>-496.06000000000074</v>
      </c>
      <c r="AU21" s="20">
        <f t="shared" si="1"/>
        <v>-732.46999999999957</v>
      </c>
      <c r="AV21" s="20">
        <f t="shared" si="1"/>
        <v>-533.83000000000072</v>
      </c>
      <c r="AW21" s="20">
        <f t="shared" si="1"/>
        <v>-633.83000000000095</v>
      </c>
      <c r="AX21" s="20">
        <f t="shared" si="1"/>
        <v>-136.34</v>
      </c>
      <c r="AY21" s="20">
        <f t="shared" si="1"/>
        <v>0</v>
      </c>
      <c r="AZ21" s="20">
        <f t="shared" si="1"/>
        <v>0</v>
      </c>
      <c r="BA21" s="17">
        <v>-4.3099999999999996</v>
      </c>
      <c r="BB21" s="17">
        <v>-2.36</v>
      </c>
      <c r="BC21" s="17">
        <v>-3.13</v>
      </c>
      <c r="BD21" s="17">
        <v>-2.9</v>
      </c>
      <c r="BE21" s="17">
        <v>-3.34</v>
      </c>
      <c r="BF21" s="17">
        <v>-6.42</v>
      </c>
      <c r="BG21" s="17">
        <v>-9.49</v>
      </c>
      <c r="BH21" s="17">
        <v>-6.93</v>
      </c>
      <c r="BI21" s="17">
        <v>-8.24</v>
      </c>
      <c r="BJ21" s="17">
        <v>-1.78</v>
      </c>
      <c r="BK21" s="17">
        <v>0</v>
      </c>
      <c r="BL21" s="17">
        <v>0</v>
      </c>
      <c r="BM21" s="20">
        <f t="shared" si="2"/>
        <v>-340.0799999999997</v>
      </c>
      <c r="BN21" s="20">
        <f t="shared" si="2"/>
        <v>-186.14000000000007</v>
      </c>
      <c r="BO21" s="20">
        <f t="shared" si="2"/>
        <v>-246.48000000000042</v>
      </c>
      <c r="BP21" s="20">
        <f t="shared" si="2"/>
        <v>-227.89999999999986</v>
      </c>
      <c r="BQ21" s="20">
        <f t="shared" si="2"/>
        <v>-262.31999999999982</v>
      </c>
      <c r="BR21" s="20">
        <f t="shared" si="2"/>
        <v>-502.48000000000076</v>
      </c>
      <c r="BS21" s="20">
        <f t="shared" si="2"/>
        <v>-741.95999999999958</v>
      </c>
      <c r="BT21" s="20">
        <f t="shared" si="2"/>
        <v>-540.76000000000067</v>
      </c>
      <c r="BU21" s="20">
        <f t="shared" si="2"/>
        <v>-642.07000000000096</v>
      </c>
      <c r="BV21" s="20">
        <f t="shared" si="2"/>
        <v>-138.12</v>
      </c>
      <c r="BW21" s="20">
        <f t="shared" si="2"/>
        <v>0</v>
      </c>
      <c r="BX21" s="20">
        <f t="shared" si="2"/>
        <v>0</v>
      </c>
      <c r="BY21" s="17">
        <f t="shared" si="3"/>
        <v>-2945.5000000000018</v>
      </c>
      <c r="BZ21" s="17">
        <f t="shared" si="4"/>
        <v>-147.26999999999995</v>
      </c>
      <c r="CA21" s="17">
        <f t="shared" si="5"/>
        <v>-735.54</v>
      </c>
      <c r="CB21" s="17">
        <f t="shared" si="6"/>
        <v>-3828.3100000000022</v>
      </c>
    </row>
    <row r="22" spans="1:80" x14ac:dyDescent="0.25">
      <c r="A22" t="str">
        <f t="shared" si="0"/>
        <v>ENMP.BR3</v>
      </c>
      <c r="B22" s="1" t="s">
        <v>43</v>
      </c>
      <c r="C22" s="1" t="s">
        <v>39</v>
      </c>
      <c r="D22" s="1" t="s">
        <v>39</v>
      </c>
      <c r="E22" s="17">
        <v>-917.51000000000931</v>
      </c>
      <c r="F22" s="17">
        <v>-429.67999999999302</v>
      </c>
      <c r="G22" s="17">
        <v>-551.57000000000698</v>
      </c>
      <c r="H22" s="17">
        <v>-361.86000000001513</v>
      </c>
      <c r="I22" s="17">
        <v>-295.75</v>
      </c>
      <c r="J22" s="17">
        <v>-475.36999999999534</v>
      </c>
      <c r="K22" s="17">
        <v>-687.11999999999534</v>
      </c>
      <c r="L22" s="17">
        <v>-558.34999999997672</v>
      </c>
      <c r="M22" s="17">
        <v>-954.71000000007916</v>
      </c>
      <c r="N22" s="17">
        <v>-874.02000000001863</v>
      </c>
      <c r="O22" s="17">
        <v>-876.79000000003725</v>
      </c>
      <c r="P22" s="17">
        <v>-529.30999999993946</v>
      </c>
      <c r="Q22" s="20">
        <v>-45.880000000000109</v>
      </c>
      <c r="R22" s="20">
        <v>-21.490000000000009</v>
      </c>
      <c r="S22" s="20">
        <v>-27.579999999999927</v>
      </c>
      <c r="T22" s="20">
        <v>-18.089999999999918</v>
      </c>
      <c r="U22" s="20">
        <v>-14.789999999999964</v>
      </c>
      <c r="V22" s="20">
        <v>-23.769999999999982</v>
      </c>
      <c r="W22" s="20">
        <v>-34.359999999999673</v>
      </c>
      <c r="X22" s="20">
        <v>-27.920000000000073</v>
      </c>
      <c r="Y22" s="20">
        <v>-47.729999999999563</v>
      </c>
      <c r="Z22" s="20">
        <v>-43.700000000000728</v>
      </c>
      <c r="AA22" s="20">
        <v>-43.840000000000146</v>
      </c>
      <c r="AB22" s="20">
        <v>-26.469999999999345</v>
      </c>
      <c r="AC22" s="17">
        <v>-224.61000000000058</v>
      </c>
      <c r="AD22" s="17">
        <v>-104.19000000000051</v>
      </c>
      <c r="AE22" s="17">
        <v>-132.55000000000109</v>
      </c>
      <c r="AF22" s="17">
        <v>-86.110000000000582</v>
      </c>
      <c r="AG22" s="17">
        <v>-69.710000000000036</v>
      </c>
      <c r="AH22" s="17">
        <v>-110.95000000000073</v>
      </c>
      <c r="AI22" s="17">
        <v>-158.81000000000131</v>
      </c>
      <c r="AJ22" s="17">
        <v>-127.75</v>
      </c>
      <c r="AK22" s="17">
        <v>-216.21999999999389</v>
      </c>
      <c r="AL22" s="17">
        <v>-195.97999999999593</v>
      </c>
      <c r="AM22" s="17">
        <v>-194.55000000000291</v>
      </c>
      <c r="AN22" s="17">
        <v>-116.2599999999984</v>
      </c>
      <c r="AO22" s="20">
        <f t="shared" si="1"/>
        <v>-1188.00000000001</v>
      </c>
      <c r="AP22" s="20">
        <f t="shared" si="1"/>
        <v>-555.35999999999353</v>
      </c>
      <c r="AQ22" s="20">
        <f t="shared" si="1"/>
        <v>-711.700000000008</v>
      </c>
      <c r="AR22" s="20">
        <f t="shared" si="1"/>
        <v>-466.06000000001563</v>
      </c>
      <c r="AS22" s="20">
        <f t="shared" si="1"/>
        <v>-380.25</v>
      </c>
      <c r="AT22" s="20">
        <f t="shared" si="1"/>
        <v>-610.08999999999605</v>
      </c>
      <c r="AU22" s="20">
        <f t="shared" si="1"/>
        <v>-880.28999999999633</v>
      </c>
      <c r="AV22" s="20">
        <f t="shared" si="1"/>
        <v>-714.01999999997679</v>
      </c>
      <c r="AW22" s="20">
        <f t="shared" si="1"/>
        <v>-1218.6600000000726</v>
      </c>
      <c r="AX22" s="20">
        <f t="shared" si="1"/>
        <v>-1113.7000000000153</v>
      </c>
      <c r="AY22" s="20">
        <f t="shared" si="1"/>
        <v>-1115.1800000000403</v>
      </c>
      <c r="AZ22" s="20">
        <f t="shared" si="1"/>
        <v>-672.03999999993721</v>
      </c>
      <c r="BA22" s="17">
        <v>-15.23</v>
      </c>
      <c r="BB22" s="17">
        <v>-7.13</v>
      </c>
      <c r="BC22" s="17">
        <v>-9.16</v>
      </c>
      <c r="BD22" s="17">
        <v>-6.01</v>
      </c>
      <c r="BE22" s="17">
        <v>-4.91</v>
      </c>
      <c r="BF22" s="17">
        <v>-7.89</v>
      </c>
      <c r="BG22" s="17">
        <v>-11.41</v>
      </c>
      <c r="BH22" s="17">
        <v>-9.27</v>
      </c>
      <c r="BI22" s="17">
        <v>-15.85</v>
      </c>
      <c r="BJ22" s="17">
        <v>-14.51</v>
      </c>
      <c r="BK22" s="17">
        <v>-14.56</v>
      </c>
      <c r="BL22" s="17">
        <v>-8.7899999999999991</v>
      </c>
      <c r="BM22" s="20">
        <f t="shared" si="2"/>
        <v>-1203.23000000001</v>
      </c>
      <c r="BN22" s="20">
        <f t="shared" si="2"/>
        <v>-562.48999999999353</v>
      </c>
      <c r="BO22" s="20">
        <f t="shared" si="2"/>
        <v>-720.86000000000797</v>
      </c>
      <c r="BP22" s="20">
        <f t="shared" si="2"/>
        <v>-472.07000000001563</v>
      </c>
      <c r="BQ22" s="20">
        <f t="shared" si="2"/>
        <v>-385.16</v>
      </c>
      <c r="BR22" s="20">
        <f t="shared" si="2"/>
        <v>-617.97999999999604</v>
      </c>
      <c r="BS22" s="20">
        <f t="shared" si="2"/>
        <v>-891.69999999999629</v>
      </c>
      <c r="BT22" s="20">
        <f t="shared" si="2"/>
        <v>-723.28999999997677</v>
      </c>
      <c r="BU22" s="20">
        <f t="shared" si="2"/>
        <v>-1234.5100000000725</v>
      </c>
      <c r="BV22" s="20">
        <f t="shared" si="2"/>
        <v>-1128.2100000000153</v>
      </c>
      <c r="BW22" s="20">
        <f t="shared" si="2"/>
        <v>-1129.7400000000403</v>
      </c>
      <c r="BX22" s="20">
        <f t="shared" si="2"/>
        <v>-680.82999999993717</v>
      </c>
      <c r="BY22" s="17">
        <f t="shared" si="3"/>
        <v>-7512.0400000000664</v>
      </c>
      <c r="BZ22" s="17">
        <f t="shared" si="4"/>
        <v>-375.61999999999944</v>
      </c>
      <c r="CA22" s="17">
        <f t="shared" si="5"/>
        <v>-1862.4099999999962</v>
      </c>
      <c r="CB22" s="17">
        <f t="shared" si="6"/>
        <v>-9750.0700000000616</v>
      </c>
    </row>
    <row r="23" spans="1:80" x14ac:dyDescent="0.25">
      <c r="A23" t="str">
        <f t="shared" si="0"/>
        <v>ENMP.BR4</v>
      </c>
      <c r="B23" s="1" t="s">
        <v>43</v>
      </c>
      <c r="C23" s="1" t="s">
        <v>40</v>
      </c>
      <c r="D23" s="1" t="s">
        <v>40</v>
      </c>
      <c r="E23" s="17">
        <v>-952.52000000001863</v>
      </c>
      <c r="F23" s="17">
        <v>-458.11999999999534</v>
      </c>
      <c r="G23" s="17">
        <v>-549.40000000002328</v>
      </c>
      <c r="H23" s="17">
        <v>-409.9100000000326</v>
      </c>
      <c r="I23" s="17">
        <v>-309.53999999997905</v>
      </c>
      <c r="J23" s="17">
        <v>-506.42999999999302</v>
      </c>
      <c r="K23" s="17">
        <v>-726.47999999998137</v>
      </c>
      <c r="L23" s="17">
        <v>-602.78000000002794</v>
      </c>
      <c r="M23" s="17">
        <v>-1028.7899999999208</v>
      </c>
      <c r="N23" s="17">
        <v>-975.42999999993481</v>
      </c>
      <c r="O23" s="17">
        <v>-919.60000000009313</v>
      </c>
      <c r="P23" s="17">
        <v>-618.23999999999069</v>
      </c>
      <c r="Q23" s="20">
        <v>-47.630000000000109</v>
      </c>
      <c r="R23" s="20">
        <v>-22.909999999999854</v>
      </c>
      <c r="S23" s="20">
        <v>-27.470000000000027</v>
      </c>
      <c r="T23" s="20">
        <v>-20.490000000000009</v>
      </c>
      <c r="U23" s="20">
        <v>-15.480000000000018</v>
      </c>
      <c r="V23" s="20">
        <v>-25.320000000000164</v>
      </c>
      <c r="W23" s="20">
        <v>-36.330000000000382</v>
      </c>
      <c r="X23" s="20">
        <v>-30.140000000000327</v>
      </c>
      <c r="Y23" s="20">
        <v>-51.430000000000291</v>
      </c>
      <c r="Z23" s="20">
        <v>-48.770000000000437</v>
      </c>
      <c r="AA23" s="20">
        <v>-45.979999999999563</v>
      </c>
      <c r="AB23" s="20">
        <v>-30.920000000000073</v>
      </c>
      <c r="AC23" s="17">
        <v>-233.18000000000029</v>
      </c>
      <c r="AD23" s="17">
        <v>-111.09000000000015</v>
      </c>
      <c r="AE23" s="17">
        <v>-132.02000000000044</v>
      </c>
      <c r="AF23" s="17">
        <v>-97.540000000000873</v>
      </c>
      <c r="AG23" s="17">
        <v>-72.960000000000036</v>
      </c>
      <c r="AH23" s="17">
        <v>-118.19999999999891</v>
      </c>
      <c r="AI23" s="17">
        <v>-167.90999999999985</v>
      </c>
      <c r="AJ23" s="17">
        <v>-137.92000000000189</v>
      </c>
      <c r="AK23" s="17">
        <v>-233</v>
      </c>
      <c r="AL23" s="17">
        <v>-218.70999999999913</v>
      </c>
      <c r="AM23" s="17">
        <v>-204.05000000000291</v>
      </c>
      <c r="AN23" s="17">
        <v>-135.78999999999724</v>
      </c>
      <c r="AO23" s="20">
        <f t="shared" ref="AO23:AZ44" si="7">E23+Q23+AC23</f>
        <v>-1233.330000000019</v>
      </c>
      <c r="AP23" s="20">
        <f t="shared" si="7"/>
        <v>-592.11999999999534</v>
      </c>
      <c r="AQ23" s="20">
        <f t="shared" si="7"/>
        <v>-708.89000000002375</v>
      </c>
      <c r="AR23" s="20">
        <f t="shared" si="7"/>
        <v>-527.94000000003348</v>
      </c>
      <c r="AS23" s="20">
        <f t="shared" si="7"/>
        <v>-397.9799999999791</v>
      </c>
      <c r="AT23" s="20">
        <f t="shared" si="7"/>
        <v>-649.94999999999209</v>
      </c>
      <c r="AU23" s="20">
        <f t="shared" si="7"/>
        <v>-930.71999999998161</v>
      </c>
      <c r="AV23" s="20">
        <f t="shared" si="7"/>
        <v>-770.84000000003016</v>
      </c>
      <c r="AW23" s="20">
        <f t="shared" si="7"/>
        <v>-1313.2199999999211</v>
      </c>
      <c r="AX23" s="20">
        <f t="shared" si="7"/>
        <v>-1242.9099999999344</v>
      </c>
      <c r="AY23" s="20">
        <f t="shared" si="7"/>
        <v>-1169.6300000000956</v>
      </c>
      <c r="AZ23" s="20">
        <f t="shared" si="7"/>
        <v>-784.94999999998799</v>
      </c>
      <c r="BA23" s="17">
        <v>-15.81</v>
      </c>
      <c r="BB23" s="17">
        <v>-7.61</v>
      </c>
      <c r="BC23" s="17">
        <v>-9.1199999999999992</v>
      </c>
      <c r="BD23" s="17">
        <v>-6.81</v>
      </c>
      <c r="BE23" s="17">
        <v>-5.14</v>
      </c>
      <c r="BF23" s="17">
        <v>-8.41</v>
      </c>
      <c r="BG23" s="17">
        <v>-12.06</v>
      </c>
      <c r="BH23" s="17">
        <v>-10.01</v>
      </c>
      <c r="BI23" s="17">
        <v>-17.079999999999998</v>
      </c>
      <c r="BJ23" s="17">
        <v>-16.190000000000001</v>
      </c>
      <c r="BK23" s="17">
        <v>-15.27</v>
      </c>
      <c r="BL23" s="17">
        <v>-10.26</v>
      </c>
      <c r="BM23" s="20">
        <f t="shared" ref="BM23:BX44" si="8">AO23+BA23</f>
        <v>-1249.140000000019</v>
      </c>
      <c r="BN23" s="20">
        <f t="shared" si="8"/>
        <v>-599.72999999999536</v>
      </c>
      <c r="BO23" s="20">
        <f t="shared" si="8"/>
        <v>-718.01000000002375</v>
      </c>
      <c r="BP23" s="20">
        <f t="shared" si="8"/>
        <v>-534.75000000003342</v>
      </c>
      <c r="BQ23" s="20">
        <f t="shared" si="8"/>
        <v>-403.11999999997909</v>
      </c>
      <c r="BR23" s="20">
        <f t="shared" si="8"/>
        <v>-658.35999999999206</v>
      </c>
      <c r="BS23" s="20">
        <f t="shared" si="8"/>
        <v>-942.77999999998156</v>
      </c>
      <c r="BT23" s="20">
        <f t="shared" si="8"/>
        <v>-780.85000000003015</v>
      </c>
      <c r="BU23" s="20">
        <f t="shared" si="8"/>
        <v>-1330.2999999999211</v>
      </c>
      <c r="BV23" s="20">
        <f t="shared" si="8"/>
        <v>-1259.0999999999344</v>
      </c>
      <c r="BW23" s="20">
        <f t="shared" si="8"/>
        <v>-1184.9000000000956</v>
      </c>
      <c r="BX23" s="20">
        <f t="shared" si="8"/>
        <v>-795.20999999998799</v>
      </c>
      <c r="BY23" s="17">
        <f t="shared" si="3"/>
        <v>-8057.2399999999907</v>
      </c>
      <c r="BZ23" s="17">
        <f t="shared" si="4"/>
        <v>-402.87000000000126</v>
      </c>
      <c r="CA23" s="17">
        <f t="shared" si="5"/>
        <v>-1996.1400000000015</v>
      </c>
      <c r="CB23" s="17">
        <f t="shared" si="6"/>
        <v>-10456.249999999995</v>
      </c>
    </row>
    <row r="24" spans="1:80" x14ac:dyDescent="0.25">
      <c r="A24" t="str">
        <f t="shared" si="0"/>
        <v>ENMP.BR5</v>
      </c>
      <c r="B24" s="1" t="s">
        <v>43</v>
      </c>
      <c r="C24" s="1" t="s">
        <v>42</v>
      </c>
      <c r="D24" s="1" t="s">
        <v>42</v>
      </c>
      <c r="E24" s="17">
        <v>-2333.7900000000373</v>
      </c>
      <c r="F24" s="17">
        <v>-1123.0999999999767</v>
      </c>
      <c r="G24" s="17">
        <v>-1256.6500000000233</v>
      </c>
      <c r="H24" s="17">
        <v>-51.319999999999936</v>
      </c>
      <c r="I24" s="17">
        <v>-90.400000000001455</v>
      </c>
      <c r="J24" s="17">
        <v>-935.90999999997439</v>
      </c>
      <c r="K24" s="17">
        <v>-438.4199999999837</v>
      </c>
      <c r="L24" s="17">
        <v>-1518.4899999999907</v>
      </c>
      <c r="M24" s="17">
        <v>-1987.1299999998882</v>
      </c>
      <c r="N24" s="17">
        <v>-2435.690000000177</v>
      </c>
      <c r="O24" s="17">
        <v>-2017.0700000000652</v>
      </c>
      <c r="P24" s="17">
        <v>-1446.3400000000838</v>
      </c>
      <c r="Q24" s="20">
        <v>-116.69</v>
      </c>
      <c r="R24" s="20">
        <v>-56.16</v>
      </c>
      <c r="S24" s="20">
        <v>-62.84</v>
      </c>
      <c r="T24" s="20">
        <v>-2.5700000000000074</v>
      </c>
      <c r="U24" s="20">
        <v>-4.5200000000000102</v>
      </c>
      <c r="V24" s="20">
        <v>-46.789999999999964</v>
      </c>
      <c r="W24" s="20">
        <v>-21.920000000000073</v>
      </c>
      <c r="X24" s="20">
        <v>-75.930000000000291</v>
      </c>
      <c r="Y24" s="20">
        <v>-99.360000000000582</v>
      </c>
      <c r="Z24" s="20">
        <v>-121.78999999999905</v>
      </c>
      <c r="AA24" s="20">
        <v>-100.84999999999854</v>
      </c>
      <c r="AB24" s="20">
        <v>-72.319999999999709</v>
      </c>
      <c r="AC24" s="17">
        <v>-571.32999999999993</v>
      </c>
      <c r="AD24" s="17">
        <v>-272.33000000000004</v>
      </c>
      <c r="AE24" s="17">
        <v>-301.96999999999991</v>
      </c>
      <c r="AF24" s="17">
        <v>-12.210000000000036</v>
      </c>
      <c r="AG24" s="17">
        <v>-21.309999999999945</v>
      </c>
      <c r="AH24" s="17">
        <v>-218.43000000000029</v>
      </c>
      <c r="AI24" s="17">
        <v>-101.34000000000015</v>
      </c>
      <c r="AJ24" s="17">
        <v>-347.44000000000233</v>
      </c>
      <c r="AK24" s="17">
        <v>-450.02999999999884</v>
      </c>
      <c r="AL24" s="17">
        <v>-546.13000000000466</v>
      </c>
      <c r="AM24" s="17">
        <v>-447.56999999999971</v>
      </c>
      <c r="AN24" s="17">
        <v>-317.66999999999825</v>
      </c>
      <c r="AO24" s="20">
        <f t="shared" si="7"/>
        <v>-3021.8100000000372</v>
      </c>
      <c r="AP24" s="20">
        <f t="shared" si="7"/>
        <v>-1451.589999999977</v>
      </c>
      <c r="AQ24" s="20">
        <f t="shared" si="7"/>
        <v>-1621.4600000000232</v>
      </c>
      <c r="AR24" s="20">
        <f t="shared" si="7"/>
        <v>-66.09999999999998</v>
      </c>
      <c r="AS24" s="20">
        <f t="shared" si="7"/>
        <v>-116.23000000000141</v>
      </c>
      <c r="AT24" s="20">
        <f t="shared" si="7"/>
        <v>-1201.1299999999746</v>
      </c>
      <c r="AU24" s="20">
        <f t="shared" si="7"/>
        <v>-561.67999999998392</v>
      </c>
      <c r="AV24" s="20">
        <f t="shared" si="7"/>
        <v>-1941.8599999999933</v>
      </c>
      <c r="AW24" s="20">
        <f t="shared" si="7"/>
        <v>-2536.5199999998877</v>
      </c>
      <c r="AX24" s="20">
        <f t="shared" si="7"/>
        <v>-3103.6100000001807</v>
      </c>
      <c r="AY24" s="20">
        <f t="shared" si="7"/>
        <v>-2565.4900000000634</v>
      </c>
      <c r="AZ24" s="20">
        <f t="shared" si="7"/>
        <v>-1836.3300000000818</v>
      </c>
      <c r="BA24" s="17">
        <v>-38.75</v>
      </c>
      <c r="BB24" s="17">
        <v>-18.649999999999999</v>
      </c>
      <c r="BC24" s="17">
        <v>-20.86</v>
      </c>
      <c r="BD24" s="17">
        <v>-0.85</v>
      </c>
      <c r="BE24" s="17">
        <v>-1.5</v>
      </c>
      <c r="BF24" s="17">
        <v>-15.54</v>
      </c>
      <c r="BG24" s="17">
        <v>-7.28</v>
      </c>
      <c r="BH24" s="17">
        <v>-25.21</v>
      </c>
      <c r="BI24" s="17">
        <v>-32.99</v>
      </c>
      <c r="BJ24" s="17">
        <v>-40.44</v>
      </c>
      <c r="BK24" s="17">
        <v>-33.49</v>
      </c>
      <c r="BL24" s="17">
        <v>-24.01</v>
      </c>
      <c r="BM24" s="20">
        <f t="shared" si="8"/>
        <v>-3060.5600000000372</v>
      </c>
      <c r="BN24" s="20">
        <f t="shared" si="8"/>
        <v>-1470.239999999977</v>
      </c>
      <c r="BO24" s="20">
        <f t="shared" si="8"/>
        <v>-1642.3200000000231</v>
      </c>
      <c r="BP24" s="20">
        <f t="shared" si="8"/>
        <v>-66.949999999999974</v>
      </c>
      <c r="BQ24" s="20">
        <f t="shared" si="8"/>
        <v>-117.73000000000141</v>
      </c>
      <c r="BR24" s="20">
        <f t="shared" si="8"/>
        <v>-1216.6699999999746</v>
      </c>
      <c r="BS24" s="20">
        <f t="shared" si="8"/>
        <v>-568.95999999998389</v>
      </c>
      <c r="BT24" s="20">
        <f t="shared" si="8"/>
        <v>-1967.0699999999933</v>
      </c>
      <c r="BU24" s="20">
        <f t="shared" si="8"/>
        <v>-2569.5099999998874</v>
      </c>
      <c r="BV24" s="20">
        <f t="shared" si="8"/>
        <v>-3144.0500000001807</v>
      </c>
      <c r="BW24" s="20">
        <f t="shared" si="8"/>
        <v>-2598.9800000000632</v>
      </c>
      <c r="BX24" s="20">
        <f t="shared" si="8"/>
        <v>-1860.3400000000818</v>
      </c>
      <c r="BY24" s="17">
        <f t="shared" si="3"/>
        <v>-15634.310000000201</v>
      </c>
      <c r="BZ24" s="17">
        <f t="shared" si="4"/>
        <v>-781.73999999999819</v>
      </c>
      <c r="CA24" s="17">
        <f t="shared" si="5"/>
        <v>-3867.330000000004</v>
      </c>
      <c r="CB24" s="17">
        <f t="shared" si="6"/>
        <v>-20283.380000000201</v>
      </c>
    </row>
    <row r="25" spans="1:80" x14ac:dyDescent="0.25">
      <c r="A25" t="str">
        <f t="shared" si="0"/>
        <v>TAU.BRA</v>
      </c>
      <c r="B25" s="1" t="s">
        <v>31</v>
      </c>
      <c r="C25" s="1" t="s">
        <v>44</v>
      </c>
      <c r="D25" s="1" t="s">
        <v>44</v>
      </c>
      <c r="E25" s="17">
        <v>434.41000000000349</v>
      </c>
      <c r="F25" s="17">
        <v>139.54999999999563</v>
      </c>
      <c r="G25" s="17">
        <v>134.19999999999709</v>
      </c>
      <c r="H25" s="17">
        <v>168.93000000000029</v>
      </c>
      <c r="I25" s="17">
        <v>114.25999999999476</v>
      </c>
      <c r="J25" s="17">
        <v>576.92999999999302</v>
      </c>
      <c r="K25" s="17">
        <v>1013.9899999999907</v>
      </c>
      <c r="L25" s="17">
        <v>344.23999999999069</v>
      </c>
      <c r="M25" s="17">
        <v>286.88999999999942</v>
      </c>
      <c r="N25" s="17">
        <v>282.52999999999884</v>
      </c>
      <c r="O25" s="17">
        <v>272.12999999997555</v>
      </c>
      <c r="P25" s="17">
        <v>176.29999999999563</v>
      </c>
      <c r="Q25" s="20">
        <v>21.719999999999914</v>
      </c>
      <c r="R25" s="20">
        <v>6.9800000000000182</v>
      </c>
      <c r="S25" s="20">
        <v>6.710000000000008</v>
      </c>
      <c r="T25" s="20">
        <v>8.4399999999999409</v>
      </c>
      <c r="U25" s="20">
        <v>5.7099999999999795</v>
      </c>
      <c r="V25" s="20">
        <v>28.840000000000146</v>
      </c>
      <c r="W25" s="20">
        <v>50.700000000000273</v>
      </c>
      <c r="X25" s="20">
        <v>17.210000000000036</v>
      </c>
      <c r="Y25" s="20">
        <v>14.339999999999691</v>
      </c>
      <c r="Z25" s="20">
        <v>14.119999999999891</v>
      </c>
      <c r="AA25" s="20">
        <v>13.609999999999673</v>
      </c>
      <c r="AB25" s="20">
        <v>8.8200000000001637</v>
      </c>
      <c r="AC25" s="17">
        <v>106.34000000000015</v>
      </c>
      <c r="AD25" s="17">
        <v>33.839999999999918</v>
      </c>
      <c r="AE25" s="17">
        <v>32.25</v>
      </c>
      <c r="AF25" s="17">
        <v>40.199999999999818</v>
      </c>
      <c r="AG25" s="17">
        <v>26.930000000000064</v>
      </c>
      <c r="AH25" s="17">
        <v>134.65000000000146</v>
      </c>
      <c r="AI25" s="17">
        <v>234.36999999999898</v>
      </c>
      <c r="AJ25" s="17">
        <v>78.760000000000218</v>
      </c>
      <c r="AK25" s="17">
        <v>64.970000000001164</v>
      </c>
      <c r="AL25" s="17">
        <v>63.350000000000364</v>
      </c>
      <c r="AM25" s="17">
        <v>60.380000000001019</v>
      </c>
      <c r="AN25" s="17">
        <v>38.720000000000255</v>
      </c>
      <c r="AO25" s="20">
        <f t="shared" si="7"/>
        <v>562.47000000000355</v>
      </c>
      <c r="AP25" s="20">
        <f t="shared" si="7"/>
        <v>180.36999999999557</v>
      </c>
      <c r="AQ25" s="20">
        <f t="shared" si="7"/>
        <v>173.1599999999971</v>
      </c>
      <c r="AR25" s="20">
        <f t="shared" si="7"/>
        <v>217.57000000000005</v>
      </c>
      <c r="AS25" s="20">
        <f t="shared" si="7"/>
        <v>146.8999999999948</v>
      </c>
      <c r="AT25" s="20">
        <f t="shared" si="7"/>
        <v>740.41999999999462</v>
      </c>
      <c r="AU25" s="20">
        <f t="shared" si="7"/>
        <v>1299.0599999999899</v>
      </c>
      <c r="AV25" s="20">
        <f t="shared" si="7"/>
        <v>440.20999999999094</v>
      </c>
      <c r="AW25" s="20">
        <f t="shared" si="7"/>
        <v>366.20000000000027</v>
      </c>
      <c r="AX25" s="20">
        <f t="shared" si="7"/>
        <v>359.99999999999909</v>
      </c>
      <c r="AY25" s="20">
        <f t="shared" si="7"/>
        <v>346.11999999997624</v>
      </c>
      <c r="AZ25" s="20">
        <f t="shared" si="7"/>
        <v>223.83999999999605</v>
      </c>
      <c r="BA25" s="17">
        <v>7.21</v>
      </c>
      <c r="BB25" s="17">
        <v>2.3199999999999998</v>
      </c>
      <c r="BC25" s="17">
        <v>2.23</v>
      </c>
      <c r="BD25" s="17">
        <v>2.8</v>
      </c>
      <c r="BE25" s="17">
        <v>1.9</v>
      </c>
      <c r="BF25" s="17">
        <v>9.58</v>
      </c>
      <c r="BG25" s="17">
        <v>16.84</v>
      </c>
      <c r="BH25" s="17">
        <v>5.72</v>
      </c>
      <c r="BI25" s="17">
        <v>4.76</v>
      </c>
      <c r="BJ25" s="17">
        <v>4.6900000000000004</v>
      </c>
      <c r="BK25" s="17">
        <v>4.5199999999999996</v>
      </c>
      <c r="BL25" s="17">
        <v>2.93</v>
      </c>
      <c r="BM25" s="20">
        <f t="shared" si="8"/>
        <v>569.68000000000359</v>
      </c>
      <c r="BN25" s="20">
        <f t="shared" si="8"/>
        <v>182.68999999999556</v>
      </c>
      <c r="BO25" s="20">
        <f t="shared" si="8"/>
        <v>175.38999999999709</v>
      </c>
      <c r="BP25" s="20">
        <f t="shared" si="8"/>
        <v>220.37000000000006</v>
      </c>
      <c r="BQ25" s="20">
        <f t="shared" si="8"/>
        <v>148.79999999999481</v>
      </c>
      <c r="BR25" s="20">
        <f t="shared" si="8"/>
        <v>749.99999999999466</v>
      </c>
      <c r="BS25" s="20">
        <f t="shared" si="8"/>
        <v>1315.8999999999899</v>
      </c>
      <c r="BT25" s="20">
        <f t="shared" si="8"/>
        <v>445.92999999999097</v>
      </c>
      <c r="BU25" s="20">
        <f t="shared" si="8"/>
        <v>370.96000000000026</v>
      </c>
      <c r="BV25" s="20">
        <f t="shared" si="8"/>
        <v>364.68999999999909</v>
      </c>
      <c r="BW25" s="20">
        <f t="shared" si="8"/>
        <v>350.63999999997623</v>
      </c>
      <c r="BX25" s="20">
        <f t="shared" si="8"/>
        <v>226.76999999999606</v>
      </c>
      <c r="BY25" s="17">
        <f t="shared" si="3"/>
        <v>3944.3599999999351</v>
      </c>
      <c r="BZ25" s="17">
        <f t="shared" si="4"/>
        <v>197.19999999999973</v>
      </c>
      <c r="CA25" s="17">
        <f t="shared" si="5"/>
        <v>980.26000000000352</v>
      </c>
      <c r="CB25" s="17">
        <f t="shared" si="6"/>
        <v>5121.819999999937</v>
      </c>
    </row>
    <row r="26" spans="1:80" x14ac:dyDescent="0.25">
      <c r="A26" t="str">
        <f t="shared" si="0"/>
        <v>VQW.BTR1</v>
      </c>
      <c r="B26" s="1" t="s">
        <v>29</v>
      </c>
      <c r="C26" s="1" t="s">
        <v>47</v>
      </c>
      <c r="D26" s="1" t="s">
        <v>47</v>
      </c>
      <c r="E26" s="17">
        <v>-944.52999999999884</v>
      </c>
      <c r="F26" s="17">
        <v>-650.52999999999884</v>
      </c>
      <c r="G26" s="17">
        <v>-841.66999999999825</v>
      </c>
      <c r="H26" s="17">
        <v>-342</v>
      </c>
      <c r="I26" s="17">
        <v>-451.95000000000073</v>
      </c>
      <c r="J26" s="17">
        <v>-518.79999999999927</v>
      </c>
      <c r="K26" s="17">
        <v>-243.29000000000087</v>
      </c>
      <c r="L26" s="17">
        <v>-505.07999999999811</v>
      </c>
      <c r="M26" s="17">
        <v>-607.2400000000016</v>
      </c>
      <c r="N26" s="17">
        <v>-850.77999999999884</v>
      </c>
      <c r="O26" s="17">
        <v>-976.14999999999418</v>
      </c>
      <c r="P26" s="17">
        <v>-1084.4499999999971</v>
      </c>
      <c r="Q26" s="20">
        <v>-47.230000000000018</v>
      </c>
      <c r="R26" s="20">
        <v>-32.529999999999973</v>
      </c>
      <c r="S26" s="20">
        <v>-42.080000000000041</v>
      </c>
      <c r="T26" s="20">
        <v>-17.100000000000023</v>
      </c>
      <c r="U26" s="20">
        <v>-22.599999999999909</v>
      </c>
      <c r="V26" s="20">
        <v>-25.940000000000055</v>
      </c>
      <c r="W26" s="20">
        <v>-12.170000000000016</v>
      </c>
      <c r="X26" s="20">
        <v>-25.259999999999991</v>
      </c>
      <c r="Y26" s="20">
        <v>-30.360000000000014</v>
      </c>
      <c r="Z26" s="20">
        <v>-42.529999999999973</v>
      </c>
      <c r="AA26" s="20">
        <v>-48.809999999999945</v>
      </c>
      <c r="AB26" s="20">
        <v>-54.220000000000027</v>
      </c>
      <c r="AC26" s="17">
        <v>-231.22999999999956</v>
      </c>
      <c r="AD26" s="17">
        <v>-157.73999999999978</v>
      </c>
      <c r="AE26" s="17">
        <v>-202.25</v>
      </c>
      <c r="AF26" s="17">
        <v>-81.3900000000001</v>
      </c>
      <c r="AG26" s="17">
        <v>-106.52999999999975</v>
      </c>
      <c r="AH26" s="17">
        <v>-121.07999999999993</v>
      </c>
      <c r="AI26" s="17">
        <v>-56.230000000000018</v>
      </c>
      <c r="AJ26" s="17">
        <v>-115.57000000000016</v>
      </c>
      <c r="AK26" s="17">
        <v>-137.52999999999975</v>
      </c>
      <c r="AL26" s="17">
        <v>-190.77000000000044</v>
      </c>
      <c r="AM26" s="17">
        <v>-216.59999999999945</v>
      </c>
      <c r="AN26" s="17">
        <v>-238.18000000000029</v>
      </c>
      <c r="AO26" s="20">
        <f t="shared" si="7"/>
        <v>-1222.9899999999984</v>
      </c>
      <c r="AP26" s="20">
        <f t="shared" si="7"/>
        <v>-840.79999999999859</v>
      </c>
      <c r="AQ26" s="20">
        <f t="shared" si="7"/>
        <v>-1085.9999999999982</v>
      </c>
      <c r="AR26" s="20">
        <f t="shared" si="7"/>
        <v>-440.49000000000012</v>
      </c>
      <c r="AS26" s="20">
        <f t="shared" si="7"/>
        <v>-581.08000000000038</v>
      </c>
      <c r="AT26" s="20">
        <f t="shared" si="7"/>
        <v>-665.81999999999925</v>
      </c>
      <c r="AU26" s="20">
        <f t="shared" si="7"/>
        <v>-311.69000000000091</v>
      </c>
      <c r="AV26" s="20">
        <f t="shared" si="7"/>
        <v>-645.90999999999826</v>
      </c>
      <c r="AW26" s="20">
        <f t="shared" si="7"/>
        <v>-775.13000000000136</v>
      </c>
      <c r="AX26" s="20">
        <f t="shared" si="7"/>
        <v>-1084.0799999999992</v>
      </c>
      <c r="AY26" s="20">
        <f t="shared" si="7"/>
        <v>-1241.5599999999936</v>
      </c>
      <c r="AZ26" s="20">
        <f t="shared" si="7"/>
        <v>-1376.8499999999974</v>
      </c>
      <c r="BA26" s="17">
        <v>-15.68</v>
      </c>
      <c r="BB26" s="17">
        <v>-10.8</v>
      </c>
      <c r="BC26" s="17">
        <v>-13.97</v>
      </c>
      <c r="BD26" s="17">
        <v>-5.68</v>
      </c>
      <c r="BE26" s="17">
        <v>-7.5</v>
      </c>
      <c r="BF26" s="17">
        <v>-8.61</v>
      </c>
      <c r="BG26" s="17">
        <v>-4.04</v>
      </c>
      <c r="BH26" s="17">
        <v>-8.39</v>
      </c>
      <c r="BI26" s="17">
        <v>-10.08</v>
      </c>
      <c r="BJ26" s="17">
        <v>-14.13</v>
      </c>
      <c r="BK26" s="17">
        <v>-16.21</v>
      </c>
      <c r="BL26" s="17">
        <v>-18</v>
      </c>
      <c r="BM26" s="20">
        <f t="shared" si="8"/>
        <v>-1238.6699999999985</v>
      </c>
      <c r="BN26" s="20">
        <f t="shared" si="8"/>
        <v>-851.59999999999854</v>
      </c>
      <c r="BO26" s="20">
        <f t="shared" si="8"/>
        <v>-1099.9699999999982</v>
      </c>
      <c r="BP26" s="20">
        <f t="shared" si="8"/>
        <v>-446.17000000000013</v>
      </c>
      <c r="BQ26" s="20">
        <f t="shared" si="8"/>
        <v>-588.58000000000038</v>
      </c>
      <c r="BR26" s="20">
        <f t="shared" si="8"/>
        <v>-674.42999999999927</v>
      </c>
      <c r="BS26" s="20">
        <f t="shared" si="8"/>
        <v>-315.73000000000093</v>
      </c>
      <c r="BT26" s="20">
        <f t="shared" si="8"/>
        <v>-654.29999999999825</v>
      </c>
      <c r="BU26" s="20">
        <f t="shared" si="8"/>
        <v>-785.2100000000014</v>
      </c>
      <c r="BV26" s="20">
        <f t="shared" si="8"/>
        <v>-1098.2099999999994</v>
      </c>
      <c r="BW26" s="20">
        <f t="shared" si="8"/>
        <v>-1257.7699999999936</v>
      </c>
      <c r="BX26" s="20">
        <f t="shared" si="8"/>
        <v>-1394.8499999999974</v>
      </c>
      <c r="BY26" s="17">
        <f t="shared" si="3"/>
        <v>-8016.4699999999866</v>
      </c>
      <c r="BZ26" s="17">
        <f t="shared" si="4"/>
        <v>-400.83</v>
      </c>
      <c r="CA26" s="17">
        <f t="shared" si="5"/>
        <v>-1988.1899999999994</v>
      </c>
      <c r="CB26" s="17">
        <f t="shared" si="6"/>
        <v>-10405.489999999985</v>
      </c>
    </row>
    <row r="27" spans="1:80" x14ac:dyDescent="0.25">
      <c r="A27" t="str">
        <f t="shared" si="0"/>
        <v>CETC.BCHIMP</v>
      </c>
      <c r="B27" s="1" t="s">
        <v>647</v>
      </c>
      <c r="C27" s="1" t="s">
        <v>648</v>
      </c>
      <c r="D27" s="1" t="s">
        <v>21</v>
      </c>
      <c r="E27" s="17">
        <v>0</v>
      </c>
      <c r="F27" s="17">
        <v>0</v>
      </c>
      <c r="G27" s="17">
        <v>3.2599999999999909</v>
      </c>
      <c r="H27" s="17">
        <v>0</v>
      </c>
      <c r="I27" s="17">
        <v>0</v>
      </c>
      <c r="J27" s="17">
        <v>0</v>
      </c>
      <c r="K27" s="17">
        <v>0</v>
      </c>
      <c r="L27" s="17">
        <v>0</v>
      </c>
      <c r="M27" s="17">
        <v>0</v>
      </c>
      <c r="N27" s="17">
        <v>0</v>
      </c>
      <c r="O27" s="17">
        <v>0</v>
      </c>
      <c r="P27" s="17">
        <v>0</v>
      </c>
      <c r="Q27" s="20">
        <v>0</v>
      </c>
      <c r="R27" s="20">
        <v>0</v>
      </c>
      <c r="S27" s="20">
        <v>0.16000000000000014</v>
      </c>
      <c r="T27" s="20">
        <v>0</v>
      </c>
      <c r="U27" s="20">
        <v>0</v>
      </c>
      <c r="V27" s="20">
        <v>0</v>
      </c>
      <c r="W27" s="20">
        <v>0</v>
      </c>
      <c r="X27" s="20">
        <v>0</v>
      </c>
      <c r="Y27" s="20">
        <v>0</v>
      </c>
      <c r="Z27" s="20">
        <v>0</v>
      </c>
      <c r="AA27" s="20">
        <v>0</v>
      </c>
      <c r="AB27" s="20">
        <v>0</v>
      </c>
      <c r="AC27" s="17">
        <v>0</v>
      </c>
      <c r="AD27" s="17">
        <v>0</v>
      </c>
      <c r="AE27" s="17">
        <v>0.78000000000000114</v>
      </c>
      <c r="AF27" s="17">
        <v>0</v>
      </c>
      <c r="AG27" s="17">
        <v>0</v>
      </c>
      <c r="AH27" s="17">
        <v>0</v>
      </c>
      <c r="AI27" s="17">
        <v>0</v>
      </c>
      <c r="AJ27" s="17">
        <v>0</v>
      </c>
      <c r="AK27" s="17">
        <v>0</v>
      </c>
      <c r="AL27" s="17">
        <v>0</v>
      </c>
      <c r="AM27" s="17">
        <v>0</v>
      </c>
      <c r="AN27" s="17">
        <v>0</v>
      </c>
      <c r="AO27" s="20">
        <f t="shared" si="7"/>
        <v>0</v>
      </c>
      <c r="AP27" s="20">
        <f t="shared" si="7"/>
        <v>0</v>
      </c>
      <c r="AQ27" s="20">
        <f t="shared" si="7"/>
        <v>4.1999999999999922</v>
      </c>
      <c r="AR27" s="20">
        <f t="shared" si="7"/>
        <v>0</v>
      </c>
      <c r="AS27" s="20">
        <f t="shared" si="7"/>
        <v>0</v>
      </c>
      <c r="AT27" s="20">
        <f t="shared" si="7"/>
        <v>0</v>
      </c>
      <c r="AU27" s="20">
        <f t="shared" si="7"/>
        <v>0</v>
      </c>
      <c r="AV27" s="20">
        <f t="shared" si="7"/>
        <v>0</v>
      </c>
      <c r="AW27" s="20">
        <f t="shared" si="7"/>
        <v>0</v>
      </c>
      <c r="AX27" s="20">
        <f t="shared" si="7"/>
        <v>0</v>
      </c>
      <c r="AY27" s="20">
        <f t="shared" si="7"/>
        <v>0</v>
      </c>
      <c r="AZ27" s="20">
        <f t="shared" si="7"/>
        <v>0</v>
      </c>
      <c r="BA27" s="17">
        <v>0</v>
      </c>
      <c r="BB27" s="17">
        <v>0</v>
      </c>
      <c r="BC27" s="17">
        <v>0.05</v>
      </c>
      <c r="BD27" s="17">
        <v>0</v>
      </c>
      <c r="BE27" s="17">
        <v>0</v>
      </c>
      <c r="BF27" s="17">
        <v>0</v>
      </c>
      <c r="BG27" s="17">
        <v>0</v>
      </c>
      <c r="BH27" s="17">
        <v>0</v>
      </c>
      <c r="BI27" s="17">
        <v>0</v>
      </c>
      <c r="BJ27" s="17">
        <v>0</v>
      </c>
      <c r="BK27" s="17">
        <v>0</v>
      </c>
      <c r="BL27" s="17">
        <v>0</v>
      </c>
      <c r="BM27" s="20">
        <f t="shared" si="8"/>
        <v>0</v>
      </c>
      <c r="BN27" s="20">
        <f t="shared" si="8"/>
        <v>0</v>
      </c>
      <c r="BO27" s="20">
        <f t="shared" si="8"/>
        <v>4.249999999999992</v>
      </c>
      <c r="BP27" s="20">
        <f t="shared" si="8"/>
        <v>0</v>
      </c>
      <c r="BQ27" s="20">
        <f t="shared" si="8"/>
        <v>0</v>
      </c>
      <c r="BR27" s="20">
        <f t="shared" si="8"/>
        <v>0</v>
      </c>
      <c r="BS27" s="20">
        <f t="shared" si="8"/>
        <v>0</v>
      </c>
      <c r="BT27" s="20">
        <f t="shared" si="8"/>
        <v>0</v>
      </c>
      <c r="BU27" s="20">
        <f t="shared" si="8"/>
        <v>0</v>
      </c>
      <c r="BV27" s="20">
        <f t="shared" si="8"/>
        <v>0</v>
      </c>
      <c r="BW27" s="20">
        <f t="shared" si="8"/>
        <v>0</v>
      </c>
      <c r="BX27" s="20">
        <f t="shared" si="8"/>
        <v>0</v>
      </c>
      <c r="BY27" s="17">
        <f t="shared" si="3"/>
        <v>3.2599999999999909</v>
      </c>
      <c r="BZ27" s="17">
        <f t="shared" si="4"/>
        <v>0.16000000000000014</v>
      </c>
      <c r="CA27" s="17">
        <f t="shared" si="5"/>
        <v>0.83000000000000118</v>
      </c>
      <c r="CB27" s="17">
        <f t="shared" si="6"/>
        <v>4.249999999999992</v>
      </c>
    </row>
    <row r="28" spans="1:80" x14ac:dyDescent="0.25">
      <c r="A28" t="str">
        <f t="shared" si="0"/>
        <v>TAU.CAS</v>
      </c>
      <c r="B28" s="1" t="s">
        <v>31</v>
      </c>
      <c r="C28" s="1" t="s">
        <v>48</v>
      </c>
      <c r="D28" s="1" t="s">
        <v>48</v>
      </c>
      <c r="E28" s="17">
        <v>-296.19999999999982</v>
      </c>
      <c r="F28" s="17">
        <v>-143.01000000000022</v>
      </c>
      <c r="G28" s="17">
        <v>-226.10000000000036</v>
      </c>
      <c r="H28" s="17">
        <v>-180.86000000000058</v>
      </c>
      <c r="I28" s="17">
        <v>-120.92999999999984</v>
      </c>
      <c r="J28" s="17">
        <v>-140.84000000000015</v>
      </c>
      <c r="K28" s="17">
        <v>-503.13999999999942</v>
      </c>
      <c r="L28" s="17">
        <v>-126.61999999999989</v>
      </c>
      <c r="M28" s="17">
        <v>-198.28999999999996</v>
      </c>
      <c r="N28" s="17">
        <v>-155.5</v>
      </c>
      <c r="O28" s="17">
        <v>-333.04999999999927</v>
      </c>
      <c r="P28" s="17">
        <v>-271.05999999999949</v>
      </c>
      <c r="Q28" s="20">
        <v>-14.809999999999999</v>
      </c>
      <c r="R28" s="20">
        <v>-7.1499999999999995</v>
      </c>
      <c r="S28" s="20">
        <v>-11.299999999999999</v>
      </c>
      <c r="T28" s="20">
        <v>-9.0500000000000043</v>
      </c>
      <c r="U28" s="20">
        <v>-6.0500000000000043</v>
      </c>
      <c r="V28" s="20">
        <v>-7.0400000000000063</v>
      </c>
      <c r="W28" s="20">
        <v>-25.150000000000006</v>
      </c>
      <c r="X28" s="20">
        <v>-6.3299999999999841</v>
      </c>
      <c r="Y28" s="20">
        <v>-9.9200000000000159</v>
      </c>
      <c r="Z28" s="20">
        <v>-7.7800000000000011</v>
      </c>
      <c r="AA28" s="20">
        <v>-16.659999999999968</v>
      </c>
      <c r="AB28" s="20">
        <v>-13.560000000000002</v>
      </c>
      <c r="AC28" s="17">
        <v>-72.509999999999991</v>
      </c>
      <c r="AD28" s="17">
        <v>-34.68</v>
      </c>
      <c r="AE28" s="17">
        <v>-54.33</v>
      </c>
      <c r="AF28" s="17">
        <v>-43.039999999999964</v>
      </c>
      <c r="AG28" s="17">
        <v>-28.509999999999991</v>
      </c>
      <c r="AH28" s="17">
        <v>-32.879999999999995</v>
      </c>
      <c r="AI28" s="17">
        <v>-116.30000000000007</v>
      </c>
      <c r="AJ28" s="17">
        <v>-28.969999999999914</v>
      </c>
      <c r="AK28" s="17">
        <v>-44.900000000000091</v>
      </c>
      <c r="AL28" s="17">
        <v>-34.870000000000005</v>
      </c>
      <c r="AM28" s="17">
        <v>-73.900000000000091</v>
      </c>
      <c r="AN28" s="17">
        <v>-59.529999999999973</v>
      </c>
      <c r="AO28" s="20">
        <f t="shared" si="7"/>
        <v>-383.51999999999981</v>
      </c>
      <c r="AP28" s="20">
        <f t="shared" si="7"/>
        <v>-184.84000000000023</v>
      </c>
      <c r="AQ28" s="20">
        <f t="shared" si="7"/>
        <v>-291.73000000000036</v>
      </c>
      <c r="AR28" s="20">
        <f t="shared" si="7"/>
        <v>-232.95000000000056</v>
      </c>
      <c r="AS28" s="20">
        <f t="shared" si="7"/>
        <v>-155.48999999999984</v>
      </c>
      <c r="AT28" s="20">
        <f t="shared" si="7"/>
        <v>-180.76000000000016</v>
      </c>
      <c r="AU28" s="20">
        <f t="shared" si="7"/>
        <v>-644.58999999999946</v>
      </c>
      <c r="AV28" s="20">
        <f t="shared" si="7"/>
        <v>-161.91999999999979</v>
      </c>
      <c r="AW28" s="20">
        <f t="shared" si="7"/>
        <v>-253.11000000000007</v>
      </c>
      <c r="AX28" s="20">
        <f t="shared" si="7"/>
        <v>-198.15</v>
      </c>
      <c r="AY28" s="20">
        <f t="shared" si="7"/>
        <v>-423.60999999999933</v>
      </c>
      <c r="AZ28" s="20">
        <f t="shared" si="7"/>
        <v>-344.14999999999947</v>
      </c>
      <c r="BA28" s="17">
        <v>-4.92</v>
      </c>
      <c r="BB28" s="17">
        <v>-2.37</v>
      </c>
      <c r="BC28" s="17">
        <v>-3.75</v>
      </c>
      <c r="BD28" s="17">
        <v>-3</v>
      </c>
      <c r="BE28" s="17">
        <v>-2.0099999999999998</v>
      </c>
      <c r="BF28" s="17">
        <v>-2.34</v>
      </c>
      <c r="BG28" s="17">
        <v>-8.35</v>
      </c>
      <c r="BH28" s="17">
        <v>-2.1</v>
      </c>
      <c r="BI28" s="17">
        <v>-3.29</v>
      </c>
      <c r="BJ28" s="17">
        <v>-2.58</v>
      </c>
      <c r="BK28" s="17">
        <v>-5.53</v>
      </c>
      <c r="BL28" s="17">
        <v>-4.5</v>
      </c>
      <c r="BM28" s="20">
        <f t="shared" si="8"/>
        <v>-388.43999999999983</v>
      </c>
      <c r="BN28" s="20">
        <f t="shared" si="8"/>
        <v>-187.21000000000024</v>
      </c>
      <c r="BO28" s="20">
        <f t="shared" si="8"/>
        <v>-295.48000000000036</v>
      </c>
      <c r="BP28" s="20">
        <f t="shared" si="8"/>
        <v>-235.95000000000056</v>
      </c>
      <c r="BQ28" s="20">
        <f t="shared" si="8"/>
        <v>-157.49999999999983</v>
      </c>
      <c r="BR28" s="20">
        <f t="shared" si="8"/>
        <v>-183.10000000000016</v>
      </c>
      <c r="BS28" s="20">
        <f t="shared" si="8"/>
        <v>-652.93999999999949</v>
      </c>
      <c r="BT28" s="20">
        <f t="shared" si="8"/>
        <v>-164.01999999999978</v>
      </c>
      <c r="BU28" s="20">
        <f t="shared" si="8"/>
        <v>-256.40000000000009</v>
      </c>
      <c r="BV28" s="20">
        <f t="shared" si="8"/>
        <v>-200.73000000000002</v>
      </c>
      <c r="BW28" s="20">
        <f t="shared" si="8"/>
        <v>-429.1399999999993</v>
      </c>
      <c r="BX28" s="20">
        <f t="shared" si="8"/>
        <v>-348.64999999999947</v>
      </c>
      <c r="BY28" s="17">
        <f t="shared" si="3"/>
        <v>-2695.599999999999</v>
      </c>
      <c r="BZ28" s="17">
        <f t="shared" si="4"/>
        <v>-134.79999999999998</v>
      </c>
      <c r="CA28" s="17">
        <f t="shared" si="5"/>
        <v>-669.16000000000008</v>
      </c>
      <c r="CB28" s="17">
        <f t="shared" si="6"/>
        <v>-3499.5599999999995</v>
      </c>
    </row>
    <row r="29" spans="1:80" x14ac:dyDescent="0.25">
      <c r="A29" t="str">
        <f t="shared" si="0"/>
        <v>CETC.SPCIMP</v>
      </c>
      <c r="B29" s="1" t="s">
        <v>647</v>
      </c>
      <c r="C29" s="1" t="s">
        <v>656</v>
      </c>
      <c r="D29" s="1" t="s">
        <v>73</v>
      </c>
      <c r="E29" s="17">
        <v>0</v>
      </c>
      <c r="F29" s="17">
        <v>0</v>
      </c>
      <c r="G29" s="17">
        <v>0</v>
      </c>
      <c r="H29" s="17">
        <v>0</v>
      </c>
      <c r="I29" s="17">
        <v>0</v>
      </c>
      <c r="J29" s="17">
        <v>0</v>
      </c>
      <c r="K29" s="17">
        <v>0</v>
      </c>
      <c r="L29" s="17">
        <v>0</v>
      </c>
      <c r="M29" s="17">
        <v>0</v>
      </c>
      <c r="N29" s="17">
        <v>0</v>
      </c>
      <c r="O29" s="17">
        <v>0</v>
      </c>
      <c r="P29" s="17">
        <v>0</v>
      </c>
      <c r="Q29" s="20">
        <v>0</v>
      </c>
      <c r="R29" s="20">
        <v>0</v>
      </c>
      <c r="S29" s="20">
        <v>0</v>
      </c>
      <c r="T29" s="20">
        <v>0</v>
      </c>
      <c r="U29" s="20">
        <v>0</v>
      </c>
      <c r="V29" s="20">
        <v>0</v>
      </c>
      <c r="W29" s="20">
        <v>0</v>
      </c>
      <c r="X29" s="20">
        <v>0</v>
      </c>
      <c r="Y29" s="20">
        <v>0</v>
      </c>
      <c r="Z29" s="20">
        <v>0</v>
      </c>
      <c r="AA29" s="20">
        <v>0</v>
      </c>
      <c r="AB29" s="20">
        <v>0</v>
      </c>
      <c r="AC29" s="17">
        <v>0</v>
      </c>
      <c r="AD29" s="17">
        <v>0</v>
      </c>
      <c r="AE29" s="17">
        <v>0</v>
      </c>
      <c r="AF29" s="17">
        <v>0</v>
      </c>
      <c r="AG29" s="17">
        <v>0</v>
      </c>
      <c r="AH29" s="17">
        <v>0</v>
      </c>
      <c r="AI29" s="17">
        <v>0</v>
      </c>
      <c r="AJ29" s="17">
        <v>0</v>
      </c>
      <c r="AK29" s="17">
        <v>0</v>
      </c>
      <c r="AL29" s="17">
        <v>0</v>
      </c>
      <c r="AM29" s="17">
        <v>0</v>
      </c>
      <c r="AN29" s="17">
        <v>0</v>
      </c>
      <c r="AO29" s="20">
        <f t="shared" si="7"/>
        <v>0</v>
      </c>
      <c r="AP29" s="20">
        <f t="shared" si="7"/>
        <v>0</v>
      </c>
      <c r="AQ29" s="20">
        <f t="shared" si="7"/>
        <v>0</v>
      </c>
      <c r="AR29" s="20">
        <f t="shared" si="7"/>
        <v>0</v>
      </c>
      <c r="AS29" s="20">
        <f t="shared" si="7"/>
        <v>0</v>
      </c>
      <c r="AT29" s="20">
        <f t="shared" si="7"/>
        <v>0</v>
      </c>
      <c r="AU29" s="20">
        <f t="shared" si="7"/>
        <v>0</v>
      </c>
      <c r="AV29" s="20">
        <f t="shared" si="7"/>
        <v>0</v>
      </c>
      <c r="AW29" s="20">
        <f t="shared" si="7"/>
        <v>0</v>
      </c>
      <c r="AX29" s="20">
        <f t="shared" si="7"/>
        <v>0</v>
      </c>
      <c r="AY29" s="20">
        <f t="shared" si="7"/>
        <v>0</v>
      </c>
      <c r="AZ29" s="20">
        <f t="shared" si="7"/>
        <v>0</v>
      </c>
      <c r="BA29" s="17">
        <v>0</v>
      </c>
      <c r="BB29" s="17">
        <v>0</v>
      </c>
      <c r="BC29" s="17">
        <v>0</v>
      </c>
      <c r="BD29" s="17">
        <v>0</v>
      </c>
      <c r="BE29" s="17">
        <v>0</v>
      </c>
      <c r="BF29" s="17">
        <v>0</v>
      </c>
      <c r="BG29" s="17">
        <v>0</v>
      </c>
      <c r="BH29" s="17">
        <v>0</v>
      </c>
      <c r="BI29" s="17">
        <v>0</v>
      </c>
      <c r="BJ29" s="17">
        <v>0</v>
      </c>
      <c r="BK29" s="17">
        <v>0</v>
      </c>
      <c r="BL29" s="17">
        <v>0</v>
      </c>
      <c r="BM29" s="20">
        <f t="shared" si="8"/>
        <v>0</v>
      </c>
      <c r="BN29" s="20">
        <f t="shared" si="8"/>
        <v>0</v>
      </c>
      <c r="BO29" s="20">
        <f t="shared" si="8"/>
        <v>0</v>
      </c>
      <c r="BP29" s="20">
        <f t="shared" si="8"/>
        <v>0</v>
      </c>
      <c r="BQ29" s="20">
        <f t="shared" si="8"/>
        <v>0</v>
      </c>
      <c r="BR29" s="20">
        <f t="shared" si="8"/>
        <v>0</v>
      </c>
      <c r="BS29" s="20">
        <f t="shared" si="8"/>
        <v>0</v>
      </c>
      <c r="BT29" s="20">
        <f t="shared" si="8"/>
        <v>0</v>
      </c>
      <c r="BU29" s="20">
        <f t="shared" si="8"/>
        <v>0</v>
      </c>
      <c r="BV29" s="20">
        <f t="shared" si="8"/>
        <v>0</v>
      </c>
      <c r="BW29" s="20">
        <f t="shared" si="8"/>
        <v>0</v>
      </c>
      <c r="BX29" s="20">
        <f t="shared" si="8"/>
        <v>0</v>
      </c>
      <c r="BY29" s="17">
        <f t="shared" si="3"/>
        <v>0</v>
      </c>
      <c r="BZ29" s="17">
        <f t="shared" si="4"/>
        <v>0</v>
      </c>
      <c r="CA29" s="17">
        <f t="shared" si="5"/>
        <v>0</v>
      </c>
      <c r="CB29" s="17">
        <f t="shared" si="6"/>
        <v>0</v>
      </c>
    </row>
    <row r="30" spans="1:80" x14ac:dyDescent="0.25">
      <c r="A30" t="str">
        <f t="shared" si="0"/>
        <v>CAEC.CES1</v>
      </c>
      <c r="B30" s="1" t="s">
        <v>49</v>
      </c>
      <c r="C30" s="1" t="s">
        <v>50</v>
      </c>
      <c r="D30" s="1" t="s">
        <v>51</v>
      </c>
      <c r="E30" s="17">
        <v>1317.640000000014</v>
      </c>
      <c r="F30" s="17">
        <v>625.34000000000378</v>
      </c>
      <c r="G30" s="17">
        <v>812.92999999999302</v>
      </c>
      <c r="H30" s="17">
        <v>798.51000000000931</v>
      </c>
      <c r="I30" s="17">
        <v>801.30000000000291</v>
      </c>
      <c r="J30" s="17">
        <v>1115.4599999999919</v>
      </c>
      <c r="K30" s="17">
        <v>2045.7600000000093</v>
      </c>
      <c r="L30" s="17">
        <v>1519.4199999999983</v>
      </c>
      <c r="M30" s="17">
        <v>2309.0499999999884</v>
      </c>
      <c r="N30" s="17">
        <v>2493.0600000000268</v>
      </c>
      <c r="O30" s="17">
        <v>2410.2799999999988</v>
      </c>
      <c r="P30" s="17">
        <v>1815.5500000000175</v>
      </c>
      <c r="Q30" s="20">
        <v>65.880000000000109</v>
      </c>
      <c r="R30" s="20">
        <v>31.259999999999764</v>
      </c>
      <c r="S30" s="20">
        <v>40.649999999999636</v>
      </c>
      <c r="T30" s="20">
        <v>39.929999999999836</v>
      </c>
      <c r="U30" s="20">
        <v>40.059999999999945</v>
      </c>
      <c r="V30" s="20">
        <v>55.769999999999982</v>
      </c>
      <c r="W30" s="20">
        <v>102.28999999999996</v>
      </c>
      <c r="X30" s="20">
        <v>75.980000000000018</v>
      </c>
      <c r="Y30" s="20">
        <v>115.44999999999982</v>
      </c>
      <c r="Z30" s="20">
        <v>124.65999999999985</v>
      </c>
      <c r="AA30" s="20">
        <v>120.52000000000044</v>
      </c>
      <c r="AB30" s="20">
        <v>90.7800000000002</v>
      </c>
      <c r="AC30" s="17">
        <v>322.57000000000335</v>
      </c>
      <c r="AD30" s="17">
        <v>151.63999999999942</v>
      </c>
      <c r="AE30" s="17">
        <v>195.35000000000036</v>
      </c>
      <c r="AF30" s="17">
        <v>190.02000000000044</v>
      </c>
      <c r="AG30" s="17">
        <v>188.8799999999992</v>
      </c>
      <c r="AH30" s="17">
        <v>260.34000000000015</v>
      </c>
      <c r="AI30" s="17">
        <v>472.83999999999651</v>
      </c>
      <c r="AJ30" s="17">
        <v>347.64999999999964</v>
      </c>
      <c r="AK30" s="17">
        <v>522.94000000000051</v>
      </c>
      <c r="AL30" s="17">
        <v>558.98999999999796</v>
      </c>
      <c r="AM30" s="17">
        <v>534.81999999999971</v>
      </c>
      <c r="AN30" s="17">
        <v>398.7599999999984</v>
      </c>
      <c r="AO30" s="20">
        <f t="shared" si="7"/>
        <v>1706.0900000000174</v>
      </c>
      <c r="AP30" s="20">
        <f t="shared" si="7"/>
        <v>808.24000000000296</v>
      </c>
      <c r="AQ30" s="20">
        <f t="shared" si="7"/>
        <v>1048.929999999993</v>
      </c>
      <c r="AR30" s="20">
        <f t="shared" si="7"/>
        <v>1028.4600000000096</v>
      </c>
      <c r="AS30" s="20">
        <f t="shared" si="7"/>
        <v>1030.2400000000021</v>
      </c>
      <c r="AT30" s="20">
        <f t="shared" si="7"/>
        <v>1431.569999999992</v>
      </c>
      <c r="AU30" s="20">
        <f t="shared" si="7"/>
        <v>2620.8900000000058</v>
      </c>
      <c r="AV30" s="20">
        <f t="shared" si="7"/>
        <v>1943.0499999999979</v>
      </c>
      <c r="AW30" s="20">
        <f t="shared" si="7"/>
        <v>2947.4399999999887</v>
      </c>
      <c r="AX30" s="20">
        <f t="shared" si="7"/>
        <v>3176.7100000000246</v>
      </c>
      <c r="AY30" s="20">
        <f t="shared" si="7"/>
        <v>3065.619999999999</v>
      </c>
      <c r="AZ30" s="20">
        <f t="shared" si="7"/>
        <v>2305.0900000000161</v>
      </c>
      <c r="BA30" s="17">
        <v>21.88</v>
      </c>
      <c r="BB30" s="17">
        <v>10.38</v>
      </c>
      <c r="BC30" s="17">
        <v>13.5</v>
      </c>
      <c r="BD30" s="17">
        <v>13.26</v>
      </c>
      <c r="BE30" s="17">
        <v>13.3</v>
      </c>
      <c r="BF30" s="17">
        <v>18.52</v>
      </c>
      <c r="BG30" s="17">
        <v>33.97</v>
      </c>
      <c r="BH30" s="17">
        <v>25.23</v>
      </c>
      <c r="BI30" s="17">
        <v>38.340000000000003</v>
      </c>
      <c r="BJ30" s="17">
        <v>41.39</v>
      </c>
      <c r="BK30" s="17">
        <v>40.020000000000003</v>
      </c>
      <c r="BL30" s="17">
        <v>30.14</v>
      </c>
      <c r="BM30" s="20">
        <f t="shared" si="8"/>
        <v>1727.9700000000175</v>
      </c>
      <c r="BN30" s="20">
        <f t="shared" si="8"/>
        <v>818.62000000000296</v>
      </c>
      <c r="BO30" s="20">
        <f t="shared" si="8"/>
        <v>1062.429999999993</v>
      </c>
      <c r="BP30" s="20">
        <f t="shared" si="8"/>
        <v>1041.7200000000096</v>
      </c>
      <c r="BQ30" s="20">
        <f t="shared" si="8"/>
        <v>1043.540000000002</v>
      </c>
      <c r="BR30" s="20">
        <f t="shared" si="8"/>
        <v>1450.089999999992</v>
      </c>
      <c r="BS30" s="20">
        <f t="shared" si="8"/>
        <v>2654.8600000000056</v>
      </c>
      <c r="BT30" s="20">
        <f t="shared" si="8"/>
        <v>1968.2799999999979</v>
      </c>
      <c r="BU30" s="20">
        <f t="shared" si="8"/>
        <v>2985.7799999999888</v>
      </c>
      <c r="BV30" s="20">
        <f t="shared" si="8"/>
        <v>3218.1000000000245</v>
      </c>
      <c r="BW30" s="20">
        <f t="shared" si="8"/>
        <v>3105.639999999999</v>
      </c>
      <c r="BX30" s="20">
        <f t="shared" si="8"/>
        <v>2335.2300000000159</v>
      </c>
      <c r="BY30" s="17">
        <f t="shared" si="3"/>
        <v>18064.300000000054</v>
      </c>
      <c r="BZ30" s="17">
        <f t="shared" si="4"/>
        <v>903.22999999999956</v>
      </c>
      <c r="CA30" s="17">
        <f t="shared" si="5"/>
        <v>4444.7299999999977</v>
      </c>
      <c r="CB30" s="17">
        <f t="shared" si="6"/>
        <v>23412.260000000046</v>
      </c>
    </row>
    <row r="31" spans="1:80" x14ac:dyDescent="0.25">
      <c r="A31" t="str">
        <f t="shared" si="0"/>
        <v>CAEC.CES2</v>
      </c>
      <c r="B31" s="1" t="s">
        <v>49</v>
      </c>
      <c r="C31" s="1" t="s">
        <v>52</v>
      </c>
      <c r="D31" s="1" t="s">
        <v>51</v>
      </c>
      <c r="E31" s="17">
        <v>824.91999999999825</v>
      </c>
      <c r="F31" s="17">
        <v>398.10999999999694</v>
      </c>
      <c r="G31" s="17">
        <v>479.56999999999971</v>
      </c>
      <c r="H31" s="17">
        <v>486.94000000000233</v>
      </c>
      <c r="I31" s="17">
        <v>571.09000000000378</v>
      </c>
      <c r="J31" s="17">
        <v>806.85999999998603</v>
      </c>
      <c r="K31" s="17">
        <v>1488.0099999999802</v>
      </c>
      <c r="L31" s="17">
        <v>1063.820000000007</v>
      </c>
      <c r="M31" s="17">
        <v>1687.2599999999948</v>
      </c>
      <c r="N31" s="17">
        <v>1539.2699999999895</v>
      </c>
      <c r="O31" s="17">
        <v>1571.7900000000081</v>
      </c>
      <c r="P31" s="17">
        <v>1191.3500000000058</v>
      </c>
      <c r="Q31" s="20">
        <v>41.25</v>
      </c>
      <c r="R31" s="20">
        <v>19.910000000000082</v>
      </c>
      <c r="S31" s="20">
        <v>23.980000000000018</v>
      </c>
      <c r="T31" s="20">
        <v>24.339999999999918</v>
      </c>
      <c r="U31" s="20">
        <v>28.549999999999955</v>
      </c>
      <c r="V31" s="20">
        <v>40.349999999999909</v>
      </c>
      <c r="W31" s="20">
        <v>74.409999999999854</v>
      </c>
      <c r="X31" s="20">
        <v>53.189999999999827</v>
      </c>
      <c r="Y31" s="20">
        <v>84.359999999999673</v>
      </c>
      <c r="Z31" s="20">
        <v>76.960000000000036</v>
      </c>
      <c r="AA31" s="20">
        <v>78.589999999999691</v>
      </c>
      <c r="AB31" s="20">
        <v>59.559999999999945</v>
      </c>
      <c r="AC31" s="17">
        <v>201.95000000000073</v>
      </c>
      <c r="AD31" s="17">
        <v>96.529999999999745</v>
      </c>
      <c r="AE31" s="17">
        <v>115.23999999999978</v>
      </c>
      <c r="AF31" s="17">
        <v>115.88000000000011</v>
      </c>
      <c r="AG31" s="17">
        <v>134.61999999999898</v>
      </c>
      <c r="AH31" s="17">
        <v>188.30999999999949</v>
      </c>
      <c r="AI31" s="17">
        <v>343.91999999999825</v>
      </c>
      <c r="AJ31" s="17">
        <v>243.40000000000055</v>
      </c>
      <c r="AK31" s="17">
        <v>382.11999999999898</v>
      </c>
      <c r="AL31" s="17">
        <v>345.13000000000102</v>
      </c>
      <c r="AM31" s="17">
        <v>348.76000000000022</v>
      </c>
      <c r="AN31" s="17">
        <v>261.65999999999985</v>
      </c>
      <c r="AO31" s="20">
        <f t="shared" si="7"/>
        <v>1068.119999999999</v>
      </c>
      <c r="AP31" s="20">
        <f t="shared" si="7"/>
        <v>514.54999999999677</v>
      </c>
      <c r="AQ31" s="20">
        <f t="shared" si="7"/>
        <v>618.78999999999951</v>
      </c>
      <c r="AR31" s="20">
        <f t="shared" si="7"/>
        <v>627.16000000000236</v>
      </c>
      <c r="AS31" s="20">
        <f t="shared" si="7"/>
        <v>734.26000000000272</v>
      </c>
      <c r="AT31" s="20">
        <f t="shared" si="7"/>
        <v>1035.5199999999854</v>
      </c>
      <c r="AU31" s="20">
        <f t="shared" si="7"/>
        <v>1906.3399999999783</v>
      </c>
      <c r="AV31" s="20">
        <f t="shared" si="7"/>
        <v>1360.4100000000074</v>
      </c>
      <c r="AW31" s="20">
        <f t="shared" si="7"/>
        <v>2153.7399999999934</v>
      </c>
      <c r="AX31" s="20">
        <f t="shared" si="7"/>
        <v>1961.3599999999906</v>
      </c>
      <c r="AY31" s="20">
        <f t="shared" si="7"/>
        <v>1999.1400000000081</v>
      </c>
      <c r="AZ31" s="20">
        <f t="shared" si="7"/>
        <v>1512.5700000000056</v>
      </c>
      <c r="BA31" s="17">
        <v>13.7</v>
      </c>
      <c r="BB31" s="17">
        <v>6.61</v>
      </c>
      <c r="BC31" s="17">
        <v>7.96</v>
      </c>
      <c r="BD31" s="17">
        <v>8.08</v>
      </c>
      <c r="BE31" s="17">
        <v>9.48</v>
      </c>
      <c r="BF31" s="17">
        <v>13.4</v>
      </c>
      <c r="BG31" s="17">
        <v>24.71</v>
      </c>
      <c r="BH31" s="17">
        <v>17.66</v>
      </c>
      <c r="BI31" s="17">
        <v>28.01</v>
      </c>
      <c r="BJ31" s="17">
        <v>25.56</v>
      </c>
      <c r="BK31" s="17">
        <v>26.1</v>
      </c>
      <c r="BL31" s="17">
        <v>19.78</v>
      </c>
      <c r="BM31" s="20">
        <f t="shared" si="8"/>
        <v>1081.819999999999</v>
      </c>
      <c r="BN31" s="20">
        <f t="shared" si="8"/>
        <v>521.15999999999678</v>
      </c>
      <c r="BO31" s="20">
        <f t="shared" si="8"/>
        <v>626.74999999999955</v>
      </c>
      <c r="BP31" s="20">
        <f t="shared" si="8"/>
        <v>635.2400000000024</v>
      </c>
      <c r="BQ31" s="20">
        <f t="shared" si="8"/>
        <v>743.74000000000274</v>
      </c>
      <c r="BR31" s="20">
        <f t="shared" si="8"/>
        <v>1048.9199999999855</v>
      </c>
      <c r="BS31" s="20">
        <f t="shared" si="8"/>
        <v>1931.0499999999784</v>
      </c>
      <c r="BT31" s="20">
        <f t="shared" si="8"/>
        <v>1378.0700000000074</v>
      </c>
      <c r="BU31" s="20">
        <f t="shared" si="8"/>
        <v>2181.7499999999936</v>
      </c>
      <c r="BV31" s="20">
        <f t="shared" si="8"/>
        <v>1986.9199999999905</v>
      </c>
      <c r="BW31" s="20">
        <f t="shared" si="8"/>
        <v>2025.240000000008</v>
      </c>
      <c r="BX31" s="20">
        <f t="shared" si="8"/>
        <v>1532.3500000000056</v>
      </c>
      <c r="BY31" s="17">
        <f t="shared" si="3"/>
        <v>12108.989999999972</v>
      </c>
      <c r="BZ31" s="17">
        <f t="shared" si="4"/>
        <v>605.44999999999891</v>
      </c>
      <c r="CA31" s="17">
        <f t="shared" si="5"/>
        <v>2978.5699999999979</v>
      </c>
      <c r="CB31" s="17">
        <f t="shared" si="6"/>
        <v>15693.009999999973</v>
      </c>
    </row>
    <row r="32" spans="1:80" x14ac:dyDescent="0.25">
      <c r="A32" t="str">
        <f t="shared" si="0"/>
        <v>CMH.CMH1</v>
      </c>
      <c r="B32" s="1" t="s">
        <v>57</v>
      </c>
      <c r="C32" s="1" t="s">
        <v>58</v>
      </c>
      <c r="D32" s="1" t="s">
        <v>58</v>
      </c>
      <c r="E32" s="17">
        <v>-9760.9400000000023</v>
      </c>
      <c r="F32" s="17">
        <v>-4055.25</v>
      </c>
      <c r="G32" s="17">
        <v>-5177.7900000000009</v>
      </c>
      <c r="H32" s="17">
        <v>-3843.369999999999</v>
      </c>
      <c r="I32" s="17">
        <v>-2059.6499999999978</v>
      </c>
      <c r="J32" s="17">
        <v>-3812.760000000002</v>
      </c>
      <c r="K32" s="17">
        <v>-5095.3099999999977</v>
      </c>
      <c r="L32" s="17">
        <v>-3883.2700000000004</v>
      </c>
      <c r="M32" s="17">
        <v>-13146.309999999998</v>
      </c>
      <c r="N32" s="17">
        <v>-7177.3700000000008</v>
      </c>
      <c r="O32" s="17">
        <v>-6522.9000000000051</v>
      </c>
      <c r="P32" s="17">
        <v>-5079.8999999999978</v>
      </c>
      <c r="Q32" s="20">
        <v>-488.04999999999973</v>
      </c>
      <c r="R32" s="20">
        <v>-202.76</v>
      </c>
      <c r="S32" s="20">
        <v>-258.8900000000001</v>
      </c>
      <c r="T32" s="20">
        <v>-192.15999999999997</v>
      </c>
      <c r="U32" s="20">
        <v>-102.99000000000001</v>
      </c>
      <c r="V32" s="20">
        <v>-190.64</v>
      </c>
      <c r="W32" s="20">
        <v>-254.76999999999998</v>
      </c>
      <c r="X32" s="20">
        <v>-194.16</v>
      </c>
      <c r="Y32" s="20">
        <v>-657.31000000000017</v>
      </c>
      <c r="Z32" s="20">
        <v>-358.87000000000012</v>
      </c>
      <c r="AA32" s="20">
        <v>-326.14</v>
      </c>
      <c r="AB32" s="20">
        <v>-253.99</v>
      </c>
      <c r="AC32" s="17">
        <v>-2389.5500000000011</v>
      </c>
      <c r="AD32" s="17">
        <v>-983.3100000000004</v>
      </c>
      <c r="AE32" s="17">
        <v>-1244.2199999999993</v>
      </c>
      <c r="AF32" s="17">
        <v>-914.60999999999967</v>
      </c>
      <c r="AG32" s="17">
        <v>-485.48999999999978</v>
      </c>
      <c r="AH32" s="17">
        <v>-889.84999999999945</v>
      </c>
      <c r="AI32" s="17">
        <v>-1177.6899999999996</v>
      </c>
      <c r="AJ32" s="17">
        <v>-888.49999999999989</v>
      </c>
      <c r="AK32" s="17">
        <v>-2977.29</v>
      </c>
      <c r="AL32" s="17">
        <v>-1609.3099999999995</v>
      </c>
      <c r="AM32" s="17">
        <v>-1447.37</v>
      </c>
      <c r="AN32" s="17">
        <v>-1115.73</v>
      </c>
      <c r="AO32" s="20">
        <f t="shared" si="7"/>
        <v>-12638.540000000003</v>
      </c>
      <c r="AP32" s="20">
        <f t="shared" si="7"/>
        <v>-5241.3200000000006</v>
      </c>
      <c r="AQ32" s="20">
        <f t="shared" si="7"/>
        <v>-6680.9000000000005</v>
      </c>
      <c r="AR32" s="20">
        <f t="shared" si="7"/>
        <v>-4950.1399999999985</v>
      </c>
      <c r="AS32" s="20">
        <f t="shared" si="7"/>
        <v>-2648.1299999999974</v>
      </c>
      <c r="AT32" s="20">
        <f t="shared" si="7"/>
        <v>-4893.2500000000018</v>
      </c>
      <c r="AU32" s="20">
        <f t="shared" si="7"/>
        <v>-6527.7699999999977</v>
      </c>
      <c r="AV32" s="20">
        <f t="shared" si="7"/>
        <v>-4965.93</v>
      </c>
      <c r="AW32" s="20">
        <f t="shared" si="7"/>
        <v>-16780.909999999996</v>
      </c>
      <c r="AX32" s="20">
        <f t="shared" si="7"/>
        <v>-9145.5499999999993</v>
      </c>
      <c r="AY32" s="20">
        <f t="shared" si="7"/>
        <v>-8296.4100000000053</v>
      </c>
      <c r="AZ32" s="20">
        <f t="shared" si="7"/>
        <v>-6449.6199999999972</v>
      </c>
      <c r="BA32" s="17">
        <v>-162.06</v>
      </c>
      <c r="BB32" s="17">
        <v>-67.33</v>
      </c>
      <c r="BC32" s="17">
        <v>-85.97</v>
      </c>
      <c r="BD32" s="17">
        <v>-63.81</v>
      </c>
      <c r="BE32" s="17">
        <v>-34.200000000000003</v>
      </c>
      <c r="BF32" s="17">
        <v>-63.3</v>
      </c>
      <c r="BG32" s="17">
        <v>-84.6</v>
      </c>
      <c r="BH32" s="17">
        <v>-64.47</v>
      </c>
      <c r="BI32" s="17">
        <v>-218.26</v>
      </c>
      <c r="BJ32" s="17">
        <v>-119.16</v>
      </c>
      <c r="BK32" s="17">
        <v>-108.3</v>
      </c>
      <c r="BL32" s="17">
        <v>-84.34</v>
      </c>
      <c r="BM32" s="20">
        <f t="shared" si="8"/>
        <v>-12800.600000000002</v>
      </c>
      <c r="BN32" s="20">
        <f t="shared" si="8"/>
        <v>-5308.6500000000005</v>
      </c>
      <c r="BO32" s="20">
        <f t="shared" si="8"/>
        <v>-6766.8700000000008</v>
      </c>
      <c r="BP32" s="20">
        <f t="shared" si="8"/>
        <v>-5013.9499999999989</v>
      </c>
      <c r="BQ32" s="20">
        <f t="shared" si="8"/>
        <v>-2682.3299999999972</v>
      </c>
      <c r="BR32" s="20">
        <f t="shared" si="8"/>
        <v>-4956.550000000002</v>
      </c>
      <c r="BS32" s="20">
        <f t="shared" si="8"/>
        <v>-6612.3699999999981</v>
      </c>
      <c r="BT32" s="20">
        <f t="shared" si="8"/>
        <v>-5030.4000000000005</v>
      </c>
      <c r="BU32" s="20">
        <f t="shared" si="8"/>
        <v>-16999.169999999995</v>
      </c>
      <c r="BV32" s="20">
        <f t="shared" si="8"/>
        <v>-9264.7099999999991</v>
      </c>
      <c r="BW32" s="20">
        <f t="shared" si="8"/>
        <v>-8404.7100000000046</v>
      </c>
      <c r="BX32" s="20">
        <f t="shared" si="8"/>
        <v>-6533.9599999999973</v>
      </c>
      <c r="BY32" s="17">
        <f t="shared" si="3"/>
        <v>-69614.819999999992</v>
      </c>
      <c r="BZ32" s="17">
        <f t="shared" si="4"/>
        <v>-3480.7300000000005</v>
      </c>
      <c r="CA32" s="17">
        <f t="shared" si="5"/>
        <v>-17278.719999999998</v>
      </c>
      <c r="CB32" s="17">
        <f t="shared" si="6"/>
        <v>-90374.269999999975</v>
      </c>
    </row>
    <row r="33" spans="1:80" x14ac:dyDescent="0.25">
      <c r="A33" t="str">
        <f t="shared" si="0"/>
        <v>CNRL.CNR5</v>
      </c>
      <c r="B33" s="1" t="s">
        <v>59</v>
      </c>
      <c r="C33" s="1" t="s">
        <v>60</v>
      </c>
      <c r="D33" s="1" t="s">
        <v>60</v>
      </c>
      <c r="E33" s="17">
        <v>56.959999999999127</v>
      </c>
      <c r="F33" s="17">
        <v>106.94000000000233</v>
      </c>
      <c r="G33" s="17">
        <v>156.01000000000204</v>
      </c>
      <c r="H33" s="17">
        <v>6.6599999999998545</v>
      </c>
      <c r="I33" s="17">
        <v>10.410000000000309</v>
      </c>
      <c r="J33" s="17">
        <v>34.110000000000582</v>
      </c>
      <c r="K33" s="17">
        <v>22.180000000000291</v>
      </c>
      <c r="L33" s="17">
        <v>4.7799999999999727</v>
      </c>
      <c r="M33" s="17">
        <v>66.529999999998836</v>
      </c>
      <c r="N33" s="17">
        <v>35.809999999998581</v>
      </c>
      <c r="O33" s="17">
        <v>11.699999999999818</v>
      </c>
      <c r="P33" s="17">
        <v>34.240000000001601</v>
      </c>
      <c r="Q33" s="20">
        <v>2.839999999999975</v>
      </c>
      <c r="R33" s="20">
        <v>5.3499999999999091</v>
      </c>
      <c r="S33" s="20">
        <v>7.7999999999999545</v>
      </c>
      <c r="T33" s="20">
        <v>0.34000000000000341</v>
      </c>
      <c r="U33" s="20">
        <v>0.52000000000001023</v>
      </c>
      <c r="V33" s="20">
        <v>1.7099999999999795</v>
      </c>
      <c r="W33" s="20">
        <v>1.1100000000000136</v>
      </c>
      <c r="X33" s="20">
        <v>0.24000000000000199</v>
      </c>
      <c r="Y33" s="20">
        <v>3.32000000000005</v>
      </c>
      <c r="Z33" s="20">
        <v>1.7899999999999636</v>
      </c>
      <c r="AA33" s="20">
        <v>0.59000000000000341</v>
      </c>
      <c r="AB33" s="20">
        <v>1.7099999999999795</v>
      </c>
      <c r="AC33" s="17">
        <v>13.940000000000055</v>
      </c>
      <c r="AD33" s="17">
        <v>25.930000000000291</v>
      </c>
      <c r="AE33" s="17">
        <v>37.489999999999782</v>
      </c>
      <c r="AF33" s="17">
        <v>1.5799999999999841</v>
      </c>
      <c r="AG33" s="17">
        <v>2.4500000000000455</v>
      </c>
      <c r="AH33" s="17">
        <v>7.9600000000000364</v>
      </c>
      <c r="AI33" s="17">
        <v>5.1299999999998818</v>
      </c>
      <c r="AJ33" s="17">
        <v>1.0900000000000318</v>
      </c>
      <c r="AK33" s="17">
        <v>15.059999999999945</v>
      </c>
      <c r="AL33" s="17">
        <v>8.0299999999999727</v>
      </c>
      <c r="AM33" s="17">
        <v>2.5900000000000318</v>
      </c>
      <c r="AN33" s="17">
        <v>7.5200000000002092</v>
      </c>
      <c r="AO33" s="20">
        <f t="shared" si="7"/>
        <v>73.739999999999156</v>
      </c>
      <c r="AP33" s="20">
        <f t="shared" si="7"/>
        <v>138.22000000000253</v>
      </c>
      <c r="AQ33" s="20">
        <f t="shared" si="7"/>
        <v>201.30000000000177</v>
      </c>
      <c r="AR33" s="20">
        <f t="shared" si="7"/>
        <v>8.579999999999842</v>
      </c>
      <c r="AS33" s="20">
        <f t="shared" si="7"/>
        <v>13.380000000000365</v>
      </c>
      <c r="AT33" s="20">
        <f t="shared" si="7"/>
        <v>43.780000000000598</v>
      </c>
      <c r="AU33" s="20">
        <f t="shared" si="7"/>
        <v>28.420000000000186</v>
      </c>
      <c r="AV33" s="20">
        <f t="shared" si="7"/>
        <v>6.1100000000000065</v>
      </c>
      <c r="AW33" s="20">
        <f t="shared" si="7"/>
        <v>84.909999999998831</v>
      </c>
      <c r="AX33" s="20">
        <f t="shared" si="7"/>
        <v>45.629999999998518</v>
      </c>
      <c r="AY33" s="20">
        <f t="shared" si="7"/>
        <v>14.879999999999853</v>
      </c>
      <c r="AZ33" s="20">
        <f t="shared" si="7"/>
        <v>43.470000000001789</v>
      </c>
      <c r="BA33" s="17">
        <v>0.95</v>
      </c>
      <c r="BB33" s="17">
        <v>1.78</v>
      </c>
      <c r="BC33" s="17">
        <v>2.59</v>
      </c>
      <c r="BD33" s="17">
        <v>0.11</v>
      </c>
      <c r="BE33" s="17">
        <v>0.17</v>
      </c>
      <c r="BF33" s="17">
        <v>0.56999999999999995</v>
      </c>
      <c r="BG33" s="17">
        <v>0.37</v>
      </c>
      <c r="BH33" s="17">
        <v>0.08</v>
      </c>
      <c r="BI33" s="17">
        <v>1.1000000000000001</v>
      </c>
      <c r="BJ33" s="17">
        <v>0.59</v>
      </c>
      <c r="BK33" s="17">
        <v>0.19</v>
      </c>
      <c r="BL33" s="17">
        <v>0.56999999999999995</v>
      </c>
      <c r="BM33" s="20">
        <f t="shared" si="8"/>
        <v>74.689999999999159</v>
      </c>
      <c r="BN33" s="20">
        <f t="shared" si="8"/>
        <v>140.00000000000253</v>
      </c>
      <c r="BO33" s="20">
        <f t="shared" si="8"/>
        <v>203.89000000000178</v>
      </c>
      <c r="BP33" s="20">
        <f t="shared" si="8"/>
        <v>8.6899999999998414</v>
      </c>
      <c r="BQ33" s="20">
        <f t="shared" si="8"/>
        <v>13.550000000000365</v>
      </c>
      <c r="BR33" s="20">
        <f t="shared" si="8"/>
        <v>44.350000000000598</v>
      </c>
      <c r="BS33" s="20">
        <f t="shared" si="8"/>
        <v>28.790000000000187</v>
      </c>
      <c r="BT33" s="20">
        <f t="shared" si="8"/>
        <v>6.1900000000000066</v>
      </c>
      <c r="BU33" s="20">
        <f t="shared" si="8"/>
        <v>86.009999999998826</v>
      </c>
      <c r="BV33" s="20">
        <f t="shared" si="8"/>
        <v>46.219999999998521</v>
      </c>
      <c r="BW33" s="20">
        <f t="shared" si="8"/>
        <v>15.069999999999853</v>
      </c>
      <c r="BX33" s="20">
        <f t="shared" si="8"/>
        <v>44.04000000000179</v>
      </c>
      <c r="BY33" s="17">
        <f t="shared" si="3"/>
        <v>546.33000000000334</v>
      </c>
      <c r="BZ33" s="17">
        <f t="shared" si="4"/>
        <v>27.319999999999844</v>
      </c>
      <c r="CA33" s="17">
        <f t="shared" si="5"/>
        <v>137.84000000000026</v>
      </c>
      <c r="CB33" s="17">
        <f t="shared" si="6"/>
        <v>711.49000000000342</v>
      </c>
    </row>
    <row r="34" spans="1:80" x14ac:dyDescent="0.25">
      <c r="A34" t="str">
        <f t="shared" si="0"/>
        <v>VQW.CR1</v>
      </c>
      <c r="B34" s="1" t="s">
        <v>29</v>
      </c>
      <c r="C34" s="1" t="s">
        <v>61</v>
      </c>
      <c r="D34" s="1" t="s">
        <v>61</v>
      </c>
      <c r="E34" s="17">
        <v>-1397.119999999999</v>
      </c>
      <c r="F34" s="17">
        <v>-732.25</v>
      </c>
      <c r="G34" s="17">
        <v>-891.97999999999956</v>
      </c>
      <c r="H34" s="17">
        <v>-431.91000000000167</v>
      </c>
      <c r="I34" s="17">
        <v>-707.5</v>
      </c>
      <c r="J34" s="17">
        <v>-686.93999999999869</v>
      </c>
      <c r="K34" s="17">
        <v>-446.60000000000082</v>
      </c>
      <c r="L34" s="17">
        <v>-812.35000000000218</v>
      </c>
      <c r="M34" s="17">
        <v>-761.8799999999992</v>
      </c>
      <c r="N34" s="17">
        <v>-871.29999999999927</v>
      </c>
      <c r="O34" s="17">
        <v>-1167.5499999999956</v>
      </c>
      <c r="P34" s="17">
        <v>-1186.8400000000001</v>
      </c>
      <c r="Q34" s="20">
        <v>-69.860000000000014</v>
      </c>
      <c r="R34" s="20">
        <v>-36.620000000000005</v>
      </c>
      <c r="S34" s="20">
        <v>-44.590000000000032</v>
      </c>
      <c r="T34" s="20">
        <v>-21.599999999999994</v>
      </c>
      <c r="U34" s="20">
        <v>-35.379999999999995</v>
      </c>
      <c r="V34" s="20">
        <v>-34.350000000000023</v>
      </c>
      <c r="W34" s="20">
        <v>-22.329999999999984</v>
      </c>
      <c r="X34" s="20">
        <v>-40.620000000000005</v>
      </c>
      <c r="Y34" s="20">
        <v>-38.090000000000032</v>
      </c>
      <c r="Z34" s="20">
        <v>-43.559999999999945</v>
      </c>
      <c r="AA34" s="20">
        <v>-58.370000000000005</v>
      </c>
      <c r="AB34" s="20">
        <v>-59.349999999999909</v>
      </c>
      <c r="AC34" s="17">
        <v>-342.02</v>
      </c>
      <c r="AD34" s="17">
        <v>-177.54999999999995</v>
      </c>
      <c r="AE34" s="17">
        <v>-214.34000000000015</v>
      </c>
      <c r="AF34" s="17">
        <v>-102.77999999999997</v>
      </c>
      <c r="AG34" s="17">
        <v>-166.76999999999998</v>
      </c>
      <c r="AH34" s="17">
        <v>-160.31999999999994</v>
      </c>
      <c r="AI34" s="17">
        <v>-103.21999999999991</v>
      </c>
      <c r="AJ34" s="17">
        <v>-185.87000000000035</v>
      </c>
      <c r="AK34" s="17">
        <v>-172.55000000000018</v>
      </c>
      <c r="AL34" s="17">
        <v>-195.36000000000013</v>
      </c>
      <c r="AM34" s="17">
        <v>-259.07000000000016</v>
      </c>
      <c r="AN34" s="17">
        <v>-260.67999999999984</v>
      </c>
      <c r="AO34" s="20">
        <f t="shared" si="7"/>
        <v>-1808.9999999999991</v>
      </c>
      <c r="AP34" s="20">
        <f t="shared" si="7"/>
        <v>-946.42</v>
      </c>
      <c r="AQ34" s="20">
        <f t="shared" si="7"/>
        <v>-1150.9099999999999</v>
      </c>
      <c r="AR34" s="20">
        <f t="shared" si="7"/>
        <v>-556.29000000000167</v>
      </c>
      <c r="AS34" s="20">
        <f t="shared" si="7"/>
        <v>-909.65</v>
      </c>
      <c r="AT34" s="20">
        <f t="shared" si="7"/>
        <v>-881.60999999999865</v>
      </c>
      <c r="AU34" s="20">
        <f t="shared" si="7"/>
        <v>-572.15000000000077</v>
      </c>
      <c r="AV34" s="20">
        <f t="shared" si="7"/>
        <v>-1038.8400000000024</v>
      </c>
      <c r="AW34" s="20">
        <f t="shared" si="7"/>
        <v>-972.51999999999941</v>
      </c>
      <c r="AX34" s="20">
        <f t="shared" si="7"/>
        <v>-1110.2199999999993</v>
      </c>
      <c r="AY34" s="20">
        <f t="shared" si="7"/>
        <v>-1484.9899999999957</v>
      </c>
      <c r="AZ34" s="20">
        <f t="shared" si="7"/>
        <v>-1506.87</v>
      </c>
      <c r="BA34" s="17">
        <v>-23.2</v>
      </c>
      <c r="BB34" s="17">
        <v>-12.16</v>
      </c>
      <c r="BC34" s="17">
        <v>-14.81</v>
      </c>
      <c r="BD34" s="17">
        <v>-7.17</v>
      </c>
      <c r="BE34" s="17">
        <v>-11.75</v>
      </c>
      <c r="BF34" s="17">
        <v>-11.41</v>
      </c>
      <c r="BG34" s="17">
        <v>-7.41</v>
      </c>
      <c r="BH34" s="17">
        <v>-13.49</v>
      </c>
      <c r="BI34" s="17">
        <v>-12.65</v>
      </c>
      <c r="BJ34" s="17">
        <v>-14.47</v>
      </c>
      <c r="BK34" s="17">
        <v>-19.38</v>
      </c>
      <c r="BL34" s="17">
        <v>-19.7</v>
      </c>
      <c r="BM34" s="20">
        <f t="shared" si="8"/>
        <v>-1832.1999999999991</v>
      </c>
      <c r="BN34" s="20">
        <f t="shared" si="8"/>
        <v>-958.57999999999993</v>
      </c>
      <c r="BO34" s="20">
        <f t="shared" si="8"/>
        <v>-1165.7199999999998</v>
      </c>
      <c r="BP34" s="20">
        <f t="shared" si="8"/>
        <v>-563.46000000000163</v>
      </c>
      <c r="BQ34" s="20">
        <f t="shared" si="8"/>
        <v>-921.4</v>
      </c>
      <c r="BR34" s="20">
        <f t="shared" si="8"/>
        <v>-893.01999999999862</v>
      </c>
      <c r="BS34" s="20">
        <f t="shared" si="8"/>
        <v>-579.56000000000074</v>
      </c>
      <c r="BT34" s="20">
        <f t="shared" si="8"/>
        <v>-1052.3300000000024</v>
      </c>
      <c r="BU34" s="20">
        <f t="shared" si="8"/>
        <v>-985.16999999999939</v>
      </c>
      <c r="BV34" s="20">
        <f t="shared" si="8"/>
        <v>-1124.6899999999994</v>
      </c>
      <c r="BW34" s="20">
        <f t="shared" si="8"/>
        <v>-1504.3699999999958</v>
      </c>
      <c r="BX34" s="20">
        <f t="shared" si="8"/>
        <v>-1526.57</v>
      </c>
      <c r="BY34" s="17">
        <f t="shared" si="3"/>
        <v>-10094.219999999996</v>
      </c>
      <c r="BZ34" s="17">
        <f t="shared" si="4"/>
        <v>-504.71999999999991</v>
      </c>
      <c r="CA34" s="17">
        <f t="shared" si="5"/>
        <v>-2508.1299999999997</v>
      </c>
      <c r="CB34" s="17">
        <f t="shared" si="6"/>
        <v>-13107.069999999994</v>
      </c>
    </row>
    <row r="35" spans="1:80" x14ac:dyDescent="0.25">
      <c r="A35" t="str">
        <f t="shared" si="0"/>
        <v>CHD.CRE3</v>
      </c>
      <c r="B35" s="1" t="s">
        <v>229</v>
      </c>
      <c r="C35" s="1" t="s">
        <v>62</v>
      </c>
      <c r="D35" s="1" t="s">
        <v>62</v>
      </c>
      <c r="E35" s="17">
        <v>-692.4300000000012</v>
      </c>
      <c r="F35" s="17">
        <v>-386.73999999999978</v>
      </c>
      <c r="G35" s="17">
        <v>-538.67999999999847</v>
      </c>
      <c r="H35" s="17">
        <v>-225.35000000000036</v>
      </c>
      <c r="I35" s="17">
        <v>-363.20000000000073</v>
      </c>
      <c r="J35" s="17">
        <v>-369.89000000000124</v>
      </c>
      <c r="K35" s="17">
        <v>-265.11999999999989</v>
      </c>
      <c r="L35" s="17">
        <v>-439.34000000000015</v>
      </c>
      <c r="M35" s="17">
        <v>-465.07999999999993</v>
      </c>
      <c r="N35" s="17">
        <v>-500.06999999999971</v>
      </c>
      <c r="O35" s="17">
        <v>-783.26000000000204</v>
      </c>
      <c r="P35" s="17">
        <v>-725.11999999999898</v>
      </c>
      <c r="Q35" s="20">
        <v>-34.620000000000005</v>
      </c>
      <c r="R35" s="20">
        <v>-19.330000000000013</v>
      </c>
      <c r="S35" s="20">
        <v>-26.930000000000007</v>
      </c>
      <c r="T35" s="20">
        <v>-11.27000000000001</v>
      </c>
      <c r="U35" s="20">
        <v>-18.159999999999997</v>
      </c>
      <c r="V35" s="20">
        <v>-18.490000000000009</v>
      </c>
      <c r="W35" s="20">
        <v>-13.260000000000019</v>
      </c>
      <c r="X35" s="20">
        <v>-21.95999999999998</v>
      </c>
      <c r="Y35" s="20">
        <v>-23.25</v>
      </c>
      <c r="Z35" s="20">
        <v>-25</v>
      </c>
      <c r="AA35" s="20">
        <v>-39.169999999999959</v>
      </c>
      <c r="AB35" s="20">
        <v>-36.259999999999991</v>
      </c>
      <c r="AC35" s="17">
        <v>-169.51</v>
      </c>
      <c r="AD35" s="17">
        <v>-93.779999999999973</v>
      </c>
      <c r="AE35" s="17">
        <v>-129.45000000000005</v>
      </c>
      <c r="AF35" s="17">
        <v>-53.629999999999995</v>
      </c>
      <c r="AG35" s="17">
        <v>-85.610000000000014</v>
      </c>
      <c r="AH35" s="17">
        <v>-86.329999999999927</v>
      </c>
      <c r="AI35" s="17">
        <v>-61.280000000000086</v>
      </c>
      <c r="AJ35" s="17">
        <v>-100.51999999999998</v>
      </c>
      <c r="AK35" s="17">
        <v>-105.32999999999993</v>
      </c>
      <c r="AL35" s="17">
        <v>-112.13000000000011</v>
      </c>
      <c r="AM35" s="17">
        <v>-173.79999999999973</v>
      </c>
      <c r="AN35" s="17">
        <v>-159.26999999999998</v>
      </c>
      <c r="AO35" s="20">
        <f t="shared" si="7"/>
        <v>-896.5600000000012</v>
      </c>
      <c r="AP35" s="20">
        <f t="shared" si="7"/>
        <v>-499.8499999999998</v>
      </c>
      <c r="AQ35" s="20">
        <f t="shared" si="7"/>
        <v>-695.05999999999858</v>
      </c>
      <c r="AR35" s="20">
        <f t="shared" si="7"/>
        <v>-290.25000000000034</v>
      </c>
      <c r="AS35" s="20">
        <f t="shared" si="7"/>
        <v>-466.97000000000071</v>
      </c>
      <c r="AT35" s="20">
        <f t="shared" si="7"/>
        <v>-474.71000000000117</v>
      </c>
      <c r="AU35" s="20">
        <f t="shared" si="7"/>
        <v>-339.65999999999997</v>
      </c>
      <c r="AV35" s="20">
        <f t="shared" si="7"/>
        <v>-561.82000000000016</v>
      </c>
      <c r="AW35" s="20">
        <f t="shared" si="7"/>
        <v>-593.65999999999985</v>
      </c>
      <c r="AX35" s="20">
        <f t="shared" si="7"/>
        <v>-637.19999999999982</v>
      </c>
      <c r="AY35" s="20">
        <f t="shared" si="7"/>
        <v>-996.23000000000172</v>
      </c>
      <c r="AZ35" s="20">
        <f t="shared" si="7"/>
        <v>-920.64999999999895</v>
      </c>
      <c r="BA35" s="17">
        <v>-11.5</v>
      </c>
      <c r="BB35" s="17">
        <v>-6.42</v>
      </c>
      <c r="BC35" s="17">
        <v>-8.94</v>
      </c>
      <c r="BD35" s="17">
        <v>-3.74</v>
      </c>
      <c r="BE35" s="17">
        <v>-6.03</v>
      </c>
      <c r="BF35" s="17">
        <v>-6.14</v>
      </c>
      <c r="BG35" s="17">
        <v>-4.4000000000000004</v>
      </c>
      <c r="BH35" s="17">
        <v>-7.29</v>
      </c>
      <c r="BI35" s="17">
        <v>-7.72</v>
      </c>
      <c r="BJ35" s="17">
        <v>-8.3000000000000007</v>
      </c>
      <c r="BK35" s="17">
        <v>-13</v>
      </c>
      <c r="BL35" s="17">
        <v>-12.04</v>
      </c>
      <c r="BM35" s="20">
        <f t="shared" si="8"/>
        <v>-908.0600000000012</v>
      </c>
      <c r="BN35" s="20">
        <f t="shared" si="8"/>
        <v>-506.26999999999981</v>
      </c>
      <c r="BO35" s="20">
        <f t="shared" si="8"/>
        <v>-703.99999999999864</v>
      </c>
      <c r="BP35" s="20">
        <f t="shared" si="8"/>
        <v>-293.99000000000035</v>
      </c>
      <c r="BQ35" s="20">
        <f t="shared" si="8"/>
        <v>-473.00000000000068</v>
      </c>
      <c r="BR35" s="20">
        <f t="shared" si="8"/>
        <v>-480.85000000000116</v>
      </c>
      <c r="BS35" s="20">
        <f t="shared" si="8"/>
        <v>-344.05999999999995</v>
      </c>
      <c r="BT35" s="20">
        <f t="shared" si="8"/>
        <v>-569.11000000000013</v>
      </c>
      <c r="BU35" s="20">
        <f t="shared" si="8"/>
        <v>-601.37999999999988</v>
      </c>
      <c r="BV35" s="20">
        <f t="shared" si="8"/>
        <v>-645.49999999999977</v>
      </c>
      <c r="BW35" s="20">
        <f t="shared" si="8"/>
        <v>-1009.2300000000017</v>
      </c>
      <c r="BX35" s="20">
        <f t="shared" si="8"/>
        <v>-932.68999999999892</v>
      </c>
      <c r="BY35" s="17">
        <f t="shared" si="3"/>
        <v>-5754.2800000000025</v>
      </c>
      <c r="BZ35" s="17">
        <f t="shared" si="4"/>
        <v>-287.7</v>
      </c>
      <c r="CA35" s="17">
        <f t="shared" si="5"/>
        <v>-1426.16</v>
      </c>
      <c r="CB35" s="17">
        <f t="shared" si="6"/>
        <v>-7468.1400000000021</v>
      </c>
    </row>
    <row r="36" spans="1:80" x14ac:dyDescent="0.25">
      <c r="A36" t="str">
        <f t="shared" si="0"/>
        <v>CRR.CRR1</v>
      </c>
      <c r="B36" s="1" t="s">
        <v>63</v>
      </c>
      <c r="C36" s="1" t="s">
        <v>64</v>
      </c>
      <c r="D36" s="1" t="s">
        <v>64</v>
      </c>
      <c r="E36" s="17">
        <v>0</v>
      </c>
      <c r="F36" s="17">
        <v>0</v>
      </c>
      <c r="G36" s="17">
        <v>0</v>
      </c>
      <c r="H36" s="17">
        <v>0</v>
      </c>
      <c r="I36" s="17">
        <v>-2.5999999999999091</v>
      </c>
      <c r="J36" s="17">
        <v>-34.559999999997672</v>
      </c>
      <c r="K36" s="17">
        <v>-37.790000000000873</v>
      </c>
      <c r="L36" s="17">
        <v>-72.680000000000291</v>
      </c>
      <c r="M36" s="17">
        <v>-58.580000000001746</v>
      </c>
      <c r="N36" s="17">
        <v>-82.270000000004075</v>
      </c>
      <c r="O36" s="17">
        <v>-102.9800000000032</v>
      </c>
      <c r="P36" s="17">
        <v>-106.55999999999767</v>
      </c>
      <c r="Q36" s="20">
        <v>0</v>
      </c>
      <c r="R36" s="20">
        <v>0</v>
      </c>
      <c r="S36" s="20">
        <v>0</v>
      </c>
      <c r="T36" s="20">
        <v>0</v>
      </c>
      <c r="U36" s="20">
        <v>-0.13000000000000256</v>
      </c>
      <c r="V36" s="20">
        <v>-1.7300000000000182</v>
      </c>
      <c r="W36" s="20">
        <v>-1.8899999999999864</v>
      </c>
      <c r="X36" s="20">
        <v>-3.6399999999998727</v>
      </c>
      <c r="Y36" s="20">
        <v>-2.9299999999998363</v>
      </c>
      <c r="Z36" s="20">
        <v>-4.1200000000001182</v>
      </c>
      <c r="AA36" s="20">
        <v>-5.1500000000000909</v>
      </c>
      <c r="AB36" s="20">
        <v>-5.3199999999999363</v>
      </c>
      <c r="AC36" s="17">
        <v>0</v>
      </c>
      <c r="AD36" s="17">
        <v>0</v>
      </c>
      <c r="AE36" s="17">
        <v>0</v>
      </c>
      <c r="AF36" s="17">
        <v>0</v>
      </c>
      <c r="AG36" s="17">
        <v>-0.60999999999998522</v>
      </c>
      <c r="AH36" s="17">
        <v>-8.0599999999999454</v>
      </c>
      <c r="AI36" s="17">
        <v>-8.7300000000000182</v>
      </c>
      <c r="AJ36" s="17">
        <v>-16.630000000000109</v>
      </c>
      <c r="AK36" s="17">
        <v>-13.260000000000218</v>
      </c>
      <c r="AL36" s="17">
        <v>-18.449999999999818</v>
      </c>
      <c r="AM36" s="17">
        <v>-22.849999999999454</v>
      </c>
      <c r="AN36" s="17">
        <v>-23.409999999999854</v>
      </c>
      <c r="AO36" s="20">
        <f t="shared" si="7"/>
        <v>0</v>
      </c>
      <c r="AP36" s="20">
        <f t="shared" si="7"/>
        <v>0</v>
      </c>
      <c r="AQ36" s="20">
        <f t="shared" si="7"/>
        <v>0</v>
      </c>
      <c r="AR36" s="20">
        <f t="shared" si="7"/>
        <v>0</v>
      </c>
      <c r="AS36" s="20">
        <f t="shared" si="7"/>
        <v>-3.3399999999998968</v>
      </c>
      <c r="AT36" s="20">
        <f t="shared" si="7"/>
        <v>-44.349999999997635</v>
      </c>
      <c r="AU36" s="20">
        <f t="shared" si="7"/>
        <v>-48.410000000000878</v>
      </c>
      <c r="AV36" s="20">
        <f t="shared" si="7"/>
        <v>-92.950000000000273</v>
      </c>
      <c r="AW36" s="20">
        <f t="shared" si="7"/>
        <v>-74.770000000001801</v>
      </c>
      <c r="AX36" s="20">
        <f t="shared" si="7"/>
        <v>-104.84000000000401</v>
      </c>
      <c r="AY36" s="20">
        <f t="shared" si="7"/>
        <v>-130.98000000000275</v>
      </c>
      <c r="AZ36" s="20">
        <f t="shared" si="7"/>
        <v>-135.28999999999746</v>
      </c>
      <c r="BA36" s="17">
        <v>0</v>
      </c>
      <c r="BB36" s="17">
        <v>0</v>
      </c>
      <c r="BC36" s="17">
        <v>0</v>
      </c>
      <c r="BD36" s="17">
        <v>0</v>
      </c>
      <c r="BE36" s="17">
        <v>-0.04</v>
      </c>
      <c r="BF36" s="17">
        <v>-0.56999999999999995</v>
      </c>
      <c r="BG36" s="17">
        <v>-0.63</v>
      </c>
      <c r="BH36" s="17">
        <v>-1.21</v>
      </c>
      <c r="BI36" s="17">
        <v>-0.97</v>
      </c>
      <c r="BJ36" s="17">
        <v>-1.37</v>
      </c>
      <c r="BK36" s="17">
        <v>-1.71</v>
      </c>
      <c r="BL36" s="17">
        <v>-1.77</v>
      </c>
      <c r="BM36" s="20">
        <f t="shared" si="8"/>
        <v>0</v>
      </c>
      <c r="BN36" s="20">
        <f t="shared" si="8"/>
        <v>0</v>
      </c>
      <c r="BO36" s="20">
        <f t="shared" si="8"/>
        <v>0</v>
      </c>
      <c r="BP36" s="20">
        <f t="shared" si="8"/>
        <v>0</v>
      </c>
      <c r="BQ36" s="20">
        <f t="shared" si="8"/>
        <v>-3.3799999999998969</v>
      </c>
      <c r="BR36" s="20">
        <f t="shared" si="8"/>
        <v>-44.919999999997636</v>
      </c>
      <c r="BS36" s="20">
        <f t="shared" si="8"/>
        <v>-49.04000000000088</v>
      </c>
      <c r="BT36" s="20">
        <f t="shared" si="8"/>
        <v>-94.160000000000267</v>
      </c>
      <c r="BU36" s="20">
        <f t="shared" si="8"/>
        <v>-75.7400000000018</v>
      </c>
      <c r="BV36" s="20">
        <f t="shared" si="8"/>
        <v>-106.21000000000402</v>
      </c>
      <c r="BW36" s="20">
        <f t="shared" si="8"/>
        <v>-132.69000000000275</v>
      </c>
      <c r="BX36" s="20">
        <f t="shared" si="8"/>
        <v>-137.05999999999747</v>
      </c>
      <c r="BY36" s="17">
        <f t="shared" si="3"/>
        <v>-498.02000000000544</v>
      </c>
      <c r="BZ36" s="17">
        <f t="shared" si="4"/>
        <v>-24.909999999999862</v>
      </c>
      <c r="CA36" s="17">
        <f t="shared" si="5"/>
        <v>-120.26999999999938</v>
      </c>
      <c r="CB36" s="17">
        <f t="shared" si="6"/>
        <v>-643.20000000000471</v>
      </c>
    </row>
    <row r="37" spans="1:80" x14ac:dyDescent="0.25">
      <c r="A37" t="str">
        <f t="shared" si="0"/>
        <v>EGPI.CRS1</v>
      </c>
      <c r="B37" s="1" t="s">
        <v>65</v>
      </c>
      <c r="C37" s="1" t="s">
        <v>66</v>
      </c>
      <c r="D37" s="1" t="s">
        <v>66</v>
      </c>
      <c r="E37" s="17">
        <v>-728.95000000000437</v>
      </c>
      <c r="F37" s="17">
        <v>-245.28999999999905</v>
      </c>
      <c r="G37" s="17">
        <v>-389.66999999999825</v>
      </c>
      <c r="H37" s="17">
        <v>-95.519999999998618</v>
      </c>
      <c r="I37" s="17">
        <v>-111.82999999999993</v>
      </c>
      <c r="J37" s="17">
        <v>-428.37999999999738</v>
      </c>
      <c r="K37" s="17">
        <v>-628.93000000000029</v>
      </c>
      <c r="L37" s="17">
        <v>-422.22000000000116</v>
      </c>
      <c r="M37" s="17">
        <v>-858.62000000000262</v>
      </c>
      <c r="N37" s="17">
        <v>-137.43999999999869</v>
      </c>
      <c r="O37" s="17">
        <v>-663.29999999999563</v>
      </c>
      <c r="P37" s="17">
        <v>-398.30999999999767</v>
      </c>
      <c r="Q37" s="20">
        <v>-36.440000000000055</v>
      </c>
      <c r="R37" s="20">
        <v>-12.269999999999982</v>
      </c>
      <c r="S37" s="20">
        <v>-19.480000000000018</v>
      </c>
      <c r="T37" s="20">
        <v>-4.7800000000000011</v>
      </c>
      <c r="U37" s="20">
        <v>-5.589999999999975</v>
      </c>
      <c r="V37" s="20">
        <v>-21.420000000000073</v>
      </c>
      <c r="W37" s="20">
        <v>-31.449999999999818</v>
      </c>
      <c r="X37" s="20">
        <v>-21.120000000000118</v>
      </c>
      <c r="Y37" s="20">
        <v>-42.929999999999836</v>
      </c>
      <c r="Z37" s="20">
        <v>-6.8700000000000045</v>
      </c>
      <c r="AA37" s="20">
        <v>-33.160000000000082</v>
      </c>
      <c r="AB37" s="20">
        <v>-19.920000000000073</v>
      </c>
      <c r="AC37" s="17">
        <v>-178.46000000000004</v>
      </c>
      <c r="AD37" s="17">
        <v>-59.480000000000018</v>
      </c>
      <c r="AE37" s="17">
        <v>-93.639999999999873</v>
      </c>
      <c r="AF37" s="17">
        <v>-22.730000000000018</v>
      </c>
      <c r="AG37" s="17">
        <v>-26.3599999999999</v>
      </c>
      <c r="AH37" s="17">
        <v>-99.980000000000018</v>
      </c>
      <c r="AI37" s="17">
        <v>-145.36000000000058</v>
      </c>
      <c r="AJ37" s="17">
        <v>-96.599999999999454</v>
      </c>
      <c r="AK37" s="17">
        <v>-194.45999999999913</v>
      </c>
      <c r="AL37" s="17">
        <v>-30.810000000000173</v>
      </c>
      <c r="AM37" s="17">
        <v>-147.18000000000029</v>
      </c>
      <c r="AN37" s="17">
        <v>-87.489999999999782</v>
      </c>
      <c r="AO37" s="20">
        <f t="shared" si="7"/>
        <v>-943.85000000000446</v>
      </c>
      <c r="AP37" s="20">
        <f t="shared" si="7"/>
        <v>-317.03999999999905</v>
      </c>
      <c r="AQ37" s="20">
        <f t="shared" si="7"/>
        <v>-502.78999999999814</v>
      </c>
      <c r="AR37" s="20">
        <f t="shared" si="7"/>
        <v>-123.02999999999864</v>
      </c>
      <c r="AS37" s="20">
        <f t="shared" si="7"/>
        <v>-143.7799999999998</v>
      </c>
      <c r="AT37" s="20">
        <f t="shared" si="7"/>
        <v>-549.77999999999747</v>
      </c>
      <c r="AU37" s="20">
        <f t="shared" si="7"/>
        <v>-805.74000000000069</v>
      </c>
      <c r="AV37" s="20">
        <f t="shared" si="7"/>
        <v>-539.94000000000074</v>
      </c>
      <c r="AW37" s="20">
        <f t="shared" si="7"/>
        <v>-1096.0100000000016</v>
      </c>
      <c r="AX37" s="20">
        <f t="shared" si="7"/>
        <v>-175.11999999999887</v>
      </c>
      <c r="AY37" s="20">
        <f t="shared" si="7"/>
        <v>-843.63999999999601</v>
      </c>
      <c r="AZ37" s="20">
        <f t="shared" si="7"/>
        <v>-505.71999999999753</v>
      </c>
      <c r="BA37" s="17">
        <v>-12.1</v>
      </c>
      <c r="BB37" s="17">
        <v>-4.07</v>
      </c>
      <c r="BC37" s="17">
        <v>-6.47</v>
      </c>
      <c r="BD37" s="17">
        <v>-1.59</v>
      </c>
      <c r="BE37" s="17">
        <v>-1.86</v>
      </c>
      <c r="BF37" s="17">
        <v>-7.11</v>
      </c>
      <c r="BG37" s="17">
        <v>-10.44</v>
      </c>
      <c r="BH37" s="17">
        <v>-7.01</v>
      </c>
      <c r="BI37" s="17">
        <v>-14.26</v>
      </c>
      <c r="BJ37" s="17">
        <v>-2.2799999999999998</v>
      </c>
      <c r="BK37" s="17">
        <v>-11.01</v>
      </c>
      <c r="BL37" s="17">
        <v>-6.61</v>
      </c>
      <c r="BM37" s="20">
        <f t="shared" si="8"/>
        <v>-955.95000000000448</v>
      </c>
      <c r="BN37" s="20">
        <f t="shared" si="8"/>
        <v>-321.10999999999905</v>
      </c>
      <c r="BO37" s="20">
        <f t="shared" si="8"/>
        <v>-509.25999999999817</v>
      </c>
      <c r="BP37" s="20">
        <f t="shared" si="8"/>
        <v>-124.61999999999864</v>
      </c>
      <c r="BQ37" s="20">
        <f t="shared" si="8"/>
        <v>-145.63999999999982</v>
      </c>
      <c r="BR37" s="20">
        <f t="shared" si="8"/>
        <v>-556.88999999999749</v>
      </c>
      <c r="BS37" s="20">
        <f t="shared" si="8"/>
        <v>-816.18000000000075</v>
      </c>
      <c r="BT37" s="20">
        <f t="shared" si="8"/>
        <v>-546.95000000000073</v>
      </c>
      <c r="BU37" s="20">
        <f t="shared" si="8"/>
        <v>-1110.2700000000016</v>
      </c>
      <c r="BV37" s="20">
        <f t="shared" si="8"/>
        <v>-177.39999999999887</v>
      </c>
      <c r="BW37" s="20">
        <f t="shared" si="8"/>
        <v>-854.649999999996</v>
      </c>
      <c r="BX37" s="20">
        <f t="shared" si="8"/>
        <v>-512.32999999999754</v>
      </c>
      <c r="BY37" s="17">
        <f t="shared" si="3"/>
        <v>-5108.4599999999937</v>
      </c>
      <c r="BZ37" s="17">
        <f t="shared" si="4"/>
        <v>-255.43000000000004</v>
      </c>
      <c r="CA37" s="17">
        <f t="shared" si="5"/>
        <v>-1267.3599999999988</v>
      </c>
      <c r="CB37" s="17">
        <f t="shared" si="6"/>
        <v>-6631.2499999999927</v>
      </c>
    </row>
    <row r="38" spans="1:80" x14ac:dyDescent="0.25">
      <c r="A38" t="str">
        <f>B38&amp;"."&amp;IF(D38="CES1/CES2",C38,IF(C38="CRE1/CRE2",C38,D38))</f>
        <v>EGPI.CRS2</v>
      </c>
      <c r="B38" s="1" t="s">
        <v>65</v>
      </c>
      <c r="C38" s="1" t="s">
        <v>67</v>
      </c>
      <c r="D38" s="1" t="s">
        <v>67</v>
      </c>
      <c r="E38" s="17">
        <v>-183.66000000000349</v>
      </c>
      <c r="F38" s="17">
        <v>-17.149999999999636</v>
      </c>
      <c r="G38" s="17">
        <v>-15.699999999999818</v>
      </c>
      <c r="H38" s="17">
        <v>-27.170000000000073</v>
      </c>
      <c r="I38" s="17">
        <v>-47</v>
      </c>
      <c r="J38" s="17">
        <v>-112.79000000000087</v>
      </c>
      <c r="K38" s="17">
        <v>-154.37000000000262</v>
      </c>
      <c r="L38" s="17">
        <v>-111.16999999999825</v>
      </c>
      <c r="M38" s="17">
        <v>-256.75</v>
      </c>
      <c r="N38" s="17">
        <v>-14.429999999999382</v>
      </c>
      <c r="O38" s="17">
        <v>-147.02999999999884</v>
      </c>
      <c r="P38" s="17">
        <v>-92.689999999995052</v>
      </c>
      <c r="Q38" s="20">
        <v>-9.1800000000000637</v>
      </c>
      <c r="R38" s="20">
        <v>-0.84999999999999432</v>
      </c>
      <c r="S38" s="20">
        <v>-0.79000000000000625</v>
      </c>
      <c r="T38" s="20">
        <v>-1.3600000000000136</v>
      </c>
      <c r="U38" s="20">
        <v>-2.3500000000000227</v>
      </c>
      <c r="V38" s="20">
        <v>-5.6400000000001</v>
      </c>
      <c r="W38" s="20">
        <v>-7.7200000000000273</v>
      </c>
      <c r="X38" s="20">
        <v>-5.5599999999999454</v>
      </c>
      <c r="Y38" s="20">
        <v>-12.840000000000146</v>
      </c>
      <c r="Z38" s="20">
        <v>-0.73000000000001819</v>
      </c>
      <c r="AA38" s="20">
        <v>-7.3500000000001364</v>
      </c>
      <c r="AB38" s="20">
        <v>-4.6399999999998727</v>
      </c>
      <c r="AC38" s="17">
        <v>-44.960000000000036</v>
      </c>
      <c r="AD38" s="17">
        <v>-4.1600000000000819</v>
      </c>
      <c r="AE38" s="17">
        <v>-3.7699999999999818</v>
      </c>
      <c r="AF38" s="17">
        <v>-6.4699999999997999</v>
      </c>
      <c r="AG38" s="17">
        <v>-11.079999999999927</v>
      </c>
      <c r="AH38" s="17">
        <v>-26.320000000000618</v>
      </c>
      <c r="AI38" s="17">
        <v>-35.680000000000291</v>
      </c>
      <c r="AJ38" s="17">
        <v>-25.4399999999996</v>
      </c>
      <c r="AK38" s="17">
        <v>-58.139999999999418</v>
      </c>
      <c r="AL38" s="17">
        <v>-3.2399999999998954</v>
      </c>
      <c r="AM38" s="17">
        <v>-32.619999999998981</v>
      </c>
      <c r="AN38" s="17">
        <v>-20.359999999999673</v>
      </c>
      <c r="AO38" s="20">
        <f t="shared" si="7"/>
        <v>-237.80000000000359</v>
      </c>
      <c r="AP38" s="20">
        <f t="shared" si="7"/>
        <v>-22.159999999999712</v>
      </c>
      <c r="AQ38" s="20">
        <f t="shared" si="7"/>
        <v>-20.259999999999806</v>
      </c>
      <c r="AR38" s="20">
        <f t="shared" si="7"/>
        <v>-34.999999999999886</v>
      </c>
      <c r="AS38" s="20">
        <f t="shared" si="7"/>
        <v>-60.42999999999995</v>
      </c>
      <c r="AT38" s="20">
        <f t="shared" si="7"/>
        <v>-144.75000000000159</v>
      </c>
      <c r="AU38" s="20">
        <f t="shared" si="7"/>
        <v>-197.77000000000294</v>
      </c>
      <c r="AV38" s="20">
        <f t="shared" si="7"/>
        <v>-142.1699999999978</v>
      </c>
      <c r="AW38" s="20">
        <f t="shared" si="7"/>
        <v>-327.72999999999956</v>
      </c>
      <c r="AX38" s="20">
        <f t="shared" si="7"/>
        <v>-18.399999999999295</v>
      </c>
      <c r="AY38" s="20">
        <f t="shared" si="7"/>
        <v>-186.99999999999795</v>
      </c>
      <c r="AZ38" s="20">
        <f t="shared" si="7"/>
        <v>-117.6899999999946</v>
      </c>
      <c r="BA38" s="17">
        <v>-3.05</v>
      </c>
      <c r="BB38" s="17">
        <v>-0.28000000000000003</v>
      </c>
      <c r="BC38" s="17">
        <v>-0.26</v>
      </c>
      <c r="BD38" s="17">
        <v>-0.45</v>
      </c>
      <c r="BE38" s="17">
        <v>-0.78</v>
      </c>
      <c r="BF38" s="17">
        <v>-1.87</v>
      </c>
      <c r="BG38" s="17">
        <v>-2.56</v>
      </c>
      <c r="BH38" s="17">
        <v>-1.85</v>
      </c>
      <c r="BI38" s="17">
        <v>-4.26</v>
      </c>
      <c r="BJ38" s="17">
        <v>-0.24</v>
      </c>
      <c r="BK38" s="17">
        <v>-2.44</v>
      </c>
      <c r="BL38" s="17">
        <v>-1.54</v>
      </c>
      <c r="BM38" s="20">
        <f t="shared" si="8"/>
        <v>-240.8500000000036</v>
      </c>
      <c r="BN38" s="20">
        <f t="shared" si="8"/>
        <v>-22.439999999999714</v>
      </c>
      <c r="BO38" s="20">
        <f t="shared" si="8"/>
        <v>-20.519999999999808</v>
      </c>
      <c r="BP38" s="20">
        <f t="shared" si="8"/>
        <v>-35.449999999999889</v>
      </c>
      <c r="BQ38" s="20">
        <f t="shared" si="8"/>
        <v>-61.209999999999951</v>
      </c>
      <c r="BR38" s="20">
        <f t="shared" si="8"/>
        <v>-146.6200000000016</v>
      </c>
      <c r="BS38" s="20">
        <f t="shared" si="8"/>
        <v>-200.33000000000294</v>
      </c>
      <c r="BT38" s="20">
        <f t="shared" si="8"/>
        <v>-144.01999999999779</v>
      </c>
      <c r="BU38" s="20">
        <f t="shared" si="8"/>
        <v>-331.98999999999955</v>
      </c>
      <c r="BV38" s="20">
        <f t="shared" si="8"/>
        <v>-18.639999999999294</v>
      </c>
      <c r="BW38" s="20">
        <f t="shared" si="8"/>
        <v>-189.43999999999795</v>
      </c>
      <c r="BX38" s="20">
        <f t="shared" si="8"/>
        <v>-119.2299999999946</v>
      </c>
      <c r="BY38" s="17">
        <f t="shared" si="3"/>
        <v>-1179.909999999998</v>
      </c>
      <c r="BZ38" s="17">
        <f t="shared" si="4"/>
        <v>-59.010000000000346</v>
      </c>
      <c r="CA38" s="17">
        <f t="shared" si="5"/>
        <v>-291.81999999999829</v>
      </c>
      <c r="CB38" s="17">
        <f t="shared" si="6"/>
        <v>-1530.7399999999966</v>
      </c>
    </row>
    <row r="39" spans="1:80" x14ac:dyDescent="0.25">
      <c r="A39" t="str">
        <f t="shared" ref="A39:A102" si="9">B39&amp;"."&amp;IF(D39="CES1/CES2",C39,IF(C39="CRE1/CRE2",C39,D39))</f>
        <v>EGPI.CRS3</v>
      </c>
      <c r="B39" s="1" t="s">
        <v>65</v>
      </c>
      <c r="C39" s="1" t="s">
        <v>68</v>
      </c>
      <c r="D39" s="1" t="s">
        <v>68</v>
      </c>
      <c r="E39" s="17">
        <v>-992.95999999999913</v>
      </c>
      <c r="F39" s="17">
        <v>-348.64000000000306</v>
      </c>
      <c r="G39" s="17">
        <v>-530.19999999999709</v>
      </c>
      <c r="H39" s="17">
        <v>-240.84000000000015</v>
      </c>
      <c r="I39" s="17">
        <v>-172.68000000000029</v>
      </c>
      <c r="J39" s="17">
        <v>-544.83000000000175</v>
      </c>
      <c r="K39" s="17">
        <v>-825.75</v>
      </c>
      <c r="L39" s="17">
        <v>-517.86000000000058</v>
      </c>
      <c r="M39" s="17">
        <v>-990.5</v>
      </c>
      <c r="N39" s="17">
        <v>-124.44999999999982</v>
      </c>
      <c r="O39" s="17">
        <v>-703.31999999999971</v>
      </c>
      <c r="P39" s="17">
        <v>-437.89999999999782</v>
      </c>
      <c r="Q39" s="20">
        <v>-49.650000000000091</v>
      </c>
      <c r="R39" s="20">
        <v>-17.439999999999998</v>
      </c>
      <c r="S39" s="20">
        <v>-26.509999999999991</v>
      </c>
      <c r="T39" s="20">
        <v>-12.04000000000002</v>
      </c>
      <c r="U39" s="20">
        <v>-8.6399999999999864</v>
      </c>
      <c r="V39" s="20">
        <v>-27.25</v>
      </c>
      <c r="W39" s="20">
        <v>-41.279999999999973</v>
      </c>
      <c r="X39" s="20">
        <v>-25.899999999999864</v>
      </c>
      <c r="Y39" s="20">
        <v>-49.519999999999982</v>
      </c>
      <c r="Z39" s="20">
        <v>-6.2200000000000273</v>
      </c>
      <c r="AA39" s="20">
        <v>-35.170000000000073</v>
      </c>
      <c r="AB39" s="20">
        <v>-21.899999999999864</v>
      </c>
      <c r="AC39" s="17">
        <v>-243.09000000000015</v>
      </c>
      <c r="AD39" s="17">
        <v>-84.540000000000191</v>
      </c>
      <c r="AE39" s="17">
        <v>-127.39999999999964</v>
      </c>
      <c r="AF39" s="17">
        <v>-57.309999999999945</v>
      </c>
      <c r="AG39" s="17">
        <v>-40.699999999999818</v>
      </c>
      <c r="AH39" s="17">
        <v>-127.15000000000009</v>
      </c>
      <c r="AI39" s="17">
        <v>-190.85000000000036</v>
      </c>
      <c r="AJ39" s="17">
        <v>-118.48999999999978</v>
      </c>
      <c r="AK39" s="17">
        <v>-224.32999999999993</v>
      </c>
      <c r="AL39" s="17">
        <v>-27.910000000000082</v>
      </c>
      <c r="AM39" s="17">
        <v>-156.0600000000004</v>
      </c>
      <c r="AN39" s="17">
        <v>-96.170000000000073</v>
      </c>
      <c r="AO39" s="20">
        <f t="shared" si="7"/>
        <v>-1285.6999999999994</v>
      </c>
      <c r="AP39" s="20">
        <f t="shared" si="7"/>
        <v>-450.62000000000324</v>
      </c>
      <c r="AQ39" s="20">
        <f t="shared" si="7"/>
        <v>-684.10999999999672</v>
      </c>
      <c r="AR39" s="20">
        <f t="shared" si="7"/>
        <v>-310.19000000000011</v>
      </c>
      <c r="AS39" s="20">
        <f t="shared" si="7"/>
        <v>-222.0200000000001</v>
      </c>
      <c r="AT39" s="20">
        <f t="shared" si="7"/>
        <v>-699.23000000000184</v>
      </c>
      <c r="AU39" s="20">
        <f t="shared" si="7"/>
        <v>-1057.8800000000003</v>
      </c>
      <c r="AV39" s="20">
        <f t="shared" si="7"/>
        <v>-662.25000000000023</v>
      </c>
      <c r="AW39" s="20">
        <f t="shared" si="7"/>
        <v>-1264.3499999999999</v>
      </c>
      <c r="AX39" s="20">
        <f t="shared" si="7"/>
        <v>-158.57999999999993</v>
      </c>
      <c r="AY39" s="20">
        <f t="shared" si="7"/>
        <v>-894.55000000000018</v>
      </c>
      <c r="AZ39" s="20">
        <f t="shared" si="7"/>
        <v>-555.96999999999775</v>
      </c>
      <c r="BA39" s="17">
        <v>-16.489999999999998</v>
      </c>
      <c r="BB39" s="17">
        <v>-5.79</v>
      </c>
      <c r="BC39" s="17">
        <v>-8.8000000000000007</v>
      </c>
      <c r="BD39" s="17">
        <v>-4</v>
      </c>
      <c r="BE39" s="17">
        <v>-2.87</v>
      </c>
      <c r="BF39" s="17">
        <v>-9.0500000000000007</v>
      </c>
      <c r="BG39" s="17">
        <v>-13.71</v>
      </c>
      <c r="BH39" s="17">
        <v>-8.6</v>
      </c>
      <c r="BI39" s="17">
        <v>-16.45</v>
      </c>
      <c r="BJ39" s="17">
        <v>-2.0699999999999998</v>
      </c>
      <c r="BK39" s="17">
        <v>-11.68</v>
      </c>
      <c r="BL39" s="17">
        <v>-7.27</v>
      </c>
      <c r="BM39" s="20">
        <f t="shared" si="8"/>
        <v>-1302.1899999999994</v>
      </c>
      <c r="BN39" s="20">
        <f t="shared" si="8"/>
        <v>-456.41000000000327</v>
      </c>
      <c r="BO39" s="20">
        <f t="shared" si="8"/>
        <v>-692.90999999999667</v>
      </c>
      <c r="BP39" s="20">
        <f t="shared" si="8"/>
        <v>-314.19000000000011</v>
      </c>
      <c r="BQ39" s="20">
        <f t="shared" si="8"/>
        <v>-224.8900000000001</v>
      </c>
      <c r="BR39" s="20">
        <f t="shared" si="8"/>
        <v>-708.28000000000179</v>
      </c>
      <c r="BS39" s="20">
        <f t="shared" si="8"/>
        <v>-1071.5900000000004</v>
      </c>
      <c r="BT39" s="20">
        <f t="shared" si="8"/>
        <v>-670.85000000000025</v>
      </c>
      <c r="BU39" s="20">
        <f t="shared" si="8"/>
        <v>-1280.8</v>
      </c>
      <c r="BV39" s="20">
        <f t="shared" si="8"/>
        <v>-160.64999999999992</v>
      </c>
      <c r="BW39" s="20">
        <f t="shared" si="8"/>
        <v>-906.23000000000013</v>
      </c>
      <c r="BX39" s="20">
        <f t="shared" si="8"/>
        <v>-563.23999999999774</v>
      </c>
      <c r="BY39" s="17">
        <f t="shared" si="3"/>
        <v>-6429.9299999999994</v>
      </c>
      <c r="BZ39" s="17">
        <f t="shared" si="4"/>
        <v>-321.51999999999987</v>
      </c>
      <c r="CA39" s="17">
        <f t="shared" si="5"/>
        <v>-1600.7800000000002</v>
      </c>
      <c r="CB39" s="17">
        <f t="shared" si="6"/>
        <v>-8352.23</v>
      </c>
    </row>
    <row r="40" spans="1:80" x14ac:dyDescent="0.25">
      <c r="A40" t="str">
        <f t="shared" si="9"/>
        <v>CHD.CRWD</v>
      </c>
      <c r="B40" s="1" t="s">
        <v>229</v>
      </c>
      <c r="C40" s="1" t="s">
        <v>70</v>
      </c>
      <c r="D40" s="1" t="s">
        <v>70</v>
      </c>
      <c r="E40" s="17">
        <v>0</v>
      </c>
      <c r="F40" s="17">
        <v>0</v>
      </c>
      <c r="G40" s="17">
        <v>0</v>
      </c>
      <c r="H40" s="17">
        <v>0</v>
      </c>
      <c r="I40" s="17">
        <v>0</v>
      </c>
      <c r="J40" s="17">
        <v>0</v>
      </c>
      <c r="K40" s="17">
        <v>0</v>
      </c>
      <c r="L40" s="17">
        <v>0</v>
      </c>
      <c r="M40" s="17">
        <v>0</v>
      </c>
      <c r="N40" s="17">
        <v>0</v>
      </c>
      <c r="O40" s="17">
        <v>0</v>
      </c>
      <c r="P40" s="17">
        <v>0</v>
      </c>
      <c r="Q40" s="20">
        <v>0</v>
      </c>
      <c r="R40" s="20">
        <v>0</v>
      </c>
      <c r="S40" s="20">
        <v>0</v>
      </c>
      <c r="T40" s="20">
        <v>0</v>
      </c>
      <c r="U40" s="20">
        <v>0</v>
      </c>
      <c r="V40" s="20">
        <v>0</v>
      </c>
      <c r="W40" s="20">
        <v>0</v>
      </c>
      <c r="X40" s="20">
        <v>0</v>
      </c>
      <c r="Y40" s="20">
        <v>0</v>
      </c>
      <c r="Z40" s="20">
        <v>0</v>
      </c>
      <c r="AA40" s="20">
        <v>0</v>
      </c>
      <c r="AB40" s="20">
        <v>0</v>
      </c>
      <c r="AC40" s="17">
        <v>0</v>
      </c>
      <c r="AD40" s="17">
        <v>0</v>
      </c>
      <c r="AE40" s="17">
        <v>0</v>
      </c>
      <c r="AF40" s="17">
        <v>0</v>
      </c>
      <c r="AG40" s="17">
        <v>0</v>
      </c>
      <c r="AH40" s="17">
        <v>0</v>
      </c>
      <c r="AI40" s="17">
        <v>0</v>
      </c>
      <c r="AJ40" s="17">
        <v>0</v>
      </c>
      <c r="AK40" s="17">
        <v>0</v>
      </c>
      <c r="AL40" s="17">
        <v>0</v>
      </c>
      <c r="AM40" s="17">
        <v>0</v>
      </c>
      <c r="AN40" s="17">
        <v>0</v>
      </c>
      <c r="AO40" s="20">
        <f t="shared" si="7"/>
        <v>0</v>
      </c>
      <c r="AP40" s="20">
        <f t="shared" si="7"/>
        <v>0</v>
      </c>
      <c r="AQ40" s="20">
        <f t="shared" si="7"/>
        <v>0</v>
      </c>
      <c r="AR40" s="20">
        <f t="shared" si="7"/>
        <v>0</v>
      </c>
      <c r="AS40" s="20">
        <f t="shared" si="7"/>
        <v>0</v>
      </c>
      <c r="AT40" s="20">
        <f t="shared" si="7"/>
        <v>0</v>
      </c>
      <c r="AU40" s="20">
        <f t="shared" si="7"/>
        <v>0</v>
      </c>
      <c r="AV40" s="20">
        <f t="shared" si="7"/>
        <v>0</v>
      </c>
      <c r="AW40" s="20">
        <f t="shared" si="7"/>
        <v>0</v>
      </c>
      <c r="AX40" s="20">
        <f t="shared" si="7"/>
        <v>0</v>
      </c>
      <c r="AY40" s="20">
        <f t="shared" si="7"/>
        <v>0</v>
      </c>
      <c r="AZ40" s="20">
        <f t="shared" si="7"/>
        <v>0</v>
      </c>
      <c r="BA40" s="17">
        <v>0</v>
      </c>
      <c r="BB40" s="17">
        <v>0</v>
      </c>
      <c r="BC40" s="17">
        <v>0</v>
      </c>
      <c r="BD40" s="17">
        <v>0</v>
      </c>
      <c r="BE40" s="17">
        <v>0</v>
      </c>
      <c r="BF40" s="17">
        <v>0</v>
      </c>
      <c r="BG40" s="17">
        <v>0</v>
      </c>
      <c r="BH40" s="17">
        <v>0</v>
      </c>
      <c r="BI40" s="17">
        <v>0</v>
      </c>
      <c r="BJ40" s="17">
        <v>0</v>
      </c>
      <c r="BK40" s="17">
        <v>0</v>
      </c>
      <c r="BL40" s="17">
        <v>0</v>
      </c>
      <c r="BM40" s="20">
        <f t="shared" si="8"/>
        <v>0</v>
      </c>
      <c r="BN40" s="20">
        <f t="shared" si="8"/>
        <v>0</v>
      </c>
      <c r="BO40" s="20">
        <f t="shared" si="8"/>
        <v>0</v>
      </c>
      <c r="BP40" s="20">
        <f t="shared" si="8"/>
        <v>0</v>
      </c>
      <c r="BQ40" s="20">
        <f t="shared" si="8"/>
        <v>0</v>
      </c>
      <c r="BR40" s="20">
        <f t="shared" si="8"/>
        <v>0</v>
      </c>
      <c r="BS40" s="20">
        <f t="shared" si="8"/>
        <v>0</v>
      </c>
      <c r="BT40" s="20">
        <f t="shared" si="8"/>
        <v>0</v>
      </c>
      <c r="BU40" s="20">
        <f t="shared" si="8"/>
        <v>0</v>
      </c>
      <c r="BV40" s="20">
        <f t="shared" si="8"/>
        <v>0</v>
      </c>
      <c r="BW40" s="20">
        <f t="shared" si="8"/>
        <v>0</v>
      </c>
      <c r="BX40" s="20">
        <f t="shared" si="8"/>
        <v>0</v>
      </c>
      <c r="BY40" s="17">
        <f t="shared" si="3"/>
        <v>0</v>
      </c>
      <c r="BZ40" s="17">
        <f t="shared" si="4"/>
        <v>0</v>
      </c>
      <c r="CA40" s="17">
        <f t="shared" si="5"/>
        <v>0</v>
      </c>
      <c r="CB40" s="17">
        <f t="shared" si="6"/>
        <v>0</v>
      </c>
    </row>
    <row r="41" spans="1:80" x14ac:dyDescent="0.25">
      <c r="A41" t="str">
        <f t="shared" si="9"/>
        <v>DAIS.DAI1</v>
      </c>
      <c r="B41" s="1" t="s">
        <v>75</v>
      </c>
      <c r="C41" s="1" t="s">
        <v>76</v>
      </c>
      <c r="D41" s="1" t="s">
        <v>76</v>
      </c>
      <c r="E41" s="17">
        <v>-55.1200000000008</v>
      </c>
      <c r="F41" s="17">
        <v>-79.360000000000582</v>
      </c>
      <c r="G41" s="17">
        <v>-94.729999999995925</v>
      </c>
      <c r="H41" s="17">
        <v>-153.62999999999738</v>
      </c>
      <c r="I41" s="17">
        <v>-82.56000000000131</v>
      </c>
      <c r="J41" s="17">
        <v>-175.31000000000495</v>
      </c>
      <c r="K41" s="17">
        <v>-310.02000000000407</v>
      </c>
      <c r="L41" s="17">
        <v>-141.83000000000175</v>
      </c>
      <c r="M41" s="17">
        <v>-444.27000000000407</v>
      </c>
      <c r="N41" s="17">
        <v>-385.61999999999534</v>
      </c>
      <c r="O41" s="17">
        <v>-366.63000000000466</v>
      </c>
      <c r="P41" s="17">
        <v>-219.67999999999302</v>
      </c>
      <c r="Q41" s="20">
        <v>-2.7599999999999909</v>
      </c>
      <c r="R41" s="20">
        <v>-3.9700000000000273</v>
      </c>
      <c r="S41" s="20">
        <v>-4.7299999999999045</v>
      </c>
      <c r="T41" s="20">
        <v>-7.6799999999998363</v>
      </c>
      <c r="U41" s="20">
        <v>-4.1299999999999955</v>
      </c>
      <c r="V41" s="20">
        <v>-8.7699999999999818</v>
      </c>
      <c r="W41" s="20">
        <v>-15.5</v>
      </c>
      <c r="X41" s="20">
        <v>-7.1000000000000227</v>
      </c>
      <c r="Y41" s="20">
        <v>-22.2199999999998</v>
      </c>
      <c r="Z41" s="20">
        <v>-19.279999999999745</v>
      </c>
      <c r="AA41" s="20">
        <v>-18.329999999999927</v>
      </c>
      <c r="AB41" s="20">
        <v>-10.990000000000009</v>
      </c>
      <c r="AC41" s="17">
        <v>-13.489999999999782</v>
      </c>
      <c r="AD41" s="17">
        <v>-19.25</v>
      </c>
      <c r="AE41" s="17">
        <v>-22.759999999999764</v>
      </c>
      <c r="AF41" s="17">
        <v>-36.549999999999272</v>
      </c>
      <c r="AG41" s="17">
        <v>-19.460000000000036</v>
      </c>
      <c r="AH41" s="17">
        <v>-40.920000000000073</v>
      </c>
      <c r="AI41" s="17">
        <v>-71.659999999999854</v>
      </c>
      <c r="AJ41" s="17">
        <v>-32.460000000000036</v>
      </c>
      <c r="AK41" s="17">
        <v>-100.61000000000058</v>
      </c>
      <c r="AL41" s="17">
        <v>-86.469999999999345</v>
      </c>
      <c r="AM41" s="17">
        <v>-81.349999999998545</v>
      </c>
      <c r="AN41" s="17">
        <v>-48.25</v>
      </c>
      <c r="AO41" s="20">
        <f t="shared" si="7"/>
        <v>-71.370000000000573</v>
      </c>
      <c r="AP41" s="20">
        <f t="shared" si="7"/>
        <v>-102.58000000000061</v>
      </c>
      <c r="AQ41" s="20">
        <f t="shared" si="7"/>
        <v>-122.21999999999559</v>
      </c>
      <c r="AR41" s="20">
        <f t="shared" si="7"/>
        <v>-197.85999999999649</v>
      </c>
      <c r="AS41" s="20">
        <f t="shared" si="7"/>
        <v>-106.15000000000134</v>
      </c>
      <c r="AT41" s="20">
        <f t="shared" si="7"/>
        <v>-225.000000000005</v>
      </c>
      <c r="AU41" s="20">
        <f t="shared" si="7"/>
        <v>-397.18000000000393</v>
      </c>
      <c r="AV41" s="20">
        <f t="shared" si="7"/>
        <v>-181.39000000000181</v>
      </c>
      <c r="AW41" s="20">
        <f t="shared" si="7"/>
        <v>-567.10000000000446</v>
      </c>
      <c r="AX41" s="20">
        <f t="shared" si="7"/>
        <v>-491.36999999999443</v>
      </c>
      <c r="AY41" s="20">
        <f t="shared" si="7"/>
        <v>-466.31000000000313</v>
      </c>
      <c r="AZ41" s="20">
        <f t="shared" si="7"/>
        <v>-278.91999999999302</v>
      </c>
      <c r="BA41" s="17">
        <v>-0.92</v>
      </c>
      <c r="BB41" s="17">
        <v>-1.32</v>
      </c>
      <c r="BC41" s="17">
        <v>-1.57</v>
      </c>
      <c r="BD41" s="17">
        <v>-2.5499999999999998</v>
      </c>
      <c r="BE41" s="17">
        <v>-1.37</v>
      </c>
      <c r="BF41" s="17">
        <v>-2.91</v>
      </c>
      <c r="BG41" s="17">
        <v>-5.15</v>
      </c>
      <c r="BH41" s="17">
        <v>-2.35</v>
      </c>
      <c r="BI41" s="17">
        <v>-7.38</v>
      </c>
      <c r="BJ41" s="17">
        <v>-6.4</v>
      </c>
      <c r="BK41" s="17">
        <v>-6.09</v>
      </c>
      <c r="BL41" s="17">
        <v>-3.65</v>
      </c>
      <c r="BM41" s="20">
        <f t="shared" si="8"/>
        <v>-72.290000000000575</v>
      </c>
      <c r="BN41" s="20">
        <f t="shared" si="8"/>
        <v>-103.9000000000006</v>
      </c>
      <c r="BO41" s="20">
        <f t="shared" si="8"/>
        <v>-123.78999999999559</v>
      </c>
      <c r="BP41" s="20">
        <f t="shared" si="8"/>
        <v>-200.4099999999965</v>
      </c>
      <c r="BQ41" s="20">
        <f t="shared" si="8"/>
        <v>-107.52000000000135</v>
      </c>
      <c r="BR41" s="20">
        <f t="shared" si="8"/>
        <v>-227.910000000005</v>
      </c>
      <c r="BS41" s="20">
        <f t="shared" si="8"/>
        <v>-402.33000000000391</v>
      </c>
      <c r="BT41" s="20">
        <f t="shared" si="8"/>
        <v>-183.7400000000018</v>
      </c>
      <c r="BU41" s="20">
        <f t="shared" si="8"/>
        <v>-574.48000000000445</v>
      </c>
      <c r="BV41" s="20">
        <f t="shared" si="8"/>
        <v>-497.76999999999441</v>
      </c>
      <c r="BW41" s="20">
        <f t="shared" si="8"/>
        <v>-472.4000000000031</v>
      </c>
      <c r="BX41" s="20">
        <f t="shared" si="8"/>
        <v>-282.569999999993</v>
      </c>
      <c r="BY41" s="17">
        <f t="shared" si="3"/>
        <v>-2508.7600000000039</v>
      </c>
      <c r="BZ41" s="17">
        <f t="shared" si="4"/>
        <v>-125.45999999999924</v>
      </c>
      <c r="CA41" s="17">
        <f t="shared" si="5"/>
        <v>-614.88999999999726</v>
      </c>
      <c r="CB41" s="17">
        <f t="shared" si="6"/>
        <v>-3249.1100000000006</v>
      </c>
    </row>
    <row r="42" spans="1:80" x14ac:dyDescent="0.25">
      <c r="A42" t="str">
        <f t="shared" si="9"/>
        <v>DOW.DOWGEN15M</v>
      </c>
      <c r="B42" s="1" t="s">
        <v>77</v>
      </c>
      <c r="C42" s="1" t="s">
        <v>78</v>
      </c>
      <c r="D42" s="1" t="s">
        <v>78</v>
      </c>
      <c r="E42" s="17">
        <v>635.25</v>
      </c>
      <c r="F42" s="17">
        <v>282.72999999999593</v>
      </c>
      <c r="G42" s="17">
        <v>346.42000000001281</v>
      </c>
      <c r="H42" s="17">
        <v>323.92999999999302</v>
      </c>
      <c r="I42" s="17">
        <v>184</v>
      </c>
      <c r="J42" s="17">
        <v>165.98000000001048</v>
      </c>
      <c r="K42" s="17">
        <v>452.14000000001397</v>
      </c>
      <c r="L42" s="17">
        <v>375.04000000003725</v>
      </c>
      <c r="M42" s="17">
        <v>570.40000000002328</v>
      </c>
      <c r="N42" s="17">
        <v>670.57999999995809</v>
      </c>
      <c r="O42" s="17">
        <v>713.82999999995809</v>
      </c>
      <c r="P42" s="17">
        <v>423.42999999999302</v>
      </c>
      <c r="Q42" s="20">
        <v>31.759999999999991</v>
      </c>
      <c r="R42" s="20">
        <v>14.139999999999986</v>
      </c>
      <c r="S42" s="20">
        <v>17.32000000000005</v>
      </c>
      <c r="T42" s="20">
        <v>16.189999999999827</v>
      </c>
      <c r="U42" s="20">
        <v>9.1999999999999318</v>
      </c>
      <c r="V42" s="20">
        <v>8.2999999999999545</v>
      </c>
      <c r="W42" s="20">
        <v>22.6099999999999</v>
      </c>
      <c r="X42" s="20">
        <v>18.75</v>
      </c>
      <c r="Y42" s="20">
        <v>28.520000000000437</v>
      </c>
      <c r="Z42" s="20">
        <v>33.529999999999745</v>
      </c>
      <c r="AA42" s="20">
        <v>35.6899999999996</v>
      </c>
      <c r="AB42" s="20">
        <v>21.170000000000073</v>
      </c>
      <c r="AC42" s="17">
        <v>155.51000000000022</v>
      </c>
      <c r="AD42" s="17">
        <v>68.550000000000182</v>
      </c>
      <c r="AE42" s="17">
        <v>83.239999999999782</v>
      </c>
      <c r="AF42" s="17">
        <v>77.090000000000146</v>
      </c>
      <c r="AG42" s="17">
        <v>43.370000000000346</v>
      </c>
      <c r="AH42" s="17">
        <v>38.740000000000236</v>
      </c>
      <c r="AI42" s="17">
        <v>104.5</v>
      </c>
      <c r="AJ42" s="17">
        <v>85.809999999999491</v>
      </c>
      <c r="AK42" s="17">
        <v>129.17999999999665</v>
      </c>
      <c r="AL42" s="17">
        <v>150.36000000000058</v>
      </c>
      <c r="AM42" s="17">
        <v>158.40000000000146</v>
      </c>
      <c r="AN42" s="17">
        <v>93</v>
      </c>
      <c r="AO42" s="20">
        <f t="shared" si="7"/>
        <v>822.52000000000021</v>
      </c>
      <c r="AP42" s="20">
        <f t="shared" si="7"/>
        <v>365.41999999999609</v>
      </c>
      <c r="AQ42" s="20">
        <f t="shared" si="7"/>
        <v>446.98000000001264</v>
      </c>
      <c r="AR42" s="20">
        <f t="shared" si="7"/>
        <v>417.20999999999299</v>
      </c>
      <c r="AS42" s="20">
        <f t="shared" si="7"/>
        <v>236.57000000000028</v>
      </c>
      <c r="AT42" s="20">
        <f t="shared" si="7"/>
        <v>213.02000000001067</v>
      </c>
      <c r="AU42" s="20">
        <f t="shared" si="7"/>
        <v>579.25000000001387</v>
      </c>
      <c r="AV42" s="20">
        <f t="shared" si="7"/>
        <v>479.60000000003674</v>
      </c>
      <c r="AW42" s="20">
        <f t="shared" si="7"/>
        <v>728.10000000002037</v>
      </c>
      <c r="AX42" s="20">
        <f t="shared" si="7"/>
        <v>854.46999999995842</v>
      </c>
      <c r="AY42" s="20">
        <f t="shared" si="7"/>
        <v>907.91999999995915</v>
      </c>
      <c r="AZ42" s="20">
        <f t="shared" si="7"/>
        <v>537.59999999999309</v>
      </c>
      <c r="BA42" s="17">
        <v>10.55</v>
      </c>
      <c r="BB42" s="17">
        <v>4.6900000000000004</v>
      </c>
      <c r="BC42" s="17">
        <v>5.75</v>
      </c>
      <c r="BD42" s="17">
        <v>5.38</v>
      </c>
      <c r="BE42" s="17">
        <v>3.05</v>
      </c>
      <c r="BF42" s="17">
        <v>2.76</v>
      </c>
      <c r="BG42" s="17">
        <v>7.51</v>
      </c>
      <c r="BH42" s="17">
        <v>6.23</v>
      </c>
      <c r="BI42" s="17">
        <v>9.4700000000000006</v>
      </c>
      <c r="BJ42" s="17">
        <v>11.13</v>
      </c>
      <c r="BK42" s="17">
        <v>11.85</v>
      </c>
      <c r="BL42" s="17">
        <v>7.03</v>
      </c>
      <c r="BM42" s="20">
        <f t="shared" si="8"/>
        <v>833.07000000000016</v>
      </c>
      <c r="BN42" s="20">
        <f t="shared" si="8"/>
        <v>370.10999999999609</v>
      </c>
      <c r="BO42" s="20">
        <f t="shared" si="8"/>
        <v>452.73000000001264</v>
      </c>
      <c r="BP42" s="20">
        <f t="shared" si="8"/>
        <v>422.58999999999298</v>
      </c>
      <c r="BQ42" s="20">
        <f t="shared" si="8"/>
        <v>239.62000000000029</v>
      </c>
      <c r="BR42" s="20">
        <f t="shared" si="8"/>
        <v>215.78000000001066</v>
      </c>
      <c r="BS42" s="20">
        <f t="shared" si="8"/>
        <v>586.76000000001386</v>
      </c>
      <c r="BT42" s="20">
        <f t="shared" si="8"/>
        <v>485.83000000003676</v>
      </c>
      <c r="BU42" s="20">
        <f t="shared" si="8"/>
        <v>737.5700000000204</v>
      </c>
      <c r="BV42" s="20">
        <f t="shared" si="8"/>
        <v>865.59999999995841</v>
      </c>
      <c r="BW42" s="20">
        <f t="shared" si="8"/>
        <v>919.76999999995917</v>
      </c>
      <c r="BX42" s="20">
        <f t="shared" si="8"/>
        <v>544.62999999999306</v>
      </c>
      <c r="BY42" s="17">
        <f t="shared" si="3"/>
        <v>5143.7299999999959</v>
      </c>
      <c r="BZ42" s="17">
        <f t="shared" si="4"/>
        <v>257.1799999999995</v>
      </c>
      <c r="CA42" s="17">
        <f t="shared" si="5"/>
        <v>1273.1499999999992</v>
      </c>
      <c r="CB42" s="17">
        <f t="shared" si="6"/>
        <v>6674.0599999999949</v>
      </c>
    </row>
    <row r="43" spans="1:80" x14ac:dyDescent="0.25">
      <c r="A43" t="str">
        <f t="shared" si="9"/>
        <v>BOWA.DRW1</v>
      </c>
      <c r="B43" s="1" t="s">
        <v>79</v>
      </c>
      <c r="C43" s="1" t="s">
        <v>80</v>
      </c>
      <c r="D43" s="1" t="s">
        <v>80</v>
      </c>
      <c r="E43" s="17">
        <v>-573.71999999999889</v>
      </c>
      <c r="F43" s="17">
        <v>-118.80999999999995</v>
      </c>
      <c r="G43" s="17">
        <v>-333.9499999999997</v>
      </c>
      <c r="H43" s="17">
        <v>-23.210000000000008</v>
      </c>
      <c r="I43" s="17">
        <v>-171.94000000000005</v>
      </c>
      <c r="J43" s="17">
        <v>-177.16000000000008</v>
      </c>
      <c r="K43" s="17">
        <v>-149.74</v>
      </c>
      <c r="L43" s="17">
        <v>-26.830000000000041</v>
      </c>
      <c r="M43" s="17">
        <v>-212.73000000000002</v>
      </c>
      <c r="N43" s="17">
        <v>-185.23000000000002</v>
      </c>
      <c r="O43" s="17">
        <v>-465.81999999999971</v>
      </c>
      <c r="P43" s="17">
        <v>-177.2199999999998</v>
      </c>
      <c r="Q43" s="20">
        <v>-28.680000000000007</v>
      </c>
      <c r="R43" s="20">
        <v>-5.9399999999999977</v>
      </c>
      <c r="S43" s="20">
        <v>-16.689999999999991</v>
      </c>
      <c r="T43" s="20">
        <v>-1.1600000000000001</v>
      </c>
      <c r="U43" s="20">
        <v>-8.59</v>
      </c>
      <c r="V43" s="20">
        <v>-8.86</v>
      </c>
      <c r="W43" s="20">
        <v>-7.48</v>
      </c>
      <c r="X43" s="20">
        <v>-1.3399999999999999</v>
      </c>
      <c r="Y43" s="20">
        <v>-10.640000000000008</v>
      </c>
      <c r="Z43" s="20">
        <v>-9.2600000000000051</v>
      </c>
      <c r="AA43" s="20">
        <v>-23.289999999999992</v>
      </c>
      <c r="AB43" s="20">
        <v>-8.86</v>
      </c>
      <c r="AC43" s="17">
        <v>-140.44999999999999</v>
      </c>
      <c r="AD43" s="17">
        <v>-28.810000000000002</v>
      </c>
      <c r="AE43" s="17">
        <v>-80.25</v>
      </c>
      <c r="AF43" s="17">
        <v>-5.5299999999999976</v>
      </c>
      <c r="AG43" s="17">
        <v>-40.53</v>
      </c>
      <c r="AH43" s="17">
        <v>-41.349999999999994</v>
      </c>
      <c r="AI43" s="17">
        <v>-34.610000000000014</v>
      </c>
      <c r="AJ43" s="17">
        <v>-6.129999999999999</v>
      </c>
      <c r="AK43" s="17">
        <v>-48.179999999999978</v>
      </c>
      <c r="AL43" s="17">
        <v>-41.53</v>
      </c>
      <c r="AM43" s="17">
        <v>-103.37</v>
      </c>
      <c r="AN43" s="17">
        <v>-38.920000000000016</v>
      </c>
      <c r="AO43" s="20">
        <f t="shared" si="7"/>
        <v>-742.849999999999</v>
      </c>
      <c r="AP43" s="20">
        <f t="shared" si="7"/>
        <v>-153.55999999999995</v>
      </c>
      <c r="AQ43" s="20">
        <f t="shared" si="7"/>
        <v>-430.8899999999997</v>
      </c>
      <c r="AR43" s="20">
        <f t="shared" si="7"/>
        <v>-29.900000000000006</v>
      </c>
      <c r="AS43" s="20">
        <f t="shared" si="7"/>
        <v>-221.06000000000006</v>
      </c>
      <c r="AT43" s="20">
        <f t="shared" si="7"/>
        <v>-227.37000000000009</v>
      </c>
      <c r="AU43" s="20">
        <f t="shared" si="7"/>
        <v>-191.83</v>
      </c>
      <c r="AV43" s="20">
        <f t="shared" si="7"/>
        <v>-34.30000000000004</v>
      </c>
      <c r="AW43" s="20">
        <f t="shared" si="7"/>
        <v>-271.55</v>
      </c>
      <c r="AX43" s="20">
        <f t="shared" si="7"/>
        <v>-236.02</v>
      </c>
      <c r="AY43" s="20">
        <f t="shared" si="7"/>
        <v>-592.47999999999968</v>
      </c>
      <c r="AZ43" s="20">
        <f t="shared" si="7"/>
        <v>-224.99999999999983</v>
      </c>
      <c r="BA43" s="17">
        <v>-9.5299999999999994</v>
      </c>
      <c r="BB43" s="17">
        <v>-1.97</v>
      </c>
      <c r="BC43" s="17">
        <v>-5.54</v>
      </c>
      <c r="BD43" s="17">
        <v>-0.39</v>
      </c>
      <c r="BE43" s="17">
        <v>-2.85</v>
      </c>
      <c r="BF43" s="17">
        <v>-2.94</v>
      </c>
      <c r="BG43" s="17">
        <v>-2.4900000000000002</v>
      </c>
      <c r="BH43" s="17">
        <v>-0.45</v>
      </c>
      <c r="BI43" s="17">
        <v>-3.53</v>
      </c>
      <c r="BJ43" s="17">
        <v>-3.08</v>
      </c>
      <c r="BK43" s="17">
        <v>-7.73</v>
      </c>
      <c r="BL43" s="17">
        <v>-2.94</v>
      </c>
      <c r="BM43" s="20">
        <f t="shared" si="8"/>
        <v>-752.37999999999897</v>
      </c>
      <c r="BN43" s="20">
        <f t="shared" si="8"/>
        <v>-155.52999999999994</v>
      </c>
      <c r="BO43" s="20">
        <f t="shared" si="8"/>
        <v>-436.42999999999972</v>
      </c>
      <c r="BP43" s="20">
        <f t="shared" si="8"/>
        <v>-30.290000000000006</v>
      </c>
      <c r="BQ43" s="20">
        <f t="shared" si="8"/>
        <v>-223.91000000000005</v>
      </c>
      <c r="BR43" s="20">
        <f t="shared" si="8"/>
        <v>-230.31000000000009</v>
      </c>
      <c r="BS43" s="20">
        <f t="shared" si="8"/>
        <v>-194.32000000000002</v>
      </c>
      <c r="BT43" s="20">
        <f t="shared" si="8"/>
        <v>-34.750000000000043</v>
      </c>
      <c r="BU43" s="20">
        <f t="shared" si="8"/>
        <v>-275.08</v>
      </c>
      <c r="BV43" s="20">
        <f t="shared" si="8"/>
        <v>-239.10000000000002</v>
      </c>
      <c r="BW43" s="20">
        <f t="shared" si="8"/>
        <v>-600.2099999999997</v>
      </c>
      <c r="BX43" s="20">
        <f t="shared" si="8"/>
        <v>-227.93999999999983</v>
      </c>
      <c r="BY43" s="17">
        <f t="shared" si="3"/>
        <v>-2616.3599999999983</v>
      </c>
      <c r="BZ43" s="17">
        <f t="shared" si="4"/>
        <v>-130.79000000000002</v>
      </c>
      <c r="CA43" s="17">
        <f t="shared" si="5"/>
        <v>-653.1</v>
      </c>
      <c r="CB43" s="17">
        <f t="shared" si="6"/>
        <v>-3400.2499999999982</v>
      </c>
    </row>
    <row r="44" spans="1:80" x14ac:dyDescent="0.25">
      <c r="A44" t="str">
        <f t="shared" si="9"/>
        <v>PCES.EC01</v>
      </c>
      <c r="B44" s="1" t="s">
        <v>230</v>
      </c>
      <c r="C44" s="1" t="s">
        <v>84</v>
      </c>
      <c r="D44" s="1" t="s">
        <v>84</v>
      </c>
      <c r="E44" s="17">
        <v>0</v>
      </c>
      <c r="F44" s="17">
        <v>0</v>
      </c>
      <c r="G44" s="17">
        <v>0</v>
      </c>
      <c r="H44" s="17">
        <v>0</v>
      </c>
      <c r="I44" s="17">
        <v>0</v>
      </c>
      <c r="J44" s="17">
        <v>0</v>
      </c>
      <c r="K44" s="17">
        <v>0</v>
      </c>
      <c r="L44" s="17">
        <v>0</v>
      </c>
      <c r="M44" s="17">
        <v>0</v>
      </c>
      <c r="N44" s="17">
        <v>0</v>
      </c>
      <c r="O44" s="17">
        <v>0</v>
      </c>
      <c r="P44" s="17">
        <v>0</v>
      </c>
      <c r="Q44" s="20">
        <v>0</v>
      </c>
      <c r="R44" s="20">
        <v>0</v>
      </c>
      <c r="S44" s="20">
        <v>0</v>
      </c>
      <c r="T44" s="20">
        <v>0</v>
      </c>
      <c r="U44" s="20">
        <v>0</v>
      </c>
      <c r="V44" s="20">
        <v>0</v>
      </c>
      <c r="W44" s="20">
        <v>0</v>
      </c>
      <c r="X44" s="20">
        <v>0</v>
      </c>
      <c r="Y44" s="20">
        <v>0</v>
      </c>
      <c r="Z44" s="20">
        <v>0</v>
      </c>
      <c r="AA44" s="20">
        <v>0</v>
      </c>
      <c r="AB44" s="20">
        <v>0</v>
      </c>
      <c r="AC44" s="17">
        <v>0</v>
      </c>
      <c r="AD44" s="17">
        <v>0</v>
      </c>
      <c r="AE44" s="17">
        <v>0</v>
      </c>
      <c r="AF44" s="17">
        <v>0</v>
      </c>
      <c r="AG44" s="17">
        <v>0</v>
      </c>
      <c r="AH44" s="17">
        <v>0</v>
      </c>
      <c r="AI44" s="17">
        <v>0</v>
      </c>
      <c r="AJ44" s="17">
        <v>0</v>
      </c>
      <c r="AK44" s="17">
        <v>0</v>
      </c>
      <c r="AL44" s="17">
        <v>0</v>
      </c>
      <c r="AM44" s="17">
        <v>0</v>
      </c>
      <c r="AN44" s="17">
        <v>0</v>
      </c>
      <c r="AO44" s="20">
        <f t="shared" si="7"/>
        <v>0</v>
      </c>
      <c r="AP44" s="20">
        <f t="shared" si="7"/>
        <v>0</v>
      </c>
      <c r="AQ44" s="20">
        <f t="shared" si="7"/>
        <v>0</v>
      </c>
      <c r="AR44" s="20">
        <f t="shared" ref="AP44:AZ67" si="10">H44+T44+AF44</f>
        <v>0</v>
      </c>
      <c r="AS44" s="20">
        <f t="shared" si="10"/>
        <v>0</v>
      </c>
      <c r="AT44" s="20">
        <f t="shared" si="10"/>
        <v>0</v>
      </c>
      <c r="AU44" s="20">
        <f t="shared" si="10"/>
        <v>0</v>
      </c>
      <c r="AV44" s="20">
        <f t="shared" si="10"/>
        <v>0</v>
      </c>
      <c r="AW44" s="20">
        <f t="shared" si="10"/>
        <v>0</v>
      </c>
      <c r="AX44" s="20">
        <f t="shared" si="10"/>
        <v>0</v>
      </c>
      <c r="AY44" s="20">
        <f t="shared" si="10"/>
        <v>0</v>
      </c>
      <c r="AZ44" s="20">
        <f t="shared" si="10"/>
        <v>0</v>
      </c>
      <c r="BA44" s="17">
        <v>0</v>
      </c>
      <c r="BB44" s="17">
        <v>0</v>
      </c>
      <c r="BC44" s="17">
        <v>0</v>
      </c>
      <c r="BD44" s="17">
        <v>0</v>
      </c>
      <c r="BE44" s="17">
        <v>0</v>
      </c>
      <c r="BF44" s="17">
        <v>0</v>
      </c>
      <c r="BG44" s="17">
        <v>0</v>
      </c>
      <c r="BH44" s="17">
        <v>0</v>
      </c>
      <c r="BI44" s="17">
        <v>0</v>
      </c>
      <c r="BJ44" s="17">
        <v>0</v>
      </c>
      <c r="BK44" s="17">
        <v>0</v>
      </c>
      <c r="BL44" s="17">
        <v>0</v>
      </c>
      <c r="BM44" s="20">
        <f t="shared" si="8"/>
        <v>0</v>
      </c>
      <c r="BN44" s="20">
        <f t="shared" si="8"/>
        <v>0</v>
      </c>
      <c r="BO44" s="20">
        <f t="shared" si="8"/>
        <v>0</v>
      </c>
      <c r="BP44" s="20">
        <f t="shared" ref="BN44:BX67" si="11">AR44+BD44</f>
        <v>0</v>
      </c>
      <c r="BQ44" s="20">
        <f t="shared" si="11"/>
        <v>0</v>
      </c>
      <c r="BR44" s="20">
        <f t="shared" si="11"/>
        <v>0</v>
      </c>
      <c r="BS44" s="20">
        <f t="shared" si="11"/>
        <v>0</v>
      </c>
      <c r="BT44" s="20">
        <f t="shared" si="11"/>
        <v>0</v>
      </c>
      <c r="BU44" s="20">
        <f t="shared" si="11"/>
        <v>0</v>
      </c>
      <c r="BV44" s="20">
        <f t="shared" si="11"/>
        <v>0</v>
      </c>
      <c r="BW44" s="20">
        <f t="shared" si="11"/>
        <v>0</v>
      </c>
      <c r="BX44" s="20">
        <f t="shared" si="11"/>
        <v>0</v>
      </c>
      <c r="BY44" s="17">
        <f t="shared" si="3"/>
        <v>0</v>
      </c>
      <c r="BZ44" s="17">
        <f t="shared" si="4"/>
        <v>0</v>
      </c>
      <c r="CA44" s="17">
        <f t="shared" si="5"/>
        <v>0</v>
      </c>
      <c r="CB44" s="17">
        <f t="shared" si="6"/>
        <v>0</v>
      </c>
    </row>
    <row r="45" spans="1:80" x14ac:dyDescent="0.25">
      <c r="A45" t="str">
        <f t="shared" si="9"/>
        <v>ENC2.EC04</v>
      </c>
      <c r="B45" s="1" t="s">
        <v>55</v>
      </c>
      <c r="C45" s="1" t="s">
        <v>85</v>
      </c>
      <c r="D45" s="1" t="s">
        <v>85</v>
      </c>
      <c r="E45" s="17">
        <v>726.54999999999563</v>
      </c>
      <c r="F45" s="17">
        <v>82.649999999999636</v>
      </c>
      <c r="G45" s="17">
        <v>374.79999999999563</v>
      </c>
      <c r="H45" s="17">
        <v>487.13999999999942</v>
      </c>
      <c r="I45" s="17">
        <v>104.97999999999956</v>
      </c>
      <c r="J45" s="17">
        <v>395.34999999999854</v>
      </c>
      <c r="K45" s="17">
        <v>548.40000000000146</v>
      </c>
      <c r="L45" s="17">
        <v>468.14999999999782</v>
      </c>
      <c r="M45" s="17">
        <v>308.31000000000131</v>
      </c>
      <c r="N45" s="17">
        <v>1089.6600000000035</v>
      </c>
      <c r="O45" s="17">
        <v>1155.7400000000052</v>
      </c>
      <c r="P45" s="17">
        <v>805.19000000000233</v>
      </c>
      <c r="Q45" s="20">
        <v>36.329999999999984</v>
      </c>
      <c r="R45" s="20">
        <v>4.1299999999999955</v>
      </c>
      <c r="S45" s="20">
        <v>18.740000000000009</v>
      </c>
      <c r="T45" s="20">
        <v>24.36</v>
      </c>
      <c r="U45" s="20">
        <v>5.25</v>
      </c>
      <c r="V45" s="20">
        <v>19.769999999999996</v>
      </c>
      <c r="W45" s="20">
        <v>27.420000000000016</v>
      </c>
      <c r="X45" s="20">
        <v>23.400000000000034</v>
      </c>
      <c r="Y45" s="20">
        <v>15.420000000000016</v>
      </c>
      <c r="Z45" s="20">
        <v>54.479999999999961</v>
      </c>
      <c r="AA45" s="20">
        <v>57.779999999999973</v>
      </c>
      <c r="AB45" s="20">
        <v>40.260000000000048</v>
      </c>
      <c r="AC45" s="17">
        <v>177.86999999999989</v>
      </c>
      <c r="AD45" s="17">
        <v>20.039999999999992</v>
      </c>
      <c r="AE45" s="17">
        <v>90.059999999999945</v>
      </c>
      <c r="AF45" s="17">
        <v>115.91999999999996</v>
      </c>
      <c r="AG45" s="17">
        <v>24.750000000000014</v>
      </c>
      <c r="AH45" s="17">
        <v>92.270000000000039</v>
      </c>
      <c r="AI45" s="17">
        <v>126.7600000000001</v>
      </c>
      <c r="AJ45" s="17">
        <v>107.1099999999999</v>
      </c>
      <c r="AK45" s="17">
        <v>69.819999999999936</v>
      </c>
      <c r="AL45" s="17">
        <v>244.32000000000016</v>
      </c>
      <c r="AM45" s="17">
        <v>256.44999999999982</v>
      </c>
      <c r="AN45" s="17">
        <v>176.84999999999991</v>
      </c>
      <c r="AO45" s="20">
        <f t="shared" ref="AO45:AO108" si="12">E45+Q45+AC45</f>
        <v>940.74999999999545</v>
      </c>
      <c r="AP45" s="20">
        <f t="shared" si="10"/>
        <v>106.81999999999962</v>
      </c>
      <c r="AQ45" s="20">
        <f t="shared" si="10"/>
        <v>483.59999999999559</v>
      </c>
      <c r="AR45" s="20">
        <f t="shared" si="10"/>
        <v>627.41999999999939</v>
      </c>
      <c r="AS45" s="20">
        <f t="shared" si="10"/>
        <v>134.97999999999956</v>
      </c>
      <c r="AT45" s="20">
        <f t="shared" si="10"/>
        <v>507.38999999999857</v>
      </c>
      <c r="AU45" s="20">
        <f t="shared" si="10"/>
        <v>702.58000000000163</v>
      </c>
      <c r="AV45" s="20">
        <f t="shared" si="10"/>
        <v>598.65999999999781</v>
      </c>
      <c r="AW45" s="20">
        <f t="shared" si="10"/>
        <v>393.55000000000126</v>
      </c>
      <c r="AX45" s="20">
        <f t="shared" si="10"/>
        <v>1388.4600000000037</v>
      </c>
      <c r="AY45" s="20">
        <f t="shared" si="10"/>
        <v>1469.970000000005</v>
      </c>
      <c r="AZ45" s="20">
        <f t="shared" si="10"/>
        <v>1022.3000000000022</v>
      </c>
      <c r="BA45" s="17">
        <v>12.06</v>
      </c>
      <c r="BB45" s="17">
        <v>1.37</v>
      </c>
      <c r="BC45" s="17">
        <v>6.22</v>
      </c>
      <c r="BD45" s="17">
        <v>8.09</v>
      </c>
      <c r="BE45" s="17">
        <v>1.74</v>
      </c>
      <c r="BF45" s="17">
        <v>6.56</v>
      </c>
      <c r="BG45" s="17">
        <v>9.1</v>
      </c>
      <c r="BH45" s="17">
        <v>7.77</v>
      </c>
      <c r="BI45" s="17">
        <v>5.12</v>
      </c>
      <c r="BJ45" s="17">
        <v>18.09</v>
      </c>
      <c r="BK45" s="17">
        <v>19.190000000000001</v>
      </c>
      <c r="BL45" s="17">
        <v>13.37</v>
      </c>
      <c r="BM45" s="20">
        <f t="shared" ref="BM45:BM108" si="13">AO45+BA45</f>
        <v>952.8099999999954</v>
      </c>
      <c r="BN45" s="20">
        <f t="shared" si="11"/>
        <v>108.18999999999963</v>
      </c>
      <c r="BO45" s="20">
        <f t="shared" si="11"/>
        <v>489.81999999999562</v>
      </c>
      <c r="BP45" s="20">
        <f t="shared" si="11"/>
        <v>635.50999999999942</v>
      </c>
      <c r="BQ45" s="20">
        <f t="shared" si="11"/>
        <v>136.71999999999957</v>
      </c>
      <c r="BR45" s="20">
        <f t="shared" si="11"/>
        <v>513.94999999999857</v>
      </c>
      <c r="BS45" s="20">
        <f t="shared" si="11"/>
        <v>711.68000000000166</v>
      </c>
      <c r="BT45" s="20">
        <f t="shared" si="11"/>
        <v>606.42999999999779</v>
      </c>
      <c r="BU45" s="20">
        <f t="shared" si="11"/>
        <v>398.67000000000127</v>
      </c>
      <c r="BV45" s="20">
        <f t="shared" si="11"/>
        <v>1406.5500000000036</v>
      </c>
      <c r="BW45" s="20">
        <f t="shared" si="11"/>
        <v>1489.1600000000051</v>
      </c>
      <c r="BX45" s="20">
        <f t="shared" si="11"/>
        <v>1035.6700000000021</v>
      </c>
      <c r="BY45" s="17">
        <f t="shared" si="3"/>
        <v>6546.92</v>
      </c>
      <c r="BZ45" s="17">
        <f t="shared" si="4"/>
        <v>327.34000000000003</v>
      </c>
      <c r="CA45" s="17">
        <f t="shared" si="5"/>
        <v>1610.8999999999992</v>
      </c>
      <c r="CB45" s="17">
        <f t="shared" si="6"/>
        <v>8485.16</v>
      </c>
    </row>
    <row r="46" spans="1:80" x14ac:dyDescent="0.25">
      <c r="A46" t="str">
        <f t="shared" si="9"/>
        <v>ENCR.BCHIMP</v>
      </c>
      <c r="B46" s="1" t="s">
        <v>86</v>
      </c>
      <c r="C46" s="1" t="s">
        <v>87</v>
      </c>
      <c r="D46" s="1" t="s">
        <v>21</v>
      </c>
      <c r="E46" s="17">
        <v>0</v>
      </c>
      <c r="F46" s="17">
        <v>0</v>
      </c>
      <c r="G46" s="17">
        <v>3.0900000000000034</v>
      </c>
      <c r="H46" s="17">
        <v>2.4900000000000091</v>
      </c>
      <c r="I46" s="17">
        <v>0</v>
      </c>
      <c r="J46" s="17">
        <v>0</v>
      </c>
      <c r="K46" s="17">
        <v>1.3699999999999903</v>
      </c>
      <c r="L46" s="17">
        <v>2.2800000000000011</v>
      </c>
      <c r="M46" s="17">
        <v>2.8799999999999955</v>
      </c>
      <c r="N46" s="17">
        <v>0</v>
      </c>
      <c r="O46" s="17">
        <v>44.990000000000009</v>
      </c>
      <c r="P46" s="17">
        <v>0</v>
      </c>
      <c r="Q46" s="20">
        <v>0</v>
      </c>
      <c r="R46" s="20">
        <v>0</v>
      </c>
      <c r="S46" s="20">
        <v>0.16000000000000014</v>
      </c>
      <c r="T46" s="20">
        <v>0.12000000000000011</v>
      </c>
      <c r="U46" s="20">
        <v>0</v>
      </c>
      <c r="V46" s="20">
        <v>0</v>
      </c>
      <c r="W46" s="20">
        <v>7.0000000000000284E-2</v>
      </c>
      <c r="X46" s="20">
        <v>0.10999999999999988</v>
      </c>
      <c r="Y46" s="20">
        <v>0.14999999999999991</v>
      </c>
      <c r="Z46" s="20">
        <v>0</v>
      </c>
      <c r="AA46" s="20">
        <v>2.25</v>
      </c>
      <c r="AB46" s="20">
        <v>0</v>
      </c>
      <c r="AC46" s="17">
        <v>0</v>
      </c>
      <c r="AD46" s="17">
        <v>0</v>
      </c>
      <c r="AE46" s="17">
        <v>0.75</v>
      </c>
      <c r="AF46" s="17">
        <v>0.58999999999999986</v>
      </c>
      <c r="AG46" s="17">
        <v>0</v>
      </c>
      <c r="AH46" s="17">
        <v>0</v>
      </c>
      <c r="AI46" s="17">
        <v>0.32000000000000028</v>
      </c>
      <c r="AJ46" s="17">
        <v>0.52000000000000135</v>
      </c>
      <c r="AK46" s="17">
        <v>0.65000000000000036</v>
      </c>
      <c r="AL46" s="17">
        <v>0</v>
      </c>
      <c r="AM46" s="17">
        <v>9.9900000000000091</v>
      </c>
      <c r="AN46" s="17">
        <v>0</v>
      </c>
      <c r="AO46" s="20">
        <f t="shared" si="12"/>
        <v>0</v>
      </c>
      <c r="AP46" s="20">
        <f t="shared" si="10"/>
        <v>0</v>
      </c>
      <c r="AQ46" s="20">
        <f t="shared" si="10"/>
        <v>4.0000000000000036</v>
      </c>
      <c r="AR46" s="20">
        <f t="shared" si="10"/>
        <v>3.2000000000000091</v>
      </c>
      <c r="AS46" s="20">
        <f t="shared" si="10"/>
        <v>0</v>
      </c>
      <c r="AT46" s="20">
        <f t="shared" si="10"/>
        <v>0</v>
      </c>
      <c r="AU46" s="20">
        <f t="shared" si="10"/>
        <v>1.7599999999999909</v>
      </c>
      <c r="AV46" s="20">
        <f t="shared" si="10"/>
        <v>2.9100000000000024</v>
      </c>
      <c r="AW46" s="20">
        <f t="shared" si="10"/>
        <v>3.6799999999999957</v>
      </c>
      <c r="AX46" s="20">
        <f t="shared" si="10"/>
        <v>0</v>
      </c>
      <c r="AY46" s="20">
        <f t="shared" si="10"/>
        <v>57.230000000000018</v>
      </c>
      <c r="AZ46" s="20">
        <f t="shared" si="10"/>
        <v>0</v>
      </c>
      <c r="BA46" s="17">
        <v>0</v>
      </c>
      <c r="BB46" s="17">
        <v>0</v>
      </c>
      <c r="BC46" s="17">
        <v>0.05</v>
      </c>
      <c r="BD46" s="17">
        <v>0.04</v>
      </c>
      <c r="BE46" s="17">
        <v>0</v>
      </c>
      <c r="BF46" s="17">
        <v>0</v>
      </c>
      <c r="BG46" s="17">
        <v>0.02</v>
      </c>
      <c r="BH46" s="17">
        <v>0.04</v>
      </c>
      <c r="BI46" s="17">
        <v>0.05</v>
      </c>
      <c r="BJ46" s="17">
        <v>0</v>
      </c>
      <c r="BK46" s="17">
        <v>0.75</v>
      </c>
      <c r="BL46" s="17">
        <v>0</v>
      </c>
      <c r="BM46" s="20">
        <f t="shared" si="13"/>
        <v>0</v>
      </c>
      <c r="BN46" s="20">
        <f t="shared" si="11"/>
        <v>0</v>
      </c>
      <c r="BO46" s="20">
        <f t="shared" si="11"/>
        <v>4.0500000000000034</v>
      </c>
      <c r="BP46" s="20">
        <f t="shared" si="11"/>
        <v>3.2400000000000091</v>
      </c>
      <c r="BQ46" s="20">
        <f t="shared" si="11"/>
        <v>0</v>
      </c>
      <c r="BR46" s="20">
        <f t="shared" si="11"/>
        <v>0</v>
      </c>
      <c r="BS46" s="20">
        <f t="shared" si="11"/>
        <v>1.7799999999999909</v>
      </c>
      <c r="BT46" s="20">
        <f t="shared" si="11"/>
        <v>2.9500000000000024</v>
      </c>
      <c r="BU46" s="20">
        <f t="shared" si="11"/>
        <v>3.7299999999999955</v>
      </c>
      <c r="BV46" s="20">
        <f t="shared" si="11"/>
        <v>0</v>
      </c>
      <c r="BW46" s="20">
        <f t="shared" si="11"/>
        <v>57.980000000000018</v>
      </c>
      <c r="BX46" s="20">
        <f t="shared" si="11"/>
        <v>0</v>
      </c>
      <c r="BY46" s="17">
        <f t="shared" si="3"/>
        <v>57.100000000000009</v>
      </c>
      <c r="BZ46" s="17">
        <f t="shared" si="4"/>
        <v>2.8600000000000003</v>
      </c>
      <c r="CA46" s="17">
        <f t="shared" si="5"/>
        <v>13.77000000000001</v>
      </c>
      <c r="CB46" s="17">
        <f t="shared" si="6"/>
        <v>73.730000000000018</v>
      </c>
    </row>
    <row r="47" spans="1:80" x14ac:dyDescent="0.25">
      <c r="A47" t="str">
        <f t="shared" si="9"/>
        <v>EEMI.BCHIMP</v>
      </c>
      <c r="B47" s="1" t="s">
        <v>89</v>
      </c>
      <c r="C47" s="1" t="s">
        <v>90</v>
      </c>
      <c r="D47" s="1" t="s">
        <v>21</v>
      </c>
      <c r="E47" s="17">
        <v>1826.8199999999924</v>
      </c>
      <c r="F47" s="17">
        <v>613.60000000000582</v>
      </c>
      <c r="G47" s="17">
        <v>937.55999999999767</v>
      </c>
      <c r="H47" s="17">
        <v>759.34999999999854</v>
      </c>
      <c r="I47" s="17">
        <v>572.63999999999942</v>
      </c>
      <c r="J47" s="17">
        <v>935.75</v>
      </c>
      <c r="K47" s="17">
        <v>1663.6199999999953</v>
      </c>
      <c r="L47" s="17">
        <v>520.77000000000044</v>
      </c>
      <c r="M47" s="17">
        <v>673.11000000000058</v>
      </c>
      <c r="N47" s="17">
        <v>1248.4200000000055</v>
      </c>
      <c r="O47" s="17">
        <v>1454.2100000000064</v>
      </c>
      <c r="P47" s="17">
        <v>769.93999999999869</v>
      </c>
      <c r="Q47" s="20">
        <v>91.350000000000364</v>
      </c>
      <c r="R47" s="20">
        <v>30.680000000000064</v>
      </c>
      <c r="S47" s="20">
        <v>46.880000000000109</v>
      </c>
      <c r="T47" s="20">
        <v>37.970000000000027</v>
      </c>
      <c r="U47" s="20">
        <v>28.630000000000109</v>
      </c>
      <c r="V47" s="20">
        <v>46.789999999999964</v>
      </c>
      <c r="W47" s="20">
        <v>83.180000000000291</v>
      </c>
      <c r="X47" s="20">
        <v>26.04000000000002</v>
      </c>
      <c r="Y47" s="20">
        <v>33.659999999999968</v>
      </c>
      <c r="Z47" s="20">
        <v>62.420000000000073</v>
      </c>
      <c r="AA47" s="20">
        <v>72.710000000000036</v>
      </c>
      <c r="AB47" s="20">
        <v>38.490000000000009</v>
      </c>
      <c r="AC47" s="17">
        <v>447.21999999999753</v>
      </c>
      <c r="AD47" s="17">
        <v>148.78999999999996</v>
      </c>
      <c r="AE47" s="17">
        <v>225.29000000000087</v>
      </c>
      <c r="AF47" s="17">
        <v>180.70999999999913</v>
      </c>
      <c r="AG47" s="17">
        <v>134.97999999999956</v>
      </c>
      <c r="AH47" s="17">
        <v>218.39999999999964</v>
      </c>
      <c r="AI47" s="17">
        <v>384.52000000000044</v>
      </c>
      <c r="AJ47" s="17">
        <v>119.16000000000008</v>
      </c>
      <c r="AK47" s="17">
        <v>152.44000000000005</v>
      </c>
      <c r="AL47" s="17">
        <v>279.92000000000007</v>
      </c>
      <c r="AM47" s="17">
        <v>322.68000000000029</v>
      </c>
      <c r="AN47" s="17">
        <v>169.10999999999967</v>
      </c>
      <c r="AO47" s="20">
        <f t="shared" si="12"/>
        <v>2365.3899999999903</v>
      </c>
      <c r="AP47" s="20">
        <f t="shared" si="10"/>
        <v>793.07000000000585</v>
      </c>
      <c r="AQ47" s="20">
        <f t="shared" si="10"/>
        <v>1209.7299999999987</v>
      </c>
      <c r="AR47" s="20">
        <f t="shared" si="10"/>
        <v>978.0299999999977</v>
      </c>
      <c r="AS47" s="20">
        <f t="shared" si="10"/>
        <v>736.24999999999909</v>
      </c>
      <c r="AT47" s="20">
        <f t="shared" si="10"/>
        <v>1200.9399999999996</v>
      </c>
      <c r="AU47" s="20">
        <f t="shared" si="10"/>
        <v>2131.3199999999961</v>
      </c>
      <c r="AV47" s="20">
        <f t="shared" si="10"/>
        <v>665.97000000000048</v>
      </c>
      <c r="AW47" s="20">
        <f t="shared" si="10"/>
        <v>859.2100000000006</v>
      </c>
      <c r="AX47" s="20">
        <f t="shared" si="10"/>
        <v>1590.7600000000057</v>
      </c>
      <c r="AY47" s="20">
        <f t="shared" si="10"/>
        <v>1849.6000000000067</v>
      </c>
      <c r="AZ47" s="20">
        <f t="shared" si="10"/>
        <v>977.53999999999837</v>
      </c>
      <c r="BA47" s="17">
        <v>30.33</v>
      </c>
      <c r="BB47" s="17">
        <v>10.19</v>
      </c>
      <c r="BC47" s="17">
        <v>15.57</v>
      </c>
      <c r="BD47" s="17">
        <v>12.61</v>
      </c>
      <c r="BE47" s="17">
        <v>9.51</v>
      </c>
      <c r="BF47" s="17">
        <v>15.54</v>
      </c>
      <c r="BG47" s="17">
        <v>27.62</v>
      </c>
      <c r="BH47" s="17">
        <v>8.65</v>
      </c>
      <c r="BI47" s="17">
        <v>11.18</v>
      </c>
      <c r="BJ47" s="17">
        <v>20.73</v>
      </c>
      <c r="BK47" s="17">
        <v>24.14</v>
      </c>
      <c r="BL47" s="17">
        <v>12.78</v>
      </c>
      <c r="BM47" s="20">
        <f t="shared" si="13"/>
        <v>2395.7199999999903</v>
      </c>
      <c r="BN47" s="20">
        <f t="shared" si="11"/>
        <v>803.2600000000059</v>
      </c>
      <c r="BO47" s="20">
        <f t="shared" si="11"/>
        <v>1225.2999999999986</v>
      </c>
      <c r="BP47" s="20">
        <f t="shared" si="11"/>
        <v>990.63999999999771</v>
      </c>
      <c r="BQ47" s="20">
        <f t="shared" si="11"/>
        <v>745.75999999999908</v>
      </c>
      <c r="BR47" s="20">
        <f t="shared" si="11"/>
        <v>1216.4799999999996</v>
      </c>
      <c r="BS47" s="20">
        <f t="shared" si="11"/>
        <v>2158.939999999996</v>
      </c>
      <c r="BT47" s="20">
        <f t="shared" si="11"/>
        <v>674.62000000000046</v>
      </c>
      <c r="BU47" s="20">
        <f t="shared" si="11"/>
        <v>870.39000000000055</v>
      </c>
      <c r="BV47" s="20">
        <f t="shared" si="11"/>
        <v>1611.4900000000057</v>
      </c>
      <c r="BW47" s="20">
        <f t="shared" si="11"/>
        <v>1873.7400000000068</v>
      </c>
      <c r="BX47" s="20">
        <f t="shared" si="11"/>
        <v>990.31999999999834</v>
      </c>
      <c r="BY47" s="17">
        <f t="shared" si="3"/>
        <v>11975.79</v>
      </c>
      <c r="BZ47" s="17">
        <f t="shared" si="4"/>
        <v>598.80000000000109</v>
      </c>
      <c r="CA47" s="17">
        <f t="shared" si="5"/>
        <v>2982.0699999999979</v>
      </c>
      <c r="CB47" s="17">
        <f t="shared" si="6"/>
        <v>15556.66</v>
      </c>
    </row>
    <row r="48" spans="1:80" x14ac:dyDescent="0.25">
      <c r="A48" t="str">
        <f t="shared" si="9"/>
        <v>ENCR.BCHEXP</v>
      </c>
      <c r="B48" s="1" t="s">
        <v>86</v>
      </c>
      <c r="C48" s="1" t="s">
        <v>94</v>
      </c>
      <c r="D48" s="1" t="s">
        <v>28</v>
      </c>
      <c r="E48" s="17">
        <v>0</v>
      </c>
      <c r="F48" s="17">
        <v>0</v>
      </c>
      <c r="G48" s="17">
        <v>0</v>
      </c>
      <c r="H48" s="17">
        <v>0</v>
      </c>
      <c r="I48" s="17">
        <v>0</v>
      </c>
      <c r="J48" s="17">
        <v>0</v>
      </c>
      <c r="K48" s="17">
        <v>0</v>
      </c>
      <c r="L48" s="17">
        <v>0</v>
      </c>
      <c r="M48" s="17">
        <v>0</v>
      </c>
      <c r="N48" s="17">
        <v>0</v>
      </c>
      <c r="O48" s="17">
        <v>0</v>
      </c>
      <c r="P48" s="17">
        <v>0</v>
      </c>
      <c r="Q48" s="20">
        <v>0</v>
      </c>
      <c r="R48" s="20">
        <v>0</v>
      </c>
      <c r="S48" s="20">
        <v>0</v>
      </c>
      <c r="T48" s="20">
        <v>0</v>
      </c>
      <c r="U48" s="20">
        <v>0</v>
      </c>
      <c r="V48" s="20">
        <v>0</v>
      </c>
      <c r="W48" s="20">
        <v>0</v>
      </c>
      <c r="X48" s="20">
        <v>0</v>
      </c>
      <c r="Y48" s="20">
        <v>0</v>
      </c>
      <c r="Z48" s="20">
        <v>0</v>
      </c>
      <c r="AA48" s="20">
        <v>0</v>
      </c>
      <c r="AB48" s="20">
        <v>0</v>
      </c>
      <c r="AC48" s="17">
        <v>0</v>
      </c>
      <c r="AD48" s="17">
        <v>0</v>
      </c>
      <c r="AE48" s="17">
        <v>0</v>
      </c>
      <c r="AF48" s="17">
        <v>0</v>
      </c>
      <c r="AG48" s="17">
        <v>0</v>
      </c>
      <c r="AH48" s="17">
        <v>0</v>
      </c>
      <c r="AI48" s="17">
        <v>0</v>
      </c>
      <c r="AJ48" s="17">
        <v>0</v>
      </c>
      <c r="AK48" s="17">
        <v>0</v>
      </c>
      <c r="AL48" s="17">
        <v>0</v>
      </c>
      <c r="AM48" s="17">
        <v>0</v>
      </c>
      <c r="AN48" s="17">
        <v>0</v>
      </c>
      <c r="AO48" s="20">
        <f t="shared" si="12"/>
        <v>0</v>
      </c>
      <c r="AP48" s="20">
        <f t="shared" si="10"/>
        <v>0</v>
      </c>
      <c r="AQ48" s="20">
        <f t="shared" si="10"/>
        <v>0</v>
      </c>
      <c r="AR48" s="20">
        <f t="shared" si="10"/>
        <v>0</v>
      </c>
      <c r="AS48" s="20">
        <f t="shared" si="10"/>
        <v>0</v>
      </c>
      <c r="AT48" s="20">
        <f t="shared" si="10"/>
        <v>0</v>
      </c>
      <c r="AU48" s="20">
        <f t="shared" si="10"/>
        <v>0</v>
      </c>
      <c r="AV48" s="20">
        <f t="shared" si="10"/>
        <v>0</v>
      </c>
      <c r="AW48" s="20">
        <f t="shared" si="10"/>
        <v>0</v>
      </c>
      <c r="AX48" s="20">
        <f t="shared" si="10"/>
        <v>0</v>
      </c>
      <c r="AY48" s="20">
        <f t="shared" si="10"/>
        <v>0</v>
      </c>
      <c r="AZ48" s="20">
        <f t="shared" si="10"/>
        <v>0</v>
      </c>
      <c r="BA48" s="17">
        <v>0</v>
      </c>
      <c r="BB48" s="17">
        <v>0</v>
      </c>
      <c r="BC48" s="17">
        <v>0</v>
      </c>
      <c r="BD48" s="17">
        <v>0</v>
      </c>
      <c r="BE48" s="17">
        <v>0</v>
      </c>
      <c r="BF48" s="17">
        <v>0</v>
      </c>
      <c r="BG48" s="17">
        <v>0</v>
      </c>
      <c r="BH48" s="17">
        <v>0</v>
      </c>
      <c r="BI48" s="17">
        <v>0</v>
      </c>
      <c r="BJ48" s="17">
        <v>0</v>
      </c>
      <c r="BK48" s="17">
        <v>0</v>
      </c>
      <c r="BL48" s="17">
        <v>0</v>
      </c>
      <c r="BM48" s="20">
        <f t="shared" si="13"/>
        <v>0</v>
      </c>
      <c r="BN48" s="20">
        <f t="shared" si="11"/>
        <v>0</v>
      </c>
      <c r="BO48" s="20">
        <f t="shared" si="11"/>
        <v>0</v>
      </c>
      <c r="BP48" s="20">
        <f t="shared" si="11"/>
        <v>0</v>
      </c>
      <c r="BQ48" s="20">
        <f t="shared" si="11"/>
        <v>0</v>
      </c>
      <c r="BR48" s="20">
        <f t="shared" si="11"/>
        <v>0</v>
      </c>
      <c r="BS48" s="20">
        <f t="shared" si="11"/>
        <v>0</v>
      </c>
      <c r="BT48" s="20">
        <f t="shared" si="11"/>
        <v>0</v>
      </c>
      <c r="BU48" s="20">
        <f t="shared" si="11"/>
        <v>0</v>
      </c>
      <c r="BV48" s="20">
        <f t="shared" si="11"/>
        <v>0</v>
      </c>
      <c r="BW48" s="20">
        <f t="shared" si="11"/>
        <v>0</v>
      </c>
      <c r="BX48" s="20">
        <f t="shared" si="11"/>
        <v>0</v>
      </c>
      <c r="BY48" s="17">
        <f t="shared" si="3"/>
        <v>0</v>
      </c>
      <c r="BZ48" s="17">
        <f t="shared" si="4"/>
        <v>0</v>
      </c>
      <c r="CA48" s="17">
        <f t="shared" si="5"/>
        <v>0</v>
      </c>
      <c r="CB48" s="17">
        <f t="shared" si="6"/>
        <v>0</v>
      </c>
    </row>
    <row r="49" spans="1:80" x14ac:dyDescent="0.25">
      <c r="A49" t="str">
        <f t="shared" si="9"/>
        <v>EPDA.ENC1</v>
      </c>
      <c r="B49" s="1" t="s">
        <v>219</v>
      </c>
      <c r="C49" s="1" t="s">
        <v>96</v>
      </c>
      <c r="D49" s="1" t="s">
        <v>96</v>
      </c>
      <c r="E49" s="17">
        <v>-284.48000000000309</v>
      </c>
      <c r="F49" s="17">
        <v>-25.320000000000164</v>
      </c>
      <c r="G49" s="17">
        <v>-5.2100000000000364</v>
      </c>
      <c r="H49" s="17">
        <v>-435.94000000000233</v>
      </c>
      <c r="I49" s="17">
        <v>-216.18000000000029</v>
      </c>
      <c r="J49" s="17">
        <v>-3.9799999999999613</v>
      </c>
      <c r="K49" s="17">
        <v>-679.16999999999825</v>
      </c>
      <c r="L49" s="17">
        <v>-524.97999999999593</v>
      </c>
      <c r="M49" s="17">
        <v>-1179.2599999999948</v>
      </c>
      <c r="N49" s="17">
        <v>-913.31999999999243</v>
      </c>
      <c r="O49" s="17">
        <v>-933.75</v>
      </c>
      <c r="P49" s="17">
        <v>-266.39999999999782</v>
      </c>
      <c r="Q49" s="20">
        <v>-14.219999999999999</v>
      </c>
      <c r="R49" s="20">
        <v>-1.2599999999999998</v>
      </c>
      <c r="S49" s="20">
        <v>-0.26</v>
      </c>
      <c r="T49" s="20">
        <v>-21.799999999999983</v>
      </c>
      <c r="U49" s="20">
        <v>-10.810000000000002</v>
      </c>
      <c r="V49" s="20">
        <v>-0.20000000000000018</v>
      </c>
      <c r="W49" s="20">
        <v>-33.95999999999998</v>
      </c>
      <c r="X49" s="20">
        <v>-26.25</v>
      </c>
      <c r="Y49" s="20">
        <v>-58.970000000000027</v>
      </c>
      <c r="Z49" s="20">
        <v>-45.659999999999854</v>
      </c>
      <c r="AA49" s="20">
        <v>-46.680000000000064</v>
      </c>
      <c r="AB49" s="20">
        <v>-13.32000000000005</v>
      </c>
      <c r="AC49" s="17">
        <v>-69.639999999999986</v>
      </c>
      <c r="AD49" s="17">
        <v>-6.139999999999997</v>
      </c>
      <c r="AE49" s="17">
        <v>-1.25</v>
      </c>
      <c r="AF49" s="17">
        <v>-103.74000000000001</v>
      </c>
      <c r="AG49" s="17">
        <v>-50.960000000000036</v>
      </c>
      <c r="AH49" s="17">
        <v>-0.92999999999999972</v>
      </c>
      <c r="AI49" s="17">
        <v>-156.97000000000003</v>
      </c>
      <c r="AJ49" s="17">
        <v>-120.10999999999967</v>
      </c>
      <c r="AK49" s="17">
        <v>-267.06999999999971</v>
      </c>
      <c r="AL49" s="17">
        <v>-204.78999999999996</v>
      </c>
      <c r="AM49" s="17">
        <v>-207.1899999999996</v>
      </c>
      <c r="AN49" s="17">
        <v>-58.509999999999991</v>
      </c>
      <c r="AO49" s="20">
        <f t="shared" si="12"/>
        <v>-368.3400000000031</v>
      </c>
      <c r="AP49" s="20">
        <f t="shared" si="10"/>
        <v>-32.720000000000155</v>
      </c>
      <c r="AQ49" s="20">
        <f t="shared" si="10"/>
        <v>-6.7200000000000362</v>
      </c>
      <c r="AR49" s="20">
        <f t="shared" si="10"/>
        <v>-561.48000000000229</v>
      </c>
      <c r="AS49" s="20">
        <f t="shared" si="10"/>
        <v>-277.95000000000033</v>
      </c>
      <c r="AT49" s="20">
        <f t="shared" si="10"/>
        <v>-5.1099999999999612</v>
      </c>
      <c r="AU49" s="20">
        <f t="shared" si="10"/>
        <v>-870.09999999999832</v>
      </c>
      <c r="AV49" s="20">
        <f t="shared" si="10"/>
        <v>-671.3399999999956</v>
      </c>
      <c r="AW49" s="20">
        <f t="shared" si="10"/>
        <v>-1505.2999999999945</v>
      </c>
      <c r="AX49" s="20">
        <f t="shared" si="10"/>
        <v>-1163.7699999999923</v>
      </c>
      <c r="AY49" s="20">
        <f t="shared" si="10"/>
        <v>-1187.6199999999997</v>
      </c>
      <c r="AZ49" s="20">
        <f t="shared" si="10"/>
        <v>-338.22999999999786</v>
      </c>
      <c r="BA49" s="17">
        <v>-4.72</v>
      </c>
      <c r="BB49" s="17">
        <v>-0.42</v>
      </c>
      <c r="BC49" s="17">
        <v>-0.09</v>
      </c>
      <c r="BD49" s="17">
        <v>-7.24</v>
      </c>
      <c r="BE49" s="17">
        <v>-3.59</v>
      </c>
      <c r="BF49" s="17">
        <v>-7.0000000000000007E-2</v>
      </c>
      <c r="BG49" s="17">
        <v>-11.28</v>
      </c>
      <c r="BH49" s="17">
        <v>-8.7200000000000006</v>
      </c>
      <c r="BI49" s="17">
        <v>-19.579999999999998</v>
      </c>
      <c r="BJ49" s="17">
        <v>-15.16</v>
      </c>
      <c r="BK49" s="17">
        <v>-15.5</v>
      </c>
      <c r="BL49" s="17">
        <v>-4.42</v>
      </c>
      <c r="BM49" s="20">
        <f t="shared" si="13"/>
        <v>-373.06000000000313</v>
      </c>
      <c r="BN49" s="20">
        <f t="shared" si="11"/>
        <v>-33.140000000000157</v>
      </c>
      <c r="BO49" s="20">
        <f t="shared" si="11"/>
        <v>-6.810000000000036</v>
      </c>
      <c r="BP49" s="20">
        <f t="shared" si="11"/>
        <v>-568.7200000000023</v>
      </c>
      <c r="BQ49" s="20">
        <f t="shared" si="11"/>
        <v>-281.5400000000003</v>
      </c>
      <c r="BR49" s="20">
        <f t="shared" si="11"/>
        <v>-5.1799999999999615</v>
      </c>
      <c r="BS49" s="20">
        <f t="shared" si="11"/>
        <v>-881.37999999999829</v>
      </c>
      <c r="BT49" s="20">
        <f t="shared" si="11"/>
        <v>-680.05999999999563</v>
      </c>
      <c r="BU49" s="20">
        <f t="shared" si="11"/>
        <v>-1524.8799999999944</v>
      </c>
      <c r="BV49" s="20">
        <f t="shared" si="11"/>
        <v>-1178.9299999999923</v>
      </c>
      <c r="BW49" s="20">
        <f t="shared" si="11"/>
        <v>-1203.1199999999997</v>
      </c>
      <c r="BX49" s="20">
        <f t="shared" si="11"/>
        <v>-342.64999999999787</v>
      </c>
      <c r="BY49" s="17">
        <f t="shared" si="3"/>
        <v>-5467.9899999999852</v>
      </c>
      <c r="BZ49" s="17">
        <f t="shared" si="4"/>
        <v>-273.39</v>
      </c>
      <c r="CA49" s="17">
        <f t="shared" si="5"/>
        <v>-1338.089999999999</v>
      </c>
      <c r="CB49" s="17">
        <f t="shared" si="6"/>
        <v>-7079.4699999999848</v>
      </c>
    </row>
    <row r="50" spans="1:80" x14ac:dyDescent="0.25">
      <c r="A50" t="str">
        <f t="shared" si="9"/>
        <v>EPDA.ENC2</v>
      </c>
      <c r="B50" s="1" t="s">
        <v>219</v>
      </c>
      <c r="C50" s="1" t="s">
        <v>55</v>
      </c>
      <c r="D50" s="1" t="s">
        <v>55</v>
      </c>
      <c r="E50" s="17">
        <v>-506.08999999999651</v>
      </c>
      <c r="F50" s="17">
        <v>-60.090000000000146</v>
      </c>
      <c r="G50" s="17">
        <v>-67.149999999999636</v>
      </c>
      <c r="H50" s="17">
        <v>-508.6200000000099</v>
      </c>
      <c r="I50" s="17">
        <v>-250.06000000000495</v>
      </c>
      <c r="J50" s="17">
        <v>-104.33000000000175</v>
      </c>
      <c r="K50" s="17">
        <v>-522.05000000000291</v>
      </c>
      <c r="L50" s="17">
        <v>-429.02999999999884</v>
      </c>
      <c r="M50" s="17">
        <v>-771.10000000000582</v>
      </c>
      <c r="N50" s="17">
        <v>-437.11000000000058</v>
      </c>
      <c r="O50" s="17">
        <v>-954.26000000000931</v>
      </c>
      <c r="P50" s="17">
        <v>-267.66999999999825</v>
      </c>
      <c r="Q50" s="20">
        <v>-25.3</v>
      </c>
      <c r="R50" s="20">
        <v>-3</v>
      </c>
      <c r="S50" s="20">
        <v>-3.36</v>
      </c>
      <c r="T50" s="20">
        <v>-25.439999999999998</v>
      </c>
      <c r="U50" s="20">
        <v>-12.5</v>
      </c>
      <c r="V50" s="20">
        <v>-5.2099999999999937</v>
      </c>
      <c r="W50" s="20">
        <v>-26.100000000000023</v>
      </c>
      <c r="X50" s="20">
        <v>-21.449999999999818</v>
      </c>
      <c r="Y50" s="20">
        <v>-38.549999999999727</v>
      </c>
      <c r="Z50" s="20">
        <v>-21.850000000000136</v>
      </c>
      <c r="AA50" s="20">
        <v>-47.710000000000036</v>
      </c>
      <c r="AB50" s="20">
        <v>-13.379999999999995</v>
      </c>
      <c r="AC50" s="17">
        <v>-123.9</v>
      </c>
      <c r="AD50" s="17">
        <v>-14.57</v>
      </c>
      <c r="AE50" s="17">
        <v>-16.14</v>
      </c>
      <c r="AF50" s="17">
        <v>-121.03999999999996</v>
      </c>
      <c r="AG50" s="17">
        <v>-58.940000000000055</v>
      </c>
      <c r="AH50" s="17">
        <v>-24.349999999999966</v>
      </c>
      <c r="AI50" s="17">
        <v>-120.65999999999985</v>
      </c>
      <c r="AJ50" s="17">
        <v>-98.170000000000073</v>
      </c>
      <c r="AK50" s="17">
        <v>-174.63999999999942</v>
      </c>
      <c r="AL50" s="17">
        <v>-98.009999999999309</v>
      </c>
      <c r="AM50" s="17">
        <v>-211.73999999999978</v>
      </c>
      <c r="AN50" s="17">
        <v>-58.789999999999964</v>
      </c>
      <c r="AO50" s="20">
        <f t="shared" si="12"/>
        <v>-655.28999999999644</v>
      </c>
      <c r="AP50" s="20">
        <f t="shared" si="10"/>
        <v>-77.660000000000139</v>
      </c>
      <c r="AQ50" s="20">
        <f t="shared" si="10"/>
        <v>-86.649999999999636</v>
      </c>
      <c r="AR50" s="20">
        <f t="shared" si="10"/>
        <v>-655.10000000000991</v>
      </c>
      <c r="AS50" s="20">
        <f t="shared" si="10"/>
        <v>-321.500000000005</v>
      </c>
      <c r="AT50" s="20">
        <f t="shared" si="10"/>
        <v>-133.89000000000169</v>
      </c>
      <c r="AU50" s="20">
        <f t="shared" si="10"/>
        <v>-668.81000000000279</v>
      </c>
      <c r="AV50" s="20">
        <f t="shared" si="10"/>
        <v>-548.64999999999873</v>
      </c>
      <c r="AW50" s="20">
        <f t="shared" si="10"/>
        <v>-984.29000000000497</v>
      </c>
      <c r="AX50" s="20">
        <f t="shared" si="10"/>
        <v>-556.97</v>
      </c>
      <c r="AY50" s="20">
        <f t="shared" si="10"/>
        <v>-1213.7100000000091</v>
      </c>
      <c r="AZ50" s="20">
        <f t="shared" si="10"/>
        <v>-339.83999999999821</v>
      </c>
      <c r="BA50" s="17">
        <v>-8.4</v>
      </c>
      <c r="BB50" s="17">
        <v>-1</v>
      </c>
      <c r="BC50" s="17">
        <v>-1.1100000000000001</v>
      </c>
      <c r="BD50" s="17">
        <v>-8.44</v>
      </c>
      <c r="BE50" s="17">
        <v>-4.1500000000000004</v>
      </c>
      <c r="BF50" s="17">
        <v>-1.73</v>
      </c>
      <c r="BG50" s="17">
        <v>-8.67</v>
      </c>
      <c r="BH50" s="17">
        <v>-7.12</v>
      </c>
      <c r="BI50" s="17">
        <v>-12.8</v>
      </c>
      <c r="BJ50" s="17">
        <v>-7.26</v>
      </c>
      <c r="BK50" s="17">
        <v>-15.84</v>
      </c>
      <c r="BL50" s="17">
        <v>-4.4400000000000004</v>
      </c>
      <c r="BM50" s="20">
        <f t="shared" si="13"/>
        <v>-663.68999999999642</v>
      </c>
      <c r="BN50" s="20">
        <f t="shared" si="11"/>
        <v>-78.660000000000139</v>
      </c>
      <c r="BO50" s="20">
        <f t="shared" si="11"/>
        <v>-87.759999999999636</v>
      </c>
      <c r="BP50" s="20">
        <f t="shared" si="11"/>
        <v>-663.54000000000997</v>
      </c>
      <c r="BQ50" s="20">
        <f t="shared" si="11"/>
        <v>-325.65000000000498</v>
      </c>
      <c r="BR50" s="20">
        <f t="shared" si="11"/>
        <v>-135.62000000000168</v>
      </c>
      <c r="BS50" s="20">
        <f t="shared" si="11"/>
        <v>-677.48000000000275</v>
      </c>
      <c r="BT50" s="20">
        <f t="shared" si="11"/>
        <v>-555.76999999999873</v>
      </c>
      <c r="BU50" s="20">
        <f t="shared" si="11"/>
        <v>-997.09000000000492</v>
      </c>
      <c r="BV50" s="20">
        <f t="shared" si="11"/>
        <v>-564.23</v>
      </c>
      <c r="BW50" s="20">
        <f t="shared" si="11"/>
        <v>-1229.550000000009</v>
      </c>
      <c r="BX50" s="20">
        <f t="shared" si="11"/>
        <v>-344.27999999999821</v>
      </c>
      <c r="BY50" s="17">
        <f t="shared" si="3"/>
        <v>-4877.5600000000286</v>
      </c>
      <c r="BZ50" s="17">
        <f t="shared" si="4"/>
        <v>-243.84999999999974</v>
      </c>
      <c r="CA50" s="17">
        <f t="shared" si="5"/>
        <v>-1201.9099999999985</v>
      </c>
      <c r="CB50" s="17">
        <f t="shared" si="6"/>
        <v>-6323.320000000027</v>
      </c>
    </row>
    <row r="51" spans="1:80" x14ac:dyDescent="0.25">
      <c r="A51" t="str">
        <f t="shared" si="9"/>
        <v>EPDA.ENC3</v>
      </c>
      <c r="B51" s="1" t="s">
        <v>219</v>
      </c>
      <c r="C51" s="1" t="s">
        <v>97</v>
      </c>
      <c r="D51" s="1" t="s">
        <v>97</v>
      </c>
      <c r="E51" s="17">
        <v>0</v>
      </c>
      <c r="F51" s="17">
        <v>0</v>
      </c>
      <c r="G51" s="17">
        <v>0</v>
      </c>
      <c r="H51" s="17">
        <v>0</v>
      </c>
      <c r="I51" s="17">
        <v>0</v>
      </c>
      <c r="J51" s="17">
        <v>0</v>
      </c>
      <c r="K51" s="17">
        <v>0</v>
      </c>
      <c r="L51" s="17">
        <v>0</v>
      </c>
      <c r="M51" s="17">
        <v>0</v>
      </c>
      <c r="N51" s="17">
        <v>0</v>
      </c>
      <c r="O51" s="17">
        <v>0</v>
      </c>
      <c r="P51" s="17">
        <v>0</v>
      </c>
      <c r="Q51" s="20">
        <v>0</v>
      </c>
      <c r="R51" s="20">
        <v>0</v>
      </c>
      <c r="S51" s="20">
        <v>0</v>
      </c>
      <c r="T51" s="20">
        <v>0</v>
      </c>
      <c r="U51" s="20">
        <v>0</v>
      </c>
      <c r="V51" s="20">
        <v>0</v>
      </c>
      <c r="W51" s="20">
        <v>0</v>
      </c>
      <c r="X51" s="20">
        <v>0</v>
      </c>
      <c r="Y51" s="20">
        <v>0</v>
      </c>
      <c r="Z51" s="20">
        <v>0</v>
      </c>
      <c r="AA51" s="20">
        <v>0</v>
      </c>
      <c r="AB51" s="20">
        <v>0</v>
      </c>
      <c r="AC51" s="17">
        <v>0</v>
      </c>
      <c r="AD51" s="17">
        <v>0</v>
      </c>
      <c r="AE51" s="17">
        <v>0</v>
      </c>
      <c r="AF51" s="17">
        <v>0</v>
      </c>
      <c r="AG51" s="17">
        <v>0</v>
      </c>
      <c r="AH51" s="17">
        <v>0</v>
      </c>
      <c r="AI51" s="17">
        <v>0</v>
      </c>
      <c r="AJ51" s="17">
        <v>0</v>
      </c>
      <c r="AK51" s="17">
        <v>0</v>
      </c>
      <c r="AL51" s="17">
        <v>0</v>
      </c>
      <c r="AM51" s="17">
        <v>0</v>
      </c>
      <c r="AN51" s="17">
        <v>0</v>
      </c>
      <c r="AO51" s="20">
        <f t="shared" si="12"/>
        <v>0</v>
      </c>
      <c r="AP51" s="20">
        <f t="shared" si="10"/>
        <v>0</v>
      </c>
      <c r="AQ51" s="20">
        <f t="shared" si="10"/>
        <v>0</v>
      </c>
      <c r="AR51" s="20">
        <f t="shared" si="10"/>
        <v>0</v>
      </c>
      <c r="AS51" s="20">
        <f t="shared" si="10"/>
        <v>0</v>
      </c>
      <c r="AT51" s="20">
        <f t="shared" si="10"/>
        <v>0</v>
      </c>
      <c r="AU51" s="20">
        <f t="shared" si="10"/>
        <v>0</v>
      </c>
      <c r="AV51" s="20">
        <f t="shared" si="10"/>
        <v>0</v>
      </c>
      <c r="AW51" s="20">
        <f t="shared" si="10"/>
        <v>0</v>
      </c>
      <c r="AX51" s="20">
        <f t="shared" si="10"/>
        <v>0</v>
      </c>
      <c r="AY51" s="20">
        <f t="shared" si="10"/>
        <v>0</v>
      </c>
      <c r="AZ51" s="20">
        <f t="shared" si="10"/>
        <v>0</v>
      </c>
      <c r="BA51" s="17">
        <v>0</v>
      </c>
      <c r="BB51" s="17">
        <v>0</v>
      </c>
      <c r="BC51" s="17">
        <v>0</v>
      </c>
      <c r="BD51" s="17">
        <v>0</v>
      </c>
      <c r="BE51" s="17">
        <v>0</v>
      </c>
      <c r="BF51" s="17">
        <v>0</v>
      </c>
      <c r="BG51" s="17">
        <v>0</v>
      </c>
      <c r="BH51" s="17">
        <v>0</v>
      </c>
      <c r="BI51" s="17">
        <v>0</v>
      </c>
      <c r="BJ51" s="17">
        <v>0</v>
      </c>
      <c r="BK51" s="17">
        <v>0</v>
      </c>
      <c r="BL51" s="17">
        <v>0</v>
      </c>
      <c r="BM51" s="20">
        <f t="shared" si="13"/>
        <v>0</v>
      </c>
      <c r="BN51" s="20">
        <f t="shared" si="11"/>
        <v>0</v>
      </c>
      <c r="BO51" s="20">
        <f t="shared" si="11"/>
        <v>0</v>
      </c>
      <c r="BP51" s="20">
        <f t="shared" si="11"/>
        <v>0</v>
      </c>
      <c r="BQ51" s="20">
        <f t="shared" si="11"/>
        <v>0</v>
      </c>
      <c r="BR51" s="20">
        <f t="shared" si="11"/>
        <v>0</v>
      </c>
      <c r="BS51" s="20">
        <f t="shared" si="11"/>
        <v>0</v>
      </c>
      <c r="BT51" s="20">
        <f t="shared" si="11"/>
        <v>0</v>
      </c>
      <c r="BU51" s="20">
        <f t="shared" si="11"/>
        <v>0</v>
      </c>
      <c r="BV51" s="20">
        <f t="shared" si="11"/>
        <v>0</v>
      </c>
      <c r="BW51" s="20">
        <f t="shared" si="11"/>
        <v>0</v>
      </c>
      <c r="BX51" s="20">
        <f t="shared" si="11"/>
        <v>0</v>
      </c>
      <c r="BY51" s="17">
        <f t="shared" si="3"/>
        <v>0</v>
      </c>
      <c r="BZ51" s="17">
        <f t="shared" si="4"/>
        <v>0</v>
      </c>
      <c r="CA51" s="17">
        <f t="shared" si="5"/>
        <v>0</v>
      </c>
      <c r="CB51" s="17">
        <f t="shared" si="6"/>
        <v>0</v>
      </c>
    </row>
    <row r="52" spans="1:80" x14ac:dyDescent="0.25">
      <c r="A52" t="str">
        <f t="shared" si="9"/>
        <v>TCES.BCHIMP</v>
      </c>
      <c r="B52" s="1" t="s">
        <v>98</v>
      </c>
      <c r="C52" s="1" t="s">
        <v>836</v>
      </c>
      <c r="D52" s="1" t="s">
        <v>21</v>
      </c>
      <c r="E52" s="17">
        <v>1747.6199999999953</v>
      </c>
      <c r="F52" s="17">
        <v>709.11999999999534</v>
      </c>
      <c r="G52" s="17">
        <v>815.06999999999971</v>
      </c>
      <c r="H52" s="17">
        <v>1001.9100000000035</v>
      </c>
      <c r="I52" s="17">
        <v>708.30999999999767</v>
      </c>
      <c r="J52" s="17">
        <v>1014.1500000000015</v>
      </c>
      <c r="K52" s="17">
        <v>1772.7600000000093</v>
      </c>
      <c r="L52" s="17">
        <v>511.75</v>
      </c>
      <c r="M52" s="17">
        <v>742.25</v>
      </c>
      <c r="N52" s="17">
        <v>1599.2099999999991</v>
      </c>
      <c r="O52" s="17">
        <v>1985.1700000000128</v>
      </c>
      <c r="P52" s="17">
        <v>985.08000000000175</v>
      </c>
      <c r="Q52" s="20">
        <v>87.380000000000109</v>
      </c>
      <c r="R52" s="20">
        <v>35.460000000000036</v>
      </c>
      <c r="S52" s="20">
        <v>40.759999999999764</v>
      </c>
      <c r="T52" s="20">
        <v>50.090000000000146</v>
      </c>
      <c r="U52" s="20">
        <v>35.420000000000073</v>
      </c>
      <c r="V52" s="20">
        <v>50.710000000000036</v>
      </c>
      <c r="W52" s="20">
        <v>88.639999999999873</v>
      </c>
      <c r="X52" s="20">
        <v>25.589999999999975</v>
      </c>
      <c r="Y52" s="20">
        <v>37.110000000000014</v>
      </c>
      <c r="Z52" s="20">
        <v>79.960000000000036</v>
      </c>
      <c r="AA52" s="20">
        <v>99.259999999999764</v>
      </c>
      <c r="AB52" s="20">
        <v>49.259999999999991</v>
      </c>
      <c r="AC52" s="17">
        <v>427.83000000000175</v>
      </c>
      <c r="AD52" s="17">
        <v>171.93999999999869</v>
      </c>
      <c r="AE52" s="17">
        <v>195.86000000000058</v>
      </c>
      <c r="AF52" s="17">
        <v>238.42000000000007</v>
      </c>
      <c r="AG52" s="17">
        <v>166.96000000000004</v>
      </c>
      <c r="AH52" s="17">
        <v>236.68999999999869</v>
      </c>
      <c r="AI52" s="17">
        <v>409.73999999999796</v>
      </c>
      <c r="AJ52" s="17">
        <v>117.08999999999992</v>
      </c>
      <c r="AK52" s="17">
        <v>168.10000000000036</v>
      </c>
      <c r="AL52" s="17">
        <v>358.57999999999993</v>
      </c>
      <c r="AM52" s="17">
        <v>440.48999999999978</v>
      </c>
      <c r="AN52" s="17">
        <v>216.35999999999967</v>
      </c>
      <c r="AO52" s="20">
        <f t="shared" si="12"/>
        <v>2262.8299999999972</v>
      </c>
      <c r="AP52" s="20">
        <f t="shared" si="10"/>
        <v>916.51999999999407</v>
      </c>
      <c r="AQ52" s="20">
        <f t="shared" si="10"/>
        <v>1051.69</v>
      </c>
      <c r="AR52" s="20">
        <f t="shared" si="10"/>
        <v>1290.4200000000037</v>
      </c>
      <c r="AS52" s="20">
        <f t="shared" si="10"/>
        <v>910.68999999999778</v>
      </c>
      <c r="AT52" s="20">
        <f t="shared" si="10"/>
        <v>1301.5500000000002</v>
      </c>
      <c r="AU52" s="20">
        <f t="shared" si="10"/>
        <v>2271.1400000000071</v>
      </c>
      <c r="AV52" s="20">
        <f t="shared" si="10"/>
        <v>654.42999999999984</v>
      </c>
      <c r="AW52" s="20">
        <f t="shared" si="10"/>
        <v>947.46000000000038</v>
      </c>
      <c r="AX52" s="20">
        <f t="shared" si="10"/>
        <v>2037.7499999999991</v>
      </c>
      <c r="AY52" s="20">
        <f t="shared" si="10"/>
        <v>2524.9200000000124</v>
      </c>
      <c r="AZ52" s="20">
        <f t="shared" si="10"/>
        <v>1250.7000000000014</v>
      </c>
      <c r="BA52" s="17">
        <v>29.02</v>
      </c>
      <c r="BB52" s="17">
        <v>11.77</v>
      </c>
      <c r="BC52" s="17">
        <v>13.53</v>
      </c>
      <c r="BD52" s="17">
        <v>16.63</v>
      </c>
      <c r="BE52" s="17">
        <v>11.76</v>
      </c>
      <c r="BF52" s="17">
        <v>16.84</v>
      </c>
      <c r="BG52" s="17">
        <v>29.43</v>
      </c>
      <c r="BH52" s="17">
        <v>8.5</v>
      </c>
      <c r="BI52" s="17">
        <v>12.32</v>
      </c>
      <c r="BJ52" s="17">
        <v>26.55</v>
      </c>
      <c r="BK52" s="17">
        <v>32.96</v>
      </c>
      <c r="BL52" s="17">
        <v>16.36</v>
      </c>
      <c r="BM52" s="20">
        <f t="shared" si="13"/>
        <v>2291.8499999999972</v>
      </c>
      <c r="BN52" s="20">
        <f t="shared" si="11"/>
        <v>928.28999999999405</v>
      </c>
      <c r="BO52" s="20">
        <f t="shared" si="11"/>
        <v>1065.22</v>
      </c>
      <c r="BP52" s="20">
        <f t="shared" si="11"/>
        <v>1307.0500000000038</v>
      </c>
      <c r="BQ52" s="20">
        <f t="shared" si="11"/>
        <v>922.44999999999777</v>
      </c>
      <c r="BR52" s="20">
        <f t="shared" si="11"/>
        <v>1318.39</v>
      </c>
      <c r="BS52" s="20">
        <f t="shared" si="11"/>
        <v>2300.570000000007</v>
      </c>
      <c r="BT52" s="20">
        <f t="shared" si="11"/>
        <v>662.92999999999984</v>
      </c>
      <c r="BU52" s="20">
        <f t="shared" si="11"/>
        <v>959.78000000000043</v>
      </c>
      <c r="BV52" s="20">
        <f t="shared" si="11"/>
        <v>2064.2999999999993</v>
      </c>
      <c r="BW52" s="20">
        <f t="shared" si="11"/>
        <v>2557.8800000000124</v>
      </c>
      <c r="BX52" s="20">
        <f t="shared" si="11"/>
        <v>1267.0600000000013</v>
      </c>
      <c r="BY52" s="17">
        <f t="shared" si="3"/>
        <v>13592.400000000016</v>
      </c>
      <c r="BZ52" s="17">
        <f t="shared" si="4"/>
        <v>679.63999999999987</v>
      </c>
      <c r="CA52" s="17">
        <f t="shared" si="5"/>
        <v>3373.7299999999987</v>
      </c>
      <c r="CB52" s="17">
        <f t="shared" si="6"/>
        <v>17645.770000000011</v>
      </c>
    </row>
    <row r="53" spans="1:80" x14ac:dyDescent="0.25">
      <c r="A53" t="str">
        <f t="shared" si="9"/>
        <v>TCES.BCHEXP</v>
      </c>
      <c r="B53" s="1" t="s">
        <v>98</v>
      </c>
      <c r="C53" s="1" t="s">
        <v>837</v>
      </c>
      <c r="D53" s="1" t="s">
        <v>28</v>
      </c>
      <c r="E53" s="17">
        <v>0</v>
      </c>
      <c r="F53" s="17">
        <v>0</v>
      </c>
      <c r="G53" s="17">
        <v>0</v>
      </c>
      <c r="H53" s="17">
        <v>0</v>
      </c>
      <c r="I53" s="17">
        <v>0</v>
      </c>
      <c r="J53" s="17">
        <v>0</v>
      </c>
      <c r="K53" s="17">
        <v>0</v>
      </c>
      <c r="L53" s="17">
        <v>0</v>
      </c>
      <c r="M53" s="17">
        <v>0</v>
      </c>
      <c r="N53" s="17">
        <v>0</v>
      </c>
      <c r="O53" s="17">
        <v>0</v>
      </c>
      <c r="P53" s="17">
        <v>0</v>
      </c>
      <c r="Q53" s="20">
        <v>0</v>
      </c>
      <c r="R53" s="20">
        <v>0</v>
      </c>
      <c r="S53" s="20">
        <v>0</v>
      </c>
      <c r="T53" s="20">
        <v>0</v>
      </c>
      <c r="U53" s="20">
        <v>0</v>
      </c>
      <c r="V53" s="20">
        <v>0</v>
      </c>
      <c r="W53" s="20">
        <v>0</v>
      </c>
      <c r="X53" s="20">
        <v>0</v>
      </c>
      <c r="Y53" s="20">
        <v>0</v>
      </c>
      <c r="Z53" s="20">
        <v>0</v>
      </c>
      <c r="AA53" s="20">
        <v>0</v>
      </c>
      <c r="AB53" s="20">
        <v>0</v>
      </c>
      <c r="AC53" s="17">
        <v>0</v>
      </c>
      <c r="AD53" s="17">
        <v>0</v>
      </c>
      <c r="AE53" s="17">
        <v>0</v>
      </c>
      <c r="AF53" s="17">
        <v>0</v>
      </c>
      <c r="AG53" s="17">
        <v>0</v>
      </c>
      <c r="AH53" s="17">
        <v>0</v>
      </c>
      <c r="AI53" s="17">
        <v>0</v>
      </c>
      <c r="AJ53" s="17">
        <v>0</v>
      </c>
      <c r="AK53" s="17">
        <v>0</v>
      </c>
      <c r="AL53" s="17">
        <v>0</v>
      </c>
      <c r="AM53" s="17">
        <v>0</v>
      </c>
      <c r="AN53" s="17">
        <v>0</v>
      </c>
      <c r="AO53" s="20">
        <f t="shared" si="12"/>
        <v>0</v>
      </c>
      <c r="AP53" s="20">
        <f t="shared" si="10"/>
        <v>0</v>
      </c>
      <c r="AQ53" s="20">
        <f t="shared" si="10"/>
        <v>0</v>
      </c>
      <c r="AR53" s="20">
        <f t="shared" si="10"/>
        <v>0</v>
      </c>
      <c r="AS53" s="20">
        <f t="shared" si="10"/>
        <v>0</v>
      </c>
      <c r="AT53" s="20">
        <f t="shared" si="10"/>
        <v>0</v>
      </c>
      <c r="AU53" s="20">
        <f t="shared" si="10"/>
        <v>0</v>
      </c>
      <c r="AV53" s="20">
        <f t="shared" si="10"/>
        <v>0</v>
      </c>
      <c r="AW53" s="20">
        <f t="shared" si="10"/>
        <v>0</v>
      </c>
      <c r="AX53" s="20">
        <f t="shared" si="10"/>
        <v>0</v>
      </c>
      <c r="AY53" s="20">
        <f t="shared" si="10"/>
        <v>0</v>
      </c>
      <c r="AZ53" s="20">
        <f t="shared" si="10"/>
        <v>0</v>
      </c>
      <c r="BA53" s="17">
        <v>0</v>
      </c>
      <c r="BB53" s="17">
        <v>0</v>
      </c>
      <c r="BC53" s="17">
        <v>0</v>
      </c>
      <c r="BD53" s="17">
        <v>0</v>
      </c>
      <c r="BE53" s="17">
        <v>0</v>
      </c>
      <c r="BF53" s="17">
        <v>0</v>
      </c>
      <c r="BG53" s="17">
        <v>0</v>
      </c>
      <c r="BH53" s="17">
        <v>0</v>
      </c>
      <c r="BI53" s="17">
        <v>0</v>
      </c>
      <c r="BJ53" s="17">
        <v>0</v>
      </c>
      <c r="BK53" s="17">
        <v>0</v>
      </c>
      <c r="BL53" s="17">
        <v>0</v>
      </c>
      <c r="BM53" s="20">
        <f t="shared" si="13"/>
        <v>0</v>
      </c>
      <c r="BN53" s="20">
        <f t="shared" si="11"/>
        <v>0</v>
      </c>
      <c r="BO53" s="20">
        <f t="shared" si="11"/>
        <v>0</v>
      </c>
      <c r="BP53" s="20">
        <f t="shared" si="11"/>
        <v>0</v>
      </c>
      <c r="BQ53" s="20">
        <f t="shared" si="11"/>
        <v>0</v>
      </c>
      <c r="BR53" s="20">
        <f t="shared" si="11"/>
        <v>0</v>
      </c>
      <c r="BS53" s="20">
        <f t="shared" si="11"/>
        <v>0</v>
      </c>
      <c r="BT53" s="20">
        <f t="shared" si="11"/>
        <v>0</v>
      </c>
      <c r="BU53" s="20">
        <f t="shared" si="11"/>
        <v>0</v>
      </c>
      <c r="BV53" s="20">
        <f t="shared" si="11"/>
        <v>0</v>
      </c>
      <c r="BW53" s="20">
        <f t="shared" si="11"/>
        <v>0</v>
      </c>
      <c r="BX53" s="20">
        <f t="shared" si="11"/>
        <v>0</v>
      </c>
      <c r="BY53" s="17">
        <f t="shared" si="3"/>
        <v>0</v>
      </c>
      <c r="BZ53" s="17">
        <f t="shared" si="4"/>
        <v>0</v>
      </c>
      <c r="CA53" s="17">
        <f t="shared" si="5"/>
        <v>0</v>
      </c>
      <c r="CB53" s="17">
        <f t="shared" si="6"/>
        <v>0</v>
      </c>
    </row>
    <row r="54" spans="1:80" x14ac:dyDescent="0.25">
      <c r="A54" t="str">
        <f t="shared" si="9"/>
        <v>PWX.FNG1</v>
      </c>
      <c r="B54" s="1" t="s">
        <v>99</v>
      </c>
      <c r="C54" s="1" t="s">
        <v>100</v>
      </c>
      <c r="D54" s="1" t="s">
        <v>100</v>
      </c>
      <c r="E54" s="17">
        <v>585.02000000000044</v>
      </c>
      <c r="F54" s="17">
        <v>2356.5600000000013</v>
      </c>
      <c r="G54" s="17">
        <v>3455.84</v>
      </c>
      <c r="H54" s="17">
        <v>3907.8500000000058</v>
      </c>
      <c r="I54" s="17">
        <v>791.19000000000051</v>
      </c>
      <c r="J54" s="17">
        <v>4288.9099999999962</v>
      </c>
      <c r="K54" s="17">
        <v>6761.7799999999988</v>
      </c>
      <c r="L54" s="17">
        <v>5765.7700000000041</v>
      </c>
      <c r="M54" s="17">
        <v>11507.039999999994</v>
      </c>
      <c r="N54" s="17">
        <v>12145.440000000002</v>
      </c>
      <c r="O54" s="17">
        <v>11128.330000000002</v>
      </c>
      <c r="P54" s="17">
        <v>5253.3000000000029</v>
      </c>
      <c r="Q54" s="20">
        <v>29.25</v>
      </c>
      <c r="R54" s="20">
        <v>117.82999999999993</v>
      </c>
      <c r="S54" s="20">
        <v>172.78999999999996</v>
      </c>
      <c r="T54" s="20">
        <v>195.38999999999987</v>
      </c>
      <c r="U54" s="20">
        <v>39.56</v>
      </c>
      <c r="V54" s="20">
        <v>214.45000000000005</v>
      </c>
      <c r="W54" s="20">
        <v>338.09000000000015</v>
      </c>
      <c r="X54" s="20">
        <v>288.28999999999996</v>
      </c>
      <c r="Y54" s="20">
        <v>575.34999999999991</v>
      </c>
      <c r="Z54" s="20">
        <v>607.26999999999953</v>
      </c>
      <c r="AA54" s="20">
        <v>556.42000000000007</v>
      </c>
      <c r="AB54" s="20">
        <v>262.66000000000008</v>
      </c>
      <c r="AC54" s="17">
        <v>143.21000000000004</v>
      </c>
      <c r="AD54" s="17">
        <v>571.40999999999985</v>
      </c>
      <c r="AE54" s="17">
        <v>830.44000000000051</v>
      </c>
      <c r="AF54" s="17">
        <v>929.94999999999982</v>
      </c>
      <c r="AG54" s="17">
        <v>186.5</v>
      </c>
      <c r="AH54" s="17">
        <v>1000.9699999999993</v>
      </c>
      <c r="AI54" s="17">
        <v>1562.8700000000008</v>
      </c>
      <c r="AJ54" s="17">
        <v>1319.2299999999996</v>
      </c>
      <c r="AK54" s="17">
        <v>2606.0500000000011</v>
      </c>
      <c r="AL54" s="17">
        <v>2723.25</v>
      </c>
      <c r="AM54" s="17">
        <v>2469.2700000000004</v>
      </c>
      <c r="AN54" s="17">
        <v>1153.8100000000004</v>
      </c>
      <c r="AO54" s="20">
        <f t="shared" si="12"/>
        <v>757.48000000000047</v>
      </c>
      <c r="AP54" s="20">
        <f t="shared" si="10"/>
        <v>3045.8000000000011</v>
      </c>
      <c r="AQ54" s="20">
        <f t="shared" si="10"/>
        <v>4459.0700000000006</v>
      </c>
      <c r="AR54" s="20">
        <f t="shared" si="10"/>
        <v>5033.1900000000051</v>
      </c>
      <c r="AS54" s="20">
        <f t="shared" si="10"/>
        <v>1017.2500000000005</v>
      </c>
      <c r="AT54" s="20">
        <f t="shared" si="10"/>
        <v>5504.3299999999954</v>
      </c>
      <c r="AU54" s="20">
        <f t="shared" si="10"/>
        <v>8662.74</v>
      </c>
      <c r="AV54" s="20">
        <f t="shared" si="10"/>
        <v>7373.2900000000036</v>
      </c>
      <c r="AW54" s="20">
        <f t="shared" si="10"/>
        <v>14688.439999999995</v>
      </c>
      <c r="AX54" s="20">
        <f t="shared" si="10"/>
        <v>15475.960000000003</v>
      </c>
      <c r="AY54" s="20">
        <f t="shared" si="10"/>
        <v>14154.020000000002</v>
      </c>
      <c r="AZ54" s="20">
        <f t="shared" si="10"/>
        <v>6669.7700000000032</v>
      </c>
      <c r="BA54" s="17">
        <v>9.7100000000000009</v>
      </c>
      <c r="BB54" s="17">
        <v>39.130000000000003</v>
      </c>
      <c r="BC54" s="17">
        <v>57.38</v>
      </c>
      <c r="BD54" s="17">
        <v>64.88</v>
      </c>
      <c r="BE54" s="17">
        <v>13.14</v>
      </c>
      <c r="BF54" s="17">
        <v>71.209999999999994</v>
      </c>
      <c r="BG54" s="17">
        <v>112.26</v>
      </c>
      <c r="BH54" s="17">
        <v>95.73</v>
      </c>
      <c r="BI54" s="17">
        <v>191.05</v>
      </c>
      <c r="BJ54" s="17">
        <v>201.65</v>
      </c>
      <c r="BK54" s="17">
        <v>184.76</v>
      </c>
      <c r="BL54" s="17">
        <v>87.22</v>
      </c>
      <c r="BM54" s="20">
        <f t="shared" si="13"/>
        <v>767.19000000000051</v>
      </c>
      <c r="BN54" s="20">
        <f t="shared" si="11"/>
        <v>3084.9300000000012</v>
      </c>
      <c r="BO54" s="20">
        <f t="shared" si="11"/>
        <v>4516.4500000000007</v>
      </c>
      <c r="BP54" s="20">
        <f t="shared" si="11"/>
        <v>5098.0700000000052</v>
      </c>
      <c r="BQ54" s="20">
        <f t="shared" si="11"/>
        <v>1030.3900000000006</v>
      </c>
      <c r="BR54" s="20">
        <f t="shared" si="11"/>
        <v>5575.5399999999954</v>
      </c>
      <c r="BS54" s="20">
        <f t="shared" si="11"/>
        <v>8775</v>
      </c>
      <c r="BT54" s="20">
        <f t="shared" si="11"/>
        <v>7469.0200000000032</v>
      </c>
      <c r="BU54" s="20">
        <f t="shared" si="11"/>
        <v>14879.489999999994</v>
      </c>
      <c r="BV54" s="20">
        <f t="shared" si="11"/>
        <v>15677.610000000002</v>
      </c>
      <c r="BW54" s="20">
        <f t="shared" si="11"/>
        <v>14338.780000000002</v>
      </c>
      <c r="BX54" s="20">
        <f t="shared" si="11"/>
        <v>6756.9900000000034</v>
      </c>
      <c r="BY54" s="17">
        <f t="shared" si="3"/>
        <v>67947.03</v>
      </c>
      <c r="BZ54" s="17">
        <f t="shared" si="4"/>
        <v>3397.3499999999995</v>
      </c>
      <c r="CA54" s="17">
        <f t="shared" si="5"/>
        <v>16625.079999999998</v>
      </c>
      <c r="CB54" s="17">
        <f t="shared" si="6"/>
        <v>87969.46</v>
      </c>
    </row>
    <row r="55" spans="1:80" x14ac:dyDescent="0.25">
      <c r="A55" t="str">
        <f t="shared" si="9"/>
        <v>TAU.GHO</v>
      </c>
      <c r="B55" s="1" t="s">
        <v>31</v>
      </c>
      <c r="C55" s="1" t="s">
        <v>101</v>
      </c>
      <c r="D55" s="1" t="s">
        <v>101</v>
      </c>
      <c r="E55" s="17">
        <v>-217.89999999999782</v>
      </c>
      <c r="F55" s="17">
        <v>-91.75</v>
      </c>
      <c r="G55" s="17">
        <v>-119.30999999999949</v>
      </c>
      <c r="H55" s="17">
        <v>-117.06000000000131</v>
      </c>
      <c r="I55" s="17">
        <v>-137.6299999999992</v>
      </c>
      <c r="J55" s="17">
        <v>-320.97999999999956</v>
      </c>
      <c r="K55" s="17">
        <v>-523.81000000000313</v>
      </c>
      <c r="L55" s="17">
        <v>-319.04000000000087</v>
      </c>
      <c r="M55" s="17">
        <v>-289.96000000000276</v>
      </c>
      <c r="N55" s="17">
        <v>-207.79000000000087</v>
      </c>
      <c r="O55" s="17">
        <v>-178.8799999999992</v>
      </c>
      <c r="P55" s="17">
        <v>-133.56999999999971</v>
      </c>
      <c r="Q55" s="20">
        <v>-10.889999999999986</v>
      </c>
      <c r="R55" s="20">
        <v>-4.5800000000000125</v>
      </c>
      <c r="S55" s="20">
        <v>-5.9699999999999704</v>
      </c>
      <c r="T55" s="20">
        <v>-5.8499999999999943</v>
      </c>
      <c r="U55" s="20">
        <v>-6.8800000000000239</v>
      </c>
      <c r="V55" s="20">
        <v>-16.050000000000011</v>
      </c>
      <c r="W55" s="20">
        <v>-26.189999999999941</v>
      </c>
      <c r="X55" s="20">
        <v>-15.949999999999989</v>
      </c>
      <c r="Y55" s="20">
        <v>-14.490000000000009</v>
      </c>
      <c r="Z55" s="20">
        <v>-10.39</v>
      </c>
      <c r="AA55" s="20">
        <v>-8.9500000000000028</v>
      </c>
      <c r="AB55" s="20">
        <v>-6.68</v>
      </c>
      <c r="AC55" s="17">
        <v>-53.340000000000146</v>
      </c>
      <c r="AD55" s="17">
        <v>-22.240000000000009</v>
      </c>
      <c r="AE55" s="17">
        <v>-28.670000000000073</v>
      </c>
      <c r="AF55" s="17">
        <v>-27.860000000000014</v>
      </c>
      <c r="AG55" s="17">
        <v>-32.439999999999941</v>
      </c>
      <c r="AH55" s="17">
        <v>-74.909999999999854</v>
      </c>
      <c r="AI55" s="17">
        <v>-121.07000000000016</v>
      </c>
      <c r="AJ55" s="17">
        <v>-72.990000000000009</v>
      </c>
      <c r="AK55" s="17">
        <v>-65.670000000000073</v>
      </c>
      <c r="AL55" s="17">
        <v>-46.590000000000032</v>
      </c>
      <c r="AM55" s="17">
        <v>-39.69</v>
      </c>
      <c r="AN55" s="17">
        <v>-29.339999999999975</v>
      </c>
      <c r="AO55" s="20">
        <f t="shared" si="12"/>
        <v>-282.12999999999795</v>
      </c>
      <c r="AP55" s="20">
        <f t="shared" si="10"/>
        <v>-118.57000000000002</v>
      </c>
      <c r="AQ55" s="20">
        <f t="shared" si="10"/>
        <v>-153.94999999999953</v>
      </c>
      <c r="AR55" s="20">
        <f t="shared" si="10"/>
        <v>-150.77000000000132</v>
      </c>
      <c r="AS55" s="20">
        <f t="shared" si="10"/>
        <v>-176.94999999999916</v>
      </c>
      <c r="AT55" s="20">
        <f t="shared" si="10"/>
        <v>-411.93999999999943</v>
      </c>
      <c r="AU55" s="20">
        <f t="shared" si="10"/>
        <v>-671.07000000000323</v>
      </c>
      <c r="AV55" s="20">
        <f t="shared" si="10"/>
        <v>-407.98000000000087</v>
      </c>
      <c r="AW55" s="20">
        <f t="shared" si="10"/>
        <v>-370.12000000000285</v>
      </c>
      <c r="AX55" s="20">
        <f t="shared" si="10"/>
        <v>-264.77000000000089</v>
      </c>
      <c r="AY55" s="20">
        <f t="shared" si="10"/>
        <v>-227.51999999999919</v>
      </c>
      <c r="AZ55" s="20">
        <f t="shared" si="10"/>
        <v>-169.58999999999969</v>
      </c>
      <c r="BA55" s="17">
        <v>-3.62</v>
      </c>
      <c r="BB55" s="17">
        <v>-1.52</v>
      </c>
      <c r="BC55" s="17">
        <v>-1.98</v>
      </c>
      <c r="BD55" s="17">
        <v>-1.94</v>
      </c>
      <c r="BE55" s="17">
        <v>-2.29</v>
      </c>
      <c r="BF55" s="17">
        <v>-5.33</v>
      </c>
      <c r="BG55" s="17">
        <v>-8.6999999999999993</v>
      </c>
      <c r="BH55" s="17">
        <v>-5.3</v>
      </c>
      <c r="BI55" s="17">
        <v>-4.8099999999999996</v>
      </c>
      <c r="BJ55" s="17">
        <v>-3.45</v>
      </c>
      <c r="BK55" s="17">
        <v>-2.97</v>
      </c>
      <c r="BL55" s="17">
        <v>-2.2200000000000002</v>
      </c>
      <c r="BM55" s="20">
        <f t="shared" si="13"/>
        <v>-285.74999999999795</v>
      </c>
      <c r="BN55" s="20">
        <f t="shared" si="11"/>
        <v>-120.09000000000002</v>
      </c>
      <c r="BO55" s="20">
        <f t="shared" si="11"/>
        <v>-155.92999999999952</v>
      </c>
      <c r="BP55" s="20">
        <f t="shared" si="11"/>
        <v>-152.71000000000132</v>
      </c>
      <c r="BQ55" s="20">
        <f t="shared" si="11"/>
        <v>-179.23999999999916</v>
      </c>
      <c r="BR55" s="20">
        <f t="shared" si="11"/>
        <v>-417.26999999999941</v>
      </c>
      <c r="BS55" s="20">
        <f t="shared" si="11"/>
        <v>-679.77000000000328</v>
      </c>
      <c r="BT55" s="20">
        <f t="shared" si="11"/>
        <v>-413.28000000000088</v>
      </c>
      <c r="BU55" s="20">
        <f t="shared" si="11"/>
        <v>-374.93000000000285</v>
      </c>
      <c r="BV55" s="20">
        <f t="shared" si="11"/>
        <v>-268.22000000000088</v>
      </c>
      <c r="BW55" s="20">
        <f t="shared" si="11"/>
        <v>-230.48999999999918</v>
      </c>
      <c r="BX55" s="20">
        <f t="shared" si="11"/>
        <v>-171.80999999999969</v>
      </c>
      <c r="BY55" s="17">
        <f t="shared" si="3"/>
        <v>-2657.6800000000039</v>
      </c>
      <c r="BZ55" s="17">
        <f t="shared" si="4"/>
        <v>-132.86999999999995</v>
      </c>
      <c r="CA55" s="17">
        <f t="shared" si="5"/>
        <v>-658.94000000000028</v>
      </c>
      <c r="CB55" s="17">
        <f t="shared" si="6"/>
        <v>-3449.4900000000043</v>
      </c>
    </row>
    <row r="56" spans="1:80" x14ac:dyDescent="0.25">
      <c r="A56" t="str">
        <f t="shared" si="9"/>
        <v>CPW.GN1</v>
      </c>
      <c r="B56" s="1" t="s">
        <v>102</v>
      </c>
      <c r="C56" s="1" t="s">
        <v>103</v>
      </c>
      <c r="D56" s="1" t="s">
        <v>103</v>
      </c>
      <c r="E56" s="17">
        <v>0</v>
      </c>
      <c r="F56" s="17">
        <v>0</v>
      </c>
      <c r="G56" s="17">
        <v>0</v>
      </c>
      <c r="H56" s="17">
        <v>0</v>
      </c>
      <c r="I56" s="17">
        <v>0</v>
      </c>
      <c r="J56" s="17">
        <v>0</v>
      </c>
      <c r="K56" s="17">
        <v>0</v>
      </c>
      <c r="L56" s="17">
        <v>0</v>
      </c>
      <c r="M56" s="17">
        <v>0</v>
      </c>
      <c r="N56" s="17">
        <v>0</v>
      </c>
      <c r="O56" s="17">
        <v>0</v>
      </c>
      <c r="P56" s="17">
        <v>0</v>
      </c>
      <c r="Q56" s="20">
        <v>0</v>
      </c>
      <c r="R56" s="20">
        <v>0</v>
      </c>
      <c r="S56" s="20">
        <v>0</v>
      </c>
      <c r="T56" s="20">
        <v>0</v>
      </c>
      <c r="U56" s="20">
        <v>0</v>
      </c>
      <c r="V56" s="20">
        <v>0</v>
      </c>
      <c r="W56" s="20">
        <v>0</v>
      </c>
      <c r="X56" s="20">
        <v>0</v>
      </c>
      <c r="Y56" s="20">
        <v>0</v>
      </c>
      <c r="Z56" s="20">
        <v>0</v>
      </c>
      <c r="AA56" s="20">
        <v>0</v>
      </c>
      <c r="AB56" s="20">
        <v>0</v>
      </c>
      <c r="AC56" s="17">
        <v>0</v>
      </c>
      <c r="AD56" s="17">
        <v>0</v>
      </c>
      <c r="AE56" s="17">
        <v>0</v>
      </c>
      <c r="AF56" s="17">
        <v>0</v>
      </c>
      <c r="AG56" s="17">
        <v>0</v>
      </c>
      <c r="AH56" s="17">
        <v>0</v>
      </c>
      <c r="AI56" s="17">
        <v>0</v>
      </c>
      <c r="AJ56" s="17">
        <v>0</v>
      </c>
      <c r="AK56" s="17">
        <v>0</v>
      </c>
      <c r="AL56" s="17">
        <v>0</v>
      </c>
      <c r="AM56" s="17">
        <v>0</v>
      </c>
      <c r="AN56" s="17">
        <v>0</v>
      </c>
      <c r="AO56" s="20">
        <f t="shared" si="12"/>
        <v>0</v>
      </c>
      <c r="AP56" s="20">
        <f t="shared" si="10"/>
        <v>0</v>
      </c>
      <c r="AQ56" s="20">
        <f t="shared" si="10"/>
        <v>0</v>
      </c>
      <c r="AR56" s="20">
        <f t="shared" si="10"/>
        <v>0</v>
      </c>
      <c r="AS56" s="20">
        <f t="shared" si="10"/>
        <v>0</v>
      </c>
      <c r="AT56" s="20">
        <f t="shared" si="10"/>
        <v>0</v>
      </c>
      <c r="AU56" s="20">
        <f t="shared" si="10"/>
        <v>0</v>
      </c>
      <c r="AV56" s="20">
        <f t="shared" si="10"/>
        <v>0</v>
      </c>
      <c r="AW56" s="20">
        <f t="shared" si="10"/>
        <v>0</v>
      </c>
      <c r="AX56" s="20">
        <f t="shared" si="10"/>
        <v>0</v>
      </c>
      <c r="AY56" s="20">
        <f t="shared" si="10"/>
        <v>0</v>
      </c>
      <c r="AZ56" s="20">
        <f t="shared" si="10"/>
        <v>0</v>
      </c>
      <c r="BA56" s="17">
        <v>0</v>
      </c>
      <c r="BB56" s="17">
        <v>0</v>
      </c>
      <c r="BC56" s="17">
        <v>0</v>
      </c>
      <c r="BD56" s="17">
        <v>0</v>
      </c>
      <c r="BE56" s="17">
        <v>0</v>
      </c>
      <c r="BF56" s="17">
        <v>0</v>
      </c>
      <c r="BG56" s="17">
        <v>0</v>
      </c>
      <c r="BH56" s="17">
        <v>0</v>
      </c>
      <c r="BI56" s="17">
        <v>0</v>
      </c>
      <c r="BJ56" s="17">
        <v>0</v>
      </c>
      <c r="BK56" s="17">
        <v>0</v>
      </c>
      <c r="BL56" s="17">
        <v>0</v>
      </c>
      <c r="BM56" s="20">
        <f t="shared" si="13"/>
        <v>0</v>
      </c>
      <c r="BN56" s="20">
        <f t="shared" si="11"/>
        <v>0</v>
      </c>
      <c r="BO56" s="20">
        <f t="shared" si="11"/>
        <v>0</v>
      </c>
      <c r="BP56" s="20">
        <f t="shared" si="11"/>
        <v>0</v>
      </c>
      <c r="BQ56" s="20">
        <f t="shared" si="11"/>
        <v>0</v>
      </c>
      <c r="BR56" s="20">
        <f t="shared" si="11"/>
        <v>0</v>
      </c>
      <c r="BS56" s="20">
        <f t="shared" si="11"/>
        <v>0</v>
      </c>
      <c r="BT56" s="20">
        <f t="shared" si="11"/>
        <v>0</v>
      </c>
      <c r="BU56" s="20">
        <f t="shared" si="11"/>
        <v>0</v>
      </c>
      <c r="BV56" s="20">
        <f t="shared" si="11"/>
        <v>0</v>
      </c>
      <c r="BW56" s="20">
        <f t="shared" si="11"/>
        <v>0</v>
      </c>
      <c r="BX56" s="20">
        <f t="shared" si="11"/>
        <v>0</v>
      </c>
      <c r="BY56" s="17">
        <f t="shared" si="3"/>
        <v>0</v>
      </c>
      <c r="BZ56" s="17">
        <f t="shared" si="4"/>
        <v>0</v>
      </c>
      <c r="CA56" s="17">
        <f t="shared" si="5"/>
        <v>0</v>
      </c>
      <c r="CB56" s="17">
        <f t="shared" si="6"/>
        <v>0</v>
      </c>
    </row>
    <row r="57" spans="1:80" x14ac:dyDescent="0.25">
      <c r="A57" t="str">
        <f t="shared" si="9"/>
        <v>CPW.GN2</v>
      </c>
      <c r="B57" s="1" t="s">
        <v>102</v>
      </c>
      <c r="C57" s="1" t="s">
        <v>104</v>
      </c>
      <c r="D57" s="1" t="s">
        <v>104</v>
      </c>
      <c r="E57" s="17">
        <v>2446.8000000000466</v>
      </c>
      <c r="F57" s="17">
        <v>1188.2599999998929</v>
      </c>
      <c r="G57" s="17">
        <v>1480.6999999999534</v>
      </c>
      <c r="H57" s="17">
        <v>1169.5700000000652</v>
      </c>
      <c r="I57" s="17">
        <v>606.21000000002095</v>
      </c>
      <c r="J57" s="17">
        <v>296.94000000000233</v>
      </c>
      <c r="K57" s="17">
        <v>1763.9099999999162</v>
      </c>
      <c r="L57" s="17">
        <v>1599.4699999999721</v>
      </c>
      <c r="M57" s="17">
        <v>3133.9299999999348</v>
      </c>
      <c r="N57" s="17">
        <v>2571.6199999998789</v>
      </c>
      <c r="O57" s="17">
        <v>2284.6999999999534</v>
      </c>
      <c r="P57" s="17">
        <v>1124.7900000000373</v>
      </c>
      <c r="Q57" s="20">
        <v>122.33999999999924</v>
      </c>
      <c r="R57" s="20">
        <v>59.409999999999854</v>
      </c>
      <c r="S57" s="20">
        <v>74.029999999999745</v>
      </c>
      <c r="T57" s="20">
        <v>58.479999999999961</v>
      </c>
      <c r="U57" s="20">
        <v>30.310000000000031</v>
      </c>
      <c r="V57" s="20">
        <v>14.849999999999994</v>
      </c>
      <c r="W57" s="20">
        <v>88.200000000000045</v>
      </c>
      <c r="X57" s="20">
        <v>79.979999999999563</v>
      </c>
      <c r="Y57" s="20">
        <v>156.70000000000073</v>
      </c>
      <c r="Z57" s="20">
        <v>128.57999999999993</v>
      </c>
      <c r="AA57" s="20">
        <v>114.23999999999978</v>
      </c>
      <c r="AB57" s="20">
        <v>56.240000000000236</v>
      </c>
      <c r="AC57" s="17">
        <v>598.98999999999796</v>
      </c>
      <c r="AD57" s="17">
        <v>288.1299999999992</v>
      </c>
      <c r="AE57" s="17">
        <v>355.81000000000131</v>
      </c>
      <c r="AF57" s="17">
        <v>278.32999999999993</v>
      </c>
      <c r="AG57" s="17">
        <v>142.88999999999987</v>
      </c>
      <c r="AH57" s="17">
        <v>69.300000000000068</v>
      </c>
      <c r="AI57" s="17">
        <v>407.69999999999982</v>
      </c>
      <c r="AJ57" s="17">
        <v>365.9600000000064</v>
      </c>
      <c r="AK57" s="17">
        <v>709.75</v>
      </c>
      <c r="AL57" s="17">
        <v>576.59999999999854</v>
      </c>
      <c r="AM57" s="17">
        <v>506.94999999999709</v>
      </c>
      <c r="AN57" s="17">
        <v>247.04000000000087</v>
      </c>
      <c r="AO57" s="20">
        <f t="shared" si="12"/>
        <v>3168.1300000000438</v>
      </c>
      <c r="AP57" s="20">
        <f t="shared" si="10"/>
        <v>1535.799999999892</v>
      </c>
      <c r="AQ57" s="20">
        <f t="shared" si="10"/>
        <v>1910.5399999999545</v>
      </c>
      <c r="AR57" s="20">
        <f t="shared" si="10"/>
        <v>1506.3800000000651</v>
      </c>
      <c r="AS57" s="20">
        <f t="shared" si="10"/>
        <v>779.41000000002089</v>
      </c>
      <c r="AT57" s="20">
        <f t="shared" si="10"/>
        <v>381.09000000000242</v>
      </c>
      <c r="AU57" s="20">
        <f t="shared" si="10"/>
        <v>2259.8099999999158</v>
      </c>
      <c r="AV57" s="20">
        <f t="shared" si="10"/>
        <v>2045.409999999978</v>
      </c>
      <c r="AW57" s="20">
        <f t="shared" si="10"/>
        <v>4000.3799999999355</v>
      </c>
      <c r="AX57" s="20">
        <f t="shared" si="10"/>
        <v>3276.7999999998774</v>
      </c>
      <c r="AY57" s="20">
        <f t="shared" si="10"/>
        <v>2905.8899999999503</v>
      </c>
      <c r="AZ57" s="20">
        <f t="shared" si="10"/>
        <v>1428.0700000000384</v>
      </c>
      <c r="BA57" s="17">
        <v>40.619999999999997</v>
      </c>
      <c r="BB57" s="17">
        <v>19.73</v>
      </c>
      <c r="BC57" s="17">
        <v>24.58</v>
      </c>
      <c r="BD57" s="17">
        <v>19.420000000000002</v>
      </c>
      <c r="BE57" s="17">
        <v>10.06</v>
      </c>
      <c r="BF57" s="17">
        <v>4.93</v>
      </c>
      <c r="BG57" s="17">
        <v>29.29</v>
      </c>
      <c r="BH57" s="17">
        <v>26.56</v>
      </c>
      <c r="BI57" s="17">
        <v>52.03</v>
      </c>
      <c r="BJ57" s="17">
        <v>42.7</v>
      </c>
      <c r="BK57" s="17">
        <v>37.93</v>
      </c>
      <c r="BL57" s="17">
        <v>18.670000000000002</v>
      </c>
      <c r="BM57" s="20">
        <f t="shared" si="13"/>
        <v>3208.7500000000437</v>
      </c>
      <c r="BN57" s="20">
        <f t="shared" si="11"/>
        <v>1555.529999999892</v>
      </c>
      <c r="BO57" s="20">
        <f t="shared" si="11"/>
        <v>1935.1199999999544</v>
      </c>
      <c r="BP57" s="20">
        <f t="shared" si="11"/>
        <v>1525.8000000000652</v>
      </c>
      <c r="BQ57" s="20">
        <f t="shared" si="11"/>
        <v>789.47000000002083</v>
      </c>
      <c r="BR57" s="20">
        <f t="shared" si="11"/>
        <v>386.02000000000243</v>
      </c>
      <c r="BS57" s="20">
        <f t="shared" si="11"/>
        <v>2289.0999999999158</v>
      </c>
      <c r="BT57" s="20">
        <f t="shared" si="11"/>
        <v>2071.969999999978</v>
      </c>
      <c r="BU57" s="20">
        <f t="shared" si="11"/>
        <v>4052.4099999999357</v>
      </c>
      <c r="BV57" s="20">
        <f t="shared" si="11"/>
        <v>3319.4999999998772</v>
      </c>
      <c r="BW57" s="20">
        <f t="shared" si="11"/>
        <v>2943.8199999999501</v>
      </c>
      <c r="BX57" s="20">
        <f t="shared" si="11"/>
        <v>1446.7400000000384</v>
      </c>
      <c r="BY57" s="17">
        <f t="shared" si="3"/>
        <v>19666.899999999674</v>
      </c>
      <c r="BZ57" s="17">
        <f t="shared" si="4"/>
        <v>983.3599999999991</v>
      </c>
      <c r="CA57" s="17">
        <f t="shared" si="5"/>
        <v>4873.9700000000012</v>
      </c>
      <c r="CB57" s="17">
        <f t="shared" si="6"/>
        <v>25524.229999999672</v>
      </c>
    </row>
    <row r="58" spans="1:80" x14ac:dyDescent="0.25">
      <c r="A58" t="str">
        <f t="shared" si="9"/>
        <v>EPDG.GN3</v>
      </c>
      <c r="B58" s="1" t="s">
        <v>105</v>
      </c>
      <c r="C58" s="1" t="s">
        <v>106</v>
      </c>
      <c r="D58" s="1" t="s">
        <v>106</v>
      </c>
      <c r="E58" s="17">
        <v>2310.9799999999814</v>
      </c>
      <c r="F58" s="17">
        <v>1362.0900000000838</v>
      </c>
      <c r="G58" s="17">
        <v>1593.6899999999441</v>
      </c>
      <c r="H58" s="17">
        <v>1139</v>
      </c>
      <c r="I58" s="17">
        <v>918.81999999994878</v>
      </c>
      <c r="J58" s="17">
        <v>1273.1700000000419</v>
      </c>
      <c r="K58" s="17">
        <v>2242.160000000149</v>
      </c>
      <c r="L58" s="17">
        <v>1630.5799999999581</v>
      </c>
      <c r="M58" s="17">
        <v>2836.9200000001583</v>
      </c>
      <c r="N58" s="17">
        <v>0</v>
      </c>
      <c r="O58" s="17">
        <v>2014.3400000000838</v>
      </c>
      <c r="P58" s="17">
        <v>1904.9799999999814</v>
      </c>
      <c r="Q58" s="20">
        <v>115.54999999999973</v>
      </c>
      <c r="R58" s="20">
        <v>68.099999999999909</v>
      </c>
      <c r="S58" s="20">
        <v>79.679999999999836</v>
      </c>
      <c r="T58" s="20">
        <v>56.949999999999989</v>
      </c>
      <c r="U58" s="20">
        <v>45.94</v>
      </c>
      <c r="V58" s="20">
        <v>63.660000000000025</v>
      </c>
      <c r="W58" s="20">
        <v>112.10999999999996</v>
      </c>
      <c r="X58" s="20">
        <v>81.530000000000655</v>
      </c>
      <c r="Y58" s="20">
        <v>141.85000000000218</v>
      </c>
      <c r="Z58" s="20">
        <v>0</v>
      </c>
      <c r="AA58" s="20">
        <v>100.72000000000116</v>
      </c>
      <c r="AB58" s="20">
        <v>95.25</v>
      </c>
      <c r="AC58" s="17">
        <v>565.7400000000016</v>
      </c>
      <c r="AD58" s="17">
        <v>330.27000000000044</v>
      </c>
      <c r="AE58" s="17">
        <v>382.95999999999913</v>
      </c>
      <c r="AF58" s="17">
        <v>271.04999999999995</v>
      </c>
      <c r="AG58" s="17">
        <v>216.58000000000004</v>
      </c>
      <c r="AH58" s="17">
        <v>297.1400000000001</v>
      </c>
      <c r="AI58" s="17">
        <v>518.23999999999978</v>
      </c>
      <c r="AJ58" s="17">
        <v>373.08000000000175</v>
      </c>
      <c r="AK58" s="17">
        <v>642.49000000000524</v>
      </c>
      <c r="AL58" s="17">
        <v>0</v>
      </c>
      <c r="AM58" s="17">
        <v>446.95999999999913</v>
      </c>
      <c r="AN58" s="17">
        <v>418.40000000000146</v>
      </c>
      <c r="AO58" s="20">
        <f t="shared" si="12"/>
        <v>2992.2699999999827</v>
      </c>
      <c r="AP58" s="20">
        <f t="shared" si="10"/>
        <v>1760.4600000000842</v>
      </c>
      <c r="AQ58" s="20">
        <f t="shared" si="10"/>
        <v>2056.3299999999431</v>
      </c>
      <c r="AR58" s="20">
        <f t="shared" si="10"/>
        <v>1467</v>
      </c>
      <c r="AS58" s="20">
        <f t="shared" si="10"/>
        <v>1181.3399999999488</v>
      </c>
      <c r="AT58" s="20">
        <f t="shared" si="10"/>
        <v>1633.9700000000421</v>
      </c>
      <c r="AU58" s="20">
        <f t="shared" si="10"/>
        <v>2872.5100000001489</v>
      </c>
      <c r="AV58" s="20">
        <f t="shared" si="10"/>
        <v>2085.1899999999605</v>
      </c>
      <c r="AW58" s="20">
        <f t="shared" si="10"/>
        <v>3621.2600000001657</v>
      </c>
      <c r="AX58" s="20">
        <f t="shared" si="10"/>
        <v>0</v>
      </c>
      <c r="AY58" s="20">
        <f t="shared" si="10"/>
        <v>2562.0200000000841</v>
      </c>
      <c r="AZ58" s="20">
        <f t="shared" si="10"/>
        <v>2418.6299999999828</v>
      </c>
      <c r="BA58" s="17">
        <v>38.369999999999997</v>
      </c>
      <c r="BB58" s="17">
        <v>22.61</v>
      </c>
      <c r="BC58" s="17">
        <v>26.46</v>
      </c>
      <c r="BD58" s="17">
        <v>18.91</v>
      </c>
      <c r="BE58" s="17">
        <v>15.25</v>
      </c>
      <c r="BF58" s="17">
        <v>21.14</v>
      </c>
      <c r="BG58" s="17">
        <v>37.229999999999997</v>
      </c>
      <c r="BH58" s="17">
        <v>27.07</v>
      </c>
      <c r="BI58" s="17">
        <v>47.1</v>
      </c>
      <c r="BJ58" s="17">
        <v>0</v>
      </c>
      <c r="BK58" s="17">
        <v>33.44</v>
      </c>
      <c r="BL58" s="17">
        <v>31.63</v>
      </c>
      <c r="BM58" s="20">
        <f t="shared" si="13"/>
        <v>3030.6399999999826</v>
      </c>
      <c r="BN58" s="20">
        <f t="shared" si="11"/>
        <v>1783.0700000000841</v>
      </c>
      <c r="BO58" s="20">
        <f t="shared" si="11"/>
        <v>2082.7899999999431</v>
      </c>
      <c r="BP58" s="20">
        <f t="shared" si="11"/>
        <v>1485.91</v>
      </c>
      <c r="BQ58" s="20">
        <f t="shared" si="11"/>
        <v>1196.5899999999488</v>
      </c>
      <c r="BR58" s="20">
        <f t="shared" si="11"/>
        <v>1655.1100000000422</v>
      </c>
      <c r="BS58" s="20">
        <f t="shared" si="11"/>
        <v>2909.7400000001489</v>
      </c>
      <c r="BT58" s="20">
        <f t="shared" si="11"/>
        <v>2112.2599999999607</v>
      </c>
      <c r="BU58" s="20">
        <f t="shared" si="11"/>
        <v>3668.3600000001657</v>
      </c>
      <c r="BV58" s="20">
        <f t="shared" si="11"/>
        <v>0</v>
      </c>
      <c r="BW58" s="20">
        <f t="shared" si="11"/>
        <v>2595.4600000000842</v>
      </c>
      <c r="BX58" s="20">
        <f t="shared" si="11"/>
        <v>2450.2599999999829</v>
      </c>
      <c r="BY58" s="17">
        <f t="shared" si="3"/>
        <v>19226.730000000331</v>
      </c>
      <c r="BZ58" s="17">
        <f t="shared" si="4"/>
        <v>961.34000000000344</v>
      </c>
      <c r="CA58" s="17">
        <f t="shared" si="5"/>
        <v>4782.1200000000081</v>
      </c>
      <c r="CB58" s="17">
        <f t="shared" si="6"/>
        <v>24970.190000000341</v>
      </c>
    </row>
    <row r="59" spans="1:80" x14ac:dyDescent="0.25">
      <c r="A59" t="str">
        <f t="shared" si="9"/>
        <v>CFPL.GPEC</v>
      </c>
      <c r="B59" s="1" t="s">
        <v>107</v>
      </c>
      <c r="C59" s="1" t="s">
        <v>108</v>
      </c>
      <c r="D59" s="1" t="s">
        <v>108</v>
      </c>
      <c r="E59" s="17">
        <v>0</v>
      </c>
      <c r="F59" s="17">
        <v>0</v>
      </c>
      <c r="G59" s="17">
        <v>0</v>
      </c>
      <c r="H59" s="17">
        <v>0</v>
      </c>
      <c r="I59" s="17">
        <v>0</v>
      </c>
      <c r="J59" s="17">
        <v>0</v>
      </c>
      <c r="K59" s="17">
        <v>0</v>
      </c>
      <c r="L59" s="17">
        <v>0</v>
      </c>
      <c r="M59" s="17">
        <v>0</v>
      </c>
      <c r="N59" s="17">
        <v>0</v>
      </c>
      <c r="O59" s="17">
        <v>0</v>
      </c>
      <c r="P59" s="17">
        <v>0</v>
      </c>
      <c r="Q59" s="20">
        <v>0</v>
      </c>
      <c r="R59" s="20">
        <v>0</v>
      </c>
      <c r="S59" s="20">
        <v>0</v>
      </c>
      <c r="T59" s="20">
        <v>0</v>
      </c>
      <c r="U59" s="20">
        <v>0</v>
      </c>
      <c r="V59" s="20">
        <v>0</v>
      </c>
      <c r="W59" s="20">
        <v>0</v>
      </c>
      <c r="X59" s="20">
        <v>0</v>
      </c>
      <c r="Y59" s="20">
        <v>0</v>
      </c>
      <c r="Z59" s="20">
        <v>0</v>
      </c>
      <c r="AA59" s="20">
        <v>0</v>
      </c>
      <c r="AB59" s="20">
        <v>0</v>
      </c>
      <c r="AC59" s="17">
        <v>0</v>
      </c>
      <c r="AD59" s="17">
        <v>0</v>
      </c>
      <c r="AE59" s="17">
        <v>0</v>
      </c>
      <c r="AF59" s="17">
        <v>0</v>
      </c>
      <c r="AG59" s="17">
        <v>0</v>
      </c>
      <c r="AH59" s="17">
        <v>0</v>
      </c>
      <c r="AI59" s="17">
        <v>0</v>
      </c>
      <c r="AJ59" s="17">
        <v>0</v>
      </c>
      <c r="AK59" s="17">
        <v>0</v>
      </c>
      <c r="AL59" s="17">
        <v>0</v>
      </c>
      <c r="AM59" s="17">
        <v>0</v>
      </c>
      <c r="AN59" s="17">
        <v>0</v>
      </c>
      <c r="AO59" s="20">
        <f t="shared" si="12"/>
        <v>0</v>
      </c>
      <c r="AP59" s="20">
        <f t="shared" si="10"/>
        <v>0</v>
      </c>
      <c r="AQ59" s="20">
        <f t="shared" si="10"/>
        <v>0</v>
      </c>
      <c r="AR59" s="20">
        <f t="shared" si="10"/>
        <v>0</v>
      </c>
      <c r="AS59" s="20">
        <f t="shared" si="10"/>
        <v>0</v>
      </c>
      <c r="AT59" s="20">
        <f t="shared" si="10"/>
        <v>0</v>
      </c>
      <c r="AU59" s="20">
        <f t="shared" si="10"/>
        <v>0</v>
      </c>
      <c r="AV59" s="20">
        <f t="shared" si="10"/>
        <v>0</v>
      </c>
      <c r="AW59" s="20">
        <f t="shared" si="10"/>
        <v>0</v>
      </c>
      <c r="AX59" s="20">
        <f t="shared" si="10"/>
        <v>0</v>
      </c>
      <c r="AY59" s="20">
        <f t="shared" si="10"/>
        <v>0</v>
      </c>
      <c r="AZ59" s="20">
        <f t="shared" si="10"/>
        <v>0</v>
      </c>
      <c r="BA59" s="17">
        <v>0</v>
      </c>
      <c r="BB59" s="17">
        <v>0</v>
      </c>
      <c r="BC59" s="17">
        <v>0</v>
      </c>
      <c r="BD59" s="17">
        <v>0</v>
      </c>
      <c r="BE59" s="17">
        <v>0</v>
      </c>
      <c r="BF59" s="17">
        <v>0</v>
      </c>
      <c r="BG59" s="17">
        <v>0</v>
      </c>
      <c r="BH59" s="17">
        <v>0</v>
      </c>
      <c r="BI59" s="17">
        <v>0</v>
      </c>
      <c r="BJ59" s="17">
        <v>0</v>
      </c>
      <c r="BK59" s="17">
        <v>0</v>
      </c>
      <c r="BL59" s="17">
        <v>0</v>
      </c>
      <c r="BM59" s="20">
        <f t="shared" si="13"/>
        <v>0</v>
      </c>
      <c r="BN59" s="20">
        <f t="shared" si="11"/>
        <v>0</v>
      </c>
      <c r="BO59" s="20">
        <f t="shared" si="11"/>
        <v>0</v>
      </c>
      <c r="BP59" s="20">
        <f t="shared" si="11"/>
        <v>0</v>
      </c>
      <c r="BQ59" s="20">
        <f t="shared" si="11"/>
        <v>0</v>
      </c>
      <c r="BR59" s="20">
        <f t="shared" si="11"/>
        <v>0</v>
      </c>
      <c r="BS59" s="20">
        <f t="shared" si="11"/>
        <v>0</v>
      </c>
      <c r="BT59" s="20">
        <f t="shared" si="11"/>
        <v>0</v>
      </c>
      <c r="BU59" s="20">
        <f t="shared" si="11"/>
        <v>0</v>
      </c>
      <c r="BV59" s="20">
        <f t="shared" si="11"/>
        <v>0</v>
      </c>
      <c r="BW59" s="20">
        <f t="shared" si="11"/>
        <v>0</v>
      </c>
      <c r="BX59" s="20">
        <f t="shared" si="11"/>
        <v>0</v>
      </c>
      <c r="BY59" s="17">
        <f t="shared" si="3"/>
        <v>0</v>
      </c>
      <c r="BZ59" s="17">
        <f t="shared" si="4"/>
        <v>0</v>
      </c>
      <c r="CA59" s="17">
        <f t="shared" si="5"/>
        <v>0</v>
      </c>
      <c r="CB59" s="17">
        <f t="shared" si="6"/>
        <v>0</v>
      </c>
    </row>
    <row r="60" spans="1:80" x14ac:dyDescent="0.25">
      <c r="A60" t="str">
        <f t="shared" si="9"/>
        <v>NXI.GWW1</v>
      </c>
      <c r="B60" s="1" t="s">
        <v>150</v>
      </c>
      <c r="C60" s="1" t="s">
        <v>110</v>
      </c>
      <c r="D60" s="1" t="s">
        <v>110</v>
      </c>
      <c r="E60" s="17">
        <v>-1208.6499999999942</v>
      </c>
      <c r="F60" s="17">
        <v>-725.29000000000087</v>
      </c>
      <c r="G60" s="17">
        <v>-1018.7300000000032</v>
      </c>
      <c r="H60" s="17">
        <v>-509.86000000000058</v>
      </c>
      <c r="I60" s="17">
        <v>-532.70999999999913</v>
      </c>
      <c r="J60" s="17">
        <v>-616.94000000000233</v>
      </c>
      <c r="K60" s="17">
        <v>-253.46000000000095</v>
      </c>
      <c r="L60" s="17">
        <v>-706.62000000000262</v>
      </c>
      <c r="M60" s="17">
        <v>-970.32999999999447</v>
      </c>
      <c r="N60" s="17">
        <v>-1016.4599999999991</v>
      </c>
      <c r="O60" s="17">
        <v>-1171.25</v>
      </c>
      <c r="P60" s="17">
        <v>-1227.0200000000041</v>
      </c>
      <c r="Q60" s="20">
        <v>-60.42999999999995</v>
      </c>
      <c r="R60" s="20">
        <v>-36.269999999999982</v>
      </c>
      <c r="S60" s="20">
        <v>-50.930000000000064</v>
      </c>
      <c r="T60" s="20">
        <v>-25.490000000000009</v>
      </c>
      <c r="U60" s="20">
        <v>-26.639999999999986</v>
      </c>
      <c r="V60" s="20">
        <v>-30.850000000000023</v>
      </c>
      <c r="W60" s="20">
        <v>-12.680000000000007</v>
      </c>
      <c r="X60" s="20">
        <v>-35.330000000000041</v>
      </c>
      <c r="Y60" s="20">
        <v>-48.509999999999991</v>
      </c>
      <c r="Z60" s="20">
        <v>-50.829999999999927</v>
      </c>
      <c r="AA60" s="20">
        <v>-58.569999999999936</v>
      </c>
      <c r="AB60" s="20">
        <v>-61.349999999999909</v>
      </c>
      <c r="AC60" s="17">
        <v>-295.89000000000033</v>
      </c>
      <c r="AD60" s="17">
        <v>-175.86999999999989</v>
      </c>
      <c r="AE60" s="17">
        <v>-244.80000000000018</v>
      </c>
      <c r="AF60" s="17">
        <v>-121.32999999999993</v>
      </c>
      <c r="AG60" s="17">
        <v>-125.56999999999971</v>
      </c>
      <c r="AH60" s="17">
        <v>-143.99000000000024</v>
      </c>
      <c r="AI60" s="17">
        <v>-58.579999999999927</v>
      </c>
      <c r="AJ60" s="17">
        <v>-161.68000000000029</v>
      </c>
      <c r="AK60" s="17">
        <v>-219.75999999999931</v>
      </c>
      <c r="AL60" s="17">
        <v>-227.90999999999985</v>
      </c>
      <c r="AM60" s="17">
        <v>-259.88999999999942</v>
      </c>
      <c r="AN60" s="17">
        <v>-269.5</v>
      </c>
      <c r="AO60" s="20">
        <f t="shared" si="12"/>
        <v>-1564.9699999999943</v>
      </c>
      <c r="AP60" s="20">
        <f t="shared" si="10"/>
        <v>-937.43000000000075</v>
      </c>
      <c r="AQ60" s="20">
        <f t="shared" si="10"/>
        <v>-1314.4600000000034</v>
      </c>
      <c r="AR60" s="20">
        <f t="shared" si="10"/>
        <v>-656.68000000000052</v>
      </c>
      <c r="AS60" s="20">
        <f t="shared" si="10"/>
        <v>-684.91999999999882</v>
      </c>
      <c r="AT60" s="20">
        <f t="shared" si="10"/>
        <v>-791.78000000000259</v>
      </c>
      <c r="AU60" s="20">
        <f t="shared" si="10"/>
        <v>-324.72000000000088</v>
      </c>
      <c r="AV60" s="20">
        <f t="shared" si="10"/>
        <v>-903.63000000000295</v>
      </c>
      <c r="AW60" s="20">
        <f t="shared" si="10"/>
        <v>-1238.5999999999938</v>
      </c>
      <c r="AX60" s="20">
        <f t="shared" si="10"/>
        <v>-1295.1999999999989</v>
      </c>
      <c r="AY60" s="20">
        <f t="shared" si="10"/>
        <v>-1489.7099999999994</v>
      </c>
      <c r="AZ60" s="20">
        <f t="shared" si="10"/>
        <v>-1557.870000000004</v>
      </c>
      <c r="BA60" s="17">
        <v>-20.07</v>
      </c>
      <c r="BB60" s="17">
        <v>-12.04</v>
      </c>
      <c r="BC60" s="17">
        <v>-16.91</v>
      </c>
      <c r="BD60" s="17">
        <v>-8.4700000000000006</v>
      </c>
      <c r="BE60" s="17">
        <v>-8.84</v>
      </c>
      <c r="BF60" s="17">
        <v>-10.24</v>
      </c>
      <c r="BG60" s="17">
        <v>-4.21</v>
      </c>
      <c r="BH60" s="17">
        <v>-11.73</v>
      </c>
      <c r="BI60" s="17">
        <v>-16.11</v>
      </c>
      <c r="BJ60" s="17">
        <v>-16.88</v>
      </c>
      <c r="BK60" s="17">
        <v>-19.45</v>
      </c>
      <c r="BL60" s="17">
        <v>-20.37</v>
      </c>
      <c r="BM60" s="20">
        <f t="shared" si="13"/>
        <v>-1585.0399999999943</v>
      </c>
      <c r="BN60" s="20">
        <f t="shared" si="11"/>
        <v>-949.47000000000071</v>
      </c>
      <c r="BO60" s="20">
        <f t="shared" si="11"/>
        <v>-1331.3700000000035</v>
      </c>
      <c r="BP60" s="20">
        <f t="shared" si="11"/>
        <v>-665.15000000000055</v>
      </c>
      <c r="BQ60" s="20">
        <f t="shared" si="11"/>
        <v>-693.75999999999885</v>
      </c>
      <c r="BR60" s="20">
        <f t="shared" si="11"/>
        <v>-802.0200000000026</v>
      </c>
      <c r="BS60" s="20">
        <f t="shared" si="11"/>
        <v>-328.93000000000086</v>
      </c>
      <c r="BT60" s="20">
        <f t="shared" si="11"/>
        <v>-915.36000000000297</v>
      </c>
      <c r="BU60" s="20">
        <f t="shared" si="11"/>
        <v>-1254.7099999999937</v>
      </c>
      <c r="BV60" s="20">
        <f t="shared" si="11"/>
        <v>-1312.079999999999</v>
      </c>
      <c r="BW60" s="20">
        <f t="shared" si="11"/>
        <v>-1509.1599999999994</v>
      </c>
      <c r="BX60" s="20">
        <f t="shared" si="11"/>
        <v>-1578.2400000000039</v>
      </c>
      <c r="BY60" s="17">
        <f t="shared" si="3"/>
        <v>-9957.3200000000015</v>
      </c>
      <c r="BZ60" s="17">
        <f t="shared" si="4"/>
        <v>-497.87999999999982</v>
      </c>
      <c r="CA60" s="17">
        <f t="shared" si="5"/>
        <v>-2470.0899999999988</v>
      </c>
      <c r="CB60" s="17">
        <f t="shared" si="6"/>
        <v>-12925.289999999999</v>
      </c>
    </row>
    <row r="61" spans="1:80" x14ac:dyDescent="0.25">
      <c r="A61" t="str">
        <f t="shared" si="9"/>
        <v>EPDA.HAL1</v>
      </c>
      <c r="B61" s="1" t="s">
        <v>219</v>
      </c>
      <c r="C61" s="1" t="s">
        <v>112</v>
      </c>
      <c r="D61" s="1" t="s">
        <v>112</v>
      </c>
      <c r="E61" s="17">
        <v>0</v>
      </c>
      <c r="F61" s="17">
        <v>0</v>
      </c>
      <c r="G61" s="17">
        <v>0</v>
      </c>
      <c r="H61" s="17">
        <v>0</v>
      </c>
      <c r="I61" s="17">
        <v>0</v>
      </c>
      <c r="J61" s="17">
        <v>0</v>
      </c>
      <c r="K61" s="17">
        <v>0</v>
      </c>
      <c r="L61" s="17">
        <v>0</v>
      </c>
      <c r="M61" s="17">
        <v>0</v>
      </c>
      <c r="N61" s="17">
        <v>-2.0000000000000462E-2</v>
      </c>
      <c r="O61" s="17">
        <v>-207.57000000000698</v>
      </c>
      <c r="P61" s="17">
        <v>-288.38999999999942</v>
      </c>
      <c r="Q61" s="20">
        <v>0</v>
      </c>
      <c r="R61" s="20">
        <v>0</v>
      </c>
      <c r="S61" s="20">
        <v>0</v>
      </c>
      <c r="T61" s="20">
        <v>0</v>
      </c>
      <c r="U61" s="20">
        <v>0</v>
      </c>
      <c r="V61" s="20">
        <v>0</v>
      </c>
      <c r="W61" s="20">
        <v>0</v>
      </c>
      <c r="X61" s="20">
        <v>0</v>
      </c>
      <c r="Y61" s="20">
        <v>0</v>
      </c>
      <c r="Z61" s="20">
        <v>0</v>
      </c>
      <c r="AA61" s="20">
        <v>-10.380000000000109</v>
      </c>
      <c r="AB61" s="20">
        <v>-14.419999999999618</v>
      </c>
      <c r="AC61" s="17">
        <v>0</v>
      </c>
      <c r="AD61" s="17">
        <v>0</v>
      </c>
      <c r="AE61" s="17">
        <v>0</v>
      </c>
      <c r="AF61" s="17">
        <v>0</v>
      </c>
      <c r="AG61" s="17">
        <v>0</v>
      </c>
      <c r="AH61" s="17">
        <v>0</v>
      </c>
      <c r="AI61" s="17">
        <v>0</v>
      </c>
      <c r="AJ61" s="17">
        <v>0</v>
      </c>
      <c r="AK61" s="17">
        <v>0</v>
      </c>
      <c r="AL61" s="17">
        <v>0</v>
      </c>
      <c r="AM61" s="17">
        <v>-46.06000000000131</v>
      </c>
      <c r="AN61" s="17">
        <v>-63.340000000000146</v>
      </c>
      <c r="AO61" s="20">
        <f t="shared" si="12"/>
        <v>0</v>
      </c>
      <c r="AP61" s="20">
        <f t="shared" si="10"/>
        <v>0</v>
      </c>
      <c r="AQ61" s="20">
        <f t="shared" si="10"/>
        <v>0</v>
      </c>
      <c r="AR61" s="20">
        <f t="shared" si="10"/>
        <v>0</v>
      </c>
      <c r="AS61" s="20">
        <f t="shared" si="10"/>
        <v>0</v>
      </c>
      <c r="AT61" s="20">
        <f t="shared" si="10"/>
        <v>0</v>
      </c>
      <c r="AU61" s="20">
        <f t="shared" si="10"/>
        <v>0</v>
      </c>
      <c r="AV61" s="20">
        <f t="shared" si="10"/>
        <v>0</v>
      </c>
      <c r="AW61" s="20">
        <f t="shared" si="10"/>
        <v>0</v>
      </c>
      <c r="AX61" s="20">
        <f t="shared" si="10"/>
        <v>-2.0000000000000462E-2</v>
      </c>
      <c r="AY61" s="20">
        <f t="shared" si="10"/>
        <v>-264.0100000000084</v>
      </c>
      <c r="AZ61" s="20">
        <f t="shared" si="10"/>
        <v>-366.14999999999918</v>
      </c>
      <c r="BA61" s="17">
        <v>0</v>
      </c>
      <c r="BB61" s="17">
        <v>0</v>
      </c>
      <c r="BC61" s="17">
        <v>0</v>
      </c>
      <c r="BD61" s="17">
        <v>0</v>
      </c>
      <c r="BE61" s="17">
        <v>0</v>
      </c>
      <c r="BF61" s="17">
        <v>0</v>
      </c>
      <c r="BG61" s="17">
        <v>0</v>
      </c>
      <c r="BH61" s="17">
        <v>0</v>
      </c>
      <c r="BI61" s="17">
        <v>0</v>
      </c>
      <c r="BJ61" s="17">
        <v>0</v>
      </c>
      <c r="BK61" s="17">
        <v>-3.45</v>
      </c>
      <c r="BL61" s="17">
        <v>-4.79</v>
      </c>
      <c r="BM61" s="20">
        <f t="shared" si="13"/>
        <v>0</v>
      </c>
      <c r="BN61" s="20">
        <f t="shared" si="11"/>
        <v>0</v>
      </c>
      <c r="BO61" s="20">
        <f t="shared" si="11"/>
        <v>0</v>
      </c>
      <c r="BP61" s="20">
        <f t="shared" si="11"/>
        <v>0</v>
      </c>
      <c r="BQ61" s="20">
        <f t="shared" si="11"/>
        <v>0</v>
      </c>
      <c r="BR61" s="20">
        <f t="shared" si="11"/>
        <v>0</v>
      </c>
      <c r="BS61" s="20">
        <f t="shared" si="11"/>
        <v>0</v>
      </c>
      <c r="BT61" s="20">
        <f t="shared" si="11"/>
        <v>0</v>
      </c>
      <c r="BU61" s="20">
        <f t="shared" si="11"/>
        <v>0</v>
      </c>
      <c r="BV61" s="20">
        <f t="shared" si="11"/>
        <v>-2.0000000000000462E-2</v>
      </c>
      <c r="BW61" s="20">
        <f t="shared" si="11"/>
        <v>-267.46000000000839</v>
      </c>
      <c r="BX61" s="20">
        <f t="shared" si="11"/>
        <v>-370.9399999999992</v>
      </c>
      <c r="BY61" s="17">
        <f t="shared" si="3"/>
        <v>-495.98000000000638</v>
      </c>
      <c r="BZ61" s="17">
        <f t="shared" si="4"/>
        <v>-24.799999999999727</v>
      </c>
      <c r="CA61" s="17">
        <f t="shared" si="5"/>
        <v>-117.64000000000146</v>
      </c>
      <c r="CB61" s="17">
        <f t="shared" si="6"/>
        <v>-638.42000000000758</v>
      </c>
    </row>
    <row r="62" spans="1:80" x14ac:dyDescent="0.25">
      <c r="A62" t="str">
        <f t="shared" si="9"/>
        <v>MPLP.HRM</v>
      </c>
      <c r="B62" s="1" t="s">
        <v>113</v>
      </c>
      <c r="C62" s="1" t="s">
        <v>114</v>
      </c>
      <c r="D62" s="1" t="s">
        <v>114</v>
      </c>
      <c r="E62" s="17">
        <v>3399.179999999993</v>
      </c>
      <c r="F62" s="17">
        <v>3080.4599999999627</v>
      </c>
      <c r="G62" s="17">
        <v>4316.6900000000023</v>
      </c>
      <c r="H62" s="17">
        <v>3219.210000000021</v>
      </c>
      <c r="I62" s="17">
        <v>143.77000000000044</v>
      </c>
      <c r="J62" s="17">
        <v>2610.5599999999686</v>
      </c>
      <c r="K62" s="17">
        <v>6236.9400000000605</v>
      </c>
      <c r="L62" s="17">
        <v>4965.1699999999255</v>
      </c>
      <c r="M62" s="17">
        <v>10333.39000000013</v>
      </c>
      <c r="N62" s="17">
        <v>8124.9300000000512</v>
      </c>
      <c r="O62" s="17">
        <v>7170.5500000000466</v>
      </c>
      <c r="P62" s="17">
        <v>3927.5100000000093</v>
      </c>
      <c r="Q62" s="20">
        <v>169.95999999999913</v>
      </c>
      <c r="R62" s="20">
        <v>154.02000000000044</v>
      </c>
      <c r="S62" s="20">
        <v>215.84000000000015</v>
      </c>
      <c r="T62" s="20">
        <v>160.95999999999913</v>
      </c>
      <c r="U62" s="20">
        <v>7.1899999999999409</v>
      </c>
      <c r="V62" s="20">
        <v>130.52999999999884</v>
      </c>
      <c r="W62" s="20">
        <v>311.85000000000218</v>
      </c>
      <c r="X62" s="20">
        <v>248.25</v>
      </c>
      <c r="Y62" s="20">
        <v>516.66999999999825</v>
      </c>
      <c r="Z62" s="20">
        <v>406.25</v>
      </c>
      <c r="AA62" s="20">
        <v>358.53000000000247</v>
      </c>
      <c r="AB62" s="20">
        <v>196.36999999999898</v>
      </c>
      <c r="AC62" s="17">
        <v>832.13999999999942</v>
      </c>
      <c r="AD62" s="17">
        <v>746.94999999999709</v>
      </c>
      <c r="AE62" s="17">
        <v>1037.3000000000029</v>
      </c>
      <c r="AF62" s="17">
        <v>766.06999999999243</v>
      </c>
      <c r="AG62" s="17">
        <v>33.889999999999873</v>
      </c>
      <c r="AH62" s="17">
        <v>609.27000000000407</v>
      </c>
      <c r="AI62" s="17">
        <v>1441.5599999999977</v>
      </c>
      <c r="AJ62" s="17">
        <v>1136.0500000000029</v>
      </c>
      <c r="AK62" s="17">
        <v>2340.2399999999907</v>
      </c>
      <c r="AL62" s="17">
        <v>1821.7699999999895</v>
      </c>
      <c r="AM62" s="17">
        <v>1591.070000000007</v>
      </c>
      <c r="AN62" s="17">
        <v>862.61999999999534</v>
      </c>
      <c r="AO62" s="20">
        <f t="shared" si="12"/>
        <v>4401.2799999999916</v>
      </c>
      <c r="AP62" s="20">
        <f t="shared" si="10"/>
        <v>3981.4299999999603</v>
      </c>
      <c r="AQ62" s="20">
        <f t="shared" si="10"/>
        <v>5569.8300000000054</v>
      </c>
      <c r="AR62" s="20">
        <f t="shared" si="10"/>
        <v>4146.2400000000125</v>
      </c>
      <c r="AS62" s="20">
        <f t="shared" si="10"/>
        <v>184.85000000000025</v>
      </c>
      <c r="AT62" s="20">
        <f t="shared" si="10"/>
        <v>3350.3599999999715</v>
      </c>
      <c r="AU62" s="20">
        <f t="shared" si="10"/>
        <v>7990.3500000000604</v>
      </c>
      <c r="AV62" s="20">
        <f t="shared" si="10"/>
        <v>6349.4699999999284</v>
      </c>
      <c r="AW62" s="20">
        <f t="shared" si="10"/>
        <v>13190.300000000119</v>
      </c>
      <c r="AX62" s="20">
        <f t="shared" si="10"/>
        <v>10352.950000000041</v>
      </c>
      <c r="AY62" s="20">
        <f t="shared" si="10"/>
        <v>9120.150000000056</v>
      </c>
      <c r="AZ62" s="20">
        <f t="shared" si="10"/>
        <v>4986.5000000000036</v>
      </c>
      <c r="BA62" s="17">
        <v>56.44</v>
      </c>
      <c r="BB62" s="17">
        <v>51.14</v>
      </c>
      <c r="BC62" s="17">
        <v>71.67</v>
      </c>
      <c r="BD62" s="17">
        <v>53.45</v>
      </c>
      <c r="BE62" s="17">
        <v>2.39</v>
      </c>
      <c r="BF62" s="17">
        <v>43.34</v>
      </c>
      <c r="BG62" s="17">
        <v>103.55</v>
      </c>
      <c r="BH62" s="17">
        <v>82.44</v>
      </c>
      <c r="BI62" s="17">
        <v>171.56</v>
      </c>
      <c r="BJ62" s="17">
        <v>134.9</v>
      </c>
      <c r="BK62" s="17">
        <v>119.05</v>
      </c>
      <c r="BL62" s="17">
        <v>65.209999999999994</v>
      </c>
      <c r="BM62" s="20">
        <f t="shared" si="13"/>
        <v>4457.7199999999912</v>
      </c>
      <c r="BN62" s="20">
        <f t="shared" si="11"/>
        <v>4032.5699999999601</v>
      </c>
      <c r="BO62" s="20">
        <f t="shared" si="11"/>
        <v>5641.5000000000055</v>
      </c>
      <c r="BP62" s="20">
        <f t="shared" si="11"/>
        <v>4199.6900000000123</v>
      </c>
      <c r="BQ62" s="20">
        <f t="shared" si="11"/>
        <v>187.24000000000024</v>
      </c>
      <c r="BR62" s="20">
        <f t="shared" si="11"/>
        <v>3393.6999999999716</v>
      </c>
      <c r="BS62" s="20">
        <f t="shared" si="11"/>
        <v>8093.9000000000606</v>
      </c>
      <c r="BT62" s="20">
        <f t="shared" si="11"/>
        <v>6431.909999999928</v>
      </c>
      <c r="BU62" s="20">
        <f t="shared" si="11"/>
        <v>13361.860000000119</v>
      </c>
      <c r="BV62" s="20">
        <f t="shared" si="11"/>
        <v>10487.85000000004</v>
      </c>
      <c r="BW62" s="20">
        <f t="shared" si="11"/>
        <v>9239.2000000000553</v>
      </c>
      <c r="BX62" s="20">
        <f t="shared" si="11"/>
        <v>5051.7100000000037</v>
      </c>
      <c r="BY62" s="17">
        <f t="shared" si="3"/>
        <v>57528.360000000175</v>
      </c>
      <c r="BZ62" s="17">
        <f t="shared" si="4"/>
        <v>2876.4199999999996</v>
      </c>
      <c r="CA62" s="17">
        <f t="shared" si="5"/>
        <v>14174.069999999976</v>
      </c>
      <c r="CB62" s="17">
        <f t="shared" si="6"/>
        <v>74578.850000000151</v>
      </c>
    </row>
    <row r="63" spans="1:80" x14ac:dyDescent="0.25">
      <c r="A63" t="str">
        <f t="shared" si="9"/>
        <v>TAU.HSH</v>
      </c>
      <c r="B63" s="1" t="s">
        <v>31</v>
      </c>
      <c r="C63" s="1" t="s">
        <v>115</v>
      </c>
      <c r="D63" s="1" t="s">
        <v>115</v>
      </c>
      <c r="E63" s="17">
        <v>-303.14000000000033</v>
      </c>
      <c r="F63" s="17">
        <v>-157</v>
      </c>
      <c r="G63" s="17">
        <v>-207.42000000000007</v>
      </c>
      <c r="H63" s="17">
        <v>-178.06999999999971</v>
      </c>
      <c r="I63" s="17">
        <v>-177.61999999999989</v>
      </c>
      <c r="J63" s="17">
        <v>-341.35999999999967</v>
      </c>
      <c r="K63" s="17">
        <v>-441.06999999999971</v>
      </c>
      <c r="L63" s="17">
        <v>-373.32000000000062</v>
      </c>
      <c r="M63" s="17">
        <v>-542.03999999999905</v>
      </c>
      <c r="N63" s="17">
        <v>-351.80999999999904</v>
      </c>
      <c r="O63" s="17">
        <v>-233.84000000000015</v>
      </c>
      <c r="P63" s="17">
        <v>-257.38999999999987</v>
      </c>
      <c r="Q63" s="20">
        <v>-15.159999999999997</v>
      </c>
      <c r="R63" s="20">
        <v>-7.8500000000000014</v>
      </c>
      <c r="S63" s="20">
        <v>-10.369999999999997</v>
      </c>
      <c r="T63" s="20">
        <v>-8.9</v>
      </c>
      <c r="U63" s="20">
        <v>-8.8800000000000008</v>
      </c>
      <c r="V63" s="20">
        <v>-17.07</v>
      </c>
      <c r="W63" s="20">
        <v>-22.049999999999997</v>
      </c>
      <c r="X63" s="20">
        <v>-18.660000000000025</v>
      </c>
      <c r="Y63" s="20">
        <v>-27.110000000000014</v>
      </c>
      <c r="Z63" s="20">
        <v>-17.590000000000003</v>
      </c>
      <c r="AA63" s="20">
        <v>-11.690000000000012</v>
      </c>
      <c r="AB63" s="20">
        <v>-12.870000000000005</v>
      </c>
      <c r="AC63" s="17">
        <v>-74.20999999999998</v>
      </c>
      <c r="AD63" s="17">
        <v>-38.070000000000022</v>
      </c>
      <c r="AE63" s="17">
        <v>-49.840000000000032</v>
      </c>
      <c r="AF63" s="17">
        <v>-42.37</v>
      </c>
      <c r="AG63" s="17">
        <v>-41.870000000000005</v>
      </c>
      <c r="AH63" s="17">
        <v>-79.67</v>
      </c>
      <c r="AI63" s="17">
        <v>-101.94</v>
      </c>
      <c r="AJ63" s="17">
        <v>-85.420000000000073</v>
      </c>
      <c r="AK63" s="17">
        <v>-122.76000000000022</v>
      </c>
      <c r="AL63" s="17">
        <v>-78.889999999999986</v>
      </c>
      <c r="AM63" s="17">
        <v>-51.889999999999986</v>
      </c>
      <c r="AN63" s="17">
        <v>-56.529999999999973</v>
      </c>
      <c r="AO63" s="20">
        <f t="shared" si="12"/>
        <v>-392.51000000000028</v>
      </c>
      <c r="AP63" s="20">
        <f t="shared" si="10"/>
        <v>-202.92000000000002</v>
      </c>
      <c r="AQ63" s="20">
        <f t="shared" si="10"/>
        <v>-267.63000000000011</v>
      </c>
      <c r="AR63" s="20">
        <f t="shared" si="10"/>
        <v>-229.33999999999972</v>
      </c>
      <c r="AS63" s="20">
        <f t="shared" si="10"/>
        <v>-228.36999999999989</v>
      </c>
      <c r="AT63" s="20">
        <f t="shared" si="10"/>
        <v>-438.09999999999968</v>
      </c>
      <c r="AU63" s="20">
        <f t="shared" si="10"/>
        <v>-565.05999999999972</v>
      </c>
      <c r="AV63" s="20">
        <f t="shared" si="10"/>
        <v>-477.40000000000072</v>
      </c>
      <c r="AW63" s="20">
        <f t="shared" si="10"/>
        <v>-691.90999999999929</v>
      </c>
      <c r="AX63" s="20">
        <f t="shared" si="10"/>
        <v>-448.28999999999905</v>
      </c>
      <c r="AY63" s="20">
        <f t="shared" si="10"/>
        <v>-297.42000000000013</v>
      </c>
      <c r="AZ63" s="20">
        <f t="shared" si="10"/>
        <v>-326.78999999999985</v>
      </c>
      <c r="BA63" s="17">
        <v>-5.03</v>
      </c>
      <c r="BB63" s="17">
        <v>-2.61</v>
      </c>
      <c r="BC63" s="17">
        <v>-3.44</v>
      </c>
      <c r="BD63" s="17">
        <v>-2.96</v>
      </c>
      <c r="BE63" s="17">
        <v>-2.95</v>
      </c>
      <c r="BF63" s="17">
        <v>-5.67</v>
      </c>
      <c r="BG63" s="17">
        <v>-7.32</v>
      </c>
      <c r="BH63" s="17">
        <v>-6.2</v>
      </c>
      <c r="BI63" s="17">
        <v>-9</v>
      </c>
      <c r="BJ63" s="17">
        <v>-5.84</v>
      </c>
      <c r="BK63" s="17">
        <v>-3.88</v>
      </c>
      <c r="BL63" s="17">
        <v>-4.2699999999999996</v>
      </c>
      <c r="BM63" s="20">
        <f t="shared" si="13"/>
        <v>-397.54000000000025</v>
      </c>
      <c r="BN63" s="20">
        <f t="shared" si="11"/>
        <v>-205.53000000000003</v>
      </c>
      <c r="BO63" s="20">
        <f t="shared" si="11"/>
        <v>-271.07000000000011</v>
      </c>
      <c r="BP63" s="20">
        <f t="shared" si="11"/>
        <v>-232.29999999999973</v>
      </c>
      <c r="BQ63" s="20">
        <f t="shared" si="11"/>
        <v>-231.31999999999988</v>
      </c>
      <c r="BR63" s="20">
        <f t="shared" si="11"/>
        <v>-443.7699999999997</v>
      </c>
      <c r="BS63" s="20">
        <f t="shared" si="11"/>
        <v>-572.37999999999977</v>
      </c>
      <c r="BT63" s="20">
        <f t="shared" si="11"/>
        <v>-483.6000000000007</v>
      </c>
      <c r="BU63" s="20">
        <f t="shared" si="11"/>
        <v>-700.90999999999929</v>
      </c>
      <c r="BV63" s="20">
        <f t="shared" si="11"/>
        <v>-454.12999999999903</v>
      </c>
      <c r="BW63" s="20">
        <f t="shared" si="11"/>
        <v>-301.30000000000013</v>
      </c>
      <c r="BX63" s="20">
        <f t="shared" si="11"/>
        <v>-331.05999999999983</v>
      </c>
      <c r="BY63" s="17">
        <f t="shared" si="3"/>
        <v>-3564.0799999999981</v>
      </c>
      <c r="BZ63" s="17">
        <f t="shared" si="4"/>
        <v>-178.20000000000005</v>
      </c>
      <c r="CA63" s="17">
        <f t="shared" si="5"/>
        <v>-882.63000000000045</v>
      </c>
      <c r="CB63" s="17">
        <f t="shared" si="6"/>
        <v>-4624.909999999998</v>
      </c>
    </row>
    <row r="64" spans="1:80" x14ac:dyDescent="0.25">
      <c r="A64" t="str">
        <f t="shared" si="9"/>
        <v>VQW.IEW1</v>
      </c>
      <c r="B64" s="1" t="s">
        <v>29</v>
      </c>
      <c r="C64" s="1" t="s">
        <v>116</v>
      </c>
      <c r="D64" s="1" t="s">
        <v>116</v>
      </c>
      <c r="E64" s="17">
        <v>-1570.4699999999939</v>
      </c>
      <c r="F64" s="17">
        <v>-1088.8399999999965</v>
      </c>
      <c r="G64" s="17">
        <v>-1318.5500000000029</v>
      </c>
      <c r="H64" s="17">
        <v>-623.18000000000029</v>
      </c>
      <c r="I64" s="17">
        <v>-776.79000000000087</v>
      </c>
      <c r="J64" s="17">
        <v>-862.5099999999984</v>
      </c>
      <c r="K64" s="17">
        <v>-579.25</v>
      </c>
      <c r="L64" s="17">
        <v>-1039.7900000000009</v>
      </c>
      <c r="M64" s="17">
        <v>-1096.8800000000047</v>
      </c>
      <c r="N64" s="17">
        <v>-1165.6099999999933</v>
      </c>
      <c r="O64" s="17">
        <v>-2006.5800000000017</v>
      </c>
      <c r="P64" s="17">
        <v>-1565.3399999999965</v>
      </c>
      <c r="Q64" s="20">
        <v>-78.529999999999973</v>
      </c>
      <c r="R64" s="20">
        <v>-54.450000000000045</v>
      </c>
      <c r="S64" s="20">
        <v>-65.919999999999959</v>
      </c>
      <c r="T64" s="20">
        <v>-31.160000000000025</v>
      </c>
      <c r="U64" s="20">
        <v>-38.840000000000032</v>
      </c>
      <c r="V64" s="20">
        <v>-43.129999999999995</v>
      </c>
      <c r="W64" s="20">
        <v>-28.960000000000036</v>
      </c>
      <c r="X64" s="20">
        <v>-51.990000000000009</v>
      </c>
      <c r="Y64" s="20">
        <v>-54.839999999999918</v>
      </c>
      <c r="Z64" s="20">
        <v>-58.279999999999973</v>
      </c>
      <c r="AA64" s="20">
        <v>-100.33000000000015</v>
      </c>
      <c r="AB64" s="20">
        <v>-78.259999999999991</v>
      </c>
      <c r="AC64" s="17">
        <v>-384.46999999999935</v>
      </c>
      <c r="AD64" s="17">
        <v>-264.02</v>
      </c>
      <c r="AE64" s="17">
        <v>-316.85000000000036</v>
      </c>
      <c r="AF64" s="17">
        <v>-148.29000000000042</v>
      </c>
      <c r="AG64" s="17">
        <v>-183.11000000000013</v>
      </c>
      <c r="AH64" s="17">
        <v>-201.29999999999973</v>
      </c>
      <c r="AI64" s="17">
        <v>-133.8900000000001</v>
      </c>
      <c r="AJ64" s="17">
        <v>-237.90999999999985</v>
      </c>
      <c r="AK64" s="17">
        <v>-248.40999999999985</v>
      </c>
      <c r="AL64" s="17">
        <v>-261.34999999999945</v>
      </c>
      <c r="AM64" s="17">
        <v>-445.2400000000016</v>
      </c>
      <c r="AN64" s="17">
        <v>-343.80000000000018</v>
      </c>
      <c r="AO64" s="20">
        <f t="shared" si="12"/>
        <v>-2033.4699999999932</v>
      </c>
      <c r="AP64" s="20">
        <f t="shared" si="10"/>
        <v>-1407.3099999999965</v>
      </c>
      <c r="AQ64" s="20">
        <f t="shared" si="10"/>
        <v>-1701.3200000000033</v>
      </c>
      <c r="AR64" s="20">
        <f t="shared" si="10"/>
        <v>-802.63000000000079</v>
      </c>
      <c r="AS64" s="20">
        <f t="shared" si="10"/>
        <v>-998.74000000000103</v>
      </c>
      <c r="AT64" s="20">
        <f t="shared" si="10"/>
        <v>-1106.9399999999982</v>
      </c>
      <c r="AU64" s="20">
        <f t="shared" si="10"/>
        <v>-742.10000000000014</v>
      </c>
      <c r="AV64" s="20">
        <f t="shared" si="10"/>
        <v>-1329.6900000000007</v>
      </c>
      <c r="AW64" s="20">
        <f t="shared" si="10"/>
        <v>-1400.1300000000044</v>
      </c>
      <c r="AX64" s="20">
        <f t="shared" si="10"/>
        <v>-1485.2399999999927</v>
      </c>
      <c r="AY64" s="20">
        <f t="shared" si="10"/>
        <v>-2552.1500000000033</v>
      </c>
      <c r="AZ64" s="20">
        <f t="shared" si="10"/>
        <v>-1987.3999999999967</v>
      </c>
      <c r="BA64" s="17">
        <v>-26.07</v>
      </c>
      <c r="BB64" s="17">
        <v>-18.079999999999998</v>
      </c>
      <c r="BC64" s="17">
        <v>-21.89</v>
      </c>
      <c r="BD64" s="17">
        <v>-10.35</v>
      </c>
      <c r="BE64" s="17">
        <v>-12.9</v>
      </c>
      <c r="BF64" s="17">
        <v>-14.32</v>
      </c>
      <c r="BG64" s="17">
        <v>-9.6199999999999992</v>
      </c>
      <c r="BH64" s="17">
        <v>-17.260000000000002</v>
      </c>
      <c r="BI64" s="17">
        <v>-18.21</v>
      </c>
      <c r="BJ64" s="17">
        <v>-19.350000000000001</v>
      </c>
      <c r="BK64" s="17">
        <v>-33.31</v>
      </c>
      <c r="BL64" s="17">
        <v>-25.99</v>
      </c>
      <c r="BM64" s="20">
        <f t="shared" si="13"/>
        <v>-2059.5399999999931</v>
      </c>
      <c r="BN64" s="20">
        <f t="shared" si="11"/>
        <v>-1425.3899999999965</v>
      </c>
      <c r="BO64" s="20">
        <f t="shared" si="11"/>
        <v>-1723.2100000000034</v>
      </c>
      <c r="BP64" s="20">
        <f t="shared" si="11"/>
        <v>-812.98000000000081</v>
      </c>
      <c r="BQ64" s="20">
        <f t="shared" si="11"/>
        <v>-1011.640000000001</v>
      </c>
      <c r="BR64" s="20">
        <f t="shared" si="11"/>
        <v>-1121.2599999999982</v>
      </c>
      <c r="BS64" s="20">
        <f t="shared" si="11"/>
        <v>-751.72000000000014</v>
      </c>
      <c r="BT64" s="20">
        <f t="shared" si="11"/>
        <v>-1346.9500000000007</v>
      </c>
      <c r="BU64" s="20">
        <f t="shared" si="11"/>
        <v>-1418.3400000000045</v>
      </c>
      <c r="BV64" s="20">
        <f t="shared" si="11"/>
        <v>-1504.5899999999926</v>
      </c>
      <c r="BW64" s="20">
        <f t="shared" si="11"/>
        <v>-2585.4600000000032</v>
      </c>
      <c r="BX64" s="20">
        <f t="shared" si="11"/>
        <v>-2013.3899999999967</v>
      </c>
      <c r="BY64" s="17">
        <f t="shared" si="3"/>
        <v>-13693.78999999999</v>
      </c>
      <c r="BZ64" s="17">
        <f t="shared" si="4"/>
        <v>-684.69</v>
      </c>
      <c r="CA64" s="17">
        <f t="shared" si="5"/>
        <v>-3395.9900000000011</v>
      </c>
      <c r="CB64" s="17">
        <f t="shared" si="6"/>
        <v>-17774.46999999999</v>
      </c>
    </row>
    <row r="65" spans="1:80" x14ac:dyDescent="0.25">
      <c r="A65" t="str">
        <f t="shared" si="9"/>
        <v>VQW.IEW2</v>
      </c>
      <c r="B65" s="1" t="s">
        <v>29</v>
      </c>
      <c r="C65" s="1" t="s">
        <v>117</v>
      </c>
      <c r="D65" s="1" t="s">
        <v>117</v>
      </c>
      <c r="E65" s="17">
        <v>-1714.0200000000041</v>
      </c>
      <c r="F65" s="17">
        <v>-1169.239999999998</v>
      </c>
      <c r="G65" s="17">
        <v>-1432.7799999999988</v>
      </c>
      <c r="H65" s="17">
        <v>-606.71999999999753</v>
      </c>
      <c r="I65" s="17">
        <v>-752.38999999999942</v>
      </c>
      <c r="J65" s="17">
        <v>-738.76000000000204</v>
      </c>
      <c r="K65" s="17">
        <v>-535.55000000000018</v>
      </c>
      <c r="L65" s="17">
        <v>-984.13000000000102</v>
      </c>
      <c r="M65" s="17">
        <v>-1035.1200000000026</v>
      </c>
      <c r="N65" s="17">
        <v>-1203.5000000000036</v>
      </c>
      <c r="O65" s="17">
        <v>-2124.9599999999991</v>
      </c>
      <c r="P65" s="17">
        <v>-1712.7600000000057</v>
      </c>
      <c r="Q65" s="20">
        <v>-85.700000000000045</v>
      </c>
      <c r="R65" s="20">
        <v>-58.470000000000027</v>
      </c>
      <c r="S65" s="20">
        <v>-71.6400000000001</v>
      </c>
      <c r="T65" s="20">
        <v>-30.330000000000041</v>
      </c>
      <c r="U65" s="20">
        <v>-37.620000000000005</v>
      </c>
      <c r="V65" s="20">
        <v>-36.939999999999941</v>
      </c>
      <c r="W65" s="20">
        <v>-26.779999999999973</v>
      </c>
      <c r="X65" s="20">
        <v>-49.210000000000036</v>
      </c>
      <c r="Y65" s="20">
        <v>-51.75</v>
      </c>
      <c r="Z65" s="20">
        <v>-60.180000000000064</v>
      </c>
      <c r="AA65" s="20">
        <v>-106.23999999999978</v>
      </c>
      <c r="AB65" s="20">
        <v>-85.629999999999882</v>
      </c>
      <c r="AC65" s="17">
        <v>-419.59999999999945</v>
      </c>
      <c r="AD65" s="17">
        <v>-283.52000000000044</v>
      </c>
      <c r="AE65" s="17">
        <v>-344.29999999999927</v>
      </c>
      <c r="AF65" s="17">
        <v>-144.38000000000011</v>
      </c>
      <c r="AG65" s="17">
        <v>-177.35000000000036</v>
      </c>
      <c r="AH65" s="17">
        <v>-172.42000000000007</v>
      </c>
      <c r="AI65" s="17">
        <v>-123.77999999999997</v>
      </c>
      <c r="AJ65" s="17">
        <v>-225.17000000000007</v>
      </c>
      <c r="AK65" s="17">
        <v>-234.43000000000029</v>
      </c>
      <c r="AL65" s="17">
        <v>-269.84000000000015</v>
      </c>
      <c r="AM65" s="17">
        <v>-471.51000000000022</v>
      </c>
      <c r="AN65" s="17">
        <v>-376.1899999999996</v>
      </c>
      <c r="AO65" s="20">
        <f t="shared" si="12"/>
        <v>-2219.3200000000033</v>
      </c>
      <c r="AP65" s="20">
        <f t="shared" si="10"/>
        <v>-1511.2299999999984</v>
      </c>
      <c r="AQ65" s="20">
        <f t="shared" si="10"/>
        <v>-1848.7199999999982</v>
      </c>
      <c r="AR65" s="20">
        <f t="shared" si="10"/>
        <v>-781.42999999999768</v>
      </c>
      <c r="AS65" s="20">
        <f t="shared" si="10"/>
        <v>-967.35999999999979</v>
      </c>
      <c r="AT65" s="20">
        <f t="shared" si="10"/>
        <v>-948.12000000000205</v>
      </c>
      <c r="AU65" s="20">
        <f t="shared" si="10"/>
        <v>-686.11000000000013</v>
      </c>
      <c r="AV65" s="20">
        <f t="shared" si="10"/>
        <v>-1258.5100000000011</v>
      </c>
      <c r="AW65" s="20">
        <f t="shared" si="10"/>
        <v>-1321.3000000000029</v>
      </c>
      <c r="AX65" s="20">
        <f t="shared" si="10"/>
        <v>-1533.5200000000038</v>
      </c>
      <c r="AY65" s="20">
        <f t="shared" si="10"/>
        <v>-2702.7099999999991</v>
      </c>
      <c r="AZ65" s="20">
        <f t="shared" si="10"/>
        <v>-2174.5800000000054</v>
      </c>
      <c r="BA65" s="17">
        <v>-28.46</v>
      </c>
      <c r="BB65" s="17">
        <v>-19.41</v>
      </c>
      <c r="BC65" s="17">
        <v>-23.79</v>
      </c>
      <c r="BD65" s="17">
        <v>-10.07</v>
      </c>
      <c r="BE65" s="17">
        <v>-12.49</v>
      </c>
      <c r="BF65" s="17">
        <v>-12.27</v>
      </c>
      <c r="BG65" s="17">
        <v>-8.89</v>
      </c>
      <c r="BH65" s="17">
        <v>-16.34</v>
      </c>
      <c r="BI65" s="17">
        <v>-17.190000000000001</v>
      </c>
      <c r="BJ65" s="17">
        <v>-19.98</v>
      </c>
      <c r="BK65" s="17">
        <v>-35.28</v>
      </c>
      <c r="BL65" s="17">
        <v>-28.44</v>
      </c>
      <c r="BM65" s="20">
        <f t="shared" si="13"/>
        <v>-2247.7800000000034</v>
      </c>
      <c r="BN65" s="20">
        <f t="shared" si="11"/>
        <v>-1530.6399999999985</v>
      </c>
      <c r="BO65" s="20">
        <f t="shared" si="11"/>
        <v>-1872.5099999999982</v>
      </c>
      <c r="BP65" s="20">
        <f t="shared" si="11"/>
        <v>-791.49999999999773</v>
      </c>
      <c r="BQ65" s="20">
        <f t="shared" si="11"/>
        <v>-979.8499999999998</v>
      </c>
      <c r="BR65" s="20">
        <f t="shared" si="11"/>
        <v>-960.39000000000203</v>
      </c>
      <c r="BS65" s="20">
        <f t="shared" si="11"/>
        <v>-695.00000000000011</v>
      </c>
      <c r="BT65" s="20">
        <f t="shared" si="11"/>
        <v>-1274.850000000001</v>
      </c>
      <c r="BU65" s="20">
        <f t="shared" si="11"/>
        <v>-1338.490000000003</v>
      </c>
      <c r="BV65" s="20">
        <f t="shared" si="11"/>
        <v>-1553.5000000000039</v>
      </c>
      <c r="BW65" s="20">
        <f t="shared" si="11"/>
        <v>-2737.9899999999993</v>
      </c>
      <c r="BX65" s="20">
        <f t="shared" si="11"/>
        <v>-2203.0200000000054</v>
      </c>
      <c r="BY65" s="17">
        <f t="shared" si="3"/>
        <v>-14009.930000000011</v>
      </c>
      <c r="BZ65" s="17">
        <f t="shared" si="4"/>
        <v>-700.4899999999999</v>
      </c>
      <c r="CA65" s="17">
        <f t="shared" si="5"/>
        <v>-3475.1</v>
      </c>
      <c r="CB65" s="17">
        <f t="shared" si="6"/>
        <v>-18185.520000000011</v>
      </c>
    </row>
    <row r="66" spans="1:80" x14ac:dyDescent="0.25">
      <c r="A66" t="str">
        <f t="shared" si="9"/>
        <v>TAU.INT</v>
      </c>
      <c r="B66" s="1" t="s">
        <v>31</v>
      </c>
      <c r="C66" s="1" t="s">
        <v>118</v>
      </c>
      <c r="D66" s="1" t="s">
        <v>118</v>
      </c>
      <c r="E66" s="17">
        <v>-233.15999999999985</v>
      </c>
      <c r="F66" s="17">
        <v>-88.260000000000218</v>
      </c>
      <c r="G66" s="17">
        <v>-109.31999999999925</v>
      </c>
      <c r="H66" s="17">
        <v>-42.980000000000018</v>
      </c>
      <c r="I66" s="17">
        <v>-5.7599999999999909</v>
      </c>
      <c r="J66" s="17">
        <v>-5.6999999999999886</v>
      </c>
      <c r="K66" s="17">
        <v>-139.10000000000036</v>
      </c>
      <c r="L66" s="17">
        <v>-110.71000000000095</v>
      </c>
      <c r="M66" s="17">
        <v>-83.539999999999964</v>
      </c>
      <c r="N66" s="17">
        <v>-77.660000000000309</v>
      </c>
      <c r="O66" s="17">
        <v>-123.47999999999956</v>
      </c>
      <c r="P66" s="17">
        <v>-107.84999999999945</v>
      </c>
      <c r="Q66" s="20">
        <v>-11.649999999999977</v>
      </c>
      <c r="R66" s="20">
        <v>-4.4099999999999966</v>
      </c>
      <c r="S66" s="20">
        <v>-5.4699999999999989</v>
      </c>
      <c r="T66" s="20">
        <v>-2.1499999999999915</v>
      </c>
      <c r="U66" s="20">
        <v>-0.28999999999999915</v>
      </c>
      <c r="V66" s="20">
        <v>-0.28999999999999915</v>
      </c>
      <c r="W66" s="20">
        <v>-6.960000000000008</v>
      </c>
      <c r="X66" s="20">
        <v>-5.5300000000000011</v>
      </c>
      <c r="Y66" s="20">
        <v>-4.1800000000000068</v>
      </c>
      <c r="Z66" s="20">
        <v>-3.8799999999999955</v>
      </c>
      <c r="AA66" s="20">
        <v>-6.1800000000000068</v>
      </c>
      <c r="AB66" s="20">
        <v>-5.4000000000000057</v>
      </c>
      <c r="AC66" s="17">
        <v>-57.079999999999927</v>
      </c>
      <c r="AD66" s="17">
        <v>-21.399999999999977</v>
      </c>
      <c r="AE66" s="17">
        <v>-26.269999999999982</v>
      </c>
      <c r="AF66" s="17">
        <v>-10.21999999999997</v>
      </c>
      <c r="AG66" s="17">
        <v>-1.3599999999999994</v>
      </c>
      <c r="AH66" s="17">
        <v>-1.3299999999999983</v>
      </c>
      <c r="AI66" s="17">
        <v>-32.149999999999864</v>
      </c>
      <c r="AJ66" s="17">
        <v>-25.330000000000155</v>
      </c>
      <c r="AK66" s="17">
        <v>-18.919999999999959</v>
      </c>
      <c r="AL66" s="17">
        <v>-17.410000000000082</v>
      </c>
      <c r="AM66" s="17">
        <v>-27.400000000000091</v>
      </c>
      <c r="AN66" s="17">
        <v>-23.680000000000064</v>
      </c>
      <c r="AO66" s="20">
        <f t="shared" si="12"/>
        <v>-301.88999999999976</v>
      </c>
      <c r="AP66" s="20">
        <f t="shared" si="10"/>
        <v>-114.07000000000019</v>
      </c>
      <c r="AQ66" s="20">
        <f t="shared" si="10"/>
        <v>-141.05999999999923</v>
      </c>
      <c r="AR66" s="20">
        <f t="shared" si="10"/>
        <v>-55.34999999999998</v>
      </c>
      <c r="AS66" s="20">
        <f t="shared" si="10"/>
        <v>-7.4099999999999895</v>
      </c>
      <c r="AT66" s="20">
        <f t="shared" si="10"/>
        <v>-7.3199999999999861</v>
      </c>
      <c r="AU66" s="20">
        <f t="shared" si="10"/>
        <v>-178.21000000000024</v>
      </c>
      <c r="AV66" s="20">
        <f t="shared" si="10"/>
        <v>-141.5700000000011</v>
      </c>
      <c r="AW66" s="20">
        <f t="shared" si="10"/>
        <v>-106.63999999999993</v>
      </c>
      <c r="AX66" s="20">
        <f t="shared" si="10"/>
        <v>-98.950000000000387</v>
      </c>
      <c r="AY66" s="20">
        <f t="shared" si="10"/>
        <v>-157.05999999999966</v>
      </c>
      <c r="AZ66" s="20">
        <f t="shared" si="10"/>
        <v>-136.92999999999952</v>
      </c>
      <c r="BA66" s="17">
        <v>-3.87</v>
      </c>
      <c r="BB66" s="17">
        <v>-1.47</v>
      </c>
      <c r="BC66" s="17">
        <v>-1.82</v>
      </c>
      <c r="BD66" s="17">
        <v>-0.71</v>
      </c>
      <c r="BE66" s="17">
        <v>-0.1</v>
      </c>
      <c r="BF66" s="17">
        <v>-0.09</v>
      </c>
      <c r="BG66" s="17">
        <v>-2.31</v>
      </c>
      <c r="BH66" s="17">
        <v>-1.84</v>
      </c>
      <c r="BI66" s="17">
        <v>-1.39</v>
      </c>
      <c r="BJ66" s="17">
        <v>-1.29</v>
      </c>
      <c r="BK66" s="17">
        <v>-2.0499999999999998</v>
      </c>
      <c r="BL66" s="17">
        <v>-1.79</v>
      </c>
      <c r="BM66" s="20">
        <f t="shared" si="13"/>
        <v>-305.75999999999976</v>
      </c>
      <c r="BN66" s="20">
        <f t="shared" si="11"/>
        <v>-115.54000000000019</v>
      </c>
      <c r="BO66" s="20">
        <f t="shared" si="11"/>
        <v>-142.87999999999923</v>
      </c>
      <c r="BP66" s="20">
        <f t="shared" si="11"/>
        <v>-56.059999999999981</v>
      </c>
      <c r="BQ66" s="20">
        <f t="shared" si="11"/>
        <v>-7.5099999999999891</v>
      </c>
      <c r="BR66" s="20">
        <f t="shared" si="11"/>
        <v>-7.4099999999999859</v>
      </c>
      <c r="BS66" s="20">
        <f t="shared" si="11"/>
        <v>-180.52000000000024</v>
      </c>
      <c r="BT66" s="20">
        <f t="shared" si="11"/>
        <v>-143.41000000000111</v>
      </c>
      <c r="BU66" s="20">
        <f t="shared" si="11"/>
        <v>-108.02999999999993</v>
      </c>
      <c r="BV66" s="20">
        <f t="shared" si="11"/>
        <v>-100.24000000000039</v>
      </c>
      <c r="BW66" s="20">
        <f t="shared" si="11"/>
        <v>-159.10999999999967</v>
      </c>
      <c r="BX66" s="20">
        <f t="shared" si="11"/>
        <v>-138.71999999999952</v>
      </c>
      <c r="BY66" s="17">
        <f t="shared" si="3"/>
        <v>-1127.52</v>
      </c>
      <c r="BZ66" s="17">
        <f t="shared" si="4"/>
        <v>-56.389999999999986</v>
      </c>
      <c r="CA66" s="17">
        <f t="shared" si="5"/>
        <v>-281.28000000000009</v>
      </c>
      <c r="CB66" s="17">
        <f t="shared" si="6"/>
        <v>-1465.19</v>
      </c>
    </row>
    <row r="67" spans="1:80" x14ac:dyDescent="0.25">
      <c r="A67" t="str">
        <f t="shared" si="9"/>
        <v>ESSO.IOR1</v>
      </c>
      <c r="B67" s="1" t="s">
        <v>119</v>
      </c>
      <c r="C67" s="1" t="s">
        <v>120</v>
      </c>
      <c r="D67" s="1" t="s">
        <v>120</v>
      </c>
      <c r="E67" s="17">
        <v>-9789.8399999999965</v>
      </c>
      <c r="F67" s="17">
        <v>-4028.2200000000012</v>
      </c>
      <c r="G67" s="17">
        <v>-4311.4000000000015</v>
      </c>
      <c r="H67" s="17">
        <v>-2193.8999999999978</v>
      </c>
      <c r="I67" s="17">
        <v>-2696.5099999999948</v>
      </c>
      <c r="J67" s="17">
        <v>-4514.5199999999968</v>
      </c>
      <c r="K67" s="17">
        <v>-4754.8600000000006</v>
      </c>
      <c r="L67" s="17">
        <v>-4136.3099999999977</v>
      </c>
      <c r="M67" s="17">
        <v>-12218.159999999989</v>
      </c>
      <c r="N67" s="17">
        <v>-11486.229999999981</v>
      </c>
      <c r="O67" s="17">
        <v>-8674.0899999999965</v>
      </c>
      <c r="P67" s="17">
        <v>-5764.4599999999919</v>
      </c>
      <c r="Q67" s="20">
        <v>-489.48999999999978</v>
      </c>
      <c r="R67" s="20">
        <v>-201.41000000000031</v>
      </c>
      <c r="S67" s="20">
        <v>-215.57000000000016</v>
      </c>
      <c r="T67" s="20">
        <v>-109.69000000000005</v>
      </c>
      <c r="U67" s="20">
        <v>-134.82999999999993</v>
      </c>
      <c r="V67" s="20">
        <v>-225.72000000000025</v>
      </c>
      <c r="W67" s="20">
        <v>-237.74000000000024</v>
      </c>
      <c r="X67" s="20">
        <v>-206.81999999999994</v>
      </c>
      <c r="Y67" s="20">
        <v>-610.90999999999985</v>
      </c>
      <c r="Z67" s="20">
        <v>-574.3100000000004</v>
      </c>
      <c r="AA67" s="20">
        <v>-433.70000000000027</v>
      </c>
      <c r="AB67" s="20">
        <v>-288.23</v>
      </c>
      <c r="AC67" s="17">
        <v>-2396.619999999999</v>
      </c>
      <c r="AD67" s="17">
        <v>-976.75</v>
      </c>
      <c r="AE67" s="17">
        <v>-1036.0199999999986</v>
      </c>
      <c r="AF67" s="17">
        <v>-522.09000000000015</v>
      </c>
      <c r="AG67" s="17">
        <v>-635.60999999999967</v>
      </c>
      <c r="AH67" s="17">
        <v>-1053.6299999999992</v>
      </c>
      <c r="AI67" s="17">
        <v>-1099</v>
      </c>
      <c r="AJ67" s="17">
        <v>-946.39999999999964</v>
      </c>
      <c r="AK67" s="17">
        <v>-2767.1000000000022</v>
      </c>
      <c r="AL67" s="17">
        <v>-2575.4400000000023</v>
      </c>
      <c r="AM67" s="17">
        <v>-1924.6999999999989</v>
      </c>
      <c r="AN67" s="17">
        <v>-1266.08</v>
      </c>
      <c r="AO67" s="20">
        <f t="shared" si="12"/>
        <v>-12675.949999999995</v>
      </c>
      <c r="AP67" s="20">
        <f t="shared" si="10"/>
        <v>-5206.380000000001</v>
      </c>
      <c r="AQ67" s="20">
        <f t="shared" si="10"/>
        <v>-5562.99</v>
      </c>
      <c r="AR67" s="20">
        <f t="shared" si="10"/>
        <v>-2825.679999999998</v>
      </c>
      <c r="AS67" s="20">
        <f t="shared" si="10"/>
        <v>-3466.9499999999944</v>
      </c>
      <c r="AT67" s="20">
        <f t="shared" ref="AP67:AZ90" si="14">J67+V67+AH67</f>
        <v>-5793.8699999999963</v>
      </c>
      <c r="AU67" s="20">
        <f t="shared" si="14"/>
        <v>-6091.6</v>
      </c>
      <c r="AV67" s="20">
        <f t="shared" si="14"/>
        <v>-5289.529999999997</v>
      </c>
      <c r="AW67" s="20">
        <f t="shared" si="14"/>
        <v>-15596.169999999991</v>
      </c>
      <c r="AX67" s="20">
        <f t="shared" si="14"/>
        <v>-14635.979999999985</v>
      </c>
      <c r="AY67" s="20">
        <f t="shared" si="14"/>
        <v>-11032.489999999996</v>
      </c>
      <c r="AZ67" s="20">
        <f t="shared" si="14"/>
        <v>-7318.7699999999913</v>
      </c>
      <c r="BA67" s="17">
        <v>-162.54</v>
      </c>
      <c r="BB67" s="17">
        <v>-66.88</v>
      </c>
      <c r="BC67" s="17">
        <v>-71.58</v>
      </c>
      <c r="BD67" s="17">
        <v>-36.42</v>
      </c>
      <c r="BE67" s="17">
        <v>-44.77</v>
      </c>
      <c r="BF67" s="17">
        <v>-74.95</v>
      </c>
      <c r="BG67" s="17">
        <v>-78.94</v>
      </c>
      <c r="BH67" s="17">
        <v>-68.67</v>
      </c>
      <c r="BI67" s="17">
        <v>-202.85</v>
      </c>
      <c r="BJ67" s="17">
        <v>-190.7</v>
      </c>
      <c r="BK67" s="17">
        <v>-144.01</v>
      </c>
      <c r="BL67" s="17">
        <v>-95.71</v>
      </c>
      <c r="BM67" s="20">
        <f t="shared" si="13"/>
        <v>-12838.489999999996</v>
      </c>
      <c r="BN67" s="20">
        <f t="shared" si="11"/>
        <v>-5273.2600000000011</v>
      </c>
      <c r="BO67" s="20">
        <f t="shared" si="11"/>
        <v>-5634.57</v>
      </c>
      <c r="BP67" s="20">
        <f t="shared" si="11"/>
        <v>-2862.0999999999981</v>
      </c>
      <c r="BQ67" s="20">
        <f t="shared" si="11"/>
        <v>-3511.7199999999943</v>
      </c>
      <c r="BR67" s="20">
        <f t="shared" ref="BN67:BX90" si="15">AT67+BF67</f>
        <v>-5868.8199999999961</v>
      </c>
      <c r="BS67" s="20">
        <f t="shared" si="15"/>
        <v>-6170.54</v>
      </c>
      <c r="BT67" s="20">
        <f t="shared" si="15"/>
        <v>-5358.1999999999971</v>
      </c>
      <c r="BU67" s="20">
        <f t="shared" si="15"/>
        <v>-15799.019999999991</v>
      </c>
      <c r="BV67" s="20">
        <f t="shared" si="15"/>
        <v>-14826.679999999986</v>
      </c>
      <c r="BW67" s="20">
        <f t="shared" si="15"/>
        <v>-11176.499999999996</v>
      </c>
      <c r="BX67" s="20">
        <f t="shared" si="15"/>
        <v>-7414.4799999999914</v>
      </c>
      <c r="BY67" s="17">
        <f t="shared" si="3"/>
        <v>-74568.499999999942</v>
      </c>
      <c r="BZ67" s="17">
        <f t="shared" si="4"/>
        <v>-3728.420000000001</v>
      </c>
      <c r="CA67" s="17">
        <f t="shared" si="5"/>
        <v>-18437.459999999995</v>
      </c>
      <c r="CB67" s="17">
        <f t="shared" si="6"/>
        <v>-96734.379999999961</v>
      </c>
    </row>
    <row r="68" spans="1:80" x14ac:dyDescent="0.25">
      <c r="A68" t="str">
        <f t="shared" si="9"/>
        <v>TAU.KAN</v>
      </c>
      <c r="B68" s="1" t="s">
        <v>31</v>
      </c>
      <c r="C68" s="1" t="s">
        <v>123</v>
      </c>
      <c r="D68" s="1" t="s">
        <v>123</v>
      </c>
      <c r="E68" s="17">
        <v>-303.15999999999985</v>
      </c>
      <c r="F68" s="17">
        <v>-158.08000000000015</v>
      </c>
      <c r="G68" s="17">
        <v>-208.92999999999984</v>
      </c>
      <c r="H68" s="17">
        <v>-189.47999999999956</v>
      </c>
      <c r="I68" s="17">
        <v>-196.52999999999975</v>
      </c>
      <c r="J68" s="17">
        <v>-271.4699999999998</v>
      </c>
      <c r="K68" s="17">
        <v>-331.7000000000005</v>
      </c>
      <c r="L68" s="17">
        <v>-283.90999999999985</v>
      </c>
      <c r="M68" s="17">
        <v>-575.07999999999993</v>
      </c>
      <c r="N68" s="17">
        <v>-306.05999999999995</v>
      </c>
      <c r="O68" s="17">
        <v>-375.3400000000006</v>
      </c>
      <c r="P68" s="17">
        <v>-161.80999999999995</v>
      </c>
      <c r="Q68" s="20">
        <v>-15.159999999999997</v>
      </c>
      <c r="R68" s="20">
        <v>-7.9100000000000037</v>
      </c>
      <c r="S68" s="20">
        <v>-10.449999999999996</v>
      </c>
      <c r="T68" s="20">
        <v>-9.48</v>
      </c>
      <c r="U68" s="20">
        <v>-9.83</v>
      </c>
      <c r="V68" s="20">
        <v>-13.57</v>
      </c>
      <c r="W68" s="20">
        <v>-16.579999999999998</v>
      </c>
      <c r="X68" s="20">
        <v>-14.199999999999989</v>
      </c>
      <c r="Y68" s="20">
        <v>-28.75</v>
      </c>
      <c r="Z68" s="20">
        <v>-15.299999999999983</v>
      </c>
      <c r="AA68" s="20">
        <v>-18.77000000000001</v>
      </c>
      <c r="AB68" s="20">
        <v>-8.0900000000000034</v>
      </c>
      <c r="AC68" s="17">
        <v>-74.20999999999998</v>
      </c>
      <c r="AD68" s="17">
        <v>-38.330000000000013</v>
      </c>
      <c r="AE68" s="17">
        <v>-50.20999999999998</v>
      </c>
      <c r="AF68" s="17">
        <v>-45.09</v>
      </c>
      <c r="AG68" s="17">
        <v>-46.32</v>
      </c>
      <c r="AH68" s="17">
        <v>-63.36</v>
      </c>
      <c r="AI68" s="17">
        <v>-76.67</v>
      </c>
      <c r="AJ68" s="17">
        <v>-64.960000000000036</v>
      </c>
      <c r="AK68" s="17">
        <v>-130.24</v>
      </c>
      <c r="AL68" s="17">
        <v>-68.62</v>
      </c>
      <c r="AM68" s="17">
        <v>-83.279999999999973</v>
      </c>
      <c r="AN68" s="17">
        <v>-35.539999999999964</v>
      </c>
      <c r="AO68" s="20">
        <f t="shared" si="12"/>
        <v>-392.5299999999998</v>
      </c>
      <c r="AP68" s="20">
        <f t="shared" si="14"/>
        <v>-204.32000000000016</v>
      </c>
      <c r="AQ68" s="20">
        <f t="shared" si="14"/>
        <v>-269.5899999999998</v>
      </c>
      <c r="AR68" s="20">
        <f t="shared" si="14"/>
        <v>-244.04999999999956</v>
      </c>
      <c r="AS68" s="20">
        <f t="shared" si="14"/>
        <v>-252.67999999999975</v>
      </c>
      <c r="AT68" s="20">
        <f t="shared" si="14"/>
        <v>-348.39999999999981</v>
      </c>
      <c r="AU68" s="20">
        <f t="shared" si="14"/>
        <v>-424.9500000000005</v>
      </c>
      <c r="AV68" s="20">
        <f t="shared" si="14"/>
        <v>-363.06999999999988</v>
      </c>
      <c r="AW68" s="20">
        <f t="shared" si="14"/>
        <v>-734.06999999999994</v>
      </c>
      <c r="AX68" s="20">
        <f t="shared" si="14"/>
        <v>-389.9799999999999</v>
      </c>
      <c r="AY68" s="20">
        <f t="shared" si="14"/>
        <v>-477.39000000000055</v>
      </c>
      <c r="AZ68" s="20">
        <f t="shared" si="14"/>
        <v>-205.43999999999991</v>
      </c>
      <c r="BA68" s="17">
        <v>-5.03</v>
      </c>
      <c r="BB68" s="17">
        <v>-2.62</v>
      </c>
      <c r="BC68" s="17">
        <v>-3.47</v>
      </c>
      <c r="BD68" s="17">
        <v>-3.15</v>
      </c>
      <c r="BE68" s="17">
        <v>-3.26</v>
      </c>
      <c r="BF68" s="17">
        <v>-4.51</v>
      </c>
      <c r="BG68" s="17">
        <v>-5.51</v>
      </c>
      <c r="BH68" s="17">
        <v>-4.71</v>
      </c>
      <c r="BI68" s="17">
        <v>-9.5500000000000007</v>
      </c>
      <c r="BJ68" s="17">
        <v>-5.08</v>
      </c>
      <c r="BK68" s="17">
        <v>-6.23</v>
      </c>
      <c r="BL68" s="17">
        <v>-2.69</v>
      </c>
      <c r="BM68" s="20">
        <f t="shared" si="13"/>
        <v>-397.55999999999977</v>
      </c>
      <c r="BN68" s="20">
        <f t="shared" si="15"/>
        <v>-206.94000000000017</v>
      </c>
      <c r="BO68" s="20">
        <f t="shared" si="15"/>
        <v>-273.05999999999983</v>
      </c>
      <c r="BP68" s="20">
        <f t="shared" si="15"/>
        <v>-247.19999999999956</v>
      </c>
      <c r="BQ68" s="20">
        <f t="shared" si="15"/>
        <v>-255.93999999999974</v>
      </c>
      <c r="BR68" s="20">
        <f t="shared" si="15"/>
        <v>-352.9099999999998</v>
      </c>
      <c r="BS68" s="20">
        <f t="shared" si="15"/>
        <v>-430.46000000000049</v>
      </c>
      <c r="BT68" s="20">
        <f t="shared" si="15"/>
        <v>-367.77999999999986</v>
      </c>
      <c r="BU68" s="20">
        <f t="shared" si="15"/>
        <v>-743.61999999999989</v>
      </c>
      <c r="BV68" s="20">
        <f t="shared" si="15"/>
        <v>-395.05999999999989</v>
      </c>
      <c r="BW68" s="20">
        <f t="shared" si="15"/>
        <v>-483.62000000000057</v>
      </c>
      <c r="BX68" s="20">
        <f t="shared" si="15"/>
        <v>-208.12999999999991</v>
      </c>
      <c r="BY68" s="17">
        <f t="shared" si="3"/>
        <v>-3361.5499999999997</v>
      </c>
      <c r="BZ68" s="17">
        <f t="shared" si="4"/>
        <v>-168.08999999999997</v>
      </c>
      <c r="CA68" s="17">
        <f t="shared" si="5"/>
        <v>-832.6400000000001</v>
      </c>
      <c r="CB68" s="17">
        <f t="shared" si="6"/>
        <v>-4362.28</v>
      </c>
    </row>
    <row r="69" spans="1:80" x14ac:dyDescent="0.25">
      <c r="A69" t="str">
        <f t="shared" si="9"/>
        <v>EEC.KH1</v>
      </c>
      <c r="B69" s="1" t="s">
        <v>24</v>
      </c>
      <c r="C69" s="1" t="s">
        <v>124</v>
      </c>
      <c r="D69" s="1" t="s">
        <v>124</v>
      </c>
      <c r="E69" s="17">
        <v>0</v>
      </c>
      <c r="F69" s="17">
        <v>0</v>
      </c>
      <c r="G69" s="17">
        <v>0</v>
      </c>
      <c r="H69" s="17">
        <v>0</v>
      </c>
      <c r="I69" s="17">
        <v>0</v>
      </c>
      <c r="J69" s="17">
        <v>0</v>
      </c>
      <c r="K69" s="17">
        <v>0</v>
      </c>
      <c r="L69" s="17">
        <v>0</v>
      </c>
      <c r="M69" s="17">
        <v>0</v>
      </c>
      <c r="N69" s="17">
        <v>0</v>
      </c>
      <c r="O69" s="17">
        <v>0</v>
      </c>
      <c r="P69" s="17">
        <v>0</v>
      </c>
      <c r="Q69" s="20">
        <v>0</v>
      </c>
      <c r="R69" s="20">
        <v>0</v>
      </c>
      <c r="S69" s="20">
        <v>0</v>
      </c>
      <c r="T69" s="20">
        <v>0</v>
      </c>
      <c r="U69" s="20">
        <v>0</v>
      </c>
      <c r="V69" s="20">
        <v>0</v>
      </c>
      <c r="W69" s="20">
        <v>0</v>
      </c>
      <c r="X69" s="20">
        <v>0</v>
      </c>
      <c r="Y69" s="20">
        <v>0</v>
      </c>
      <c r="Z69" s="20">
        <v>0</v>
      </c>
      <c r="AA69" s="20">
        <v>0</v>
      </c>
      <c r="AB69" s="20">
        <v>0</v>
      </c>
      <c r="AC69" s="17">
        <v>0</v>
      </c>
      <c r="AD69" s="17">
        <v>0</v>
      </c>
      <c r="AE69" s="17">
        <v>0</v>
      </c>
      <c r="AF69" s="17">
        <v>0</v>
      </c>
      <c r="AG69" s="17">
        <v>0</v>
      </c>
      <c r="AH69" s="17">
        <v>0</v>
      </c>
      <c r="AI69" s="17">
        <v>0</v>
      </c>
      <c r="AJ69" s="17">
        <v>0</v>
      </c>
      <c r="AK69" s="17">
        <v>0</v>
      </c>
      <c r="AL69" s="17">
        <v>0</v>
      </c>
      <c r="AM69" s="17">
        <v>0</v>
      </c>
      <c r="AN69" s="17">
        <v>0</v>
      </c>
      <c r="AO69" s="20">
        <f t="shared" si="12"/>
        <v>0</v>
      </c>
      <c r="AP69" s="20">
        <f t="shared" si="14"/>
        <v>0</v>
      </c>
      <c r="AQ69" s="20">
        <f t="shared" si="14"/>
        <v>0</v>
      </c>
      <c r="AR69" s="20">
        <f t="shared" si="14"/>
        <v>0</v>
      </c>
      <c r="AS69" s="20">
        <f t="shared" si="14"/>
        <v>0</v>
      </c>
      <c r="AT69" s="20">
        <f t="shared" si="14"/>
        <v>0</v>
      </c>
      <c r="AU69" s="20">
        <f t="shared" si="14"/>
        <v>0</v>
      </c>
      <c r="AV69" s="20">
        <f t="shared" si="14"/>
        <v>0</v>
      </c>
      <c r="AW69" s="20">
        <f t="shared" si="14"/>
        <v>0</v>
      </c>
      <c r="AX69" s="20">
        <f t="shared" si="14"/>
        <v>0</v>
      </c>
      <c r="AY69" s="20">
        <f t="shared" si="14"/>
        <v>0</v>
      </c>
      <c r="AZ69" s="20">
        <f t="shared" si="14"/>
        <v>0</v>
      </c>
      <c r="BA69" s="17">
        <v>0</v>
      </c>
      <c r="BB69" s="17">
        <v>0</v>
      </c>
      <c r="BC69" s="17">
        <v>0</v>
      </c>
      <c r="BD69" s="17">
        <v>0</v>
      </c>
      <c r="BE69" s="17">
        <v>0</v>
      </c>
      <c r="BF69" s="17">
        <v>0</v>
      </c>
      <c r="BG69" s="17">
        <v>0</v>
      </c>
      <c r="BH69" s="17">
        <v>0</v>
      </c>
      <c r="BI69" s="17">
        <v>0</v>
      </c>
      <c r="BJ69" s="17">
        <v>0</v>
      </c>
      <c r="BK69" s="17">
        <v>0</v>
      </c>
      <c r="BL69" s="17">
        <v>0</v>
      </c>
      <c r="BM69" s="20">
        <f t="shared" si="13"/>
        <v>0</v>
      </c>
      <c r="BN69" s="20">
        <f t="shared" si="15"/>
        <v>0</v>
      </c>
      <c r="BO69" s="20">
        <f t="shared" si="15"/>
        <v>0</v>
      </c>
      <c r="BP69" s="20">
        <f t="shared" si="15"/>
        <v>0</v>
      </c>
      <c r="BQ69" s="20">
        <f t="shared" si="15"/>
        <v>0</v>
      </c>
      <c r="BR69" s="20">
        <f t="shared" si="15"/>
        <v>0</v>
      </c>
      <c r="BS69" s="20">
        <f t="shared" si="15"/>
        <v>0</v>
      </c>
      <c r="BT69" s="20">
        <f t="shared" si="15"/>
        <v>0</v>
      </c>
      <c r="BU69" s="20">
        <f t="shared" si="15"/>
        <v>0</v>
      </c>
      <c r="BV69" s="20">
        <f t="shared" si="15"/>
        <v>0</v>
      </c>
      <c r="BW69" s="20">
        <f t="shared" si="15"/>
        <v>0</v>
      </c>
      <c r="BX69" s="20">
        <f t="shared" si="15"/>
        <v>0</v>
      </c>
      <c r="BY69" s="17">
        <f t="shared" ref="BY69:BY129" si="16">SUM(E69:P69)</f>
        <v>0</v>
      </c>
      <c r="BZ69" s="17">
        <f t="shared" ref="BZ69:BZ129" si="17">SUM(Q69:AB69)</f>
        <v>0</v>
      </c>
      <c r="CA69" s="17">
        <f t="shared" si="5"/>
        <v>0</v>
      </c>
      <c r="CB69" s="17">
        <f t="shared" si="6"/>
        <v>0</v>
      </c>
    </row>
    <row r="70" spans="1:80" x14ac:dyDescent="0.25">
      <c r="A70" t="str">
        <f t="shared" si="9"/>
        <v>EEC.KH2</v>
      </c>
      <c r="B70" s="1" t="s">
        <v>24</v>
      </c>
      <c r="C70" s="1" t="s">
        <v>125</v>
      </c>
      <c r="D70" s="1" t="s">
        <v>125</v>
      </c>
      <c r="E70" s="17">
        <v>0</v>
      </c>
      <c r="F70" s="17">
        <v>0</v>
      </c>
      <c r="G70" s="17">
        <v>0</v>
      </c>
      <c r="H70" s="17">
        <v>0</v>
      </c>
      <c r="I70" s="17">
        <v>0</v>
      </c>
      <c r="J70" s="17">
        <v>0</v>
      </c>
      <c r="K70" s="17">
        <v>0</v>
      </c>
      <c r="L70" s="17">
        <v>0</v>
      </c>
      <c r="M70" s="17">
        <v>0</v>
      </c>
      <c r="N70" s="17">
        <v>0</v>
      </c>
      <c r="O70" s="17">
        <v>0</v>
      </c>
      <c r="P70" s="17">
        <v>0</v>
      </c>
      <c r="Q70" s="20">
        <v>0</v>
      </c>
      <c r="R70" s="20">
        <v>0</v>
      </c>
      <c r="S70" s="20">
        <v>0</v>
      </c>
      <c r="T70" s="20">
        <v>0</v>
      </c>
      <c r="U70" s="20">
        <v>0</v>
      </c>
      <c r="V70" s="20">
        <v>0</v>
      </c>
      <c r="W70" s="20">
        <v>0</v>
      </c>
      <c r="X70" s="20">
        <v>0</v>
      </c>
      <c r="Y70" s="20">
        <v>0</v>
      </c>
      <c r="Z70" s="20">
        <v>0</v>
      </c>
      <c r="AA70" s="20">
        <v>0</v>
      </c>
      <c r="AB70" s="20">
        <v>0</v>
      </c>
      <c r="AC70" s="17">
        <v>0</v>
      </c>
      <c r="AD70" s="17">
        <v>0</v>
      </c>
      <c r="AE70" s="17">
        <v>0</v>
      </c>
      <c r="AF70" s="17">
        <v>0</v>
      </c>
      <c r="AG70" s="17">
        <v>0</v>
      </c>
      <c r="AH70" s="17">
        <v>0</v>
      </c>
      <c r="AI70" s="17">
        <v>0</v>
      </c>
      <c r="AJ70" s="17">
        <v>0</v>
      </c>
      <c r="AK70" s="17">
        <v>0</v>
      </c>
      <c r="AL70" s="17">
        <v>0</v>
      </c>
      <c r="AM70" s="17">
        <v>0</v>
      </c>
      <c r="AN70" s="17">
        <v>0</v>
      </c>
      <c r="AO70" s="20">
        <f t="shared" si="12"/>
        <v>0</v>
      </c>
      <c r="AP70" s="20">
        <f t="shared" si="14"/>
        <v>0</v>
      </c>
      <c r="AQ70" s="20">
        <f t="shared" si="14"/>
        <v>0</v>
      </c>
      <c r="AR70" s="20">
        <f t="shared" si="14"/>
        <v>0</v>
      </c>
      <c r="AS70" s="20">
        <f t="shared" si="14"/>
        <v>0</v>
      </c>
      <c r="AT70" s="20">
        <f t="shared" si="14"/>
        <v>0</v>
      </c>
      <c r="AU70" s="20">
        <f t="shared" si="14"/>
        <v>0</v>
      </c>
      <c r="AV70" s="20">
        <f t="shared" si="14"/>
        <v>0</v>
      </c>
      <c r="AW70" s="20">
        <f t="shared" si="14"/>
        <v>0</v>
      </c>
      <c r="AX70" s="20">
        <f t="shared" si="14"/>
        <v>0</v>
      </c>
      <c r="AY70" s="20">
        <f t="shared" si="14"/>
        <v>0</v>
      </c>
      <c r="AZ70" s="20">
        <f t="shared" si="14"/>
        <v>0</v>
      </c>
      <c r="BA70" s="17">
        <v>0</v>
      </c>
      <c r="BB70" s="17">
        <v>0</v>
      </c>
      <c r="BC70" s="17">
        <v>0</v>
      </c>
      <c r="BD70" s="17">
        <v>0</v>
      </c>
      <c r="BE70" s="17">
        <v>0</v>
      </c>
      <c r="BF70" s="17">
        <v>0</v>
      </c>
      <c r="BG70" s="17">
        <v>0</v>
      </c>
      <c r="BH70" s="17">
        <v>0</v>
      </c>
      <c r="BI70" s="17">
        <v>0</v>
      </c>
      <c r="BJ70" s="17">
        <v>0</v>
      </c>
      <c r="BK70" s="17">
        <v>0</v>
      </c>
      <c r="BL70" s="17">
        <v>0</v>
      </c>
      <c r="BM70" s="20">
        <f t="shared" si="13"/>
        <v>0</v>
      </c>
      <c r="BN70" s="20">
        <f t="shared" si="15"/>
        <v>0</v>
      </c>
      <c r="BO70" s="20">
        <f t="shared" si="15"/>
        <v>0</v>
      </c>
      <c r="BP70" s="20">
        <f t="shared" si="15"/>
        <v>0</v>
      </c>
      <c r="BQ70" s="20">
        <f t="shared" si="15"/>
        <v>0</v>
      </c>
      <c r="BR70" s="20">
        <f t="shared" si="15"/>
        <v>0</v>
      </c>
      <c r="BS70" s="20">
        <f t="shared" si="15"/>
        <v>0</v>
      </c>
      <c r="BT70" s="20">
        <f t="shared" si="15"/>
        <v>0</v>
      </c>
      <c r="BU70" s="20">
        <f t="shared" si="15"/>
        <v>0</v>
      </c>
      <c r="BV70" s="20">
        <f t="shared" si="15"/>
        <v>0</v>
      </c>
      <c r="BW70" s="20">
        <f t="shared" si="15"/>
        <v>0</v>
      </c>
      <c r="BX70" s="20">
        <f t="shared" si="15"/>
        <v>0</v>
      </c>
      <c r="BY70" s="17">
        <f t="shared" si="16"/>
        <v>0</v>
      </c>
      <c r="BZ70" s="17">
        <f t="shared" si="17"/>
        <v>0</v>
      </c>
      <c r="CA70" s="17">
        <f t="shared" ref="CA70:CA129" si="18">SUM(AC70:AN70,BA70:BL70)</f>
        <v>0</v>
      </c>
      <c r="CB70" s="17">
        <f t="shared" ref="CB70:CB129" si="19">SUM(BM70:BX70)</f>
        <v>0</v>
      </c>
    </row>
    <row r="71" spans="1:80" x14ac:dyDescent="0.25">
      <c r="A71" t="str">
        <f t="shared" si="9"/>
        <v>TAKH.KH3</v>
      </c>
      <c r="B71" s="1" t="s">
        <v>126</v>
      </c>
      <c r="C71" s="1" t="s">
        <v>127</v>
      </c>
      <c r="D71" s="1" t="s">
        <v>127</v>
      </c>
      <c r="E71" s="17">
        <v>2750.5100000000093</v>
      </c>
      <c r="F71" s="17">
        <v>1055.3999999999069</v>
      </c>
      <c r="G71" s="17">
        <v>883.78999999997905</v>
      </c>
      <c r="H71" s="17">
        <v>1346.7700000000186</v>
      </c>
      <c r="I71" s="17">
        <v>971.04999999993015</v>
      </c>
      <c r="J71" s="17">
        <v>1383.0999999999767</v>
      </c>
      <c r="K71" s="17">
        <v>2176.3599999998696</v>
      </c>
      <c r="L71" s="17">
        <v>1599.7199999999721</v>
      </c>
      <c r="M71" s="17">
        <v>2995.9699999999721</v>
      </c>
      <c r="N71" s="17">
        <v>3022.4399999999441</v>
      </c>
      <c r="O71" s="17">
        <v>2634.2800000000279</v>
      </c>
      <c r="P71" s="17">
        <v>1852.6000000000931</v>
      </c>
      <c r="Q71" s="20">
        <v>137.52999999999975</v>
      </c>
      <c r="R71" s="20">
        <v>52.770000000000209</v>
      </c>
      <c r="S71" s="20">
        <v>44.190000000000055</v>
      </c>
      <c r="T71" s="20">
        <v>67.34</v>
      </c>
      <c r="U71" s="20">
        <v>48.55</v>
      </c>
      <c r="V71" s="20">
        <v>69.150000000000006</v>
      </c>
      <c r="W71" s="20">
        <v>108.82</v>
      </c>
      <c r="X71" s="20">
        <v>79.989999999999782</v>
      </c>
      <c r="Y71" s="20">
        <v>149.79000000000087</v>
      </c>
      <c r="Z71" s="20">
        <v>151.1200000000008</v>
      </c>
      <c r="AA71" s="20">
        <v>131.71000000000095</v>
      </c>
      <c r="AB71" s="20">
        <v>92.630000000000109</v>
      </c>
      <c r="AC71" s="17">
        <v>673.34999999999854</v>
      </c>
      <c r="AD71" s="17">
        <v>255.90999999999985</v>
      </c>
      <c r="AE71" s="17">
        <v>212.36999999999989</v>
      </c>
      <c r="AF71" s="17">
        <v>320.49</v>
      </c>
      <c r="AG71" s="17">
        <v>228.89</v>
      </c>
      <c r="AH71" s="17">
        <v>322.79000000000002</v>
      </c>
      <c r="AI71" s="17">
        <v>503.03</v>
      </c>
      <c r="AJ71" s="17">
        <v>366.02000000000407</v>
      </c>
      <c r="AK71" s="17">
        <v>678.51000000000931</v>
      </c>
      <c r="AL71" s="17">
        <v>677.69000000000233</v>
      </c>
      <c r="AM71" s="17">
        <v>584.52000000000407</v>
      </c>
      <c r="AN71" s="17">
        <v>406.89999999999782</v>
      </c>
      <c r="AO71" s="20">
        <f t="shared" si="12"/>
        <v>3561.3900000000076</v>
      </c>
      <c r="AP71" s="20">
        <f t="shared" si="14"/>
        <v>1364.0799999999069</v>
      </c>
      <c r="AQ71" s="20">
        <f t="shared" si="14"/>
        <v>1140.349999999979</v>
      </c>
      <c r="AR71" s="20">
        <f t="shared" si="14"/>
        <v>1734.6000000000186</v>
      </c>
      <c r="AS71" s="20">
        <f t="shared" si="14"/>
        <v>1248.4899999999302</v>
      </c>
      <c r="AT71" s="20">
        <f t="shared" si="14"/>
        <v>1775.0399999999768</v>
      </c>
      <c r="AU71" s="20">
        <f t="shared" si="14"/>
        <v>2788.20999999987</v>
      </c>
      <c r="AV71" s="20">
        <f t="shared" si="14"/>
        <v>2045.7299999999759</v>
      </c>
      <c r="AW71" s="20">
        <f t="shared" si="14"/>
        <v>3824.2699999999822</v>
      </c>
      <c r="AX71" s="20">
        <f t="shared" si="14"/>
        <v>3851.2499999999472</v>
      </c>
      <c r="AY71" s="20">
        <f t="shared" si="14"/>
        <v>3350.510000000033</v>
      </c>
      <c r="AZ71" s="20">
        <f t="shared" si="14"/>
        <v>2352.1300000000911</v>
      </c>
      <c r="BA71" s="17">
        <v>45.67</v>
      </c>
      <c r="BB71" s="17">
        <v>17.52</v>
      </c>
      <c r="BC71" s="17">
        <v>14.67</v>
      </c>
      <c r="BD71" s="17">
        <v>22.36</v>
      </c>
      <c r="BE71" s="17">
        <v>16.12</v>
      </c>
      <c r="BF71" s="17">
        <v>22.96</v>
      </c>
      <c r="BG71" s="17">
        <v>36.130000000000003</v>
      </c>
      <c r="BH71" s="17">
        <v>26.56</v>
      </c>
      <c r="BI71" s="17">
        <v>49.74</v>
      </c>
      <c r="BJ71" s="17">
        <v>50.18</v>
      </c>
      <c r="BK71" s="17">
        <v>43.74</v>
      </c>
      <c r="BL71" s="17">
        <v>30.76</v>
      </c>
      <c r="BM71" s="20">
        <f t="shared" si="13"/>
        <v>3607.0600000000077</v>
      </c>
      <c r="BN71" s="20">
        <f t="shared" si="15"/>
        <v>1381.5999999999069</v>
      </c>
      <c r="BO71" s="20">
        <f t="shared" si="15"/>
        <v>1155.0199999999791</v>
      </c>
      <c r="BP71" s="20">
        <f t="shared" si="15"/>
        <v>1756.9600000000185</v>
      </c>
      <c r="BQ71" s="20">
        <f t="shared" si="15"/>
        <v>1264.6099999999301</v>
      </c>
      <c r="BR71" s="20">
        <f t="shared" si="15"/>
        <v>1797.9999999999768</v>
      </c>
      <c r="BS71" s="20">
        <f t="shared" si="15"/>
        <v>2824.3399999998701</v>
      </c>
      <c r="BT71" s="20">
        <f t="shared" si="15"/>
        <v>2072.2899999999759</v>
      </c>
      <c r="BU71" s="20">
        <f t="shared" si="15"/>
        <v>3874.009999999982</v>
      </c>
      <c r="BV71" s="20">
        <f t="shared" si="15"/>
        <v>3901.4299999999471</v>
      </c>
      <c r="BW71" s="20">
        <f t="shared" si="15"/>
        <v>3394.2500000000327</v>
      </c>
      <c r="BX71" s="20">
        <f t="shared" si="15"/>
        <v>2382.8900000000913</v>
      </c>
      <c r="BY71" s="17">
        <f t="shared" si="16"/>
        <v>22671.9899999997</v>
      </c>
      <c r="BZ71" s="17">
        <f t="shared" si="17"/>
        <v>1133.5900000000026</v>
      </c>
      <c r="CA71" s="17">
        <f t="shared" si="18"/>
        <v>5606.8800000000165</v>
      </c>
      <c r="CB71" s="17">
        <f t="shared" si="19"/>
        <v>29412.459999999712</v>
      </c>
    </row>
    <row r="72" spans="1:80" x14ac:dyDescent="0.25">
      <c r="A72" t="str">
        <f t="shared" si="9"/>
        <v>KHW.KHW1</v>
      </c>
      <c r="B72" s="1" t="s">
        <v>128</v>
      </c>
      <c r="C72" s="1" t="s">
        <v>129</v>
      </c>
      <c r="D72" s="1" t="s">
        <v>129</v>
      </c>
      <c r="E72" s="17">
        <v>-1556.5200000000041</v>
      </c>
      <c r="F72" s="17">
        <v>-1167.6299999999974</v>
      </c>
      <c r="G72" s="17">
        <v>-1336.2099999999991</v>
      </c>
      <c r="H72" s="17">
        <v>-674.46000000000095</v>
      </c>
      <c r="I72" s="17">
        <v>-884.32999999999811</v>
      </c>
      <c r="J72" s="17">
        <v>-903.45000000000073</v>
      </c>
      <c r="K72" s="17">
        <v>-747.0099999999984</v>
      </c>
      <c r="L72" s="17">
        <v>-1059.1800000000003</v>
      </c>
      <c r="M72" s="17">
        <v>-1214.4699999999939</v>
      </c>
      <c r="N72" s="17">
        <v>-1259.2799999999988</v>
      </c>
      <c r="O72" s="17">
        <v>-1874.2700000000041</v>
      </c>
      <c r="P72" s="17">
        <v>-1687.739999999998</v>
      </c>
      <c r="Q72" s="20">
        <v>-77.829999999999927</v>
      </c>
      <c r="R72" s="20">
        <v>-58.379999999999995</v>
      </c>
      <c r="S72" s="20">
        <v>-66.810000000000059</v>
      </c>
      <c r="T72" s="20">
        <v>-33.71999999999997</v>
      </c>
      <c r="U72" s="20">
        <v>-44.21999999999997</v>
      </c>
      <c r="V72" s="20">
        <v>-45.180000000000007</v>
      </c>
      <c r="W72" s="20">
        <v>-37.360000000000014</v>
      </c>
      <c r="X72" s="20">
        <v>-52.960000000000036</v>
      </c>
      <c r="Y72" s="20">
        <v>-60.720000000000027</v>
      </c>
      <c r="Z72" s="20">
        <v>-62.960000000000036</v>
      </c>
      <c r="AA72" s="20">
        <v>-93.710000000000036</v>
      </c>
      <c r="AB72" s="20">
        <v>-84.380000000000109</v>
      </c>
      <c r="AC72" s="17">
        <v>-381.05000000000018</v>
      </c>
      <c r="AD72" s="17">
        <v>-283.11999999999989</v>
      </c>
      <c r="AE72" s="17">
        <v>-321.08999999999969</v>
      </c>
      <c r="AF72" s="17">
        <v>-160.5</v>
      </c>
      <c r="AG72" s="17">
        <v>-208.44999999999982</v>
      </c>
      <c r="AH72" s="17">
        <v>-210.84999999999991</v>
      </c>
      <c r="AI72" s="17">
        <v>-172.65000000000009</v>
      </c>
      <c r="AJ72" s="17">
        <v>-242.35000000000036</v>
      </c>
      <c r="AK72" s="17">
        <v>-275.05000000000018</v>
      </c>
      <c r="AL72" s="17">
        <v>-282.35999999999967</v>
      </c>
      <c r="AM72" s="17">
        <v>-415.88000000000011</v>
      </c>
      <c r="AN72" s="17">
        <v>-370.6899999999996</v>
      </c>
      <c r="AO72" s="20">
        <f t="shared" si="12"/>
        <v>-2015.4000000000042</v>
      </c>
      <c r="AP72" s="20">
        <f t="shared" si="14"/>
        <v>-1509.1299999999974</v>
      </c>
      <c r="AQ72" s="20">
        <f t="shared" si="14"/>
        <v>-1724.1099999999988</v>
      </c>
      <c r="AR72" s="20">
        <f t="shared" si="14"/>
        <v>-868.68000000000097</v>
      </c>
      <c r="AS72" s="20">
        <f t="shared" si="14"/>
        <v>-1136.999999999998</v>
      </c>
      <c r="AT72" s="20">
        <f t="shared" si="14"/>
        <v>-1159.4800000000007</v>
      </c>
      <c r="AU72" s="20">
        <f t="shared" si="14"/>
        <v>-957.0199999999985</v>
      </c>
      <c r="AV72" s="20">
        <f t="shared" si="14"/>
        <v>-1354.4900000000007</v>
      </c>
      <c r="AW72" s="20">
        <f t="shared" si="14"/>
        <v>-1550.2399999999941</v>
      </c>
      <c r="AX72" s="20">
        <f t="shared" si="14"/>
        <v>-1604.5999999999985</v>
      </c>
      <c r="AY72" s="20">
        <f t="shared" si="14"/>
        <v>-2383.8600000000042</v>
      </c>
      <c r="AZ72" s="20">
        <f t="shared" si="14"/>
        <v>-2142.8099999999977</v>
      </c>
      <c r="BA72" s="17">
        <v>-25.84</v>
      </c>
      <c r="BB72" s="17">
        <v>-19.39</v>
      </c>
      <c r="BC72" s="17">
        <v>-22.18</v>
      </c>
      <c r="BD72" s="17">
        <v>-11.2</v>
      </c>
      <c r="BE72" s="17">
        <v>-14.68</v>
      </c>
      <c r="BF72" s="17">
        <v>-15</v>
      </c>
      <c r="BG72" s="17">
        <v>-12.4</v>
      </c>
      <c r="BH72" s="17">
        <v>-17.59</v>
      </c>
      <c r="BI72" s="17">
        <v>-20.16</v>
      </c>
      <c r="BJ72" s="17">
        <v>-20.91</v>
      </c>
      <c r="BK72" s="17">
        <v>-31.12</v>
      </c>
      <c r="BL72" s="17">
        <v>-28.02</v>
      </c>
      <c r="BM72" s="20">
        <f t="shared" si="13"/>
        <v>-2041.2400000000041</v>
      </c>
      <c r="BN72" s="20">
        <f t="shared" si="15"/>
        <v>-1528.5199999999975</v>
      </c>
      <c r="BO72" s="20">
        <f t="shared" si="15"/>
        <v>-1746.2899999999988</v>
      </c>
      <c r="BP72" s="20">
        <f t="shared" si="15"/>
        <v>-879.88000000000102</v>
      </c>
      <c r="BQ72" s="20">
        <f t="shared" si="15"/>
        <v>-1151.679999999998</v>
      </c>
      <c r="BR72" s="20">
        <f t="shared" si="15"/>
        <v>-1174.4800000000007</v>
      </c>
      <c r="BS72" s="20">
        <f t="shared" si="15"/>
        <v>-969.41999999999848</v>
      </c>
      <c r="BT72" s="20">
        <f t="shared" si="15"/>
        <v>-1372.0800000000006</v>
      </c>
      <c r="BU72" s="20">
        <f t="shared" si="15"/>
        <v>-1570.3999999999942</v>
      </c>
      <c r="BV72" s="20">
        <f t="shared" si="15"/>
        <v>-1625.5099999999986</v>
      </c>
      <c r="BW72" s="20">
        <f t="shared" si="15"/>
        <v>-2414.9800000000041</v>
      </c>
      <c r="BX72" s="20">
        <f t="shared" si="15"/>
        <v>-2170.8299999999977</v>
      </c>
      <c r="BY72" s="17">
        <f t="shared" si="16"/>
        <v>-14364.549999999994</v>
      </c>
      <c r="BZ72" s="17">
        <f t="shared" si="17"/>
        <v>-718.23000000000025</v>
      </c>
      <c r="CA72" s="17">
        <f t="shared" si="18"/>
        <v>-3562.5299999999988</v>
      </c>
      <c r="CB72" s="17">
        <f t="shared" si="19"/>
        <v>-18645.309999999994</v>
      </c>
    </row>
    <row r="73" spans="1:80" x14ac:dyDescent="0.25">
      <c r="A73" t="str">
        <f t="shared" si="9"/>
        <v>MANH.SPCIMP</v>
      </c>
      <c r="B73" s="1" t="s">
        <v>130</v>
      </c>
      <c r="C73" s="1" t="s">
        <v>131</v>
      </c>
      <c r="D73" s="1" t="s">
        <v>73</v>
      </c>
      <c r="E73" s="17">
        <v>0</v>
      </c>
      <c r="F73" s="17">
        <v>0</v>
      </c>
      <c r="G73" s="17">
        <v>0</v>
      </c>
      <c r="H73" s="17">
        <v>0</v>
      </c>
      <c r="I73" s="17">
        <v>0</v>
      </c>
      <c r="J73" s="17">
        <v>0</v>
      </c>
      <c r="K73" s="17">
        <v>0</v>
      </c>
      <c r="L73" s="17">
        <v>0</v>
      </c>
      <c r="M73" s="17">
        <v>0</v>
      </c>
      <c r="N73" s="17">
        <v>0</v>
      </c>
      <c r="O73" s="17">
        <v>0</v>
      </c>
      <c r="P73" s="17">
        <v>0</v>
      </c>
      <c r="Q73" s="20">
        <v>0</v>
      </c>
      <c r="R73" s="20">
        <v>0</v>
      </c>
      <c r="S73" s="20">
        <v>0</v>
      </c>
      <c r="T73" s="20">
        <v>0</v>
      </c>
      <c r="U73" s="20">
        <v>0</v>
      </c>
      <c r="V73" s="20">
        <v>0</v>
      </c>
      <c r="W73" s="20">
        <v>0</v>
      </c>
      <c r="X73" s="20">
        <v>0</v>
      </c>
      <c r="Y73" s="20">
        <v>0</v>
      </c>
      <c r="Z73" s="20">
        <v>0</v>
      </c>
      <c r="AA73" s="20">
        <v>0</v>
      </c>
      <c r="AB73" s="20">
        <v>0</v>
      </c>
      <c r="AC73" s="17">
        <v>0</v>
      </c>
      <c r="AD73" s="17">
        <v>0</v>
      </c>
      <c r="AE73" s="17">
        <v>0</v>
      </c>
      <c r="AF73" s="17">
        <v>0</v>
      </c>
      <c r="AG73" s="17">
        <v>0</v>
      </c>
      <c r="AH73" s="17">
        <v>0</v>
      </c>
      <c r="AI73" s="17">
        <v>0</v>
      </c>
      <c r="AJ73" s="17">
        <v>0</v>
      </c>
      <c r="AK73" s="17">
        <v>0</v>
      </c>
      <c r="AL73" s="17">
        <v>0</v>
      </c>
      <c r="AM73" s="17">
        <v>0</v>
      </c>
      <c r="AN73" s="17">
        <v>0</v>
      </c>
      <c r="AO73" s="20">
        <f t="shared" si="12"/>
        <v>0</v>
      </c>
      <c r="AP73" s="20">
        <f t="shared" si="14"/>
        <v>0</v>
      </c>
      <c r="AQ73" s="20">
        <f t="shared" si="14"/>
        <v>0</v>
      </c>
      <c r="AR73" s="20">
        <f t="shared" si="14"/>
        <v>0</v>
      </c>
      <c r="AS73" s="20">
        <f t="shared" si="14"/>
        <v>0</v>
      </c>
      <c r="AT73" s="20">
        <f t="shared" si="14"/>
        <v>0</v>
      </c>
      <c r="AU73" s="20">
        <f t="shared" si="14"/>
        <v>0</v>
      </c>
      <c r="AV73" s="20">
        <f t="shared" si="14"/>
        <v>0</v>
      </c>
      <c r="AW73" s="20">
        <f t="shared" si="14"/>
        <v>0</v>
      </c>
      <c r="AX73" s="20">
        <f t="shared" si="14"/>
        <v>0</v>
      </c>
      <c r="AY73" s="20">
        <f t="shared" si="14"/>
        <v>0</v>
      </c>
      <c r="AZ73" s="20">
        <f t="shared" si="14"/>
        <v>0</v>
      </c>
      <c r="BA73" s="17">
        <v>0</v>
      </c>
      <c r="BB73" s="17">
        <v>0</v>
      </c>
      <c r="BC73" s="17">
        <v>0</v>
      </c>
      <c r="BD73" s="17">
        <v>0</v>
      </c>
      <c r="BE73" s="17">
        <v>0</v>
      </c>
      <c r="BF73" s="17">
        <v>0</v>
      </c>
      <c r="BG73" s="17">
        <v>0</v>
      </c>
      <c r="BH73" s="17">
        <v>0</v>
      </c>
      <c r="BI73" s="17">
        <v>0</v>
      </c>
      <c r="BJ73" s="17">
        <v>0</v>
      </c>
      <c r="BK73" s="17">
        <v>0</v>
      </c>
      <c r="BL73" s="17">
        <v>0</v>
      </c>
      <c r="BM73" s="20">
        <f t="shared" si="13"/>
        <v>0</v>
      </c>
      <c r="BN73" s="20">
        <f t="shared" si="15"/>
        <v>0</v>
      </c>
      <c r="BO73" s="20">
        <f t="shared" si="15"/>
        <v>0</v>
      </c>
      <c r="BP73" s="20">
        <f t="shared" si="15"/>
        <v>0</v>
      </c>
      <c r="BQ73" s="20">
        <f t="shared" si="15"/>
        <v>0</v>
      </c>
      <c r="BR73" s="20">
        <f t="shared" si="15"/>
        <v>0</v>
      </c>
      <c r="BS73" s="20">
        <f t="shared" si="15"/>
        <v>0</v>
      </c>
      <c r="BT73" s="20">
        <f t="shared" si="15"/>
        <v>0</v>
      </c>
      <c r="BU73" s="20">
        <f t="shared" si="15"/>
        <v>0</v>
      </c>
      <c r="BV73" s="20">
        <f t="shared" si="15"/>
        <v>0</v>
      </c>
      <c r="BW73" s="20">
        <f t="shared" si="15"/>
        <v>0</v>
      </c>
      <c r="BX73" s="20">
        <f t="shared" si="15"/>
        <v>0</v>
      </c>
      <c r="BY73" s="17">
        <f t="shared" si="16"/>
        <v>0</v>
      </c>
      <c r="BZ73" s="17">
        <f t="shared" si="17"/>
        <v>0</v>
      </c>
      <c r="CA73" s="17">
        <f t="shared" si="18"/>
        <v>0</v>
      </c>
      <c r="CB73" s="17">
        <f t="shared" si="19"/>
        <v>0</v>
      </c>
    </row>
    <row r="74" spans="1:80" x14ac:dyDescent="0.25">
      <c r="A74" t="str">
        <f t="shared" si="9"/>
        <v>MEGE.MEG1</v>
      </c>
      <c r="B74" s="1" t="s">
        <v>132</v>
      </c>
      <c r="C74" s="1" t="s">
        <v>133</v>
      </c>
      <c r="D74" s="1" t="s">
        <v>133</v>
      </c>
      <c r="E74" s="17">
        <v>1868.5899999999965</v>
      </c>
      <c r="F74" s="17">
        <v>916.69999999999709</v>
      </c>
      <c r="G74" s="17">
        <v>1082.6300000000047</v>
      </c>
      <c r="H74" s="17">
        <v>636.84999999999127</v>
      </c>
      <c r="I74" s="17">
        <v>582</v>
      </c>
      <c r="J74" s="17">
        <v>924.4600000000064</v>
      </c>
      <c r="K74" s="17">
        <v>1178.7700000000041</v>
      </c>
      <c r="L74" s="17">
        <v>1059.8600000000006</v>
      </c>
      <c r="M74" s="17">
        <v>191.0099999999984</v>
      </c>
      <c r="N74" s="17">
        <v>2028.4199999999837</v>
      </c>
      <c r="O74" s="17">
        <v>1958.5899999999965</v>
      </c>
      <c r="P74" s="17">
        <v>1347.2600000000093</v>
      </c>
      <c r="Q74" s="20">
        <v>93.429999999999978</v>
      </c>
      <c r="R74" s="20">
        <v>45.83</v>
      </c>
      <c r="S74" s="20">
        <v>54.13</v>
      </c>
      <c r="T74" s="20">
        <v>31.850000000000023</v>
      </c>
      <c r="U74" s="20">
        <v>29.099999999999966</v>
      </c>
      <c r="V74" s="20">
        <v>46.229999999999961</v>
      </c>
      <c r="W74" s="20">
        <v>58.940000000000055</v>
      </c>
      <c r="X74" s="20">
        <v>52.990000000000009</v>
      </c>
      <c r="Y74" s="20">
        <v>9.5500000000000114</v>
      </c>
      <c r="Z74" s="20">
        <v>101.42000000000007</v>
      </c>
      <c r="AA74" s="20">
        <v>97.929999999999836</v>
      </c>
      <c r="AB74" s="20">
        <v>67.370000000000118</v>
      </c>
      <c r="AC74" s="17">
        <v>457.43999999999994</v>
      </c>
      <c r="AD74" s="17">
        <v>222.28000000000003</v>
      </c>
      <c r="AE74" s="17">
        <v>260.14999999999998</v>
      </c>
      <c r="AF74" s="17">
        <v>151.55000000000018</v>
      </c>
      <c r="AG74" s="17">
        <v>137.19000000000005</v>
      </c>
      <c r="AH74" s="17">
        <v>215.76000000000022</v>
      </c>
      <c r="AI74" s="17">
        <v>272.46000000000004</v>
      </c>
      <c r="AJ74" s="17">
        <v>242.48999999999978</v>
      </c>
      <c r="AK74" s="17">
        <v>43.259999999999991</v>
      </c>
      <c r="AL74" s="17">
        <v>454.81000000000131</v>
      </c>
      <c r="AM74" s="17">
        <v>434.60000000000036</v>
      </c>
      <c r="AN74" s="17">
        <v>295.91000000000076</v>
      </c>
      <c r="AO74" s="20">
        <f t="shared" si="12"/>
        <v>2419.4599999999964</v>
      </c>
      <c r="AP74" s="20">
        <f t="shared" si="14"/>
        <v>1184.8099999999972</v>
      </c>
      <c r="AQ74" s="20">
        <f t="shared" si="14"/>
        <v>1396.9100000000049</v>
      </c>
      <c r="AR74" s="20">
        <f t="shared" si="14"/>
        <v>820.24999999999147</v>
      </c>
      <c r="AS74" s="20">
        <f t="shared" si="14"/>
        <v>748.29</v>
      </c>
      <c r="AT74" s="20">
        <f t="shared" si="14"/>
        <v>1186.4500000000066</v>
      </c>
      <c r="AU74" s="20">
        <f t="shared" si="14"/>
        <v>1510.1700000000042</v>
      </c>
      <c r="AV74" s="20">
        <f t="shared" si="14"/>
        <v>1355.3400000000004</v>
      </c>
      <c r="AW74" s="20">
        <f t="shared" si="14"/>
        <v>243.8199999999984</v>
      </c>
      <c r="AX74" s="20">
        <f t="shared" si="14"/>
        <v>2584.6499999999851</v>
      </c>
      <c r="AY74" s="20">
        <f t="shared" si="14"/>
        <v>2491.1199999999967</v>
      </c>
      <c r="AZ74" s="20">
        <f t="shared" si="14"/>
        <v>1710.5400000000102</v>
      </c>
      <c r="BA74" s="17">
        <v>31.02</v>
      </c>
      <c r="BB74" s="17">
        <v>15.22</v>
      </c>
      <c r="BC74" s="17">
        <v>17.97</v>
      </c>
      <c r="BD74" s="17">
        <v>10.57</v>
      </c>
      <c r="BE74" s="17">
        <v>9.66</v>
      </c>
      <c r="BF74" s="17">
        <v>15.35</v>
      </c>
      <c r="BG74" s="17">
        <v>19.57</v>
      </c>
      <c r="BH74" s="17">
        <v>17.600000000000001</v>
      </c>
      <c r="BI74" s="17">
        <v>3.17</v>
      </c>
      <c r="BJ74" s="17">
        <v>33.68</v>
      </c>
      <c r="BK74" s="17">
        <v>32.520000000000003</v>
      </c>
      <c r="BL74" s="17">
        <v>22.37</v>
      </c>
      <c r="BM74" s="20">
        <f t="shared" si="13"/>
        <v>2450.4799999999964</v>
      </c>
      <c r="BN74" s="20">
        <f t="shared" si="15"/>
        <v>1200.0299999999972</v>
      </c>
      <c r="BO74" s="20">
        <f t="shared" si="15"/>
        <v>1414.8800000000049</v>
      </c>
      <c r="BP74" s="20">
        <f t="shared" si="15"/>
        <v>830.81999999999152</v>
      </c>
      <c r="BQ74" s="20">
        <f t="shared" si="15"/>
        <v>757.94999999999993</v>
      </c>
      <c r="BR74" s="20">
        <f t="shared" si="15"/>
        <v>1201.8000000000065</v>
      </c>
      <c r="BS74" s="20">
        <f t="shared" si="15"/>
        <v>1529.7400000000041</v>
      </c>
      <c r="BT74" s="20">
        <f t="shared" si="15"/>
        <v>1372.9400000000003</v>
      </c>
      <c r="BU74" s="20">
        <f t="shared" si="15"/>
        <v>246.98999999999839</v>
      </c>
      <c r="BV74" s="20">
        <f t="shared" si="15"/>
        <v>2618.3299999999849</v>
      </c>
      <c r="BW74" s="20">
        <f t="shared" si="15"/>
        <v>2523.6399999999967</v>
      </c>
      <c r="BX74" s="20">
        <f t="shared" si="15"/>
        <v>1732.9100000000101</v>
      </c>
      <c r="BY74" s="17">
        <f t="shared" si="16"/>
        <v>13775.139999999989</v>
      </c>
      <c r="BZ74" s="17">
        <f t="shared" si="17"/>
        <v>688.77</v>
      </c>
      <c r="CA74" s="17">
        <f t="shared" si="18"/>
        <v>3416.6000000000017</v>
      </c>
      <c r="CB74" s="17">
        <f t="shared" si="19"/>
        <v>17880.509999999991</v>
      </c>
    </row>
    <row r="75" spans="1:80" x14ac:dyDescent="0.25">
      <c r="A75" t="str">
        <f t="shared" si="9"/>
        <v>SCE.MKR1</v>
      </c>
      <c r="B75" s="1" t="s">
        <v>135</v>
      </c>
      <c r="C75" s="1" t="s">
        <v>136</v>
      </c>
      <c r="D75" s="1" t="s">
        <v>136</v>
      </c>
      <c r="E75" s="17">
        <v>3378.7699999999895</v>
      </c>
      <c r="F75" s="17">
        <v>970.80999999999767</v>
      </c>
      <c r="G75" s="17">
        <v>808.11999999999534</v>
      </c>
      <c r="H75" s="17">
        <v>182.99000000000069</v>
      </c>
      <c r="I75" s="17">
        <v>335.64999999999782</v>
      </c>
      <c r="J75" s="17">
        <v>870.44999999999709</v>
      </c>
      <c r="K75" s="17">
        <v>709.31999999999971</v>
      </c>
      <c r="L75" s="17">
        <v>872</v>
      </c>
      <c r="M75" s="17">
        <v>2454.7799999999988</v>
      </c>
      <c r="N75" s="17">
        <v>1574.4899999999907</v>
      </c>
      <c r="O75" s="17">
        <v>2359</v>
      </c>
      <c r="P75" s="17">
        <v>1259</v>
      </c>
      <c r="Q75" s="20">
        <v>168.9399999999996</v>
      </c>
      <c r="R75" s="20">
        <v>48.539999999999964</v>
      </c>
      <c r="S75" s="20">
        <v>40.410000000000082</v>
      </c>
      <c r="T75" s="20">
        <v>9.1500000000000341</v>
      </c>
      <c r="U75" s="20">
        <v>16.779999999999973</v>
      </c>
      <c r="V75" s="20">
        <v>43.519999999999982</v>
      </c>
      <c r="W75" s="20">
        <v>35.4699999999998</v>
      </c>
      <c r="X75" s="20">
        <v>43.599999999999909</v>
      </c>
      <c r="Y75" s="20">
        <v>122.73999999999978</v>
      </c>
      <c r="Z75" s="20">
        <v>78.720000000000255</v>
      </c>
      <c r="AA75" s="20">
        <v>117.94999999999982</v>
      </c>
      <c r="AB75" s="20">
        <v>62.950000000000273</v>
      </c>
      <c r="AC75" s="17">
        <v>827.13999999999942</v>
      </c>
      <c r="AD75" s="17">
        <v>235.39999999999964</v>
      </c>
      <c r="AE75" s="17">
        <v>194.1899999999996</v>
      </c>
      <c r="AF75" s="17">
        <v>43.539999999999964</v>
      </c>
      <c r="AG75" s="17">
        <v>79.109999999999673</v>
      </c>
      <c r="AH75" s="17">
        <v>203.14999999999964</v>
      </c>
      <c r="AI75" s="17">
        <v>163.95000000000073</v>
      </c>
      <c r="AJ75" s="17">
        <v>199.52000000000044</v>
      </c>
      <c r="AK75" s="17">
        <v>555.94000000000233</v>
      </c>
      <c r="AL75" s="17">
        <v>353.02999999999884</v>
      </c>
      <c r="AM75" s="17">
        <v>523.43999999999869</v>
      </c>
      <c r="AN75" s="17">
        <v>276.52000000000044</v>
      </c>
      <c r="AO75" s="20">
        <f t="shared" si="12"/>
        <v>4374.8499999999885</v>
      </c>
      <c r="AP75" s="20">
        <f t="shared" si="14"/>
        <v>1254.7499999999973</v>
      </c>
      <c r="AQ75" s="20">
        <f t="shared" si="14"/>
        <v>1042.719999999995</v>
      </c>
      <c r="AR75" s="20">
        <f t="shared" si="14"/>
        <v>235.68000000000069</v>
      </c>
      <c r="AS75" s="20">
        <f t="shared" si="14"/>
        <v>431.53999999999746</v>
      </c>
      <c r="AT75" s="20">
        <f t="shared" si="14"/>
        <v>1117.1199999999967</v>
      </c>
      <c r="AU75" s="20">
        <f t="shared" si="14"/>
        <v>908.74000000000024</v>
      </c>
      <c r="AV75" s="20">
        <f t="shared" si="14"/>
        <v>1115.1200000000003</v>
      </c>
      <c r="AW75" s="20">
        <f t="shared" si="14"/>
        <v>3133.4600000000009</v>
      </c>
      <c r="AX75" s="20">
        <f t="shared" si="14"/>
        <v>2006.2399999999898</v>
      </c>
      <c r="AY75" s="20">
        <f t="shared" si="14"/>
        <v>3000.3899999999985</v>
      </c>
      <c r="AZ75" s="20">
        <f t="shared" si="14"/>
        <v>1598.4700000000007</v>
      </c>
      <c r="BA75" s="17">
        <v>56.1</v>
      </c>
      <c r="BB75" s="17">
        <v>16.12</v>
      </c>
      <c r="BC75" s="17">
        <v>13.42</v>
      </c>
      <c r="BD75" s="17">
        <v>3.04</v>
      </c>
      <c r="BE75" s="17">
        <v>5.57</v>
      </c>
      <c r="BF75" s="17">
        <v>14.45</v>
      </c>
      <c r="BG75" s="17">
        <v>11.78</v>
      </c>
      <c r="BH75" s="17">
        <v>14.48</v>
      </c>
      <c r="BI75" s="17">
        <v>40.76</v>
      </c>
      <c r="BJ75" s="17">
        <v>26.14</v>
      </c>
      <c r="BK75" s="17">
        <v>39.17</v>
      </c>
      <c r="BL75" s="17">
        <v>20.9</v>
      </c>
      <c r="BM75" s="20">
        <f t="shared" si="13"/>
        <v>4430.9499999999889</v>
      </c>
      <c r="BN75" s="20">
        <f t="shared" si="15"/>
        <v>1270.8699999999972</v>
      </c>
      <c r="BO75" s="20">
        <f t="shared" si="15"/>
        <v>1056.1399999999951</v>
      </c>
      <c r="BP75" s="20">
        <f t="shared" si="15"/>
        <v>238.72000000000068</v>
      </c>
      <c r="BQ75" s="20">
        <f t="shared" si="15"/>
        <v>437.10999999999746</v>
      </c>
      <c r="BR75" s="20">
        <f t="shared" si="15"/>
        <v>1131.5699999999968</v>
      </c>
      <c r="BS75" s="20">
        <f t="shared" si="15"/>
        <v>920.52000000000021</v>
      </c>
      <c r="BT75" s="20">
        <f t="shared" si="15"/>
        <v>1129.6000000000004</v>
      </c>
      <c r="BU75" s="20">
        <f t="shared" si="15"/>
        <v>3174.2200000000012</v>
      </c>
      <c r="BV75" s="20">
        <f t="shared" si="15"/>
        <v>2032.3799999999899</v>
      </c>
      <c r="BW75" s="20">
        <f t="shared" si="15"/>
        <v>3039.5599999999986</v>
      </c>
      <c r="BX75" s="20">
        <f t="shared" si="15"/>
        <v>1619.3700000000008</v>
      </c>
      <c r="BY75" s="17">
        <f t="shared" si="16"/>
        <v>15775.379999999968</v>
      </c>
      <c r="BZ75" s="17">
        <f t="shared" si="17"/>
        <v>788.76999999999953</v>
      </c>
      <c r="CA75" s="17">
        <f t="shared" si="18"/>
        <v>3916.8599999999997</v>
      </c>
      <c r="CB75" s="17">
        <f t="shared" si="19"/>
        <v>20481.009999999966</v>
      </c>
    </row>
    <row r="76" spans="1:80" x14ac:dyDescent="0.25">
      <c r="A76" t="str">
        <f t="shared" si="9"/>
        <v>TCN.MKRC</v>
      </c>
      <c r="B76" s="1" t="s">
        <v>33</v>
      </c>
      <c r="C76" s="1" t="s">
        <v>137</v>
      </c>
      <c r="D76" s="1" t="s">
        <v>137</v>
      </c>
      <c r="E76" s="17">
        <v>9382.070000000007</v>
      </c>
      <c r="F76" s="17">
        <v>4393.5799999999872</v>
      </c>
      <c r="G76" s="17">
        <v>5228.429999999993</v>
      </c>
      <c r="H76" s="17">
        <v>3280.7000000000116</v>
      </c>
      <c r="I76" s="17">
        <v>2903.3699999999953</v>
      </c>
      <c r="J76" s="17">
        <v>4592.6899999999732</v>
      </c>
      <c r="K76" s="17">
        <v>5775.2199999999721</v>
      </c>
      <c r="L76" s="17">
        <v>1618.4700000000012</v>
      </c>
      <c r="M76" s="17">
        <v>0</v>
      </c>
      <c r="N76" s="17">
        <v>7838.859999999986</v>
      </c>
      <c r="O76" s="17">
        <v>9745.8299999999581</v>
      </c>
      <c r="P76" s="17">
        <v>6612.6199999999953</v>
      </c>
      <c r="Q76" s="20">
        <v>469.10000000000036</v>
      </c>
      <c r="R76" s="20">
        <v>219.67999999999984</v>
      </c>
      <c r="S76" s="20">
        <v>261.42000000000007</v>
      </c>
      <c r="T76" s="20">
        <v>164.03999999999996</v>
      </c>
      <c r="U76" s="20">
        <v>145.17000000000007</v>
      </c>
      <c r="V76" s="20">
        <v>229.63000000000011</v>
      </c>
      <c r="W76" s="20">
        <v>288.76000000000022</v>
      </c>
      <c r="X76" s="20">
        <v>80.920000000000073</v>
      </c>
      <c r="Y76" s="20">
        <v>0</v>
      </c>
      <c r="Z76" s="20">
        <v>391.9399999999996</v>
      </c>
      <c r="AA76" s="20">
        <v>487.28999999999905</v>
      </c>
      <c r="AB76" s="20">
        <v>330.63999999999942</v>
      </c>
      <c r="AC76" s="17">
        <v>2296.7899999999972</v>
      </c>
      <c r="AD76" s="17">
        <v>1065.3500000000004</v>
      </c>
      <c r="AE76" s="17">
        <v>1256.380000000001</v>
      </c>
      <c r="AF76" s="17">
        <v>780.71000000000095</v>
      </c>
      <c r="AG76" s="17">
        <v>684.36000000000058</v>
      </c>
      <c r="AH76" s="17">
        <v>1071.8700000000008</v>
      </c>
      <c r="AI76" s="17">
        <v>1334.8400000000001</v>
      </c>
      <c r="AJ76" s="17">
        <v>370.31999999999971</v>
      </c>
      <c r="AK76" s="17">
        <v>0</v>
      </c>
      <c r="AL76" s="17">
        <v>1757.6300000000047</v>
      </c>
      <c r="AM76" s="17">
        <v>2162.5</v>
      </c>
      <c r="AN76" s="17">
        <v>1452.369999999999</v>
      </c>
      <c r="AO76" s="20">
        <f t="shared" si="12"/>
        <v>12147.960000000005</v>
      </c>
      <c r="AP76" s="20">
        <f t="shared" si="14"/>
        <v>5678.6099999999878</v>
      </c>
      <c r="AQ76" s="20">
        <f t="shared" si="14"/>
        <v>6746.2299999999941</v>
      </c>
      <c r="AR76" s="20">
        <f t="shared" si="14"/>
        <v>4225.4500000000126</v>
      </c>
      <c r="AS76" s="20">
        <f t="shared" si="14"/>
        <v>3732.899999999996</v>
      </c>
      <c r="AT76" s="20">
        <f t="shared" si="14"/>
        <v>5894.1899999999741</v>
      </c>
      <c r="AU76" s="20">
        <f t="shared" si="14"/>
        <v>7398.8199999999724</v>
      </c>
      <c r="AV76" s="20">
        <f t="shared" si="14"/>
        <v>2069.7100000000009</v>
      </c>
      <c r="AW76" s="20">
        <f t="shared" si="14"/>
        <v>0</v>
      </c>
      <c r="AX76" s="20">
        <f t="shared" si="14"/>
        <v>9988.4299999999894</v>
      </c>
      <c r="AY76" s="20">
        <f t="shared" si="14"/>
        <v>12395.619999999957</v>
      </c>
      <c r="AZ76" s="20">
        <f t="shared" si="14"/>
        <v>8395.6299999999937</v>
      </c>
      <c r="BA76" s="17">
        <v>155.77000000000001</v>
      </c>
      <c r="BB76" s="17">
        <v>72.95</v>
      </c>
      <c r="BC76" s="17">
        <v>86.81</v>
      </c>
      <c r="BD76" s="17">
        <v>54.47</v>
      </c>
      <c r="BE76" s="17">
        <v>48.2</v>
      </c>
      <c r="BF76" s="17">
        <v>76.25</v>
      </c>
      <c r="BG76" s="17">
        <v>95.88</v>
      </c>
      <c r="BH76" s="17">
        <v>26.87</v>
      </c>
      <c r="BI76" s="17">
        <v>0</v>
      </c>
      <c r="BJ76" s="17">
        <v>130.15</v>
      </c>
      <c r="BK76" s="17">
        <v>161.81</v>
      </c>
      <c r="BL76" s="17">
        <v>109.79</v>
      </c>
      <c r="BM76" s="20">
        <f t="shared" si="13"/>
        <v>12303.730000000005</v>
      </c>
      <c r="BN76" s="20">
        <f t="shared" si="15"/>
        <v>5751.5599999999877</v>
      </c>
      <c r="BO76" s="20">
        <f t="shared" si="15"/>
        <v>6833.0399999999945</v>
      </c>
      <c r="BP76" s="20">
        <f t="shared" si="15"/>
        <v>4279.9200000000128</v>
      </c>
      <c r="BQ76" s="20">
        <f t="shared" si="15"/>
        <v>3781.0999999999958</v>
      </c>
      <c r="BR76" s="20">
        <f t="shared" si="15"/>
        <v>5970.4399999999741</v>
      </c>
      <c r="BS76" s="20">
        <f t="shared" si="15"/>
        <v>7494.6999999999725</v>
      </c>
      <c r="BT76" s="20">
        <f t="shared" si="15"/>
        <v>2096.5800000000008</v>
      </c>
      <c r="BU76" s="20">
        <f t="shared" si="15"/>
        <v>0</v>
      </c>
      <c r="BV76" s="20">
        <f t="shared" si="15"/>
        <v>10118.579999999989</v>
      </c>
      <c r="BW76" s="20">
        <f t="shared" si="15"/>
        <v>12557.429999999957</v>
      </c>
      <c r="BX76" s="20">
        <f t="shared" si="15"/>
        <v>8505.4199999999946</v>
      </c>
      <c r="BY76" s="17">
        <f t="shared" si="16"/>
        <v>61371.83999999988</v>
      </c>
      <c r="BZ76" s="17">
        <f t="shared" si="17"/>
        <v>3068.5899999999988</v>
      </c>
      <c r="CA76" s="17">
        <f t="shared" si="18"/>
        <v>15252.070000000005</v>
      </c>
      <c r="CB76" s="17">
        <f t="shared" si="19"/>
        <v>79692.499999999898</v>
      </c>
    </row>
    <row r="77" spans="1:80" x14ac:dyDescent="0.25">
      <c r="A77" t="str">
        <f t="shared" si="9"/>
        <v>MSCG.BCHIMP</v>
      </c>
      <c r="B77" s="1" t="s">
        <v>138</v>
      </c>
      <c r="C77" s="1" t="s">
        <v>139</v>
      </c>
      <c r="D77" s="1" t="s">
        <v>21</v>
      </c>
      <c r="E77" s="17">
        <v>2.3700000000000045</v>
      </c>
      <c r="F77" s="17">
        <v>4.5199999999999818</v>
      </c>
      <c r="G77" s="17">
        <v>16.059999999999945</v>
      </c>
      <c r="H77" s="17">
        <v>0</v>
      </c>
      <c r="I77" s="17">
        <v>0</v>
      </c>
      <c r="J77" s="17">
        <v>0</v>
      </c>
      <c r="K77" s="17">
        <v>0</v>
      </c>
      <c r="L77" s="17">
        <v>0</v>
      </c>
      <c r="M77" s="17">
        <v>3.4499999999999886</v>
      </c>
      <c r="N77" s="17">
        <v>12.57000000000005</v>
      </c>
      <c r="O77" s="17">
        <v>13.579999999999927</v>
      </c>
      <c r="P77" s="17">
        <v>31.990000000000009</v>
      </c>
      <c r="Q77" s="20">
        <v>0.11999999999999922</v>
      </c>
      <c r="R77" s="20">
        <v>0.22999999999999865</v>
      </c>
      <c r="S77" s="20">
        <v>0.81000000000000227</v>
      </c>
      <c r="T77" s="20">
        <v>0</v>
      </c>
      <c r="U77" s="20">
        <v>0</v>
      </c>
      <c r="V77" s="20">
        <v>0</v>
      </c>
      <c r="W77" s="20">
        <v>0</v>
      </c>
      <c r="X77" s="20">
        <v>0</v>
      </c>
      <c r="Y77" s="20">
        <v>0.17999999999999972</v>
      </c>
      <c r="Z77" s="20">
        <v>0.62999999999999901</v>
      </c>
      <c r="AA77" s="20">
        <v>0.67999999999999972</v>
      </c>
      <c r="AB77" s="20">
        <v>1.5999999999999943</v>
      </c>
      <c r="AC77" s="17">
        <v>0.57999999999999829</v>
      </c>
      <c r="AD77" s="17">
        <v>1.1000000000000014</v>
      </c>
      <c r="AE77" s="17">
        <v>3.8600000000000136</v>
      </c>
      <c r="AF77" s="17">
        <v>0</v>
      </c>
      <c r="AG77" s="17">
        <v>0</v>
      </c>
      <c r="AH77" s="17">
        <v>0</v>
      </c>
      <c r="AI77" s="17">
        <v>0</v>
      </c>
      <c r="AJ77" s="17">
        <v>0</v>
      </c>
      <c r="AK77" s="17">
        <v>0.78000000000000114</v>
      </c>
      <c r="AL77" s="17">
        <v>2.8199999999999932</v>
      </c>
      <c r="AM77" s="17">
        <v>3.0099999999999909</v>
      </c>
      <c r="AN77" s="17">
        <v>7.0200000000000102</v>
      </c>
      <c r="AO77" s="20">
        <f t="shared" si="12"/>
        <v>3.0700000000000021</v>
      </c>
      <c r="AP77" s="20">
        <f t="shared" si="14"/>
        <v>5.8499999999999819</v>
      </c>
      <c r="AQ77" s="20">
        <f t="shared" si="14"/>
        <v>20.729999999999961</v>
      </c>
      <c r="AR77" s="20">
        <f t="shared" si="14"/>
        <v>0</v>
      </c>
      <c r="AS77" s="20">
        <f t="shared" si="14"/>
        <v>0</v>
      </c>
      <c r="AT77" s="20">
        <f t="shared" si="14"/>
        <v>0</v>
      </c>
      <c r="AU77" s="20">
        <f t="shared" si="14"/>
        <v>0</v>
      </c>
      <c r="AV77" s="20">
        <f t="shared" si="14"/>
        <v>0</v>
      </c>
      <c r="AW77" s="20">
        <f t="shared" si="14"/>
        <v>4.4099999999999895</v>
      </c>
      <c r="AX77" s="20">
        <f t="shared" si="14"/>
        <v>16.020000000000042</v>
      </c>
      <c r="AY77" s="20">
        <f t="shared" si="14"/>
        <v>17.269999999999918</v>
      </c>
      <c r="AZ77" s="20">
        <f t="shared" si="14"/>
        <v>40.610000000000014</v>
      </c>
      <c r="BA77" s="17">
        <v>0.04</v>
      </c>
      <c r="BB77" s="17">
        <v>0.08</v>
      </c>
      <c r="BC77" s="17">
        <v>0.27</v>
      </c>
      <c r="BD77" s="17">
        <v>0</v>
      </c>
      <c r="BE77" s="17">
        <v>0</v>
      </c>
      <c r="BF77" s="17">
        <v>0</v>
      </c>
      <c r="BG77" s="17">
        <v>0</v>
      </c>
      <c r="BH77" s="17">
        <v>0</v>
      </c>
      <c r="BI77" s="17">
        <v>0.06</v>
      </c>
      <c r="BJ77" s="17">
        <v>0.21</v>
      </c>
      <c r="BK77" s="17">
        <v>0.23</v>
      </c>
      <c r="BL77" s="17">
        <v>0.53</v>
      </c>
      <c r="BM77" s="20">
        <f t="shared" si="13"/>
        <v>3.1100000000000021</v>
      </c>
      <c r="BN77" s="20">
        <f t="shared" si="15"/>
        <v>5.929999999999982</v>
      </c>
      <c r="BO77" s="20">
        <f t="shared" si="15"/>
        <v>20.999999999999961</v>
      </c>
      <c r="BP77" s="20">
        <f t="shared" si="15"/>
        <v>0</v>
      </c>
      <c r="BQ77" s="20">
        <f t="shared" si="15"/>
        <v>0</v>
      </c>
      <c r="BR77" s="20">
        <f t="shared" si="15"/>
        <v>0</v>
      </c>
      <c r="BS77" s="20">
        <f t="shared" si="15"/>
        <v>0</v>
      </c>
      <c r="BT77" s="20">
        <f t="shared" si="15"/>
        <v>0</v>
      </c>
      <c r="BU77" s="20">
        <f t="shared" si="15"/>
        <v>4.4699999999999891</v>
      </c>
      <c r="BV77" s="20">
        <f t="shared" si="15"/>
        <v>16.230000000000043</v>
      </c>
      <c r="BW77" s="20">
        <f t="shared" si="15"/>
        <v>17.499999999999918</v>
      </c>
      <c r="BX77" s="20">
        <f t="shared" si="15"/>
        <v>41.140000000000015</v>
      </c>
      <c r="BY77" s="17">
        <f t="shared" si="16"/>
        <v>84.539999999999907</v>
      </c>
      <c r="BZ77" s="17">
        <f t="shared" si="17"/>
        <v>4.2499999999999929</v>
      </c>
      <c r="CA77" s="17">
        <f t="shared" si="18"/>
        <v>20.590000000000007</v>
      </c>
      <c r="CB77" s="17">
        <f t="shared" si="19"/>
        <v>109.37999999999991</v>
      </c>
    </row>
    <row r="78" spans="1:80" x14ac:dyDescent="0.25">
      <c r="A78" t="str">
        <f t="shared" si="9"/>
        <v>MSCG.BCHEXP</v>
      </c>
      <c r="B78" s="1" t="s">
        <v>138</v>
      </c>
      <c r="C78" s="1" t="s">
        <v>822</v>
      </c>
      <c r="D78" s="1" t="s">
        <v>28</v>
      </c>
      <c r="E78" s="17">
        <v>0</v>
      </c>
      <c r="F78" s="17">
        <v>0</v>
      </c>
      <c r="G78" s="17">
        <v>0</v>
      </c>
      <c r="H78" s="17">
        <v>0</v>
      </c>
      <c r="I78" s="17">
        <v>0</v>
      </c>
      <c r="J78" s="17">
        <v>0</v>
      </c>
      <c r="K78" s="17">
        <v>0</v>
      </c>
      <c r="L78" s="17">
        <v>0</v>
      </c>
      <c r="M78" s="17">
        <v>0</v>
      </c>
      <c r="N78" s="17">
        <v>0</v>
      </c>
      <c r="O78" s="17">
        <v>0</v>
      </c>
      <c r="P78" s="17">
        <v>0</v>
      </c>
      <c r="Q78" s="20">
        <v>0</v>
      </c>
      <c r="R78" s="20">
        <v>0</v>
      </c>
      <c r="S78" s="20">
        <v>0</v>
      </c>
      <c r="T78" s="20">
        <v>0</v>
      </c>
      <c r="U78" s="20">
        <v>0</v>
      </c>
      <c r="V78" s="20">
        <v>0</v>
      </c>
      <c r="W78" s="20">
        <v>0</v>
      </c>
      <c r="X78" s="20">
        <v>0</v>
      </c>
      <c r="Y78" s="20">
        <v>0</v>
      </c>
      <c r="Z78" s="20">
        <v>0</v>
      </c>
      <c r="AA78" s="20">
        <v>0</v>
      </c>
      <c r="AB78" s="20">
        <v>0</v>
      </c>
      <c r="AC78" s="17">
        <v>0</v>
      </c>
      <c r="AD78" s="17">
        <v>0</v>
      </c>
      <c r="AE78" s="17">
        <v>0</v>
      </c>
      <c r="AF78" s="17">
        <v>0</v>
      </c>
      <c r="AG78" s="17">
        <v>0</v>
      </c>
      <c r="AH78" s="17">
        <v>0</v>
      </c>
      <c r="AI78" s="17">
        <v>0</v>
      </c>
      <c r="AJ78" s="17">
        <v>0</v>
      </c>
      <c r="AK78" s="17">
        <v>0</v>
      </c>
      <c r="AL78" s="17">
        <v>0</v>
      </c>
      <c r="AM78" s="17">
        <v>0</v>
      </c>
      <c r="AN78" s="17">
        <v>0</v>
      </c>
      <c r="AO78" s="20">
        <f t="shared" si="12"/>
        <v>0</v>
      </c>
      <c r="AP78" s="20">
        <f t="shared" si="14"/>
        <v>0</v>
      </c>
      <c r="AQ78" s="20">
        <f t="shared" si="14"/>
        <v>0</v>
      </c>
      <c r="AR78" s="20">
        <f t="shared" si="14"/>
        <v>0</v>
      </c>
      <c r="AS78" s="20">
        <f t="shared" si="14"/>
        <v>0</v>
      </c>
      <c r="AT78" s="20">
        <f t="shared" si="14"/>
        <v>0</v>
      </c>
      <c r="AU78" s="20">
        <f t="shared" si="14"/>
        <v>0</v>
      </c>
      <c r="AV78" s="20">
        <f t="shared" si="14"/>
        <v>0</v>
      </c>
      <c r="AW78" s="20">
        <f t="shared" si="14"/>
        <v>0</v>
      </c>
      <c r="AX78" s="20">
        <f t="shared" si="14"/>
        <v>0</v>
      </c>
      <c r="AY78" s="20">
        <f t="shared" si="14"/>
        <v>0</v>
      </c>
      <c r="AZ78" s="20">
        <f t="shared" si="14"/>
        <v>0</v>
      </c>
      <c r="BA78" s="17">
        <v>0</v>
      </c>
      <c r="BB78" s="17">
        <v>0</v>
      </c>
      <c r="BC78" s="17">
        <v>0</v>
      </c>
      <c r="BD78" s="17">
        <v>0</v>
      </c>
      <c r="BE78" s="17">
        <v>0</v>
      </c>
      <c r="BF78" s="17">
        <v>0</v>
      </c>
      <c r="BG78" s="17">
        <v>0</v>
      </c>
      <c r="BH78" s="17">
        <v>0</v>
      </c>
      <c r="BI78" s="17">
        <v>0</v>
      </c>
      <c r="BJ78" s="17">
        <v>0</v>
      </c>
      <c r="BK78" s="17">
        <v>0</v>
      </c>
      <c r="BL78" s="17">
        <v>0</v>
      </c>
      <c r="BM78" s="20">
        <f t="shared" si="13"/>
        <v>0</v>
      </c>
      <c r="BN78" s="20">
        <f t="shared" si="15"/>
        <v>0</v>
      </c>
      <c r="BO78" s="20">
        <f t="shared" si="15"/>
        <v>0</v>
      </c>
      <c r="BP78" s="20">
        <f t="shared" si="15"/>
        <v>0</v>
      </c>
      <c r="BQ78" s="20">
        <f t="shared" si="15"/>
        <v>0</v>
      </c>
      <c r="BR78" s="20">
        <f t="shared" si="15"/>
        <v>0</v>
      </c>
      <c r="BS78" s="20">
        <f t="shared" si="15"/>
        <v>0</v>
      </c>
      <c r="BT78" s="20">
        <f t="shared" si="15"/>
        <v>0</v>
      </c>
      <c r="BU78" s="20">
        <f t="shared" si="15"/>
        <v>0</v>
      </c>
      <c r="BV78" s="20">
        <f t="shared" si="15"/>
        <v>0</v>
      </c>
      <c r="BW78" s="20">
        <f t="shared" si="15"/>
        <v>0</v>
      </c>
      <c r="BX78" s="20">
        <f t="shared" si="15"/>
        <v>0</v>
      </c>
      <c r="BY78" s="17">
        <f t="shared" si="16"/>
        <v>0</v>
      </c>
      <c r="BZ78" s="17">
        <f t="shared" si="17"/>
        <v>0</v>
      </c>
      <c r="CA78" s="17">
        <f t="shared" si="18"/>
        <v>0</v>
      </c>
      <c r="CB78" s="17">
        <f t="shared" si="19"/>
        <v>0</v>
      </c>
    </row>
    <row r="79" spans="1:80" x14ac:dyDescent="0.25">
      <c r="A79" t="str">
        <f t="shared" si="9"/>
        <v>GPWF.NEP1</v>
      </c>
      <c r="B79" s="1" t="s">
        <v>140</v>
      </c>
      <c r="C79" s="1" t="s">
        <v>141</v>
      </c>
      <c r="D79" s="1" t="s">
        <v>141</v>
      </c>
      <c r="E79" s="17">
        <v>-133.14999999999418</v>
      </c>
      <c r="F79" s="17">
        <v>-69.830000000001746</v>
      </c>
      <c r="G79" s="17">
        <v>-103.76000000000204</v>
      </c>
      <c r="H79" s="17">
        <v>-70.580000000001746</v>
      </c>
      <c r="I79" s="17">
        <v>-33.329999999998108</v>
      </c>
      <c r="J79" s="17">
        <v>-49.5</v>
      </c>
      <c r="K79" s="17">
        <v>-26.989999999999782</v>
      </c>
      <c r="L79" s="17">
        <v>-45.059999999997672</v>
      </c>
      <c r="M79" s="17">
        <v>-112.83999999999651</v>
      </c>
      <c r="N79" s="17">
        <v>-137.13999999999942</v>
      </c>
      <c r="O79" s="17">
        <v>-100.58999999999651</v>
      </c>
      <c r="P79" s="17">
        <v>-50.430000000000291</v>
      </c>
      <c r="Q79" s="20">
        <v>-6.6599999999999682</v>
      </c>
      <c r="R79" s="20">
        <v>-3.4900000000000091</v>
      </c>
      <c r="S79" s="20">
        <v>-5.1900000000000546</v>
      </c>
      <c r="T79" s="20">
        <v>-3.5299999999999727</v>
      </c>
      <c r="U79" s="20">
        <v>-1.6700000000000159</v>
      </c>
      <c r="V79" s="20">
        <v>-2.4800000000000182</v>
      </c>
      <c r="W79" s="20">
        <v>-1.3499999999999943</v>
      </c>
      <c r="X79" s="20">
        <v>-2.2599999999999909</v>
      </c>
      <c r="Y79" s="20">
        <v>-5.6500000000000909</v>
      </c>
      <c r="Z79" s="20">
        <v>-6.8600000000001273</v>
      </c>
      <c r="AA79" s="20">
        <v>-5.0299999999999727</v>
      </c>
      <c r="AB79" s="20">
        <v>-2.5199999999999818</v>
      </c>
      <c r="AC79" s="17">
        <v>-32.589999999999691</v>
      </c>
      <c r="AD79" s="17">
        <v>-16.930000000000064</v>
      </c>
      <c r="AE79" s="17">
        <v>-24.929999999999836</v>
      </c>
      <c r="AF79" s="17">
        <v>-16.800000000000182</v>
      </c>
      <c r="AG79" s="17">
        <v>-7.8500000000001364</v>
      </c>
      <c r="AH79" s="17">
        <v>-11.550000000000182</v>
      </c>
      <c r="AI79" s="17">
        <v>-6.2300000000000182</v>
      </c>
      <c r="AJ79" s="17">
        <v>-10.309999999999945</v>
      </c>
      <c r="AK79" s="17">
        <v>-25.5600000000004</v>
      </c>
      <c r="AL79" s="17">
        <v>-30.75</v>
      </c>
      <c r="AM79" s="17">
        <v>-22.320000000000618</v>
      </c>
      <c r="AN79" s="17">
        <v>-11.079999999999927</v>
      </c>
      <c r="AO79" s="20">
        <f t="shared" si="12"/>
        <v>-172.39999999999384</v>
      </c>
      <c r="AP79" s="20">
        <f t="shared" si="14"/>
        <v>-90.250000000001819</v>
      </c>
      <c r="AQ79" s="20">
        <f t="shared" si="14"/>
        <v>-133.88000000000193</v>
      </c>
      <c r="AR79" s="20">
        <f t="shared" si="14"/>
        <v>-90.910000000001901</v>
      </c>
      <c r="AS79" s="20">
        <f t="shared" si="14"/>
        <v>-42.849999999998261</v>
      </c>
      <c r="AT79" s="20">
        <f t="shared" si="14"/>
        <v>-63.5300000000002</v>
      </c>
      <c r="AU79" s="20">
        <f t="shared" si="14"/>
        <v>-34.569999999999794</v>
      </c>
      <c r="AV79" s="20">
        <f t="shared" si="14"/>
        <v>-57.629999999997608</v>
      </c>
      <c r="AW79" s="20">
        <f t="shared" si="14"/>
        <v>-144.049999999997</v>
      </c>
      <c r="AX79" s="20">
        <f t="shared" si="14"/>
        <v>-174.74999999999955</v>
      </c>
      <c r="AY79" s="20">
        <f t="shared" si="14"/>
        <v>-127.9399999999971</v>
      </c>
      <c r="AZ79" s="20">
        <f t="shared" si="14"/>
        <v>-64.0300000000002</v>
      </c>
      <c r="BA79" s="17">
        <v>-2.21</v>
      </c>
      <c r="BB79" s="17">
        <v>-1.1599999999999999</v>
      </c>
      <c r="BC79" s="17">
        <v>-1.72</v>
      </c>
      <c r="BD79" s="17">
        <v>-1.17</v>
      </c>
      <c r="BE79" s="17">
        <v>-0.55000000000000004</v>
      </c>
      <c r="BF79" s="17">
        <v>-0.82</v>
      </c>
      <c r="BG79" s="17">
        <v>-0.45</v>
      </c>
      <c r="BH79" s="17">
        <v>-0.75</v>
      </c>
      <c r="BI79" s="17">
        <v>-1.87</v>
      </c>
      <c r="BJ79" s="17">
        <v>-2.2799999999999998</v>
      </c>
      <c r="BK79" s="17">
        <v>-1.67</v>
      </c>
      <c r="BL79" s="17">
        <v>-0.84</v>
      </c>
      <c r="BM79" s="20">
        <f t="shared" si="13"/>
        <v>-174.60999999999385</v>
      </c>
      <c r="BN79" s="20">
        <f t="shared" si="15"/>
        <v>-91.410000000001816</v>
      </c>
      <c r="BO79" s="20">
        <f t="shared" si="15"/>
        <v>-135.60000000000193</v>
      </c>
      <c r="BP79" s="20">
        <f t="shared" si="15"/>
        <v>-92.080000000001903</v>
      </c>
      <c r="BQ79" s="20">
        <f t="shared" si="15"/>
        <v>-43.399999999998258</v>
      </c>
      <c r="BR79" s="20">
        <f t="shared" si="15"/>
        <v>-64.350000000000193</v>
      </c>
      <c r="BS79" s="20">
        <f t="shared" si="15"/>
        <v>-35.019999999999797</v>
      </c>
      <c r="BT79" s="20">
        <f t="shared" si="15"/>
        <v>-58.379999999997608</v>
      </c>
      <c r="BU79" s="20">
        <f t="shared" si="15"/>
        <v>-145.919999999997</v>
      </c>
      <c r="BV79" s="20">
        <f t="shared" si="15"/>
        <v>-177.02999999999955</v>
      </c>
      <c r="BW79" s="20">
        <f t="shared" si="15"/>
        <v>-129.60999999999709</v>
      </c>
      <c r="BX79" s="20">
        <f t="shared" si="15"/>
        <v>-64.870000000000203</v>
      </c>
      <c r="BY79" s="17">
        <f t="shared" si="16"/>
        <v>-933.19999999998799</v>
      </c>
      <c r="BZ79" s="17">
        <f t="shared" si="17"/>
        <v>-46.690000000000197</v>
      </c>
      <c r="CA79" s="17">
        <f t="shared" si="18"/>
        <v>-232.39000000000098</v>
      </c>
      <c r="CB79" s="17">
        <f t="shared" si="19"/>
        <v>-1212.2799999999891</v>
      </c>
    </row>
    <row r="80" spans="1:80" x14ac:dyDescent="0.25">
      <c r="A80" t="str">
        <f t="shared" si="9"/>
        <v>APNC.NOVAGEN15M</v>
      </c>
      <c r="B80" s="1" t="s">
        <v>142</v>
      </c>
      <c r="C80" s="1" t="s">
        <v>143</v>
      </c>
      <c r="D80" s="1" t="s">
        <v>143</v>
      </c>
      <c r="E80" s="17">
        <v>0</v>
      </c>
      <c r="F80" s="17">
        <v>0</v>
      </c>
      <c r="G80" s="17">
        <v>0</v>
      </c>
      <c r="H80" s="17">
        <v>0</v>
      </c>
      <c r="I80" s="17">
        <v>0</v>
      </c>
      <c r="J80" s="17">
        <v>0</v>
      </c>
      <c r="K80" s="17">
        <v>0</v>
      </c>
      <c r="L80" s="17">
        <v>0</v>
      </c>
      <c r="M80" s="17">
        <v>0</v>
      </c>
      <c r="N80" s="17">
        <v>0</v>
      </c>
      <c r="O80" s="17">
        <v>0</v>
      </c>
      <c r="P80" s="17">
        <v>0</v>
      </c>
      <c r="Q80" s="20">
        <v>0</v>
      </c>
      <c r="R80" s="20">
        <v>0</v>
      </c>
      <c r="S80" s="20">
        <v>0</v>
      </c>
      <c r="T80" s="20">
        <v>0</v>
      </c>
      <c r="U80" s="20">
        <v>0</v>
      </c>
      <c r="V80" s="20">
        <v>0</v>
      </c>
      <c r="W80" s="20">
        <v>0</v>
      </c>
      <c r="X80" s="20">
        <v>0</v>
      </c>
      <c r="Y80" s="20">
        <v>0</v>
      </c>
      <c r="Z80" s="20">
        <v>0</v>
      </c>
      <c r="AA80" s="20">
        <v>0</v>
      </c>
      <c r="AB80" s="20">
        <v>0</v>
      </c>
      <c r="AC80" s="17">
        <v>0</v>
      </c>
      <c r="AD80" s="17">
        <v>0</v>
      </c>
      <c r="AE80" s="17">
        <v>0</v>
      </c>
      <c r="AF80" s="17">
        <v>0</v>
      </c>
      <c r="AG80" s="17">
        <v>0</v>
      </c>
      <c r="AH80" s="17">
        <v>0</v>
      </c>
      <c r="AI80" s="17">
        <v>0</v>
      </c>
      <c r="AJ80" s="17">
        <v>0</v>
      </c>
      <c r="AK80" s="17">
        <v>0</v>
      </c>
      <c r="AL80" s="17">
        <v>0</v>
      </c>
      <c r="AM80" s="17">
        <v>0</v>
      </c>
      <c r="AN80" s="17">
        <v>0</v>
      </c>
      <c r="AO80" s="20">
        <f t="shared" si="12"/>
        <v>0</v>
      </c>
      <c r="AP80" s="20">
        <f t="shared" si="14"/>
        <v>0</v>
      </c>
      <c r="AQ80" s="20">
        <f t="shared" si="14"/>
        <v>0</v>
      </c>
      <c r="AR80" s="20">
        <f t="shared" si="14"/>
        <v>0</v>
      </c>
      <c r="AS80" s="20">
        <f t="shared" si="14"/>
        <v>0</v>
      </c>
      <c r="AT80" s="20">
        <f t="shared" si="14"/>
        <v>0</v>
      </c>
      <c r="AU80" s="20">
        <f t="shared" si="14"/>
        <v>0</v>
      </c>
      <c r="AV80" s="20">
        <f t="shared" si="14"/>
        <v>0</v>
      </c>
      <c r="AW80" s="20">
        <f t="shared" si="14"/>
        <v>0</v>
      </c>
      <c r="AX80" s="20">
        <f t="shared" si="14"/>
        <v>0</v>
      </c>
      <c r="AY80" s="20">
        <f t="shared" si="14"/>
        <v>0</v>
      </c>
      <c r="AZ80" s="20">
        <f t="shared" si="14"/>
        <v>0</v>
      </c>
      <c r="BA80" s="17">
        <v>0</v>
      </c>
      <c r="BB80" s="17">
        <v>0</v>
      </c>
      <c r="BC80" s="17">
        <v>0</v>
      </c>
      <c r="BD80" s="17">
        <v>0</v>
      </c>
      <c r="BE80" s="17">
        <v>0</v>
      </c>
      <c r="BF80" s="17">
        <v>0</v>
      </c>
      <c r="BG80" s="17">
        <v>0</v>
      </c>
      <c r="BH80" s="17">
        <v>0</v>
      </c>
      <c r="BI80" s="17">
        <v>0</v>
      </c>
      <c r="BJ80" s="17">
        <v>0</v>
      </c>
      <c r="BK80" s="17">
        <v>0</v>
      </c>
      <c r="BL80" s="17">
        <v>0</v>
      </c>
      <c r="BM80" s="20">
        <f t="shared" si="13"/>
        <v>0</v>
      </c>
      <c r="BN80" s="20">
        <f t="shared" si="15"/>
        <v>0</v>
      </c>
      <c r="BO80" s="20">
        <f t="shared" si="15"/>
        <v>0</v>
      </c>
      <c r="BP80" s="20">
        <f t="shared" si="15"/>
        <v>0</v>
      </c>
      <c r="BQ80" s="20">
        <f t="shared" si="15"/>
        <v>0</v>
      </c>
      <c r="BR80" s="20">
        <f t="shared" si="15"/>
        <v>0</v>
      </c>
      <c r="BS80" s="20">
        <f t="shared" si="15"/>
        <v>0</v>
      </c>
      <c r="BT80" s="20">
        <f t="shared" si="15"/>
        <v>0</v>
      </c>
      <c r="BU80" s="20">
        <f t="shared" si="15"/>
        <v>0</v>
      </c>
      <c r="BV80" s="20">
        <f t="shared" si="15"/>
        <v>0</v>
      </c>
      <c r="BW80" s="20">
        <f t="shared" si="15"/>
        <v>0</v>
      </c>
      <c r="BX80" s="20">
        <f t="shared" si="15"/>
        <v>0</v>
      </c>
      <c r="BY80" s="17">
        <f t="shared" si="16"/>
        <v>0</v>
      </c>
      <c r="BZ80" s="17">
        <f t="shared" si="17"/>
        <v>0</v>
      </c>
      <c r="CA80" s="17">
        <f t="shared" si="18"/>
        <v>0</v>
      </c>
      <c r="CB80" s="17">
        <f t="shared" si="19"/>
        <v>0</v>
      </c>
    </row>
    <row r="81" spans="1:80" x14ac:dyDescent="0.25">
      <c r="A81" t="str">
        <f t="shared" si="9"/>
        <v>NPC.NPC1</v>
      </c>
      <c r="B81" s="1" t="s">
        <v>144</v>
      </c>
      <c r="C81" s="1" t="s">
        <v>145</v>
      </c>
      <c r="D81" s="1" t="s">
        <v>145</v>
      </c>
      <c r="E81" s="17">
        <v>0</v>
      </c>
      <c r="F81" s="17">
        <v>0</v>
      </c>
      <c r="G81" s="17">
        <v>0</v>
      </c>
      <c r="H81" s="17">
        <v>0</v>
      </c>
      <c r="I81" s="17">
        <v>0</v>
      </c>
      <c r="J81" s="17">
        <v>0</v>
      </c>
      <c r="K81" s="17">
        <v>0</v>
      </c>
      <c r="L81" s="17">
        <v>0</v>
      </c>
      <c r="M81" s="17">
        <v>0</v>
      </c>
      <c r="N81" s="17">
        <v>0</v>
      </c>
      <c r="O81" s="17">
        <v>0</v>
      </c>
      <c r="P81" s="17">
        <v>0</v>
      </c>
      <c r="Q81" s="20">
        <v>0</v>
      </c>
      <c r="R81" s="20">
        <v>0</v>
      </c>
      <c r="S81" s="20">
        <v>0</v>
      </c>
      <c r="T81" s="20">
        <v>0</v>
      </c>
      <c r="U81" s="20">
        <v>0</v>
      </c>
      <c r="V81" s="20">
        <v>0</v>
      </c>
      <c r="W81" s="20">
        <v>0</v>
      </c>
      <c r="X81" s="20">
        <v>0</v>
      </c>
      <c r="Y81" s="20">
        <v>0</v>
      </c>
      <c r="Z81" s="20">
        <v>0</v>
      </c>
      <c r="AA81" s="20">
        <v>0</v>
      </c>
      <c r="AB81" s="20">
        <v>0</v>
      </c>
      <c r="AC81" s="17">
        <v>0</v>
      </c>
      <c r="AD81" s="17">
        <v>0</v>
      </c>
      <c r="AE81" s="17">
        <v>0</v>
      </c>
      <c r="AF81" s="17">
        <v>0</v>
      </c>
      <c r="AG81" s="17">
        <v>0</v>
      </c>
      <c r="AH81" s="17">
        <v>0</v>
      </c>
      <c r="AI81" s="17">
        <v>0</v>
      </c>
      <c r="AJ81" s="17">
        <v>0</v>
      </c>
      <c r="AK81" s="17">
        <v>0</v>
      </c>
      <c r="AL81" s="17">
        <v>0</v>
      </c>
      <c r="AM81" s="17">
        <v>0</v>
      </c>
      <c r="AN81" s="17">
        <v>0</v>
      </c>
      <c r="AO81" s="20">
        <f t="shared" si="12"/>
        <v>0</v>
      </c>
      <c r="AP81" s="20">
        <f t="shared" si="14"/>
        <v>0</v>
      </c>
      <c r="AQ81" s="20">
        <f t="shared" si="14"/>
        <v>0</v>
      </c>
      <c r="AR81" s="20">
        <f t="shared" si="14"/>
        <v>0</v>
      </c>
      <c r="AS81" s="20">
        <f t="shared" si="14"/>
        <v>0</v>
      </c>
      <c r="AT81" s="20">
        <f t="shared" si="14"/>
        <v>0</v>
      </c>
      <c r="AU81" s="20">
        <f t="shared" si="14"/>
        <v>0</v>
      </c>
      <c r="AV81" s="20">
        <f t="shared" si="14"/>
        <v>0</v>
      </c>
      <c r="AW81" s="20">
        <f t="shared" si="14"/>
        <v>0</v>
      </c>
      <c r="AX81" s="20">
        <f t="shared" si="14"/>
        <v>0</v>
      </c>
      <c r="AY81" s="20">
        <f t="shared" si="14"/>
        <v>0</v>
      </c>
      <c r="AZ81" s="20">
        <f t="shared" si="14"/>
        <v>0</v>
      </c>
      <c r="BA81" s="17">
        <v>0</v>
      </c>
      <c r="BB81" s="17">
        <v>0</v>
      </c>
      <c r="BC81" s="17">
        <v>0</v>
      </c>
      <c r="BD81" s="17">
        <v>0</v>
      </c>
      <c r="BE81" s="17">
        <v>0</v>
      </c>
      <c r="BF81" s="17">
        <v>0</v>
      </c>
      <c r="BG81" s="17">
        <v>0</v>
      </c>
      <c r="BH81" s="17">
        <v>0</v>
      </c>
      <c r="BI81" s="17">
        <v>0</v>
      </c>
      <c r="BJ81" s="17">
        <v>0</v>
      </c>
      <c r="BK81" s="17">
        <v>0</v>
      </c>
      <c r="BL81" s="17">
        <v>0</v>
      </c>
      <c r="BM81" s="20">
        <f t="shared" si="13"/>
        <v>0</v>
      </c>
      <c r="BN81" s="20">
        <f t="shared" si="15"/>
        <v>0</v>
      </c>
      <c r="BO81" s="20">
        <f t="shared" si="15"/>
        <v>0</v>
      </c>
      <c r="BP81" s="20">
        <f t="shared" si="15"/>
        <v>0</v>
      </c>
      <c r="BQ81" s="20">
        <f t="shared" si="15"/>
        <v>0</v>
      </c>
      <c r="BR81" s="20">
        <f t="shared" si="15"/>
        <v>0</v>
      </c>
      <c r="BS81" s="20">
        <f t="shared" si="15"/>
        <v>0</v>
      </c>
      <c r="BT81" s="20">
        <f t="shared" si="15"/>
        <v>0</v>
      </c>
      <c r="BU81" s="20">
        <f t="shared" si="15"/>
        <v>0</v>
      </c>
      <c r="BV81" s="20">
        <f t="shared" si="15"/>
        <v>0</v>
      </c>
      <c r="BW81" s="20">
        <f t="shared" si="15"/>
        <v>0</v>
      </c>
      <c r="BX81" s="20">
        <f t="shared" si="15"/>
        <v>0</v>
      </c>
      <c r="BY81" s="17">
        <f t="shared" si="16"/>
        <v>0</v>
      </c>
      <c r="BZ81" s="17">
        <f t="shared" si="17"/>
        <v>0</v>
      </c>
      <c r="CA81" s="17">
        <f t="shared" si="18"/>
        <v>0</v>
      </c>
      <c r="CB81" s="17">
        <f t="shared" si="19"/>
        <v>0</v>
      </c>
    </row>
    <row r="82" spans="1:80" x14ac:dyDescent="0.25">
      <c r="A82" t="str">
        <f t="shared" si="9"/>
        <v>GPI.NPP1</v>
      </c>
      <c r="B82" s="1" t="s">
        <v>146</v>
      </c>
      <c r="C82" s="1" t="s">
        <v>147</v>
      </c>
      <c r="D82" s="1" t="s">
        <v>147</v>
      </c>
      <c r="E82" s="17">
        <v>0</v>
      </c>
      <c r="F82" s="17">
        <v>0</v>
      </c>
      <c r="G82" s="17">
        <v>0</v>
      </c>
      <c r="H82" s="17">
        <v>0</v>
      </c>
      <c r="I82" s="17">
        <v>0</v>
      </c>
      <c r="J82" s="17">
        <v>0</v>
      </c>
      <c r="K82" s="17">
        <v>0</v>
      </c>
      <c r="L82" s="17">
        <v>0</v>
      </c>
      <c r="M82" s="17">
        <v>0</v>
      </c>
      <c r="N82" s="17">
        <v>0</v>
      </c>
      <c r="O82" s="17">
        <v>0</v>
      </c>
      <c r="P82" s="17">
        <v>0</v>
      </c>
      <c r="Q82" s="20">
        <v>0</v>
      </c>
      <c r="R82" s="20">
        <v>0</v>
      </c>
      <c r="S82" s="20">
        <v>0</v>
      </c>
      <c r="T82" s="20">
        <v>0</v>
      </c>
      <c r="U82" s="20">
        <v>0</v>
      </c>
      <c r="V82" s="20">
        <v>0</v>
      </c>
      <c r="W82" s="20">
        <v>0</v>
      </c>
      <c r="X82" s="20">
        <v>0</v>
      </c>
      <c r="Y82" s="20">
        <v>0</v>
      </c>
      <c r="Z82" s="20">
        <v>0</v>
      </c>
      <c r="AA82" s="20">
        <v>0</v>
      </c>
      <c r="AB82" s="20">
        <v>0</v>
      </c>
      <c r="AC82" s="17">
        <v>0</v>
      </c>
      <c r="AD82" s="17">
        <v>0</v>
      </c>
      <c r="AE82" s="17">
        <v>0</v>
      </c>
      <c r="AF82" s="17">
        <v>0</v>
      </c>
      <c r="AG82" s="17">
        <v>0</v>
      </c>
      <c r="AH82" s="17">
        <v>0</v>
      </c>
      <c r="AI82" s="17">
        <v>0</v>
      </c>
      <c r="AJ82" s="17">
        <v>0</v>
      </c>
      <c r="AK82" s="17">
        <v>0</v>
      </c>
      <c r="AL82" s="17">
        <v>0</v>
      </c>
      <c r="AM82" s="17">
        <v>0</v>
      </c>
      <c r="AN82" s="17">
        <v>0</v>
      </c>
      <c r="AO82" s="20">
        <f t="shared" si="12"/>
        <v>0</v>
      </c>
      <c r="AP82" s="20">
        <f t="shared" si="14"/>
        <v>0</v>
      </c>
      <c r="AQ82" s="20">
        <f t="shared" si="14"/>
        <v>0</v>
      </c>
      <c r="AR82" s="20">
        <f t="shared" si="14"/>
        <v>0</v>
      </c>
      <c r="AS82" s="20">
        <f t="shared" si="14"/>
        <v>0</v>
      </c>
      <c r="AT82" s="20">
        <f t="shared" si="14"/>
        <v>0</v>
      </c>
      <c r="AU82" s="20">
        <f t="shared" si="14"/>
        <v>0</v>
      </c>
      <c r="AV82" s="20">
        <f t="shared" si="14"/>
        <v>0</v>
      </c>
      <c r="AW82" s="20">
        <f t="shared" si="14"/>
        <v>0</v>
      </c>
      <c r="AX82" s="20">
        <f t="shared" si="14"/>
        <v>0</v>
      </c>
      <c r="AY82" s="20">
        <f t="shared" si="14"/>
        <v>0</v>
      </c>
      <c r="AZ82" s="20">
        <f t="shared" si="14"/>
        <v>0</v>
      </c>
      <c r="BA82" s="17">
        <v>0</v>
      </c>
      <c r="BB82" s="17">
        <v>0</v>
      </c>
      <c r="BC82" s="17">
        <v>0</v>
      </c>
      <c r="BD82" s="17">
        <v>0</v>
      </c>
      <c r="BE82" s="17">
        <v>0</v>
      </c>
      <c r="BF82" s="17">
        <v>0</v>
      </c>
      <c r="BG82" s="17">
        <v>0</v>
      </c>
      <c r="BH82" s="17">
        <v>0</v>
      </c>
      <c r="BI82" s="17">
        <v>0</v>
      </c>
      <c r="BJ82" s="17">
        <v>0</v>
      </c>
      <c r="BK82" s="17">
        <v>0</v>
      </c>
      <c r="BL82" s="17">
        <v>0</v>
      </c>
      <c r="BM82" s="20">
        <f t="shared" si="13"/>
        <v>0</v>
      </c>
      <c r="BN82" s="20">
        <f t="shared" si="15"/>
        <v>0</v>
      </c>
      <c r="BO82" s="20">
        <f t="shared" si="15"/>
        <v>0</v>
      </c>
      <c r="BP82" s="20">
        <f t="shared" si="15"/>
        <v>0</v>
      </c>
      <c r="BQ82" s="20">
        <f t="shared" si="15"/>
        <v>0</v>
      </c>
      <c r="BR82" s="20">
        <f t="shared" si="15"/>
        <v>0</v>
      </c>
      <c r="BS82" s="20">
        <f t="shared" si="15"/>
        <v>0</v>
      </c>
      <c r="BT82" s="20">
        <f t="shared" si="15"/>
        <v>0</v>
      </c>
      <c r="BU82" s="20">
        <f t="shared" si="15"/>
        <v>0</v>
      </c>
      <c r="BV82" s="20">
        <f t="shared" si="15"/>
        <v>0</v>
      </c>
      <c r="BW82" s="20">
        <f t="shared" si="15"/>
        <v>0</v>
      </c>
      <c r="BX82" s="20">
        <f t="shared" si="15"/>
        <v>0</v>
      </c>
      <c r="BY82" s="17">
        <f t="shared" si="16"/>
        <v>0</v>
      </c>
      <c r="BZ82" s="17">
        <f t="shared" si="17"/>
        <v>0</v>
      </c>
      <c r="CA82" s="17">
        <f t="shared" si="18"/>
        <v>0</v>
      </c>
      <c r="CB82" s="17">
        <f t="shared" si="19"/>
        <v>0</v>
      </c>
    </row>
    <row r="83" spans="1:80" x14ac:dyDescent="0.25">
      <c r="A83" t="str">
        <f t="shared" si="9"/>
        <v>NXI.NX01</v>
      </c>
      <c r="B83" s="1" t="s">
        <v>150</v>
      </c>
      <c r="C83" s="1" t="s">
        <v>151</v>
      </c>
      <c r="D83" s="1" t="s">
        <v>151</v>
      </c>
      <c r="E83" s="17">
        <v>641.15000000002328</v>
      </c>
      <c r="F83" s="17">
        <v>294.94000000000233</v>
      </c>
      <c r="G83" s="17">
        <v>360.9199999999837</v>
      </c>
      <c r="H83" s="17">
        <v>276.15999999999622</v>
      </c>
      <c r="I83" s="17">
        <v>157.55999999999767</v>
      </c>
      <c r="J83" s="17">
        <v>252.34999999999127</v>
      </c>
      <c r="K83" s="17">
        <v>352.47999999999593</v>
      </c>
      <c r="L83" s="17">
        <v>367.0199999999968</v>
      </c>
      <c r="M83" s="17">
        <v>726.85000000000582</v>
      </c>
      <c r="N83" s="17">
        <v>338.86999999999534</v>
      </c>
      <c r="O83" s="17">
        <v>596.59000000001106</v>
      </c>
      <c r="P83" s="17">
        <v>411.23999999999069</v>
      </c>
      <c r="Q83" s="20">
        <v>32.0600000000004</v>
      </c>
      <c r="R83" s="20">
        <v>14.75</v>
      </c>
      <c r="S83" s="20">
        <v>18.050000000000182</v>
      </c>
      <c r="T83" s="20">
        <v>13.809999999999945</v>
      </c>
      <c r="U83" s="20">
        <v>7.8800000000001091</v>
      </c>
      <c r="V83" s="20">
        <v>12.619999999999891</v>
      </c>
      <c r="W83" s="20">
        <v>17.619999999999891</v>
      </c>
      <c r="X83" s="20">
        <v>18.349999999999909</v>
      </c>
      <c r="Y83" s="20">
        <v>36.340000000000146</v>
      </c>
      <c r="Z83" s="20">
        <v>16.950000000000045</v>
      </c>
      <c r="AA83" s="20">
        <v>29.829999999999927</v>
      </c>
      <c r="AB83" s="20">
        <v>20.559999999999945</v>
      </c>
      <c r="AC83" s="17">
        <v>156.95999999999913</v>
      </c>
      <c r="AD83" s="17">
        <v>71.520000000000437</v>
      </c>
      <c r="AE83" s="17">
        <v>86.729999999999563</v>
      </c>
      <c r="AF83" s="17">
        <v>65.710000000000946</v>
      </c>
      <c r="AG83" s="17">
        <v>37.139999999999418</v>
      </c>
      <c r="AH83" s="17">
        <v>58.899999999999636</v>
      </c>
      <c r="AI83" s="17">
        <v>81.469999999999345</v>
      </c>
      <c r="AJ83" s="17">
        <v>83.980000000000473</v>
      </c>
      <c r="AK83" s="17">
        <v>164.6200000000008</v>
      </c>
      <c r="AL83" s="17">
        <v>75.979999999999563</v>
      </c>
      <c r="AM83" s="17">
        <v>132.38000000000102</v>
      </c>
      <c r="AN83" s="17">
        <v>90.319999999999709</v>
      </c>
      <c r="AO83" s="20">
        <f t="shared" si="12"/>
        <v>830.17000000002281</v>
      </c>
      <c r="AP83" s="20">
        <f t="shared" si="14"/>
        <v>381.21000000000276</v>
      </c>
      <c r="AQ83" s="20">
        <f t="shared" si="14"/>
        <v>465.69999999998345</v>
      </c>
      <c r="AR83" s="20">
        <f t="shared" si="14"/>
        <v>355.67999999999711</v>
      </c>
      <c r="AS83" s="20">
        <f t="shared" si="14"/>
        <v>202.5799999999972</v>
      </c>
      <c r="AT83" s="20">
        <f t="shared" si="14"/>
        <v>323.8699999999908</v>
      </c>
      <c r="AU83" s="20">
        <f t="shared" si="14"/>
        <v>451.56999999999516</v>
      </c>
      <c r="AV83" s="20">
        <f t="shared" si="14"/>
        <v>469.34999999999718</v>
      </c>
      <c r="AW83" s="20">
        <f t="shared" si="14"/>
        <v>927.81000000000677</v>
      </c>
      <c r="AX83" s="20">
        <f t="shared" si="14"/>
        <v>431.79999999999495</v>
      </c>
      <c r="AY83" s="20">
        <f t="shared" si="14"/>
        <v>758.80000000001201</v>
      </c>
      <c r="AZ83" s="20">
        <f t="shared" si="14"/>
        <v>522.11999999999034</v>
      </c>
      <c r="BA83" s="17">
        <v>10.64</v>
      </c>
      <c r="BB83" s="17">
        <v>4.9000000000000004</v>
      </c>
      <c r="BC83" s="17">
        <v>5.99</v>
      </c>
      <c r="BD83" s="17">
        <v>4.59</v>
      </c>
      <c r="BE83" s="17">
        <v>2.62</v>
      </c>
      <c r="BF83" s="17">
        <v>4.1900000000000004</v>
      </c>
      <c r="BG83" s="17">
        <v>5.85</v>
      </c>
      <c r="BH83" s="17">
        <v>6.09</v>
      </c>
      <c r="BI83" s="17">
        <v>12.07</v>
      </c>
      <c r="BJ83" s="17">
        <v>5.63</v>
      </c>
      <c r="BK83" s="17">
        <v>9.91</v>
      </c>
      <c r="BL83" s="17">
        <v>6.83</v>
      </c>
      <c r="BM83" s="20">
        <f t="shared" si="13"/>
        <v>840.8100000000228</v>
      </c>
      <c r="BN83" s="20">
        <f t="shared" si="15"/>
        <v>386.11000000000274</v>
      </c>
      <c r="BO83" s="20">
        <f t="shared" si="15"/>
        <v>471.68999999998346</v>
      </c>
      <c r="BP83" s="20">
        <f t="shared" si="15"/>
        <v>360.26999999999708</v>
      </c>
      <c r="BQ83" s="20">
        <f t="shared" si="15"/>
        <v>205.1999999999972</v>
      </c>
      <c r="BR83" s="20">
        <f t="shared" si="15"/>
        <v>328.05999999999079</v>
      </c>
      <c r="BS83" s="20">
        <f t="shared" si="15"/>
        <v>457.41999999999518</v>
      </c>
      <c r="BT83" s="20">
        <f t="shared" si="15"/>
        <v>475.43999999999716</v>
      </c>
      <c r="BU83" s="20">
        <f t="shared" si="15"/>
        <v>939.88000000000682</v>
      </c>
      <c r="BV83" s="20">
        <f t="shared" si="15"/>
        <v>437.42999999999495</v>
      </c>
      <c r="BW83" s="20">
        <f t="shared" si="15"/>
        <v>768.71000000001197</v>
      </c>
      <c r="BX83" s="20">
        <f t="shared" si="15"/>
        <v>528.94999999999038</v>
      </c>
      <c r="BY83" s="17">
        <f t="shared" si="16"/>
        <v>4776.1299999999901</v>
      </c>
      <c r="BZ83" s="17">
        <f t="shared" si="17"/>
        <v>238.82000000000039</v>
      </c>
      <c r="CA83" s="17">
        <f t="shared" si="18"/>
        <v>1185.02</v>
      </c>
      <c r="CB83" s="17">
        <f t="shared" si="19"/>
        <v>6199.9699999999903</v>
      </c>
    </row>
    <row r="84" spans="1:80" x14ac:dyDescent="0.25">
      <c r="A84" t="str">
        <f t="shared" si="9"/>
        <v>NXI.NX02</v>
      </c>
      <c r="B84" s="1" t="s">
        <v>150</v>
      </c>
      <c r="C84" s="1" t="s">
        <v>152</v>
      </c>
      <c r="D84" s="1" t="s">
        <v>152</v>
      </c>
      <c r="E84" s="17">
        <v>104.34000000000378</v>
      </c>
      <c r="F84" s="17">
        <v>113.41000000000349</v>
      </c>
      <c r="G84" s="17">
        <v>125.94000000000233</v>
      </c>
      <c r="H84" s="17">
        <v>17.920000000000073</v>
      </c>
      <c r="I84" s="17">
        <v>55.099999999998545</v>
      </c>
      <c r="J84" s="17">
        <v>105.90000000000146</v>
      </c>
      <c r="K84" s="17">
        <v>217.32000000000698</v>
      </c>
      <c r="L84" s="17">
        <v>31.940000000002328</v>
      </c>
      <c r="M84" s="17">
        <v>286.86999999999534</v>
      </c>
      <c r="N84" s="17">
        <v>241.25</v>
      </c>
      <c r="O84" s="17">
        <v>281.02000000001863</v>
      </c>
      <c r="P84" s="17">
        <v>197.63000000000466</v>
      </c>
      <c r="Q84" s="20">
        <v>5.2199999999999136</v>
      </c>
      <c r="R84" s="20">
        <v>5.6700000000000728</v>
      </c>
      <c r="S84" s="20">
        <v>6.2899999999999636</v>
      </c>
      <c r="T84" s="20">
        <v>0.90000000000000568</v>
      </c>
      <c r="U84" s="20">
        <v>2.7599999999999909</v>
      </c>
      <c r="V84" s="20">
        <v>5.2999999999999545</v>
      </c>
      <c r="W84" s="20">
        <v>10.860000000000127</v>
      </c>
      <c r="X84" s="20">
        <v>1.6000000000000227</v>
      </c>
      <c r="Y84" s="20">
        <v>14.349999999999454</v>
      </c>
      <c r="Z84" s="20">
        <v>12.069999999999709</v>
      </c>
      <c r="AA84" s="20">
        <v>14.050000000000182</v>
      </c>
      <c r="AB84" s="20">
        <v>9.8800000000001091</v>
      </c>
      <c r="AC84" s="17">
        <v>25.549999999999272</v>
      </c>
      <c r="AD84" s="17">
        <v>27.5</v>
      </c>
      <c r="AE84" s="17">
        <v>30.270000000000437</v>
      </c>
      <c r="AF84" s="17">
        <v>4.2599999999999909</v>
      </c>
      <c r="AG84" s="17">
        <v>12.989999999999782</v>
      </c>
      <c r="AH84" s="17">
        <v>24.710000000000036</v>
      </c>
      <c r="AI84" s="17">
        <v>50.229999999999563</v>
      </c>
      <c r="AJ84" s="17">
        <v>7.3099999999999454</v>
      </c>
      <c r="AK84" s="17">
        <v>64.969999999997526</v>
      </c>
      <c r="AL84" s="17">
        <v>54.100000000000364</v>
      </c>
      <c r="AM84" s="17">
        <v>62.359999999996944</v>
      </c>
      <c r="AN84" s="17">
        <v>43.409999999999854</v>
      </c>
      <c r="AO84" s="20">
        <f t="shared" si="12"/>
        <v>135.11000000000297</v>
      </c>
      <c r="AP84" s="20">
        <f t="shared" si="14"/>
        <v>146.58000000000357</v>
      </c>
      <c r="AQ84" s="20">
        <f t="shared" si="14"/>
        <v>162.50000000000273</v>
      </c>
      <c r="AR84" s="20">
        <f t="shared" si="14"/>
        <v>23.080000000000069</v>
      </c>
      <c r="AS84" s="20">
        <f t="shared" si="14"/>
        <v>70.849999999998317</v>
      </c>
      <c r="AT84" s="20">
        <f t="shared" si="14"/>
        <v>135.91000000000145</v>
      </c>
      <c r="AU84" s="20">
        <f t="shared" si="14"/>
        <v>278.41000000000668</v>
      </c>
      <c r="AV84" s="20">
        <f t="shared" si="14"/>
        <v>40.850000000002296</v>
      </c>
      <c r="AW84" s="20">
        <f t="shared" si="14"/>
        <v>366.18999999999232</v>
      </c>
      <c r="AX84" s="20">
        <f t="shared" si="14"/>
        <v>307.42000000000007</v>
      </c>
      <c r="AY84" s="20">
        <f t="shared" si="14"/>
        <v>357.43000000001575</v>
      </c>
      <c r="AZ84" s="20">
        <f t="shared" si="14"/>
        <v>250.92000000000462</v>
      </c>
      <c r="BA84" s="17">
        <v>1.73</v>
      </c>
      <c r="BB84" s="17">
        <v>1.88</v>
      </c>
      <c r="BC84" s="17">
        <v>2.09</v>
      </c>
      <c r="BD84" s="17">
        <v>0.3</v>
      </c>
      <c r="BE84" s="17">
        <v>0.91</v>
      </c>
      <c r="BF84" s="17">
        <v>1.76</v>
      </c>
      <c r="BG84" s="17">
        <v>3.61</v>
      </c>
      <c r="BH84" s="17">
        <v>0.53</v>
      </c>
      <c r="BI84" s="17">
        <v>4.76</v>
      </c>
      <c r="BJ84" s="17">
        <v>4.01</v>
      </c>
      <c r="BK84" s="17">
        <v>4.67</v>
      </c>
      <c r="BL84" s="17">
        <v>3.28</v>
      </c>
      <c r="BM84" s="20">
        <f t="shared" si="13"/>
        <v>136.84000000000296</v>
      </c>
      <c r="BN84" s="20">
        <f t="shared" si="15"/>
        <v>148.46000000000356</v>
      </c>
      <c r="BO84" s="20">
        <f t="shared" si="15"/>
        <v>164.59000000000273</v>
      </c>
      <c r="BP84" s="20">
        <f t="shared" si="15"/>
        <v>23.38000000000007</v>
      </c>
      <c r="BQ84" s="20">
        <f t="shared" si="15"/>
        <v>71.759999999998314</v>
      </c>
      <c r="BR84" s="20">
        <f t="shared" si="15"/>
        <v>137.67000000000144</v>
      </c>
      <c r="BS84" s="20">
        <f t="shared" si="15"/>
        <v>282.02000000000669</v>
      </c>
      <c r="BT84" s="20">
        <f t="shared" si="15"/>
        <v>41.380000000002298</v>
      </c>
      <c r="BU84" s="20">
        <f t="shared" si="15"/>
        <v>370.94999999999231</v>
      </c>
      <c r="BV84" s="20">
        <f t="shared" si="15"/>
        <v>311.43000000000006</v>
      </c>
      <c r="BW84" s="20">
        <f t="shared" si="15"/>
        <v>362.10000000001577</v>
      </c>
      <c r="BX84" s="20">
        <f t="shared" si="15"/>
        <v>254.20000000000462</v>
      </c>
      <c r="BY84" s="17">
        <f t="shared" si="16"/>
        <v>1778.6400000000376</v>
      </c>
      <c r="BZ84" s="17">
        <f t="shared" si="17"/>
        <v>88.949999999999505</v>
      </c>
      <c r="CA84" s="17">
        <f t="shared" si="18"/>
        <v>437.18999999999369</v>
      </c>
      <c r="CB84" s="17">
        <f t="shared" si="19"/>
        <v>2304.7800000000311</v>
      </c>
    </row>
    <row r="85" spans="1:80" x14ac:dyDescent="0.25">
      <c r="A85" t="str">
        <f t="shared" si="9"/>
        <v>CUPC.OMRH</v>
      </c>
      <c r="B85" s="1" t="s">
        <v>153</v>
      </c>
      <c r="C85" s="1" t="s">
        <v>154</v>
      </c>
      <c r="D85" s="1" t="s">
        <v>154</v>
      </c>
      <c r="E85" s="17">
        <v>-92</v>
      </c>
      <c r="F85" s="17">
        <v>-30.5</v>
      </c>
      <c r="G85" s="17">
        <v>-55.4699999999998</v>
      </c>
      <c r="H85" s="17">
        <v>-128.44999999999936</v>
      </c>
      <c r="I85" s="17">
        <v>-376.95999999999913</v>
      </c>
      <c r="J85" s="17">
        <v>-663.52999999999884</v>
      </c>
      <c r="K85" s="17">
        <v>-934.87000000000262</v>
      </c>
      <c r="L85" s="17">
        <v>-502.68999999999869</v>
      </c>
      <c r="M85" s="17">
        <v>-711.20000000000073</v>
      </c>
      <c r="N85" s="17">
        <v>-308.95000000000073</v>
      </c>
      <c r="O85" s="17">
        <v>-331.55999999999949</v>
      </c>
      <c r="P85" s="17">
        <v>-130.46000000000004</v>
      </c>
      <c r="Q85" s="20">
        <v>-4.6000000000000014</v>
      </c>
      <c r="R85" s="20">
        <v>-1.5199999999999996</v>
      </c>
      <c r="S85" s="20">
        <v>-2.769999999999996</v>
      </c>
      <c r="T85" s="20">
        <v>-6.4200000000000017</v>
      </c>
      <c r="U85" s="20">
        <v>-18.849999999999994</v>
      </c>
      <c r="V85" s="20">
        <v>-33.180000000000035</v>
      </c>
      <c r="W85" s="20">
        <v>-46.739999999999952</v>
      </c>
      <c r="X85" s="20">
        <v>-25.139999999999986</v>
      </c>
      <c r="Y85" s="20">
        <v>-35.56</v>
      </c>
      <c r="Z85" s="20">
        <v>-15.440000000000012</v>
      </c>
      <c r="AA85" s="20">
        <v>-16.579999999999998</v>
      </c>
      <c r="AB85" s="20">
        <v>-6.5200000000000031</v>
      </c>
      <c r="AC85" s="17">
        <v>-22.519999999999982</v>
      </c>
      <c r="AD85" s="17">
        <v>-7.3900000000000006</v>
      </c>
      <c r="AE85" s="17">
        <v>-13.329999999999984</v>
      </c>
      <c r="AF85" s="17">
        <v>-30.570000000000022</v>
      </c>
      <c r="AG85" s="17">
        <v>-88.850000000000023</v>
      </c>
      <c r="AH85" s="17">
        <v>-154.8599999999999</v>
      </c>
      <c r="AI85" s="17">
        <v>-216.08000000000015</v>
      </c>
      <c r="AJ85" s="17">
        <v>-115.01999999999998</v>
      </c>
      <c r="AK85" s="17">
        <v>-161.06999999999994</v>
      </c>
      <c r="AL85" s="17">
        <v>-69.269999999999982</v>
      </c>
      <c r="AM85" s="17">
        <v>-73.569999999999993</v>
      </c>
      <c r="AN85" s="17">
        <v>-28.659999999999997</v>
      </c>
      <c r="AO85" s="20">
        <f t="shared" si="12"/>
        <v>-119.11999999999998</v>
      </c>
      <c r="AP85" s="20">
        <f t="shared" si="14"/>
        <v>-39.409999999999997</v>
      </c>
      <c r="AQ85" s="20">
        <f t="shared" si="14"/>
        <v>-71.56999999999978</v>
      </c>
      <c r="AR85" s="20">
        <f t="shared" si="14"/>
        <v>-165.4399999999994</v>
      </c>
      <c r="AS85" s="20">
        <f t="shared" si="14"/>
        <v>-484.65999999999917</v>
      </c>
      <c r="AT85" s="20">
        <f t="shared" si="14"/>
        <v>-851.5699999999988</v>
      </c>
      <c r="AU85" s="20">
        <f t="shared" si="14"/>
        <v>-1197.6900000000028</v>
      </c>
      <c r="AV85" s="20">
        <f t="shared" si="14"/>
        <v>-642.84999999999866</v>
      </c>
      <c r="AW85" s="20">
        <f t="shared" si="14"/>
        <v>-907.83000000000061</v>
      </c>
      <c r="AX85" s="20">
        <f t="shared" si="14"/>
        <v>-393.66000000000071</v>
      </c>
      <c r="AY85" s="20">
        <f t="shared" si="14"/>
        <v>-421.70999999999947</v>
      </c>
      <c r="AZ85" s="20">
        <f t="shared" si="14"/>
        <v>-165.64000000000004</v>
      </c>
      <c r="BA85" s="17">
        <v>-1.53</v>
      </c>
      <c r="BB85" s="17">
        <v>-0.51</v>
      </c>
      <c r="BC85" s="17">
        <v>-0.92</v>
      </c>
      <c r="BD85" s="17">
        <v>-2.13</v>
      </c>
      <c r="BE85" s="17">
        <v>-6.26</v>
      </c>
      <c r="BF85" s="17">
        <v>-11.02</v>
      </c>
      <c r="BG85" s="17">
        <v>-15.52</v>
      </c>
      <c r="BH85" s="17">
        <v>-8.35</v>
      </c>
      <c r="BI85" s="17">
        <v>-11.81</v>
      </c>
      <c r="BJ85" s="17">
        <v>-5.13</v>
      </c>
      <c r="BK85" s="17">
        <v>-5.5</v>
      </c>
      <c r="BL85" s="17">
        <v>-2.17</v>
      </c>
      <c r="BM85" s="20">
        <f t="shared" si="13"/>
        <v>-120.64999999999998</v>
      </c>
      <c r="BN85" s="20">
        <f t="shared" si="15"/>
        <v>-39.919999999999995</v>
      </c>
      <c r="BO85" s="20">
        <f t="shared" si="15"/>
        <v>-72.489999999999782</v>
      </c>
      <c r="BP85" s="20">
        <f t="shared" si="15"/>
        <v>-167.5699999999994</v>
      </c>
      <c r="BQ85" s="20">
        <f t="shared" si="15"/>
        <v>-490.91999999999916</v>
      </c>
      <c r="BR85" s="20">
        <f t="shared" si="15"/>
        <v>-862.58999999999878</v>
      </c>
      <c r="BS85" s="20">
        <f t="shared" si="15"/>
        <v>-1213.2100000000028</v>
      </c>
      <c r="BT85" s="20">
        <f t="shared" si="15"/>
        <v>-651.19999999999868</v>
      </c>
      <c r="BU85" s="20">
        <f t="shared" si="15"/>
        <v>-919.64000000000055</v>
      </c>
      <c r="BV85" s="20">
        <f t="shared" si="15"/>
        <v>-398.7900000000007</v>
      </c>
      <c r="BW85" s="20">
        <f t="shared" si="15"/>
        <v>-427.20999999999947</v>
      </c>
      <c r="BX85" s="20">
        <f t="shared" si="15"/>
        <v>-167.81000000000003</v>
      </c>
      <c r="BY85" s="17">
        <f t="shared" si="16"/>
        <v>-4266.6399999999994</v>
      </c>
      <c r="BZ85" s="17">
        <f t="shared" si="17"/>
        <v>-213.31999999999996</v>
      </c>
      <c r="CA85" s="17">
        <f t="shared" si="18"/>
        <v>-1052.04</v>
      </c>
      <c r="CB85" s="17">
        <f t="shared" si="19"/>
        <v>-5531.9999999999991</v>
      </c>
    </row>
    <row r="86" spans="1:80" x14ac:dyDescent="0.25">
      <c r="A86" t="str">
        <f t="shared" si="9"/>
        <v>CUPC.PH1</v>
      </c>
      <c r="B86" s="1" t="s">
        <v>153</v>
      </c>
      <c r="C86" s="1" t="s">
        <v>157</v>
      </c>
      <c r="D86" s="1" t="s">
        <v>157</v>
      </c>
      <c r="E86" s="17">
        <v>0</v>
      </c>
      <c r="F86" s="17">
        <v>0</v>
      </c>
      <c r="G86" s="17">
        <v>0</v>
      </c>
      <c r="H86" s="17">
        <v>0</v>
      </c>
      <c r="I86" s="17">
        <v>0</v>
      </c>
      <c r="J86" s="17">
        <v>0</v>
      </c>
      <c r="K86" s="17">
        <v>0</v>
      </c>
      <c r="L86" s="17">
        <v>0</v>
      </c>
      <c r="M86" s="17">
        <v>0</v>
      </c>
      <c r="N86" s="17">
        <v>0</v>
      </c>
      <c r="O86" s="17">
        <v>0</v>
      </c>
      <c r="P86" s="17">
        <v>0</v>
      </c>
      <c r="Q86" s="20">
        <v>0</v>
      </c>
      <c r="R86" s="20">
        <v>0</v>
      </c>
      <c r="S86" s="20">
        <v>0</v>
      </c>
      <c r="T86" s="20">
        <v>0</v>
      </c>
      <c r="U86" s="20">
        <v>0</v>
      </c>
      <c r="V86" s="20">
        <v>0</v>
      </c>
      <c r="W86" s="20">
        <v>0</v>
      </c>
      <c r="X86" s="20">
        <v>0</v>
      </c>
      <c r="Y86" s="20">
        <v>0</v>
      </c>
      <c r="Z86" s="20">
        <v>0</v>
      </c>
      <c r="AA86" s="20">
        <v>0</v>
      </c>
      <c r="AB86" s="20">
        <v>0</v>
      </c>
      <c r="AC86" s="17">
        <v>0</v>
      </c>
      <c r="AD86" s="17">
        <v>0</v>
      </c>
      <c r="AE86" s="17">
        <v>0</v>
      </c>
      <c r="AF86" s="17">
        <v>0</v>
      </c>
      <c r="AG86" s="17">
        <v>0</v>
      </c>
      <c r="AH86" s="17">
        <v>0</v>
      </c>
      <c r="AI86" s="17">
        <v>0</v>
      </c>
      <c r="AJ86" s="17">
        <v>0</v>
      </c>
      <c r="AK86" s="17">
        <v>0</v>
      </c>
      <c r="AL86" s="17">
        <v>0</v>
      </c>
      <c r="AM86" s="17">
        <v>0</v>
      </c>
      <c r="AN86" s="17">
        <v>0</v>
      </c>
      <c r="AO86" s="20">
        <f t="shared" si="12"/>
        <v>0</v>
      </c>
      <c r="AP86" s="20">
        <f t="shared" si="14"/>
        <v>0</v>
      </c>
      <c r="AQ86" s="20">
        <f t="shared" si="14"/>
        <v>0</v>
      </c>
      <c r="AR86" s="20">
        <f t="shared" si="14"/>
        <v>0</v>
      </c>
      <c r="AS86" s="20">
        <f t="shared" si="14"/>
        <v>0</v>
      </c>
      <c r="AT86" s="20">
        <f t="shared" si="14"/>
        <v>0</v>
      </c>
      <c r="AU86" s="20">
        <f t="shared" si="14"/>
        <v>0</v>
      </c>
      <c r="AV86" s="20">
        <f t="shared" si="14"/>
        <v>0</v>
      </c>
      <c r="AW86" s="20">
        <f t="shared" si="14"/>
        <v>0</v>
      </c>
      <c r="AX86" s="20">
        <f t="shared" si="14"/>
        <v>0</v>
      </c>
      <c r="AY86" s="20">
        <f t="shared" si="14"/>
        <v>0</v>
      </c>
      <c r="AZ86" s="20">
        <f t="shared" si="14"/>
        <v>0</v>
      </c>
      <c r="BA86" s="17">
        <v>0</v>
      </c>
      <c r="BB86" s="17">
        <v>0</v>
      </c>
      <c r="BC86" s="17">
        <v>0</v>
      </c>
      <c r="BD86" s="17">
        <v>0</v>
      </c>
      <c r="BE86" s="17">
        <v>0</v>
      </c>
      <c r="BF86" s="17">
        <v>0</v>
      </c>
      <c r="BG86" s="17">
        <v>0</v>
      </c>
      <c r="BH86" s="17">
        <v>0</v>
      </c>
      <c r="BI86" s="17">
        <v>0</v>
      </c>
      <c r="BJ86" s="17">
        <v>0</v>
      </c>
      <c r="BK86" s="17">
        <v>0</v>
      </c>
      <c r="BL86" s="17">
        <v>0</v>
      </c>
      <c r="BM86" s="20">
        <f t="shared" si="13"/>
        <v>0</v>
      </c>
      <c r="BN86" s="20">
        <f t="shared" si="15"/>
        <v>0</v>
      </c>
      <c r="BO86" s="20">
        <f t="shared" si="15"/>
        <v>0</v>
      </c>
      <c r="BP86" s="20">
        <f t="shared" si="15"/>
        <v>0</v>
      </c>
      <c r="BQ86" s="20">
        <f t="shared" si="15"/>
        <v>0</v>
      </c>
      <c r="BR86" s="20">
        <f t="shared" si="15"/>
        <v>0</v>
      </c>
      <c r="BS86" s="20">
        <f t="shared" si="15"/>
        <v>0</v>
      </c>
      <c r="BT86" s="20">
        <f t="shared" si="15"/>
        <v>0</v>
      </c>
      <c r="BU86" s="20">
        <f t="shared" si="15"/>
        <v>0</v>
      </c>
      <c r="BV86" s="20">
        <f t="shared" si="15"/>
        <v>0</v>
      </c>
      <c r="BW86" s="20">
        <f t="shared" si="15"/>
        <v>0</v>
      </c>
      <c r="BX86" s="20">
        <f t="shared" si="15"/>
        <v>0</v>
      </c>
      <c r="BY86" s="17">
        <f t="shared" si="16"/>
        <v>0</v>
      </c>
      <c r="BZ86" s="17">
        <f t="shared" si="17"/>
        <v>0</v>
      </c>
      <c r="CA86" s="17">
        <f t="shared" si="18"/>
        <v>0</v>
      </c>
      <c r="CB86" s="17">
        <f t="shared" si="19"/>
        <v>0</v>
      </c>
    </row>
    <row r="87" spans="1:80" x14ac:dyDescent="0.25">
      <c r="A87" t="str">
        <f t="shared" si="9"/>
        <v>CHD.PKNE</v>
      </c>
      <c r="B87" s="1" t="s">
        <v>229</v>
      </c>
      <c r="C87" s="1" t="s">
        <v>158</v>
      </c>
      <c r="D87" s="1" t="s">
        <v>158</v>
      </c>
      <c r="E87" s="17">
        <v>-253.42999999999984</v>
      </c>
      <c r="F87" s="17">
        <v>-265.65999999999985</v>
      </c>
      <c r="G87" s="17">
        <v>-151.15000000000009</v>
      </c>
      <c r="H87" s="17">
        <v>-115.40000000000009</v>
      </c>
      <c r="I87" s="17">
        <v>-159.40999999999985</v>
      </c>
      <c r="J87" s="17">
        <v>-192.42000000000007</v>
      </c>
      <c r="K87" s="17">
        <v>-88.430000000000064</v>
      </c>
      <c r="L87" s="17">
        <v>-276.90000000000055</v>
      </c>
      <c r="M87" s="17">
        <v>-316.21000000000004</v>
      </c>
      <c r="N87" s="17">
        <v>-335.89999999999964</v>
      </c>
      <c r="O87" s="17">
        <v>-506.34000000000015</v>
      </c>
      <c r="P87" s="17">
        <v>-412.14000000000033</v>
      </c>
      <c r="Q87" s="20">
        <v>-12.669999999999987</v>
      </c>
      <c r="R87" s="20">
        <v>-13.280000000000001</v>
      </c>
      <c r="S87" s="20">
        <v>-7.5500000000000114</v>
      </c>
      <c r="T87" s="20">
        <v>-5.7700000000000031</v>
      </c>
      <c r="U87" s="20">
        <v>-7.9699999999999989</v>
      </c>
      <c r="V87" s="20">
        <v>-9.6200000000000045</v>
      </c>
      <c r="W87" s="20">
        <v>-4.4200000000000017</v>
      </c>
      <c r="X87" s="20">
        <v>-13.839999999999975</v>
      </c>
      <c r="Y87" s="20">
        <v>-15.810000000000002</v>
      </c>
      <c r="Z87" s="20">
        <v>-16.789999999999992</v>
      </c>
      <c r="AA87" s="20">
        <v>-25.319999999999993</v>
      </c>
      <c r="AB87" s="20">
        <v>-20.609999999999985</v>
      </c>
      <c r="AC87" s="17">
        <v>-62.039999999999964</v>
      </c>
      <c r="AD87" s="17">
        <v>-64.420000000000073</v>
      </c>
      <c r="AE87" s="17">
        <v>-36.329999999999984</v>
      </c>
      <c r="AF87" s="17">
        <v>-27.45999999999998</v>
      </c>
      <c r="AG87" s="17">
        <v>-37.569999999999993</v>
      </c>
      <c r="AH87" s="17">
        <v>-44.910000000000025</v>
      </c>
      <c r="AI87" s="17">
        <v>-20.439999999999998</v>
      </c>
      <c r="AJ87" s="17">
        <v>-63.360000000000014</v>
      </c>
      <c r="AK87" s="17">
        <v>-71.610000000000014</v>
      </c>
      <c r="AL87" s="17">
        <v>-75.309999999999945</v>
      </c>
      <c r="AM87" s="17">
        <v>-112.35000000000014</v>
      </c>
      <c r="AN87" s="17">
        <v>-90.519999999999982</v>
      </c>
      <c r="AO87" s="20">
        <f t="shared" si="12"/>
        <v>-328.13999999999976</v>
      </c>
      <c r="AP87" s="20">
        <f t="shared" si="14"/>
        <v>-343.3599999999999</v>
      </c>
      <c r="AQ87" s="20">
        <f t="shared" si="14"/>
        <v>-195.03000000000009</v>
      </c>
      <c r="AR87" s="20">
        <f t="shared" si="14"/>
        <v>-148.63000000000008</v>
      </c>
      <c r="AS87" s="20">
        <f t="shared" si="14"/>
        <v>-204.94999999999985</v>
      </c>
      <c r="AT87" s="20">
        <f t="shared" si="14"/>
        <v>-246.9500000000001</v>
      </c>
      <c r="AU87" s="20">
        <f t="shared" si="14"/>
        <v>-113.29000000000006</v>
      </c>
      <c r="AV87" s="20">
        <f t="shared" si="14"/>
        <v>-354.10000000000053</v>
      </c>
      <c r="AW87" s="20">
        <f t="shared" si="14"/>
        <v>-403.63000000000005</v>
      </c>
      <c r="AX87" s="20">
        <f t="shared" si="14"/>
        <v>-427.99999999999955</v>
      </c>
      <c r="AY87" s="20">
        <f t="shared" si="14"/>
        <v>-644.01000000000022</v>
      </c>
      <c r="AZ87" s="20">
        <f t="shared" si="14"/>
        <v>-523.27000000000032</v>
      </c>
      <c r="BA87" s="17">
        <v>-4.21</v>
      </c>
      <c r="BB87" s="17">
        <v>-4.41</v>
      </c>
      <c r="BC87" s="17">
        <v>-2.5099999999999998</v>
      </c>
      <c r="BD87" s="17">
        <v>-1.92</v>
      </c>
      <c r="BE87" s="17">
        <v>-2.65</v>
      </c>
      <c r="BF87" s="17">
        <v>-3.19</v>
      </c>
      <c r="BG87" s="17">
        <v>-1.47</v>
      </c>
      <c r="BH87" s="17">
        <v>-4.5999999999999996</v>
      </c>
      <c r="BI87" s="17">
        <v>-5.25</v>
      </c>
      <c r="BJ87" s="17">
        <v>-5.58</v>
      </c>
      <c r="BK87" s="17">
        <v>-8.41</v>
      </c>
      <c r="BL87" s="17">
        <v>-6.84</v>
      </c>
      <c r="BM87" s="20">
        <f t="shared" si="13"/>
        <v>-332.34999999999974</v>
      </c>
      <c r="BN87" s="20">
        <f t="shared" si="15"/>
        <v>-347.76999999999992</v>
      </c>
      <c r="BO87" s="20">
        <f t="shared" si="15"/>
        <v>-197.54000000000008</v>
      </c>
      <c r="BP87" s="20">
        <f t="shared" si="15"/>
        <v>-150.55000000000007</v>
      </c>
      <c r="BQ87" s="20">
        <f t="shared" si="15"/>
        <v>-207.59999999999985</v>
      </c>
      <c r="BR87" s="20">
        <f t="shared" si="15"/>
        <v>-250.1400000000001</v>
      </c>
      <c r="BS87" s="20">
        <f t="shared" si="15"/>
        <v>-114.76000000000006</v>
      </c>
      <c r="BT87" s="20">
        <f t="shared" si="15"/>
        <v>-358.70000000000056</v>
      </c>
      <c r="BU87" s="20">
        <f t="shared" si="15"/>
        <v>-408.88000000000005</v>
      </c>
      <c r="BV87" s="20">
        <f t="shared" si="15"/>
        <v>-433.57999999999953</v>
      </c>
      <c r="BW87" s="20">
        <f t="shared" si="15"/>
        <v>-652.42000000000019</v>
      </c>
      <c r="BX87" s="20">
        <f t="shared" si="15"/>
        <v>-530.11000000000035</v>
      </c>
      <c r="BY87" s="17">
        <f t="shared" si="16"/>
        <v>-3073.3900000000003</v>
      </c>
      <c r="BZ87" s="17">
        <f t="shared" si="17"/>
        <v>-153.64999999999995</v>
      </c>
      <c r="CA87" s="17">
        <f t="shared" si="18"/>
        <v>-757.36000000000024</v>
      </c>
      <c r="CB87" s="17">
        <f t="shared" si="19"/>
        <v>-3984.4000000000005</v>
      </c>
    </row>
    <row r="88" spans="1:80" x14ac:dyDescent="0.25">
      <c r="A88" t="str">
        <f t="shared" si="9"/>
        <v>TAU.POC</v>
      </c>
      <c r="B88" s="1" t="s">
        <v>31</v>
      </c>
      <c r="C88" s="1" t="s">
        <v>159</v>
      </c>
      <c r="D88" s="1" t="s">
        <v>159</v>
      </c>
      <c r="E88" s="17">
        <v>0</v>
      </c>
      <c r="F88" s="17">
        <v>0</v>
      </c>
      <c r="G88" s="17">
        <v>0</v>
      </c>
      <c r="H88" s="17">
        <v>0</v>
      </c>
      <c r="I88" s="17">
        <v>0</v>
      </c>
      <c r="J88" s="17">
        <v>0</v>
      </c>
      <c r="K88" s="17">
        <v>0</v>
      </c>
      <c r="L88" s="17">
        <v>0</v>
      </c>
      <c r="M88" s="17">
        <v>0</v>
      </c>
      <c r="N88" s="17">
        <v>0</v>
      </c>
      <c r="O88" s="17">
        <v>0</v>
      </c>
      <c r="P88" s="17">
        <v>0</v>
      </c>
      <c r="Q88" s="20">
        <v>0</v>
      </c>
      <c r="R88" s="20">
        <v>0</v>
      </c>
      <c r="S88" s="20">
        <v>0</v>
      </c>
      <c r="T88" s="20">
        <v>0</v>
      </c>
      <c r="U88" s="20">
        <v>0</v>
      </c>
      <c r="V88" s="20">
        <v>0</v>
      </c>
      <c r="W88" s="20">
        <v>0</v>
      </c>
      <c r="X88" s="20">
        <v>0</v>
      </c>
      <c r="Y88" s="20">
        <v>0</v>
      </c>
      <c r="Z88" s="20">
        <v>0</v>
      </c>
      <c r="AA88" s="20">
        <v>0</v>
      </c>
      <c r="AB88" s="20">
        <v>0</v>
      </c>
      <c r="AC88" s="17">
        <v>0</v>
      </c>
      <c r="AD88" s="17">
        <v>0</v>
      </c>
      <c r="AE88" s="17">
        <v>0</v>
      </c>
      <c r="AF88" s="17">
        <v>0</v>
      </c>
      <c r="AG88" s="17">
        <v>0</v>
      </c>
      <c r="AH88" s="17">
        <v>0</v>
      </c>
      <c r="AI88" s="17">
        <v>0</v>
      </c>
      <c r="AJ88" s="17">
        <v>0</v>
      </c>
      <c r="AK88" s="17">
        <v>0</v>
      </c>
      <c r="AL88" s="17">
        <v>0</v>
      </c>
      <c r="AM88" s="17">
        <v>0</v>
      </c>
      <c r="AN88" s="17">
        <v>0</v>
      </c>
      <c r="AO88" s="20">
        <f t="shared" si="12"/>
        <v>0</v>
      </c>
      <c r="AP88" s="20">
        <f t="shared" si="14"/>
        <v>0</v>
      </c>
      <c r="AQ88" s="20">
        <f t="shared" si="14"/>
        <v>0</v>
      </c>
      <c r="AR88" s="20">
        <f t="shared" si="14"/>
        <v>0</v>
      </c>
      <c r="AS88" s="20">
        <f t="shared" si="14"/>
        <v>0</v>
      </c>
      <c r="AT88" s="20">
        <f t="shared" si="14"/>
        <v>0</v>
      </c>
      <c r="AU88" s="20">
        <f t="shared" si="14"/>
        <v>0</v>
      </c>
      <c r="AV88" s="20">
        <f t="shared" si="14"/>
        <v>0</v>
      </c>
      <c r="AW88" s="20">
        <f t="shared" si="14"/>
        <v>0</v>
      </c>
      <c r="AX88" s="20">
        <f t="shared" si="14"/>
        <v>0</v>
      </c>
      <c r="AY88" s="20">
        <f t="shared" si="14"/>
        <v>0</v>
      </c>
      <c r="AZ88" s="20">
        <f t="shared" si="14"/>
        <v>0</v>
      </c>
      <c r="BA88" s="17">
        <v>0</v>
      </c>
      <c r="BB88" s="17">
        <v>0</v>
      </c>
      <c r="BC88" s="17">
        <v>0</v>
      </c>
      <c r="BD88" s="17">
        <v>0</v>
      </c>
      <c r="BE88" s="17">
        <v>0</v>
      </c>
      <c r="BF88" s="17">
        <v>0</v>
      </c>
      <c r="BG88" s="17">
        <v>0</v>
      </c>
      <c r="BH88" s="17">
        <v>0</v>
      </c>
      <c r="BI88" s="17">
        <v>0</v>
      </c>
      <c r="BJ88" s="17">
        <v>0</v>
      </c>
      <c r="BK88" s="17">
        <v>0</v>
      </c>
      <c r="BL88" s="17">
        <v>0</v>
      </c>
      <c r="BM88" s="20">
        <f t="shared" si="13"/>
        <v>0</v>
      </c>
      <c r="BN88" s="20">
        <f t="shared" si="15"/>
        <v>0</v>
      </c>
      <c r="BO88" s="20">
        <f t="shared" si="15"/>
        <v>0</v>
      </c>
      <c r="BP88" s="20">
        <f t="shared" si="15"/>
        <v>0</v>
      </c>
      <c r="BQ88" s="20">
        <f t="shared" si="15"/>
        <v>0</v>
      </c>
      <c r="BR88" s="20">
        <f t="shared" si="15"/>
        <v>0</v>
      </c>
      <c r="BS88" s="20">
        <f t="shared" si="15"/>
        <v>0</v>
      </c>
      <c r="BT88" s="20">
        <f t="shared" si="15"/>
        <v>0</v>
      </c>
      <c r="BU88" s="20">
        <f t="shared" si="15"/>
        <v>0</v>
      </c>
      <c r="BV88" s="20">
        <f t="shared" si="15"/>
        <v>0</v>
      </c>
      <c r="BW88" s="20">
        <f t="shared" si="15"/>
        <v>0</v>
      </c>
      <c r="BX88" s="20">
        <f t="shared" si="15"/>
        <v>0</v>
      </c>
      <c r="BY88" s="17">
        <f t="shared" si="16"/>
        <v>0</v>
      </c>
      <c r="BZ88" s="17">
        <f t="shared" si="17"/>
        <v>0</v>
      </c>
      <c r="CA88" s="17">
        <f t="shared" si="18"/>
        <v>0</v>
      </c>
      <c r="CB88" s="17">
        <f t="shared" si="19"/>
        <v>0</v>
      </c>
    </row>
    <row r="89" spans="1:80" x14ac:dyDescent="0.25">
      <c r="A89" t="str">
        <f t="shared" si="9"/>
        <v>ACRL.PR1</v>
      </c>
      <c r="B89" s="1" t="s">
        <v>160</v>
      </c>
      <c r="C89" s="1" t="s">
        <v>161</v>
      </c>
      <c r="D89" s="1" t="s">
        <v>161</v>
      </c>
      <c r="E89" s="17">
        <v>746.36000000000058</v>
      </c>
      <c r="F89" s="17">
        <v>145.5300000000002</v>
      </c>
      <c r="G89" s="17">
        <v>3.5100000000000051</v>
      </c>
      <c r="H89" s="17">
        <v>7.5999999999999943</v>
      </c>
      <c r="I89" s="17">
        <v>37.460000000000036</v>
      </c>
      <c r="J89" s="17">
        <v>0</v>
      </c>
      <c r="K89" s="17">
        <v>1.4400000000000013</v>
      </c>
      <c r="L89" s="17">
        <v>18.800000000000011</v>
      </c>
      <c r="M89" s="17">
        <v>22.030000000000086</v>
      </c>
      <c r="N89" s="17">
        <v>2.9099999999999966</v>
      </c>
      <c r="O89" s="17">
        <v>7.7299999999999827</v>
      </c>
      <c r="P89" s="17">
        <v>1.0000000000000009E-2</v>
      </c>
      <c r="Q89" s="20">
        <v>37.32</v>
      </c>
      <c r="R89" s="20">
        <v>7.27</v>
      </c>
      <c r="S89" s="20">
        <v>0.18</v>
      </c>
      <c r="T89" s="20">
        <v>0.38</v>
      </c>
      <c r="U89" s="20">
        <v>1.88</v>
      </c>
      <c r="V89" s="20">
        <v>0</v>
      </c>
      <c r="W89" s="20">
        <v>7.0000000000000007E-2</v>
      </c>
      <c r="X89" s="20">
        <v>0.9399999999999995</v>
      </c>
      <c r="Y89" s="20">
        <v>1.0999999999999996</v>
      </c>
      <c r="Z89" s="20">
        <v>0.14000000000000012</v>
      </c>
      <c r="AA89" s="20">
        <v>0.37999999999999989</v>
      </c>
      <c r="AB89" s="20">
        <v>0</v>
      </c>
      <c r="AC89" s="17">
        <v>182.70999999999998</v>
      </c>
      <c r="AD89" s="17">
        <v>35.29</v>
      </c>
      <c r="AE89" s="17">
        <v>0.84</v>
      </c>
      <c r="AF89" s="17">
        <v>1.8100000000000005</v>
      </c>
      <c r="AG89" s="17">
        <v>8.8299999999999983</v>
      </c>
      <c r="AH89" s="17">
        <v>0</v>
      </c>
      <c r="AI89" s="17">
        <v>0.33000000000000007</v>
      </c>
      <c r="AJ89" s="17">
        <v>4.2999999999999972</v>
      </c>
      <c r="AK89" s="17">
        <v>4.990000000000002</v>
      </c>
      <c r="AL89" s="17">
        <v>0.64999999999999947</v>
      </c>
      <c r="AM89" s="17">
        <v>1.7100000000000009</v>
      </c>
      <c r="AN89" s="17">
        <v>1.0000000000000002E-2</v>
      </c>
      <c r="AO89" s="20">
        <f t="shared" si="12"/>
        <v>966.39000000000055</v>
      </c>
      <c r="AP89" s="20">
        <f t="shared" si="14"/>
        <v>188.0900000000002</v>
      </c>
      <c r="AQ89" s="20">
        <f t="shared" si="14"/>
        <v>4.5300000000000056</v>
      </c>
      <c r="AR89" s="20">
        <f t="shared" si="14"/>
        <v>9.7899999999999956</v>
      </c>
      <c r="AS89" s="20">
        <f t="shared" si="14"/>
        <v>48.170000000000037</v>
      </c>
      <c r="AT89" s="20">
        <f t="shared" si="14"/>
        <v>0</v>
      </c>
      <c r="AU89" s="20">
        <f t="shared" si="14"/>
        <v>1.8400000000000014</v>
      </c>
      <c r="AV89" s="20">
        <f t="shared" si="14"/>
        <v>24.040000000000006</v>
      </c>
      <c r="AW89" s="20">
        <f t="shared" si="14"/>
        <v>28.12000000000009</v>
      </c>
      <c r="AX89" s="20">
        <f t="shared" si="14"/>
        <v>3.6999999999999962</v>
      </c>
      <c r="AY89" s="20">
        <f t="shared" si="14"/>
        <v>9.8199999999999825</v>
      </c>
      <c r="AZ89" s="20">
        <f t="shared" si="14"/>
        <v>2.0000000000000011E-2</v>
      </c>
      <c r="BA89" s="17">
        <v>12.39</v>
      </c>
      <c r="BB89" s="17">
        <v>2.42</v>
      </c>
      <c r="BC89" s="17">
        <v>0.06</v>
      </c>
      <c r="BD89" s="17">
        <v>0.13</v>
      </c>
      <c r="BE89" s="17">
        <v>0.62</v>
      </c>
      <c r="BF89" s="17">
        <v>0</v>
      </c>
      <c r="BG89" s="17">
        <v>0.02</v>
      </c>
      <c r="BH89" s="17">
        <v>0.31</v>
      </c>
      <c r="BI89" s="17">
        <v>0.37</v>
      </c>
      <c r="BJ89" s="17">
        <v>0.05</v>
      </c>
      <c r="BK89" s="17">
        <v>0.13</v>
      </c>
      <c r="BL89" s="17">
        <v>0</v>
      </c>
      <c r="BM89" s="20">
        <f t="shared" si="13"/>
        <v>978.78000000000054</v>
      </c>
      <c r="BN89" s="20">
        <f t="shared" si="15"/>
        <v>190.51000000000019</v>
      </c>
      <c r="BO89" s="20">
        <f t="shared" si="15"/>
        <v>4.5900000000000052</v>
      </c>
      <c r="BP89" s="20">
        <f t="shared" si="15"/>
        <v>9.9199999999999964</v>
      </c>
      <c r="BQ89" s="20">
        <f t="shared" si="15"/>
        <v>48.790000000000035</v>
      </c>
      <c r="BR89" s="20">
        <f t="shared" si="15"/>
        <v>0</v>
      </c>
      <c r="BS89" s="20">
        <f t="shared" si="15"/>
        <v>1.8600000000000014</v>
      </c>
      <c r="BT89" s="20">
        <f t="shared" si="15"/>
        <v>24.350000000000005</v>
      </c>
      <c r="BU89" s="20">
        <f t="shared" si="15"/>
        <v>28.490000000000091</v>
      </c>
      <c r="BV89" s="20">
        <f t="shared" si="15"/>
        <v>3.749999999999996</v>
      </c>
      <c r="BW89" s="20">
        <f t="shared" si="15"/>
        <v>9.9499999999999833</v>
      </c>
      <c r="BX89" s="20">
        <f t="shared" si="15"/>
        <v>2.0000000000000011E-2</v>
      </c>
      <c r="BY89" s="17">
        <f t="shared" si="16"/>
        <v>993.38000000000102</v>
      </c>
      <c r="BZ89" s="17">
        <f t="shared" si="17"/>
        <v>49.660000000000011</v>
      </c>
      <c r="CA89" s="17">
        <f t="shared" si="18"/>
        <v>257.96999999999997</v>
      </c>
      <c r="CB89" s="17">
        <f t="shared" si="19"/>
        <v>1301.0100000000004</v>
      </c>
    </row>
    <row r="90" spans="1:80" x14ac:dyDescent="0.25">
      <c r="A90" t="str">
        <f t="shared" si="9"/>
        <v>PWX.BCHEXP</v>
      </c>
      <c r="B90" s="1" t="s">
        <v>99</v>
      </c>
      <c r="C90" s="1" t="s">
        <v>162</v>
      </c>
      <c r="D90" s="1" t="s">
        <v>28</v>
      </c>
      <c r="E90" s="17">
        <v>0</v>
      </c>
      <c r="F90" s="17">
        <v>0</v>
      </c>
      <c r="G90" s="17">
        <v>0</v>
      </c>
      <c r="H90" s="17">
        <v>0</v>
      </c>
      <c r="I90" s="17">
        <v>0</v>
      </c>
      <c r="J90" s="17">
        <v>0</v>
      </c>
      <c r="K90" s="17">
        <v>0</v>
      </c>
      <c r="L90" s="17">
        <v>0</v>
      </c>
      <c r="M90" s="17">
        <v>0</v>
      </c>
      <c r="N90" s="17">
        <v>0</v>
      </c>
      <c r="O90" s="17">
        <v>0</v>
      </c>
      <c r="P90" s="17">
        <v>0</v>
      </c>
      <c r="Q90" s="20">
        <v>0</v>
      </c>
      <c r="R90" s="20">
        <v>0</v>
      </c>
      <c r="S90" s="20">
        <v>0</v>
      </c>
      <c r="T90" s="20">
        <v>0</v>
      </c>
      <c r="U90" s="20">
        <v>0</v>
      </c>
      <c r="V90" s="20">
        <v>0</v>
      </c>
      <c r="W90" s="20">
        <v>0</v>
      </c>
      <c r="X90" s="20">
        <v>0</v>
      </c>
      <c r="Y90" s="20">
        <v>0</v>
      </c>
      <c r="Z90" s="20">
        <v>0</v>
      </c>
      <c r="AA90" s="20">
        <v>0</v>
      </c>
      <c r="AB90" s="20">
        <v>0</v>
      </c>
      <c r="AC90" s="17">
        <v>0</v>
      </c>
      <c r="AD90" s="17">
        <v>0</v>
      </c>
      <c r="AE90" s="17">
        <v>0</v>
      </c>
      <c r="AF90" s="17">
        <v>0</v>
      </c>
      <c r="AG90" s="17">
        <v>0</v>
      </c>
      <c r="AH90" s="17">
        <v>0</v>
      </c>
      <c r="AI90" s="17">
        <v>0</v>
      </c>
      <c r="AJ90" s="17">
        <v>0</v>
      </c>
      <c r="AK90" s="17">
        <v>0</v>
      </c>
      <c r="AL90" s="17">
        <v>0</v>
      </c>
      <c r="AM90" s="17">
        <v>0</v>
      </c>
      <c r="AN90" s="17">
        <v>0</v>
      </c>
      <c r="AO90" s="20">
        <f t="shared" si="12"/>
        <v>0</v>
      </c>
      <c r="AP90" s="20">
        <f t="shared" si="14"/>
        <v>0</v>
      </c>
      <c r="AQ90" s="20">
        <f t="shared" si="14"/>
        <v>0</v>
      </c>
      <c r="AR90" s="20">
        <f t="shared" si="14"/>
        <v>0</v>
      </c>
      <c r="AS90" s="20">
        <f t="shared" si="14"/>
        <v>0</v>
      </c>
      <c r="AT90" s="20">
        <f t="shared" si="14"/>
        <v>0</v>
      </c>
      <c r="AU90" s="20">
        <f t="shared" si="14"/>
        <v>0</v>
      </c>
      <c r="AV90" s="20">
        <f t="shared" ref="AP90:AZ113" si="20">L90+X90+AJ90</f>
        <v>0</v>
      </c>
      <c r="AW90" s="20">
        <f t="shared" si="20"/>
        <v>0</v>
      </c>
      <c r="AX90" s="20">
        <f t="shared" si="20"/>
        <v>0</v>
      </c>
      <c r="AY90" s="20">
        <f t="shared" si="20"/>
        <v>0</v>
      </c>
      <c r="AZ90" s="20">
        <f t="shared" si="20"/>
        <v>0</v>
      </c>
      <c r="BA90" s="17">
        <v>0</v>
      </c>
      <c r="BB90" s="17">
        <v>0</v>
      </c>
      <c r="BC90" s="17">
        <v>0</v>
      </c>
      <c r="BD90" s="17">
        <v>0</v>
      </c>
      <c r="BE90" s="17">
        <v>0</v>
      </c>
      <c r="BF90" s="17">
        <v>0</v>
      </c>
      <c r="BG90" s="17">
        <v>0</v>
      </c>
      <c r="BH90" s="17">
        <v>0</v>
      </c>
      <c r="BI90" s="17">
        <v>0</v>
      </c>
      <c r="BJ90" s="17">
        <v>0</v>
      </c>
      <c r="BK90" s="17">
        <v>0</v>
      </c>
      <c r="BL90" s="17">
        <v>0</v>
      </c>
      <c r="BM90" s="20">
        <f t="shared" si="13"/>
        <v>0</v>
      </c>
      <c r="BN90" s="20">
        <f t="shared" si="15"/>
        <v>0</v>
      </c>
      <c r="BO90" s="20">
        <f t="shared" si="15"/>
        <v>0</v>
      </c>
      <c r="BP90" s="20">
        <f t="shared" si="15"/>
        <v>0</v>
      </c>
      <c r="BQ90" s="20">
        <f t="shared" si="15"/>
        <v>0</v>
      </c>
      <c r="BR90" s="20">
        <f t="shared" si="15"/>
        <v>0</v>
      </c>
      <c r="BS90" s="20">
        <f t="shared" si="15"/>
        <v>0</v>
      </c>
      <c r="BT90" s="20">
        <f t="shared" ref="BN90:BX113" si="21">AV90+BH90</f>
        <v>0</v>
      </c>
      <c r="BU90" s="20">
        <f t="shared" si="21"/>
        <v>0</v>
      </c>
      <c r="BV90" s="20">
        <f t="shared" si="21"/>
        <v>0</v>
      </c>
      <c r="BW90" s="20">
        <f t="shared" si="21"/>
        <v>0</v>
      </c>
      <c r="BX90" s="20">
        <f t="shared" si="21"/>
        <v>0</v>
      </c>
      <c r="BY90" s="17">
        <f t="shared" si="16"/>
        <v>0</v>
      </c>
      <c r="BZ90" s="17">
        <f t="shared" si="17"/>
        <v>0</v>
      </c>
      <c r="CA90" s="17">
        <f t="shared" si="18"/>
        <v>0</v>
      </c>
      <c r="CB90" s="17">
        <f t="shared" si="19"/>
        <v>0</v>
      </c>
    </row>
    <row r="91" spans="1:80" x14ac:dyDescent="0.25">
      <c r="A91" t="str">
        <f t="shared" si="9"/>
        <v>PWX.SPCEXP</v>
      </c>
      <c r="B91" s="1" t="s">
        <v>99</v>
      </c>
      <c r="C91" s="1" t="s">
        <v>221</v>
      </c>
      <c r="D91" s="1" t="s">
        <v>74</v>
      </c>
      <c r="E91" s="17">
        <v>0</v>
      </c>
      <c r="F91" s="17">
        <v>0</v>
      </c>
      <c r="G91" s="17">
        <v>0</v>
      </c>
      <c r="H91" s="17">
        <v>0</v>
      </c>
      <c r="I91" s="17">
        <v>0</v>
      </c>
      <c r="J91" s="17">
        <v>0</v>
      </c>
      <c r="K91" s="17">
        <v>0</v>
      </c>
      <c r="L91" s="17">
        <v>0</v>
      </c>
      <c r="M91" s="17">
        <v>0</v>
      </c>
      <c r="N91" s="17">
        <v>0</v>
      </c>
      <c r="O91" s="17">
        <v>0</v>
      </c>
      <c r="P91" s="17">
        <v>0</v>
      </c>
      <c r="Q91" s="20">
        <v>0</v>
      </c>
      <c r="R91" s="20">
        <v>0</v>
      </c>
      <c r="S91" s="20">
        <v>0</v>
      </c>
      <c r="T91" s="20">
        <v>0</v>
      </c>
      <c r="U91" s="20">
        <v>0</v>
      </c>
      <c r="V91" s="20">
        <v>0</v>
      </c>
      <c r="W91" s="20">
        <v>0</v>
      </c>
      <c r="X91" s="20">
        <v>0</v>
      </c>
      <c r="Y91" s="20">
        <v>0</v>
      </c>
      <c r="Z91" s="20">
        <v>0</v>
      </c>
      <c r="AA91" s="20">
        <v>0</v>
      </c>
      <c r="AB91" s="20">
        <v>0</v>
      </c>
      <c r="AC91" s="17">
        <v>0</v>
      </c>
      <c r="AD91" s="17">
        <v>0</v>
      </c>
      <c r="AE91" s="17">
        <v>0</v>
      </c>
      <c r="AF91" s="17">
        <v>0</v>
      </c>
      <c r="AG91" s="17">
        <v>0</v>
      </c>
      <c r="AH91" s="17">
        <v>0</v>
      </c>
      <c r="AI91" s="17">
        <v>0</v>
      </c>
      <c r="AJ91" s="17">
        <v>0</v>
      </c>
      <c r="AK91" s="17">
        <v>0</v>
      </c>
      <c r="AL91" s="17">
        <v>0</v>
      </c>
      <c r="AM91" s="17">
        <v>0</v>
      </c>
      <c r="AN91" s="17">
        <v>0</v>
      </c>
      <c r="AO91" s="20">
        <f t="shared" si="12"/>
        <v>0</v>
      </c>
      <c r="AP91" s="20">
        <f t="shared" si="20"/>
        <v>0</v>
      </c>
      <c r="AQ91" s="20">
        <f t="shared" si="20"/>
        <v>0</v>
      </c>
      <c r="AR91" s="20">
        <f t="shared" si="20"/>
        <v>0</v>
      </c>
      <c r="AS91" s="20">
        <f t="shared" si="20"/>
        <v>0</v>
      </c>
      <c r="AT91" s="20">
        <f t="shared" si="20"/>
        <v>0</v>
      </c>
      <c r="AU91" s="20">
        <f t="shared" si="20"/>
        <v>0</v>
      </c>
      <c r="AV91" s="20">
        <f t="shared" si="20"/>
        <v>0</v>
      </c>
      <c r="AW91" s="20">
        <f t="shared" si="20"/>
        <v>0</v>
      </c>
      <c r="AX91" s="20">
        <f t="shared" si="20"/>
        <v>0</v>
      </c>
      <c r="AY91" s="20">
        <f t="shared" si="20"/>
        <v>0</v>
      </c>
      <c r="AZ91" s="20">
        <f t="shared" si="20"/>
        <v>0</v>
      </c>
      <c r="BA91" s="17">
        <v>0</v>
      </c>
      <c r="BB91" s="17">
        <v>0</v>
      </c>
      <c r="BC91" s="17">
        <v>0</v>
      </c>
      <c r="BD91" s="17">
        <v>0</v>
      </c>
      <c r="BE91" s="17">
        <v>0</v>
      </c>
      <c r="BF91" s="17">
        <v>0</v>
      </c>
      <c r="BG91" s="17">
        <v>0</v>
      </c>
      <c r="BH91" s="17">
        <v>0</v>
      </c>
      <c r="BI91" s="17">
        <v>0</v>
      </c>
      <c r="BJ91" s="17">
        <v>0</v>
      </c>
      <c r="BK91" s="17">
        <v>0</v>
      </c>
      <c r="BL91" s="17">
        <v>0</v>
      </c>
      <c r="BM91" s="20">
        <f t="shared" si="13"/>
        <v>0</v>
      </c>
      <c r="BN91" s="20">
        <f t="shared" si="21"/>
        <v>0</v>
      </c>
      <c r="BO91" s="20">
        <f t="shared" si="21"/>
        <v>0</v>
      </c>
      <c r="BP91" s="20">
        <f t="shared" si="21"/>
        <v>0</v>
      </c>
      <c r="BQ91" s="20">
        <f t="shared" si="21"/>
        <v>0</v>
      </c>
      <c r="BR91" s="20">
        <f t="shared" si="21"/>
        <v>0</v>
      </c>
      <c r="BS91" s="20">
        <f t="shared" si="21"/>
        <v>0</v>
      </c>
      <c r="BT91" s="20">
        <f t="shared" si="21"/>
        <v>0</v>
      </c>
      <c r="BU91" s="20">
        <f t="shared" si="21"/>
        <v>0</v>
      </c>
      <c r="BV91" s="20">
        <f t="shared" si="21"/>
        <v>0</v>
      </c>
      <c r="BW91" s="20">
        <f t="shared" si="21"/>
        <v>0</v>
      </c>
      <c r="BX91" s="20">
        <f t="shared" si="21"/>
        <v>0</v>
      </c>
      <c r="BY91" s="17">
        <f t="shared" si="16"/>
        <v>0</v>
      </c>
      <c r="BZ91" s="17">
        <f t="shared" si="17"/>
        <v>0</v>
      </c>
      <c r="CA91" s="17">
        <f t="shared" si="18"/>
        <v>0</v>
      </c>
      <c r="CB91" s="17">
        <f t="shared" si="19"/>
        <v>0</v>
      </c>
    </row>
    <row r="92" spans="1:80" x14ac:dyDescent="0.25">
      <c r="A92" t="str">
        <f t="shared" si="9"/>
        <v>PWX.BCHIMP</v>
      </c>
      <c r="B92" s="1" t="s">
        <v>99</v>
      </c>
      <c r="C92" s="1" t="s">
        <v>163</v>
      </c>
      <c r="D92" s="1" t="s">
        <v>21</v>
      </c>
      <c r="E92" s="17">
        <v>4994.3500000000349</v>
      </c>
      <c r="F92" s="17">
        <v>2524.9100000000035</v>
      </c>
      <c r="G92" s="17">
        <v>3479.5499999999884</v>
      </c>
      <c r="H92" s="17">
        <v>3808.640000000014</v>
      </c>
      <c r="I92" s="17">
        <v>2605.679999999993</v>
      </c>
      <c r="J92" s="17">
        <v>3302.070000000007</v>
      </c>
      <c r="K92" s="17">
        <v>5864.070000000007</v>
      </c>
      <c r="L92" s="17">
        <v>2284.5099999999948</v>
      </c>
      <c r="M92" s="17">
        <v>2754.7099999999919</v>
      </c>
      <c r="N92" s="17">
        <v>4876.6700000000128</v>
      </c>
      <c r="O92" s="17">
        <v>7264.3099999999977</v>
      </c>
      <c r="P92" s="17">
        <v>4413.7099999999919</v>
      </c>
      <c r="Q92" s="20">
        <v>249.71999999999935</v>
      </c>
      <c r="R92" s="20">
        <v>126.23999999999978</v>
      </c>
      <c r="S92" s="20">
        <v>173.97999999999956</v>
      </c>
      <c r="T92" s="20">
        <v>190.43000000000029</v>
      </c>
      <c r="U92" s="20">
        <v>130.28999999999996</v>
      </c>
      <c r="V92" s="20">
        <v>165.09999999999945</v>
      </c>
      <c r="W92" s="20">
        <v>293.19999999999891</v>
      </c>
      <c r="X92" s="20">
        <v>114.23000000000002</v>
      </c>
      <c r="Y92" s="20">
        <v>137.72999999999956</v>
      </c>
      <c r="Z92" s="20">
        <v>243.84000000000015</v>
      </c>
      <c r="AA92" s="20">
        <v>363.22000000000116</v>
      </c>
      <c r="AB92" s="20">
        <v>220.68000000000029</v>
      </c>
      <c r="AC92" s="17">
        <v>1222.6500000000087</v>
      </c>
      <c r="AD92" s="17">
        <v>612.2300000000032</v>
      </c>
      <c r="AE92" s="17">
        <v>836.12999999999738</v>
      </c>
      <c r="AF92" s="17">
        <v>906.33999999999651</v>
      </c>
      <c r="AG92" s="17">
        <v>614.20000000000073</v>
      </c>
      <c r="AH92" s="17">
        <v>770.66000000000349</v>
      </c>
      <c r="AI92" s="17">
        <v>1355.3800000000047</v>
      </c>
      <c r="AJ92" s="17">
        <v>522.69999999999891</v>
      </c>
      <c r="AK92" s="17">
        <v>623.8700000000008</v>
      </c>
      <c r="AL92" s="17">
        <v>1093.4399999999987</v>
      </c>
      <c r="AM92" s="17">
        <v>1611.8800000000047</v>
      </c>
      <c r="AN92" s="17">
        <v>969.40999999999985</v>
      </c>
      <c r="AO92" s="20">
        <f t="shared" si="12"/>
        <v>6466.720000000043</v>
      </c>
      <c r="AP92" s="20">
        <f t="shared" si="20"/>
        <v>3263.3800000000065</v>
      </c>
      <c r="AQ92" s="20">
        <f t="shared" si="20"/>
        <v>4489.6599999999853</v>
      </c>
      <c r="AR92" s="20">
        <f t="shared" si="20"/>
        <v>4905.4100000000108</v>
      </c>
      <c r="AS92" s="20">
        <f t="shared" si="20"/>
        <v>3350.1699999999937</v>
      </c>
      <c r="AT92" s="20">
        <f t="shared" si="20"/>
        <v>4237.8300000000099</v>
      </c>
      <c r="AU92" s="20">
        <f t="shared" si="20"/>
        <v>7512.6500000000106</v>
      </c>
      <c r="AV92" s="20">
        <f t="shared" si="20"/>
        <v>2921.4399999999937</v>
      </c>
      <c r="AW92" s="20">
        <f t="shared" si="20"/>
        <v>3516.3099999999922</v>
      </c>
      <c r="AX92" s="20">
        <f t="shared" si="20"/>
        <v>6213.9500000000116</v>
      </c>
      <c r="AY92" s="20">
        <f t="shared" si="20"/>
        <v>9239.4100000000035</v>
      </c>
      <c r="AZ92" s="20">
        <f t="shared" si="20"/>
        <v>5603.799999999992</v>
      </c>
      <c r="BA92" s="17">
        <v>82.92</v>
      </c>
      <c r="BB92" s="17">
        <v>41.92</v>
      </c>
      <c r="BC92" s="17">
        <v>57.77</v>
      </c>
      <c r="BD92" s="17">
        <v>63.23</v>
      </c>
      <c r="BE92" s="17">
        <v>43.26</v>
      </c>
      <c r="BF92" s="17">
        <v>54.82</v>
      </c>
      <c r="BG92" s="17">
        <v>97.36</v>
      </c>
      <c r="BH92" s="17">
        <v>37.93</v>
      </c>
      <c r="BI92" s="17">
        <v>45.74</v>
      </c>
      <c r="BJ92" s="17">
        <v>80.97</v>
      </c>
      <c r="BK92" s="17">
        <v>120.61</v>
      </c>
      <c r="BL92" s="17">
        <v>73.28</v>
      </c>
      <c r="BM92" s="20">
        <f t="shared" si="13"/>
        <v>6549.6400000000431</v>
      </c>
      <c r="BN92" s="20">
        <f t="shared" si="21"/>
        <v>3305.3000000000065</v>
      </c>
      <c r="BO92" s="20">
        <f t="shared" si="21"/>
        <v>4547.4299999999857</v>
      </c>
      <c r="BP92" s="20">
        <f t="shared" si="21"/>
        <v>4968.6400000000103</v>
      </c>
      <c r="BQ92" s="20">
        <f t="shared" si="21"/>
        <v>3393.4299999999939</v>
      </c>
      <c r="BR92" s="20">
        <f t="shared" si="21"/>
        <v>4292.6500000000096</v>
      </c>
      <c r="BS92" s="20">
        <f t="shared" si="21"/>
        <v>7610.0100000000102</v>
      </c>
      <c r="BT92" s="20">
        <f t="shared" si="21"/>
        <v>2959.3699999999935</v>
      </c>
      <c r="BU92" s="20">
        <f t="shared" si="21"/>
        <v>3562.049999999992</v>
      </c>
      <c r="BV92" s="20">
        <f t="shared" si="21"/>
        <v>6294.9200000000119</v>
      </c>
      <c r="BW92" s="20">
        <f t="shared" si="21"/>
        <v>9360.0200000000041</v>
      </c>
      <c r="BX92" s="20">
        <f t="shared" si="21"/>
        <v>5677.0799999999917</v>
      </c>
      <c r="BY92" s="17">
        <f t="shared" si="16"/>
        <v>48173.180000000037</v>
      </c>
      <c r="BZ92" s="17">
        <f t="shared" si="17"/>
        <v>2408.6599999999985</v>
      </c>
      <c r="CA92" s="17">
        <f t="shared" si="18"/>
        <v>11938.700000000019</v>
      </c>
      <c r="CB92" s="17">
        <f t="shared" si="19"/>
        <v>62520.540000000059</v>
      </c>
    </row>
    <row r="93" spans="1:80" x14ac:dyDescent="0.25">
      <c r="A93" t="str">
        <f t="shared" si="9"/>
        <v>PWX.SPCIMP</v>
      </c>
      <c r="B93" s="1" t="s">
        <v>99</v>
      </c>
      <c r="C93" s="1" t="s">
        <v>222</v>
      </c>
      <c r="D93" s="1" t="s">
        <v>73</v>
      </c>
      <c r="E93" s="17">
        <v>0</v>
      </c>
      <c r="F93" s="17">
        <v>0</v>
      </c>
      <c r="G93" s="17">
        <v>0</v>
      </c>
      <c r="H93" s="17">
        <v>0</v>
      </c>
      <c r="I93" s="17">
        <v>0</v>
      </c>
      <c r="J93" s="17">
        <v>0</v>
      </c>
      <c r="K93" s="17">
        <v>0</v>
      </c>
      <c r="L93" s="17">
        <v>0</v>
      </c>
      <c r="M93" s="17">
        <v>0</v>
      </c>
      <c r="N93" s="17">
        <v>0</v>
      </c>
      <c r="O93" s="17">
        <v>0</v>
      </c>
      <c r="P93" s="17">
        <v>0</v>
      </c>
      <c r="Q93" s="20">
        <v>0</v>
      </c>
      <c r="R93" s="20">
        <v>0</v>
      </c>
      <c r="S93" s="20">
        <v>0</v>
      </c>
      <c r="T93" s="20">
        <v>0</v>
      </c>
      <c r="U93" s="20">
        <v>0</v>
      </c>
      <c r="V93" s="20">
        <v>0</v>
      </c>
      <c r="W93" s="20">
        <v>0</v>
      </c>
      <c r="X93" s="20">
        <v>0</v>
      </c>
      <c r="Y93" s="20">
        <v>0</v>
      </c>
      <c r="Z93" s="20">
        <v>0</v>
      </c>
      <c r="AA93" s="20">
        <v>0</v>
      </c>
      <c r="AB93" s="20">
        <v>0</v>
      </c>
      <c r="AC93" s="17">
        <v>0</v>
      </c>
      <c r="AD93" s="17">
        <v>0</v>
      </c>
      <c r="AE93" s="17">
        <v>0</v>
      </c>
      <c r="AF93" s="17">
        <v>0</v>
      </c>
      <c r="AG93" s="17">
        <v>0</v>
      </c>
      <c r="AH93" s="17">
        <v>0</v>
      </c>
      <c r="AI93" s="17">
        <v>0</v>
      </c>
      <c r="AJ93" s="17">
        <v>0</v>
      </c>
      <c r="AK93" s="17">
        <v>0</v>
      </c>
      <c r="AL93" s="17">
        <v>0</v>
      </c>
      <c r="AM93" s="17">
        <v>0</v>
      </c>
      <c r="AN93" s="17">
        <v>0</v>
      </c>
      <c r="AO93" s="20">
        <f t="shared" si="12"/>
        <v>0</v>
      </c>
      <c r="AP93" s="20">
        <f t="shared" si="20"/>
        <v>0</v>
      </c>
      <c r="AQ93" s="20">
        <f t="shared" si="20"/>
        <v>0</v>
      </c>
      <c r="AR93" s="20">
        <f t="shared" si="20"/>
        <v>0</v>
      </c>
      <c r="AS93" s="20">
        <f t="shared" si="20"/>
        <v>0</v>
      </c>
      <c r="AT93" s="20">
        <f t="shared" si="20"/>
        <v>0</v>
      </c>
      <c r="AU93" s="20">
        <f t="shared" si="20"/>
        <v>0</v>
      </c>
      <c r="AV93" s="20">
        <f t="shared" si="20"/>
        <v>0</v>
      </c>
      <c r="AW93" s="20">
        <f t="shared" si="20"/>
        <v>0</v>
      </c>
      <c r="AX93" s="20">
        <f t="shared" si="20"/>
        <v>0</v>
      </c>
      <c r="AY93" s="20">
        <f t="shared" si="20"/>
        <v>0</v>
      </c>
      <c r="AZ93" s="20">
        <f t="shared" si="20"/>
        <v>0</v>
      </c>
      <c r="BA93" s="17">
        <v>0</v>
      </c>
      <c r="BB93" s="17">
        <v>0</v>
      </c>
      <c r="BC93" s="17">
        <v>0</v>
      </c>
      <c r="BD93" s="17">
        <v>0</v>
      </c>
      <c r="BE93" s="17">
        <v>0</v>
      </c>
      <c r="BF93" s="17">
        <v>0</v>
      </c>
      <c r="BG93" s="17">
        <v>0</v>
      </c>
      <c r="BH93" s="17">
        <v>0</v>
      </c>
      <c r="BI93" s="17">
        <v>0</v>
      </c>
      <c r="BJ93" s="17">
        <v>0</v>
      </c>
      <c r="BK93" s="17">
        <v>0</v>
      </c>
      <c r="BL93" s="17">
        <v>0</v>
      </c>
      <c r="BM93" s="20">
        <f t="shared" si="13"/>
        <v>0</v>
      </c>
      <c r="BN93" s="20">
        <f t="shared" si="21"/>
        <v>0</v>
      </c>
      <c r="BO93" s="20">
        <f t="shared" si="21"/>
        <v>0</v>
      </c>
      <c r="BP93" s="20">
        <f t="shared" si="21"/>
        <v>0</v>
      </c>
      <c r="BQ93" s="20">
        <f t="shared" si="21"/>
        <v>0</v>
      </c>
      <c r="BR93" s="20">
        <f t="shared" si="21"/>
        <v>0</v>
      </c>
      <c r="BS93" s="20">
        <f t="shared" si="21"/>
        <v>0</v>
      </c>
      <c r="BT93" s="20">
        <f t="shared" si="21"/>
        <v>0</v>
      </c>
      <c r="BU93" s="20">
        <f t="shared" si="21"/>
        <v>0</v>
      </c>
      <c r="BV93" s="20">
        <f t="shared" si="21"/>
        <v>0</v>
      </c>
      <c r="BW93" s="20">
        <f t="shared" si="21"/>
        <v>0</v>
      </c>
      <c r="BX93" s="20">
        <f t="shared" si="21"/>
        <v>0</v>
      </c>
      <c r="BY93" s="17">
        <f t="shared" si="16"/>
        <v>0</v>
      </c>
      <c r="BZ93" s="17">
        <f t="shared" si="17"/>
        <v>0</v>
      </c>
      <c r="CA93" s="17">
        <f t="shared" si="18"/>
        <v>0</v>
      </c>
      <c r="CB93" s="17">
        <f t="shared" si="19"/>
        <v>0</v>
      </c>
    </row>
    <row r="94" spans="1:80" x14ac:dyDescent="0.25">
      <c r="A94" t="str">
        <f t="shared" si="9"/>
        <v>CUPC.RB2</v>
      </c>
      <c r="B94" s="1" t="s">
        <v>153</v>
      </c>
      <c r="C94" s="1" t="s">
        <v>224</v>
      </c>
      <c r="D94" s="1" t="s">
        <v>224</v>
      </c>
      <c r="E94" s="17">
        <v>8280.9700000000012</v>
      </c>
      <c r="F94" s="17">
        <v>1087.0900000000001</v>
      </c>
      <c r="G94" s="17">
        <v>1643.1800000000003</v>
      </c>
      <c r="H94" s="17">
        <v>1551.7300000000014</v>
      </c>
      <c r="I94" s="17">
        <v>202.32000000000028</v>
      </c>
      <c r="J94" s="17">
        <v>755.74000000000024</v>
      </c>
      <c r="K94" s="17">
        <v>2362.7700000000004</v>
      </c>
      <c r="L94" s="17">
        <v>2447.8500000000004</v>
      </c>
      <c r="M94" s="17">
        <v>4133.3100000000031</v>
      </c>
      <c r="N94" s="17">
        <v>1665.0500000000002</v>
      </c>
      <c r="O94" s="17">
        <v>0</v>
      </c>
      <c r="P94" s="17">
        <v>0</v>
      </c>
      <c r="Q94" s="20">
        <v>414.05000000000018</v>
      </c>
      <c r="R94" s="20">
        <v>54.360000000000014</v>
      </c>
      <c r="S94" s="20">
        <v>82.160000000000025</v>
      </c>
      <c r="T94" s="20">
        <v>77.589999999999975</v>
      </c>
      <c r="U94" s="20">
        <v>10.119999999999997</v>
      </c>
      <c r="V94" s="20">
        <v>37.79000000000002</v>
      </c>
      <c r="W94" s="20">
        <v>118.13999999999999</v>
      </c>
      <c r="X94" s="20">
        <v>122.39000000000004</v>
      </c>
      <c r="Y94" s="20">
        <v>206.65999999999997</v>
      </c>
      <c r="Z94" s="20">
        <v>83.25</v>
      </c>
      <c r="AA94" s="20">
        <v>0</v>
      </c>
      <c r="AB94" s="20">
        <v>0</v>
      </c>
      <c r="AC94" s="17">
        <v>2027.2399999999998</v>
      </c>
      <c r="AD94" s="17">
        <v>263.58999999999992</v>
      </c>
      <c r="AE94" s="17">
        <v>394.84999999999991</v>
      </c>
      <c r="AF94" s="17">
        <v>369.27</v>
      </c>
      <c r="AG94" s="17">
        <v>47.69</v>
      </c>
      <c r="AH94" s="17">
        <v>176.38</v>
      </c>
      <c r="AI94" s="17">
        <v>546.11000000000013</v>
      </c>
      <c r="AJ94" s="17">
        <v>560.07999999999993</v>
      </c>
      <c r="AK94" s="17">
        <v>936.08999999999969</v>
      </c>
      <c r="AL94" s="17">
        <v>373.33999999999992</v>
      </c>
      <c r="AM94" s="17">
        <v>0</v>
      </c>
      <c r="AN94" s="17">
        <v>0</v>
      </c>
      <c r="AO94" s="20">
        <f t="shared" si="12"/>
        <v>10722.26</v>
      </c>
      <c r="AP94" s="20">
        <f t="shared" si="20"/>
        <v>1405.0400000000002</v>
      </c>
      <c r="AQ94" s="20">
        <f t="shared" si="20"/>
        <v>2120.1900000000005</v>
      </c>
      <c r="AR94" s="20">
        <f t="shared" si="20"/>
        <v>1998.5900000000013</v>
      </c>
      <c r="AS94" s="20">
        <f t="shared" si="20"/>
        <v>260.13000000000028</v>
      </c>
      <c r="AT94" s="20">
        <f t="shared" si="20"/>
        <v>969.9100000000002</v>
      </c>
      <c r="AU94" s="20">
        <f t="shared" si="20"/>
        <v>3027.0200000000004</v>
      </c>
      <c r="AV94" s="20">
        <f t="shared" si="20"/>
        <v>3130.32</v>
      </c>
      <c r="AW94" s="20">
        <f t="shared" si="20"/>
        <v>5276.0600000000031</v>
      </c>
      <c r="AX94" s="20">
        <f t="shared" si="20"/>
        <v>2121.6400000000003</v>
      </c>
      <c r="AY94" s="20">
        <f t="shared" si="20"/>
        <v>0</v>
      </c>
      <c r="AZ94" s="20">
        <f t="shared" si="20"/>
        <v>0</v>
      </c>
      <c r="BA94" s="17">
        <v>137.49</v>
      </c>
      <c r="BB94" s="17">
        <v>18.05</v>
      </c>
      <c r="BC94" s="17">
        <v>27.28</v>
      </c>
      <c r="BD94" s="17">
        <v>25.76</v>
      </c>
      <c r="BE94" s="17">
        <v>3.36</v>
      </c>
      <c r="BF94" s="17">
        <v>12.55</v>
      </c>
      <c r="BG94" s="17">
        <v>39.229999999999997</v>
      </c>
      <c r="BH94" s="17">
        <v>40.64</v>
      </c>
      <c r="BI94" s="17">
        <v>68.62</v>
      </c>
      <c r="BJ94" s="17">
        <v>27.64</v>
      </c>
      <c r="BK94" s="17">
        <v>0</v>
      </c>
      <c r="BL94" s="17">
        <v>0</v>
      </c>
      <c r="BM94" s="20">
        <f t="shared" si="13"/>
        <v>10859.75</v>
      </c>
      <c r="BN94" s="20">
        <f t="shared" si="21"/>
        <v>1423.0900000000001</v>
      </c>
      <c r="BO94" s="20">
        <f t="shared" si="21"/>
        <v>2147.4700000000007</v>
      </c>
      <c r="BP94" s="20">
        <f t="shared" si="21"/>
        <v>2024.3500000000013</v>
      </c>
      <c r="BQ94" s="20">
        <f t="shared" si="21"/>
        <v>263.49000000000029</v>
      </c>
      <c r="BR94" s="20">
        <f t="shared" si="21"/>
        <v>982.46000000000015</v>
      </c>
      <c r="BS94" s="20">
        <f t="shared" si="21"/>
        <v>3066.2500000000005</v>
      </c>
      <c r="BT94" s="20">
        <f t="shared" si="21"/>
        <v>3170.96</v>
      </c>
      <c r="BU94" s="20">
        <f t="shared" si="21"/>
        <v>5344.680000000003</v>
      </c>
      <c r="BV94" s="20">
        <f t="shared" si="21"/>
        <v>2149.2800000000002</v>
      </c>
      <c r="BW94" s="20">
        <f t="shared" si="21"/>
        <v>0</v>
      </c>
      <c r="BX94" s="20">
        <f t="shared" si="21"/>
        <v>0</v>
      </c>
      <c r="BY94" s="17">
        <f t="shared" si="16"/>
        <v>24130.010000000006</v>
      </c>
      <c r="BZ94" s="17">
        <f t="shared" si="17"/>
        <v>1206.5100000000002</v>
      </c>
      <c r="CA94" s="17">
        <f t="shared" si="18"/>
        <v>6095.2599999999993</v>
      </c>
      <c r="CB94" s="17">
        <f t="shared" si="19"/>
        <v>31431.780000000006</v>
      </c>
    </row>
    <row r="95" spans="1:80" x14ac:dyDescent="0.25">
      <c r="A95" t="str">
        <f t="shared" si="9"/>
        <v>CUPC.RB5</v>
      </c>
      <c r="B95" s="1" t="s">
        <v>153</v>
      </c>
      <c r="C95" s="1" t="s">
        <v>164</v>
      </c>
      <c r="D95" s="1" t="s">
        <v>164</v>
      </c>
      <c r="E95" s="17">
        <v>9229.1699999999837</v>
      </c>
      <c r="F95" s="17">
        <v>2802.2299999999959</v>
      </c>
      <c r="G95" s="17">
        <v>2779.8400000000183</v>
      </c>
      <c r="H95" s="17">
        <v>3000.25</v>
      </c>
      <c r="I95" s="17">
        <v>1430.1599999999999</v>
      </c>
      <c r="J95" s="17">
        <v>4475.5400000000081</v>
      </c>
      <c r="K95" s="17">
        <v>6430.1300000000047</v>
      </c>
      <c r="L95" s="17">
        <v>4632.2299999999814</v>
      </c>
      <c r="M95" s="17">
        <v>9151.859999999986</v>
      </c>
      <c r="N95" s="17">
        <v>8725.6600000000326</v>
      </c>
      <c r="O95" s="17">
        <v>7206.6600000000035</v>
      </c>
      <c r="P95" s="17">
        <v>5575.1399999999994</v>
      </c>
      <c r="Q95" s="20">
        <v>461.46000000000095</v>
      </c>
      <c r="R95" s="20">
        <v>140.11000000000013</v>
      </c>
      <c r="S95" s="20">
        <v>139</v>
      </c>
      <c r="T95" s="20">
        <v>150.00999999999976</v>
      </c>
      <c r="U95" s="20">
        <v>71.509999999999991</v>
      </c>
      <c r="V95" s="20">
        <v>223.77999999999975</v>
      </c>
      <c r="W95" s="20">
        <v>321.51000000000022</v>
      </c>
      <c r="X95" s="20">
        <v>231.60999999999967</v>
      </c>
      <c r="Y95" s="20">
        <v>457.58999999999924</v>
      </c>
      <c r="Z95" s="20">
        <v>436.27999999999975</v>
      </c>
      <c r="AA95" s="20">
        <v>360.32999999999993</v>
      </c>
      <c r="AB95" s="20">
        <v>278.76000000000022</v>
      </c>
      <c r="AC95" s="17">
        <v>2259.3700000000026</v>
      </c>
      <c r="AD95" s="17">
        <v>679.47999999999956</v>
      </c>
      <c r="AE95" s="17">
        <v>667.98999999999978</v>
      </c>
      <c r="AF95" s="17">
        <v>713.96999999999935</v>
      </c>
      <c r="AG95" s="17">
        <v>337.10999999999967</v>
      </c>
      <c r="AH95" s="17">
        <v>1044.5299999999988</v>
      </c>
      <c r="AI95" s="17">
        <v>1486.2100000000028</v>
      </c>
      <c r="AJ95" s="17">
        <v>1059.869999999999</v>
      </c>
      <c r="AK95" s="17">
        <v>2072.6600000000035</v>
      </c>
      <c r="AL95" s="17">
        <v>1956.4599999999991</v>
      </c>
      <c r="AM95" s="17">
        <v>1599.0900000000001</v>
      </c>
      <c r="AN95" s="17">
        <v>1224.510000000002</v>
      </c>
      <c r="AO95" s="20">
        <f t="shared" si="12"/>
        <v>11949.999999999987</v>
      </c>
      <c r="AP95" s="20">
        <f t="shared" si="20"/>
        <v>3621.8199999999956</v>
      </c>
      <c r="AQ95" s="20">
        <f t="shared" si="20"/>
        <v>3586.8300000000181</v>
      </c>
      <c r="AR95" s="20">
        <f t="shared" si="20"/>
        <v>3864.2299999999991</v>
      </c>
      <c r="AS95" s="20">
        <f t="shared" si="20"/>
        <v>1838.7799999999995</v>
      </c>
      <c r="AT95" s="20">
        <f t="shared" si="20"/>
        <v>5743.8500000000067</v>
      </c>
      <c r="AU95" s="20">
        <f t="shared" si="20"/>
        <v>8237.8500000000076</v>
      </c>
      <c r="AV95" s="20">
        <f t="shared" si="20"/>
        <v>5923.70999999998</v>
      </c>
      <c r="AW95" s="20">
        <f t="shared" si="20"/>
        <v>11682.10999999999</v>
      </c>
      <c r="AX95" s="20">
        <f t="shared" si="20"/>
        <v>11118.400000000031</v>
      </c>
      <c r="AY95" s="20">
        <f t="shared" si="20"/>
        <v>9166.0800000000036</v>
      </c>
      <c r="AZ95" s="20">
        <f t="shared" si="20"/>
        <v>7078.4100000000017</v>
      </c>
      <c r="BA95" s="17">
        <v>153.22999999999999</v>
      </c>
      <c r="BB95" s="17">
        <v>46.52</v>
      </c>
      <c r="BC95" s="17">
        <v>46.15</v>
      </c>
      <c r="BD95" s="17">
        <v>49.81</v>
      </c>
      <c r="BE95" s="17">
        <v>23.74</v>
      </c>
      <c r="BF95" s="17">
        <v>74.31</v>
      </c>
      <c r="BG95" s="17">
        <v>106.76</v>
      </c>
      <c r="BH95" s="17">
        <v>76.91</v>
      </c>
      <c r="BI95" s="17">
        <v>151.94999999999999</v>
      </c>
      <c r="BJ95" s="17">
        <v>144.87</v>
      </c>
      <c r="BK95" s="17">
        <v>119.65</v>
      </c>
      <c r="BL95" s="17">
        <v>92.56</v>
      </c>
      <c r="BM95" s="20">
        <f t="shared" si="13"/>
        <v>12103.229999999987</v>
      </c>
      <c r="BN95" s="20">
        <f t="shared" si="21"/>
        <v>3668.3399999999956</v>
      </c>
      <c r="BO95" s="20">
        <f t="shared" si="21"/>
        <v>3632.9800000000182</v>
      </c>
      <c r="BP95" s="20">
        <f t="shared" si="21"/>
        <v>3914.0399999999991</v>
      </c>
      <c r="BQ95" s="20">
        <f t="shared" si="21"/>
        <v>1862.5199999999995</v>
      </c>
      <c r="BR95" s="20">
        <f t="shared" si="21"/>
        <v>5818.1600000000071</v>
      </c>
      <c r="BS95" s="20">
        <f t="shared" si="21"/>
        <v>8344.6100000000079</v>
      </c>
      <c r="BT95" s="20">
        <f t="shared" si="21"/>
        <v>6000.6199999999799</v>
      </c>
      <c r="BU95" s="20">
        <f t="shared" si="21"/>
        <v>11834.05999999999</v>
      </c>
      <c r="BV95" s="20">
        <f t="shared" si="21"/>
        <v>11263.270000000031</v>
      </c>
      <c r="BW95" s="20">
        <f t="shared" si="21"/>
        <v>9285.7300000000032</v>
      </c>
      <c r="BX95" s="20">
        <f t="shared" si="21"/>
        <v>7170.9700000000021</v>
      </c>
      <c r="BY95" s="17">
        <f t="shared" si="16"/>
        <v>65438.87000000001</v>
      </c>
      <c r="BZ95" s="17">
        <f t="shared" si="17"/>
        <v>3271.95</v>
      </c>
      <c r="CA95" s="17">
        <f t="shared" si="18"/>
        <v>16187.710000000006</v>
      </c>
      <c r="CB95" s="17">
        <f t="shared" si="19"/>
        <v>84898.530000000028</v>
      </c>
    </row>
    <row r="96" spans="1:80" x14ac:dyDescent="0.25">
      <c r="A96" t="str">
        <f t="shared" si="9"/>
        <v>REMC.BCHIMP</v>
      </c>
      <c r="B96" s="1" t="s">
        <v>165</v>
      </c>
      <c r="C96" s="1" t="s">
        <v>843</v>
      </c>
      <c r="D96" s="1" t="s">
        <v>21</v>
      </c>
      <c r="E96" s="17">
        <v>0</v>
      </c>
      <c r="F96" s="17">
        <v>16.379999999999995</v>
      </c>
      <c r="G96" s="17">
        <v>35.730000000000018</v>
      </c>
      <c r="H96" s="17">
        <v>0</v>
      </c>
      <c r="I96" s="17">
        <v>0</v>
      </c>
      <c r="J96" s="17">
        <v>0</v>
      </c>
      <c r="K96" s="17">
        <v>1.0300000000000011</v>
      </c>
      <c r="L96" s="17">
        <v>0.7900000000000027</v>
      </c>
      <c r="M96" s="17">
        <v>0</v>
      </c>
      <c r="N96" s="17">
        <v>4.5800000000000125</v>
      </c>
      <c r="O96" s="17">
        <v>0.12999999999999901</v>
      </c>
      <c r="P96" s="17">
        <v>0.47000000000000242</v>
      </c>
      <c r="Q96" s="20">
        <v>0</v>
      </c>
      <c r="R96" s="20">
        <v>0.82000000000000028</v>
      </c>
      <c r="S96" s="20">
        <v>1.7900000000000063</v>
      </c>
      <c r="T96" s="20">
        <v>0</v>
      </c>
      <c r="U96" s="20">
        <v>0</v>
      </c>
      <c r="V96" s="20">
        <v>0</v>
      </c>
      <c r="W96" s="20">
        <v>5.0000000000000266E-2</v>
      </c>
      <c r="X96" s="20">
        <v>3.9999999999999925E-2</v>
      </c>
      <c r="Y96" s="20">
        <v>0</v>
      </c>
      <c r="Z96" s="20">
        <v>0.22999999999999954</v>
      </c>
      <c r="AA96" s="20">
        <v>0</v>
      </c>
      <c r="AB96" s="20">
        <v>2.0000000000000018E-2</v>
      </c>
      <c r="AC96" s="17">
        <v>0</v>
      </c>
      <c r="AD96" s="17">
        <v>3.9800000000000182</v>
      </c>
      <c r="AE96" s="17">
        <v>8.5800000000000409</v>
      </c>
      <c r="AF96" s="17">
        <v>0</v>
      </c>
      <c r="AG96" s="17">
        <v>0</v>
      </c>
      <c r="AH96" s="17">
        <v>0</v>
      </c>
      <c r="AI96" s="17">
        <v>0.23999999999999844</v>
      </c>
      <c r="AJ96" s="17">
        <v>0.18000000000000016</v>
      </c>
      <c r="AK96" s="17">
        <v>0</v>
      </c>
      <c r="AL96" s="17">
        <v>1.0199999999999996</v>
      </c>
      <c r="AM96" s="17">
        <v>2.0000000000000018E-2</v>
      </c>
      <c r="AN96" s="17">
        <v>9.9999999999999645E-2</v>
      </c>
      <c r="AO96" s="20">
        <f t="shared" si="12"/>
        <v>0</v>
      </c>
      <c r="AP96" s="20">
        <f t="shared" si="20"/>
        <v>21.180000000000014</v>
      </c>
      <c r="AQ96" s="20">
        <f t="shared" si="20"/>
        <v>46.100000000000065</v>
      </c>
      <c r="AR96" s="20">
        <f t="shared" si="20"/>
        <v>0</v>
      </c>
      <c r="AS96" s="20">
        <f t="shared" si="20"/>
        <v>0</v>
      </c>
      <c r="AT96" s="20">
        <f t="shared" si="20"/>
        <v>0</v>
      </c>
      <c r="AU96" s="20">
        <f t="shared" si="20"/>
        <v>1.3199999999999998</v>
      </c>
      <c r="AV96" s="20">
        <f t="shared" si="20"/>
        <v>1.0100000000000029</v>
      </c>
      <c r="AW96" s="20">
        <f t="shared" si="20"/>
        <v>0</v>
      </c>
      <c r="AX96" s="20">
        <f t="shared" si="20"/>
        <v>5.8300000000000116</v>
      </c>
      <c r="AY96" s="20">
        <f t="shared" si="20"/>
        <v>0.14999999999999902</v>
      </c>
      <c r="AZ96" s="20">
        <f t="shared" si="20"/>
        <v>0.59000000000000208</v>
      </c>
      <c r="BA96" s="17">
        <v>0</v>
      </c>
      <c r="BB96" s="17">
        <v>0.27</v>
      </c>
      <c r="BC96" s="17">
        <v>0.59</v>
      </c>
      <c r="BD96" s="17">
        <v>0</v>
      </c>
      <c r="BE96" s="17">
        <v>0</v>
      </c>
      <c r="BF96" s="17">
        <v>0</v>
      </c>
      <c r="BG96" s="17">
        <v>0.02</v>
      </c>
      <c r="BH96" s="17">
        <v>0.01</v>
      </c>
      <c r="BI96" s="17">
        <v>0</v>
      </c>
      <c r="BJ96" s="17">
        <v>0.08</v>
      </c>
      <c r="BK96" s="17">
        <v>0</v>
      </c>
      <c r="BL96" s="17">
        <v>0.01</v>
      </c>
      <c r="BM96" s="20">
        <f t="shared" si="13"/>
        <v>0</v>
      </c>
      <c r="BN96" s="20">
        <f t="shared" si="21"/>
        <v>21.450000000000014</v>
      </c>
      <c r="BO96" s="20">
        <f t="shared" si="21"/>
        <v>46.690000000000069</v>
      </c>
      <c r="BP96" s="20">
        <f t="shared" si="21"/>
        <v>0</v>
      </c>
      <c r="BQ96" s="20">
        <f t="shared" si="21"/>
        <v>0</v>
      </c>
      <c r="BR96" s="20">
        <f t="shared" si="21"/>
        <v>0</v>
      </c>
      <c r="BS96" s="20">
        <f t="shared" si="21"/>
        <v>1.3399999999999999</v>
      </c>
      <c r="BT96" s="20">
        <f t="shared" si="21"/>
        <v>1.0200000000000029</v>
      </c>
      <c r="BU96" s="20">
        <f t="shared" si="21"/>
        <v>0</v>
      </c>
      <c r="BV96" s="20">
        <f t="shared" si="21"/>
        <v>5.9100000000000117</v>
      </c>
      <c r="BW96" s="20">
        <f t="shared" si="21"/>
        <v>0.14999999999999902</v>
      </c>
      <c r="BX96" s="20">
        <f t="shared" si="21"/>
        <v>0.60000000000000209</v>
      </c>
      <c r="BY96" s="17">
        <f t="shared" si="16"/>
        <v>59.110000000000028</v>
      </c>
      <c r="BZ96" s="17">
        <f t="shared" si="17"/>
        <v>2.9500000000000064</v>
      </c>
      <c r="CA96" s="17">
        <f t="shared" si="18"/>
        <v>15.100000000000055</v>
      </c>
      <c r="CB96" s="17">
        <f t="shared" si="19"/>
        <v>77.16000000000011</v>
      </c>
    </row>
    <row r="97" spans="1:80" x14ac:dyDescent="0.25">
      <c r="A97" t="str">
        <f t="shared" si="9"/>
        <v>REMC.SPCIMP</v>
      </c>
      <c r="B97" s="1" t="s">
        <v>165</v>
      </c>
      <c r="C97" s="1" t="s">
        <v>844</v>
      </c>
      <c r="D97" s="1" t="s">
        <v>73</v>
      </c>
      <c r="E97" s="17">
        <v>0</v>
      </c>
      <c r="F97" s="17">
        <v>0</v>
      </c>
      <c r="G97" s="17">
        <v>0</v>
      </c>
      <c r="H97" s="17">
        <v>0</v>
      </c>
      <c r="I97" s="17">
        <v>0</v>
      </c>
      <c r="J97" s="17">
        <v>0</v>
      </c>
      <c r="K97" s="17">
        <v>0</v>
      </c>
      <c r="L97" s="17">
        <v>0</v>
      </c>
      <c r="M97" s="17">
        <v>0</v>
      </c>
      <c r="N97" s="17">
        <v>0</v>
      </c>
      <c r="O97" s="17">
        <v>0</v>
      </c>
      <c r="P97" s="17">
        <v>0</v>
      </c>
      <c r="Q97" s="20">
        <v>0</v>
      </c>
      <c r="R97" s="20">
        <v>0</v>
      </c>
      <c r="S97" s="20">
        <v>0</v>
      </c>
      <c r="T97" s="20">
        <v>0</v>
      </c>
      <c r="U97" s="20">
        <v>0</v>
      </c>
      <c r="V97" s="20">
        <v>0</v>
      </c>
      <c r="W97" s="20">
        <v>0</v>
      </c>
      <c r="X97" s="20">
        <v>0</v>
      </c>
      <c r="Y97" s="20">
        <v>0</v>
      </c>
      <c r="Z97" s="20">
        <v>0</v>
      </c>
      <c r="AA97" s="20">
        <v>0</v>
      </c>
      <c r="AB97" s="20">
        <v>0</v>
      </c>
      <c r="AC97" s="17">
        <v>0</v>
      </c>
      <c r="AD97" s="17">
        <v>0</v>
      </c>
      <c r="AE97" s="17">
        <v>0</v>
      </c>
      <c r="AF97" s="17">
        <v>0</v>
      </c>
      <c r="AG97" s="17">
        <v>0</v>
      </c>
      <c r="AH97" s="17">
        <v>0</v>
      </c>
      <c r="AI97" s="17">
        <v>0</v>
      </c>
      <c r="AJ97" s="17">
        <v>0</v>
      </c>
      <c r="AK97" s="17">
        <v>0</v>
      </c>
      <c r="AL97" s="17">
        <v>0</v>
      </c>
      <c r="AM97" s="17">
        <v>0</v>
      </c>
      <c r="AN97" s="17">
        <v>0</v>
      </c>
      <c r="AO97" s="20">
        <f t="shared" si="12"/>
        <v>0</v>
      </c>
      <c r="AP97" s="20">
        <f t="shared" si="20"/>
        <v>0</v>
      </c>
      <c r="AQ97" s="20">
        <f t="shared" si="20"/>
        <v>0</v>
      </c>
      <c r="AR97" s="20">
        <f t="shared" si="20"/>
        <v>0</v>
      </c>
      <c r="AS97" s="20">
        <f t="shared" si="20"/>
        <v>0</v>
      </c>
      <c r="AT97" s="20">
        <f t="shared" si="20"/>
        <v>0</v>
      </c>
      <c r="AU97" s="20">
        <f t="shared" si="20"/>
        <v>0</v>
      </c>
      <c r="AV97" s="20">
        <f t="shared" si="20"/>
        <v>0</v>
      </c>
      <c r="AW97" s="20">
        <f t="shared" si="20"/>
        <v>0</v>
      </c>
      <c r="AX97" s="20">
        <f t="shared" si="20"/>
        <v>0</v>
      </c>
      <c r="AY97" s="20">
        <f t="shared" si="20"/>
        <v>0</v>
      </c>
      <c r="AZ97" s="20">
        <f t="shared" si="20"/>
        <v>0</v>
      </c>
      <c r="BA97" s="17">
        <v>0</v>
      </c>
      <c r="BB97" s="17">
        <v>0</v>
      </c>
      <c r="BC97" s="17">
        <v>0</v>
      </c>
      <c r="BD97" s="17">
        <v>0</v>
      </c>
      <c r="BE97" s="17">
        <v>0</v>
      </c>
      <c r="BF97" s="17">
        <v>0</v>
      </c>
      <c r="BG97" s="17">
        <v>0</v>
      </c>
      <c r="BH97" s="17">
        <v>0</v>
      </c>
      <c r="BI97" s="17">
        <v>0</v>
      </c>
      <c r="BJ97" s="17">
        <v>0</v>
      </c>
      <c r="BK97" s="17">
        <v>0</v>
      </c>
      <c r="BL97" s="17">
        <v>0</v>
      </c>
      <c r="BM97" s="20">
        <f t="shared" si="13"/>
        <v>0</v>
      </c>
      <c r="BN97" s="20">
        <f t="shared" si="21"/>
        <v>0</v>
      </c>
      <c r="BO97" s="20">
        <f t="shared" si="21"/>
        <v>0</v>
      </c>
      <c r="BP97" s="20">
        <f t="shared" si="21"/>
        <v>0</v>
      </c>
      <c r="BQ97" s="20">
        <f t="shared" si="21"/>
        <v>0</v>
      </c>
      <c r="BR97" s="20">
        <f t="shared" si="21"/>
        <v>0</v>
      </c>
      <c r="BS97" s="20">
        <f t="shared" si="21"/>
        <v>0</v>
      </c>
      <c r="BT97" s="20">
        <f t="shared" si="21"/>
        <v>0</v>
      </c>
      <c r="BU97" s="20">
        <f t="shared" si="21"/>
        <v>0</v>
      </c>
      <c r="BV97" s="20">
        <f t="shared" si="21"/>
        <v>0</v>
      </c>
      <c r="BW97" s="20">
        <f t="shared" si="21"/>
        <v>0</v>
      </c>
      <c r="BX97" s="20">
        <f t="shared" si="21"/>
        <v>0</v>
      </c>
      <c r="BY97" s="17">
        <f t="shared" si="16"/>
        <v>0</v>
      </c>
      <c r="BZ97" s="17">
        <f t="shared" si="17"/>
        <v>0</v>
      </c>
      <c r="CA97" s="17">
        <f t="shared" si="18"/>
        <v>0</v>
      </c>
      <c r="CB97" s="17">
        <f t="shared" si="19"/>
        <v>0</v>
      </c>
    </row>
    <row r="98" spans="1:80" x14ac:dyDescent="0.25">
      <c r="A98" t="str">
        <f t="shared" si="9"/>
        <v>REMC.SPCEXP</v>
      </c>
      <c r="B98" s="1" t="s">
        <v>165</v>
      </c>
      <c r="C98" s="1" t="s">
        <v>855</v>
      </c>
      <c r="D98" s="1" t="s">
        <v>74</v>
      </c>
      <c r="E98" s="17">
        <v>0</v>
      </c>
      <c r="F98" s="17">
        <v>0</v>
      </c>
      <c r="G98" s="17">
        <v>0</v>
      </c>
      <c r="H98" s="17">
        <v>0</v>
      </c>
      <c r="I98" s="17">
        <v>0</v>
      </c>
      <c r="J98" s="17">
        <v>0</v>
      </c>
      <c r="K98" s="17">
        <v>0</v>
      </c>
      <c r="L98" s="17">
        <v>0</v>
      </c>
      <c r="M98" s="17">
        <v>0</v>
      </c>
      <c r="N98" s="17">
        <v>0</v>
      </c>
      <c r="O98" s="17">
        <v>0</v>
      </c>
      <c r="P98" s="17">
        <v>0</v>
      </c>
      <c r="Q98" s="20">
        <v>0</v>
      </c>
      <c r="R98" s="20">
        <v>0</v>
      </c>
      <c r="S98" s="20">
        <v>0</v>
      </c>
      <c r="T98" s="20">
        <v>0</v>
      </c>
      <c r="U98" s="20">
        <v>0</v>
      </c>
      <c r="V98" s="20">
        <v>0</v>
      </c>
      <c r="W98" s="20">
        <v>0</v>
      </c>
      <c r="X98" s="20">
        <v>0</v>
      </c>
      <c r="Y98" s="20">
        <v>0</v>
      </c>
      <c r="Z98" s="20">
        <v>0</v>
      </c>
      <c r="AA98" s="20">
        <v>0</v>
      </c>
      <c r="AB98" s="20">
        <v>0</v>
      </c>
      <c r="AC98" s="17">
        <v>0</v>
      </c>
      <c r="AD98" s="17">
        <v>0</v>
      </c>
      <c r="AE98" s="17">
        <v>0</v>
      </c>
      <c r="AF98" s="17">
        <v>0</v>
      </c>
      <c r="AG98" s="17">
        <v>0</v>
      </c>
      <c r="AH98" s="17">
        <v>0</v>
      </c>
      <c r="AI98" s="17">
        <v>0</v>
      </c>
      <c r="AJ98" s="17">
        <v>0</v>
      </c>
      <c r="AK98" s="17">
        <v>0</v>
      </c>
      <c r="AL98" s="17">
        <v>0</v>
      </c>
      <c r="AM98" s="17">
        <v>0</v>
      </c>
      <c r="AN98" s="17">
        <v>0</v>
      </c>
      <c r="AO98" s="20">
        <f t="shared" si="12"/>
        <v>0</v>
      </c>
      <c r="AP98" s="20">
        <f t="shared" si="20"/>
        <v>0</v>
      </c>
      <c r="AQ98" s="20">
        <f t="shared" si="20"/>
        <v>0</v>
      </c>
      <c r="AR98" s="20">
        <f t="shared" si="20"/>
        <v>0</v>
      </c>
      <c r="AS98" s="20">
        <f t="shared" si="20"/>
        <v>0</v>
      </c>
      <c r="AT98" s="20">
        <f t="shared" si="20"/>
        <v>0</v>
      </c>
      <c r="AU98" s="20">
        <f t="shared" si="20"/>
        <v>0</v>
      </c>
      <c r="AV98" s="20">
        <f t="shared" si="20"/>
        <v>0</v>
      </c>
      <c r="AW98" s="20">
        <f t="shared" si="20"/>
        <v>0</v>
      </c>
      <c r="AX98" s="20">
        <f t="shared" si="20"/>
        <v>0</v>
      </c>
      <c r="AY98" s="20">
        <f t="shared" si="20"/>
        <v>0</v>
      </c>
      <c r="AZ98" s="20">
        <f t="shared" si="20"/>
        <v>0</v>
      </c>
      <c r="BA98" s="17">
        <v>0</v>
      </c>
      <c r="BB98" s="17">
        <v>0</v>
      </c>
      <c r="BC98" s="17">
        <v>0</v>
      </c>
      <c r="BD98" s="17">
        <v>0</v>
      </c>
      <c r="BE98" s="17">
        <v>0</v>
      </c>
      <c r="BF98" s="17">
        <v>0</v>
      </c>
      <c r="BG98" s="17">
        <v>0</v>
      </c>
      <c r="BH98" s="17">
        <v>0</v>
      </c>
      <c r="BI98" s="17">
        <v>0</v>
      </c>
      <c r="BJ98" s="17">
        <v>0</v>
      </c>
      <c r="BK98" s="17">
        <v>0</v>
      </c>
      <c r="BL98" s="17">
        <v>0</v>
      </c>
      <c r="BM98" s="20">
        <f t="shared" si="13"/>
        <v>0</v>
      </c>
      <c r="BN98" s="20">
        <f t="shared" si="21"/>
        <v>0</v>
      </c>
      <c r="BO98" s="20">
        <f t="shared" si="21"/>
        <v>0</v>
      </c>
      <c r="BP98" s="20">
        <f t="shared" si="21"/>
        <v>0</v>
      </c>
      <c r="BQ98" s="20">
        <f t="shared" si="21"/>
        <v>0</v>
      </c>
      <c r="BR98" s="20">
        <f t="shared" si="21"/>
        <v>0</v>
      </c>
      <c r="BS98" s="20">
        <f t="shared" si="21"/>
        <v>0</v>
      </c>
      <c r="BT98" s="20">
        <f t="shared" si="21"/>
        <v>0</v>
      </c>
      <c r="BU98" s="20">
        <f t="shared" si="21"/>
        <v>0</v>
      </c>
      <c r="BV98" s="20">
        <f t="shared" si="21"/>
        <v>0</v>
      </c>
      <c r="BW98" s="20">
        <f t="shared" si="21"/>
        <v>0</v>
      </c>
      <c r="BX98" s="20">
        <f t="shared" si="21"/>
        <v>0</v>
      </c>
      <c r="BY98" s="17">
        <f t="shared" si="16"/>
        <v>0</v>
      </c>
      <c r="BZ98" s="17">
        <f t="shared" si="17"/>
        <v>0</v>
      </c>
      <c r="CA98" s="17">
        <f t="shared" si="18"/>
        <v>0</v>
      </c>
      <c r="CB98" s="17">
        <f t="shared" si="19"/>
        <v>0</v>
      </c>
    </row>
    <row r="99" spans="1:80" x14ac:dyDescent="0.25">
      <c r="A99" t="str">
        <f t="shared" si="9"/>
        <v>CUPC.RL1</v>
      </c>
      <c r="B99" s="1" t="s">
        <v>153</v>
      </c>
      <c r="C99" s="1" t="s">
        <v>166</v>
      </c>
      <c r="D99" s="1" t="s">
        <v>166</v>
      </c>
      <c r="E99" s="17">
        <v>-6825.2299999999814</v>
      </c>
      <c r="F99" s="17">
        <v>-3094.2000000000116</v>
      </c>
      <c r="G99" s="17">
        <v>-3789.4400000000023</v>
      </c>
      <c r="H99" s="17">
        <v>-2479.5000000000146</v>
      </c>
      <c r="I99" s="17">
        <v>-2047.7099999999919</v>
      </c>
      <c r="J99" s="17">
        <v>-3240.3699999999953</v>
      </c>
      <c r="K99" s="17">
        <v>-4198.2799999999988</v>
      </c>
      <c r="L99" s="17">
        <v>-3506.3499999999767</v>
      </c>
      <c r="M99" s="17">
        <v>-6137.4599999999627</v>
      </c>
      <c r="N99" s="17">
        <v>-6487.7399999999907</v>
      </c>
      <c r="O99" s="17">
        <v>-1962.9099999999889</v>
      </c>
      <c r="P99" s="17">
        <v>-2900.3699999999953</v>
      </c>
      <c r="Q99" s="20">
        <v>-341.26000000000204</v>
      </c>
      <c r="R99" s="20">
        <v>-154.70999999999913</v>
      </c>
      <c r="S99" s="20">
        <v>-189.46999999999935</v>
      </c>
      <c r="T99" s="20">
        <v>-123.97999999999956</v>
      </c>
      <c r="U99" s="20">
        <v>-102.39000000000033</v>
      </c>
      <c r="V99" s="20">
        <v>-162.01000000000022</v>
      </c>
      <c r="W99" s="20">
        <v>-209.90999999999985</v>
      </c>
      <c r="X99" s="20">
        <v>-175.31000000000131</v>
      </c>
      <c r="Y99" s="20">
        <v>-306.8700000000008</v>
      </c>
      <c r="Z99" s="20">
        <v>-324.38999999999942</v>
      </c>
      <c r="AA99" s="20">
        <v>-98.150000000000546</v>
      </c>
      <c r="AB99" s="20">
        <v>-145.02000000000044</v>
      </c>
      <c r="AC99" s="17">
        <v>-1670.8699999999953</v>
      </c>
      <c r="AD99" s="17">
        <v>-750.27999999999884</v>
      </c>
      <c r="AE99" s="17">
        <v>-910.59999999999854</v>
      </c>
      <c r="AF99" s="17">
        <v>-590.04999999999927</v>
      </c>
      <c r="AG99" s="17">
        <v>-482.68000000000029</v>
      </c>
      <c r="AH99" s="17">
        <v>-756.26000000000204</v>
      </c>
      <c r="AI99" s="17">
        <v>-970.34999999999854</v>
      </c>
      <c r="AJ99" s="17">
        <v>-802.25999999999476</v>
      </c>
      <c r="AK99" s="17">
        <v>-1389.9700000000012</v>
      </c>
      <c r="AL99" s="17">
        <v>-1454.6800000000076</v>
      </c>
      <c r="AM99" s="17">
        <v>-435.54999999999927</v>
      </c>
      <c r="AN99" s="17">
        <v>-637.02999999999884</v>
      </c>
      <c r="AO99" s="20">
        <f t="shared" si="12"/>
        <v>-8837.3599999999788</v>
      </c>
      <c r="AP99" s="20">
        <f t="shared" si="20"/>
        <v>-3999.1900000000096</v>
      </c>
      <c r="AQ99" s="20">
        <f t="shared" si="20"/>
        <v>-4889.51</v>
      </c>
      <c r="AR99" s="20">
        <f t="shared" si="20"/>
        <v>-3193.5300000000134</v>
      </c>
      <c r="AS99" s="20">
        <f t="shared" si="20"/>
        <v>-2632.7799999999925</v>
      </c>
      <c r="AT99" s="20">
        <f t="shared" si="20"/>
        <v>-4158.6399999999976</v>
      </c>
      <c r="AU99" s="20">
        <f t="shared" si="20"/>
        <v>-5378.5399999999972</v>
      </c>
      <c r="AV99" s="20">
        <f t="shared" si="20"/>
        <v>-4483.9199999999728</v>
      </c>
      <c r="AW99" s="20">
        <f t="shared" si="20"/>
        <v>-7834.2999999999647</v>
      </c>
      <c r="AX99" s="20">
        <f t="shared" si="20"/>
        <v>-8266.8099999999977</v>
      </c>
      <c r="AY99" s="20">
        <f t="shared" si="20"/>
        <v>-2496.6099999999888</v>
      </c>
      <c r="AZ99" s="20">
        <f t="shared" si="20"/>
        <v>-3682.4199999999946</v>
      </c>
      <c r="BA99" s="17">
        <v>-113.32</v>
      </c>
      <c r="BB99" s="17">
        <v>-51.37</v>
      </c>
      <c r="BC99" s="17">
        <v>-62.92</v>
      </c>
      <c r="BD99" s="17">
        <v>-41.17</v>
      </c>
      <c r="BE99" s="17">
        <v>-34</v>
      </c>
      <c r="BF99" s="17">
        <v>-53.8</v>
      </c>
      <c r="BG99" s="17">
        <v>-69.7</v>
      </c>
      <c r="BH99" s="17">
        <v>-58.22</v>
      </c>
      <c r="BI99" s="17">
        <v>-101.9</v>
      </c>
      <c r="BJ99" s="17">
        <v>-107.71</v>
      </c>
      <c r="BK99" s="17">
        <v>-32.590000000000003</v>
      </c>
      <c r="BL99" s="17">
        <v>-48.15</v>
      </c>
      <c r="BM99" s="20">
        <f t="shared" si="13"/>
        <v>-8950.6799999999785</v>
      </c>
      <c r="BN99" s="20">
        <f t="shared" si="21"/>
        <v>-4050.5600000000095</v>
      </c>
      <c r="BO99" s="20">
        <f t="shared" si="21"/>
        <v>-4952.43</v>
      </c>
      <c r="BP99" s="20">
        <f t="shared" si="21"/>
        <v>-3234.7000000000135</v>
      </c>
      <c r="BQ99" s="20">
        <f t="shared" si="21"/>
        <v>-2666.7799999999925</v>
      </c>
      <c r="BR99" s="20">
        <f t="shared" si="21"/>
        <v>-4212.4399999999978</v>
      </c>
      <c r="BS99" s="20">
        <f t="shared" si="21"/>
        <v>-5448.2399999999971</v>
      </c>
      <c r="BT99" s="20">
        <f t="shared" si="21"/>
        <v>-4542.139999999973</v>
      </c>
      <c r="BU99" s="20">
        <f t="shared" si="21"/>
        <v>-7936.1999999999643</v>
      </c>
      <c r="BV99" s="20">
        <f t="shared" si="21"/>
        <v>-8374.5199999999968</v>
      </c>
      <c r="BW99" s="20">
        <f t="shared" si="21"/>
        <v>-2529.1999999999889</v>
      </c>
      <c r="BX99" s="20">
        <f t="shared" si="21"/>
        <v>-3730.5699999999947</v>
      </c>
      <c r="BY99" s="17">
        <f t="shared" si="16"/>
        <v>-46669.55999999991</v>
      </c>
      <c r="BZ99" s="17">
        <f t="shared" si="17"/>
        <v>-2333.470000000003</v>
      </c>
      <c r="CA99" s="17">
        <f t="shared" si="18"/>
        <v>-11625.429999999993</v>
      </c>
      <c r="CB99" s="17">
        <f t="shared" si="19"/>
        <v>-60628.459999999905</v>
      </c>
    </row>
    <row r="100" spans="1:80" x14ac:dyDescent="0.25">
      <c r="A100" t="str">
        <f t="shared" si="9"/>
        <v>TAU.RUN</v>
      </c>
      <c r="B100" s="1" t="s">
        <v>31</v>
      </c>
      <c r="C100" s="1" t="s">
        <v>167</v>
      </c>
      <c r="D100" s="1" t="s">
        <v>167</v>
      </c>
      <c r="E100" s="17">
        <v>-138.21000000000004</v>
      </c>
      <c r="F100" s="17">
        <v>-53.180000000000064</v>
      </c>
      <c r="G100" s="17">
        <v>-67.330000000000155</v>
      </c>
      <c r="H100" s="17">
        <v>-49.849999999999909</v>
      </c>
      <c r="I100" s="17">
        <v>-38.509999999999991</v>
      </c>
      <c r="J100" s="17">
        <v>-95.849999999999909</v>
      </c>
      <c r="K100" s="17">
        <v>-266.18000000000029</v>
      </c>
      <c r="L100" s="17">
        <v>-141.70999999999913</v>
      </c>
      <c r="M100" s="17">
        <v>-165.68999999999869</v>
      </c>
      <c r="N100" s="17">
        <v>-74.069999999999709</v>
      </c>
      <c r="O100" s="17">
        <v>-115.11000000000058</v>
      </c>
      <c r="P100" s="17">
        <v>-76.859999999999673</v>
      </c>
      <c r="Q100" s="20">
        <v>-6.9100000000000037</v>
      </c>
      <c r="R100" s="20">
        <v>-2.66</v>
      </c>
      <c r="S100" s="20">
        <v>-3.370000000000001</v>
      </c>
      <c r="T100" s="20">
        <v>-2.4900000000000091</v>
      </c>
      <c r="U100" s="20">
        <v>-1.9299999999999997</v>
      </c>
      <c r="V100" s="20">
        <v>-4.7900000000000063</v>
      </c>
      <c r="W100" s="20">
        <v>-13.300000000000011</v>
      </c>
      <c r="X100" s="20">
        <v>-7.0800000000000409</v>
      </c>
      <c r="Y100" s="20">
        <v>-8.2800000000000864</v>
      </c>
      <c r="Z100" s="20">
        <v>-3.6999999999999886</v>
      </c>
      <c r="AA100" s="20">
        <v>-5.75</v>
      </c>
      <c r="AB100" s="20">
        <v>-3.839999999999975</v>
      </c>
      <c r="AC100" s="17">
        <v>-33.839999999999975</v>
      </c>
      <c r="AD100" s="17">
        <v>-12.900000000000006</v>
      </c>
      <c r="AE100" s="17">
        <v>-16.180000000000007</v>
      </c>
      <c r="AF100" s="17">
        <v>-11.860000000000014</v>
      </c>
      <c r="AG100" s="17">
        <v>-9.0800000000000125</v>
      </c>
      <c r="AH100" s="17">
        <v>-22.370000000000005</v>
      </c>
      <c r="AI100" s="17">
        <v>-61.519999999999982</v>
      </c>
      <c r="AJ100" s="17">
        <v>-32.429999999999836</v>
      </c>
      <c r="AK100" s="17">
        <v>-37.519999999999982</v>
      </c>
      <c r="AL100" s="17">
        <v>-16.600000000000136</v>
      </c>
      <c r="AM100" s="17">
        <v>-25.539999999999964</v>
      </c>
      <c r="AN100" s="17">
        <v>-16.880000000000109</v>
      </c>
      <c r="AO100" s="20">
        <f t="shared" si="12"/>
        <v>-178.96</v>
      </c>
      <c r="AP100" s="20">
        <f t="shared" si="20"/>
        <v>-68.740000000000066</v>
      </c>
      <c r="AQ100" s="20">
        <f t="shared" si="20"/>
        <v>-86.880000000000166</v>
      </c>
      <c r="AR100" s="20">
        <f t="shared" si="20"/>
        <v>-64.199999999999932</v>
      </c>
      <c r="AS100" s="20">
        <f t="shared" si="20"/>
        <v>-49.52</v>
      </c>
      <c r="AT100" s="20">
        <f t="shared" si="20"/>
        <v>-123.00999999999992</v>
      </c>
      <c r="AU100" s="20">
        <f t="shared" si="20"/>
        <v>-341.00000000000028</v>
      </c>
      <c r="AV100" s="20">
        <f t="shared" si="20"/>
        <v>-181.219999999999</v>
      </c>
      <c r="AW100" s="20">
        <f t="shared" si="20"/>
        <v>-211.48999999999876</v>
      </c>
      <c r="AX100" s="20">
        <f t="shared" si="20"/>
        <v>-94.369999999999834</v>
      </c>
      <c r="AY100" s="20">
        <f t="shared" si="20"/>
        <v>-146.40000000000055</v>
      </c>
      <c r="AZ100" s="20">
        <f t="shared" si="20"/>
        <v>-97.579999999999757</v>
      </c>
      <c r="BA100" s="17">
        <v>-2.29</v>
      </c>
      <c r="BB100" s="17">
        <v>-0.88</v>
      </c>
      <c r="BC100" s="17">
        <v>-1.1200000000000001</v>
      </c>
      <c r="BD100" s="17">
        <v>-0.83</v>
      </c>
      <c r="BE100" s="17">
        <v>-0.64</v>
      </c>
      <c r="BF100" s="17">
        <v>-1.59</v>
      </c>
      <c r="BG100" s="17">
        <v>-4.42</v>
      </c>
      <c r="BH100" s="17">
        <v>-2.35</v>
      </c>
      <c r="BI100" s="17">
        <v>-2.75</v>
      </c>
      <c r="BJ100" s="17">
        <v>-1.23</v>
      </c>
      <c r="BK100" s="17">
        <v>-1.91</v>
      </c>
      <c r="BL100" s="17">
        <v>-1.28</v>
      </c>
      <c r="BM100" s="20">
        <f t="shared" si="13"/>
        <v>-181.25</v>
      </c>
      <c r="BN100" s="20">
        <f t="shared" si="21"/>
        <v>-69.620000000000061</v>
      </c>
      <c r="BO100" s="20">
        <f t="shared" si="21"/>
        <v>-88.000000000000171</v>
      </c>
      <c r="BP100" s="20">
        <f t="shared" si="21"/>
        <v>-65.02999999999993</v>
      </c>
      <c r="BQ100" s="20">
        <f t="shared" si="21"/>
        <v>-50.160000000000004</v>
      </c>
      <c r="BR100" s="20">
        <f t="shared" si="21"/>
        <v>-124.59999999999992</v>
      </c>
      <c r="BS100" s="20">
        <f t="shared" si="21"/>
        <v>-345.4200000000003</v>
      </c>
      <c r="BT100" s="20">
        <f t="shared" si="21"/>
        <v>-183.569999999999</v>
      </c>
      <c r="BU100" s="20">
        <f t="shared" si="21"/>
        <v>-214.23999999999876</v>
      </c>
      <c r="BV100" s="20">
        <f t="shared" si="21"/>
        <v>-95.599999999999838</v>
      </c>
      <c r="BW100" s="20">
        <f t="shared" si="21"/>
        <v>-148.31000000000054</v>
      </c>
      <c r="BX100" s="20">
        <f t="shared" si="21"/>
        <v>-98.859999999999758</v>
      </c>
      <c r="BY100" s="17">
        <f t="shared" si="16"/>
        <v>-1282.5499999999981</v>
      </c>
      <c r="BZ100" s="17">
        <f t="shared" si="17"/>
        <v>-64.100000000000122</v>
      </c>
      <c r="CA100" s="17">
        <f t="shared" si="18"/>
        <v>-318.01000000000005</v>
      </c>
      <c r="CB100" s="17">
        <f t="shared" si="19"/>
        <v>-1664.6599999999983</v>
      </c>
    </row>
    <row r="101" spans="1:80" x14ac:dyDescent="0.25">
      <c r="A101" t="str">
        <f t="shared" si="9"/>
        <v>SCL.SCL1</v>
      </c>
      <c r="B101" s="1" t="s">
        <v>169</v>
      </c>
      <c r="C101" s="1" t="s">
        <v>170</v>
      </c>
      <c r="D101" s="1" t="s">
        <v>170</v>
      </c>
      <c r="E101" s="17">
        <v>3478.1300000000047</v>
      </c>
      <c r="F101" s="17">
        <v>920.19999999999709</v>
      </c>
      <c r="G101" s="17">
        <v>1565.9499999999971</v>
      </c>
      <c r="H101" s="17">
        <v>1151.5900000000038</v>
      </c>
      <c r="I101" s="17">
        <v>520.34999999999854</v>
      </c>
      <c r="J101" s="17">
        <v>2278.3099999999977</v>
      </c>
      <c r="K101" s="17">
        <v>2317.8600000000151</v>
      </c>
      <c r="L101" s="17">
        <v>1.1000000000000014</v>
      </c>
      <c r="M101" s="17">
        <v>72.950000000000273</v>
      </c>
      <c r="N101" s="17">
        <v>40.440000000000055</v>
      </c>
      <c r="O101" s="17">
        <v>256.73999999999978</v>
      </c>
      <c r="P101" s="17">
        <v>4.7699999999999818</v>
      </c>
      <c r="Q101" s="20">
        <v>173.90999999999985</v>
      </c>
      <c r="R101" s="20">
        <v>46.009999999999991</v>
      </c>
      <c r="S101" s="20">
        <v>78.300000000000182</v>
      </c>
      <c r="T101" s="20">
        <v>57.580000000000155</v>
      </c>
      <c r="U101" s="20">
        <v>26.019999999999982</v>
      </c>
      <c r="V101" s="20">
        <v>113.90999999999985</v>
      </c>
      <c r="W101" s="20">
        <v>115.88999999999987</v>
      </c>
      <c r="X101" s="20">
        <v>6.0000000000000053E-2</v>
      </c>
      <c r="Y101" s="20">
        <v>3.6500000000000057</v>
      </c>
      <c r="Z101" s="20">
        <v>2.019999999999996</v>
      </c>
      <c r="AA101" s="20">
        <v>12.839999999999975</v>
      </c>
      <c r="AB101" s="20">
        <v>0.24000000000000021</v>
      </c>
      <c r="AC101" s="17">
        <v>851.47000000000116</v>
      </c>
      <c r="AD101" s="17">
        <v>223.13000000000011</v>
      </c>
      <c r="AE101" s="17">
        <v>376.29999999999927</v>
      </c>
      <c r="AF101" s="17">
        <v>274.05000000000109</v>
      </c>
      <c r="AG101" s="17">
        <v>122.64999999999964</v>
      </c>
      <c r="AH101" s="17">
        <v>531.72000000000116</v>
      </c>
      <c r="AI101" s="17">
        <v>535.72999999999956</v>
      </c>
      <c r="AJ101" s="17">
        <v>0.25</v>
      </c>
      <c r="AK101" s="17">
        <v>16.519999999999982</v>
      </c>
      <c r="AL101" s="17">
        <v>9.0699999999999932</v>
      </c>
      <c r="AM101" s="17">
        <v>56.970000000000027</v>
      </c>
      <c r="AN101" s="17">
        <v>1.0500000000000043</v>
      </c>
      <c r="AO101" s="20">
        <f t="shared" si="12"/>
        <v>4503.5100000000057</v>
      </c>
      <c r="AP101" s="20">
        <f t="shared" si="20"/>
        <v>1189.3399999999972</v>
      </c>
      <c r="AQ101" s="20">
        <f t="shared" si="20"/>
        <v>2020.5499999999965</v>
      </c>
      <c r="AR101" s="20">
        <f t="shared" si="20"/>
        <v>1483.220000000005</v>
      </c>
      <c r="AS101" s="20">
        <f t="shared" si="20"/>
        <v>669.01999999999816</v>
      </c>
      <c r="AT101" s="20">
        <f t="shared" si="20"/>
        <v>2923.9399999999987</v>
      </c>
      <c r="AU101" s="20">
        <f t="shared" si="20"/>
        <v>2969.4800000000146</v>
      </c>
      <c r="AV101" s="20">
        <f t="shared" si="20"/>
        <v>1.4100000000000015</v>
      </c>
      <c r="AW101" s="20">
        <f t="shared" si="20"/>
        <v>93.12000000000026</v>
      </c>
      <c r="AX101" s="20">
        <f t="shared" si="20"/>
        <v>51.530000000000044</v>
      </c>
      <c r="AY101" s="20">
        <f t="shared" si="20"/>
        <v>326.54999999999978</v>
      </c>
      <c r="AZ101" s="20">
        <f t="shared" si="20"/>
        <v>6.0599999999999863</v>
      </c>
      <c r="BA101" s="17">
        <v>57.75</v>
      </c>
      <c r="BB101" s="17">
        <v>15.28</v>
      </c>
      <c r="BC101" s="17">
        <v>26</v>
      </c>
      <c r="BD101" s="17">
        <v>19.12</v>
      </c>
      <c r="BE101" s="17">
        <v>8.64</v>
      </c>
      <c r="BF101" s="17">
        <v>37.83</v>
      </c>
      <c r="BG101" s="17">
        <v>38.479999999999997</v>
      </c>
      <c r="BH101" s="17">
        <v>0.02</v>
      </c>
      <c r="BI101" s="17">
        <v>1.21</v>
      </c>
      <c r="BJ101" s="17">
        <v>0.67</v>
      </c>
      <c r="BK101" s="17">
        <v>4.26</v>
      </c>
      <c r="BL101" s="17">
        <v>0.08</v>
      </c>
      <c r="BM101" s="20">
        <f t="shared" si="13"/>
        <v>4561.2600000000057</v>
      </c>
      <c r="BN101" s="20">
        <f t="shared" si="21"/>
        <v>1204.6199999999972</v>
      </c>
      <c r="BO101" s="20">
        <f t="shared" si="21"/>
        <v>2046.5499999999965</v>
      </c>
      <c r="BP101" s="20">
        <f t="shared" si="21"/>
        <v>1502.3400000000049</v>
      </c>
      <c r="BQ101" s="20">
        <f t="shared" si="21"/>
        <v>677.65999999999815</v>
      </c>
      <c r="BR101" s="20">
        <f t="shared" si="21"/>
        <v>2961.7699999999986</v>
      </c>
      <c r="BS101" s="20">
        <f t="shared" si="21"/>
        <v>3007.9600000000146</v>
      </c>
      <c r="BT101" s="20">
        <f t="shared" si="21"/>
        <v>1.4300000000000015</v>
      </c>
      <c r="BU101" s="20">
        <f t="shared" si="21"/>
        <v>94.330000000000254</v>
      </c>
      <c r="BV101" s="20">
        <f t="shared" si="21"/>
        <v>52.200000000000045</v>
      </c>
      <c r="BW101" s="20">
        <f t="shared" si="21"/>
        <v>330.80999999999977</v>
      </c>
      <c r="BX101" s="20">
        <f t="shared" si="21"/>
        <v>6.1399999999999864</v>
      </c>
      <c r="BY101" s="17">
        <f t="shared" si="16"/>
        <v>12608.390000000016</v>
      </c>
      <c r="BZ101" s="17">
        <f t="shared" si="17"/>
        <v>630.42999999999984</v>
      </c>
      <c r="CA101" s="17">
        <f t="shared" si="18"/>
        <v>3208.2500000000027</v>
      </c>
      <c r="CB101" s="17">
        <f t="shared" si="19"/>
        <v>16447.070000000014</v>
      </c>
    </row>
    <row r="102" spans="1:80" x14ac:dyDescent="0.25">
      <c r="A102" t="str">
        <f t="shared" si="9"/>
        <v>SCR.SCR1</v>
      </c>
      <c r="B102" s="1" t="s">
        <v>171</v>
      </c>
      <c r="C102" s="1" t="s">
        <v>172</v>
      </c>
      <c r="D102" s="1" t="s">
        <v>172</v>
      </c>
      <c r="E102" s="17">
        <v>4069.7800000000279</v>
      </c>
      <c r="F102" s="17">
        <v>2692.8699999999953</v>
      </c>
      <c r="G102" s="17">
        <v>4830.3099999999977</v>
      </c>
      <c r="H102" s="17">
        <v>3752.9300000000221</v>
      </c>
      <c r="I102" s="17">
        <v>1817.0299999999988</v>
      </c>
      <c r="J102" s="17">
        <v>3725.75</v>
      </c>
      <c r="K102" s="17">
        <v>4926.1900000000023</v>
      </c>
      <c r="L102" s="17">
        <v>2804.179999999993</v>
      </c>
      <c r="M102" s="17">
        <v>10544.969999999972</v>
      </c>
      <c r="N102" s="17">
        <v>10474.359999999986</v>
      </c>
      <c r="O102" s="17">
        <v>11954.849999999977</v>
      </c>
      <c r="P102" s="17">
        <v>7590.6700000000419</v>
      </c>
      <c r="Q102" s="20">
        <v>203.49</v>
      </c>
      <c r="R102" s="20">
        <v>134.63999999999999</v>
      </c>
      <c r="S102" s="20">
        <v>241.51999999999998</v>
      </c>
      <c r="T102" s="20">
        <v>187.64</v>
      </c>
      <c r="U102" s="20">
        <v>90.850000000000009</v>
      </c>
      <c r="V102" s="20">
        <v>186.27999999999997</v>
      </c>
      <c r="W102" s="20">
        <v>246.31</v>
      </c>
      <c r="X102" s="20">
        <v>140.21000000000004</v>
      </c>
      <c r="Y102" s="20">
        <v>527.25</v>
      </c>
      <c r="Z102" s="20">
        <v>523.72</v>
      </c>
      <c r="AA102" s="20">
        <v>597.74</v>
      </c>
      <c r="AB102" s="20">
        <v>379.53</v>
      </c>
      <c r="AC102" s="17">
        <v>996.3100000000004</v>
      </c>
      <c r="AD102" s="17">
        <v>652.96</v>
      </c>
      <c r="AE102" s="17">
        <v>1160.7200000000003</v>
      </c>
      <c r="AF102" s="17">
        <v>893.07999999999993</v>
      </c>
      <c r="AG102" s="17">
        <v>428.29999999999995</v>
      </c>
      <c r="AH102" s="17">
        <v>869.54</v>
      </c>
      <c r="AI102" s="17">
        <v>1138.6000000000001</v>
      </c>
      <c r="AJ102" s="17">
        <v>641.60000000000036</v>
      </c>
      <c r="AK102" s="17">
        <v>2388.16</v>
      </c>
      <c r="AL102" s="17">
        <v>2348.5500000000002</v>
      </c>
      <c r="AM102" s="17">
        <v>2652.6700000000005</v>
      </c>
      <c r="AN102" s="17">
        <v>1667.19</v>
      </c>
      <c r="AO102" s="20">
        <f t="shared" si="12"/>
        <v>5269.5800000000281</v>
      </c>
      <c r="AP102" s="20">
        <f t="shared" si="20"/>
        <v>3480.4699999999953</v>
      </c>
      <c r="AQ102" s="20">
        <f t="shared" si="20"/>
        <v>6232.5499999999984</v>
      </c>
      <c r="AR102" s="20">
        <f t="shared" si="20"/>
        <v>4833.6500000000215</v>
      </c>
      <c r="AS102" s="20">
        <f t="shared" si="20"/>
        <v>2336.1799999999985</v>
      </c>
      <c r="AT102" s="20">
        <f t="shared" si="20"/>
        <v>4781.57</v>
      </c>
      <c r="AU102" s="20">
        <f t="shared" si="20"/>
        <v>6311.1000000000031</v>
      </c>
      <c r="AV102" s="20">
        <f t="shared" si="20"/>
        <v>3585.9899999999934</v>
      </c>
      <c r="AW102" s="20">
        <f t="shared" si="20"/>
        <v>13460.379999999972</v>
      </c>
      <c r="AX102" s="20">
        <f t="shared" si="20"/>
        <v>13346.629999999986</v>
      </c>
      <c r="AY102" s="20">
        <f t="shared" si="20"/>
        <v>15205.259999999977</v>
      </c>
      <c r="AZ102" s="20">
        <f t="shared" si="20"/>
        <v>9637.3900000000413</v>
      </c>
      <c r="BA102" s="17">
        <v>67.569999999999993</v>
      </c>
      <c r="BB102" s="17">
        <v>44.71</v>
      </c>
      <c r="BC102" s="17">
        <v>80.2</v>
      </c>
      <c r="BD102" s="17">
        <v>62.31</v>
      </c>
      <c r="BE102" s="17">
        <v>30.17</v>
      </c>
      <c r="BF102" s="17">
        <v>61.86</v>
      </c>
      <c r="BG102" s="17">
        <v>81.790000000000006</v>
      </c>
      <c r="BH102" s="17">
        <v>46.56</v>
      </c>
      <c r="BI102" s="17">
        <v>175.08</v>
      </c>
      <c r="BJ102" s="17">
        <v>173.9</v>
      </c>
      <c r="BK102" s="17">
        <v>198.48</v>
      </c>
      <c r="BL102" s="17">
        <v>126.03</v>
      </c>
      <c r="BM102" s="20">
        <f t="shared" si="13"/>
        <v>5337.1500000000278</v>
      </c>
      <c r="BN102" s="20">
        <f t="shared" si="21"/>
        <v>3525.1799999999953</v>
      </c>
      <c r="BO102" s="20">
        <f t="shared" si="21"/>
        <v>6312.7499999999982</v>
      </c>
      <c r="BP102" s="20">
        <f t="shared" si="21"/>
        <v>4895.9600000000219</v>
      </c>
      <c r="BQ102" s="20">
        <f t="shared" si="21"/>
        <v>2366.3499999999985</v>
      </c>
      <c r="BR102" s="20">
        <f t="shared" si="21"/>
        <v>4843.4299999999994</v>
      </c>
      <c r="BS102" s="20">
        <f t="shared" si="21"/>
        <v>6392.8900000000031</v>
      </c>
      <c r="BT102" s="20">
        <f t="shared" si="21"/>
        <v>3632.5499999999934</v>
      </c>
      <c r="BU102" s="20">
        <f t="shared" si="21"/>
        <v>13635.459999999972</v>
      </c>
      <c r="BV102" s="20">
        <f t="shared" si="21"/>
        <v>13520.529999999986</v>
      </c>
      <c r="BW102" s="20">
        <f t="shared" si="21"/>
        <v>15403.739999999976</v>
      </c>
      <c r="BX102" s="20">
        <f t="shared" si="21"/>
        <v>9763.4200000000419</v>
      </c>
      <c r="BY102" s="17">
        <f t="shared" si="16"/>
        <v>69183.890000000014</v>
      </c>
      <c r="BZ102" s="17">
        <f t="shared" si="17"/>
        <v>3459.1799999999994</v>
      </c>
      <c r="CA102" s="17">
        <f t="shared" si="18"/>
        <v>16986.34</v>
      </c>
      <c r="CB102" s="17">
        <f t="shared" si="19"/>
        <v>89629.410000000018</v>
      </c>
    </row>
    <row r="103" spans="1:80" x14ac:dyDescent="0.25">
      <c r="A103" t="str">
        <f t="shared" ref="A103:A130" si="22">B103&amp;"."&amp;IF(D103="CES1/CES2",C103,IF(C103="CRE1/CRE2",C103,D103))</f>
        <v>SEPI.SCR2</v>
      </c>
      <c r="B103" s="1" t="s">
        <v>173</v>
      </c>
      <c r="C103" s="1" t="s">
        <v>174</v>
      </c>
      <c r="D103" s="1" t="s">
        <v>174</v>
      </c>
      <c r="E103" s="17">
        <v>-673.66999999999825</v>
      </c>
      <c r="F103" s="17">
        <v>-366.8799999999992</v>
      </c>
      <c r="G103" s="17">
        <v>-516.41999999999825</v>
      </c>
      <c r="H103" s="17">
        <v>-243.36999999999989</v>
      </c>
      <c r="I103" s="17">
        <v>-220.43000000000029</v>
      </c>
      <c r="J103" s="17">
        <v>-317.05000000000109</v>
      </c>
      <c r="K103" s="17">
        <v>-158.92999999999938</v>
      </c>
      <c r="L103" s="17">
        <v>-350.97000000000116</v>
      </c>
      <c r="M103" s="17">
        <v>-351.75</v>
      </c>
      <c r="N103" s="17">
        <v>-602.31000000000131</v>
      </c>
      <c r="O103" s="17">
        <v>-483.20999999999913</v>
      </c>
      <c r="P103" s="17">
        <v>-546.12000000000262</v>
      </c>
      <c r="Q103" s="20">
        <v>-33.690000000000055</v>
      </c>
      <c r="R103" s="20">
        <v>-18.349999999999994</v>
      </c>
      <c r="S103" s="20">
        <v>-25.819999999999993</v>
      </c>
      <c r="T103" s="20">
        <v>-12.170000000000016</v>
      </c>
      <c r="U103" s="20">
        <v>-11.02000000000001</v>
      </c>
      <c r="V103" s="20">
        <v>-15.849999999999994</v>
      </c>
      <c r="W103" s="20">
        <v>-7.9399999999999977</v>
      </c>
      <c r="X103" s="20">
        <v>-17.550000000000011</v>
      </c>
      <c r="Y103" s="20">
        <v>-17.579999999999984</v>
      </c>
      <c r="Z103" s="20">
        <v>-30.110000000000014</v>
      </c>
      <c r="AA103" s="20">
        <v>-24.160000000000025</v>
      </c>
      <c r="AB103" s="20">
        <v>-27.310000000000002</v>
      </c>
      <c r="AC103" s="17">
        <v>-164.91999999999985</v>
      </c>
      <c r="AD103" s="17">
        <v>-88.960000000000036</v>
      </c>
      <c r="AE103" s="17">
        <v>-124.08999999999992</v>
      </c>
      <c r="AF103" s="17">
        <v>-57.919999999999959</v>
      </c>
      <c r="AG103" s="17">
        <v>-51.950000000000045</v>
      </c>
      <c r="AH103" s="17">
        <v>-73.990000000000123</v>
      </c>
      <c r="AI103" s="17">
        <v>-36.730000000000018</v>
      </c>
      <c r="AJ103" s="17">
        <v>-80.299999999999955</v>
      </c>
      <c r="AK103" s="17">
        <v>-79.660000000000082</v>
      </c>
      <c r="AL103" s="17">
        <v>-135.05000000000018</v>
      </c>
      <c r="AM103" s="17">
        <v>-107.22000000000003</v>
      </c>
      <c r="AN103" s="17">
        <v>-119.9399999999996</v>
      </c>
      <c r="AO103" s="20">
        <f t="shared" si="12"/>
        <v>-872.27999999999815</v>
      </c>
      <c r="AP103" s="20">
        <f t="shared" si="20"/>
        <v>-474.18999999999926</v>
      </c>
      <c r="AQ103" s="20">
        <f t="shared" si="20"/>
        <v>-666.32999999999811</v>
      </c>
      <c r="AR103" s="20">
        <f t="shared" si="20"/>
        <v>-313.45999999999987</v>
      </c>
      <c r="AS103" s="20">
        <f t="shared" si="20"/>
        <v>-283.40000000000032</v>
      </c>
      <c r="AT103" s="20">
        <f t="shared" si="20"/>
        <v>-406.89000000000124</v>
      </c>
      <c r="AU103" s="20">
        <f t="shared" si="20"/>
        <v>-203.5999999999994</v>
      </c>
      <c r="AV103" s="20">
        <f t="shared" si="20"/>
        <v>-448.82000000000113</v>
      </c>
      <c r="AW103" s="20">
        <f t="shared" si="20"/>
        <v>-448.99000000000007</v>
      </c>
      <c r="AX103" s="20">
        <f t="shared" si="20"/>
        <v>-767.47000000000151</v>
      </c>
      <c r="AY103" s="20">
        <f t="shared" si="20"/>
        <v>-614.58999999999924</v>
      </c>
      <c r="AZ103" s="20">
        <f t="shared" si="20"/>
        <v>-693.37000000000216</v>
      </c>
      <c r="BA103" s="17">
        <v>-11.18</v>
      </c>
      <c r="BB103" s="17">
        <v>-6.09</v>
      </c>
      <c r="BC103" s="17">
        <v>-8.57</v>
      </c>
      <c r="BD103" s="17">
        <v>-4.04</v>
      </c>
      <c r="BE103" s="17">
        <v>-3.66</v>
      </c>
      <c r="BF103" s="17">
        <v>-5.26</v>
      </c>
      <c r="BG103" s="17">
        <v>-2.64</v>
      </c>
      <c r="BH103" s="17">
        <v>-5.83</v>
      </c>
      <c r="BI103" s="17">
        <v>-5.84</v>
      </c>
      <c r="BJ103" s="17">
        <v>-10</v>
      </c>
      <c r="BK103" s="17">
        <v>-8.02</v>
      </c>
      <c r="BL103" s="17">
        <v>-9.07</v>
      </c>
      <c r="BM103" s="20">
        <f t="shared" si="13"/>
        <v>-883.4599999999981</v>
      </c>
      <c r="BN103" s="20">
        <f t="shared" si="21"/>
        <v>-480.27999999999923</v>
      </c>
      <c r="BO103" s="20">
        <f t="shared" si="21"/>
        <v>-674.89999999999816</v>
      </c>
      <c r="BP103" s="20">
        <f t="shared" si="21"/>
        <v>-317.49999999999989</v>
      </c>
      <c r="BQ103" s="20">
        <f t="shared" si="21"/>
        <v>-287.06000000000034</v>
      </c>
      <c r="BR103" s="20">
        <f t="shared" si="21"/>
        <v>-412.15000000000123</v>
      </c>
      <c r="BS103" s="20">
        <f t="shared" si="21"/>
        <v>-206.23999999999938</v>
      </c>
      <c r="BT103" s="20">
        <f t="shared" si="21"/>
        <v>-454.65000000000111</v>
      </c>
      <c r="BU103" s="20">
        <f t="shared" si="21"/>
        <v>-454.83000000000004</v>
      </c>
      <c r="BV103" s="20">
        <f t="shared" si="21"/>
        <v>-777.47000000000151</v>
      </c>
      <c r="BW103" s="20">
        <f t="shared" si="21"/>
        <v>-622.60999999999922</v>
      </c>
      <c r="BX103" s="20">
        <f t="shared" si="21"/>
        <v>-702.44000000000221</v>
      </c>
      <c r="BY103" s="17">
        <f t="shared" si="16"/>
        <v>-4831.1100000000006</v>
      </c>
      <c r="BZ103" s="17">
        <f t="shared" si="17"/>
        <v>-241.5500000000001</v>
      </c>
      <c r="CA103" s="17">
        <f t="shared" si="18"/>
        <v>-1200.9299999999996</v>
      </c>
      <c r="CB103" s="17">
        <f t="shared" si="19"/>
        <v>-6273.59</v>
      </c>
    </row>
    <row r="104" spans="1:80" x14ac:dyDescent="0.25">
      <c r="A104" t="str">
        <f t="shared" si="22"/>
        <v>SEPI.SCR3</v>
      </c>
      <c r="B104" s="1" t="s">
        <v>173</v>
      </c>
      <c r="C104" s="1" t="s">
        <v>175</v>
      </c>
      <c r="D104" s="1" t="s">
        <v>175</v>
      </c>
      <c r="E104" s="17">
        <v>-619.23999999999978</v>
      </c>
      <c r="F104" s="17">
        <v>-357.06999999999971</v>
      </c>
      <c r="G104" s="17">
        <v>-494.46999999999935</v>
      </c>
      <c r="H104" s="17">
        <v>-220.65999999999985</v>
      </c>
      <c r="I104" s="17">
        <v>-178.23000000000002</v>
      </c>
      <c r="J104" s="17">
        <v>-262.52999999999975</v>
      </c>
      <c r="K104" s="17">
        <v>-118.44000000000005</v>
      </c>
      <c r="L104" s="17">
        <v>-281.69000000000051</v>
      </c>
      <c r="M104" s="17">
        <v>-315.42000000000007</v>
      </c>
      <c r="N104" s="17">
        <v>-771.47999999999956</v>
      </c>
      <c r="O104" s="17">
        <v>-598.63999999999942</v>
      </c>
      <c r="P104" s="17">
        <v>-445.11999999999989</v>
      </c>
      <c r="Q104" s="20">
        <v>-30.97</v>
      </c>
      <c r="R104" s="20">
        <v>-17.850000000000009</v>
      </c>
      <c r="S104" s="20">
        <v>-24.72</v>
      </c>
      <c r="T104" s="20">
        <v>-11.030000000000008</v>
      </c>
      <c r="U104" s="20">
        <v>-8.9200000000000017</v>
      </c>
      <c r="V104" s="20">
        <v>-13.129999999999995</v>
      </c>
      <c r="W104" s="20">
        <v>-5.9200000000000017</v>
      </c>
      <c r="X104" s="20">
        <v>-14.080000000000013</v>
      </c>
      <c r="Y104" s="20">
        <v>-15.77000000000001</v>
      </c>
      <c r="Z104" s="20">
        <v>-38.569999999999993</v>
      </c>
      <c r="AA104" s="20">
        <v>-29.930000000000007</v>
      </c>
      <c r="AB104" s="20">
        <v>-22.259999999999991</v>
      </c>
      <c r="AC104" s="17">
        <v>-151.59000000000003</v>
      </c>
      <c r="AD104" s="17">
        <v>-86.580000000000013</v>
      </c>
      <c r="AE104" s="17">
        <v>-118.82</v>
      </c>
      <c r="AF104" s="17">
        <v>-52.509999999999991</v>
      </c>
      <c r="AG104" s="17">
        <v>-42.009999999999991</v>
      </c>
      <c r="AH104" s="17">
        <v>-61.269999999999982</v>
      </c>
      <c r="AI104" s="17">
        <v>-27.379999999999995</v>
      </c>
      <c r="AJ104" s="17">
        <v>-64.449999999999932</v>
      </c>
      <c r="AK104" s="17">
        <v>-71.440000000000055</v>
      </c>
      <c r="AL104" s="17">
        <v>-172.98000000000002</v>
      </c>
      <c r="AM104" s="17">
        <v>-132.82999999999993</v>
      </c>
      <c r="AN104" s="17">
        <v>-97.759999999999991</v>
      </c>
      <c r="AO104" s="20">
        <f t="shared" si="12"/>
        <v>-801.79999999999984</v>
      </c>
      <c r="AP104" s="20">
        <f t="shared" si="20"/>
        <v>-461.49999999999977</v>
      </c>
      <c r="AQ104" s="20">
        <f t="shared" si="20"/>
        <v>-638.00999999999931</v>
      </c>
      <c r="AR104" s="20">
        <f t="shared" si="20"/>
        <v>-284.19999999999982</v>
      </c>
      <c r="AS104" s="20">
        <f t="shared" si="20"/>
        <v>-229.16000000000003</v>
      </c>
      <c r="AT104" s="20">
        <f t="shared" si="20"/>
        <v>-336.92999999999972</v>
      </c>
      <c r="AU104" s="20">
        <f t="shared" si="20"/>
        <v>-151.74000000000007</v>
      </c>
      <c r="AV104" s="20">
        <f t="shared" si="20"/>
        <v>-360.22000000000048</v>
      </c>
      <c r="AW104" s="20">
        <f t="shared" si="20"/>
        <v>-402.63000000000011</v>
      </c>
      <c r="AX104" s="20">
        <f t="shared" si="20"/>
        <v>-983.02999999999952</v>
      </c>
      <c r="AY104" s="20">
        <f t="shared" si="20"/>
        <v>-761.39999999999941</v>
      </c>
      <c r="AZ104" s="20">
        <f t="shared" si="20"/>
        <v>-565.13999999999987</v>
      </c>
      <c r="BA104" s="17">
        <v>-10.28</v>
      </c>
      <c r="BB104" s="17">
        <v>-5.93</v>
      </c>
      <c r="BC104" s="17">
        <v>-8.2100000000000009</v>
      </c>
      <c r="BD104" s="17">
        <v>-3.66</v>
      </c>
      <c r="BE104" s="17">
        <v>-2.96</v>
      </c>
      <c r="BF104" s="17">
        <v>-4.3600000000000003</v>
      </c>
      <c r="BG104" s="17">
        <v>-1.97</v>
      </c>
      <c r="BH104" s="17">
        <v>-4.68</v>
      </c>
      <c r="BI104" s="17">
        <v>-5.24</v>
      </c>
      <c r="BJ104" s="17">
        <v>-12.81</v>
      </c>
      <c r="BK104" s="17">
        <v>-9.94</v>
      </c>
      <c r="BL104" s="17">
        <v>-7.39</v>
      </c>
      <c r="BM104" s="20">
        <f t="shared" si="13"/>
        <v>-812.07999999999981</v>
      </c>
      <c r="BN104" s="20">
        <f t="shared" si="21"/>
        <v>-467.42999999999978</v>
      </c>
      <c r="BO104" s="20">
        <f t="shared" si="21"/>
        <v>-646.21999999999935</v>
      </c>
      <c r="BP104" s="20">
        <f t="shared" si="21"/>
        <v>-287.85999999999984</v>
      </c>
      <c r="BQ104" s="20">
        <f t="shared" si="21"/>
        <v>-232.12000000000003</v>
      </c>
      <c r="BR104" s="20">
        <f t="shared" si="21"/>
        <v>-341.28999999999974</v>
      </c>
      <c r="BS104" s="20">
        <f t="shared" si="21"/>
        <v>-153.71000000000006</v>
      </c>
      <c r="BT104" s="20">
        <f t="shared" si="21"/>
        <v>-364.90000000000049</v>
      </c>
      <c r="BU104" s="20">
        <f t="shared" si="21"/>
        <v>-407.87000000000012</v>
      </c>
      <c r="BV104" s="20">
        <f t="shared" si="21"/>
        <v>-995.83999999999946</v>
      </c>
      <c r="BW104" s="20">
        <f t="shared" si="21"/>
        <v>-771.33999999999946</v>
      </c>
      <c r="BX104" s="20">
        <f t="shared" si="21"/>
        <v>-572.52999999999986</v>
      </c>
      <c r="BY104" s="17">
        <f t="shared" si="16"/>
        <v>-4662.989999999998</v>
      </c>
      <c r="BZ104" s="17">
        <f t="shared" si="17"/>
        <v>-233.15000000000003</v>
      </c>
      <c r="CA104" s="17">
        <f t="shared" si="18"/>
        <v>-1157.0500000000002</v>
      </c>
      <c r="CB104" s="17">
        <f t="shared" si="19"/>
        <v>-6053.1899999999969</v>
      </c>
    </row>
    <row r="105" spans="1:80" x14ac:dyDescent="0.25">
      <c r="A105" t="str">
        <f t="shared" si="22"/>
        <v>SEPI.SCR4</v>
      </c>
      <c r="B105" s="1" t="s">
        <v>173</v>
      </c>
      <c r="C105" s="1" t="s">
        <v>177</v>
      </c>
      <c r="D105" s="1" t="s">
        <v>177</v>
      </c>
      <c r="E105" s="17">
        <v>946.25</v>
      </c>
      <c r="F105" s="17">
        <v>557.22000000000116</v>
      </c>
      <c r="G105" s="17">
        <v>1013.4800000000105</v>
      </c>
      <c r="H105" s="17">
        <v>487.84999999999854</v>
      </c>
      <c r="I105" s="17">
        <v>212.11000000000058</v>
      </c>
      <c r="J105" s="17">
        <v>405.75</v>
      </c>
      <c r="K105" s="17">
        <v>298.9800000000032</v>
      </c>
      <c r="L105" s="17">
        <v>585.58000000000175</v>
      </c>
      <c r="M105" s="17">
        <v>809.19999999998254</v>
      </c>
      <c r="N105" s="17">
        <v>1261.5899999999965</v>
      </c>
      <c r="O105" s="17">
        <v>1025.1499999999942</v>
      </c>
      <c r="P105" s="17">
        <v>581.27999999999884</v>
      </c>
      <c r="Q105" s="20">
        <v>47.309999999999945</v>
      </c>
      <c r="R105" s="20">
        <v>27.870000000000005</v>
      </c>
      <c r="S105" s="20">
        <v>50.669999999999845</v>
      </c>
      <c r="T105" s="20">
        <v>24.399999999999977</v>
      </c>
      <c r="U105" s="20">
        <v>10.610000000000014</v>
      </c>
      <c r="V105" s="20">
        <v>20.290000000000077</v>
      </c>
      <c r="W105" s="20">
        <v>14.950000000000045</v>
      </c>
      <c r="X105" s="20">
        <v>29.279999999999973</v>
      </c>
      <c r="Y105" s="20">
        <v>40.460000000000036</v>
      </c>
      <c r="Z105" s="20">
        <v>63.079999999999927</v>
      </c>
      <c r="AA105" s="20">
        <v>51.25</v>
      </c>
      <c r="AB105" s="20">
        <v>29.059999999999945</v>
      </c>
      <c r="AC105" s="17">
        <v>231.64999999999964</v>
      </c>
      <c r="AD105" s="17">
        <v>135.11000000000013</v>
      </c>
      <c r="AE105" s="17">
        <v>243.53999999999996</v>
      </c>
      <c r="AF105" s="17">
        <v>116.08999999999969</v>
      </c>
      <c r="AG105" s="17">
        <v>50</v>
      </c>
      <c r="AH105" s="17">
        <v>94.690000000000055</v>
      </c>
      <c r="AI105" s="17">
        <v>69.099999999999909</v>
      </c>
      <c r="AJ105" s="17">
        <v>133.98999999999978</v>
      </c>
      <c r="AK105" s="17">
        <v>183.27000000000044</v>
      </c>
      <c r="AL105" s="17">
        <v>282.88000000000102</v>
      </c>
      <c r="AM105" s="17">
        <v>227.47000000000116</v>
      </c>
      <c r="AN105" s="17">
        <v>127.67000000000007</v>
      </c>
      <c r="AO105" s="20">
        <f t="shared" si="12"/>
        <v>1225.2099999999996</v>
      </c>
      <c r="AP105" s="20">
        <f t="shared" si="20"/>
        <v>720.2000000000013</v>
      </c>
      <c r="AQ105" s="20">
        <f t="shared" si="20"/>
        <v>1307.6900000000103</v>
      </c>
      <c r="AR105" s="20">
        <f t="shared" si="20"/>
        <v>628.33999999999821</v>
      </c>
      <c r="AS105" s="20">
        <f t="shared" si="20"/>
        <v>272.7200000000006</v>
      </c>
      <c r="AT105" s="20">
        <f t="shared" si="20"/>
        <v>520.73000000000013</v>
      </c>
      <c r="AU105" s="20">
        <f t="shared" si="20"/>
        <v>383.03000000000316</v>
      </c>
      <c r="AV105" s="20">
        <f t="shared" si="20"/>
        <v>748.8500000000015</v>
      </c>
      <c r="AW105" s="20">
        <f t="shared" si="20"/>
        <v>1032.929999999983</v>
      </c>
      <c r="AX105" s="20">
        <f t="shared" si="20"/>
        <v>1607.5499999999975</v>
      </c>
      <c r="AY105" s="20">
        <f t="shared" si="20"/>
        <v>1303.8699999999953</v>
      </c>
      <c r="AZ105" s="20">
        <f t="shared" si="20"/>
        <v>738.00999999999885</v>
      </c>
      <c r="BA105" s="17">
        <v>15.71</v>
      </c>
      <c r="BB105" s="17">
        <v>9.25</v>
      </c>
      <c r="BC105" s="17">
        <v>16.829999999999998</v>
      </c>
      <c r="BD105" s="17">
        <v>8.1</v>
      </c>
      <c r="BE105" s="17">
        <v>3.52</v>
      </c>
      <c r="BF105" s="17">
        <v>6.74</v>
      </c>
      <c r="BG105" s="17">
        <v>4.96</v>
      </c>
      <c r="BH105" s="17">
        <v>9.7200000000000006</v>
      </c>
      <c r="BI105" s="17">
        <v>13.43</v>
      </c>
      <c r="BJ105" s="17">
        <v>20.95</v>
      </c>
      <c r="BK105" s="17">
        <v>17.02</v>
      </c>
      <c r="BL105" s="17">
        <v>9.65</v>
      </c>
      <c r="BM105" s="20">
        <f t="shared" si="13"/>
        <v>1240.9199999999996</v>
      </c>
      <c r="BN105" s="20">
        <f t="shared" si="21"/>
        <v>729.4500000000013</v>
      </c>
      <c r="BO105" s="20">
        <f t="shared" si="21"/>
        <v>1324.5200000000102</v>
      </c>
      <c r="BP105" s="20">
        <f t="shared" si="21"/>
        <v>636.43999999999824</v>
      </c>
      <c r="BQ105" s="20">
        <f t="shared" si="21"/>
        <v>276.24000000000058</v>
      </c>
      <c r="BR105" s="20">
        <f t="shared" si="21"/>
        <v>527.47000000000014</v>
      </c>
      <c r="BS105" s="20">
        <f t="shared" si="21"/>
        <v>387.99000000000314</v>
      </c>
      <c r="BT105" s="20">
        <f t="shared" si="21"/>
        <v>758.57000000000153</v>
      </c>
      <c r="BU105" s="20">
        <f t="shared" si="21"/>
        <v>1046.3599999999831</v>
      </c>
      <c r="BV105" s="20">
        <f t="shared" si="21"/>
        <v>1628.4999999999975</v>
      </c>
      <c r="BW105" s="20">
        <f t="shared" si="21"/>
        <v>1320.8899999999953</v>
      </c>
      <c r="BX105" s="20">
        <f t="shared" si="21"/>
        <v>747.65999999999883</v>
      </c>
      <c r="BY105" s="17">
        <f t="shared" si="16"/>
        <v>8184.4399999999878</v>
      </c>
      <c r="BZ105" s="17">
        <f t="shared" si="17"/>
        <v>409.22999999999979</v>
      </c>
      <c r="CA105" s="17">
        <f t="shared" si="18"/>
        <v>2031.340000000002</v>
      </c>
      <c r="CB105" s="17">
        <f t="shared" si="19"/>
        <v>10625.009999999989</v>
      </c>
    </row>
    <row r="106" spans="1:80" x14ac:dyDescent="0.25">
      <c r="A106" t="str">
        <f t="shared" si="22"/>
        <v>SHEL.SCTG</v>
      </c>
      <c r="B106" s="1" t="s">
        <v>178</v>
      </c>
      <c r="C106" s="1" t="s">
        <v>179</v>
      </c>
      <c r="D106" s="1" t="s">
        <v>179</v>
      </c>
      <c r="E106" s="17">
        <v>-9.3499999999999091</v>
      </c>
      <c r="F106" s="17">
        <v>0</v>
      </c>
      <c r="G106" s="17">
        <v>-0.22000000000001307</v>
      </c>
      <c r="H106" s="17">
        <v>-3.9999999999999147E-2</v>
      </c>
      <c r="I106" s="17">
        <v>-0.20000000000000284</v>
      </c>
      <c r="J106" s="17">
        <v>-9.6500000000005457</v>
      </c>
      <c r="K106" s="17">
        <v>-0.7199999999999136</v>
      </c>
      <c r="L106" s="17">
        <v>-15.009999999999309</v>
      </c>
      <c r="M106" s="17">
        <v>-0.84000000000003183</v>
      </c>
      <c r="N106" s="17">
        <v>-34.880000000001019</v>
      </c>
      <c r="O106" s="17">
        <v>-42.039999999997235</v>
      </c>
      <c r="P106" s="17">
        <v>-0.14000000000000057</v>
      </c>
      <c r="Q106" s="20">
        <v>-0.47000000000000597</v>
      </c>
      <c r="R106" s="20">
        <v>0</v>
      </c>
      <c r="S106" s="20">
        <v>-1.0000000000000009E-2</v>
      </c>
      <c r="T106" s="20">
        <v>0</v>
      </c>
      <c r="U106" s="20">
        <v>-1.0000000000000009E-2</v>
      </c>
      <c r="V106" s="20">
        <v>-0.48000000000000398</v>
      </c>
      <c r="W106" s="20">
        <v>-4.0000000000000036E-2</v>
      </c>
      <c r="X106" s="20">
        <v>-0.75</v>
      </c>
      <c r="Y106" s="20">
        <v>-3.9999999999999147E-2</v>
      </c>
      <c r="Z106" s="20">
        <v>-1.75</v>
      </c>
      <c r="AA106" s="20">
        <v>-2.1000000000000227</v>
      </c>
      <c r="AB106" s="20">
        <v>0</v>
      </c>
      <c r="AC106" s="17">
        <v>-2.289999999999992</v>
      </c>
      <c r="AD106" s="17">
        <v>0</v>
      </c>
      <c r="AE106" s="17">
        <v>-6.0000000000000497E-2</v>
      </c>
      <c r="AF106" s="17">
        <v>0</v>
      </c>
      <c r="AG106" s="17">
        <v>-4.0000000000000036E-2</v>
      </c>
      <c r="AH106" s="17">
        <v>-2.25</v>
      </c>
      <c r="AI106" s="17">
        <v>-0.16000000000000014</v>
      </c>
      <c r="AJ106" s="17">
        <v>-3.4399999999999409</v>
      </c>
      <c r="AK106" s="17">
        <v>-0.19000000000000483</v>
      </c>
      <c r="AL106" s="17">
        <v>-7.8200000000001637</v>
      </c>
      <c r="AM106" s="17">
        <v>-9.3299999999999272</v>
      </c>
      <c r="AN106" s="17">
        <v>-3.0000000000000249E-2</v>
      </c>
      <c r="AO106" s="20">
        <f t="shared" si="12"/>
        <v>-12.109999999999907</v>
      </c>
      <c r="AP106" s="20">
        <f t="shared" si="20"/>
        <v>0</v>
      </c>
      <c r="AQ106" s="20">
        <f t="shared" si="20"/>
        <v>-0.29000000000001358</v>
      </c>
      <c r="AR106" s="20">
        <f t="shared" si="20"/>
        <v>-3.9999999999999147E-2</v>
      </c>
      <c r="AS106" s="20">
        <f t="shared" si="20"/>
        <v>-0.25000000000000289</v>
      </c>
      <c r="AT106" s="20">
        <f t="shared" si="20"/>
        <v>-12.38000000000055</v>
      </c>
      <c r="AU106" s="20">
        <f t="shared" si="20"/>
        <v>-0.91999999999991378</v>
      </c>
      <c r="AV106" s="20">
        <f t="shared" si="20"/>
        <v>-19.19999999999925</v>
      </c>
      <c r="AW106" s="20">
        <f t="shared" si="20"/>
        <v>-1.0700000000000358</v>
      </c>
      <c r="AX106" s="20">
        <f t="shared" si="20"/>
        <v>-44.450000000001182</v>
      </c>
      <c r="AY106" s="20">
        <f t="shared" si="20"/>
        <v>-53.469999999997185</v>
      </c>
      <c r="AZ106" s="20">
        <f t="shared" si="20"/>
        <v>-0.17000000000000082</v>
      </c>
      <c r="BA106" s="17">
        <v>-0.16</v>
      </c>
      <c r="BB106" s="17">
        <v>0</v>
      </c>
      <c r="BC106" s="17">
        <v>0</v>
      </c>
      <c r="BD106" s="17">
        <v>0</v>
      </c>
      <c r="BE106" s="17">
        <v>0</v>
      </c>
      <c r="BF106" s="17">
        <v>-0.16</v>
      </c>
      <c r="BG106" s="17">
        <v>-0.01</v>
      </c>
      <c r="BH106" s="17">
        <v>-0.25</v>
      </c>
      <c r="BI106" s="17">
        <v>-0.01</v>
      </c>
      <c r="BJ106" s="17">
        <v>-0.57999999999999996</v>
      </c>
      <c r="BK106" s="17">
        <v>-0.7</v>
      </c>
      <c r="BL106" s="17">
        <v>0</v>
      </c>
      <c r="BM106" s="20">
        <f t="shared" si="13"/>
        <v>-12.269999999999907</v>
      </c>
      <c r="BN106" s="20">
        <f t="shared" si="21"/>
        <v>0</v>
      </c>
      <c r="BO106" s="20">
        <f t="shared" si="21"/>
        <v>-0.29000000000001358</v>
      </c>
      <c r="BP106" s="20">
        <f t="shared" si="21"/>
        <v>-3.9999999999999147E-2</v>
      </c>
      <c r="BQ106" s="20">
        <f t="shared" si="21"/>
        <v>-0.25000000000000289</v>
      </c>
      <c r="BR106" s="20">
        <f t="shared" si="21"/>
        <v>-12.54000000000055</v>
      </c>
      <c r="BS106" s="20">
        <f t="shared" si="21"/>
        <v>-0.92999999999991378</v>
      </c>
      <c r="BT106" s="20">
        <f t="shared" si="21"/>
        <v>-19.44999999999925</v>
      </c>
      <c r="BU106" s="20">
        <f t="shared" si="21"/>
        <v>-1.0800000000000358</v>
      </c>
      <c r="BV106" s="20">
        <f t="shared" si="21"/>
        <v>-45.030000000001181</v>
      </c>
      <c r="BW106" s="20">
        <f t="shared" si="21"/>
        <v>-54.169999999997188</v>
      </c>
      <c r="BX106" s="20">
        <f t="shared" si="21"/>
        <v>-0.17000000000000082</v>
      </c>
      <c r="BY106" s="17">
        <f t="shared" si="16"/>
        <v>-113.08999999999797</v>
      </c>
      <c r="BZ106" s="17">
        <f t="shared" si="17"/>
        <v>-5.6500000000000323</v>
      </c>
      <c r="CA106" s="17">
        <f t="shared" si="18"/>
        <v>-27.480000000000032</v>
      </c>
      <c r="CB106" s="17">
        <f t="shared" si="19"/>
        <v>-146.21999999999801</v>
      </c>
    </row>
    <row r="107" spans="1:80" x14ac:dyDescent="0.25">
      <c r="A107" t="str">
        <f t="shared" si="22"/>
        <v>TCN.SD2</v>
      </c>
      <c r="B107" s="1" t="s">
        <v>33</v>
      </c>
      <c r="C107" s="1" t="s">
        <v>181</v>
      </c>
      <c r="D107" s="1" t="s">
        <v>181</v>
      </c>
      <c r="E107" s="17">
        <v>0</v>
      </c>
      <c r="F107" s="17">
        <v>0</v>
      </c>
      <c r="G107" s="17">
        <v>0</v>
      </c>
      <c r="H107" s="17">
        <v>0</v>
      </c>
      <c r="I107" s="17">
        <v>0</v>
      </c>
      <c r="J107" s="17">
        <v>0</v>
      </c>
      <c r="K107" s="17">
        <v>0</v>
      </c>
      <c r="L107" s="17">
        <v>0</v>
      </c>
      <c r="M107" s="17">
        <v>0</v>
      </c>
      <c r="N107" s="17">
        <v>0</v>
      </c>
      <c r="O107" s="17">
        <v>0</v>
      </c>
      <c r="P107" s="17">
        <v>0</v>
      </c>
      <c r="Q107" s="20">
        <v>0</v>
      </c>
      <c r="R107" s="20">
        <v>0</v>
      </c>
      <c r="S107" s="20">
        <v>0</v>
      </c>
      <c r="T107" s="20">
        <v>0</v>
      </c>
      <c r="U107" s="20">
        <v>0</v>
      </c>
      <c r="V107" s="20">
        <v>0</v>
      </c>
      <c r="W107" s="20">
        <v>0</v>
      </c>
      <c r="X107" s="20">
        <v>0</v>
      </c>
      <c r="Y107" s="20">
        <v>0</v>
      </c>
      <c r="Z107" s="20">
        <v>0</v>
      </c>
      <c r="AA107" s="20">
        <v>0</v>
      </c>
      <c r="AB107" s="20">
        <v>0</v>
      </c>
      <c r="AC107" s="17">
        <v>0</v>
      </c>
      <c r="AD107" s="17">
        <v>0</v>
      </c>
      <c r="AE107" s="17">
        <v>0</v>
      </c>
      <c r="AF107" s="17">
        <v>0</v>
      </c>
      <c r="AG107" s="17">
        <v>0</v>
      </c>
      <c r="AH107" s="17">
        <v>0</v>
      </c>
      <c r="AI107" s="17">
        <v>0</v>
      </c>
      <c r="AJ107" s="17">
        <v>0</v>
      </c>
      <c r="AK107" s="17">
        <v>0</v>
      </c>
      <c r="AL107" s="17">
        <v>0</v>
      </c>
      <c r="AM107" s="17">
        <v>0</v>
      </c>
      <c r="AN107" s="17">
        <v>0</v>
      </c>
      <c r="AO107" s="20">
        <f t="shared" si="12"/>
        <v>0</v>
      </c>
      <c r="AP107" s="20">
        <f t="shared" si="20"/>
        <v>0</v>
      </c>
      <c r="AQ107" s="20">
        <f t="shared" si="20"/>
        <v>0</v>
      </c>
      <c r="AR107" s="20">
        <f t="shared" si="20"/>
        <v>0</v>
      </c>
      <c r="AS107" s="20">
        <f t="shared" si="20"/>
        <v>0</v>
      </c>
      <c r="AT107" s="20">
        <f t="shared" si="20"/>
        <v>0</v>
      </c>
      <c r="AU107" s="20">
        <f t="shared" si="20"/>
        <v>0</v>
      </c>
      <c r="AV107" s="20">
        <f t="shared" si="20"/>
        <v>0</v>
      </c>
      <c r="AW107" s="20">
        <f t="shared" si="20"/>
        <v>0</v>
      </c>
      <c r="AX107" s="20">
        <f t="shared" si="20"/>
        <v>0</v>
      </c>
      <c r="AY107" s="20">
        <f t="shared" si="20"/>
        <v>0</v>
      </c>
      <c r="AZ107" s="20">
        <f t="shared" si="20"/>
        <v>0</v>
      </c>
      <c r="BA107" s="17">
        <v>0</v>
      </c>
      <c r="BB107" s="17">
        <v>0</v>
      </c>
      <c r="BC107" s="17">
        <v>0</v>
      </c>
      <c r="BD107" s="17">
        <v>0</v>
      </c>
      <c r="BE107" s="17">
        <v>0</v>
      </c>
      <c r="BF107" s="17">
        <v>0</v>
      </c>
      <c r="BG107" s="17">
        <v>0</v>
      </c>
      <c r="BH107" s="17">
        <v>0</v>
      </c>
      <c r="BI107" s="17">
        <v>0</v>
      </c>
      <c r="BJ107" s="17">
        <v>0</v>
      </c>
      <c r="BK107" s="17">
        <v>0</v>
      </c>
      <c r="BL107" s="17">
        <v>0</v>
      </c>
      <c r="BM107" s="20">
        <f t="shared" si="13"/>
        <v>0</v>
      </c>
      <c r="BN107" s="20">
        <f t="shared" si="21"/>
        <v>0</v>
      </c>
      <c r="BO107" s="20">
        <f t="shared" si="21"/>
        <v>0</v>
      </c>
      <c r="BP107" s="20">
        <f t="shared" si="21"/>
        <v>0</v>
      </c>
      <c r="BQ107" s="20">
        <f t="shared" si="21"/>
        <v>0</v>
      </c>
      <c r="BR107" s="20">
        <f t="shared" si="21"/>
        <v>0</v>
      </c>
      <c r="BS107" s="20">
        <f t="shared" si="21"/>
        <v>0</v>
      </c>
      <c r="BT107" s="20">
        <f t="shared" si="21"/>
        <v>0</v>
      </c>
      <c r="BU107" s="20">
        <f t="shared" si="21"/>
        <v>0</v>
      </c>
      <c r="BV107" s="20">
        <f t="shared" si="21"/>
        <v>0</v>
      </c>
      <c r="BW107" s="20">
        <f t="shared" si="21"/>
        <v>0</v>
      </c>
      <c r="BX107" s="20">
        <f t="shared" si="21"/>
        <v>0</v>
      </c>
      <c r="BY107" s="17">
        <f t="shared" si="16"/>
        <v>0</v>
      </c>
      <c r="BZ107" s="17">
        <f t="shared" si="17"/>
        <v>0</v>
      </c>
      <c r="CA107" s="17">
        <f t="shared" si="18"/>
        <v>0</v>
      </c>
      <c r="CB107" s="17">
        <f t="shared" si="19"/>
        <v>0</v>
      </c>
    </row>
    <row r="108" spans="1:80" x14ac:dyDescent="0.25">
      <c r="A108" t="str">
        <f t="shared" si="22"/>
        <v>ASTC.SD3</v>
      </c>
      <c r="B108" s="1" t="s">
        <v>182</v>
      </c>
      <c r="C108" s="1" t="s">
        <v>183</v>
      </c>
      <c r="D108" s="1" t="s">
        <v>183</v>
      </c>
      <c r="E108" s="17">
        <v>0</v>
      </c>
      <c r="F108" s="17">
        <v>0</v>
      </c>
      <c r="G108" s="17">
        <v>0</v>
      </c>
      <c r="H108" s="17">
        <v>0</v>
      </c>
      <c r="I108" s="17">
        <v>0</v>
      </c>
      <c r="J108" s="17">
        <v>0</v>
      </c>
      <c r="K108" s="17">
        <v>0</v>
      </c>
      <c r="L108" s="17">
        <v>0</v>
      </c>
      <c r="M108" s="17">
        <v>0</v>
      </c>
      <c r="N108" s="17">
        <v>0</v>
      </c>
      <c r="O108" s="17">
        <v>0</v>
      </c>
      <c r="P108" s="17">
        <v>0</v>
      </c>
      <c r="Q108" s="20">
        <v>0</v>
      </c>
      <c r="R108" s="20">
        <v>0</v>
      </c>
      <c r="S108" s="20">
        <v>0</v>
      </c>
      <c r="T108" s="20">
        <v>0</v>
      </c>
      <c r="U108" s="20">
        <v>0</v>
      </c>
      <c r="V108" s="20">
        <v>0</v>
      </c>
      <c r="W108" s="20">
        <v>0</v>
      </c>
      <c r="X108" s="20">
        <v>0</v>
      </c>
      <c r="Y108" s="20">
        <v>0</v>
      </c>
      <c r="Z108" s="20">
        <v>0</v>
      </c>
      <c r="AA108" s="20">
        <v>0</v>
      </c>
      <c r="AB108" s="20">
        <v>0</v>
      </c>
      <c r="AC108" s="17">
        <v>0</v>
      </c>
      <c r="AD108" s="17">
        <v>0</v>
      </c>
      <c r="AE108" s="17">
        <v>0</v>
      </c>
      <c r="AF108" s="17">
        <v>0</v>
      </c>
      <c r="AG108" s="17">
        <v>0</v>
      </c>
      <c r="AH108" s="17">
        <v>0</v>
      </c>
      <c r="AI108" s="17">
        <v>0</v>
      </c>
      <c r="AJ108" s="17">
        <v>0</v>
      </c>
      <c r="AK108" s="17">
        <v>0</v>
      </c>
      <c r="AL108" s="17">
        <v>0</v>
      </c>
      <c r="AM108" s="17">
        <v>0</v>
      </c>
      <c r="AN108" s="17">
        <v>0</v>
      </c>
      <c r="AO108" s="20">
        <f t="shared" si="12"/>
        <v>0</v>
      </c>
      <c r="AP108" s="20">
        <f t="shared" si="20"/>
        <v>0</v>
      </c>
      <c r="AQ108" s="20">
        <f t="shared" si="20"/>
        <v>0</v>
      </c>
      <c r="AR108" s="20">
        <f t="shared" si="20"/>
        <v>0</v>
      </c>
      <c r="AS108" s="20">
        <f t="shared" si="20"/>
        <v>0</v>
      </c>
      <c r="AT108" s="20">
        <f t="shared" si="20"/>
        <v>0</v>
      </c>
      <c r="AU108" s="20">
        <f t="shared" si="20"/>
        <v>0</v>
      </c>
      <c r="AV108" s="20">
        <f t="shared" si="20"/>
        <v>0</v>
      </c>
      <c r="AW108" s="20">
        <f t="shared" si="20"/>
        <v>0</v>
      </c>
      <c r="AX108" s="20">
        <f t="shared" si="20"/>
        <v>0</v>
      </c>
      <c r="AY108" s="20">
        <f t="shared" si="20"/>
        <v>0</v>
      </c>
      <c r="AZ108" s="20">
        <f t="shared" si="20"/>
        <v>0</v>
      </c>
      <c r="BA108" s="17">
        <v>0</v>
      </c>
      <c r="BB108" s="17">
        <v>0</v>
      </c>
      <c r="BC108" s="17">
        <v>0</v>
      </c>
      <c r="BD108" s="17">
        <v>0</v>
      </c>
      <c r="BE108" s="17">
        <v>0</v>
      </c>
      <c r="BF108" s="17">
        <v>0</v>
      </c>
      <c r="BG108" s="17">
        <v>0</v>
      </c>
      <c r="BH108" s="17">
        <v>0</v>
      </c>
      <c r="BI108" s="17">
        <v>0</v>
      </c>
      <c r="BJ108" s="17">
        <v>0</v>
      </c>
      <c r="BK108" s="17">
        <v>0</v>
      </c>
      <c r="BL108" s="17">
        <v>0</v>
      </c>
      <c r="BM108" s="20">
        <f t="shared" si="13"/>
        <v>0</v>
      </c>
      <c r="BN108" s="20">
        <f t="shared" si="21"/>
        <v>0</v>
      </c>
      <c r="BO108" s="20">
        <f t="shared" si="21"/>
        <v>0</v>
      </c>
      <c r="BP108" s="20">
        <f t="shared" si="21"/>
        <v>0</v>
      </c>
      <c r="BQ108" s="20">
        <f t="shared" si="21"/>
        <v>0</v>
      </c>
      <c r="BR108" s="20">
        <f t="shared" si="21"/>
        <v>0</v>
      </c>
      <c r="BS108" s="20">
        <f t="shared" si="21"/>
        <v>0</v>
      </c>
      <c r="BT108" s="20">
        <f t="shared" si="21"/>
        <v>0</v>
      </c>
      <c r="BU108" s="20">
        <f t="shared" si="21"/>
        <v>0</v>
      </c>
      <c r="BV108" s="20">
        <f t="shared" si="21"/>
        <v>0</v>
      </c>
      <c r="BW108" s="20">
        <f t="shared" si="21"/>
        <v>0</v>
      </c>
      <c r="BX108" s="20">
        <f t="shared" si="21"/>
        <v>0</v>
      </c>
      <c r="BY108" s="17">
        <f t="shared" si="16"/>
        <v>0</v>
      </c>
      <c r="BZ108" s="17">
        <f t="shared" si="17"/>
        <v>0</v>
      </c>
      <c r="CA108" s="17">
        <f t="shared" si="18"/>
        <v>0</v>
      </c>
      <c r="CB108" s="17">
        <f t="shared" si="19"/>
        <v>0</v>
      </c>
    </row>
    <row r="109" spans="1:80" x14ac:dyDescent="0.25">
      <c r="A109" t="str">
        <f t="shared" si="22"/>
        <v>ASTC.SD4</v>
      </c>
      <c r="B109" s="1" t="s">
        <v>182</v>
      </c>
      <c r="C109" s="1" t="s">
        <v>184</v>
      </c>
      <c r="D109" s="1" t="s">
        <v>184</v>
      </c>
      <c r="E109" s="17">
        <v>2243.6500000000233</v>
      </c>
      <c r="F109" s="17">
        <v>883.05999999993946</v>
      </c>
      <c r="G109" s="17">
        <v>1226.2700000000186</v>
      </c>
      <c r="H109" s="17">
        <v>760.39000000001397</v>
      </c>
      <c r="I109" s="17">
        <v>621.80000000004657</v>
      </c>
      <c r="J109" s="17">
        <v>876.0800000000163</v>
      </c>
      <c r="K109" s="17">
        <v>1359.859999999986</v>
      </c>
      <c r="L109" s="17">
        <v>1215.8699999999953</v>
      </c>
      <c r="M109" s="17">
        <v>2158.5999999999767</v>
      </c>
      <c r="N109" s="17">
        <v>2091.7399999999907</v>
      </c>
      <c r="O109" s="17">
        <v>1722.7700000000186</v>
      </c>
      <c r="P109" s="17">
        <v>1366.1300000000047</v>
      </c>
      <c r="Q109" s="20">
        <v>112.19000000000051</v>
      </c>
      <c r="R109" s="20">
        <v>44.149999999999636</v>
      </c>
      <c r="S109" s="20">
        <v>61.309999999999491</v>
      </c>
      <c r="T109" s="20">
        <v>38.019999999999982</v>
      </c>
      <c r="U109" s="20">
        <v>31.090000000000146</v>
      </c>
      <c r="V109" s="20">
        <v>43.809999999999945</v>
      </c>
      <c r="W109" s="20">
        <v>68</v>
      </c>
      <c r="X109" s="20">
        <v>60.789999999999964</v>
      </c>
      <c r="Y109" s="20">
        <v>107.92999999999938</v>
      </c>
      <c r="Z109" s="20">
        <v>104.59000000000015</v>
      </c>
      <c r="AA109" s="20">
        <v>86.140000000000327</v>
      </c>
      <c r="AB109" s="20">
        <v>68.309999999999945</v>
      </c>
      <c r="AC109" s="17">
        <v>549.25999999999476</v>
      </c>
      <c r="AD109" s="17">
        <v>214.13000000000102</v>
      </c>
      <c r="AE109" s="17">
        <v>294.66999999999825</v>
      </c>
      <c r="AF109" s="17">
        <v>180.95000000000073</v>
      </c>
      <c r="AG109" s="17">
        <v>146.56999999999971</v>
      </c>
      <c r="AH109" s="17">
        <v>204.46999999999935</v>
      </c>
      <c r="AI109" s="17">
        <v>314.30999999999949</v>
      </c>
      <c r="AJ109" s="17">
        <v>278.19000000000233</v>
      </c>
      <c r="AK109" s="17">
        <v>488.86999999999534</v>
      </c>
      <c r="AL109" s="17">
        <v>469.01000000000022</v>
      </c>
      <c r="AM109" s="17">
        <v>382.26000000000022</v>
      </c>
      <c r="AN109" s="17">
        <v>300.05000000000109</v>
      </c>
      <c r="AO109" s="20">
        <f t="shared" ref="AO109:AZ130" si="23">E109+Q109+AC109</f>
        <v>2905.1000000000186</v>
      </c>
      <c r="AP109" s="20">
        <f t="shared" si="20"/>
        <v>1141.3399999999401</v>
      </c>
      <c r="AQ109" s="20">
        <f t="shared" si="20"/>
        <v>1582.2500000000164</v>
      </c>
      <c r="AR109" s="20">
        <f t="shared" si="20"/>
        <v>979.36000000001468</v>
      </c>
      <c r="AS109" s="20">
        <f t="shared" si="20"/>
        <v>799.46000000004642</v>
      </c>
      <c r="AT109" s="20">
        <f t="shared" si="20"/>
        <v>1124.3600000000156</v>
      </c>
      <c r="AU109" s="20">
        <f t="shared" si="20"/>
        <v>1742.1699999999855</v>
      </c>
      <c r="AV109" s="20">
        <f t="shared" si="20"/>
        <v>1554.8499999999976</v>
      </c>
      <c r="AW109" s="20">
        <f t="shared" si="20"/>
        <v>2755.3999999999714</v>
      </c>
      <c r="AX109" s="20">
        <f t="shared" si="20"/>
        <v>2665.3399999999911</v>
      </c>
      <c r="AY109" s="20">
        <f t="shared" si="20"/>
        <v>2191.1700000000192</v>
      </c>
      <c r="AZ109" s="20">
        <f t="shared" si="20"/>
        <v>1734.4900000000057</v>
      </c>
      <c r="BA109" s="17">
        <v>37.25</v>
      </c>
      <c r="BB109" s="17">
        <v>14.66</v>
      </c>
      <c r="BC109" s="17">
        <v>20.36</v>
      </c>
      <c r="BD109" s="17">
        <v>12.62</v>
      </c>
      <c r="BE109" s="17">
        <v>10.32</v>
      </c>
      <c r="BF109" s="17">
        <v>14.55</v>
      </c>
      <c r="BG109" s="17">
        <v>22.58</v>
      </c>
      <c r="BH109" s="17">
        <v>20.190000000000001</v>
      </c>
      <c r="BI109" s="17">
        <v>35.840000000000003</v>
      </c>
      <c r="BJ109" s="17">
        <v>34.729999999999997</v>
      </c>
      <c r="BK109" s="17">
        <v>28.6</v>
      </c>
      <c r="BL109" s="17">
        <v>22.68</v>
      </c>
      <c r="BM109" s="20">
        <f t="shared" ref="BM109:BX130" si="24">AO109+BA109</f>
        <v>2942.3500000000186</v>
      </c>
      <c r="BN109" s="20">
        <f t="shared" si="21"/>
        <v>1155.9999999999402</v>
      </c>
      <c r="BO109" s="20">
        <f t="shared" si="21"/>
        <v>1602.6100000000163</v>
      </c>
      <c r="BP109" s="20">
        <f t="shared" si="21"/>
        <v>991.98000000001468</v>
      </c>
      <c r="BQ109" s="20">
        <f t="shared" si="21"/>
        <v>809.78000000004647</v>
      </c>
      <c r="BR109" s="20">
        <f t="shared" si="21"/>
        <v>1138.9100000000155</v>
      </c>
      <c r="BS109" s="20">
        <f t="shared" si="21"/>
        <v>1764.7499999999854</v>
      </c>
      <c r="BT109" s="20">
        <f t="shared" si="21"/>
        <v>1575.0399999999977</v>
      </c>
      <c r="BU109" s="20">
        <f t="shared" si="21"/>
        <v>2791.2399999999716</v>
      </c>
      <c r="BV109" s="20">
        <f t="shared" si="21"/>
        <v>2700.0699999999911</v>
      </c>
      <c r="BW109" s="20">
        <f t="shared" si="21"/>
        <v>2219.7700000000191</v>
      </c>
      <c r="BX109" s="20">
        <f t="shared" si="21"/>
        <v>1757.1700000000058</v>
      </c>
      <c r="BY109" s="17">
        <f t="shared" si="16"/>
        <v>16526.22000000003</v>
      </c>
      <c r="BZ109" s="17">
        <f t="shared" si="17"/>
        <v>826.32999999999947</v>
      </c>
      <c r="CA109" s="17">
        <f t="shared" si="18"/>
        <v>4097.1199999999926</v>
      </c>
      <c r="CB109" s="17">
        <f t="shared" si="19"/>
        <v>21449.670000000024</v>
      </c>
    </row>
    <row r="110" spans="1:80" x14ac:dyDescent="0.25">
      <c r="A110" t="str">
        <f t="shared" si="22"/>
        <v>EPPA.SD5</v>
      </c>
      <c r="B110" s="1" t="s">
        <v>186</v>
      </c>
      <c r="C110" s="1" t="s">
        <v>185</v>
      </c>
      <c r="D110" s="1" t="s">
        <v>185</v>
      </c>
      <c r="E110" s="17">
        <v>2210.9499999999534</v>
      </c>
      <c r="F110" s="17">
        <v>875.35999999998603</v>
      </c>
      <c r="G110" s="17">
        <v>1084.4100000000326</v>
      </c>
      <c r="H110" s="17">
        <v>590.63000000000466</v>
      </c>
      <c r="I110" s="17">
        <v>762.64000000001397</v>
      </c>
      <c r="J110" s="17">
        <v>291.77999999999884</v>
      </c>
      <c r="K110" s="17">
        <v>1696.7900000000373</v>
      </c>
      <c r="L110" s="17">
        <v>1542.839999999851</v>
      </c>
      <c r="M110" s="17">
        <v>2308.7999999998137</v>
      </c>
      <c r="N110" s="17">
        <v>870.19000000000233</v>
      </c>
      <c r="O110" s="17">
        <v>236.1200000000099</v>
      </c>
      <c r="P110" s="17">
        <v>1027.9000000000233</v>
      </c>
      <c r="Q110" s="20">
        <v>110.55000000000018</v>
      </c>
      <c r="R110" s="20">
        <v>43.769999999999982</v>
      </c>
      <c r="S110" s="20">
        <v>54.2199999999998</v>
      </c>
      <c r="T110" s="20">
        <v>29.529999999999973</v>
      </c>
      <c r="U110" s="20">
        <v>38.129999999999882</v>
      </c>
      <c r="V110" s="20">
        <v>14.589999999999975</v>
      </c>
      <c r="W110" s="20">
        <v>84.840000000000146</v>
      </c>
      <c r="X110" s="20">
        <v>77.140000000000327</v>
      </c>
      <c r="Y110" s="20">
        <v>115.44000000000051</v>
      </c>
      <c r="Z110" s="20">
        <v>43.510000000000218</v>
      </c>
      <c r="AA110" s="20">
        <v>11.809999999999945</v>
      </c>
      <c r="AB110" s="20">
        <v>51.400000000000091</v>
      </c>
      <c r="AC110" s="17">
        <v>541.26000000000204</v>
      </c>
      <c r="AD110" s="17">
        <v>212.25</v>
      </c>
      <c r="AE110" s="17">
        <v>260.57999999999811</v>
      </c>
      <c r="AF110" s="17">
        <v>140.54999999999927</v>
      </c>
      <c r="AG110" s="17">
        <v>179.77000000000044</v>
      </c>
      <c r="AH110" s="17">
        <v>68.090000000000146</v>
      </c>
      <c r="AI110" s="17">
        <v>392.19000000000051</v>
      </c>
      <c r="AJ110" s="17">
        <v>353.0099999999984</v>
      </c>
      <c r="AK110" s="17">
        <v>522.88000000000466</v>
      </c>
      <c r="AL110" s="17">
        <v>195.1200000000008</v>
      </c>
      <c r="AM110" s="17">
        <v>52.389999999999873</v>
      </c>
      <c r="AN110" s="17">
        <v>225.7599999999984</v>
      </c>
      <c r="AO110" s="20">
        <f t="shared" si="23"/>
        <v>2862.7599999999557</v>
      </c>
      <c r="AP110" s="20">
        <f t="shared" si="20"/>
        <v>1131.379999999986</v>
      </c>
      <c r="AQ110" s="20">
        <f t="shared" si="20"/>
        <v>1399.2100000000305</v>
      </c>
      <c r="AR110" s="20">
        <f t="shared" si="20"/>
        <v>760.7100000000039</v>
      </c>
      <c r="AS110" s="20">
        <f t="shared" si="20"/>
        <v>980.54000000001429</v>
      </c>
      <c r="AT110" s="20">
        <f t="shared" si="20"/>
        <v>374.45999999999896</v>
      </c>
      <c r="AU110" s="20">
        <f t="shared" si="20"/>
        <v>2173.8200000000379</v>
      </c>
      <c r="AV110" s="20">
        <f t="shared" si="20"/>
        <v>1972.9899999998497</v>
      </c>
      <c r="AW110" s="20">
        <f t="shared" si="20"/>
        <v>2947.1199999998189</v>
      </c>
      <c r="AX110" s="20">
        <f t="shared" si="20"/>
        <v>1108.8200000000033</v>
      </c>
      <c r="AY110" s="20">
        <f t="shared" si="20"/>
        <v>300.32000000000971</v>
      </c>
      <c r="AZ110" s="20">
        <f t="shared" si="20"/>
        <v>1305.0600000000218</v>
      </c>
      <c r="BA110" s="17">
        <v>36.71</v>
      </c>
      <c r="BB110" s="17">
        <v>14.53</v>
      </c>
      <c r="BC110" s="17">
        <v>18</v>
      </c>
      <c r="BD110" s="17">
        <v>9.81</v>
      </c>
      <c r="BE110" s="17">
        <v>12.66</v>
      </c>
      <c r="BF110" s="17">
        <v>4.84</v>
      </c>
      <c r="BG110" s="17">
        <v>28.17</v>
      </c>
      <c r="BH110" s="17">
        <v>25.62</v>
      </c>
      <c r="BI110" s="17">
        <v>38.33</v>
      </c>
      <c r="BJ110" s="17">
        <v>14.45</v>
      </c>
      <c r="BK110" s="17">
        <v>3.92</v>
      </c>
      <c r="BL110" s="17">
        <v>17.07</v>
      </c>
      <c r="BM110" s="20">
        <f t="shared" si="24"/>
        <v>2899.4699999999557</v>
      </c>
      <c r="BN110" s="20">
        <f t="shared" si="21"/>
        <v>1145.909999999986</v>
      </c>
      <c r="BO110" s="20">
        <f t="shared" si="21"/>
        <v>1417.2100000000305</v>
      </c>
      <c r="BP110" s="20">
        <f t="shared" si="21"/>
        <v>770.52000000000385</v>
      </c>
      <c r="BQ110" s="20">
        <f t="shared" si="21"/>
        <v>993.20000000001426</v>
      </c>
      <c r="BR110" s="20">
        <f t="shared" si="21"/>
        <v>379.29999999999893</v>
      </c>
      <c r="BS110" s="20">
        <f t="shared" si="21"/>
        <v>2201.990000000038</v>
      </c>
      <c r="BT110" s="20">
        <f t="shared" si="21"/>
        <v>1998.6099999998496</v>
      </c>
      <c r="BU110" s="20">
        <f t="shared" si="21"/>
        <v>2985.4499999998188</v>
      </c>
      <c r="BV110" s="20">
        <f t="shared" si="21"/>
        <v>1123.2700000000034</v>
      </c>
      <c r="BW110" s="20">
        <f t="shared" si="21"/>
        <v>304.24000000000973</v>
      </c>
      <c r="BX110" s="20">
        <f t="shared" si="21"/>
        <v>1322.1300000000217</v>
      </c>
      <c r="BY110" s="17">
        <f t="shared" si="16"/>
        <v>13498.409999999727</v>
      </c>
      <c r="BZ110" s="17">
        <f t="shared" si="17"/>
        <v>674.93000000000097</v>
      </c>
      <c r="CA110" s="17">
        <f t="shared" si="18"/>
        <v>3367.9600000000028</v>
      </c>
      <c r="CB110" s="17">
        <f t="shared" si="19"/>
        <v>17541.29999999973</v>
      </c>
    </row>
    <row r="111" spans="1:80" x14ac:dyDescent="0.25">
      <c r="A111" t="str">
        <f t="shared" si="22"/>
        <v>EPPA.SD6</v>
      </c>
      <c r="B111" s="1" t="s">
        <v>186</v>
      </c>
      <c r="C111" s="1" t="s">
        <v>187</v>
      </c>
      <c r="D111" s="1" t="s">
        <v>187</v>
      </c>
      <c r="E111" s="17">
        <v>2345.1900000000605</v>
      </c>
      <c r="F111" s="17">
        <v>1105.9100000000326</v>
      </c>
      <c r="G111" s="17">
        <v>816.97000000003027</v>
      </c>
      <c r="H111" s="17">
        <v>1117.1599999999744</v>
      </c>
      <c r="I111" s="17">
        <v>810</v>
      </c>
      <c r="J111" s="17">
        <v>1320.9099999999162</v>
      </c>
      <c r="K111" s="17">
        <v>1865.75</v>
      </c>
      <c r="L111" s="17">
        <v>1430.1899999999441</v>
      </c>
      <c r="M111" s="17">
        <v>1972.6099999998696</v>
      </c>
      <c r="N111" s="17">
        <v>1845.7199999999721</v>
      </c>
      <c r="O111" s="17">
        <v>1785.4600000000792</v>
      </c>
      <c r="P111" s="17">
        <v>1061.5499999999884</v>
      </c>
      <c r="Q111" s="20">
        <v>117.26000000000022</v>
      </c>
      <c r="R111" s="20">
        <v>55.289999999999964</v>
      </c>
      <c r="S111" s="20">
        <v>40.850000000000364</v>
      </c>
      <c r="T111" s="20">
        <v>55.859999999999673</v>
      </c>
      <c r="U111" s="20">
        <v>40.5</v>
      </c>
      <c r="V111" s="20">
        <v>66.040000000000418</v>
      </c>
      <c r="W111" s="20">
        <v>93.289999999999964</v>
      </c>
      <c r="X111" s="20">
        <v>71.510000000000218</v>
      </c>
      <c r="Y111" s="20">
        <v>98.6299999999992</v>
      </c>
      <c r="Z111" s="20">
        <v>92.279999999999745</v>
      </c>
      <c r="AA111" s="20">
        <v>89.269999999999982</v>
      </c>
      <c r="AB111" s="20">
        <v>53.079999999999927</v>
      </c>
      <c r="AC111" s="17">
        <v>574.11999999999534</v>
      </c>
      <c r="AD111" s="17">
        <v>268.15999999999985</v>
      </c>
      <c r="AE111" s="17">
        <v>196.31999999999971</v>
      </c>
      <c r="AF111" s="17">
        <v>265.85000000000036</v>
      </c>
      <c r="AG111" s="17">
        <v>190.93000000000029</v>
      </c>
      <c r="AH111" s="17">
        <v>308.27999999999884</v>
      </c>
      <c r="AI111" s="17">
        <v>431.22999999999956</v>
      </c>
      <c r="AJ111" s="17">
        <v>327.22999999999956</v>
      </c>
      <c r="AK111" s="17">
        <v>446.75</v>
      </c>
      <c r="AL111" s="17">
        <v>413.85000000000036</v>
      </c>
      <c r="AM111" s="17">
        <v>396.18000000000029</v>
      </c>
      <c r="AN111" s="17">
        <v>233.15999999999985</v>
      </c>
      <c r="AO111" s="20">
        <f t="shared" si="23"/>
        <v>3036.5700000000561</v>
      </c>
      <c r="AP111" s="20">
        <f t="shared" si="20"/>
        <v>1429.3600000000324</v>
      </c>
      <c r="AQ111" s="20">
        <f t="shared" si="20"/>
        <v>1054.1400000000303</v>
      </c>
      <c r="AR111" s="20">
        <f t="shared" si="20"/>
        <v>1438.8699999999744</v>
      </c>
      <c r="AS111" s="20">
        <f t="shared" si="20"/>
        <v>1041.4300000000003</v>
      </c>
      <c r="AT111" s="20">
        <f t="shared" si="20"/>
        <v>1695.2299999999154</v>
      </c>
      <c r="AU111" s="20">
        <f t="shared" si="20"/>
        <v>2390.2699999999995</v>
      </c>
      <c r="AV111" s="20">
        <f t="shared" si="20"/>
        <v>1828.9299999999439</v>
      </c>
      <c r="AW111" s="20">
        <f t="shared" si="20"/>
        <v>2517.9899999998688</v>
      </c>
      <c r="AX111" s="20">
        <f t="shared" si="20"/>
        <v>2351.8499999999722</v>
      </c>
      <c r="AY111" s="20">
        <f t="shared" si="20"/>
        <v>2270.9100000000794</v>
      </c>
      <c r="AZ111" s="20">
        <f t="shared" si="20"/>
        <v>1347.7899999999881</v>
      </c>
      <c r="BA111" s="17">
        <v>38.94</v>
      </c>
      <c r="BB111" s="17">
        <v>18.36</v>
      </c>
      <c r="BC111" s="17">
        <v>13.56</v>
      </c>
      <c r="BD111" s="17">
        <v>18.55</v>
      </c>
      <c r="BE111" s="17">
        <v>13.45</v>
      </c>
      <c r="BF111" s="17">
        <v>21.93</v>
      </c>
      <c r="BG111" s="17">
        <v>30.98</v>
      </c>
      <c r="BH111" s="17">
        <v>23.75</v>
      </c>
      <c r="BI111" s="17">
        <v>32.75</v>
      </c>
      <c r="BJ111" s="17">
        <v>30.64</v>
      </c>
      <c r="BK111" s="17">
        <v>29.64</v>
      </c>
      <c r="BL111" s="17">
        <v>17.62</v>
      </c>
      <c r="BM111" s="20">
        <f t="shared" si="24"/>
        <v>3075.5100000000562</v>
      </c>
      <c r="BN111" s="20">
        <f t="shared" si="21"/>
        <v>1447.7200000000323</v>
      </c>
      <c r="BO111" s="20">
        <f t="shared" si="21"/>
        <v>1067.7000000000303</v>
      </c>
      <c r="BP111" s="20">
        <f t="shared" si="21"/>
        <v>1457.4199999999744</v>
      </c>
      <c r="BQ111" s="20">
        <f t="shared" si="21"/>
        <v>1054.8800000000003</v>
      </c>
      <c r="BR111" s="20">
        <f t="shared" si="21"/>
        <v>1717.1599999999155</v>
      </c>
      <c r="BS111" s="20">
        <f t="shared" si="21"/>
        <v>2421.2499999999995</v>
      </c>
      <c r="BT111" s="20">
        <f t="shared" si="21"/>
        <v>1852.6799999999439</v>
      </c>
      <c r="BU111" s="20">
        <f t="shared" si="21"/>
        <v>2550.7399999998688</v>
      </c>
      <c r="BV111" s="20">
        <f t="shared" si="21"/>
        <v>2382.489999999972</v>
      </c>
      <c r="BW111" s="20">
        <f t="shared" si="21"/>
        <v>2300.5500000000793</v>
      </c>
      <c r="BX111" s="20">
        <f t="shared" si="21"/>
        <v>1365.409999999988</v>
      </c>
      <c r="BY111" s="17">
        <f t="shared" si="16"/>
        <v>17477.419999999867</v>
      </c>
      <c r="BZ111" s="17">
        <f t="shared" si="17"/>
        <v>873.85999999999967</v>
      </c>
      <c r="CA111" s="17">
        <f t="shared" si="18"/>
        <v>4342.229999999995</v>
      </c>
      <c r="CB111" s="17">
        <f t="shared" si="19"/>
        <v>22693.509999999864</v>
      </c>
    </row>
    <row r="112" spans="1:80" x14ac:dyDescent="0.25">
      <c r="A112" t="str">
        <f t="shared" si="22"/>
        <v>TCN.SH1</v>
      </c>
      <c r="B112" s="1" t="s">
        <v>33</v>
      </c>
      <c r="C112" s="1" t="s">
        <v>188</v>
      </c>
      <c r="D112" s="1" t="s">
        <v>188</v>
      </c>
      <c r="E112" s="17">
        <v>-2218.9499999999534</v>
      </c>
      <c r="F112" s="17">
        <v>-990.34999999997672</v>
      </c>
      <c r="G112" s="17">
        <v>-1252.4200000000419</v>
      </c>
      <c r="H112" s="17">
        <v>-944.5</v>
      </c>
      <c r="I112" s="17">
        <v>-322</v>
      </c>
      <c r="J112" s="17">
        <v>-17.869999999998981</v>
      </c>
      <c r="K112" s="17">
        <v>-1527.2399999999907</v>
      </c>
      <c r="L112" s="17">
        <v>-1490.609999999986</v>
      </c>
      <c r="M112" s="17">
        <v>-2211.8299999998417</v>
      </c>
      <c r="N112" s="17">
        <v>-2364.8500000000931</v>
      </c>
      <c r="O112" s="17">
        <v>-2115.3500000000931</v>
      </c>
      <c r="P112" s="17">
        <v>-1344.4799999999814</v>
      </c>
      <c r="Q112" s="20">
        <v>-110.94999999999982</v>
      </c>
      <c r="R112" s="20">
        <v>-49.519999999999982</v>
      </c>
      <c r="S112" s="20">
        <v>-62.620000000000346</v>
      </c>
      <c r="T112" s="20">
        <v>-47.230000000000018</v>
      </c>
      <c r="U112" s="20">
        <v>-16.099999999999909</v>
      </c>
      <c r="V112" s="20">
        <v>-0.89000000000000057</v>
      </c>
      <c r="W112" s="20">
        <v>-76.359999999999673</v>
      </c>
      <c r="X112" s="20">
        <v>-74.530000000000655</v>
      </c>
      <c r="Y112" s="20">
        <v>-110.59000000000015</v>
      </c>
      <c r="Z112" s="20">
        <v>-118.23999999999796</v>
      </c>
      <c r="AA112" s="20">
        <v>-105.76000000000204</v>
      </c>
      <c r="AB112" s="20">
        <v>-67.219999999999345</v>
      </c>
      <c r="AC112" s="17">
        <v>-543.21999999999753</v>
      </c>
      <c r="AD112" s="17">
        <v>-240.14000000000124</v>
      </c>
      <c r="AE112" s="17">
        <v>-300.95999999999913</v>
      </c>
      <c r="AF112" s="17">
        <v>-224.7599999999984</v>
      </c>
      <c r="AG112" s="17">
        <v>-75.900000000000546</v>
      </c>
      <c r="AH112" s="17">
        <v>-4.1700000000000159</v>
      </c>
      <c r="AI112" s="17">
        <v>-352.9900000000016</v>
      </c>
      <c r="AJ112" s="17">
        <v>-341.05999999999767</v>
      </c>
      <c r="AK112" s="17">
        <v>-500.91999999999825</v>
      </c>
      <c r="AL112" s="17">
        <v>-530.23999999999069</v>
      </c>
      <c r="AM112" s="17">
        <v>-469.36999999999534</v>
      </c>
      <c r="AN112" s="17">
        <v>-295.30000000000291</v>
      </c>
      <c r="AO112" s="20">
        <f t="shared" si="23"/>
        <v>-2873.1199999999508</v>
      </c>
      <c r="AP112" s="20">
        <f t="shared" si="20"/>
        <v>-1280.0099999999779</v>
      </c>
      <c r="AQ112" s="20">
        <f t="shared" si="20"/>
        <v>-1616.0000000000414</v>
      </c>
      <c r="AR112" s="20">
        <f t="shared" si="20"/>
        <v>-1216.4899999999984</v>
      </c>
      <c r="AS112" s="20">
        <f t="shared" si="20"/>
        <v>-414.00000000000045</v>
      </c>
      <c r="AT112" s="20">
        <f t="shared" si="20"/>
        <v>-22.929999999998998</v>
      </c>
      <c r="AU112" s="20">
        <f t="shared" si="20"/>
        <v>-1956.589999999992</v>
      </c>
      <c r="AV112" s="20">
        <f t="shared" si="20"/>
        <v>-1906.1999999999844</v>
      </c>
      <c r="AW112" s="20">
        <f t="shared" si="20"/>
        <v>-2823.3399999998401</v>
      </c>
      <c r="AX112" s="20">
        <f t="shared" si="20"/>
        <v>-3013.3300000000818</v>
      </c>
      <c r="AY112" s="20">
        <f t="shared" si="20"/>
        <v>-2690.4800000000905</v>
      </c>
      <c r="AZ112" s="20">
        <f t="shared" si="20"/>
        <v>-1706.9999999999836</v>
      </c>
      <c r="BA112" s="17">
        <v>-36.840000000000003</v>
      </c>
      <c r="BB112" s="17">
        <v>-16.440000000000001</v>
      </c>
      <c r="BC112" s="17">
        <v>-20.79</v>
      </c>
      <c r="BD112" s="17">
        <v>-15.68</v>
      </c>
      <c r="BE112" s="17">
        <v>-5.35</v>
      </c>
      <c r="BF112" s="17">
        <v>-0.3</v>
      </c>
      <c r="BG112" s="17">
        <v>-25.36</v>
      </c>
      <c r="BH112" s="17">
        <v>-24.75</v>
      </c>
      <c r="BI112" s="17">
        <v>-36.72</v>
      </c>
      <c r="BJ112" s="17">
        <v>-39.26</v>
      </c>
      <c r="BK112" s="17">
        <v>-35.119999999999997</v>
      </c>
      <c r="BL112" s="17">
        <v>-22.32</v>
      </c>
      <c r="BM112" s="20">
        <f t="shared" si="24"/>
        <v>-2909.9599999999509</v>
      </c>
      <c r="BN112" s="20">
        <f t="shared" si="21"/>
        <v>-1296.449999999978</v>
      </c>
      <c r="BO112" s="20">
        <f t="shared" si="21"/>
        <v>-1636.7900000000413</v>
      </c>
      <c r="BP112" s="20">
        <f t="shared" si="21"/>
        <v>-1232.1699999999985</v>
      </c>
      <c r="BQ112" s="20">
        <f t="shared" si="21"/>
        <v>-419.35000000000048</v>
      </c>
      <c r="BR112" s="20">
        <f t="shared" si="21"/>
        <v>-23.229999999998999</v>
      </c>
      <c r="BS112" s="20">
        <f t="shared" si="21"/>
        <v>-1981.9499999999919</v>
      </c>
      <c r="BT112" s="20">
        <f t="shared" si="21"/>
        <v>-1930.9499999999844</v>
      </c>
      <c r="BU112" s="20">
        <f t="shared" si="21"/>
        <v>-2860.0599999998399</v>
      </c>
      <c r="BV112" s="20">
        <f t="shared" si="21"/>
        <v>-3052.590000000082</v>
      </c>
      <c r="BW112" s="20">
        <f t="shared" si="21"/>
        <v>-2725.6000000000904</v>
      </c>
      <c r="BX112" s="20">
        <f t="shared" si="21"/>
        <v>-1729.3199999999836</v>
      </c>
      <c r="BY112" s="17">
        <f t="shared" si="16"/>
        <v>-16800.449999999957</v>
      </c>
      <c r="BZ112" s="17">
        <f t="shared" si="17"/>
        <v>-840.00999999999988</v>
      </c>
      <c r="CA112" s="17">
        <f t="shared" si="18"/>
        <v>-4157.9599999999828</v>
      </c>
      <c r="CB112" s="17">
        <f t="shared" si="19"/>
        <v>-21798.41999999994</v>
      </c>
    </row>
    <row r="113" spans="1:80" x14ac:dyDescent="0.25">
      <c r="A113" t="str">
        <f t="shared" si="22"/>
        <v>TCN.SH2</v>
      </c>
      <c r="B113" s="1" t="s">
        <v>33</v>
      </c>
      <c r="C113" s="1" t="s">
        <v>189</v>
      </c>
      <c r="D113" s="1" t="s">
        <v>189</v>
      </c>
      <c r="E113" s="17">
        <v>-2197.1200000001108</v>
      </c>
      <c r="F113" s="17">
        <v>-1035.6500000000233</v>
      </c>
      <c r="G113" s="17">
        <v>-1214.890000000014</v>
      </c>
      <c r="H113" s="17">
        <v>-650.84999999997672</v>
      </c>
      <c r="I113" s="17">
        <v>-525.27999999996973</v>
      </c>
      <c r="J113" s="17">
        <v>-1053.9000000000233</v>
      </c>
      <c r="K113" s="17">
        <v>-1492.640000000014</v>
      </c>
      <c r="L113" s="17">
        <v>-1459.6200000001118</v>
      </c>
      <c r="M113" s="17">
        <v>-3048.9300000001676</v>
      </c>
      <c r="N113" s="17">
        <v>-2301.4199999999255</v>
      </c>
      <c r="O113" s="17">
        <v>-1782.640000000014</v>
      </c>
      <c r="P113" s="17">
        <v>-1369.2300000000978</v>
      </c>
      <c r="Q113" s="20">
        <v>-109.85000000000002</v>
      </c>
      <c r="R113" s="20">
        <v>-51.78</v>
      </c>
      <c r="S113" s="20">
        <v>-60.75</v>
      </c>
      <c r="T113" s="20">
        <v>-32.549999999999955</v>
      </c>
      <c r="U113" s="20">
        <v>-26.259999999999991</v>
      </c>
      <c r="V113" s="20">
        <v>-52.700000000000045</v>
      </c>
      <c r="W113" s="20">
        <v>-74.629999999999654</v>
      </c>
      <c r="X113" s="20">
        <v>-72.979999999999563</v>
      </c>
      <c r="Y113" s="20">
        <v>-152.45000000000073</v>
      </c>
      <c r="Z113" s="20">
        <v>-115.06999999999971</v>
      </c>
      <c r="AA113" s="20">
        <v>-89.1299999999992</v>
      </c>
      <c r="AB113" s="20">
        <v>-68.460000000000036</v>
      </c>
      <c r="AC113" s="17">
        <v>-537.87999999999988</v>
      </c>
      <c r="AD113" s="17">
        <v>-251.12</v>
      </c>
      <c r="AE113" s="17">
        <v>-291.93000000000006</v>
      </c>
      <c r="AF113" s="17">
        <v>-154.88000000000011</v>
      </c>
      <c r="AG113" s="17">
        <v>-123.80999999999995</v>
      </c>
      <c r="AH113" s="17">
        <v>-245.96999999999935</v>
      </c>
      <c r="AI113" s="17">
        <v>-345</v>
      </c>
      <c r="AJ113" s="17">
        <v>-333.95999999999913</v>
      </c>
      <c r="AK113" s="17">
        <v>-690.5</v>
      </c>
      <c r="AL113" s="17">
        <v>-516.0199999999968</v>
      </c>
      <c r="AM113" s="17">
        <v>-395.56000000000495</v>
      </c>
      <c r="AN113" s="17">
        <v>-300.72999999999593</v>
      </c>
      <c r="AO113" s="20">
        <f t="shared" si="23"/>
        <v>-2844.8500000001104</v>
      </c>
      <c r="AP113" s="20">
        <f t="shared" si="20"/>
        <v>-1338.5500000000234</v>
      </c>
      <c r="AQ113" s="20">
        <f t="shared" si="20"/>
        <v>-1567.570000000014</v>
      </c>
      <c r="AR113" s="20">
        <f t="shared" si="20"/>
        <v>-838.27999999997678</v>
      </c>
      <c r="AS113" s="20">
        <f t="shared" si="20"/>
        <v>-675.34999999996967</v>
      </c>
      <c r="AT113" s="20">
        <f t="shared" si="20"/>
        <v>-1352.5700000000227</v>
      </c>
      <c r="AU113" s="20">
        <f t="shared" si="20"/>
        <v>-1912.2700000000136</v>
      </c>
      <c r="AV113" s="20">
        <f t="shared" si="20"/>
        <v>-1866.5600000001104</v>
      </c>
      <c r="AW113" s="20">
        <f t="shared" si="20"/>
        <v>-3891.8800000001684</v>
      </c>
      <c r="AX113" s="20">
        <f t="shared" ref="AP113:AZ126" si="25">N113+Z113+AL113</f>
        <v>-2932.509999999922</v>
      </c>
      <c r="AY113" s="20">
        <f t="shared" si="25"/>
        <v>-2267.3300000000181</v>
      </c>
      <c r="AZ113" s="20">
        <f t="shared" si="25"/>
        <v>-1738.4200000000938</v>
      </c>
      <c r="BA113" s="17">
        <v>-36.479999999999997</v>
      </c>
      <c r="BB113" s="17">
        <v>-17.190000000000001</v>
      </c>
      <c r="BC113" s="17">
        <v>-20.170000000000002</v>
      </c>
      <c r="BD113" s="17">
        <v>-10.81</v>
      </c>
      <c r="BE113" s="17">
        <v>-8.7200000000000006</v>
      </c>
      <c r="BF113" s="17">
        <v>-17.5</v>
      </c>
      <c r="BG113" s="17">
        <v>-24.78</v>
      </c>
      <c r="BH113" s="17">
        <v>-24.23</v>
      </c>
      <c r="BI113" s="17">
        <v>-50.62</v>
      </c>
      <c r="BJ113" s="17">
        <v>-38.21</v>
      </c>
      <c r="BK113" s="17">
        <v>-29.6</v>
      </c>
      <c r="BL113" s="17">
        <v>-22.73</v>
      </c>
      <c r="BM113" s="20">
        <f t="shared" si="24"/>
        <v>-2881.3300000001104</v>
      </c>
      <c r="BN113" s="20">
        <f t="shared" si="21"/>
        <v>-1355.7400000000234</v>
      </c>
      <c r="BO113" s="20">
        <f t="shared" si="21"/>
        <v>-1587.7400000000141</v>
      </c>
      <c r="BP113" s="20">
        <f t="shared" si="21"/>
        <v>-849.08999999997673</v>
      </c>
      <c r="BQ113" s="20">
        <f t="shared" si="21"/>
        <v>-684.0699999999697</v>
      </c>
      <c r="BR113" s="20">
        <f t="shared" si="21"/>
        <v>-1370.0700000000227</v>
      </c>
      <c r="BS113" s="20">
        <f t="shared" si="21"/>
        <v>-1937.0500000000136</v>
      </c>
      <c r="BT113" s="20">
        <f t="shared" si="21"/>
        <v>-1890.7900000001105</v>
      </c>
      <c r="BU113" s="20">
        <f t="shared" si="21"/>
        <v>-3942.5000000001683</v>
      </c>
      <c r="BV113" s="20">
        <f t="shared" ref="BN113:BX126" si="26">AX113+BJ113</f>
        <v>-2970.719999999922</v>
      </c>
      <c r="BW113" s="20">
        <f t="shared" si="26"/>
        <v>-2296.930000000018</v>
      </c>
      <c r="BX113" s="20">
        <f t="shared" si="26"/>
        <v>-1761.1500000000938</v>
      </c>
      <c r="BY113" s="17">
        <f t="shared" si="16"/>
        <v>-18132.170000000449</v>
      </c>
      <c r="BZ113" s="17">
        <f t="shared" si="17"/>
        <v>-906.60999999999888</v>
      </c>
      <c r="CA113" s="17">
        <f t="shared" si="18"/>
        <v>-4488.3999999999951</v>
      </c>
      <c r="CB113" s="17">
        <f t="shared" si="19"/>
        <v>-23527.18000000044</v>
      </c>
    </row>
    <row r="114" spans="1:80" x14ac:dyDescent="0.25">
      <c r="A114" t="str">
        <f t="shared" si="22"/>
        <v>SHEL.SHCG</v>
      </c>
      <c r="B114" s="1" t="s">
        <v>178</v>
      </c>
      <c r="C114" s="1" t="s">
        <v>191</v>
      </c>
      <c r="D114" s="1" t="s">
        <v>191</v>
      </c>
      <c r="E114" s="17">
        <v>-186.85999999999979</v>
      </c>
      <c r="F114" s="17">
        <v>-408.27000000000021</v>
      </c>
      <c r="G114" s="17">
        <v>-559.09000000000015</v>
      </c>
      <c r="H114" s="17">
        <v>-484.78000000000065</v>
      </c>
      <c r="I114" s="17">
        <v>-45.879999999999967</v>
      </c>
      <c r="J114" s="17">
        <v>0</v>
      </c>
      <c r="K114" s="17">
        <v>0</v>
      </c>
      <c r="L114" s="17">
        <v>-5.5900000000000034</v>
      </c>
      <c r="M114" s="17">
        <v>-9.999999999999995E-3</v>
      </c>
      <c r="N114" s="17">
        <v>-106.31000000000006</v>
      </c>
      <c r="O114" s="17">
        <v>-5.3599999999999994</v>
      </c>
      <c r="P114" s="17">
        <v>-2.0000000000000004E-2</v>
      </c>
      <c r="Q114" s="20">
        <v>-9.3500000000000014</v>
      </c>
      <c r="R114" s="20">
        <v>-20.409999999999997</v>
      </c>
      <c r="S114" s="20">
        <v>-27.950000000000017</v>
      </c>
      <c r="T114" s="20">
        <v>-24.239999999999995</v>
      </c>
      <c r="U114" s="20">
        <v>-2.3000000000000007</v>
      </c>
      <c r="V114" s="20">
        <v>0</v>
      </c>
      <c r="W114" s="20">
        <v>0</v>
      </c>
      <c r="X114" s="20">
        <v>-0.28000000000000003</v>
      </c>
      <c r="Y114" s="20">
        <v>0</v>
      </c>
      <c r="Z114" s="20">
        <v>-5.3100000000000005</v>
      </c>
      <c r="AA114" s="20">
        <v>-0.26999999999999996</v>
      </c>
      <c r="AB114" s="20">
        <v>0</v>
      </c>
      <c r="AC114" s="17">
        <v>-45.750000000000028</v>
      </c>
      <c r="AD114" s="17">
        <v>-98.999999999999943</v>
      </c>
      <c r="AE114" s="17">
        <v>-134.35000000000002</v>
      </c>
      <c r="AF114" s="17">
        <v>-115.36000000000001</v>
      </c>
      <c r="AG114" s="17">
        <v>-10.82</v>
      </c>
      <c r="AH114" s="17">
        <v>0</v>
      </c>
      <c r="AI114" s="17">
        <v>0</v>
      </c>
      <c r="AJ114" s="17">
        <v>-1.28</v>
      </c>
      <c r="AK114" s="17">
        <v>0</v>
      </c>
      <c r="AL114" s="17">
        <v>-23.84</v>
      </c>
      <c r="AM114" s="17">
        <v>-1.19</v>
      </c>
      <c r="AN114" s="17">
        <v>-0.01</v>
      </c>
      <c r="AO114" s="20">
        <f t="shared" si="23"/>
        <v>-241.95999999999981</v>
      </c>
      <c r="AP114" s="20">
        <f t="shared" si="25"/>
        <v>-527.68000000000006</v>
      </c>
      <c r="AQ114" s="20">
        <f t="shared" si="25"/>
        <v>-721.39000000000021</v>
      </c>
      <c r="AR114" s="20">
        <f t="shared" si="25"/>
        <v>-624.38000000000068</v>
      </c>
      <c r="AS114" s="20">
        <f t="shared" si="25"/>
        <v>-58.999999999999964</v>
      </c>
      <c r="AT114" s="20">
        <f t="shared" si="25"/>
        <v>0</v>
      </c>
      <c r="AU114" s="20">
        <f t="shared" si="25"/>
        <v>0</v>
      </c>
      <c r="AV114" s="20">
        <f t="shared" si="25"/>
        <v>-7.1500000000000039</v>
      </c>
      <c r="AW114" s="20">
        <f t="shared" si="25"/>
        <v>-9.999999999999995E-3</v>
      </c>
      <c r="AX114" s="20">
        <f t="shared" si="25"/>
        <v>-135.46000000000006</v>
      </c>
      <c r="AY114" s="20">
        <f t="shared" si="25"/>
        <v>-6.8199999999999985</v>
      </c>
      <c r="AZ114" s="20">
        <f t="shared" si="25"/>
        <v>-3.0000000000000006E-2</v>
      </c>
      <c r="BA114" s="17">
        <v>-3.1</v>
      </c>
      <c r="BB114" s="17">
        <v>-6.78</v>
      </c>
      <c r="BC114" s="17">
        <v>-9.2799999999999994</v>
      </c>
      <c r="BD114" s="17">
        <v>-8.0500000000000007</v>
      </c>
      <c r="BE114" s="17">
        <v>-0.76</v>
      </c>
      <c r="BF114" s="17">
        <v>0</v>
      </c>
      <c r="BG114" s="17">
        <v>0</v>
      </c>
      <c r="BH114" s="17">
        <v>-0.09</v>
      </c>
      <c r="BI114" s="17">
        <v>0</v>
      </c>
      <c r="BJ114" s="17">
        <v>-1.77</v>
      </c>
      <c r="BK114" s="17">
        <v>-0.09</v>
      </c>
      <c r="BL114" s="17">
        <v>0</v>
      </c>
      <c r="BM114" s="20">
        <f t="shared" si="24"/>
        <v>-245.0599999999998</v>
      </c>
      <c r="BN114" s="20">
        <f t="shared" si="26"/>
        <v>-534.46</v>
      </c>
      <c r="BO114" s="20">
        <f t="shared" si="26"/>
        <v>-730.67000000000019</v>
      </c>
      <c r="BP114" s="20">
        <f t="shared" si="26"/>
        <v>-632.43000000000063</v>
      </c>
      <c r="BQ114" s="20">
        <f t="shared" si="26"/>
        <v>-59.759999999999962</v>
      </c>
      <c r="BR114" s="20">
        <f t="shared" si="26"/>
        <v>0</v>
      </c>
      <c r="BS114" s="20">
        <f t="shared" si="26"/>
        <v>0</v>
      </c>
      <c r="BT114" s="20">
        <f t="shared" si="26"/>
        <v>-7.2400000000000038</v>
      </c>
      <c r="BU114" s="20">
        <f t="shared" si="26"/>
        <v>-9.999999999999995E-3</v>
      </c>
      <c r="BV114" s="20">
        <f t="shared" si="26"/>
        <v>-137.23000000000008</v>
      </c>
      <c r="BW114" s="20">
        <f t="shared" si="26"/>
        <v>-6.9099999999999984</v>
      </c>
      <c r="BX114" s="20">
        <f t="shared" si="26"/>
        <v>-3.0000000000000006E-2</v>
      </c>
      <c r="BY114" s="17">
        <f t="shared" si="16"/>
        <v>-1802.1700000000008</v>
      </c>
      <c r="BZ114" s="17">
        <f t="shared" si="17"/>
        <v>-90.110000000000014</v>
      </c>
      <c r="CA114" s="17">
        <f t="shared" si="18"/>
        <v>-461.51999999999987</v>
      </c>
      <c r="CB114" s="17">
        <f t="shared" si="19"/>
        <v>-2353.8000000000006</v>
      </c>
    </row>
    <row r="115" spans="1:80" x14ac:dyDescent="0.25">
      <c r="A115" t="str">
        <f t="shared" si="22"/>
        <v>NESI.BCHIMP</v>
      </c>
      <c r="B115" s="1" t="s">
        <v>194</v>
      </c>
      <c r="C115" s="1" t="s">
        <v>195</v>
      </c>
      <c r="D115" s="1" t="s">
        <v>21</v>
      </c>
      <c r="E115" s="17">
        <v>1091.4199999999983</v>
      </c>
      <c r="F115" s="17">
        <v>461.18000000000029</v>
      </c>
      <c r="G115" s="17">
        <v>663.09000000000378</v>
      </c>
      <c r="H115" s="17">
        <v>584.96000000000276</v>
      </c>
      <c r="I115" s="17">
        <v>420.13000000000102</v>
      </c>
      <c r="J115" s="17">
        <v>588.84999999999854</v>
      </c>
      <c r="K115" s="17">
        <v>1011.0699999999997</v>
      </c>
      <c r="L115" s="17">
        <v>398.44999999999891</v>
      </c>
      <c r="M115" s="17">
        <v>494.70999999999913</v>
      </c>
      <c r="N115" s="17">
        <v>970.63000000000466</v>
      </c>
      <c r="O115" s="17">
        <v>1166.6200000000026</v>
      </c>
      <c r="P115" s="17">
        <v>689.79000000000087</v>
      </c>
      <c r="Q115" s="20">
        <v>54.570000000000164</v>
      </c>
      <c r="R115" s="20">
        <v>23.049999999999955</v>
      </c>
      <c r="S115" s="20">
        <v>33.150000000000091</v>
      </c>
      <c r="T115" s="20">
        <v>29.25</v>
      </c>
      <c r="U115" s="20">
        <v>21.009999999999991</v>
      </c>
      <c r="V115" s="20">
        <v>29.440000000000055</v>
      </c>
      <c r="W115" s="20">
        <v>50.559999999999945</v>
      </c>
      <c r="X115" s="20">
        <v>19.920000000000016</v>
      </c>
      <c r="Y115" s="20">
        <v>24.730000000000018</v>
      </c>
      <c r="Z115" s="20">
        <v>48.529999999999973</v>
      </c>
      <c r="AA115" s="20">
        <v>58.329999999999927</v>
      </c>
      <c r="AB115" s="20">
        <v>34.490000000000009</v>
      </c>
      <c r="AC115" s="17">
        <v>267.19000000000051</v>
      </c>
      <c r="AD115" s="17">
        <v>111.81999999999971</v>
      </c>
      <c r="AE115" s="17">
        <v>159.34000000000015</v>
      </c>
      <c r="AF115" s="17">
        <v>139.19999999999982</v>
      </c>
      <c r="AG115" s="17">
        <v>99.030000000000655</v>
      </c>
      <c r="AH115" s="17">
        <v>137.43000000000029</v>
      </c>
      <c r="AI115" s="17">
        <v>233.69000000000051</v>
      </c>
      <c r="AJ115" s="17">
        <v>91.170000000000073</v>
      </c>
      <c r="AK115" s="17">
        <v>112.03999999999996</v>
      </c>
      <c r="AL115" s="17">
        <v>217.63000000000011</v>
      </c>
      <c r="AM115" s="17">
        <v>258.86999999999989</v>
      </c>
      <c r="AN115" s="17">
        <v>151.5</v>
      </c>
      <c r="AO115" s="20">
        <f t="shared" si="23"/>
        <v>1413.1799999999989</v>
      </c>
      <c r="AP115" s="20">
        <f t="shared" si="25"/>
        <v>596.04999999999995</v>
      </c>
      <c r="AQ115" s="20">
        <f t="shared" si="25"/>
        <v>855.58000000000402</v>
      </c>
      <c r="AR115" s="20">
        <f t="shared" si="25"/>
        <v>753.41000000000258</v>
      </c>
      <c r="AS115" s="20">
        <f t="shared" si="25"/>
        <v>540.17000000000166</v>
      </c>
      <c r="AT115" s="20">
        <f t="shared" si="25"/>
        <v>755.71999999999889</v>
      </c>
      <c r="AU115" s="20">
        <f t="shared" si="25"/>
        <v>1295.3200000000002</v>
      </c>
      <c r="AV115" s="20">
        <f t="shared" si="25"/>
        <v>509.539999999999</v>
      </c>
      <c r="AW115" s="20">
        <f t="shared" si="25"/>
        <v>631.47999999999911</v>
      </c>
      <c r="AX115" s="20">
        <f t="shared" si="25"/>
        <v>1236.7900000000047</v>
      </c>
      <c r="AY115" s="20">
        <f t="shared" si="25"/>
        <v>1483.8200000000024</v>
      </c>
      <c r="AZ115" s="20">
        <f t="shared" si="25"/>
        <v>875.78000000000088</v>
      </c>
      <c r="BA115" s="17">
        <v>18.12</v>
      </c>
      <c r="BB115" s="17">
        <v>7.66</v>
      </c>
      <c r="BC115" s="17">
        <v>11.01</v>
      </c>
      <c r="BD115" s="17">
        <v>9.7100000000000009</v>
      </c>
      <c r="BE115" s="17">
        <v>6.98</v>
      </c>
      <c r="BF115" s="17">
        <v>9.7799999999999994</v>
      </c>
      <c r="BG115" s="17">
        <v>16.79</v>
      </c>
      <c r="BH115" s="17">
        <v>6.62</v>
      </c>
      <c r="BI115" s="17">
        <v>8.2100000000000009</v>
      </c>
      <c r="BJ115" s="17">
        <v>16.12</v>
      </c>
      <c r="BK115" s="17">
        <v>19.37</v>
      </c>
      <c r="BL115" s="17">
        <v>11.45</v>
      </c>
      <c r="BM115" s="20">
        <f t="shared" si="24"/>
        <v>1431.2999999999988</v>
      </c>
      <c r="BN115" s="20">
        <f t="shared" si="26"/>
        <v>603.70999999999992</v>
      </c>
      <c r="BO115" s="20">
        <f t="shared" si="26"/>
        <v>866.59000000000401</v>
      </c>
      <c r="BP115" s="20">
        <f t="shared" si="26"/>
        <v>763.12000000000262</v>
      </c>
      <c r="BQ115" s="20">
        <f t="shared" si="26"/>
        <v>547.15000000000168</v>
      </c>
      <c r="BR115" s="20">
        <f t="shared" si="26"/>
        <v>765.49999999999886</v>
      </c>
      <c r="BS115" s="20">
        <f t="shared" si="26"/>
        <v>1312.1100000000001</v>
      </c>
      <c r="BT115" s="20">
        <f t="shared" si="26"/>
        <v>516.15999999999894</v>
      </c>
      <c r="BU115" s="20">
        <f t="shared" si="26"/>
        <v>639.68999999999915</v>
      </c>
      <c r="BV115" s="20">
        <f t="shared" si="26"/>
        <v>1252.9100000000046</v>
      </c>
      <c r="BW115" s="20">
        <f t="shared" si="26"/>
        <v>1503.1900000000023</v>
      </c>
      <c r="BX115" s="20">
        <f t="shared" si="26"/>
        <v>887.23000000000093</v>
      </c>
      <c r="BY115" s="17">
        <f t="shared" si="16"/>
        <v>8540.9000000000106</v>
      </c>
      <c r="BZ115" s="17">
        <f t="shared" si="17"/>
        <v>427.03000000000014</v>
      </c>
      <c r="CA115" s="17">
        <f t="shared" si="18"/>
        <v>2120.7300000000014</v>
      </c>
      <c r="CB115" s="17">
        <f t="shared" si="19"/>
        <v>11088.660000000014</v>
      </c>
    </row>
    <row r="116" spans="1:80" x14ac:dyDescent="0.25">
      <c r="A116" t="str">
        <f t="shared" si="22"/>
        <v>TAU.SPR</v>
      </c>
      <c r="B116" s="1" t="s">
        <v>31</v>
      </c>
      <c r="C116" s="1" t="s">
        <v>196</v>
      </c>
      <c r="D116" s="1" t="s">
        <v>196</v>
      </c>
      <c r="E116" s="17">
        <v>407.31999999999971</v>
      </c>
      <c r="F116" s="17">
        <v>156.29999999999927</v>
      </c>
      <c r="G116" s="17">
        <v>195.16000000000076</v>
      </c>
      <c r="H116" s="17">
        <v>145.65999999999985</v>
      </c>
      <c r="I116" s="17">
        <v>108.35000000000036</v>
      </c>
      <c r="J116" s="17">
        <v>276.5099999999984</v>
      </c>
      <c r="K116" s="17">
        <v>753.24000000000524</v>
      </c>
      <c r="L116" s="17">
        <v>417.70999999999913</v>
      </c>
      <c r="M116" s="17">
        <v>490.5</v>
      </c>
      <c r="N116" s="17">
        <v>231.28999999999905</v>
      </c>
      <c r="O116" s="17">
        <v>334.87000000000262</v>
      </c>
      <c r="P116" s="17">
        <v>236.88999999999942</v>
      </c>
      <c r="Q116" s="20">
        <v>20.370000000000005</v>
      </c>
      <c r="R116" s="20">
        <v>7.8100000000000023</v>
      </c>
      <c r="S116" s="20">
        <v>9.7599999999999909</v>
      </c>
      <c r="T116" s="20">
        <v>7.2800000000000011</v>
      </c>
      <c r="U116" s="20">
        <v>5.4200000000000159</v>
      </c>
      <c r="V116" s="20">
        <v>13.829999999999984</v>
      </c>
      <c r="W116" s="20">
        <v>37.659999999999968</v>
      </c>
      <c r="X116" s="20">
        <v>20.8900000000001</v>
      </c>
      <c r="Y116" s="20">
        <v>24.519999999999982</v>
      </c>
      <c r="Z116" s="20">
        <v>11.569999999999993</v>
      </c>
      <c r="AA116" s="20">
        <v>16.740000000000009</v>
      </c>
      <c r="AB116" s="20">
        <v>11.840000000000003</v>
      </c>
      <c r="AC116" s="17">
        <v>99.710000000000036</v>
      </c>
      <c r="AD116" s="17">
        <v>37.900000000000091</v>
      </c>
      <c r="AE116" s="17">
        <v>46.889999999999873</v>
      </c>
      <c r="AF116" s="17">
        <v>34.669999999999959</v>
      </c>
      <c r="AG116" s="17">
        <v>25.540000000000077</v>
      </c>
      <c r="AH116" s="17">
        <v>64.529999999999973</v>
      </c>
      <c r="AI116" s="17">
        <v>174.09000000000015</v>
      </c>
      <c r="AJ116" s="17">
        <v>95.569999999999709</v>
      </c>
      <c r="AK116" s="17">
        <v>111.08000000000038</v>
      </c>
      <c r="AL116" s="17">
        <v>51.860000000000014</v>
      </c>
      <c r="AM116" s="17">
        <v>74.299999999999955</v>
      </c>
      <c r="AN116" s="17">
        <v>52.029999999999973</v>
      </c>
      <c r="AO116" s="20">
        <f t="shared" si="23"/>
        <v>527.39999999999975</v>
      </c>
      <c r="AP116" s="20">
        <f t="shared" si="25"/>
        <v>202.00999999999937</v>
      </c>
      <c r="AQ116" s="20">
        <f t="shared" si="25"/>
        <v>251.81000000000063</v>
      </c>
      <c r="AR116" s="20">
        <f t="shared" si="25"/>
        <v>187.60999999999981</v>
      </c>
      <c r="AS116" s="20">
        <f t="shared" si="25"/>
        <v>139.31000000000046</v>
      </c>
      <c r="AT116" s="20">
        <f t="shared" si="25"/>
        <v>354.86999999999836</v>
      </c>
      <c r="AU116" s="20">
        <f t="shared" si="25"/>
        <v>964.99000000000535</v>
      </c>
      <c r="AV116" s="20">
        <f t="shared" si="25"/>
        <v>534.16999999999894</v>
      </c>
      <c r="AW116" s="20">
        <f t="shared" si="25"/>
        <v>626.10000000000036</v>
      </c>
      <c r="AX116" s="20">
        <f t="shared" si="25"/>
        <v>294.71999999999906</v>
      </c>
      <c r="AY116" s="20">
        <f t="shared" si="25"/>
        <v>425.91000000000258</v>
      </c>
      <c r="AZ116" s="20">
        <f t="shared" si="25"/>
        <v>300.75999999999942</v>
      </c>
      <c r="BA116" s="17">
        <v>6.76</v>
      </c>
      <c r="BB116" s="17">
        <v>2.6</v>
      </c>
      <c r="BC116" s="17">
        <v>3.24</v>
      </c>
      <c r="BD116" s="17">
        <v>2.42</v>
      </c>
      <c r="BE116" s="17">
        <v>1.8</v>
      </c>
      <c r="BF116" s="17">
        <v>4.59</v>
      </c>
      <c r="BG116" s="17">
        <v>12.51</v>
      </c>
      <c r="BH116" s="17">
        <v>6.94</v>
      </c>
      <c r="BI116" s="17">
        <v>8.14</v>
      </c>
      <c r="BJ116" s="17">
        <v>3.84</v>
      </c>
      <c r="BK116" s="17">
        <v>5.56</v>
      </c>
      <c r="BL116" s="17">
        <v>3.93</v>
      </c>
      <c r="BM116" s="20">
        <f t="shared" si="24"/>
        <v>534.15999999999974</v>
      </c>
      <c r="BN116" s="20">
        <f t="shared" si="26"/>
        <v>204.60999999999936</v>
      </c>
      <c r="BO116" s="20">
        <f t="shared" si="26"/>
        <v>255.05000000000064</v>
      </c>
      <c r="BP116" s="20">
        <f t="shared" si="26"/>
        <v>190.0299999999998</v>
      </c>
      <c r="BQ116" s="20">
        <f t="shared" si="26"/>
        <v>141.11000000000047</v>
      </c>
      <c r="BR116" s="20">
        <f t="shared" si="26"/>
        <v>359.45999999999833</v>
      </c>
      <c r="BS116" s="20">
        <f t="shared" si="26"/>
        <v>977.50000000000534</v>
      </c>
      <c r="BT116" s="20">
        <f t="shared" si="26"/>
        <v>541.10999999999899</v>
      </c>
      <c r="BU116" s="20">
        <f t="shared" si="26"/>
        <v>634.24000000000035</v>
      </c>
      <c r="BV116" s="20">
        <f t="shared" si="26"/>
        <v>298.55999999999904</v>
      </c>
      <c r="BW116" s="20">
        <f t="shared" si="26"/>
        <v>431.47000000000259</v>
      </c>
      <c r="BX116" s="20">
        <f t="shared" si="26"/>
        <v>304.68999999999943</v>
      </c>
      <c r="BY116" s="17">
        <f t="shared" si="16"/>
        <v>3753.8000000000038</v>
      </c>
      <c r="BZ116" s="17">
        <f t="shared" si="17"/>
        <v>187.69000000000005</v>
      </c>
      <c r="CA116" s="17">
        <f t="shared" si="18"/>
        <v>930.50000000000011</v>
      </c>
      <c r="CB116" s="17">
        <f t="shared" si="19"/>
        <v>4871.9900000000043</v>
      </c>
    </row>
    <row r="117" spans="1:80" x14ac:dyDescent="0.25">
      <c r="A117" t="str">
        <f t="shared" si="22"/>
        <v>NESI.SPCIMP</v>
      </c>
      <c r="B117" s="1" t="s">
        <v>194</v>
      </c>
      <c r="C117" s="1" t="s">
        <v>197</v>
      </c>
      <c r="D117" s="1" t="s">
        <v>73</v>
      </c>
      <c r="E117" s="17">
        <v>0</v>
      </c>
      <c r="F117" s="17">
        <v>0</v>
      </c>
      <c r="G117" s="17">
        <v>0</v>
      </c>
      <c r="H117" s="17">
        <v>0</v>
      </c>
      <c r="I117" s="17">
        <v>0</v>
      </c>
      <c r="J117" s="17">
        <v>0</v>
      </c>
      <c r="K117" s="17">
        <v>0</v>
      </c>
      <c r="L117" s="17">
        <v>0</v>
      </c>
      <c r="M117" s="17">
        <v>0</v>
      </c>
      <c r="N117" s="17">
        <v>0</v>
      </c>
      <c r="O117" s="17">
        <v>0</v>
      </c>
      <c r="P117" s="17">
        <v>0</v>
      </c>
      <c r="Q117" s="20">
        <v>0</v>
      </c>
      <c r="R117" s="20">
        <v>0</v>
      </c>
      <c r="S117" s="20">
        <v>0</v>
      </c>
      <c r="T117" s="20">
        <v>0</v>
      </c>
      <c r="U117" s="20">
        <v>0</v>
      </c>
      <c r="V117" s="20">
        <v>0</v>
      </c>
      <c r="W117" s="20">
        <v>0</v>
      </c>
      <c r="X117" s="20">
        <v>0</v>
      </c>
      <c r="Y117" s="20">
        <v>0</v>
      </c>
      <c r="Z117" s="20">
        <v>0</v>
      </c>
      <c r="AA117" s="20">
        <v>0</v>
      </c>
      <c r="AB117" s="20">
        <v>0</v>
      </c>
      <c r="AC117" s="17">
        <v>0</v>
      </c>
      <c r="AD117" s="17">
        <v>0</v>
      </c>
      <c r="AE117" s="17">
        <v>0</v>
      </c>
      <c r="AF117" s="17">
        <v>0</v>
      </c>
      <c r="AG117" s="17">
        <v>0</v>
      </c>
      <c r="AH117" s="17">
        <v>0</v>
      </c>
      <c r="AI117" s="17">
        <v>0</v>
      </c>
      <c r="AJ117" s="17">
        <v>0</v>
      </c>
      <c r="AK117" s="17">
        <v>0</v>
      </c>
      <c r="AL117" s="17">
        <v>0</v>
      </c>
      <c r="AM117" s="17">
        <v>0</v>
      </c>
      <c r="AN117" s="17">
        <v>0</v>
      </c>
      <c r="AO117" s="20">
        <f t="shared" si="23"/>
        <v>0</v>
      </c>
      <c r="AP117" s="20">
        <f t="shared" si="25"/>
        <v>0</v>
      </c>
      <c r="AQ117" s="20">
        <f t="shared" si="25"/>
        <v>0</v>
      </c>
      <c r="AR117" s="20">
        <f t="shared" si="25"/>
        <v>0</v>
      </c>
      <c r="AS117" s="20">
        <f t="shared" si="25"/>
        <v>0</v>
      </c>
      <c r="AT117" s="20">
        <f t="shared" si="25"/>
        <v>0</v>
      </c>
      <c r="AU117" s="20">
        <f t="shared" si="25"/>
        <v>0</v>
      </c>
      <c r="AV117" s="20">
        <f t="shared" si="25"/>
        <v>0</v>
      </c>
      <c r="AW117" s="20">
        <f t="shared" si="25"/>
        <v>0</v>
      </c>
      <c r="AX117" s="20">
        <f t="shared" si="25"/>
        <v>0</v>
      </c>
      <c r="AY117" s="20">
        <f t="shared" si="25"/>
        <v>0</v>
      </c>
      <c r="AZ117" s="20">
        <f t="shared" si="25"/>
        <v>0</v>
      </c>
      <c r="BA117" s="17">
        <v>0</v>
      </c>
      <c r="BB117" s="17">
        <v>0</v>
      </c>
      <c r="BC117" s="17">
        <v>0</v>
      </c>
      <c r="BD117" s="17">
        <v>0</v>
      </c>
      <c r="BE117" s="17">
        <v>0</v>
      </c>
      <c r="BF117" s="17">
        <v>0</v>
      </c>
      <c r="BG117" s="17">
        <v>0</v>
      </c>
      <c r="BH117" s="17">
        <v>0</v>
      </c>
      <c r="BI117" s="17">
        <v>0</v>
      </c>
      <c r="BJ117" s="17">
        <v>0</v>
      </c>
      <c r="BK117" s="17">
        <v>0</v>
      </c>
      <c r="BL117" s="17">
        <v>0</v>
      </c>
      <c r="BM117" s="20">
        <f t="shared" si="24"/>
        <v>0</v>
      </c>
      <c r="BN117" s="20">
        <f t="shared" si="26"/>
        <v>0</v>
      </c>
      <c r="BO117" s="20">
        <f t="shared" si="26"/>
        <v>0</v>
      </c>
      <c r="BP117" s="20">
        <f t="shared" si="26"/>
        <v>0</v>
      </c>
      <c r="BQ117" s="20">
        <f t="shared" si="26"/>
        <v>0</v>
      </c>
      <c r="BR117" s="20">
        <f t="shared" si="26"/>
        <v>0</v>
      </c>
      <c r="BS117" s="20">
        <f t="shared" si="26"/>
        <v>0</v>
      </c>
      <c r="BT117" s="20">
        <f t="shared" si="26"/>
        <v>0</v>
      </c>
      <c r="BU117" s="20">
        <f t="shared" si="26"/>
        <v>0</v>
      </c>
      <c r="BV117" s="20">
        <f t="shared" si="26"/>
        <v>0</v>
      </c>
      <c r="BW117" s="20">
        <f t="shared" si="26"/>
        <v>0</v>
      </c>
      <c r="BX117" s="20">
        <f t="shared" si="26"/>
        <v>0</v>
      </c>
      <c r="BY117" s="17">
        <f t="shared" si="16"/>
        <v>0</v>
      </c>
      <c r="BZ117" s="17">
        <f t="shared" si="17"/>
        <v>0</v>
      </c>
      <c r="CA117" s="17">
        <f t="shared" si="18"/>
        <v>0</v>
      </c>
      <c r="CB117" s="17">
        <f t="shared" si="19"/>
        <v>0</v>
      </c>
    </row>
    <row r="118" spans="1:80" x14ac:dyDescent="0.25">
      <c r="A118" t="str">
        <f t="shared" si="22"/>
        <v>NESI.SPCEXP</v>
      </c>
      <c r="B118" s="1" t="s">
        <v>194</v>
      </c>
      <c r="C118" s="1" t="s">
        <v>199</v>
      </c>
      <c r="D118" s="1" t="s">
        <v>74</v>
      </c>
      <c r="E118" s="17">
        <v>0</v>
      </c>
      <c r="F118" s="17">
        <v>0</v>
      </c>
      <c r="G118" s="17">
        <v>0</v>
      </c>
      <c r="H118" s="17">
        <v>0</v>
      </c>
      <c r="I118" s="17">
        <v>0</v>
      </c>
      <c r="J118" s="17">
        <v>0</v>
      </c>
      <c r="K118" s="17">
        <v>0</v>
      </c>
      <c r="L118" s="17">
        <v>0</v>
      </c>
      <c r="M118" s="17">
        <v>0</v>
      </c>
      <c r="N118" s="17">
        <v>0</v>
      </c>
      <c r="O118" s="17">
        <v>0</v>
      </c>
      <c r="P118" s="17">
        <v>0</v>
      </c>
      <c r="Q118" s="20">
        <v>0</v>
      </c>
      <c r="R118" s="20">
        <v>0</v>
      </c>
      <c r="S118" s="20">
        <v>0</v>
      </c>
      <c r="T118" s="20">
        <v>0</v>
      </c>
      <c r="U118" s="20">
        <v>0</v>
      </c>
      <c r="V118" s="20">
        <v>0</v>
      </c>
      <c r="W118" s="20">
        <v>0</v>
      </c>
      <c r="X118" s="20">
        <v>0</v>
      </c>
      <c r="Y118" s="20">
        <v>0</v>
      </c>
      <c r="Z118" s="20">
        <v>0</v>
      </c>
      <c r="AA118" s="20">
        <v>0</v>
      </c>
      <c r="AB118" s="20">
        <v>0</v>
      </c>
      <c r="AC118" s="17">
        <v>0</v>
      </c>
      <c r="AD118" s="17">
        <v>0</v>
      </c>
      <c r="AE118" s="17">
        <v>0</v>
      </c>
      <c r="AF118" s="17">
        <v>0</v>
      </c>
      <c r="AG118" s="17">
        <v>0</v>
      </c>
      <c r="AH118" s="17">
        <v>0</v>
      </c>
      <c r="AI118" s="17">
        <v>0</v>
      </c>
      <c r="AJ118" s="17">
        <v>0</v>
      </c>
      <c r="AK118" s="17">
        <v>0</v>
      </c>
      <c r="AL118" s="17">
        <v>0</v>
      </c>
      <c r="AM118" s="17">
        <v>0</v>
      </c>
      <c r="AN118" s="17">
        <v>0</v>
      </c>
      <c r="AO118" s="20">
        <f t="shared" si="23"/>
        <v>0</v>
      </c>
      <c r="AP118" s="20">
        <f t="shared" si="25"/>
        <v>0</v>
      </c>
      <c r="AQ118" s="20">
        <f t="shared" si="25"/>
        <v>0</v>
      </c>
      <c r="AR118" s="20">
        <f t="shared" si="25"/>
        <v>0</v>
      </c>
      <c r="AS118" s="20">
        <f t="shared" si="25"/>
        <v>0</v>
      </c>
      <c r="AT118" s="20">
        <f t="shared" si="25"/>
        <v>0</v>
      </c>
      <c r="AU118" s="20">
        <f t="shared" si="25"/>
        <v>0</v>
      </c>
      <c r="AV118" s="20">
        <f t="shared" si="25"/>
        <v>0</v>
      </c>
      <c r="AW118" s="20">
        <f t="shared" si="25"/>
        <v>0</v>
      </c>
      <c r="AX118" s="20">
        <f t="shared" si="25"/>
        <v>0</v>
      </c>
      <c r="AY118" s="20">
        <f t="shared" si="25"/>
        <v>0</v>
      </c>
      <c r="AZ118" s="20">
        <f t="shared" si="25"/>
        <v>0</v>
      </c>
      <c r="BA118" s="17">
        <v>0</v>
      </c>
      <c r="BB118" s="17">
        <v>0</v>
      </c>
      <c r="BC118" s="17">
        <v>0</v>
      </c>
      <c r="BD118" s="17">
        <v>0</v>
      </c>
      <c r="BE118" s="17">
        <v>0</v>
      </c>
      <c r="BF118" s="17">
        <v>0</v>
      </c>
      <c r="BG118" s="17">
        <v>0</v>
      </c>
      <c r="BH118" s="17">
        <v>0</v>
      </c>
      <c r="BI118" s="17">
        <v>0</v>
      </c>
      <c r="BJ118" s="17">
        <v>0</v>
      </c>
      <c r="BK118" s="17">
        <v>0</v>
      </c>
      <c r="BL118" s="17">
        <v>0</v>
      </c>
      <c r="BM118" s="20">
        <f t="shared" si="24"/>
        <v>0</v>
      </c>
      <c r="BN118" s="20">
        <f t="shared" si="26"/>
        <v>0</v>
      </c>
      <c r="BO118" s="20">
        <f t="shared" si="26"/>
        <v>0</v>
      </c>
      <c r="BP118" s="20">
        <f t="shared" si="26"/>
        <v>0</v>
      </c>
      <c r="BQ118" s="20">
        <f t="shared" si="26"/>
        <v>0</v>
      </c>
      <c r="BR118" s="20">
        <f t="shared" si="26"/>
        <v>0</v>
      </c>
      <c r="BS118" s="20">
        <f t="shared" si="26"/>
        <v>0</v>
      </c>
      <c r="BT118" s="20">
        <f t="shared" si="26"/>
        <v>0</v>
      </c>
      <c r="BU118" s="20">
        <f t="shared" si="26"/>
        <v>0</v>
      </c>
      <c r="BV118" s="20">
        <f t="shared" si="26"/>
        <v>0</v>
      </c>
      <c r="BW118" s="20">
        <f t="shared" si="26"/>
        <v>0</v>
      </c>
      <c r="BX118" s="20">
        <f t="shared" si="26"/>
        <v>0</v>
      </c>
      <c r="BY118" s="17">
        <f t="shared" si="16"/>
        <v>0</v>
      </c>
      <c r="BZ118" s="17">
        <f t="shared" si="17"/>
        <v>0</v>
      </c>
      <c r="CA118" s="17">
        <f t="shared" si="18"/>
        <v>0</v>
      </c>
      <c r="CB118" s="17">
        <f t="shared" si="19"/>
        <v>0</v>
      </c>
    </row>
    <row r="119" spans="1:80" x14ac:dyDescent="0.25">
      <c r="A119" t="str">
        <f t="shared" si="22"/>
        <v>EEC.TAB1</v>
      </c>
      <c r="B119" s="1" t="s">
        <v>24</v>
      </c>
      <c r="C119" s="1" t="s">
        <v>200</v>
      </c>
      <c r="D119" s="1" t="s">
        <v>200</v>
      </c>
      <c r="E119" s="17">
        <v>-1375.8400000000001</v>
      </c>
      <c r="F119" s="17">
        <v>-620.13999999999942</v>
      </c>
      <c r="G119" s="17">
        <v>-1008.8799999999992</v>
      </c>
      <c r="H119" s="17">
        <v>-554.21999999999935</v>
      </c>
      <c r="I119" s="17">
        <v>-323.57000000000016</v>
      </c>
      <c r="J119" s="17">
        <v>-507.78000000000065</v>
      </c>
      <c r="K119" s="17">
        <v>-218.02999999999975</v>
      </c>
      <c r="L119" s="17">
        <v>-487.13000000000011</v>
      </c>
      <c r="M119" s="17">
        <v>-686.07999999999993</v>
      </c>
      <c r="N119" s="17">
        <v>-1538.4500000000007</v>
      </c>
      <c r="O119" s="17">
        <v>-1103.5900000000001</v>
      </c>
      <c r="P119" s="17">
        <v>-834.26000000000022</v>
      </c>
      <c r="Q119" s="20">
        <v>-68.789999999999964</v>
      </c>
      <c r="R119" s="20">
        <v>-31.009999999999991</v>
      </c>
      <c r="S119" s="20">
        <v>-50.449999999999932</v>
      </c>
      <c r="T119" s="20">
        <v>-27.720000000000027</v>
      </c>
      <c r="U119" s="20">
        <v>-16.180000000000007</v>
      </c>
      <c r="V119" s="20">
        <v>-25.379999999999995</v>
      </c>
      <c r="W119" s="20">
        <v>-10.909999999999997</v>
      </c>
      <c r="X119" s="20">
        <v>-24.35</v>
      </c>
      <c r="Y119" s="20">
        <v>-34.309999999999995</v>
      </c>
      <c r="Z119" s="20">
        <v>-76.92</v>
      </c>
      <c r="AA119" s="20">
        <v>-55.18</v>
      </c>
      <c r="AB119" s="20">
        <v>-41.720000000000006</v>
      </c>
      <c r="AC119" s="17">
        <v>-336.81999999999971</v>
      </c>
      <c r="AD119" s="17">
        <v>-150.36999999999989</v>
      </c>
      <c r="AE119" s="17">
        <v>-242.44000000000005</v>
      </c>
      <c r="AF119" s="17">
        <v>-131.88000000000011</v>
      </c>
      <c r="AG119" s="17">
        <v>-76.269999999999982</v>
      </c>
      <c r="AH119" s="17">
        <v>-118.5100000000001</v>
      </c>
      <c r="AI119" s="17">
        <v>-50.389999999999986</v>
      </c>
      <c r="AJ119" s="17">
        <v>-111.46000000000001</v>
      </c>
      <c r="AK119" s="17">
        <v>-155.38</v>
      </c>
      <c r="AL119" s="17">
        <v>-344.95</v>
      </c>
      <c r="AM119" s="17">
        <v>-244.88</v>
      </c>
      <c r="AN119" s="17">
        <v>-183.23</v>
      </c>
      <c r="AO119" s="20">
        <f t="shared" si="23"/>
        <v>-1781.4499999999998</v>
      </c>
      <c r="AP119" s="20">
        <f t="shared" si="25"/>
        <v>-801.5199999999993</v>
      </c>
      <c r="AQ119" s="20">
        <f t="shared" si="25"/>
        <v>-1301.7699999999991</v>
      </c>
      <c r="AR119" s="20">
        <f t="shared" si="25"/>
        <v>-713.81999999999948</v>
      </c>
      <c r="AS119" s="20">
        <f t="shared" si="25"/>
        <v>-416.02000000000015</v>
      </c>
      <c r="AT119" s="20">
        <f t="shared" si="25"/>
        <v>-651.67000000000075</v>
      </c>
      <c r="AU119" s="20">
        <f t="shared" si="25"/>
        <v>-279.3299999999997</v>
      </c>
      <c r="AV119" s="20">
        <f t="shared" si="25"/>
        <v>-622.94000000000017</v>
      </c>
      <c r="AW119" s="20">
        <f t="shared" si="25"/>
        <v>-875.76999999999987</v>
      </c>
      <c r="AX119" s="20">
        <f t="shared" si="25"/>
        <v>-1960.3200000000008</v>
      </c>
      <c r="AY119" s="20">
        <f t="shared" si="25"/>
        <v>-1403.65</v>
      </c>
      <c r="AZ119" s="20">
        <f t="shared" si="25"/>
        <v>-1059.2100000000003</v>
      </c>
      <c r="BA119" s="17">
        <v>-22.84</v>
      </c>
      <c r="BB119" s="17">
        <v>-10.3</v>
      </c>
      <c r="BC119" s="17">
        <v>-16.75</v>
      </c>
      <c r="BD119" s="17">
        <v>-9.1999999999999993</v>
      </c>
      <c r="BE119" s="17">
        <v>-5.37</v>
      </c>
      <c r="BF119" s="17">
        <v>-8.43</v>
      </c>
      <c r="BG119" s="17">
        <v>-3.62</v>
      </c>
      <c r="BH119" s="17">
        <v>-8.09</v>
      </c>
      <c r="BI119" s="17">
        <v>-11.39</v>
      </c>
      <c r="BJ119" s="17">
        <v>-25.54</v>
      </c>
      <c r="BK119" s="17">
        <v>-18.32</v>
      </c>
      <c r="BL119" s="17">
        <v>-13.85</v>
      </c>
      <c r="BM119" s="20">
        <f t="shared" si="24"/>
        <v>-1804.2899999999997</v>
      </c>
      <c r="BN119" s="20">
        <f t="shared" si="26"/>
        <v>-811.81999999999925</v>
      </c>
      <c r="BO119" s="20">
        <f t="shared" si="26"/>
        <v>-1318.5199999999991</v>
      </c>
      <c r="BP119" s="20">
        <f t="shared" si="26"/>
        <v>-723.01999999999953</v>
      </c>
      <c r="BQ119" s="20">
        <f t="shared" si="26"/>
        <v>-421.39000000000016</v>
      </c>
      <c r="BR119" s="20">
        <f t="shared" si="26"/>
        <v>-660.1000000000007</v>
      </c>
      <c r="BS119" s="20">
        <f t="shared" si="26"/>
        <v>-282.9499999999997</v>
      </c>
      <c r="BT119" s="20">
        <f t="shared" si="26"/>
        <v>-631.0300000000002</v>
      </c>
      <c r="BU119" s="20">
        <f t="shared" si="26"/>
        <v>-887.15999999999985</v>
      </c>
      <c r="BV119" s="20">
        <f t="shared" si="26"/>
        <v>-1985.8600000000008</v>
      </c>
      <c r="BW119" s="20">
        <f t="shared" si="26"/>
        <v>-1421.97</v>
      </c>
      <c r="BX119" s="20">
        <f t="shared" si="26"/>
        <v>-1073.0600000000002</v>
      </c>
      <c r="BY119" s="17">
        <f t="shared" si="16"/>
        <v>-9257.9699999999993</v>
      </c>
      <c r="BZ119" s="17">
        <f t="shared" si="17"/>
        <v>-462.91999999999996</v>
      </c>
      <c r="CA119" s="17">
        <f t="shared" si="18"/>
        <v>-2300.2799999999997</v>
      </c>
      <c r="CB119" s="17">
        <f t="shared" si="19"/>
        <v>-12021.169999999998</v>
      </c>
    </row>
    <row r="120" spans="1:80" x14ac:dyDescent="0.25">
      <c r="A120" t="str">
        <f t="shared" si="22"/>
        <v>CHD.TAY1</v>
      </c>
      <c r="B120" s="1" t="s">
        <v>229</v>
      </c>
      <c r="C120" s="1" t="s">
        <v>202</v>
      </c>
      <c r="D120" s="1" t="s">
        <v>202</v>
      </c>
      <c r="E120" s="17">
        <v>0</v>
      </c>
      <c r="F120" s="17">
        <v>0</v>
      </c>
      <c r="G120" s="17">
        <v>0</v>
      </c>
      <c r="H120" s="17">
        <v>-7.4499999999999886</v>
      </c>
      <c r="I120" s="17">
        <v>-66.610000000000127</v>
      </c>
      <c r="J120" s="17">
        <v>-103.64999999999964</v>
      </c>
      <c r="K120" s="17">
        <v>-169.68000000000029</v>
      </c>
      <c r="L120" s="17">
        <v>-86.039999999999964</v>
      </c>
      <c r="M120" s="17">
        <v>-274.57000000000153</v>
      </c>
      <c r="N120" s="17">
        <v>-27.269999999999982</v>
      </c>
      <c r="O120" s="17">
        <v>0</v>
      </c>
      <c r="P120" s="17">
        <v>0</v>
      </c>
      <c r="Q120" s="20">
        <v>0</v>
      </c>
      <c r="R120" s="20">
        <v>0</v>
      </c>
      <c r="S120" s="20">
        <v>0</v>
      </c>
      <c r="T120" s="20">
        <v>-0.37</v>
      </c>
      <c r="U120" s="20">
        <v>-3.33</v>
      </c>
      <c r="V120" s="20">
        <v>-5.18</v>
      </c>
      <c r="W120" s="20">
        <v>-8.48</v>
      </c>
      <c r="X120" s="20">
        <v>-4.3000000000000114</v>
      </c>
      <c r="Y120" s="20">
        <v>-13.720000000000027</v>
      </c>
      <c r="Z120" s="20">
        <v>-1.3599999999999994</v>
      </c>
      <c r="AA120" s="20">
        <v>0</v>
      </c>
      <c r="AB120" s="20">
        <v>0</v>
      </c>
      <c r="AC120" s="17">
        <v>0</v>
      </c>
      <c r="AD120" s="17">
        <v>0</v>
      </c>
      <c r="AE120" s="17">
        <v>0</v>
      </c>
      <c r="AF120" s="17">
        <v>-1.7800000000000002</v>
      </c>
      <c r="AG120" s="17">
        <v>-15.699999999999996</v>
      </c>
      <c r="AH120" s="17">
        <v>-24.189999999999998</v>
      </c>
      <c r="AI120" s="17">
        <v>-39.209999999999994</v>
      </c>
      <c r="AJ120" s="17">
        <v>-19.689999999999941</v>
      </c>
      <c r="AK120" s="17">
        <v>-62.180000000000291</v>
      </c>
      <c r="AL120" s="17">
        <v>-6.1200000000000045</v>
      </c>
      <c r="AM120" s="17">
        <v>0</v>
      </c>
      <c r="AN120" s="17">
        <v>0</v>
      </c>
      <c r="AO120" s="20">
        <f t="shared" si="23"/>
        <v>0</v>
      </c>
      <c r="AP120" s="20">
        <f t="shared" si="25"/>
        <v>0</v>
      </c>
      <c r="AQ120" s="20">
        <f t="shared" si="25"/>
        <v>0</v>
      </c>
      <c r="AR120" s="20">
        <f t="shared" si="25"/>
        <v>-9.599999999999989</v>
      </c>
      <c r="AS120" s="20">
        <f t="shared" si="25"/>
        <v>-85.640000000000128</v>
      </c>
      <c r="AT120" s="20">
        <f t="shared" si="25"/>
        <v>-133.01999999999964</v>
      </c>
      <c r="AU120" s="20">
        <f t="shared" si="25"/>
        <v>-217.37000000000029</v>
      </c>
      <c r="AV120" s="20">
        <f t="shared" si="25"/>
        <v>-110.02999999999992</v>
      </c>
      <c r="AW120" s="20">
        <f t="shared" si="25"/>
        <v>-350.47000000000185</v>
      </c>
      <c r="AX120" s="20">
        <f t="shared" si="25"/>
        <v>-34.749999999999986</v>
      </c>
      <c r="AY120" s="20">
        <f t="shared" si="25"/>
        <v>0</v>
      </c>
      <c r="AZ120" s="20">
        <f t="shared" si="25"/>
        <v>0</v>
      </c>
      <c r="BA120" s="17">
        <v>0</v>
      </c>
      <c r="BB120" s="17">
        <v>0</v>
      </c>
      <c r="BC120" s="17">
        <v>0</v>
      </c>
      <c r="BD120" s="17">
        <v>-0.12</v>
      </c>
      <c r="BE120" s="17">
        <v>-1.1100000000000001</v>
      </c>
      <c r="BF120" s="17">
        <v>-1.72</v>
      </c>
      <c r="BG120" s="17">
        <v>-2.82</v>
      </c>
      <c r="BH120" s="17">
        <v>-1.43</v>
      </c>
      <c r="BI120" s="17">
        <v>-4.5599999999999996</v>
      </c>
      <c r="BJ120" s="17">
        <v>-0.45</v>
      </c>
      <c r="BK120" s="17">
        <v>0</v>
      </c>
      <c r="BL120" s="17">
        <v>0</v>
      </c>
      <c r="BM120" s="20">
        <f t="shared" si="24"/>
        <v>0</v>
      </c>
      <c r="BN120" s="20">
        <f t="shared" si="26"/>
        <v>0</v>
      </c>
      <c r="BO120" s="20">
        <f t="shared" si="26"/>
        <v>0</v>
      </c>
      <c r="BP120" s="20">
        <f t="shared" si="26"/>
        <v>-9.7199999999999882</v>
      </c>
      <c r="BQ120" s="20">
        <f t="shared" si="26"/>
        <v>-86.750000000000128</v>
      </c>
      <c r="BR120" s="20">
        <f t="shared" si="26"/>
        <v>-134.73999999999964</v>
      </c>
      <c r="BS120" s="20">
        <f t="shared" si="26"/>
        <v>-220.19000000000028</v>
      </c>
      <c r="BT120" s="20">
        <f t="shared" si="26"/>
        <v>-111.45999999999992</v>
      </c>
      <c r="BU120" s="20">
        <f t="shared" si="26"/>
        <v>-355.03000000000185</v>
      </c>
      <c r="BV120" s="20">
        <f t="shared" si="26"/>
        <v>-35.199999999999989</v>
      </c>
      <c r="BW120" s="20">
        <f t="shared" si="26"/>
        <v>0</v>
      </c>
      <c r="BX120" s="20">
        <f t="shared" si="26"/>
        <v>0</v>
      </c>
      <c r="BY120" s="17">
        <f t="shared" si="16"/>
        <v>-735.27000000000157</v>
      </c>
      <c r="BZ120" s="17">
        <f t="shared" si="17"/>
        <v>-36.740000000000038</v>
      </c>
      <c r="CA120" s="17">
        <f t="shared" si="18"/>
        <v>-181.08000000000024</v>
      </c>
      <c r="CB120" s="17">
        <f t="shared" si="19"/>
        <v>-953.09000000000174</v>
      </c>
    </row>
    <row r="121" spans="1:80" x14ac:dyDescent="0.25">
      <c r="A121" t="str">
        <f t="shared" si="22"/>
        <v>TCN.TC01</v>
      </c>
      <c r="B121" s="1" t="s">
        <v>33</v>
      </c>
      <c r="C121" s="1" t="s">
        <v>203</v>
      </c>
      <c r="D121" s="1" t="s">
        <v>203</v>
      </c>
      <c r="E121" s="17">
        <v>0</v>
      </c>
      <c r="F121" s="17">
        <v>0</v>
      </c>
      <c r="G121" s="17">
        <v>0</v>
      </c>
      <c r="H121" s="17">
        <v>0</v>
      </c>
      <c r="I121" s="17">
        <v>0</v>
      </c>
      <c r="J121" s="17">
        <v>0</v>
      </c>
      <c r="K121" s="17">
        <v>0</v>
      </c>
      <c r="L121" s="17">
        <v>0</v>
      </c>
      <c r="M121" s="17">
        <v>0</v>
      </c>
      <c r="N121" s="17">
        <v>0</v>
      </c>
      <c r="O121" s="17">
        <v>0</v>
      </c>
      <c r="P121" s="17">
        <v>0</v>
      </c>
      <c r="Q121" s="20">
        <v>0</v>
      </c>
      <c r="R121" s="20">
        <v>0</v>
      </c>
      <c r="S121" s="20">
        <v>0</v>
      </c>
      <c r="T121" s="20">
        <v>0</v>
      </c>
      <c r="U121" s="20">
        <v>0</v>
      </c>
      <c r="V121" s="20">
        <v>0</v>
      </c>
      <c r="W121" s="20">
        <v>0</v>
      </c>
      <c r="X121" s="20">
        <v>0</v>
      </c>
      <c r="Y121" s="20">
        <v>0</v>
      </c>
      <c r="Z121" s="20">
        <v>0</v>
      </c>
      <c r="AA121" s="20">
        <v>0</v>
      </c>
      <c r="AB121" s="20">
        <v>0</v>
      </c>
      <c r="AC121" s="17">
        <v>0</v>
      </c>
      <c r="AD121" s="17">
        <v>0</v>
      </c>
      <c r="AE121" s="17">
        <v>0</v>
      </c>
      <c r="AF121" s="17">
        <v>0</v>
      </c>
      <c r="AG121" s="17">
        <v>0</v>
      </c>
      <c r="AH121" s="17">
        <v>0</v>
      </c>
      <c r="AI121" s="17">
        <v>0</v>
      </c>
      <c r="AJ121" s="17">
        <v>0</v>
      </c>
      <c r="AK121" s="17">
        <v>0</v>
      </c>
      <c r="AL121" s="17">
        <v>0</v>
      </c>
      <c r="AM121" s="17">
        <v>0</v>
      </c>
      <c r="AN121" s="17">
        <v>0</v>
      </c>
      <c r="AO121" s="20">
        <f t="shared" si="23"/>
        <v>0</v>
      </c>
      <c r="AP121" s="20">
        <f t="shared" si="25"/>
        <v>0</v>
      </c>
      <c r="AQ121" s="20">
        <f t="shared" si="25"/>
        <v>0</v>
      </c>
      <c r="AR121" s="20">
        <f t="shared" si="25"/>
        <v>0</v>
      </c>
      <c r="AS121" s="20">
        <f t="shared" si="25"/>
        <v>0</v>
      </c>
      <c r="AT121" s="20">
        <f t="shared" si="25"/>
        <v>0</v>
      </c>
      <c r="AU121" s="20">
        <f t="shared" si="25"/>
        <v>0</v>
      </c>
      <c r="AV121" s="20">
        <f t="shared" si="25"/>
        <v>0</v>
      </c>
      <c r="AW121" s="20">
        <f t="shared" si="25"/>
        <v>0</v>
      </c>
      <c r="AX121" s="20">
        <f t="shared" si="25"/>
        <v>0</v>
      </c>
      <c r="AY121" s="20">
        <f t="shared" si="25"/>
        <v>0</v>
      </c>
      <c r="AZ121" s="20">
        <f t="shared" si="25"/>
        <v>0</v>
      </c>
      <c r="BA121" s="17">
        <v>0</v>
      </c>
      <c r="BB121" s="17">
        <v>0</v>
      </c>
      <c r="BC121" s="17">
        <v>0</v>
      </c>
      <c r="BD121" s="17">
        <v>0</v>
      </c>
      <c r="BE121" s="17">
        <v>0</v>
      </c>
      <c r="BF121" s="17">
        <v>0</v>
      </c>
      <c r="BG121" s="17">
        <v>0</v>
      </c>
      <c r="BH121" s="17">
        <v>0</v>
      </c>
      <c r="BI121" s="17">
        <v>0</v>
      </c>
      <c r="BJ121" s="17">
        <v>0</v>
      </c>
      <c r="BK121" s="17">
        <v>0</v>
      </c>
      <c r="BL121" s="17">
        <v>0</v>
      </c>
      <c r="BM121" s="20">
        <f t="shared" si="24"/>
        <v>0</v>
      </c>
      <c r="BN121" s="20">
        <f t="shared" si="26"/>
        <v>0</v>
      </c>
      <c r="BO121" s="20">
        <f t="shared" si="26"/>
        <v>0</v>
      </c>
      <c r="BP121" s="20">
        <f t="shared" si="26"/>
        <v>0</v>
      </c>
      <c r="BQ121" s="20">
        <f t="shared" si="26"/>
        <v>0</v>
      </c>
      <c r="BR121" s="20">
        <f t="shared" si="26"/>
        <v>0</v>
      </c>
      <c r="BS121" s="20">
        <f t="shared" si="26"/>
        <v>0</v>
      </c>
      <c r="BT121" s="20">
        <f t="shared" si="26"/>
        <v>0</v>
      </c>
      <c r="BU121" s="20">
        <f t="shared" si="26"/>
        <v>0</v>
      </c>
      <c r="BV121" s="20">
        <f t="shared" si="26"/>
        <v>0</v>
      </c>
      <c r="BW121" s="20">
        <f t="shared" si="26"/>
        <v>0</v>
      </c>
      <c r="BX121" s="20">
        <f t="shared" si="26"/>
        <v>0</v>
      </c>
      <c r="BY121" s="17">
        <f t="shared" si="16"/>
        <v>0</v>
      </c>
      <c r="BZ121" s="17">
        <f t="shared" si="17"/>
        <v>0</v>
      </c>
      <c r="CA121" s="17">
        <f t="shared" si="18"/>
        <v>0</v>
      </c>
      <c r="CB121" s="17">
        <f t="shared" si="19"/>
        <v>0</v>
      </c>
    </row>
    <row r="122" spans="1:80" x14ac:dyDescent="0.25">
      <c r="A122" t="str">
        <f t="shared" si="22"/>
        <v>TCN.TC02</v>
      </c>
      <c r="B122" s="1" t="s">
        <v>33</v>
      </c>
      <c r="C122" s="1" t="s">
        <v>204</v>
      </c>
      <c r="D122" s="1" t="s">
        <v>204</v>
      </c>
      <c r="E122" s="17">
        <v>-475.90000000000146</v>
      </c>
      <c r="F122" s="17">
        <v>-186.63000000000102</v>
      </c>
      <c r="G122" s="17">
        <v>-257.56000000000131</v>
      </c>
      <c r="H122" s="17">
        <v>-189.25</v>
      </c>
      <c r="I122" s="17">
        <v>-98.670000000000073</v>
      </c>
      <c r="J122" s="17">
        <v>-177.8799999999992</v>
      </c>
      <c r="K122" s="17">
        <v>-213.54000000000065</v>
      </c>
      <c r="L122" s="17">
        <v>-186.68999999999869</v>
      </c>
      <c r="M122" s="17">
        <v>-557.18999999999505</v>
      </c>
      <c r="N122" s="17">
        <v>-390.61000000000058</v>
      </c>
      <c r="O122" s="17">
        <v>-347.31999999999971</v>
      </c>
      <c r="P122" s="17">
        <v>-255.61999999999898</v>
      </c>
      <c r="Q122" s="20">
        <v>-23.8</v>
      </c>
      <c r="R122" s="20">
        <v>-9.34</v>
      </c>
      <c r="S122" s="20">
        <v>-12.88</v>
      </c>
      <c r="T122" s="20">
        <v>-9.4699999999999989</v>
      </c>
      <c r="U122" s="20">
        <v>-4.93</v>
      </c>
      <c r="V122" s="20">
        <v>-8.9000000000000057</v>
      </c>
      <c r="W122" s="20">
        <v>-10.679999999999993</v>
      </c>
      <c r="X122" s="20">
        <v>-9.3400000000000318</v>
      </c>
      <c r="Y122" s="20">
        <v>-27.8599999999999</v>
      </c>
      <c r="Z122" s="20">
        <v>-19.529999999999973</v>
      </c>
      <c r="AA122" s="20">
        <v>-17.370000000000005</v>
      </c>
      <c r="AB122" s="20">
        <v>-12.78000000000003</v>
      </c>
      <c r="AC122" s="17">
        <v>-116.5</v>
      </c>
      <c r="AD122" s="17">
        <v>-45.26</v>
      </c>
      <c r="AE122" s="17">
        <v>-61.89</v>
      </c>
      <c r="AF122" s="17">
        <v>-45.039999999999964</v>
      </c>
      <c r="AG122" s="17">
        <v>-23.259999999999991</v>
      </c>
      <c r="AH122" s="17">
        <v>-41.509999999999991</v>
      </c>
      <c r="AI122" s="17">
        <v>-49.349999999999966</v>
      </c>
      <c r="AJ122" s="17">
        <v>-42.720000000000027</v>
      </c>
      <c r="AK122" s="17">
        <v>-126.19000000000051</v>
      </c>
      <c r="AL122" s="17">
        <v>-87.589999999999691</v>
      </c>
      <c r="AM122" s="17">
        <v>-77.070000000000164</v>
      </c>
      <c r="AN122" s="17">
        <v>-56.1400000000001</v>
      </c>
      <c r="AO122" s="20">
        <f t="shared" si="23"/>
        <v>-616.20000000000141</v>
      </c>
      <c r="AP122" s="20">
        <f t="shared" si="25"/>
        <v>-241.23000000000101</v>
      </c>
      <c r="AQ122" s="20">
        <f t="shared" si="25"/>
        <v>-332.33000000000129</v>
      </c>
      <c r="AR122" s="20">
        <f t="shared" si="25"/>
        <v>-243.75999999999996</v>
      </c>
      <c r="AS122" s="20">
        <f t="shared" si="25"/>
        <v>-126.86000000000007</v>
      </c>
      <c r="AT122" s="20">
        <f t="shared" si="25"/>
        <v>-228.2899999999992</v>
      </c>
      <c r="AU122" s="20">
        <f t="shared" si="25"/>
        <v>-273.57000000000062</v>
      </c>
      <c r="AV122" s="20">
        <f t="shared" si="25"/>
        <v>-238.74999999999875</v>
      </c>
      <c r="AW122" s="20">
        <f t="shared" si="25"/>
        <v>-711.23999999999546</v>
      </c>
      <c r="AX122" s="20">
        <f t="shared" si="25"/>
        <v>-497.73000000000025</v>
      </c>
      <c r="AY122" s="20">
        <f t="shared" si="25"/>
        <v>-441.75999999999988</v>
      </c>
      <c r="AZ122" s="20">
        <f t="shared" si="25"/>
        <v>-324.53999999999911</v>
      </c>
      <c r="BA122" s="17">
        <v>-7.9</v>
      </c>
      <c r="BB122" s="17">
        <v>-3.1</v>
      </c>
      <c r="BC122" s="17">
        <v>-4.28</v>
      </c>
      <c r="BD122" s="17">
        <v>-3.14</v>
      </c>
      <c r="BE122" s="17">
        <v>-1.64</v>
      </c>
      <c r="BF122" s="17">
        <v>-2.95</v>
      </c>
      <c r="BG122" s="17">
        <v>-3.55</v>
      </c>
      <c r="BH122" s="17">
        <v>-3.1</v>
      </c>
      <c r="BI122" s="17">
        <v>-9.25</v>
      </c>
      <c r="BJ122" s="17">
        <v>-6.49</v>
      </c>
      <c r="BK122" s="17">
        <v>-5.77</v>
      </c>
      <c r="BL122" s="17">
        <v>-4.24</v>
      </c>
      <c r="BM122" s="20">
        <f t="shared" si="24"/>
        <v>-624.10000000000139</v>
      </c>
      <c r="BN122" s="20">
        <f t="shared" si="26"/>
        <v>-244.33000000000101</v>
      </c>
      <c r="BO122" s="20">
        <f t="shared" si="26"/>
        <v>-336.61000000000126</v>
      </c>
      <c r="BP122" s="20">
        <f t="shared" si="26"/>
        <v>-246.89999999999995</v>
      </c>
      <c r="BQ122" s="20">
        <f t="shared" si="26"/>
        <v>-128.50000000000006</v>
      </c>
      <c r="BR122" s="20">
        <f t="shared" si="26"/>
        <v>-231.23999999999918</v>
      </c>
      <c r="BS122" s="20">
        <f t="shared" si="26"/>
        <v>-277.12000000000063</v>
      </c>
      <c r="BT122" s="20">
        <f t="shared" si="26"/>
        <v>-241.84999999999874</v>
      </c>
      <c r="BU122" s="20">
        <f t="shared" si="26"/>
        <v>-720.48999999999546</v>
      </c>
      <c r="BV122" s="20">
        <f t="shared" si="26"/>
        <v>-504.22000000000025</v>
      </c>
      <c r="BW122" s="20">
        <f t="shared" si="26"/>
        <v>-447.52999999999986</v>
      </c>
      <c r="BX122" s="20">
        <f t="shared" si="26"/>
        <v>-328.77999999999912</v>
      </c>
      <c r="BY122" s="17">
        <f t="shared" si="16"/>
        <v>-3336.8599999999969</v>
      </c>
      <c r="BZ122" s="17">
        <f t="shared" si="17"/>
        <v>-166.87999999999994</v>
      </c>
      <c r="CA122" s="17">
        <f t="shared" si="18"/>
        <v>-827.9300000000004</v>
      </c>
      <c r="CB122" s="17">
        <f t="shared" si="19"/>
        <v>-4331.6699999999964</v>
      </c>
    </row>
    <row r="123" spans="1:80" x14ac:dyDescent="0.25">
      <c r="A123" t="str">
        <f t="shared" si="22"/>
        <v>TEN.BCHIMP</v>
      </c>
      <c r="B123" s="1" t="s">
        <v>205</v>
      </c>
      <c r="C123" s="1" t="s">
        <v>206</v>
      </c>
      <c r="D123" s="1" t="s">
        <v>21</v>
      </c>
      <c r="E123" s="17">
        <v>4.25</v>
      </c>
      <c r="F123" s="17">
        <v>0</v>
      </c>
      <c r="G123" s="17">
        <v>9.6399999999999864</v>
      </c>
      <c r="H123" s="17">
        <v>1.0599999999999952</v>
      </c>
      <c r="I123" s="17">
        <v>0</v>
      </c>
      <c r="J123" s="17">
        <v>0</v>
      </c>
      <c r="K123" s="17">
        <v>0</v>
      </c>
      <c r="L123" s="17">
        <v>0</v>
      </c>
      <c r="M123" s="17">
        <v>0</v>
      </c>
      <c r="N123" s="17">
        <v>0.77999999999999758</v>
      </c>
      <c r="O123" s="17">
        <v>0</v>
      </c>
      <c r="P123" s="17">
        <v>5.160000000000025</v>
      </c>
      <c r="Q123" s="20">
        <v>0.21999999999999886</v>
      </c>
      <c r="R123" s="20">
        <v>0</v>
      </c>
      <c r="S123" s="20">
        <v>0.48000000000000043</v>
      </c>
      <c r="T123" s="20">
        <v>6.0000000000000053E-2</v>
      </c>
      <c r="U123" s="20">
        <v>0</v>
      </c>
      <c r="V123" s="20">
        <v>0</v>
      </c>
      <c r="W123" s="20">
        <v>0</v>
      </c>
      <c r="X123" s="20">
        <v>0</v>
      </c>
      <c r="Y123" s="20">
        <v>0</v>
      </c>
      <c r="Z123" s="20">
        <v>4.0000000000000036E-2</v>
      </c>
      <c r="AA123" s="20">
        <v>0</v>
      </c>
      <c r="AB123" s="20">
        <v>0.25999999999999979</v>
      </c>
      <c r="AC123" s="17">
        <v>1.0399999999999991</v>
      </c>
      <c r="AD123" s="17">
        <v>0</v>
      </c>
      <c r="AE123" s="17">
        <v>2.3199999999999932</v>
      </c>
      <c r="AF123" s="17">
        <v>0.26000000000000156</v>
      </c>
      <c r="AG123" s="17">
        <v>0</v>
      </c>
      <c r="AH123" s="17">
        <v>0</v>
      </c>
      <c r="AI123" s="17">
        <v>0</v>
      </c>
      <c r="AJ123" s="17">
        <v>0</v>
      </c>
      <c r="AK123" s="17">
        <v>0</v>
      </c>
      <c r="AL123" s="17">
        <v>0.16999999999999993</v>
      </c>
      <c r="AM123" s="17">
        <v>0</v>
      </c>
      <c r="AN123" s="17">
        <v>1.129999999999999</v>
      </c>
      <c r="AO123" s="20">
        <f t="shared" si="23"/>
        <v>5.509999999999998</v>
      </c>
      <c r="AP123" s="20">
        <f t="shared" si="25"/>
        <v>0</v>
      </c>
      <c r="AQ123" s="20">
        <f t="shared" si="25"/>
        <v>12.43999999999998</v>
      </c>
      <c r="AR123" s="20">
        <f t="shared" si="25"/>
        <v>1.3799999999999968</v>
      </c>
      <c r="AS123" s="20">
        <f t="shared" si="25"/>
        <v>0</v>
      </c>
      <c r="AT123" s="20">
        <f t="shared" si="25"/>
        <v>0</v>
      </c>
      <c r="AU123" s="20">
        <f t="shared" si="25"/>
        <v>0</v>
      </c>
      <c r="AV123" s="20">
        <f t="shared" si="25"/>
        <v>0</v>
      </c>
      <c r="AW123" s="20">
        <f t="shared" si="25"/>
        <v>0</v>
      </c>
      <c r="AX123" s="20">
        <f t="shared" si="25"/>
        <v>0.98999999999999755</v>
      </c>
      <c r="AY123" s="20">
        <f t="shared" si="25"/>
        <v>0</v>
      </c>
      <c r="AZ123" s="20">
        <f t="shared" si="25"/>
        <v>6.5500000000000238</v>
      </c>
      <c r="BA123" s="17">
        <v>7.0000000000000007E-2</v>
      </c>
      <c r="BB123" s="17">
        <v>0</v>
      </c>
      <c r="BC123" s="17">
        <v>0.16</v>
      </c>
      <c r="BD123" s="17">
        <v>0.02</v>
      </c>
      <c r="BE123" s="17">
        <v>0</v>
      </c>
      <c r="BF123" s="17">
        <v>0</v>
      </c>
      <c r="BG123" s="17">
        <v>0</v>
      </c>
      <c r="BH123" s="17">
        <v>0</v>
      </c>
      <c r="BI123" s="17">
        <v>0</v>
      </c>
      <c r="BJ123" s="17">
        <v>0.01</v>
      </c>
      <c r="BK123" s="17">
        <v>0</v>
      </c>
      <c r="BL123" s="17">
        <v>0.09</v>
      </c>
      <c r="BM123" s="20">
        <f t="shared" si="24"/>
        <v>5.5799999999999983</v>
      </c>
      <c r="BN123" s="20">
        <f t="shared" si="26"/>
        <v>0</v>
      </c>
      <c r="BO123" s="20">
        <f t="shared" si="26"/>
        <v>12.59999999999998</v>
      </c>
      <c r="BP123" s="20">
        <f t="shared" si="26"/>
        <v>1.3999999999999968</v>
      </c>
      <c r="BQ123" s="20">
        <f t="shared" si="26"/>
        <v>0</v>
      </c>
      <c r="BR123" s="20">
        <f t="shared" si="26"/>
        <v>0</v>
      </c>
      <c r="BS123" s="20">
        <f t="shared" si="26"/>
        <v>0</v>
      </c>
      <c r="BT123" s="20">
        <f t="shared" si="26"/>
        <v>0</v>
      </c>
      <c r="BU123" s="20">
        <f t="shared" si="26"/>
        <v>0</v>
      </c>
      <c r="BV123" s="20">
        <f t="shared" si="26"/>
        <v>0.99999999999999756</v>
      </c>
      <c r="BW123" s="20">
        <f t="shared" si="26"/>
        <v>0</v>
      </c>
      <c r="BX123" s="20">
        <f t="shared" si="26"/>
        <v>6.6400000000000237</v>
      </c>
      <c r="BY123" s="17">
        <f t="shared" si="16"/>
        <v>20.890000000000004</v>
      </c>
      <c r="BZ123" s="17">
        <f t="shared" si="17"/>
        <v>1.0599999999999992</v>
      </c>
      <c r="CA123" s="17">
        <f t="shared" si="18"/>
        <v>5.2699999999999925</v>
      </c>
      <c r="CB123" s="17">
        <f t="shared" si="19"/>
        <v>27.22</v>
      </c>
    </row>
    <row r="124" spans="1:80" x14ac:dyDescent="0.25">
      <c r="A124" t="str">
        <f t="shared" si="22"/>
        <v>TEN.BCHEXP</v>
      </c>
      <c r="B124" s="1" t="s">
        <v>205</v>
      </c>
      <c r="C124" s="1" t="s">
        <v>207</v>
      </c>
      <c r="D124" s="1" t="s">
        <v>28</v>
      </c>
      <c r="E124" s="17">
        <v>0</v>
      </c>
      <c r="F124" s="17">
        <v>0</v>
      </c>
      <c r="G124" s="17">
        <v>0</v>
      </c>
      <c r="H124" s="17">
        <v>0</v>
      </c>
      <c r="I124" s="17">
        <v>0</v>
      </c>
      <c r="J124" s="17">
        <v>0</v>
      </c>
      <c r="K124" s="17">
        <v>0</v>
      </c>
      <c r="L124" s="17">
        <v>0</v>
      </c>
      <c r="M124" s="17">
        <v>0</v>
      </c>
      <c r="N124" s="17">
        <v>0</v>
      </c>
      <c r="O124" s="17">
        <v>0</v>
      </c>
      <c r="P124" s="17">
        <v>0</v>
      </c>
      <c r="Q124" s="20">
        <v>0</v>
      </c>
      <c r="R124" s="20">
        <v>0</v>
      </c>
      <c r="S124" s="20">
        <v>0</v>
      </c>
      <c r="T124" s="20">
        <v>0</v>
      </c>
      <c r="U124" s="20">
        <v>0</v>
      </c>
      <c r="V124" s="20">
        <v>0</v>
      </c>
      <c r="W124" s="20">
        <v>0</v>
      </c>
      <c r="X124" s="20">
        <v>0</v>
      </c>
      <c r="Y124" s="20">
        <v>0</v>
      </c>
      <c r="Z124" s="20">
        <v>0</v>
      </c>
      <c r="AA124" s="20">
        <v>0</v>
      </c>
      <c r="AB124" s="20">
        <v>0</v>
      </c>
      <c r="AC124" s="17">
        <v>0</v>
      </c>
      <c r="AD124" s="17">
        <v>0</v>
      </c>
      <c r="AE124" s="17">
        <v>0</v>
      </c>
      <c r="AF124" s="17">
        <v>0</v>
      </c>
      <c r="AG124" s="17">
        <v>0</v>
      </c>
      <c r="AH124" s="17">
        <v>0</v>
      </c>
      <c r="AI124" s="17">
        <v>0</v>
      </c>
      <c r="AJ124" s="17">
        <v>0</v>
      </c>
      <c r="AK124" s="17">
        <v>0</v>
      </c>
      <c r="AL124" s="17">
        <v>0</v>
      </c>
      <c r="AM124" s="17">
        <v>0</v>
      </c>
      <c r="AN124" s="17">
        <v>0</v>
      </c>
      <c r="AO124" s="20">
        <f t="shared" si="23"/>
        <v>0</v>
      </c>
      <c r="AP124" s="20">
        <f t="shared" si="25"/>
        <v>0</v>
      </c>
      <c r="AQ124" s="20">
        <f t="shared" si="25"/>
        <v>0</v>
      </c>
      <c r="AR124" s="20">
        <f t="shared" si="25"/>
        <v>0</v>
      </c>
      <c r="AS124" s="20">
        <f t="shared" si="25"/>
        <v>0</v>
      </c>
      <c r="AT124" s="20">
        <f t="shared" si="25"/>
        <v>0</v>
      </c>
      <c r="AU124" s="20">
        <f t="shared" si="25"/>
        <v>0</v>
      </c>
      <c r="AV124" s="20">
        <f t="shared" si="25"/>
        <v>0</v>
      </c>
      <c r="AW124" s="20">
        <f t="shared" si="25"/>
        <v>0</v>
      </c>
      <c r="AX124" s="20">
        <f t="shared" si="25"/>
        <v>0</v>
      </c>
      <c r="AY124" s="20">
        <f t="shared" si="25"/>
        <v>0</v>
      </c>
      <c r="AZ124" s="20">
        <f t="shared" si="25"/>
        <v>0</v>
      </c>
      <c r="BA124" s="17">
        <v>0</v>
      </c>
      <c r="BB124" s="17">
        <v>0</v>
      </c>
      <c r="BC124" s="17">
        <v>0</v>
      </c>
      <c r="BD124" s="17">
        <v>0</v>
      </c>
      <c r="BE124" s="17">
        <v>0</v>
      </c>
      <c r="BF124" s="17">
        <v>0</v>
      </c>
      <c r="BG124" s="17">
        <v>0</v>
      </c>
      <c r="BH124" s="17">
        <v>0</v>
      </c>
      <c r="BI124" s="17">
        <v>0</v>
      </c>
      <c r="BJ124" s="17">
        <v>0</v>
      </c>
      <c r="BK124" s="17">
        <v>0</v>
      </c>
      <c r="BL124" s="17">
        <v>0</v>
      </c>
      <c r="BM124" s="20">
        <f t="shared" si="24"/>
        <v>0</v>
      </c>
      <c r="BN124" s="20">
        <f t="shared" si="26"/>
        <v>0</v>
      </c>
      <c r="BO124" s="20">
        <f t="shared" si="26"/>
        <v>0</v>
      </c>
      <c r="BP124" s="20">
        <f t="shared" si="26"/>
        <v>0</v>
      </c>
      <c r="BQ124" s="20">
        <f t="shared" si="26"/>
        <v>0</v>
      </c>
      <c r="BR124" s="20">
        <f t="shared" si="26"/>
        <v>0</v>
      </c>
      <c r="BS124" s="20">
        <f t="shared" si="26"/>
        <v>0</v>
      </c>
      <c r="BT124" s="20">
        <f t="shared" si="26"/>
        <v>0</v>
      </c>
      <c r="BU124" s="20">
        <f t="shared" si="26"/>
        <v>0</v>
      </c>
      <c r="BV124" s="20">
        <f t="shared" si="26"/>
        <v>0</v>
      </c>
      <c r="BW124" s="20">
        <f t="shared" si="26"/>
        <v>0</v>
      </c>
      <c r="BX124" s="20">
        <f t="shared" si="26"/>
        <v>0</v>
      </c>
      <c r="BY124" s="17">
        <f t="shared" si="16"/>
        <v>0</v>
      </c>
      <c r="BZ124" s="17">
        <f t="shared" si="17"/>
        <v>0</v>
      </c>
      <c r="CA124" s="17">
        <f t="shared" si="18"/>
        <v>0</v>
      </c>
      <c r="CB124" s="17">
        <f t="shared" si="19"/>
        <v>0</v>
      </c>
    </row>
    <row r="125" spans="1:80" x14ac:dyDescent="0.25">
      <c r="A125" t="str">
        <f t="shared" si="22"/>
        <v>TEN.SPCEXP</v>
      </c>
      <c r="B125" s="1" t="s">
        <v>205</v>
      </c>
      <c r="C125" s="1" t="s">
        <v>829</v>
      </c>
      <c r="D125" s="1" t="s">
        <v>74</v>
      </c>
      <c r="E125" s="17">
        <v>0</v>
      </c>
      <c r="F125" s="17">
        <v>0</v>
      </c>
      <c r="G125" s="17">
        <v>0</v>
      </c>
      <c r="H125" s="17">
        <v>0</v>
      </c>
      <c r="I125" s="17">
        <v>0</v>
      </c>
      <c r="J125" s="17">
        <v>0</v>
      </c>
      <c r="K125" s="17">
        <v>0</v>
      </c>
      <c r="L125" s="17">
        <v>0</v>
      </c>
      <c r="M125" s="17">
        <v>0</v>
      </c>
      <c r="N125" s="17">
        <v>0</v>
      </c>
      <c r="O125" s="17">
        <v>0</v>
      </c>
      <c r="P125" s="17">
        <v>0</v>
      </c>
      <c r="Q125" s="20">
        <v>0</v>
      </c>
      <c r="R125" s="20">
        <v>0</v>
      </c>
      <c r="S125" s="20">
        <v>0</v>
      </c>
      <c r="T125" s="20">
        <v>0</v>
      </c>
      <c r="U125" s="20">
        <v>0</v>
      </c>
      <c r="V125" s="20">
        <v>0</v>
      </c>
      <c r="W125" s="20">
        <v>0</v>
      </c>
      <c r="X125" s="20">
        <v>0</v>
      </c>
      <c r="Y125" s="20">
        <v>0</v>
      </c>
      <c r="Z125" s="20">
        <v>0</v>
      </c>
      <c r="AA125" s="20">
        <v>0</v>
      </c>
      <c r="AB125" s="20">
        <v>0</v>
      </c>
      <c r="AC125" s="17">
        <v>0</v>
      </c>
      <c r="AD125" s="17">
        <v>0</v>
      </c>
      <c r="AE125" s="17">
        <v>0</v>
      </c>
      <c r="AF125" s="17">
        <v>0</v>
      </c>
      <c r="AG125" s="17">
        <v>0</v>
      </c>
      <c r="AH125" s="17">
        <v>0</v>
      </c>
      <c r="AI125" s="17">
        <v>0</v>
      </c>
      <c r="AJ125" s="17">
        <v>0</v>
      </c>
      <c r="AK125" s="17">
        <v>0</v>
      </c>
      <c r="AL125" s="17">
        <v>0</v>
      </c>
      <c r="AM125" s="17">
        <v>0</v>
      </c>
      <c r="AN125" s="17">
        <v>0</v>
      </c>
      <c r="AO125" s="20">
        <f t="shared" si="23"/>
        <v>0</v>
      </c>
      <c r="AP125" s="20">
        <f t="shared" si="25"/>
        <v>0</v>
      </c>
      <c r="AQ125" s="20">
        <f t="shared" si="25"/>
        <v>0</v>
      </c>
      <c r="AR125" s="20">
        <f t="shared" si="25"/>
        <v>0</v>
      </c>
      <c r="AS125" s="20">
        <f t="shared" si="25"/>
        <v>0</v>
      </c>
      <c r="AT125" s="20">
        <f t="shared" si="25"/>
        <v>0</v>
      </c>
      <c r="AU125" s="20">
        <f t="shared" si="25"/>
        <v>0</v>
      </c>
      <c r="AV125" s="20">
        <f t="shared" si="25"/>
        <v>0</v>
      </c>
      <c r="AW125" s="20">
        <f t="shared" si="25"/>
        <v>0</v>
      </c>
      <c r="AX125" s="20">
        <f t="shared" si="25"/>
        <v>0</v>
      </c>
      <c r="AY125" s="20">
        <f t="shared" si="25"/>
        <v>0</v>
      </c>
      <c r="AZ125" s="20">
        <f t="shared" si="25"/>
        <v>0</v>
      </c>
      <c r="BA125" s="17">
        <v>0</v>
      </c>
      <c r="BB125" s="17">
        <v>0</v>
      </c>
      <c r="BC125" s="17">
        <v>0</v>
      </c>
      <c r="BD125" s="17">
        <v>0</v>
      </c>
      <c r="BE125" s="17">
        <v>0</v>
      </c>
      <c r="BF125" s="17">
        <v>0</v>
      </c>
      <c r="BG125" s="17">
        <v>0</v>
      </c>
      <c r="BH125" s="17">
        <v>0</v>
      </c>
      <c r="BI125" s="17">
        <v>0</v>
      </c>
      <c r="BJ125" s="17">
        <v>0</v>
      </c>
      <c r="BK125" s="17">
        <v>0</v>
      </c>
      <c r="BL125" s="17">
        <v>0</v>
      </c>
      <c r="BM125" s="20">
        <f t="shared" si="24"/>
        <v>0</v>
      </c>
      <c r="BN125" s="20">
        <f t="shared" si="26"/>
        <v>0</v>
      </c>
      <c r="BO125" s="20">
        <f t="shared" si="26"/>
        <v>0</v>
      </c>
      <c r="BP125" s="20">
        <f t="shared" si="26"/>
        <v>0</v>
      </c>
      <c r="BQ125" s="20">
        <f t="shared" si="26"/>
        <v>0</v>
      </c>
      <c r="BR125" s="20">
        <f t="shared" si="26"/>
        <v>0</v>
      </c>
      <c r="BS125" s="20">
        <f t="shared" si="26"/>
        <v>0</v>
      </c>
      <c r="BT125" s="20">
        <f t="shared" si="26"/>
        <v>0</v>
      </c>
      <c r="BU125" s="20">
        <f t="shared" si="26"/>
        <v>0</v>
      </c>
      <c r="BV125" s="20">
        <f t="shared" si="26"/>
        <v>0</v>
      </c>
      <c r="BW125" s="20">
        <f t="shared" si="26"/>
        <v>0</v>
      </c>
      <c r="BX125" s="20">
        <f t="shared" si="26"/>
        <v>0</v>
      </c>
      <c r="BY125" s="17">
        <f t="shared" si="16"/>
        <v>0</v>
      </c>
      <c r="BZ125" s="17">
        <f t="shared" si="17"/>
        <v>0</v>
      </c>
      <c r="CA125" s="17">
        <f t="shared" si="18"/>
        <v>0</v>
      </c>
      <c r="CB125" s="17">
        <f t="shared" si="19"/>
        <v>0</v>
      </c>
    </row>
    <row r="126" spans="1:80" x14ac:dyDescent="0.25">
      <c r="A126" t="str">
        <f t="shared" si="22"/>
        <v>TEN.SPCIMP</v>
      </c>
      <c r="B126" s="1" t="s">
        <v>205</v>
      </c>
      <c r="C126" s="1" t="s">
        <v>226</v>
      </c>
      <c r="D126" s="1" t="s">
        <v>73</v>
      </c>
      <c r="E126" s="17">
        <v>0</v>
      </c>
      <c r="F126" s="17">
        <v>0</v>
      </c>
      <c r="G126" s="17">
        <v>0</v>
      </c>
      <c r="H126" s="17">
        <v>0</v>
      </c>
      <c r="I126" s="17">
        <v>0</v>
      </c>
      <c r="J126" s="17">
        <v>0</v>
      </c>
      <c r="K126" s="17">
        <v>0</v>
      </c>
      <c r="L126" s="17">
        <v>0</v>
      </c>
      <c r="M126" s="17">
        <v>0</v>
      </c>
      <c r="N126" s="17">
        <v>0</v>
      </c>
      <c r="O126" s="17">
        <v>0</v>
      </c>
      <c r="P126" s="17">
        <v>0</v>
      </c>
      <c r="Q126" s="20">
        <v>0</v>
      </c>
      <c r="R126" s="20">
        <v>0</v>
      </c>
      <c r="S126" s="20">
        <v>0</v>
      </c>
      <c r="T126" s="20">
        <v>0</v>
      </c>
      <c r="U126" s="20">
        <v>0</v>
      </c>
      <c r="V126" s="20">
        <v>0</v>
      </c>
      <c r="W126" s="20">
        <v>0</v>
      </c>
      <c r="X126" s="20">
        <v>0</v>
      </c>
      <c r="Y126" s="20">
        <v>0</v>
      </c>
      <c r="Z126" s="20">
        <v>0</v>
      </c>
      <c r="AA126" s="20">
        <v>0</v>
      </c>
      <c r="AB126" s="20">
        <v>0</v>
      </c>
      <c r="AC126" s="17">
        <v>0</v>
      </c>
      <c r="AD126" s="17">
        <v>0</v>
      </c>
      <c r="AE126" s="17">
        <v>0</v>
      </c>
      <c r="AF126" s="17">
        <v>0</v>
      </c>
      <c r="AG126" s="17">
        <v>0</v>
      </c>
      <c r="AH126" s="17">
        <v>0</v>
      </c>
      <c r="AI126" s="17">
        <v>0</v>
      </c>
      <c r="AJ126" s="17">
        <v>0</v>
      </c>
      <c r="AK126" s="17">
        <v>0</v>
      </c>
      <c r="AL126" s="17">
        <v>0</v>
      </c>
      <c r="AM126" s="17">
        <v>0</v>
      </c>
      <c r="AN126" s="17">
        <v>0</v>
      </c>
      <c r="AO126" s="20">
        <f t="shared" si="23"/>
        <v>0</v>
      </c>
      <c r="AP126" s="20">
        <f t="shared" si="25"/>
        <v>0</v>
      </c>
      <c r="AQ126" s="20">
        <f t="shared" si="25"/>
        <v>0</v>
      </c>
      <c r="AR126" s="20">
        <f t="shared" si="25"/>
        <v>0</v>
      </c>
      <c r="AS126" s="20">
        <f t="shared" si="25"/>
        <v>0</v>
      </c>
      <c r="AT126" s="20">
        <f t="shared" si="25"/>
        <v>0</v>
      </c>
      <c r="AU126" s="20">
        <f t="shared" si="25"/>
        <v>0</v>
      </c>
      <c r="AV126" s="20">
        <f t="shared" si="25"/>
        <v>0</v>
      </c>
      <c r="AW126" s="20">
        <f t="shared" si="25"/>
        <v>0</v>
      </c>
      <c r="AX126" s="20">
        <f t="shared" si="25"/>
        <v>0</v>
      </c>
      <c r="AY126" s="20">
        <f t="shared" si="25"/>
        <v>0</v>
      </c>
      <c r="AZ126" s="20">
        <f t="shared" si="25"/>
        <v>0</v>
      </c>
      <c r="BA126" s="17">
        <v>0</v>
      </c>
      <c r="BB126" s="17">
        <v>0</v>
      </c>
      <c r="BC126" s="17">
        <v>0</v>
      </c>
      <c r="BD126" s="17">
        <v>0</v>
      </c>
      <c r="BE126" s="17">
        <v>0</v>
      </c>
      <c r="BF126" s="17">
        <v>0</v>
      </c>
      <c r="BG126" s="17">
        <v>0</v>
      </c>
      <c r="BH126" s="17">
        <v>0</v>
      </c>
      <c r="BI126" s="17">
        <v>0</v>
      </c>
      <c r="BJ126" s="17">
        <v>0</v>
      </c>
      <c r="BK126" s="17">
        <v>0</v>
      </c>
      <c r="BL126" s="17">
        <v>0</v>
      </c>
      <c r="BM126" s="20">
        <f t="shared" si="24"/>
        <v>0</v>
      </c>
      <c r="BN126" s="20">
        <f t="shared" si="26"/>
        <v>0</v>
      </c>
      <c r="BO126" s="20">
        <f t="shared" si="26"/>
        <v>0</v>
      </c>
      <c r="BP126" s="20">
        <f t="shared" si="26"/>
        <v>0</v>
      </c>
      <c r="BQ126" s="20">
        <f t="shared" si="26"/>
        <v>0</v>
      </c>
      <c r="BR126" s="20">
        <f t="shared" si="26"/>
        <v>0</v>
      </c>
      <c r="BS126" s="20">
        <f t="shared" si="26"/>
        <v>0</v>
      </c>
      <c r="BT126" s="20">
        <f t="shared" si="26"/>
        <v>0</v>
      </c>
      <c r="BU126" s="20">
        <f t="shared" si="26"/>
        <v>0</v>
      </c>
      <c r="BV126" s="20">
        <f t="shared" si="26"/>
        <v>0</v>
      </c>
      <c r="BW126" s="20">
        <f t="shared" si="26"/>
        <v>0</v>
      </c>
      <c r="BX126" s="20">
        <f t="shared" si="26"/>
        <v>0</v>
      </c>
      <c r="BY126" s="17">
        <f t="shared" si="16"/>
        <v>0</v>
      </c>
      <c r="BZ126" s="17">
        <f t="shared" si="17"/>
        <v>0</v>
      </c>
      <c r="CA126" s="17">
        <f t="shared" si="18"/>
        <v>0</v>
      </c>
      <c r="CB126" s="17">
        <f t="shared" si="19"/>
        <v>0</v>
      </c>
    </row>
    <row r="127" spans="1:80" x14ac:dyDescent="0.25">
      <c r="A127" t="str">
        <f t="shared" si="22"/>
        <v>TAU.THS</v>
      </c>
      <c r="B127" s="1" t="s">
        <v>31</v>
      </c>
      <c r="C127" s="1" t="s">
        <v>208</v>
      </c>
      <c r="D127" s="1" t="s">
        <v>208</v>
      </c>
      <c r="E127" s="17">
        <v>-395.19000000000005</v>
      </c>
      <c r="F127" s="17">
        <v>-40.699999999999989</v>
      </c>
      <c r="G127" s="17">
        <v>0</v>
      </c>
      <c r="H127" s="17">
        <v>0</v>
      </c>
      <c r="I127" s="17">
        <v>0</v>
      </c>
      <c r="J127" s="17">
        <v>-121.69000000000017</v>
      </c>
      <c r="K127" s="17">
        <v>-478.66000000000031</v>
      </c>
      <c r="L127" s="17">
        <v>-320.30999999999949</v>
      </c>
      <c r="M127" s="17">
        <v>-694.30999999999949</v>
      </c>
      <c r="N127" s="17">
        <v>-222.48000000000047</v>
      </c>
      <c r="O127" s="17">
        <v>-418.27999999999975</v>
      </c>
      <c r="P127" s="17">
        <v>-285.25999999999976</v>
      </c>
      <c r="Q127" s="20">
        <v>-19.75</v>
      </c>
      <c r="R127" s="20">
        <v>-2.0400000000000009</v>
      </c>
      <c r="S127" s="20">
        <v>0</v>
      </c>
      <c r="T127" s="20">
        <v>0</v>
      </c>
      <c r="U127" s="20">
        <v>0</v>
      </c>
      <c r="V127" s="20">
        <v>-6.0900000000000034</v>
      </c>
      <c r="W127" s="20">
        <v>-23.930000000000007</v>
      </c>
      <c r="X127" s="20">
        <v>-16.02000000000001</v>
      </c>
      <c r="Y127" s="20">
        <v>-34.71999999999997</v>
      </c>
      <c r="Z127" s="20">
        <v>-11.129999999999995</v>
      </c>
      <c r="AA127" s="20">
        <v>-20.920000000000016</v>
      </c>
      <c r="AB127" s="20">
        <v>-14.259999999999991</v>
      </c>
      <c r="AC127" s="17">
        <v>-96.740000000000009</v>
      </c>
      <c r="AD127" s="17">
        <v>-9.8700000000000045</v>
      </c>
      <c r="AE127" s="17">
        <v>0</v>
      </c>
      <c r="AF127" s="17">
        <v>0</v>
      </c>
      <c r="AG127" s="17">
        <v>0</v>
      </c>
      <c r="AH127" s="17">
        <v>-28.400000000000034</v>
      </c>
      <c r="AI127" s="17">
        <v>-110.63</v>
      </c>
      <c r="AJ127" s="17">
        <v>-73.289999999999964</v>
      </c>
      <c r="AK127" s="17">
        <v>-157.24</v>
      </c>
      <c r="AL127" s="17">
        <v>-49.879999999999995</v>
      </c>
      <c r="AM127" s="17">
        <v>-92.810000000000059</v>
      </c>
      <c r="AN127" s="17">
        <v>-62.649999999999977</v>
      </c>
      <c r="AO127" s="20">
        <f t="shared" si="23"/>
        <v>-511.68000000000006</v>
      </c>
      <c r="AP127" s="20">
        <f t="shared" si="23"/>
        <v>-52.609999999999992</v>
      </c>
      <c r="AQ127" s="20">
        <f t="shared" si="23"/>
        <v>0</v>
      </c>
      <c r="AR127" s="20">
        <f t="shared" si="23"/>
        <v>0</v>
      </c>
      <c r="AS127" s="20">
        <f t="shared" si="23"/>
        <v>0</v>
      </c>
      <c r="AT127" s="20">
        <f t="shared" si="23"/>
        <v>-156.18000000000021</v>
      </c>
      <c r="AU127" s="20">
        <f t="shared" si="23"/>
        <v>-613.22000000000025</v>
      </c>
      <c r="AV127" s="20">
        <f t="shared" si="23"/>
        <v>-409.61999999999944</v>
      </c>
      <c r="AW127" s="20">
        <f t="shared" si="23"/>
        <v>-886.26999999999953</v>
      </c>
      <c r="AX127" s="20">
        <f t="shared" si="23"/>
        <v>-283.49000000000046</v>
      </c>
      <c r="AY127" s="20">
        <f t="shared" si="23"/>
        <v>-532.00999999999976</v>
      </c>
      <c r="AZ127" s="20">
        <f t="shared" si="23"/>
        <v>-362.16999999999973</v>
      </c>
      <c r="BA127" s="17">
        <v>-6.56</v>
      </c>
      <c r="BB127" s="17">
        <v>-0.68</v>
      </c>
      <c r="BC127" s="17">
        <v>0</v>
      </c>
      <c r="BD127" s="17">
        <v>0</v>
      </c>
      <c r="BE127" s="17">
        <v>0</v>
      </c>
      <c r="BF127" s="17">
        <v>-2.02</v>
      </c>
      <c r="BG127" s="17">
        <v>-7.95</v>
      </c>
      <c r="BH127" s="17">
        <v>-5.32</v>
      </c>
      <c r="BI127" s="17">
        <v>-11.53</v>
      </c>
      <c r="BJ127" s="17">
        <v>-3.69</v>
      </c>
      <c r="BK127" s="17">
        <v>-6.94</v>
      </c>
      <c r="BL127" s="17">
        <v>-4.74</v>
      </c>
      <c r="BM127" s="20">
        <f t="shared" si="24"/>
        <v>-518.24</v>
      </c>
      <c r="BN127" s="20">
        <f t="shared" si="24"/>
        <v>-53.289999999999992</v>
      </c>
      <c r="BO127" s="20">
        <f t="shared" si="24"/>
        <v>0</v>
      </c>
      <c r="BP127" s="20">
        <f t="shared" si="24"/>
        <v>0</v>
      </c>
      <c r="BQ127" s="20">
        <f t="shared" si="24"/>
        <v>0</v>
      </c>
      <c r="BR127" s="20">
        <f t="shared" si="24"/>
        <v>-158.20000000000022</v>
      </c>
      <c r="BS127" s="20">
        <f t="shared" si="24"/>
        <v>-621.1700000000003</v>
      </c>
      <c r="BT127" s="20">
        <f t="shared" si="24"/>
        <v>-414.93999999999943</v>
      </c>
      <c r="BU127" s="20">
        <f t="shared" si="24"/>
        <v>-897.7999999999995</v>
      </c>
      <c r="BV127" s="20">
        <f t="shared" si="24"/>
        <v>-287.18000000000046</v>
      </c>
      <c r="BW127" s="20">
        <f t="shared" si="24"/>
        <v>-538.94999999999982</v>
      </c>
      <c r="BX127" s="20">
        <f t="shared" si="24"/>
        <v>-366.90999999999974</v>
      </c>
      <c r="BY127" s="17">
        <f t="shared" si="16"/>
        <v>-2976.8799999999997</v>
      </c>
      <c r="BZ127" s="17">
        <f t="shared" si="17"/>
        <v>-148.85999999999999</v>
      </c>
      <c r="CA127" s="17">
        <f t="shared" si="18"/>
        <v>-730.94</v>
      </c>
      <c r="CB127" s="17">
        <f t="shared" si="19"/>
        <v>-3856.6799999999994</v>
      </c>
    </row>
    <row r="128" spans="1:80" x14ac:dyDescent="0.25">
      <c r="A128" t="str">
        <f t="shared" si="22"/>
        <v>CUPC.VVW1</v>
      </c>
      <c r="B128" s="1" t="s">
        <v>153</v>
      </c>
      <c r="C128" s="1" t="s">
        <v>211</v>
      </c>
      <c r="D128" s="1" t="s">
        <v>211</v>
      </c>
      <c r="E128" s="17">
        <v>-148.18000000000029</v>
      </c>
      <c r="F128" s="17">
        <v>-4.0500000000000114</v>
      </c>
      <c r="G128" s="17">
        <v>-79.059999999999945</v>
      </c>
      <c r="H128" s="17">
        <v>-81.120000000000346</v>
      </c>
      <c r="I128" s="17">
        <v>-69</v>
      </c>
      <c r="J128" s="17">
        <v>-135.23000000000047</v>
      </c>
      <c r="K128" s="17">
        <v>-361.90999999999985</v>
      </c>
      <c r="L128" s="17">
        <v>-109.36999999999989</v>
      </c>
      <c r="M128" s="17">
        <v>-301.60000000000036</v>
      </c>
      <c r="N128" s="17">
        <v>-471</v>
      </c>
      <c r="O128" s="17">
        <v>-476.45000000000073</v>
      </c>
      <c r="P128" s="17">
        <v>-28.049999999999955</v>
      </c>
      <c r="Q128" s="20">
        <v>-7.4099999999999966</v>
      </c>
      <c r="R128" s="20">
        <v>-0.20000000000000018</v>
      </c>
      <c r="S128" s="20">
        <v>-3.9500000000000028</v>
      </c>
      <c r="T128" s="20">
        <v>-4.0499999999999972</v>
      </c>
      <c r="U128" s="20">
        <v>-3.4500000000000028</v>
      </c>
      <c r="V128" s="20">
        <v>-6.7600000000000051</v>
      </c>
      <c r="W128" s="20">
        <v>-18.089999999999975</v>
      </c>
      <c r="X128" s="20">
        <v>-5.4699999999999989</v>
      </c>
      <c r="Y128" s="20">
        <v>-15.080000000000005</v>
      </c>
      <c r="Z128" s="20">
        <v>-23.550000000000011</v>
      </c>
      <c r="AA128" s="20">
        <v>-23.829999999999984</v>
      </c>
      <c r="AB128" s="20">
        <v>-1.4000000000000004</v>
      </c>
      <c r="AC128" s="17">
        <v>-36.269999999999982</v>
      </c>
      <c r="AD128" s="17">
        <v>-0.98999999999999844</v>
      </c>
      <c r="AE128" s="17">
        <v>-19</v>
      </c>
      <c r="AF128" s="17">
        <v>-19.300000000000011</v>
      </c>
      <c r="AG128" s="17">
        <v>-16.259999999999991</v>
      </c>
      <c r="AH128" s="17">
        <v>-31.560000000000002</v>
      </c>
      <c r="AI128" s="17">
        <v>-83.650000000000091</v>
      </c>
      <c r="AJ128" s="17">
        <v>-25.019999999999996</v>
      </c>
      <c r="AK128" s="17">
        <v>-68.299999999999983</v>
      </c>
      <c r="AL128" s="17">
        <v>-105.61000000000001</v>
      </c>
      <c r="AM128" s="17">
        <v>-105.71999999999991</v>
      </c>
      <c r="AN128" s="17">
        <v>-6.1600000000000037</v>
      </c>
      <c r="AO128" s="20">
        <f t="shared" si="23"/>
        <v>-191.86000000000027</v>
      </c>
      <c r="AP128" s="20">
        <f t="shared" si="23"/>
        <v>-5.24000000000001</v>
      </c>
      <c r="AQ128" s="20">
        <f t="shared" si="23"/>
        <v>-102.00999999999995</v>
      </c>
      <c r="AR128" s="20">
        <f t="shared" si="23"/>
        <v>-104.47000000000035</v>
      </c>
      <c r="AS128" s="20">
        <f t="shared" si="23"/>
        <v>-88.71</v>
      </c>
      <c r="AT128" s="20">
        <f t="shared" si="23"/>
        <v>-173.55000000000047</v>
      </c>
      <c r="AU128" s="20">
        <f t="shared" si="23"/>
        <v>-463.64999999999992</v>
      </c>
      <c r="AV128" s="20">
        <f t="shared" si="23"/>
        <v>-139.8599999999999</v>
      </c>
      <c r="AW128" s="20">
        <f t="shared" si="23"/>
        <v>-384.98000000000036</v>
      </c>
      <c r="AX128" s="20">
        <f t="shared" si="23"/>
        <v>-600.16000000000008</v>
      </c>
      <c r="AY128" s="20">
        <f t="shared" si="23"/>
        <v>-606.00000000000068</v>
      </c>
      <c r="AZ128" s="20">
        <f t="shared" si="23"/>
        <v>-35.609999999999957</v>
      </c>
      <c r="BA128" s="17">
        <v>-2.46</v>
      </c>
      <c r="BB128" s="17">
        <v>-7.0000000000000007E-2</v>
      </c>
      <c r="BC128" s="17">
        <v>-1.31</v>
      </c>
      <c r="BD128" s="17">
        <v>-1.35</v>
      </c>
      <c r="BE128" s="17">
        <v>-1.1499999999999999</v>
      </c>
      <c r="BF128" s="17">
        <v>-2.25</v>
      </c>
      <c r="BG128" s="17">
        <v>-6.01</v>
      </c>
      <c r="BH128" s="17">
        <v>-1.82</v>
      </c>
      <c r="BI128" s="17">
        <v>-5.01</v>
      </c>
      <c r="BJ128" s="17">
        <v>-7.82</v>
      </c>
      <c r="BK128" s="17">
        <v>-7.91</v>
      </c>
      <c r="BL128" s="17">
        <v>-0.47</v>
      </c>
      <c r="BM128" s="20">
        <f t="shared" si="24"/>
        <v>-194.32000000000028</v>
      </c>
      <c r="BN128" s="20">
        <f t="shared" si="24"/>
        <v>-5.3100000000000103</v>
      </c>
      <c r="BO128" s="20">
        <f t="shared" si="24"/>
        <v>-103.31999999999995</v>
      </c>
      <c r="BP128" s="20">
        <f t="shared" si="24"/>
        <v>-105.82000000000035</v>
      </c>
      <c r="BQ128" s="20">
        <f t="shared" si="24"/>
        <v>-89.86</v>
      </c>
      <c r="BR128" s="20">
        <f t="shared" si="24"/>
        <v>-175.80000000000047</v>
      </c>
      <c r="BS128" s="20">
        <f t="shared" si="24"/>
        <v>-469.65999999999991</v>
      </c>
      <c r="BT128" s="20">
        <f t="shared" si="24"/>
        <v>-141.67999999999989</v>
      </c>
      <c r="BU128" s="20">
        <f t="shared" si="24"/>
        <v>-389.99000000000035</v>
      </c>
      <c r="BV128" s="20">
        <f t="shared" si="24"/>
        <v>-607.98000000000013</v>
      </c>
      <c r="BW128" s="20">
        <f t="shared" si="24"/>
        <v>-613.91000000000065</v>
      </c>
      <c r="BX128" s="20">
        <f t="shared" si="24"/>
        <v>-36.079999999999956</v>
      </c>
      <c r="BY128" s="17">
        <f t="shared" si="16"/>
        <v>-2265.0200000000023</v>
      </c>
      <c r="BZ128" s="17">
        <f t="shared" si="17"/>
        <v>-113.23999999999998</v>
      </c>
      <c r="CA128" s="17">
        <f t="shared" si="18"/>
        <v>-555.47</v>
      </c>
      <c r="CB128" s="17">
        <f t="shared" si="19"/>
        <v>-2933.7300000000018</v>
      </c>
    </row>
    <row r="129" spans="1:80" x14ac:dyDescent="0.25">
      <c r="A129" t="str">
        <f t="shared" si="22"/>
        <v>CUPC.VVW2</v>
      </c>
      <c r="B129" s="1" t="s">
        <v>153</v>
      </c>
      <c r="C129" s="1" t="s">
        <v>212</v>
      </c>
      <c r="D129" s="1" t="s">
        <v>212</v>
      </c>
      <c r="E129" s="17">
        <v>-299.44999999999982</v>
      </c>
      <c r="F129" s="17">
        <v>-4.4300000000000015</v>
      </c>
      <c r="G129" s="17">
        <v>-78.909999999999826</v>
      </c>
      <c r="H129" s="17">
        <v>-101.74000000000001</v>
      </c>
      <c r="I129" s="17">
        <v>-56.230000000000018</v>
      </c>
      <c r="J129" s="17">
        <v>-167.05999999999995</v>
      </c>
      <c r="K129" s="17">
        <v>-446.1299999999992</v>
      </c>
      <c r="L129" s="17">
        <v>-160.98000000000002</v>
      </c>
      <c r="M129" s="17">
        <v>-328.48999999999978</v>
      </c>
      <c r="N129" s="17">
        <v>-274.37000000000035</v>
      </c>
      <c r="O129" s="17">
        <v>-546.76999999999953</v>
      </c>
      <c r="P129" s="17">
        <v>-14.75</v>
      </c>
      <c r="Q129" s="20">
        <v>-14.979999999999997</v>
      </c>
      <c r="R129" s="20">
        <v>-0.21999999999999997</v>
      </c>
      <c r="S129" s="20">
        <v>-3.9500000000000011</v>
      </c>
      <c r="T129" s="20">
        <v>-5.09</v>
      </c>
      <c r="U129" s="20">
        <v>-2.8099999999999996</v>
      </c>
      <c r="V129" s="20">
        <v>-8.36</v>
      </c>
      <c r="W129" s="20">
        <v>-22.310000000000002</v>
      </c>
      <c r="X129" s="20">
        <v>-8.0500000000000114</v>
      </c>
      <c r="Y129" s="20">
        <v>-16.429999999999978</v>
      </c>
      <c r="Z129" s="20">
        <v>-13.719999999999999</v>
      </c>
      <c r="AA129" s="20">
        <v>-27.340000000000003</v>
      </c>
      <c r="AB129" s="20">
        <v>-0.73999999999999932</v>
      </c>
      <c r="AC129" s="17">
        <v>-73.299999999999983</v>
      </c>
      <c r="AD129" s="17">
        <v>-1.0700000000000003</v>
      </c>
      <c r="AE129" s="17">
        <v>-18.96</v>
      </c>
      <c r="AF129" s="17">
        <v>-24.21</v>
      </c>
      <c r="AG129" s="17">
        <v>-13.25</v>
      </c>
      <c r="AH129" s="17">
        <v>-38.989999999999995</v>
      </c>
      <c r="AI129" s="17">
        <v>-103.12</v>
      </c>
      <c r="AJ129" s="17">
        <v>-36.839999999999975</v>
      </c>
      <c r="AK129" s="17">
        <v>-74.389999999999986</v>
      </c>
      <c r="AL129" s="17">
        <v>-61.519999999999982</v>
      </c>
      <c r="AM129" s="17">
        <v>-121.32999999999993</v>
      </c>
      <c r="AN129" s="17">
        <v>-3.2399999999999984</v>
      </c>
      <c r="AO129" s="20">
        <f t="shared" si="23"/>
        <v>-387.72999999999979</v>
      </c>
      <c r="AP129" s="20">
        <f t="shared" si="23"/>
        <v>-5.7200000000000015</v>
      </c>
      <c r="AQ129" s="20">
        <f t="shared" si="23"/>
        <v>-101.81999999999982</v>
      </c>
      <c r="AR129" s="20">
        <f t="shared" si="23"/>
        <v>-131.04000000000002</v>
      </c>
      <c r="AS129" s="20">
        <f t="shared" si="23"/>
        <v>-72.29000000000002</v>
      </c>
      <c r="AT129" s="20">
        <f t="shared" si="23"/>
        <v>-214.40999999999997</v>
      </c>
      <c r="AU129" s="20">
        <f t="shared" si="23"/>
        <v>-571.55999999999926</v>
      </c>
      <c r="AV129" s="20">
        <f t="shared" si="23"/>
        <v>-205.87</v>
      </c>
      <c r="AW129" s="20">
        <f t="shared" si="23"/>
        <v>-419.30999999999972</v>
      </c>
      <c r="AX129" s="20">
        <f t="shared" si="23"/>
        <v>-349.61000000000035</v>
      </c>
      <c r="AY129" s="20">
        <f t="shared" si="23"/>
        <v>-695.43999999999949</v>
      </c>
      <c r="AZ129" s="20">
        <f t="shared" si="23"/>
        <v>-18.729999999999997</v>
      </c>
      <c r="BA129" s="17">
        <v>-4.97</v>
      </c>
      <c r="BB129" s="17">
        <v>-7.0000000000000007E-2</v>
      </c>
      <c r="BC129" s="17">
        <v>-1.31</v>
      </c>
      <c r="BD129" s="17">
        <v>-1.69</v>
      </c>
      <c r="BE129" s="17">
        <v>-0.93</v>
      </c>
      <c r="BF129" s="17">
        <v>-2.77</v>
      </c>
      <c r="BG129" s="17">
        <v>-7.41</v>
      </c>
      <c r="BH129" s="17">
        <v>-2.67</v>
      </c>
      <c r="BI129" s="17">
        <v>-5.45</v>
      </c>
      <c r="BJ129" s="17">
        <v>-4.5599999999999996</v>
      </c>
      <c r="BK129" s="17">
        <v>-9.08</v>
      </c>
      <c r="BL129" s="17">
        <v>-0.24</v>
      </c>
      <c r="BM129" s="20">
        <f t="shared" si="24"/>
        <v>-392.69999999999982</v>
      </c>
      <c r="BN129" s="20">
        <f t="shared" si="24"/>
        <v>-5.7900000000000018</v>
      </c>
      <c r="BO129" s="20">
        <f t="shared" si="24"/>
        <v>-103.12999999999982</v>
      </c>
      <c r="BP129" s="20">
        <f t="shared" si="24"/>
        <v>-132.73000000000002</v>
      </c>
      <c r="BQ129" s="20">
        <f t="shared" si="24"/>
        <v>-73.220000000000027</v>
      </c>
      <c r="BR129" s="20">
        <f t="shared" si="24"/>
        <v>-217.17999999999998</v>
      </c>
      <c r="BS129" s="20">
        <f t="shared" si="24"/>
        <v>-578.96999999999923</v>
      </c>
      <c r="BT129" s="20">
        <f t="shared" si="24"/>
        <v>-208.54</v>
      </c>
      <c r="BU129" s="20">
        <f t="shared" si="24"/>
        <v>-424.75999999999971</v>
      </c>
      <c r="BV129" s="20">
        <f t="shared" si="24"/>
        <v>-354.17000000000036</v>
      </c>
      <c r="BW129" s="20">
        <f t="shared" si="24"/>
        <v>-704.51999999999953</v>
      </c>
      <c r="BX129" s="20">
        <f t="shared" si="24"/>
        <v>-18.969999999999995</v>
      </c>
      <c r="BY129" s="17">
        <f t="shared" si="16"/>
        <v>-2479.3099999999986</v>
      </c>
      <c r="BZ129" s="17">
        <f t="shared" si="17"/>
        <v>-123.99999999999999</v>
      </c>
      <c r="CA129" s="17">
        <f t="shared" si="18"/>
        <v>-611.36999999999978</v>
      </c>
      <c r="CB129" s="17">
        <f t="shared" si="19"/>
        <v>-3214.6799999999985</v>
      </c>
    </row>
    <row r="130" spans="1:80" x14ac:dyDescent="0.25">
      <c r="A130" t="str">
        <f t="shared" si="22"/>
        <v>WEYR.WEY1</v>
      </c>
      <c r="B130" s="1" t="s">
        <v>215</v>
      </c>
      <c r="C130" s="1" t="s">
        <v>214</v>
      </c>
      <c r="D130" s="1" t="s">
        <v>214</v>
      </c>
      <c r="E130" s="17">
        <v>-53.059999999999945</v>
      </c>
      <c r="F130" s="17">
        <v>-21.370000000000005</v>
      </c>
      <c r="G130" s="17">
        <v>-8.3500000000000085</v>
      </c>
      <c r="H130" s="17">
        <v>-108.34999999999985</v>
      </c>
      <c r="I130" s="17">
        <v>-32.590000000000003</v>
      </c>
      <c r="J130" s="17">
        <v>-10.030000000000001</v>
      </c>
      <c r="K130" s="17">
        <v>-116.90999999999997</v>
      </c>
      <c r="L130" s="17">
        <v>-2.34</v>
      </c>
      <c r="M130" s="17">
        <v>-491.91999999999894</v>
      </c>
      <c r="N130" s="17">
        <v>-1.0999999999999996</v>
      </c>
      <c r="O130" s="17">
        <v>-19.880000000000024</v>
      </c>
      <c r="P130" s="17">
        <v>-79.840000000000032</v>
      </c>
      <c r="Q130" s="20">
        <v>-2.6500000000000004</v>
      </c>
      <c r="R130" s="20">
        <v>-1.0599999999999996</v>
      </c>
      <c r="S130" s="20">
        <v>-0.42000000000000037</v>
      </c>
      <c r="T130" s="20">
        <v>-5.41</v>
      </c>
      <c r="U130" s="20">
        <v>-1.63</v>
      </c>
      <c r="V130" s="20">
        <v>-0.5</v>
      </c>
      <c r="W130" s="20">
        <v>-5.84</v>
      </c>
      <c r="X130" s="20">
        <v>-0.11000000000000004</v>
      </c>
      <c r="Y130" s="20">
        <v>-24.590000000000003</v>
      </c>
      <c r="Z130" s="20">
        <v>-6.0000000000000026E-2</v>
      </c>
      <c r="AA130" s="20">
        <v>-0.98999999999999977</v>
      </c>
      <c r="AB130" s="20">
        <v>-3.99</v>
      </c>
      <c r="AC130" s="17">
        <v>-12.990000000000002</v>
      </c>
      <c r="AD130" s="17">
        <v>-5.1900000000000013</v>
      </c>
      <c r="AE130" s="17">
        <v>-2.0099999999999998</v>
      </c>
      <c r="AF130" s="17">
        <v>-25.790000000000006</v>
      </c>
      <c r="AG130" s="17">
        <v>-7.68</v>
      </c>
      <c r="AH130" s="17">
        <v>-2.3400000000000016</v>
      </c>
      <c r="AI130" s="17">
        <v>-27.03</v>
      </c>
      <c r="AJ130" s="17">
        <v>-0.53999999999999981</v>
      </c>
      <c r="AK130" s="17">
        <v>-111.41000000000003</v>
      </c>
      <c r="AL130" s="17">
        <v>-0.25</v>
      </c>
      <c r="AM130" s="17">
        <v>-4.4199999999999982</v>
      </c>
      <c r="AN130" s="17">
        <v>-17.53</v>
      </c>
      <c r="AO130" s="20">
        <f t="shared" si="23"/>
        <v>-68.699999999999946</v>
      </c>
      <c r="AP130" s="20">
        <f t="shared" si="23"/>
        <v>-27.620000000000005</v>
      </c>
      <c r="AQ130" s="20">
        <f t="shared" si="23"/>
        <v>-10.780000000000008</v>
      </c>
      <c r="AR130" s="20">
        <f t="shared" si="23"/>
        <v>-139.54999999999984</v>
      </c>
      <c r="AS130" s="20">
        <f t="shared" si="23"/>
        <v>-41.900000000000006</v>
      </c>
      <c r="AT130" s="20">
        <f t="shared" si="23"/>
        <v>-12.870000000000003</v>
      </c>
      <c r="AU130" s="20">
        <f t="shared" si="23"/>
        <v>-149.77999999999997</v>
      </c>
      <c r="AV130" s="20">
        <f t="shared" si="23"/>
        <v>-2.9899999999999993</v>
      </c>
      <c r="AW130" s="20">
        <f t="shared" si="23"/>
        <v>-627.91999999999894</v>
      </c>
      <c r="AX130" s="20">
        <f t="shared" si="23"/>
        <v>-1.4099999999999997</v>
      </c>
      <c r="AY130" s="20">
        <f t="shared" si="23"/>
        <v>-25.29000000000002</v>
      </c>
      <c r="AZ130" s="20">
        <f t="shared" si="23"/>
        <v>-101.36000000000003</v>
      </c>
      <c r="BA130" s="17">
        <v>-0.88</v>
      </c>
      <c r="BB130" s="17">
        <v>-0.35</v>
      </c>
      <c r="BC130" s="17">
        <v>-0.14000000000000001</v>
      </c>
      <c r="BD130" s="17">
        <v>-1.8</v>
      </c>
      <c r="BE130" s="17">
        <v>-0.54</v>
      </c>
      <c r="BF130" s="17">
        <v>-0.17</v>
      </c>
      <c r="BG130" s="17">
        <v>-1.94</v>
      </c>
      <c r="BH130" s="17">
        <v>-0.04</v>
      </c>
      <c r="BI130" s="17">
        <v>-8.17</v>
      </c>
      <c r="BJ130" s="17">
        <v>-0.02</v>
      </c>
      <c r="BK130" s="17">
        <v>-0.33</v>
      </c>
      <c r="BL130" s="17">
        <v>-1.33</v>
      </c>
      <c r="BM130" s="20">
        <f t="shared" si="24"/>
        <v>-69.579999999999941</v>
      </c>
      <c r="BN130" s="20">
        <f t="shared" si="24"/>
        <v>-27.970000000000006</v>
      </c>
      <c r="BO130" s="20">
        <f t="shared" si="24"/>
        <v>-10.920000000000009</v>
      </c>
      <c r="BP130" s="20">
        <f t="shared" si="24"/>
        <v>-141.34999999999985</v>
      </c>
      <c r="BQ130" s="20">
        <f t="shared" si="24"/>
        <v>-42.440000000000005</v>
      </c>
      <c r="BR130" s="20">
        <f t="shared" si="24"/>
        <v>-13.040000000000003</v>
      </c>
      <c r="BS130" s="20">
        <f t="shared" si="24"/>
        <v>-151.71999999999997</v>
      </c>
      <c r="BT130" s="20">
        <f t="shared" si="24"/>
        <v>-3.0299999999999994</v>
      </c>
      <c r="BU130" s="20">
        <f t="shared" si="24"/>
        <v>-636.08999999999889</v>
      </c>
      <c r="BV130" s="20">
        <f t="shared" si="24"/>
        <v>-1.4299999999999997</v>
      </c>
      <c r="BW130" s="20">
        <f t="shared" si="24"/>
        <v>-25.620000000000019</v>
      </c>
      <c r="BX130" s="20">
        <f t="shared" si="24"/>
        <v>-102.69000000000003</v>
      </c>
      <c r="BY130" s="17">
        <f t="shared" ref="BY130" si="27">SUM(E130:P130)</f>
        <v>-945.73999999999876</v>
      </c>
      <c r="BZ130" s="17">
        <f t="shared" ref="BZ130" si="28">SUM(Q130:AB130)</f>
        <v>-47.250000000000014</v>
      </c>
      <c r="CA130" s="17">
        <f t="shared" ref="CA130" si="29">SUM(AC130:AN130,BA130:BL130)</f>
        <v>-232.89000000000001</v>
      </c>
      <c r="CB130" s="17">
        <f t="shared" ref="CB130" si="30">SUM(BM130:BX130)</f>
        <v>-1225.879999999999</v>
      </c>
    </row>
    <row r="132" spans="1:80" x14ac:dyDescent="0.25">
      <c r="A132" t="s">
        <v>637</v>
      </c>
    </row>
    <row r="133" spans="1:80" x14ac:dyDescent="0.25">
      <c r="A133" t="s">
        <v>643</v>
      </c>
    </row>
    <row r="134" spans="1:80" x14ac:dyDescent="0.25">
      <c r="A134" t="s">
        <v>638</v>
      </c>
    </row>
    <row r="135" spans="1:80" x14ac:dyDescent="0.25">
      <c r="A135" t="s">
        <v>639</v>
      </c>
    </row>
    <row r="136" spans="1:80" s="1" customFormat="1" x14ac:dyDescent="0.25">
      <c r="A136" t="s">
        <v>640</v>
      </c>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7"/>
      <c r="AD136" s="17"/>
      <c r="AE136" s="17"/>
      <c r="AF136" s="17"/>
      <c r="AG136" s="17"/>
      <c r="AH136" s="17"/>
      <c r="AI136" s="17"/>
      <c r="AJ136" s="17"/>
      <c r="AK136" s="17"/>
      <c r="AL136" s="17"/>
      <c r="AM136" s="17"/>
      <c r="AN136" s="17"/>
      <c r="AO136" s="16"/>
      <c r="AP136" s="16"/>
      <c r="AQ136" s="16"/>
      <c r="AR136" s="16"/>
      <c r="AS136" s="16"/>
      <c r="AT136" s="16"/>
      <c r="AU136" s="16"/>
      <c r="AV136" s="16"/>
      <c r="AW136" s="16"/>
      <c r="AX136" s="16"/>
      <c r="AY136" s="16"/>
      <c r="AZ136" s="16"/>
      <c r="BA136" s="17"/>
      <c r="BB136" s="17"/>
      <c r="BC136" s="17"/>
      <c r="BD136" s="17"/>
      <c r="BE136" s="17"/>
      <c r="BF136" s="17"/>
      <c r="BG136" s="17"/>
      <c r="BH136" s="17"/>
      <c r="BI136" s="17"/>
      <c r="BJ136" s="17"/>
      <c r="BK136" s="17"/>
      <c r="BL136" s="17"/>
      <c r="BM136" s="16"/>
      <c r="BN136" s="16"/>
      <c r="BO136" s="16"/>
      <c r="BP136" s="16"/>
      <c r="BQ136" s="16"/>
      <c r="BR136" s="16"/>
      <c r="BS136" s="16"/>
      <c r="BT136" s="16"/>
      <c r="BU136" s="16"/>
      <c r="BV136" s="16"/>
      <c r="BW136" s="16"/>
      <c r="BX136" s="16"/>
      <c r="BY136" s="17"/>
      <c r="BZ136" s="17"/>
      <c r="CA136" s="17"/>
      <c r="CB136" s="17"/>
    </row>
    <row r="137" spans="1:80" s="1" customFormat="1" x14ac:dyDescent="0.25">
      <c r="A137" t="s">
        <v>641</v>
      </c>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7"/>
      <c r="AD137" s="17"/>
      <c r="AE137" s="17"/>
      <c r="AF137" s="17"/>
      <c r="AG137" s="17"/>
      <c r="AH137" s="17"/>
      <c r="AI137" s="17"/>
      <c r="AJ137" s="17"/>
      <c r="AK137" s="17"/>
      <c r="AL137" s="17"/>
      <c r="AM137" s="17"/>
      <c r="AN137" s="17"/>
      <c r="AO137" s="16"/>
      <c r="AP137" s="16"/>
      <c r="AQ137" s="16"/>
      <c r="AR137" s="16"/>
      <c r="AS137" s="16"/>
      <c r="AT137" s="16"/>
      <c r="AU137" s="16"/>
      <c r="AV137" s="16"/>
      <c r="AW137" s="16"/>
      <c r="AX137" s="16"/>
      <c r="AY137" s="16"/>
      <c r="AZ137" s="16"/>
      <c r="BA137" s="17"/>
      <c r="BB137" s="17"/>
      <c r="BC137" s="17"/>
      <c r="BD137" s="17"/>
      <c r="BE137" s="17"/>
      <c r="BF137" s="17"/>
      <c r="BG137" s="17"/>
      <c r="BH137" s="17"/>
      <c r="BI137" s="17"/>
      <c r="BJ137" s="17"/>
      <c r="BK137" s="17"/>
      <c r="BL137" s="17"/>
      <c r="BM137" s="16"/>
      <c r="BN137" s="16"/>
      <c r="BO137" s="16"/>
      <c r="BP137" s="16"/>
      <c r="BQ137" s="16"/>
      <c r="BR137" s="16"/>
      <c r="BS137" s="16"/>
      <c r="BT137" s="16"/>
      <c r="BU137" s="16"/>
      <c r="BV137" s="16"/>
      <c r="BW137" s="16"/>
      <c r="BX137" s="16"/>
      <c r="BY137" s="17"/>
      <c r="BZ137" s="17"/>
      <c r="CA137" s="17"/>
      <c r="CB137" s="17"/>
    </row>
    <row r="138" spans="1:80" s="1" customFormat="1" x14ac:dyDescent="0.25">
      <c r="A138" t="s">
        <v>642</v>
      </c>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7"/>
      <c r="AD138" s="17"/>
      <c r="AE138" s="17"/>
      <c r="AF138" s="17"/>
      <c r="AG138" s="17"/>
      <c r="AH138" s="17"/>
      <c r="AI138" s="17"/>
      <c r="AJ138" s="17"/>
      <c r="AK138" s="17"/>
      <c r="AL138" s="17"/>
      <c r="AM138" s="17"/>
      <c r="AN138" s="17"/>
      <c r="AO138" s="16"/>
      <c r="AP138" s="16"/>
      <c r="AQ138" s="16"/>
      <c r="AR138" s="16"/>
      <c r="AS138" s="16"/>
      <c r="AT138" s="16"/>
      <c r="AU138" s="16"/>
      <c r="AV138" s="16"/>
      <c r="AW138" s="16"/>
      <c r="AX138" s="16"/>
      <c r="AY138" s="16"/>
      <c r="AZ138" s="16"/>
      <c r="BA138" s="17"/>
      <c r="BB138" s="17"/>
      <c r="BC138" s="17"/>
      <c r="BD138" s="17"/>
      <c r="BE138" s="17"/>
      <c r="BF138" s="17"/>
      <c r="BG138" s="17"/>
      <c r="BH138" s="17"/>
      <c r="BI138" s="17"/>
      <c r="BJ138" s="17"/>
      <c r="BK138" s="17"/>
      <c r="BL138" s="17"/>
      <c r="BM138" s="16"/>
      <c r="BN138" s="16"/>
      <c r="BO138" s="16"/>
      <c r="BP138" s="16"/>
      <c r="BQ138" s="16"/>
      <c r="BR138" s="16"/>
      <c r="BS138" s="16"/>
      <c r="BT138" s="16"/>
      <c r="BU138" s="16"/>
      <c r="BV138" s="16"/>
      <c r="BW138" s="16"/>
      <c r="BX138" s="16"/>
      <c r="BY138" s="17"/>
      <c r="BZ138" s="17"/>
      <c r="CA138" s="17"/>
      <c r="CB138"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05AF-D2DE-4098-B463-D2A93DACFF99}">
  <dimension ref="A1:CB149"/>
  <sheetViews>
    <sheetView showZeros="0" workbookViewId="0">
      <pane xSplit="4" ySplit="4" topLeftCell="E5" activePane="bottomRight" state="frozen"/>
      <selection activeCell="A2" sqref="A2"/>
      <selection pane="topRight" activeCell="A2" sqref="A2"/>
      <selection pane="bottomLeft" activeCell="A2" sqref="A2"/>
      <selection pane="bottomRight" activeCell="E5" sqref="E5"/>
    </sheetView>
  </sheetViews>
  <sheetFormatPr defaultColWidth="12.7109375" defaultRowHeight="15" x14ac:dyDescent="0.25"/>
  <cols>
    <col min="1" max="1" width="16.85546875" bestFit="1" customWidth="1"/>
    <col min="2" max="3" width="12.7109375" style="1"/>
    <col min="4" max="4" width="15.140625" style="1" bestFit="1" customWidth="1"/>
    <col min="5" max="28" width="12.7109375" style="16" customWidth="1"/>
    <col min="29" max="40" width="12.7109375" style="17" customWidth="1"/>
    <col min="41" max="46" width="12.85546875" style="16" bestFit="1" customWidth="1"/>
    <col min="47" max="47" width="13.28515625" style="16" bestFit="1" customWidth="1"/>
    <col min="48" max="52" width="12.85546875" style="16" bestFit="1" customWidth="1"/>
    <col min="53" max="64" width="12.7109375" style="17" customWidth="1"/>
    <col min="65" max="70" width="12.85546875" style="16" bestFit="1" customWidth="1"/>
    <col min="71" max="71" width="13.28515625" style="16" bestFit="1" customWidth="1"/>
    <col min="72" max="76" width="12.85546875" style="16" bestFit="1" customWidth="1"/>
    <col min="77" max="80" width="14.7109375" style="17" customWidth="1"/>
  </cols>
  <sheetData>
    <row r="1" spans="1:80" x14ac:dyDescent="0.25">
      <c r="A1" s="5" t="s">
        <v>863</v>
      </c>
    </row>
    <row r="2" spans="1:80" x14ac:dyDescent="0.25">
      <c r="A2" s="2" t="s">
        <v>859</v>
      </c>
      <c r="B2" s="5"/>
      <c r="E2" s="18" t="s">
        <v>797</v>
      </c>
      <c r="F2" s="18"/>
      <c r="G2" s="18"/>
      <c r="H2" s="18"/>
      <c r="I2" s="18"/>
      <c r="J2" s="18"/>
      <c r="K2" s="18"/>
      <c r="L2" s="18"/>
      <c r="M2" s="18"/>
      <c r="N2" s="18"/>
      <c r="O2" s="18"/>
      <c r="P2" s="11" t="s">
        <v>799</v>
      </c>
      <c r="Q2" s="19" t="s">
        <v>800</v>
      </c>
      <c r="R2" s="19"/>
      <c r="S2" s="19"/>
      <c r="T2" s="19"/>
      <c r="U2" s="19"/>
      <c r="V2" s="19"/>
      <c r="W2" s="19"/>
      <c r="X2" s="19"/>
      <c r="Y2" s="19"/>
      <c r="Z2" s="19"/>
      <c r="AA2" s="19"/>
      <c r="AB2" s="12" t="s">
        <v>802</v>
      </c>
      <c r="AC2" s="18" t="s">
        <v>848</v>
      </c>
      <c r="AD2" s="18"/>
      <c r="AE2" s="18"/>
      <c r="AF2" s="18"/>
      <c r="AG2" s="18"/>
      <c r="AH2" s="18"/>
      <c r="AI2" s="18"/>
      <c r="AJ2" s="18"/>
      <c r="AK2" s="18"/>
      <c r="AL2" s="18"/>
      <c r="AM2" s="18"/>
      <c r="AN2" s="11" t="s">
        <v>804</v>
      </c>
      <c r="AO2" s="19" t="s">
        <v>805</v>
      </c>
      <c r="AP2" s="20"/>
      <c r="AQ2" s="20"/>
      <c r="AR2" s="20"/>
      <c r="AS2" s="20"/>
      <c r="AT2" s="20"/>
      <c r="AU2" s="20"/>
      <c r="AV2" s="20"/>
      <c r="AW2" s="20"/>
      <c r="AX2" s="20"/>
      <c r="AY2" s="20"/>
      <c r="AZ2" s="12" t="s">
        <v>849</v>
      </c>
      <c r="BA2" s="18" t="s">
        <v>850</v>
      </c>
      <c r="BB2" s="18"/>
      <c r="BC2" s="18"/>
      <c r="BD2" s="18"/>
      <c r="BE2" s="18"/>
      <c r="BF2" s="18"/>
      <c r="BG2" s="18"/>
      <c r="BH2" s="18"/>
      <c r="BI2" s="18"/>
      <c r="BJ2" s="18"/>
      <c r="BK2" s="18"/>
      <c r="BL2" s="11" t="s">
        <v>808</v>
      </c>
      <c r="BM2" s="19" t="s">
        <v>812</v>
      </c>
      <c r="BN2" s="20"/>
      <c r="BO2" s="20"/>
      <c r="BP2" s="20"/>
      <c r="BQ2" s="20"/>
      <c r="BR2" s="20"/>
      <c r="BS2" s="20"/>
      <c r="BT2" s="20"/>
      <c r="BU2" s="20"/>
      <c r="BV2" s="20"/>
      <c r="BW2" s="20"/>
      <c r="BX2" s="12" t="s">
        <v>809</v>
      </c>
      <c r="BY2" s="21" t="s">
        <v>864</v>
      </c>
      <c r="BZ2" s="21" t="s">
        <v>864</v>
      </c>
      <c r="CA2" s="21" t="s">
        <v>864</v>
      </c>
      <c r="CB2" s="21" t="s">
        <v>864</v>
      </c>
    </row>
    <row r="3" spans="1:80" x14ac:dyDescent="0.25">
      <c r="E3" s="22" t="s">
        <v>798</v>
      </c>
      <c r="F3" s="23"/>
      <c r="G3" s="23"/>
      <c r="H3" s="23"/>
      <c r="I3" s="23"/>
      <c r="J3" s="23"/>
      <c r="K3" s="23"/>
      <c r="L3" s="23"/>
      <c r="M3" s="23"/>
      <c r="N3" s="23"/>
      <c r="O3" s="42">
        <f>SUM(E5:P141)</f>
        <v>-69074.750000000568</v>
      </c>
      <c r="P3" s="43"/>
      <c r="Q3" s="24" t="s">
        <v>801</v>
      </c>
      <c r="R3" s="25"/>
      <c r="S3" s="25"/>
      <c r="T3" s="25"/>
      <c r="U3" s="25"/>
      <c r="V3" s="25"/>
      <c r="W3" s="25"/>
      <c r="X3" s="25"/>
      <c r="Y3" s="25"/>
      <c r="Z3" s="25"/>
      <c r="AA3" s="44">
        <f>SUM(Q5:AB141)</f>
        <v>-3453.8800000000097</v>
      </c>
      <c r="AB3" s="45"/>
      <c r="AC3" s="15">
        <v>0.21730717119544871</v>
      </c>
      <c r="AD3" s="15">
        <v>0.21497155475709254</v>
      </c>
      <c r="AE3" s="15">
        <v>0.21286196571599664</v>
      </c>
      <c r="AF3" s="15">
        <v>0.21052634927764047</v>
      </c>
      <c r="AG3" s="15">
        <v>0.20826607530503771</v>
      </c>
      <c r="AH3" s="15">
        <v>0.20593045886668154</v>
      </c>
      <c r="AI3" s="15">
        <v>0.20367018489407882</v>
      </c>
      <c r="AJ3" s="15">
        <v>0.20133456845572265</v>
      </c>
      <c r="AK3" s="15">
        <v>0.1989989520173665</v>
      </c>
      <c r="AL3" s="15">
        <v>0.19673867804476378</v>
      </c>
      <c r="AM3" s="15">
        <v>0.19440306160640761</v>
      </c>
      <c r="AN3" s="15">
        <v>0.19214278763380485</v>
      </c>
      <c r="AO3" s="24" t="s">
        <v>806</v>
      </c>
      <c r="AP3" s="25"/>
      <c r="AQ3" s="25"/>
      <c r="AR3" s="25"/>
      <c r="AS3" s="25"/>
      <c r="AT3" s="25"/>
      <c r="AU3" s="25"/>
      <c r="AV3" s="25"/>
      <c r="AW3" s="25"/>
      <c r="AX3" s="25"/>
      <c r="AY3" s="44">
        <f>SUM(AO5:AZ141)</f>
        <v>-86371.989999999438</v>
      </c>
      <c r="AZ3" s="45"/>
      <c r="BA3" s="15">
        <v>1.66027397260274E-2</v>
      </c>
      <c r="BB3" s="15">
        <v>1.66027397260274E-2</v>
      </c>
      <c r="BC3" s="15">
        <v>1.66027397260274E-2</v>
      </c>
      <c r="BD3" s="15">
        <v>1.66027397260274E-2</v>
      </c>
      <c r="BE3" s="15">
        <v>1.66027397260274E-2</v>
      </c>
      <c r="BF3" s="15">
        <v>1.66027397260274E-2</v>
      </c>
      <c r="BG3" s="15">
        <v>1.66027397260274E-2</v>
      </c>
      <c r="BH3" s="15">
        <v>1.66027397260274E-2</v>
      </c>
      <c r="BI3" s="15">
        <v>1.66027397260274E-2</v>
      </c>
      <c r="BJ3" s="15">
        <v>1.66027397260274E-2</v>
      </c>
      <c r="BK3" s="15">
        <v>1.66027397260274E-2</v>
      </c>
      <c r="BL3" s="15">
        <v>1.66027397260274E-2</v>
      </c>
      <c r="BM3" s="24" t="s">
        <v>813</v>
      </c>
      <c r="BN3" s="25"/>
      <c r="BO3" s="25"/>
      <c r="BP3" s="25"/>
      <c r="BQ3" s="25"/>
      <c r="BR3" s="25"/>
      <c r="BS3" s="25"/>
      <c r="BT3" s="25"/>
      <c r="BU3" s="25"/>
      <c r="BV3" s="25"/>
      <c r="BW3" s="44">
        <f>SUM(BM5:BX141)</f>
        <v>-87518.810000000361</v>
      </c>
      <c r="BX3" s="45"/>
      <c r="BY3" s="26" t="s">
        <v>634</v>
      </c>
      <c r="BZ3" s="26" t="s">
        <v>644</v>
      </c>
      <c r="CA3" s="26" t="s">
        <v>635</v>
      </c>
      <c r="CB3" s="26" t="s">
        <v>633</v>
      </c>
    </row>
    <row r="4" spans="1:80" x14ac:dyDescent="0.25">
      <c r="A4" s="3" t="s">
        <v>216</v>
      </c>
      <c r="B4" s="4" t="s">
        <v>0</v>
      </c>
      <c r="C4" s="4" t="s">
        <v>1</v>
      </c>
      <c r="D4" s="4" t="s">
        <v>2</v>
      </c>
      <c r="E4" s="13">
        <v>41275</v>
      </c>
      <c r="F4" s="13">
        <v>41306</v>
      </c>
      <c r="G4" s="13">
        <v>41334</v>
      </c>
      <c r="H4" s="13">
        <v>41365</v>
      </c>
      <c r="I4" s="13">
        <v>41395</v>
      </c>
      <c r="J4" s="13">
        <v>41426</v>
      </c>
      <c r="K4" s="13">
        <v>41456</v>
      </c>
      <c r="L4" s="13">
        <v>41487</v>
      </c>
      <c r="M4" s="13">
        <v>41518</v>
      </c>
      <c r="N4" s="13">
        <v>41548</v>
      </c>
      <c r="O4" s="13">
        <v>41579</v>
      </c>
      <c r="P4" s="13">
        <v>41609</v>
      </c>
      <c r="Q4" s="14">
        <v>41275</v>
      </c>
      <c r="R4" s="14">
        <v>41306</v>
      </c>
      <c r="S4" s="14">
        <v>41334</v>
      </c>
      <c r="T4" s="14">
        <v>41365</v>
      </c>
      <c r="U4" s="14">
        <v>41395</v>
      </c>
      <c r="V4" s="14">
        <v>41426</v>
      </c>
      <c r="W4" s="14">
        <v>41456</v>
      </c>
      <c r="X4" s="14">
        <v>41487</v>
      </c>
      <c r="Y4" s="14">
        <v>41518</v>
      </c>
      <c r="Z4" s="14">
        <v>41548</v>
      </c>
      <c r="AA4" s="14">
        <v>41579</v>
      </c>
      <c r="AB4" s="14">
        <v>41609</v>
      </c>
      <c r="AC4" s="13">
        <v>41275</v>
      </c>
      <c r="AD4" s="13">
        <v>41306</v>
      </c>
      <c r="AE4" s="13">
        <v>41334</v>
      </c>
      <c r="AF4" s="13">
        <v>41365</v>
      </c>
      <c r="AG4" s="13">
        <v>41395</v>
      </c>
      <c r="AH4" s="13">
        <v>41426</v>
      </c>
      <c r="AI4" s="13">
        <v>41456</v>
      </c>
      <c r="AJ4" s="13">
        <v>41487</v>
      </c>
      <c r="AK4" s="13">
        <v>41518</v>
      </c>
      <c r="AL4" s="13">
        <v>41548</v>
      </c>
      <c r="AM4" s="13">
        <v>41579</v>
      </c>
      <c r="AN4" s="13">
        <v>41609</v>
      </c>
      <c r="AO4" s="14">
        <v>41275</v>
      </c>
      <c r="AP4" s="14">
        <v>41306</v>
      </c>
      <c r="AQ4" s="14">
        <v>41334</v>
      </c>
      <c r="AR4" s="14">
        <v>41365</v>
      </c>
      <c r="AS4" s="14">
        <v>41395</v>
      </c>
      <c r="AT4" s="14">
        <v>41426</v>
      </c>
      <c r="AU4" s="14">
        <v>41456</v>
      </c>
      <c r="AV4" s="14">
        <v>41487</v>
      </c>
      <c r="AW4" s="14">
        <v>41518</v>
      </c>
      <c r="AX4" s="14">
        <v>41548</v>
      </c>
      <c r="AY4" s="14">
        <v>41579</v>
      </c>
      <c r="AZ4" s="14">
        <v>41609</v>
      </c>
      <c r="BA4" s="13">
        <v>41275</v>
      </c>
      <c r="BB4" s="13">
        <v>41306</v>
      </c>
      <c r="BC4" s="13">
        <v>41334</v>
      </c>
      <c r="BD4" s="13">
        <v>41365</v>
      </c>
      <c r="BE4" s="13">
        <v>41395</v>
      </c>
      <c r="BF4" s="13">
        <v>41426</v>
      </c>
      <c r="BG4" s="13">
        <v>41456</v>
      </c>
      <c r="BH4" s="13">
        <v>41487</v>
      </c>
      <c r="BI4" s="13">
        <v>41518</v>
      </c>
      <c r="BJ4" s="13">
        <v>41548</v>
      </c>
      <c r="BK4" s="13">
        <v>41579</v>
      </c>
      <c r="BL4" s="13">
        <v>41609</v>
      </c>
      <c r="BM4" s="14">
        <v>41275</v>
      </c>
      <c r="BN4" s="14">
        <v>41306</v>
      </c>
      <c r="BO4" s="14">
        <v>41334</v>
      </c>
      <c r="BP4" s="14">
        <v>41365</v>
      </c>
      <c r="BQ4" s="14">
        <v>41395</v>
      </c>
      <c r="BR4" s="14">
        <v>41426</v>
      </c>
      <c r="BS4" s="14">
        <v>41456</v>
      </c>
      <c r="BT4" s="14">
        <v>41487</v>
      </c>
      <c r="BU4" s="14">
        <v>41518</v>
      </c>
      <c r="BV4" s="14">
        <v>41548</v>
      </c>
      <c r="BW4" s="14">
        <v>41579</v>
      </c>
      <c r="BX4" s="14">
        <v>41609</v>
      </c>
      <c r="BY4" s="27" t="s">
        <v>810</v>
      </c>
      <c r="BZ4" s="27" t="s">
        <v>810</v>
      </c>
      <c r="CA4" s="27" t="s">
        <v>810</v>
      </c>
      <c r="CB4" s="27" t="s">
        <v>810</v>
      </c>
    </row>
    <row r="5" spans="1:80" x14ac:dyDescent="0.25">
      <c r="A5" t="str">
        <f t="shared" ref="A5:A37" si="0">B5&amp;"."&amp;IF(D5="CES1/CES2",C5,IF(C5="CRE1/CRE2",C5,D5))</f>
        <v>UNCA.0000001511</v>
      </c>
      <c r="B5" s="1" t="s">
        <v>3</v>
      </c>
      <c r="C5" s="1" t="s">
        <v>4</v>
      </c>
      <c r="D5" s="1" t="s">
        <v>4</v>
      </c>
      <c r="E5" s="17">
        <v>0</v>
      </c>
      <c r="F5" s="17">
        <v>0</v>
      </c>
      <c r="G5" s="17">
        <v>0</v>
      </c>
      <c r="H5" s="17">
        <v>0</v>
      </c>
      <c r="I5" s="17">
        <v>0</v>
      </c>
      <c r="J5" s="17">
        <v>0</v>
      </c>
      <c r="K5" s="17">
        <v>0</v>
      </c>
      <c r="L5" s="17">
        <v>0</v>
      </c>
      <c r="M5" s="17">
        <v>0</v>
      </c>
      <c r="N5" s="17">
        <v>0</v>
      </c>
      <c r="O5" s="17">
        <v>0</v>
      </c>
      <c r="P5" s="17">
        <v>0</v>
      </c>
      <c r="Q5" s="20">
        <v>0</v>
      </c>
      <c r="R5" s="20">
        <v>0</v>
      </c>
      <c r="S5" s="20">
        <v>0</v>
      </c>
      <c r="T5" s="20">
        <v>0</v>
      </c>
      <c r="U5" s="20">
        <v>0</v>
      </c>
      <c r="V5" s="20">
        <v>0</v>
      </c>
      <c r="W5" s="20">
        <v>0</v>
      </c>
      <c r="X5" s="20">
        <v>0</v>
      </c>
      <c r="Y5" s="20">
        <v>0</v>
      </c>
      <c r="Z5" s="20">
        <v>0</v>
      </c>
      <c r="AA5" s="20">
        <v>0</v>
      </c>
      <c r="AB5" s="20">
        <v>0</v>
      </c>
      <c r="AC5" s="17">
        <v>0</v>
      </c>
      <c r="AD5" s="17">
        <v>0</v>
      </c>
      <c r="AE5" s="17">
        <v>0</v>
      </c>
      <c r="AF5" s="17">
        <v>0</v>
      </c>
      <c r="AG5" s="17">
        <v>0</v>
      </c>
      <c r="AH5" s="17">
        <v>0</v>
      </c>
      <c r="AI5" s="17">
        <v>0</v>
      </c>
      <c r="AJ5" s="17">
        <v>0</v>
      </c>
      <c r="AK5" s="17">
        <v>0</v>
      </c>
      <c r="AL5" s="17">
        <v>0</v>
      </c>
      <c r="AM5" s="17">
        <v>0</v>
      </c>
      <c r="AN5" s="17">
        <v>0</v>
      </c>
      <c r="AO5" s="20">
        <f t="shared" ref="AO5:AZ22" si="1">E5+Q5+AC5</f>
        <v>0</v>
      </c>
      <c r="AP5" s="20">
        <f t="shared" si="1"/>
        <v>0</v>
      </c>
      <c r="AQ5" s="20">
        <f t="shared" si="1"/>
        <v>0</v>
      </c>
      <c r="AR5" s="20">
        <f t="shared" si="1"/>
        <v>0</v>
      </c>
      <c r="AS5" s="20">
        <f t="shared" si="1"/>
        <v>0</v>
      </c>
      <c r="AT5" s="20">
        <f t="shared" si="1"/>
        <v>0</v>
      </c>
      <c r="AU5" s="20">
        <f t="shared" si="1"/>
        <v>0</v>
      </c>
      <c r="AV5" s="20">
        <f t="shared" si="1"/>
        <v>0</v>
      </c>
      <c r="AW5" s="20">
        <f t="shared" si="1"/>
        <v>0</v>
      </c>
      <c r="AX5" s="20">
        <f t="shared" si="1"/>
        <v>0</v>
      </c>
      <c r="AY5" s="20">
        <f t="shared" si="1"/>
        <v>0</v>
      </c>
      <c r="AZ5" s="20">
        <f t="shared" si="1"/>
        <v>0</v>
      </c>
      <c r="BA5" s="17">
        <v>0</v>
      </c>
      <c r="BB5" s="17">
        <v>0</v>
      </c>
      <c r="BC5" s="17">
        <v>0</v>
      </c>
      <c r="BD5" s="17">
        <v>0</v>
      </c>
      <c r="BE5" s="17">
        <v>0</v>
      </c>
      <c r="BF5" s="17">
        <v>0</v>
      </c>
      <c r="BG5" s="17">
        <v>0</v>
      </c>
      <c r="BH5" s="17">
        <v>0</v>
      </c>
      <c r="BI5" s="17">
        <v>0</v>
      </c>
      <c r="BJ5" s="17">
        <v>0</v>
      </c>
      <c r="BK5" s="17">
        <v>0</v>
      </c>
      <c r="BL5" s="17">
        <v>0</v>
      </c>
      <c r="BM5" s="20">
        <f t="shared" ref="BM5:BX22" si="2">AO5+BA5</f>
        <v>0</v>
      </c>
      <c r="BN5" s="20">
        <f t="shared" si="2"/>
        <v>0</v>
      </c>
      <c r="BO5" s="20">
        <f t="shared" si="2"/>
        <v>0</v>
      </c>
      <c r="BP5" s="20">
        <f t="shared" si="2"/>
        <v>0</v>
      </c>
      <c r="BQ5" s="20">
        <f t="shared" si="2"/>
        <v>0</v>
      </c>
      <c r="BR5" s="20">
        <f t="shared" si="2"/>
        <v>0</v>
      </c>
      <c r="BS5" s="20">
        <f t="shared" si="2"/>
        <v>0</v>
      </c>
      <c r="BT5" s="20">
        <f t="shared" si="2"/>
        <v>0</v>
      </c>
      <c r="BU5" s="20">
        <f t="shared" si="2"/>
        <v>0</v>
      </c>
      <c r="BV5" s="20">
        <f t="shared" si="2"/>
        <v>0</v>
      </c>
      <c r="BW5" s="20">
        <f t="shared" si="2"/>
        <v>0</v>
      </c>
      <c r="BX5" s="20">
        <f t="shared" si="2"/>
        <v>0</v>
      </c>
      <c r="BY5" s="17">
        <f t="shared" ref="BY5:BY68" si="3">SUM(E5:P5)</f>
        <v>0</v>
      </c>
      <c r="BZ5" s="17">
        <f t="shared" ref="BZ5:BZ68" si="4">SUM(Q5:AB5)</f>
        <v>0</v>
      </c>
      <c r="CA5" s="17">
        <f>SUM(AC5:AN5,BA5:BL5)</f>
        <v>0</v>
      </c>
      <c r="CB5" s="17">
        <f>SUM(BM5:BX5)</f>
        <v>0</v>
      </c>
    </row>
    <row r="6" spans="1:80" x14ac:dyDescent="0.25">
      <c r="A6" t="str">
        <f t="shared" si="0"/>
        <v>UNCA.0000006711</v>
      </c>
      <c r="B6" s="1" t="s">
        <v>3</v>
      </c>
      <c r="C6" s="1" t="s">
        <v>5</v>
      </c>
      <c r="D6" s="1" t="s">
        <v>5</v>
      </c>
      <c r="E6" s="17">
        <v>0</v>
      </c>
      <c r="F6" s="17">
        <v>0</v>
      </c>
      <c r="G6" s="17">
        <v>0</v>
      </c>
      <c r="H6" s="17">
        <v>1.8200000000000074</v>
      </c>
      <c r="I6" s="17">
        <v>65.929999999999836</v>
      </c>
      <c r="J6" s="17">
        <v>14.409999999999968</v>
      </c>
      <c r="K6" s="17">
        <v>1.6400000000000006</v>
      </c>
      <c r="L6" s="17">
        <v>3.1699999999999875</v>
      </c>
      <c r="M6" s="17">
        <v>2.1899999999999977</v>
      </c>
      <c r="N6" s="17">
        <v>4.0000000000000036E-2</v>
      </c>
      <c r="O6" s="17">
        <v>0</v>
      </c>
      <c r="P6" s="17">
        <v>0</v>
      </c>
      <c r="Q6" s="20">
        <v>0</v>
      </c>
      <c r="R6" s="20">
        <v>0</v>
      </c>
      <c r="S6" s="20">
        <v>0</v>
      </c>
      <c r="T6" s="20">
        <v>0.10000000000000009</v>
      </c>
      <c r="U6" s="20">
        <v>3.2999999999999972</v>
      </c>
      <c r="V6" s="20">
        <v>0.72000000000000242</v>
      </c>
      <c r="W6" s="20">
        <v>9.0000000000000302E-2</v>
      </c>
      <c r="X6" s="20">
        <v>0.16000000000000014</v>
      </c>
      <c r="Y6" s="20">
        <v>0.10999999999999988</v>
      </c>
      <c r="Z6" s="20">
        <v>0</v>
      </c>
      <c r="AA6" s="20">
        <v>0</v>
      </c>
      <c r="AB6" s="20">
        <v>0</v>
      </c>
      <c r="AC6" s="17">
        <v>0</v>
      </c>
      <c r="AD6" s="17">
        <v>0</v>
      </c>
      <c r="AE6" s="17">
        <v>0</v>
      </c>
      <c r="AF6" s="17">
        <v>0.38999999999999879</v>
      </c>
      <c r="AG6" s="17">
        <v>13.730000000000018</v>
      </c>
      <c r="AH6" s="17">
        <v>2.9699999999999989</v>
      </c>
      <c r="AI6" s="17">
        <v>0.33000000000000007</v>
      </c>
      <c r="AJ6" s="17">
        <v>0.62999999999999901</v>
      </c>
      <c r="AK6" s="17">
        <v>0.4399999999999995</v>
      </c>
      <c r="AL6" s="17">
        <v>1.0000000000000009E-2</v>
      </c>
      <c r="AM6" s="17">
        <v>0</v>
      </c>
      <c r="AN6" s="17">
        <v>0</v>
      </c>
      <c r="AO6" s="20">
        <f t="shared" si="1"/>
        <v>0</v>
      </c>
      <c r="AP6" s="20">
        <f t="shared" si="1"/>
        <v>0</v>
      </c>
      <c r="AQ6" s="20">
        <f t="shared" si="1"/>
        <v>0</v>
      </c>
      <c r="AR6" s="20">
        <f t="shared" si="1"/>
        <v>2.3100000000000063</v>
      </c>
      <c r="AS6" s="20">
        <f t="shared" si="1"/>
        <v>82.959999999999852</v>
      </c>
      <c r="AT6" s="20">
        <f t="shared" si="1"/>
        <v>18.099999999999969</v>
      </c>
      <c r="AU6" s="20">
        <f t="shared" si="1"/>
        <v>2.0600000000000009</v>
      </c>
      <c r="AV6" s="20">
        <f t="shared" si="1"/>
        <v>3.9599999999999866</v>
      </c>
      <c r="AW6" s="20">
        <f t="shared" si="1"/>
        <v>2.7399999999999971</v>
      </c>
      <c r="AX6" s="20">
        <f t="shared" si="1"/>
        <v>5.0000000000000044E-2</v>
      </c>
      <c r="AY6" s="20">
        <f t="shared" si="1"/>
        <v>0</v>
      </c>
      <c r="AZ6" s="20">
        <f t="shared" si="1"/>
        <v>0</v>
      </c>
      <c r="BA6" s="17">
        <v>0</v>
      </c>
      <c r="BB6" s="17">
        <v>0</v>
      </c>
      <c r="BC6" s="17">
        <v>0</v>
      </c>
      <c r="BD6" s="17">
        <v>0.03</v>
      </c>
      <c r="BE6" s="17">
        <v>1.0900000000000001</v>
      </c>
      <c r="BF6" s="17">
        <v>0.24</v>
      </c>
      <c r="BG6" s="17">
        <v>0.03</v>
      </c>
      <c r="BH6" s="17">
        <v>0.05</v>
      </c>
      <c r="BI6" s="17">
        <v>0.04</v>
      </c>
      <c r="BJ6" s="17">
        <v>0</v>
      </c>
      <c r="BK6" s="17">
        <v>0</v>
      </c>
      <c r="BL6" s="17">
        <v>0</v>
      </c>
      <c r="BM6" s="20">
        <f t="shared" si="2"/>
        <v>0</v>
      </c>
      <c r="BN6" s="20">
        <f t="shared" si="2"/>
        <v>0</v>
      </c>
      <c r="BO6" s="20">
        <f t="shared" si="2"/>
        <v>0</v>
      </c>
      <c r="BP6" s="20">
        <f t="shared" si="2"/>
        <v>2.3400000000000061</v>
      </c>
      <c r="BQ6" s="20">
        <f t="shared" si="2"/>
        <v>84.049999999999855</v>
      </c>
      <c r="BR6" s="20">
        <f t="shared" si="2"/>
        <v>18.339999999999968</v>
      </c>
      <c r="BS6" s="20">
        <f t="shared" si="2"/>
        <v>2.0900000000000007</v>
      </c>
      <c r="BT6" s="20">
        <f t="shared" si="2"/>
        <v>4.0099999999999865</v>
      </c>
      <c r="BU6" s="20">
        <f t="shared" si="2"/>
        <v>2.7799999999999971</v>
      </c>
      <c r="BV6" s="20">
        <f t="shared" si="2"/>
        <v>5.0000000000000044E-2</v>
      </c>
      <c r="BW6" s="20">
        <f t="shared" si="2"/>
        <v>0</v>
      </c>
      <c r="BX6" s="20">
        <f t="shared" si="2"/>
        <v>0</v>
      </c>
      <c r="BY6" s="17">
        <f t="shared" si="3"/>
        <v>89.199999999999804</v>
      </c>
      <c r="BZ6" s="17">
        <f t="shared" si="4"/>
        <v>4.4799999999999986</v>
      </c>
      <c r="CA6" s="17">
        <f t="shared" ref="CA6:CA69" si="5">SUM(AC6:AN6,BA6:BL6)</f>
        <v>19.980000000000018</v>
      </c>
      <c r="CB6" s="17">
        <f t="shared" ref="CB6:CB69" si="6">SUM(BM6:BX6)</f>
        <v>113.65999999999981</v>
      </c>
    </row>
    <row r="7" spans="1:80" x14ac:dyDescent="0.25">
      <c r="A7" t="str">
        <f t="shared" si="0"/>
        <v>UNCA.0000022911</v>
      </c>
      <c r="B7" s="1" t="s">
        <v>3</v>
      </c>
      <c r="C7" s="1" t="s">
        <v>6</v>
      </c>
      <c r="D7" s="1" t="s">
        <v>6</v>
      </c>
      <c r="E7" s="17">
        <v>-1.7600000000000016</v>
      </c>
      <c r="F7" s="17">
        <v>-1.8099999999999987</v>
      </c>
      <c r="G7" s="17">
        <v>-5.0799999999999983</v>
      </c>
      <c r="H7" s="17">
        <v>-16.079999999999998</v>
      </c>
      <c r="I7" s="17">
        <v>-477.05999999999949</v>
      </c>
      <c r="J7" s="17">
        <v>-72.639999999999986</v>
      </c>
      <c r="K7" s="17">
        <v>-3.5799999999999983</v>
      </c>
      <c r="L7" s="17">
        <v>-22.97999999999999</v>
      </c>
      <c r="M7" s="17">
        <v>-84</v>
      </c>
      <c r="N7" s="17">
        <v>-60.279999999999973</v>
      </c>
      <c r="O7" s="17">
        <v>-1.6199999999999992</v>
      </c>
      <c r="P7" s="17">
        <v>-0.77000000000000046</v>
      </c>
      <c r="Q7" s="20">
        <v>-8.9999999999999969E-2</v>
      </c>
      <c r="R7" s="20">
        <v>-9.000000000000008E-2</v>
      </c>
      <c r="S7" s="20">
        <v>-0.26000000000000023</v>
      </c>
      <c r="T7" s="20">
        <v>-0.80999999999999961</v>
      </c>
      <c r="U7" s="20">
        <v>-23.849999999999994</v>
      </c>
      <c r="V7" s="20">
        <v>-3.6300000000000026</v>
      </c>
      <c r="W7" s="20">
        <v>-0.18000000000000016</v>
      </c>
      <c r="X7" s="20">
        <v>-1.1500000000000004</v>
      </c>
      <c r="Y7" s="20">
        <v>-4.2000000000000028</v>
      </c>
      <c r="Z7" s="20">
        <v>-3.0100000000000016</v>
      </c>
      <c r="AA7" s="20">
        <v>-8.0000000000000071E-2</v>
      </c>
      <c r="AB7" s="20">
        <v>-4.0000000000000036E-2</v>
      </c>
      <c r="AC7" s="17">
        <v>-0.37999999999999989</v>
      </c>
      <c r="AD7" s="17">
        <v>-0.39000000000000012</v>
      </c>
      <c r="AE7" s="17">
        <v>-1.08</v>
      </c>
      <c r="AF7" s="17">
        <v>-3.3900000000000006</v>
      </c>
      <c r="AG7" s="17">
        <v>-99.360000000000014</v>
      </c>
      <c r="AH7" s="17">
        <v>-14.959999999999994</v>
      </c>
      <c r="AI7" s="17">
        <v>-0.73000000000000043</v>
      </c>
      <c r="AJ7" s="17">
        <v>-4.6300000000000026</v>
      </c>
      <c r="AK7" s="17">
        <v>-16.710000000000008</v>
      </c>
      <c r="AL7" s="17">
        <v>-11.86</v>
      </c>
      <c r="AM7" s="17">
        <v>-0.31000000000000005</v>
      </c>
      <c r="AN7" s="17">
        <v>-0.14999999999999991</v>
      </c>
      <c r="AO7" s="20">
        <f t="shared" si="1"/>
        <v>-2.2300000000000013</v>
      </c>
      <c r="AP7" s="20">
        <f t="shared" si="1"/>
        <v>-2.2899999999999991</v>
      </c>
      <c r="AQ7" s="20">
        <f t="shared" si="1"/>
        <v>-6.4199999999999982</v>
      </c>
      <c r="AR7" s="20">
        <f t="shared" si="1"/>
        <v>-20.279999999999998</v>
      </c>
      <c r="AS7" s="20">
        <f t="shared" si="1"/>
        <v>-600.26999999999953</v>
      </c>
      <c r="AT7" s="20">
        <f t="shared" si="1"/>
        <v>-91.229999999999976</v>
      </c>
      <c r="AU7" s="20">
        <f t="shared" si="1"/>
        <v>-4.4899999999999984</v>
      </c>
      <c r="AV7" s="20">
        <f t="shared" si="1"/>
        <v>-28.759999999999991</v>
      </c>
      <c r="AW7" s="20">
        <f t="shared" si="1"/>
        <v>-104.91000000000001</v>
      </c>
      <c r="AX7" s="20">
        <f t="shared" si="1"/>
        <v>-75.149999999999977</v>
      </c>
      <c r="AY7" s="20">
        <f t="shared" si="1"/>
        <v>-2.0099999999999993</v>
      </c>
      <c r="AZ7" s="20">
        <f t="shared" si="1"/>
        <v>-0.96000000000000041</v>
      </c>
      <c r="BA7" s="17">
        <v>-0.03</v>
      </c>
      <c r="BB7" s="17">
        <v>-0.03</v>
      </c>
      <c r="BC7" s="17">
        <v>-0.08</v>
      </c>
      <c r="BD7" s="17">
        <v>-0.27</v>
      </c>
      <c r="BE7" s="17">
        <v>-7.92</v>
      </c>
      <c r="BF7" s="17">
        <v>-1.21</v>
      </c>
      <c r="BG7" s="17">
        <v>-0.06</v>
      </c>
      <c r="BH7" s="17">
        <v>-0.38</v>
      </c>
      <c r="BI7" s="17">
        <v>-1.39</v>
      </c>
      <c r="BJ7" s="17">
        <v>-1</v>
      </c>
      <c r="BK7" s="17">
        <v>-0.03</v>
      </c>
      <c r="BL7" s="17">
        <v>-0.01</v>
      </c>
      <c r="BM7" s="20">
        <f t="shared" si="2"/>
        <v>-2.2600000000000011</v>
      </c>
      <c r="BN7" s="20">
        <f t="shared" si="2"/>
        <v>-2.319999999999999</v>
      </c>
      <c r="BO7" s="20">
        <f t="shared" si="2"/>
        <v>-6.4999999999999982</v>
      </c>
      <c r="BP7" s="20">
        <f t="shared" si="2"/>
        <v>-20.549999999999997</v>
      </c>
      <c r="BQ7" s="20">
        <f t="shared" si="2"/>
        <v>-608.18999999999949</v>
      </c>
      <c r="BR7" s="20">
        <f t="shared" si="2"/>
        <v>-92.439999999999969</v>
      </c>
      <c r="BS7" s="20">
        <f t="shared" si="2"/>
        <v>-4.549999999999998</v>
      </c>
      <c r="BT7" s="20">
        <f t="shared" si="2"/>
        <v>-29.13999999999999</v>
      </c>
      <c r="BU7" s="20">
        <f t="shared" si="2"/>
        <v>-106.30000000000001</v>
      </c>
      <c r="BV7" s="20">
        <f t="shared" si="2"/>
        <v>-76.149999999999977</v>
      </c>
      <c r="BW7" s="20">
        <f t="shared" si="2"/>
        <v>-2.0399999999999991</v>
      </c>
      <c r="BX7" s="20">
        <f t="shared" si="2"/>
        <v>-0.97000000000000042</v>
      </c>
      <c r="BY7" s="17">
        <f t="shared" si="3"/>
        <v>-747.65999999999951</v>
      </c>
      <c r="BZ7" s="17">
        <f t="shared" si="4"/>
        <v>-37.389999999999993</v>
      </c>
      <c r="CA7" s="17">
        <f t="shared" si="5"/>
        <v>-166.36</v>
      </c>
      <c r="CB7" s="17">
        <f t="shared" si="6"/>
        <v>-951.40999999999929</v>
      </c>
    </row>
    <row r="8" spans="1:80" x14ac:dyDescent="0.25">
      <c r="A8" t="str">
        <f t="shared" si="0"/>
        <v>UNCA.0000025611</v>
      </c>
      <c r="B8" s="1" t="s">
        <v>3</v>
      </c>
      <c r="C8" s="1" t="s">
        <v>7</v>
      </c>
      <c r="D8" s="1" t="s">
        <v>7</v>
      </c>
      <c r="E8" s="17">
        <v>108.61000000000058</v>
      </c>
      <c r="F8" s="17">
        <v>55.860000000000127</v>
      </c>
      <c r="G8" s="17">
        <v>333.56000000000131</v>
      </c>
      <c r="H8" s="17">
        <v>449.36999999999898</v>
      </c>
      <c r="I8" s="17">
        <v>286.91000000000076</v>
      </c>
      <c r="J8" s="17">
        <v>135.80000000000018</v>
      </c>
      <c r="K8" s="17">
        <v>55.330000000000155</v>
      </c>
      <c r="L8" s="17">
        <v>309.29000000000087</v>
      </c>
      <c r="M8" s="17">
        <v>309.76999999999771</v>
      </c>
      <c r="N8" s="17">
        <v>53.240000000000009</v>
      </c>
      <c r="O8" s="17">
        <v>19.650000000000091</v>
      </c>
      <c r="P8" s="17">
        <v>52.990000000000009</v>
      </c>
      <c r="Q8" s="20">
        <v>5.4300000000000068</v>
      </c>
      <c r="R8" s="20">
        <v>2.8000000000000043</v>
      </c>
      <c r="S8" s="20">
        <v>16.680000000000007</v>
      </c>
      <c r="T8" s="20">
        <v>22.470000000000027</v>
      </c>
      <c r="U8" s="20">
        <v>14.340000000000003</v>
      </c>
      <c r="V8" s="20">
        <v>6.789999999999992</v>
      </c>
      <c r="W8" s="20">
        <v>2.759999999999998</v>
      </c>
      <c r="X8" s="20">
        <v>15.460000000000036</v>
      </c>
      <c r="Y8" s="20">
        <v>15.490000000000009</v>
      </c>
      <c r="Z8" s="20">
        <v>2.66</v>
      </c>
      <c r="AA8" s="20">
        <v>0.98000000000000043</v>
      </c>
      <c r="AB8" s="20">
        <v>2.6499999999999986</v>
      </c>
      <c r="AC8" s="17">
        <v>23.600000000000023</v>
      </c>
      <c r="AD8" s="17">
        <v>12.009999999999991</v>
      </c>
      <c r="AE8" s="17">
        <v>71</v>
      </c>
      <c r="AF8" s="17">
        <v>94.599999999999909</v>
      </c>
      <c r="AG8" s="17">
        <v>59.75</v>
      </c>
      <c r="AH8" s="17">
        <v>27.970000000000027</v>
      </c>
      <c r="AI8" s="17">
        <v>11.269999999999982</v>
      </c>
      <c r="AJ8" s="17">
        <v>62.269999999999982</v>
      </c>
      <c r="AK8" s="17">
        <v>61.639999999999873</v>
      </c>
      <c r="AL8" s="17">
        <v>10.480000000000004</v>
      </c>
      <c r="AM8" s="17">
        <v>3.8200000000000003</v>
      </c>
      <c r="AN8" s="17">
        <v>10.179999999999993</v>
      </c>
      <c r="AO8" s="20">
        <f t="shared" si="1"/>
        <v>137.64000000000061</v>
      </c>
      <c r="AP8" s="20">
        <f t="shared" si="1"/>
        <v>70.67000000000013</v>
      </c>
      <c r="AQ8" s="20">
        <f t="shared" si="1"/>
        <v>421.24000000000132</v>
      </c>
      <c r="AR8" s="20">
        <f t="shared" si="1"/>
        <v>566.43999999999892</v>
      </c>
      <c r="AS8" s="20">
        <f t="shared" si="1"/>
        <v>361.0000000000008</v>
      </c>
      <c r="AT8" s="20">
        <f t="shared" si="1"/>
        <v>170.5600000000002</v>
      </c>
      <c r="AU8" s="20">
        <f t="shared" si="1"/>
        <v>69.360000000000127</v>
      </c>
      <c r="AV8" s="20">
        <f t="shared" si="1"/>
        <v>387.02000000000089</v>
      </c>
      <c r="AW8" s="20">
        <f t="shared" si="1"/>
        <v>386.89999999999759</v>
      </c>
      <c r="AX8" s="20">
        <f t="shared" si="1"/>
        <v>66.38000000000001</v>
      </c>
      <c r="AY8" s="20">
        <f t="shared" si="1"/>
        <v>24.450000000000092</v>
      </c>
      <c r="AZ8" s="20">
        <f t="shared" si="1"/>
        <v>65.819999999999993</v>
      </c>
      <c r="BA8" s="17">
        <v>1.8</v>
      </c>
      <c r="BB8" s="17">
        <v>0.93</v>
      </c>
      <c r="BC8" s="17">
        <v>5.54</v>
      </c>
      <c r="BD8" s="17">
        <v>7.46</v>
      </c>
      <c r="BE8" s="17">
        <v>4.76</v>
      </c>
      <c r="BF8" s="17">
        <v>2.25</v>
      </c>
      <c r="BG8" s="17">
        <v>0.92</v>
      </c>
      <c r="BH8" s="17">
        <v>5.14</v>
      </c>
      <c r="BI8" s="17">
        <v>5.14</v>
      </c>
      <c r="BJ8" s="17">
        <v>0.88</v>
      </c>
      <c r="BK8" s="17">
        <v>0.33</v>
      </c>
      <c r="BL8" s="17">
        <v>0.88</v>
      </c>
      <c r="BM8" s="20">
        <f t="shared" si="2"/>
        <v>139.44000000000062</v>
      </c>
      <c r="BN8" s="20">
        <f t="shared" si="2"/>
        <v>71.600000000000136</v>
      </c>
      <c r="BO8" s="20">
        <f t="shared" si="2"/>
        <v>426.78000000000134</v>
      </c>
      <c r="BP8" s="20">
        <f t="shared" si="2"/>
        <v>573.89999999999895</v>
      </c>
      <c r="BQ8" s="20">
        <f t="shared" si="2"/>
        <v>365.76000000000079</v>
      </c>
      <c r="BR8" s="20">
        <f t="shared" si="2"/>
        <v>172.8100000000002</v>
      </c>
      <c r="BS8" s="20">
        <f t="shared" si="2"/>
        <v>70.280000000000129</v>
      </c>
      <c r="BT8" s="20">
        <f t="shared" si="2"/>
        <v>392.16000000000088</v>
      </c>
      <c r="BU8" s="20">
        <f t="shared" si="2"/>
        <v>392.03999999999758</v>
      </c>
      <c r="BV8" s="20">
        <f t="shared" si="2"/>
        <v>67.260000000000005</v>
      </c>
      <c r="BW8" s="20">
        <f t="shared" si="2"/>
        <v>24.78000000000009</v>
      </c>
      <c r="BX8" s="20">
        <f t="shared" si="2"/>
        <v>66.699999999999989</v>
      </c>
      <c r="BY8" s="17">
        <f t="shared" si="3"/>
        <v>2170.380000000001</v>
      </c>
      <c r="BZ8" s="17">
        <f t="shared" si="4"/>
        <v>108.51000000000008</v>
      </c>
      <c r="CA8" s="17">
        <f t="shared" si="5"/>
        <v>484.61999999999978</v>
      </c>
      <c r="CB8" s="17">
        <f t="shared" si="6"/>
        <v>2763.5100000000011</v>
      </c>
    </row>
    <row r="9" spans="1:80" x14ac:dyDescent="0.25">
      <c r="A9" t="str">
        <f t="shared" si="0"/>
        <v>UNCA.0000034911</v>
      </c>
      <c r="B9" s="1" t="s">
        <v>3</v>
      </c>
      <c r="C9" s="1" t="s">
        <v>9</v>
      </c>
      <c r="D9" s="1" t="s">
        <v>9</v>
      </c>
      <c r="E9" s="17">
        <v>0</v>
      </c>
      <c r="F9" s="17">
        <v>0</v>
      </c>
      <c r="G9" s="17">
        <v>0</v>
      </c>
      <c r="H9" s="17">
        <v>0</v>
      </c>
      <c r="I9" s="17">
        <v>0</v>
      </c>
      <c r="J9" s="17">
        <v>0</v>
      </c>
      <c r="K9" s="17">
        <v>0</v>
      </c>
      <c r="L9" s="17">
        <v>0</v>
      </c>
      <c r="M9" s="17">
        <v>0</v>
      </c>
      <c r="N9" s="17">
        <v>0</v>
      </c>
      <c r="O9" s="17">
        <v>0</v>
      </c>
      <c r="P9" s="17">
        <v>0</v>
      </c>
      <c r="Q9" s="20">
        <v>0</v>
      </c>
      <c r="R9" s="20">
        <v>0</v>
      </c>
      <c r="S9" s="20">
        <v>0</v>
      </c>
      <c r="T9" s="20">
        <v>0</v>
      </c>
      <c r="U9" s="20">
        <v>0</v>
      </c>
      <c r="V9" s="20">
        <v>0</v>
      </c>
      <c r="W9" s="20">
        <v>0</v>
      </c>
      <c r="X9" s="20">
        <v>0</v>
      </c>
      <c r="Y9" s="20">
        <v>0</v>
      </c>
      <c r="Z9" s="20">
        <v>0</v>
      </c>
      <c r="AA9" s="20">
        <v>0</v>
      </c>
      <c r="AB9" s="20">
        <v>0</v>
      </c>
      <c r="AC9" s="17">
        <v>0</v>
      </c>
      <c r="AD9" s="17">
        <v>0</v>
      </c>
      <c r="AE9" s="17">
        <v>0</v>
      </c>
      <c r="AF9" s="17">
        <v>0</v>
      </c>
      <c r="AG9" s="17">
        <v>0</v>
      </c>
      <c r="AH9" s="17">
        <v>0</v>
      </c>
      <c r="AI9" s="17">
        <v>0</v>
      </c>
      <c r="AJ9" s="17">
        <v>0</v>
      </c>
      <c r="AK9" s="17">
        <v>0</v>
      </c>
      <c r="AL9" s="17">
        <v>0</v>
      </c>
      <c r="AM9" s="17">
        <v>0</v>
      </c>
      <c r="AN9" s="17">
        <v>0</v>
      </c>
      <c r="AO9" s="20">
        <f t="shared" si="1"/>
        <v>0</v>
      </c>
      <c r="AP9" s="20">
        <f t="shared" si="1"/>
        <v>0</v>
      </c>
      <c r="AQ9" s="20">
        <f t="shared" si="1"/>
        <v>0</v>
      </c>
      <c r="AR9" s="20">
        <f t="shared" si="1"/>
        <v>0</v>
      </c>
      <c r="AS9" s="20">
        <f t="shared" si="1"/>
        <v>0</v>
      </c>
      <c r="AT9" s="20">
        <f t="shared" si="1"/>
        <v>0</v>
      </c>
      <c r="AU9" s="20">
        <f t="shared" si="1"/>
        <v>0</v>
      </c>
      <c r="AV9" s="20">
        <f t="shared" si="1"/>
        <v>0</v>
      </c>
      <c r="AW9" s="20">
        <f t="shared" si="1"/>
        <v>0</v>
      </c>
      <c r="AX9" s="20">
        <f t="shared" si="1"/>
        <v>0</v>
      </c>
      <c r="AY9" s="20">
        <f t="shared" si="1"/>
        <v>0</v>
      </c>
      <c r="AZ9" s="20">
        <f t="shared" si="1"/>
        <v>0</v>
      </c>
      <c r="BA9" s="17">
        <v>0</v>
      </c>
      <c r="BB9" s="17">
        <v>0</v>
      </c>
      <c r="BC9" s="17">
        <v>0</v>
      </c>
      <c r="BD9" s="17">
        <v>0</v>
      </c>
      <c r="BE9" s="17">
        <v>0</v>
      </c>
      <c r="BF9" s="17">
        <v>0</v>
      </c>
      <c r="BG9" s="17">
        <v>0</v>
      </c>
      <c r="BH9" s="17">
        <v>0</v>
      </c>
      <c r="BI9" s="17">
        <v>0</v>
      </c>
      <c r="BJ9" s="17">
        <v>0</v>
      </c>
      <c r="BK9" s="17">
        <v>0</v>
      </c>
      <c r="BL9" s="17">
        <v>0</v>
      </c>
      <c r="BM9" s="20">
        <f t="shared" si="2"/>
        <v>0</v>
      </c>
      <c r="BN9" s="20">
        <f t="shared" si="2"/>
        <v>0</v>
      </c>
      <c r="BO9" s="20">
        <f t="shared" si="2"/>
        <v>0</v>
      </c>
      <c r="BP9" s="20">
        <f t="shared" si="2"/>
        <v>0</v>
      </c>
      <c r="BQ9" s="20">
        <f t="shared" si="2"/>
        <v>0</v>
      </c>
      <c r="BR9" s="20">
        <f t="shared" si="2"/>
        <v>0</v>
      </c>
      <c r="BS9" s="20">
        <f t="shared" si="2"/>
        <v>0</v>
      </c>
      <c r="BT9" s="20">
        <f t="shared" si="2"/>
        <v>0</v>
      </c>
      <c r="BU9" s="20">
        <f t="shared" si="2"/>
        <v>0</v>
      </c>
      <c r="BV9" s="20">
        <f t="shared" si="2"/>
        <v>0</v>
      </c>
      <c r="BW9" s="20">
        <f t="shared" si="2"/>
        <v>0</v>
      </c>
      <c r="BX9" s="20">
        <f t="shared" si="2"/>
        <v>0</v>
      </c>
      <c r="BY9" s="17">
        <f t="shared" si="3"/>
        <v>0</v>
      </c>
      <c r="BZ9" s="17">
        <f t="shared" si="4"/>
        <v>0</v>
      </c>
      <c r="CA9" s="17">
        <f t="shared" si="5"/>
        <v>0</v>
      </c>
      <c r="CB9" s="17">
        <f t="shared" si="6"/>
        <v>0</v>
      </c>
    </row>
    <row r="10" spans="1:80" x14ac:dyDescent="0.25">
      <c r="A10" t="str">
        <f t="shared" si="0"/>
        <v>UNCA.0000038511</v>
      </c>
      <c r="B10" s="1" t="s">
        <v>3</v>
      </c>
      <c r="C10" s="1" t="s">
        <v>10</v>
      </c>
      <c r="D10" s="1" t="s">
        <v>10</v>
      </c>
      <c r="E10" s="17">
        <v>0</v>
      </c>
      <c r="F10" s="17">
        <v>0</v>
      </c>
      <c r="G10" s="17">
        <v>0</v>
      </c>
      <c r="H10" s="17">
        <v>-7.9999999999999905E-2</v>
      </c>
      <c r="I10" s="17">
        <v>-10.459999999999994</v>
      </c>
      <c r="J10" s="17">
        <v>0</v>
      </c>
      <c r="K10" s="17">
        <v>-0.5799999999999994</v>
      </c>
      <c r="L10" s="17">
        <v>0</v>
      </c>
      <c r="M10" s="17">
        <v>0</v>
      </c>
      <c r="N10" s="17">
        <v>0</v>
      </c>
      <c r="O10" s="17">
        <v>0</v>
      </c>
      <c r="P10" s="17">
        <v>0</v>
      </c>
      <c r="Q10" s="20">
        <v>0</v>
      </c>
      <c r="R10" s="20">
        <v>0</v>
      </c>
      <c r="S10" s="20">
        <v>0</v>
      </c>
      <c r="T10" s="20">
        <v>0</v>
      </c>
      <c r="U10" s="20">
        <v>-0.52</v>
      </c>
      <c r="V10" s="20">
        <v>0</v>
      </c>
      <c r="W10" s="20">
        <v>-0.03</v>
      </c>
      <c r="X10" s="20">
        <v>0</v>
      </c>
      <c r="Y10" s="20">
        <v>0</v>
      </c>
      <c r="Z10" s="20">
        <v>0</v>
      </c>
      <c r="AA10" s="20">
        <v>0</v>
      </c>
      <c r="AB10" s="20">
        <v>0</v>
      </c>
      <c r="AC10" s="17">
        <v>0</v>
      </c>
      <c r="AD10" s="17">
        <v>0</v>
      </c>
      <c r="AE10" s="17">
        <v>0</v>
      </c>
      <c r="AF10" s="17">
        <v>-1.9999999999999997E-2</v>
      </c>
      <c r="AG10" s="17">
        <v>-2.1799999999999997</v>
      </c>
      <c r="AH10" s="17">
        <v>0</v>
      </c>
      <c r="AI10" s="17">
        <v>-0.12</v>
      </c>
      <c r="AJ10" s="17">
        <v>0</v>
      </c>
      <c r="AK10" s="17">
        <v>0</v>
      </c>
      <c r="AL10" s="17">
        <v>0</v>
      </c>
      <c r="AM10" s="17">
        <v>0</v>
      </c>
      <c r="AN10" s="17">
        <v>0</v>
      </c>
      <c r="AO10" s="20">
        <f t="shared" si="1"/>
        <v>0</v>
      </c>
      <c r="AP10" s="20">
        <f t="shared" si="1"/>
        <v>0</v>
      </c>
      <c r="AQ10" s="20">
        <f t="shared" si="1"/>
        <v>0</v>
      </c>
      <c r="AR10" s="20">
        <f t="shared" si="1"/>
        <v>-9.9999999999999895E-2</v>
      </c>
      <c r="AS10" s="20">
        <f t="shared" si="1"/>
        <v>-13.159999999999993</v>
      </c>
      <c r="AT10" s="20">
        <f t="shared" si="1"/>
        <v>0</v>
      </c>
      <c r="AU10" s="20">
        <f t="shared" si="1"/>
        <v>-0.72999999999999943</v>
      </c>
      <c r="AV10" s="20">
        <f t="shared" si="1"/>
        <v>0</v>
      </c>
      <c r="AW10" s="20">
        <f t="shared" si="1"/>
        <v>0</v>
      </c>
      <c r="AX10" s="20">
        <f t="shared" si="1"/>
        <v>0</v>
      </c>
      <c r="AY10" s="20">
        <f t="shared" si="1"/>
        <v>0</v>
      </c>
      <c r="AZ10" s="20">
        <f t="shared" si="1"/>
        <v>0</v>
      </c>
      <c r="BA10" s="17">
        <v>0</v>
      </c>
      <c r="BB10" s="17">
        <v>0</v>
      </c>
      <c r="BC10" s="17">
        <v>0</v>
      </c>
      <c r="BD10" s="17">
        <v>0</v>
      </c>
      <c r="BE10" s="17">
        <v>-0.17</v>
      </c>
      <c r="BF10" s="17">
        <v>0</v>
      </c>
      <c r="BG10" s="17">
        <v>-0.01</v>
      </c>
      <c r="BH10" s="17">
        <v>0</v>
      </c>
      <c r="BI10" s="17">
        <v>0</v>
      </c>
      <c r="BJ10" s="17">
        <v>0</v>
      </c>
      <c r="BK10" s="17">
        <v>0</v>
      </c>
      <c r="BL10" s="17">
        <v>0</v>
      </c>
      <c r="BM10" s="20">
        <f t="shared" si="2"/>
        <v>0</v>
      </c>
      <c r="BN10" s="20">
        <f t="shared" si="2"/>
        <v>0</v>
      </c>
      <c r="BO10" s="20">
        <f t="shared" si="2"/>
        <v>0</v>
      </c>
      <c r="BP10" s="20">
        <f t="shared" si="2"/>
        <v>-9.9999999999999895E-2</v>
      </c>
      <c r="BQ10" s="20">
        <f t="shared" si="2"/>
        <v>-13.329999999999993</v>
      </c>
      <c r="BR10" s="20">
        <f t="shared" si="2"/>
        <v>0</v>
      </c>
      <c r="BS10" s="20">
        <f t="shared" si="2"/>
        <v>-0.73999999999999944</v>
      </c>
      <c r="BT10" s="20">
        <f t="shared" si="2"/>
        <v>0</v>
      </c>
      <c r="BU10" s="20">
        <f t="shared" si="2"/>
        <v>0</v>
      </c>
      <c r="BV10" s="20">
        <f t="shared" si="2"/>
        <v>0</v>
      </c>
      <c r="BW10" s="20">
        <f t="shared" si="2"/>
        <v>0</v>
      </c>
      <c r="BX10" s="20">
        <f t="shared" si="2"/>
        <v>0</v>
      </c>
      <c r="BY10" s="17">
        <f t="shared" si="3"/>
        <v>-11.119999999999994</v>
      </c>
      <c r="BZ10" s="17">
        <f t="shared" si="4"/>
        <v>-0.55000000000000004</v>
      </c>
      <c r="CA10" s="17">
        <f t="shared" si="5"/>
        <v>-2.4999999999999996</v>
      </c>
      <c r="CB10" s="17">
        <f t="shared" si="6"/>
        <v>-14.169999999999993</v>
      </c>
    </row>
    <row r="11" spans="1:80" x14ac:dyDescent="0.25">
      <c r="A11" t="str">
        <f t="shared" si="0"/>
        <v>UNCA.0000039611</v>
      </c>
      <c r="B11" s="1" t="s">
        <v>3</v>
      </c>
      <c r="C11" s="1" t="s">
        <v>11</v>
      </c>
      <c r="D11" s="1" t="s">
        <v>11</v>
      </c>
      <c r="E11" s="17">
        <v>20.380000000000109</v>
      </c>
      <c r="F11" s="17">
        <v>11.8900000000001</v>
      </c>
      <c r="G11" s="17">
        <v>18.069999999999709</v>
      </c>
      <c r="H11" s="17">
        <v>86.889999999999418</v>
      </c>
      <c r="I11" s="17">
        <v>77.489999999999782</v>
      </c>
      <c r="J11" s="17">
        <v>18.710000000000036</v>
      </c>
      <c r="K11" s="17">
        <v>1.6400000000000148</v>
      </c>
      <c r="L11" s="17">
        <v>9.8599999999999</v>
      </c>
      <c r="M11" s="17">
        <v>9.3199999999999363</v>
      </c>
      <c r="N11" s="17">
        <v>22.430000000000291</v>
      </c>
      <c r="O11" s="17">
        <v>8.4900000000000091</v>
      </c>
      <c r="P11" s="17">
        <v>4.8199999999999363</v>
      </c>
      <c r="Q11" s="20">
        <v>1.0200000000000102</v>
      </c>
      <c r="R11" s="20">
        <v>0.58999999999999631</v>
      </c>
      <c r="S11" s="20">
        <v>0.90999999999999659</v>
      </c>
      <c r="T11" s="20">
        <v>4.3499999999999659</v>
      </c>
      <c r="U11" s="20">
        <v>3.8700000000000045</v>
      </c>
      <c r="V11" s="20">
        <v>0.92999999999999261</v>
      </c>
      <c r="W11" s="20">
        <v>7.9999999999999183E-2</v>
      </c>
      <c r="X11" s="20">
        <v>0.49000000000000199</v>
      </c>
      <c r="Y11" s="20">
        <v>0.46000000000000085</v>
      </c>
      <c r="Z11" s="20">
        <v>1.1199999999999903</v>
      </c>
      <c r="AA11" s="20">
        <v>0.4199999999999946</v>
      </c>
      <c r="AB11" s="20">
        <v>0.23999999999999844</v>
      </c>
      <c r="AC11" s="17">
        <v>4.4300000000000068</v>
      </c>
      <c r="AD11" s="17">
        <v>2.5600000000000023</v>
      </c>
      <c r="AE11" s="17">
        <v>3.839999999999975</v>
      </c>
      <c r="AF11" s="17">
        <v>18.289999999999964</v>
      </c>
      <c r="AG11" s="17">
        <v>16.139999999999873</v>
      </c>
      <c r="AH11" s="17">
        <v>3.8600000000000136</v>
      </c>
      <c r="AI11" s="17">
        <v>0.33000000000000185</v>
      </c>
      <c r="AJ11" s="17">
        <v>1.9800000000000182</v>
      </c>
      <c r="AK11" s="17">
        <v>1.8599999999999994</v>
      </c>
      <c r="AL11" s="17">
        <v>4.410000000000025</v>
      </c>
      <c r="AM11" s="17">
        <v>1.6500000000000057</v>
      </c>
      <c r="AN11" s="17">
        <v>0.92999999999999261</v>
      </c>
      <c r="AO11" s="20">
        <f t="shared" si="1"/>
        <v>25.830000000000126</v>
      </c>
      <c r="AP11" s="20">
        <f t="shared" si="1"/>
        <v>15.040000000000099</v>
      </c>
      <c r="AQ11" s="20">
        <f t="shared" si="1"/>
        <v>22.819999999999681</v>
      </c>
      <c r="AR11" s="20">
        <f t="shared" si="1"/>
        <v>109.52999999999935</v>
      </c>
      <c r="AS11" s="20">
        <f t="shared" si="1"/>
        <v>97.499999999999659</v>
      </c>
      <c r="AT11" s="20">
        <f t="shared" si="1"/>
        <v>23.500000000000043</v>
      </c>
      <c r="AU11" s="20">
        <f t="shared" si="1"/>
        <v>2.0500000000000158</v>
      </c>
      <c r="AV11" s="20">
        <f t="shared" si="1"/>
        <v>12.32999999999992</v>
      </c>
      <c r="AW11" s="20">
        <f t="shared" si="1"/>
        <v>11.639999999999937</v>
      </c>
      <c r="AX11" s="20">
        <f t="shared" si="1"/>
        <v>27.960000000000306</v>
      </c>
      <c r="AY11" s="20">
        <f t="shared" si="1"/>
        <v>10.560000000000009</v>
      </c>
      <c r="AZ11" s="20">
        <f t="shared" si="1"/>
        <v>5.9899999999999274</v>
      </c>
      <c r="BA11" s="17">
        <v>0.34</v>
      </c>
      <c r="BB11" s="17">
        <v>0.2</v>
      </c>
      <c r="BC11" s="17">
        <v>0.3</v>
      </c>
      <c r="BD11" s="17">
        <v>1.44</v>
      </c>
      <c r="BE11" s="17">
        <v>1.29</v>
      </c>
      <c r="BF11" s="17">
        <v>0.31</v>
      </c>
      <c r="BG11" s="17">
        <v>0.03</v>
      </c>
      <c r="BH11" s="17">
        <v>0.16</v>
      </c>
      <c r="BI11" s="17">
        <v>0.15</v>
      </c>
      <c r="BJ11" s="17">
        <v>0.37</v>
      </c>
      <c r="BK11" s="17">
        <v>0.14000000000000001</v>
      </c>
      <c r="BL11" s="17">
        <v>0.08</v>
      </c>
      <c r="BM11" s="20">
        <f t="shared" si="2"/>
        <v>26.170000000000126</v>
      </c>
      <c r="BN11" s="20">
        <f t="shared" si="2"/>
        <v>15.240000000000098</v>
      </c>
      <c r="BO11" s="20">
        <f t="shared" si="2"/>
        <v>23.119999999999681</v>
      </c>
      <c r="BP11" s="20">
        <f t="shared" si="2"/>
        <v>110.96999999999935</v>
      </c>
      <c r="BQ11" s="20">
        <f t="shared" si="2"/>
        <v>98.789999999999665</v>
      </c>
      <c r="BR11" s="20">
        <f t="shared" si="2"/>
        <v>23.810000000000041</v>
      </c>
      <c r="BS11" s="20">
        <f t="shared" si="2"/>
        <v>2.0800000000000156</v>
      </c>
      <c r="BT11" s="20">
        <f t="shared" si="2"/>
        <v>12.48999999999992</v>
      </c>
      <c r="BU11" s="20">
        <f t="shared" si="2"/>
        <v>11.789999999999937</v>
      </c>
      <c r="BV11" s="20">
        <f t="shared" si="2"/>
        <v>28.330000000000307</v>
      </c>
      <c r="BW11" s="20">
        <f t="shared" si="2"/>
        <v>10.70000000000001</v>
      </c>
      <c r="BX11" s="20">
        <f t="shared" si="2"/>
        <v>6.0699999999999275</v>
      </c>
      <c r="BY11" s="17">
        <f t="shared" si="3"/>
        <v>289.98999999999921</v>
      </c>
      <c r="BZ11" s="17">
        <f t="shared" si="4"/>
        <v>14.479999999999951</v>
      </c>
      <c r="CA11" s="17">
        <f t="shared" si="5"/>
        <v>65.089999999999876</v>
      </c>
      <c r="CB11" s="17">
        <f t="shared" si="6"/>
        <v>369.55999999999915</v>
      </c>
    </row>
    <row r="12" spans="1:80" x14ac:dyDescent="0.25">
      <c r="A12" t="str">
        <f t="shared" si="0"/>
        <v>UNCA.0000045411</v>
      </c>
      <c r="B12" s="1" t="s">
        <v>3</v>
      </c>
      <c r="C12" s="1" t="s">
        <v>12</v>
      </c>
      <c r="D12" s="1" t="s">
        <v>12</v>
      </c>
      <c r="E12" s="17">
        <v>0</v>
      </c>
      <c r="F12" s="17">
        <v>0</v>
      </c>
      <c r="G12" s="17">
        <v>0</v>
      </c>
      <c r="H12" s="17">
        <v>0</v>
      </c>
      <c r="I12" s="17">
        <v>-1.5200000000000005</v>
      </c>
      <c r="J12" s="17">
        <v>-11.920000000000005</v>
      </c>
      <c r="K12" s="17">
        <v>-18.099999999999994</v>
      </c>
      <c r="L12" s="17">
        <v>-7.0599999999999987</v>
      </c>
      <c r="M12" s="17">
        <v>-13.859999999999996</v>
      </c>
      <c r="N12" s="17">
        <v>-11.480000000000004</v>
      </c>
      <c r="O12" s="17">
        <v>-0.14000000000000001</v>
      </c>
      <c r="P12" s="17">
        <v>0</v>
      </c>
      <c r="Q12" s="20">
        <v>0</v>
      </c>
      <c r="R12" s="20">
        <v>0</v>
      </c>
      <c r="S12" s="20">
        <v>0</v>
      </c>
      <c r="T12" s="20">
        <v>0</v>
      </c>
      <c r="U12" s="20">
        <v>-7.9999999999999988E-2</v>
      </c>
      <c r="V12" s="20">
        <v>-0.59999999999999987</v>
      </c>
      <c r="W12" s="20">
        <v>-0.91000000000000014</v>
      </c>
      <c r="X12" s="20">
        <v>-0.36</v>
      </c>
      <c r="Y12" s="20">
        <v>-0.70000000000000018</v>
      </c>
      <c r="Z12" s="20">
        <v>-0.56999999999999984</v>
      </c>
      <c r="AA12" s="20">
        <v>-0.01</v>
      </c>
      <c r="AB12" s="20">
        <v>0</v>
      </c>
      <c r="AC12" s="17">
        <v>0</v>
      </c>
      <c r="AD12" s="17">
        <v>0</v>
      </c>
      <c r="AE12" s="17">
        <v>0</v>
      </c>
      <c r="AF12" s="17">
        <v>0</v>
      </c>
      <c r="AG12" s="17">
        <v>-0.30999999999999994</v>
      </c>
      <c r="AH12" s="17">
        <v>-2.4500000000000002</v>
      </c>
      <c r="AI12" s="17">
        <v>-3.6900000000000004</v>
      </c>
      <c r="AJ12" s="17">
        <v>-1.4300000000000002</v>
      </c>
      <c r="AK12" s="17">
        <v>-2.76</v>
      </c>
      <c r="AL12" s="17">
        <v>-2.25</v>
      </c>
      <c r="AM12" s="17">
        <v>-0.03</v>
      </c>
      <c r="AN12" s="17">
        <v>0</v>
      </c>
      <c r="AO12" s="20">
        <f t="shared" si="1"/>
        <v>0</v>
      </c>
      <c r="AP12" s="20">
        <f t="shared" si="1"/>
        <v>0</v>
      </c>
      <c r="AQ12" s="20">
        <f t="shared" si="1"/>
        <v>0</v>
      </c>
      <c r="AR12" s="20">
        <f t="shared" si="1"/>
        <v>0</v>
      </c>
      <c r="AS12" s="20">
        <f t="shared" si="1"/>
        <v>-1.9100000000000006</v>
      </c>
      <c r="AT12" s="20">
        <f t="shared" si="1"/>
        <v>-14.970000000000006</v>
      </c>
      <c r="AU12" s="20">
        <f t="shared" si="1"/>
        <v>-22.699999999999996</v>
      </c>
      <c r="AV12" s="20">
        <f t="shared" si="1"/>
        <v>-8.85</v>
      </c>
      <c r="AW12" s="20">
        <f t="shared" si="1"/>
        <v>-17.319999999999993</v>
      </c>
      <c r="AX12" s="20">
        <f t="shared" si="1"/>
        <v>-14.300000000000004</v>
      </c>
      <c r="AY12" s="20">
        <f t="shared" si="1"/>
        <v>-0.18000000000000002</v>
      </c>
      <c r="AZ12" s="20">
        <f t="shared" si="1"/>
        <v>0</v>
      </c>
      <c r="BA12" s="17">
        <v>0</v>
      </c>
      <c r="BB12" s="17">
        <v>0</v>
      </c>
      <c r="BC12" s="17">
        <v>0</v>
      </c>
      <c r="BD12" s="17">
        <v>0</v>
      </c>
      <c r="BE12" s="17">
        <v>-0.03</v>
      </c>
      <c r="BF12" s="17">
        <v>-0.2</v>
      </c>
      <c r="BG12" s="17">
        <v>-0.3</v>
      </c>
      <c r="BH12" s="17">
        <v>-0.12</v>
      </c>
      <c r="BI12" s="17">
        <v>-0.23</v>
      </c>
      <c r="BJ12" s="17">
        <v>-0.19</v>
      </c>
      <c r="BK12" s="17">
        <v>0</v>
      </c>
      <c r="BL12" s="17">
        <v>0</v>
      </c>
      <c r="BM12" s="20">
        <f t="shared" si="2"/>
        <v>0</v>
      </c>
      <c r="BN12" s="20">
        <f t="shared" si="2"/>
        <v>0</v>
      </c>
      <c r="BO12" s="20">
        <f t="shared" si="2"/>
        <v>0</v>
      </c>
      <c r="BP12" s="20">
        <f t="shared" si="2"/>
        <v>0</v>
      </c>
      <c r="BQ12" s="20">
        <f t="shared" si="2"/>
        <v>-1.9400000000000006</v>
      </c>
      <c r="BR12" s="20">
        <f t="shared" si="2"/>
        <v>-15.170000000000005</v>
      </c>
      <c r="BS12" s="20">
        <f t="shared" si="2"/>
        <v>-22.999999999999996</v>
      </c>
      <c r="BT12" s="20">
        <f t="shared" si="2"/>
        <v>-8.9699999999999989</v>
      </c>
      <c r="BU12" s="20">
        <f t="shared" si="2"/>
        <v>-17.549999999999994</v>
      </c>
      <c r="BV12" s="20">
        <f t="shared" si="2"/>
        <v>-14.490000000000004</v>
      </c>
      <c r="BW12" s="20">
        <f t="shared" si="2"/>
        <v>-0.18000000000000002</v>
      </c>
      <c r="BX12" s="20">
        <f t="shared" si="2"/>
        <v>0</v>
      </c>
      <c r="BY12" s="17">
        <f t="shared" si="3"/>
        <v>-64.08</v>
      </c>
      <c r="BZ12" s="17">
        <f t="shared" si="4"/>
        <v>-3.2299999999999995</v>
      </c>
      <c r="CA12" s="17">
        <f t="shared" si="5"/>
        <v>-13.989999999999998</v>
      </c>
      <c r="CB12" s="17">
        <f t="shared" si="6"/>
        <v>-81.300000000000011</v>
      </c>
    </row>
    <row r="13" spans="1:80" x14ac:dyDescent="0.25">
      <c r="A13" t="str">
        <f t="shared" si="0"/>
        <v>UNCA.0000065911</v>
      </c>
      <c r="B13" s="1" t="s">
        <v>3</v>
      </c>
      <c r="C13" s="1" t="s">
        <v>13</v>
      </c>
      <c r="D13" s="1" t="s">
        <v>13</v>
      </c>
      <c r="E13" s="17">
        <v>0</v>
      </c>
      <c r="F13" s="17">
        <v>0</v>
      </c>
      <c r="G13" s="17">
        <v>0</v>
      </c>
      <c r="H13" s="17">
        <v>0</v>
      </c>
      <c r="I13" s="17">
        <v>0</v>
      </c>
      <c r="J13" s="17">
        <v>0</v>
      </c>
      <c r="K13" s="17">
        <v>0</v>
      </c>
      <c r="L13" s="17">
        <v>0</v>
      </c>
      <c r="M13" s="17">
        <v>0</v>
      </c>
      <c r="N13" s="17">
        <v>0</v>
      </c>
      <c r="O13" s="17">
        <v>0</v>
      </c>
      <c r="P13" s="17">
        <v>0</v>
      </c>
      <c r="Q13" s="20">
        <v>0</v>
      </c>
      <c r="R13" s="20">
        <v>0</v>
      </c>
      <c r="S13" s="20">
        <v>0</v>
      </c>
      <c r="T13" s="20">
        <v>0</v>
      </c>
      <c r="U13" s="20">
        <v>0</v>
      </c>
      <c r="V13" s="20">
        <v>0</v>
      </c>
      <c r="W13" s="20">
        <v>0</v>
      </c>
      <c r="X13" s="20">
        <v>0</v>
      </c>
      <c r="Y13" s="20">
        <v>0</v>
      </c>
      <c r="Z13" s="20">
        <v>0</v>
      </c>
      <c r="AA13" s="20">
        <v>0</v>
      </c>
      <c r="AB13" s="20">
        <v>0</v>
      </c>
      <c r="AC13" s="17">
        <v>0</v>
      </c>
      <c r="AD13" s="17">
        <v>0</v>
      </c>
      <c r="AE13" s="17">
        <v>0</v>
      </c>
      <c r="AF13" s="17">
        <v>0</v>
      </c>
      <c r="AG13" s="17">
        <v>0</v>
      </c>
      <c r="AH13" s="17">
        <v>0</v>
      </c>
      <c r="AI13" s="17">
        <v>0</v>
      </c>
      <c r="AJ13" s="17">
        <v>0</v>
      </c>
      <c r="AK13" s="17">
        <v>0</v>
      </c>
      <c r="AL13" s="17">
        <v>0</v>
      </c>
      <c r="AM13" s="17">
        <v>0</v>
      </c>
      <c r="AN13" s="17">
        <v>0</v>
      </c>
      <c r="AO13" s="20">
        <f t="shared" si="1"/>
        <v>0</v>
      </c>
      <c r="AP13" s="20">
        <f t="shared" si="1"/>
        <v>0</v>
      </c>
      <c r="AQ13" s="20">
        <f t="shared" si="1"/>
        <v>0</v>
      </c>
      <c r="AR13" s="20">
        <f t="shared" si="1"/>
        <v>0</v>
      </c>
      <c r="AS13" s="20">
        <f t="shared" si="1"/>
        <v>0</v>
      </c>
      <c r="AT13" s="20">
        <f t="shared" si="1"/>
        <v>0</v>
      </c>
      <c r="AU13" s="20">
        <f t="shared" si="1"/>
        <v>0</v>
      </c>
      <c r="AV13" s="20">
        <f t="shared" si="1"/>
        <v>0</v>
      </c>
      <c r="AW13" s="20">
        <f t="shared" si="1"/>
        <v>0</v>
      </c>
      <c r="AX13" s="20">
        <f t="shared" si="1"/>
        <v>0</v>
      </c>
      <c r="AY13" s="20">
        <f t="shared" si="1"/>
        <v>0</v>
      </c>
      <c r="AZ13" s="20">
        <f t="shared" si="1"/>
        <v>0</v>
      </c>
      <c r="BA13" s="17">
        <v>0</v>
      </c>
      <c r="BB13" s="17">
        <v>0</v>
      </c>
      <c r="BC13" s="17">
        <v>0</v>
      </c>
      <c r="BD13" s="17">
        <v>0</v>
      </c>
      <c r="BE13" s="17">
        <v>0</v>
      </c>
      <c r="BF13" s="17">
        <v>0</v>
      </c>
      <c r="BG13" s="17">
        <v>0</v>
      </c>
      <c r="BH13" s="17">
        <v>0</v>
      </c>
      <c r="BI13" s="17">
        <v>0</v>
      </c>
      <c r="BJ13" s="17">
        <v>0</v>
      </c>
      <c r="BK13" s="17">
        <v>0</v>
      </c>
      <c r="BL13" s="17">
        <v>0</v>
      </c>
      <c r="BM13" s="20">
        <f t="shared" si="2"/>
        <v>0</v>
      </c>
      <c r="BN13" s="20">
        <f t="shared" si="2"/>
        <v>0</v>
      </c>
      <c r="BO13" s="20">
        <f t="shared" si="2"/>
        <v>0</v>
      </c>
      <c r="BP13" s="20">
        <f t="shared" si="2"/>
        <v>0</v>
      </c>
      <c r="BQ13" s="20">
        <f t="shared" si="2"/>
        <v>0</v>
      </c>
      <c r="BR13" s="20">
        <f t="shared" si="2"/>
        <v>0</v>
      </c>
      <c r="BS13" s="20">
        <f t="shared" si="2"/>
        <v>0</v>
      </c>
      <c r="BT13" s="20">
        <f t="shared" si="2"/>
        <v>0</v>
      </c>
      <c r="BU13" s="20">
        <f t="shared" si="2"/>
        <v>0</v>
      </c>
      <c r="BV13" s="20">
        <f t="shared" si="2"/>
        <v>0</v>
      </c>
      <c r="BW13" s="20">
        <f t="shared" si="2"/>
        <v>0</v>
      </c>
      <c r="BX13" s="20">
        <f t="shared" si="2"/>
        <v>0</v>
      </c>
      <c r="BY13" s="17">
        <f t="shared" si="3"/>
        <v>0</v>
      </c>
      <c r="BZ13" s="17">
        <f t="shared" si="4"/>
        <v>0</v>
      </c>
      <c r="CA13" s="17">
        <f t="shared" si="5"/>
        <v>0</v>
      </c>
      <c r="CB13" s="17">
        <f t="shared" si="6"/>
        <v>0</v>
      </c>
    </row>
    <row r="14" spans="1:80" x14ac:dyDescent="0.25">
      <c r="A14" t="str">
        <f t="shared" si="0"/>
        <v>SCL.341S025</v>
      </c>
      <c r="B14" s="1" t="s">
        <v>169</v>
      </c>
      <c r="C14" s="1" t="s">
        <v>646</v>
      </c>
      <c r="D14" s="1" t="s">
        <v>646</v>
      </c>
      <c r="E14" s="17">
        <v>0</v>
      </c>
      <c r="F14" s="17">
        <v>0</v>
      </c>
      <c r="G14" s="17">
        <v>0</v>
      </c>
      <c r="H14" s="17">
        <v>0</v>
      </c>
      <c r="I14" s="17">
        <v>0</v>
      </c>
      <c r="J14" s="17">
        <v>0</v>
      </c>
      <c r="K14" s="17">
        <v>0</v>
      </c>
      <c r="L14" s="17">
        <v>0</v>
      </c>
      <c r="M14" s="17">
        <v>0</v>
      </c>
      <c r="N14" s="17">
        <v>0</v>
      </c>
      <c r="O14" s="17">
        <v>0</v>
      </c>
      <c r="P14" s="17">
        <v>0</v>
      </c>
      <c r="Q14" s="20">
        <v>0</v>
      </c>
      <c r="R14" s="20">
        <v>0</v>
      </c>
      <c r="S14" s="20">
        <v>0</v>
      </c>
      <c r="T14" s="20">
        <v>0</v>
      </c>
      <c r="U14" s="20">
        <v>0</v>
      </c>
      <c r="V14" s="20">
        <v>0</v>
      </c>
      <c r="W14" s="20">
        <v>0</v>
      </c>
      <c r="X14" s="20">
        <v>0</v>
      </c>
      <c r="Y14" s="20">
        <v>0</v>
      </c>
      <c r="Z14" s="20">
        <v>0</v>
      </c>
      <c r="AA14" s="20">
        <v>0</v>
      </c>
      <c r="AB14" s="20">
        <v>0</v>
      </c>
      <c r="AC14" s="17">
        <v>0</v>
      </c>
      <c r="AD14" s="17">
        <v>0</v>
      </c>
      <c r="AE14" s="17">
        <v>0</v>
      </c>
      <c r="AF14" s="17">
        <v>0</v>
      </c>
      <c r="AG14" s="17">
        <v>0</v>
      </c>
      <c r="AH14" s="17">
        <v>0</v>
      </c>
      <c r="AI14" s="17">
        <v>0</v>
      </c>
      <c r="AJ14" s="17">
        <v>0</v>
      </c>
      <c r="AK14" s="17">
        <v>0</v>
      </c>
      <c r="AL14" s="17">
        <v>0</v>
      </c>
      <c r="AM14" s="17">
        <v>0</v>
      </c>
      <c r="AN14" s="17">
        <v>0</v>
      </c>
      <c r="AO14" s="20">
        <f t="shared" si="1"/>
        <v>0</v>
      </c>
      <c r="AP14" s="20">
        <f t="shared" si="1"/>
        <v>0</v>
      </c>
      <c r="AQ14" s="20">
        <f t="shared" si="1"/>
        <v>0</v>
      </c>
      <c r="AR14" s="20">
        <f t="shared" si="1"/>
        <v>0</v>
      </c>
      <c r="AS14" s="20">
        <f t="shared" si="1"/>
        <v>0</v>
      </c>
      <c r="AT14" s="20">
        <f t="shared" si="1"/>
        <v>0</v>
      </c>
      <c r="AU14" s="20">
        <f t="shared" si="1"/>
        <v>0</v>
      </c>
      <c r="AV14" s="20">
        <f t="shared" si="1"/>
        <v>0</v>
      </c>
      <c r="AW14" s="20">
        <f t="shared" si="1"/>
        <v>0</v>
      </c>
      <c r="AX14" s="20">
        <f t="shared" si="1"/>
        <v>0</v>
      </c>
      <c r="AY14" s="20">
        <f t="shared" si="1"/>
        <v>0</v>
      </c>
      <c r="AZ14" s="20">
        <f t="shared" si="1"/>
        <v>0</v>
      </c>
      <c r="BA14" s="17">
        <v>0</v>
      </c>
      <c r="BB14" s="17">
        <v>0</v>
      </c>
      <c r="BC14" s="17">
        <v>0</v>
      </c>
      <c r="BD14" s="17">
        <v>0</v>
      </c>
      <c r="BE14" s="17">
        <v>0</v>
      </c>
      <c r="BF14" s="17">
        <v>0</v>
      </c>
      <c r="BG14" s="17">
        <v>0</v>
      </c>
      <c r="BH14" s="17">
        <v>0</v>
      </c>
      <c r="BI14" s="17">
        <v>0</v>
      </c>
      <c r="BJ14" s="17">
        <v>0</v>
      </c>
      <c r="BK14" s="17">
        <v>0</v>
      </c>
      <c r="BL14" s="17">
        <v>0</v>
      </c>
      <c r="BM14" s="20">
        <f t="shared" si="2"/>
        <v>0</v>
      </c>
      <c r="BN14" s="20">
        <f t="shared" si="2"/>
        <v>0</v>
      </c>
      <c r="BO14" s="20">
        <f t="shared" si="2"/>
        <v>0</v>
      </c>
      <c r="BP14" s="20">
        <f t="shared" si="2"/>
        <v>0</v>
      </c>
      <c r="BQ14" s="20">
        <f t="shared" si="2"/>
        <v>0</v>
      </c>
      <c r="BR14" s="20">
        <f t="shared" si="2"/>
        <v>0</v>
      </c>
      <c r="BS14" s="20">
        <f t="shared" si="2"/>
        <v>0</v>
      </c>
      <c r="BT14" s="20">
        <f t="shared" si="2"/>
        <v>0</v>
      </c>
      <c r="BU14" s="20">
        <f t="shared" si="2"/>
        <v>0</v>
      </c>
      <c r="BV14" s="20">
        <f t="shared" si="2"/>
        <v>0</v>
      </c>
      <c r="BW14" s="20">
        <f t="shared" si="2"/>
        <v>0</v>
      </c>
      <c r="BX14" s="20">
        <f t="shared" si="2"/>
        <v>0</v>
      </c>
      <c r="BY14" s="17">
        <f t="shared" si="3"/>
        <v>0</v>
      </c>
      <c r="BZ14" s="17">
        <f t="shared" si="4"/>
        <v>0</v>
      </c>
      <c r="CA14" s="17">
        <f t="shared" si="5"/>
        <v>0</v>
      </c>
      <c r="CB14" s="17">
        <f t="shared" si="6"/>
        <v>0</v>
      </c>
    </row>
    <row r="15" spans="1:80" x14ac:dyDescent="0.25">
      <c r="A15" t="str">
        <f t="shared" si="0"/>
        <v>APF.AFG1TX</v>
      </c>
      <c r="B15" s="1" t="s">
        <v>22</v>
      </c>
      <c r="C15" s="1" t="s">
        <v>23</v>
      </c>
      <c r="D15" s="1" t="s">
        <v>23</v>
      </c>
      <c r="E15" s="17">
        <v>-2885.7699999999995</v>
      </c>
      <c r="F15" s="17">
        <v>-670.01000000000045</v>
      </c>
      <c r="G15" s="17">
        <v>-6115.8200000000015</v>
      </c>
      <c r="H15" s="17">
        <v>-7469</v>
      </c>
      <c r="I15" s="17">
        <v>-3110.9599999999991</v>
      </c>
      <c r="J15" s="17">
        <v>-6799.0700000000033</v>
      </c>
      <c r="K15" s="17">
        <v>-3048.51</v>
      </c>
      <c r="L15" s="17">
        <v>-4906.5800000000054</v>
      </c>
      <c r="M15" s="17">
        <v>-6886.7900000000009</v>
      </c>
      <c r="N15" s="17">
        <v>-1719.869999999999</v>
      </c>
      <c r="O15" s="17">
        <v>-368.69999999999993</v>
      </c>
      <c r="P15" s="17">
        <v>-1668.71</v>
      </c>
      <c r="Q15" s="20">
        <v>-144.28999999999996</v>
      </c>
      <c r="R15" s="20">
        <v>-33.5</v>
      </c>
      <c r="S15" s="20">
        <v>-305.78999999999996</v>
      </c>
      <c r="T15" s="20">
        <v>-373.44999999999982</v>
      </c>
      <c r="U15" s="20">
        <v>-155.53999999999996</v>
      </c>
      <c r="V15" s="20">
        <v>-339.95000000000005</v>
      </c>
      <c r="W15" s="20">
        <v>-152.41999999999996</v>
      </c>
      <c r="X15" s="20">
        <v>-245.32999999999993</v>
      </c>
      <c r="Y15" s="20">
        <v>-344.33999999999992</v>
      </c>
      <c r="Z15" s="20">
        <v>-86.000000000000014</v>
      </c>
      <c r="AA15" s="20">
        <v>-18.439999999999998</v>
      </c>
      <c r="AB15" s="20">
        <v>-83.43</v>
      </c>
      <c r="AC15" s="17">
        <v>-627.09999999999991</v>
      </c>
      <c r="AD15" s="17">
        <v>-144.03000000000003</v>
      </c>
      <c r="AE15" s="17">
        <v>-1301.8200000000002</v>
      </c>
      <c r="AF15" s="17">
        <v>-1572.42</v>
      </c>
      <c r="AG15" s="17">
        <v>-647.90000000000009</v>
      </c>
      <c r="AH15" s="17">
        <v>-1400.1399999999994</v>
      </c>
      <c r="AI15" s="17">
        <v>-620.88999999999987</v>
      </c>
      <c r="AJ15" s="17">
        <v>-987.86999999999989</v>
      </c>
      <c r="AK15" s="17">
        <v>-1370.4700000000003</v>
      </c>
      <c r="AL15" s="17">
        <v>-338.37000000000006</v>
      </c>
      <c r="AM15" s="17">
        <v>-71.680000000000007</v>
      </c>
      <c r="AN15" s="17">
        <v>-320.63</v>
      </c>
      <c r="AO15" s="20">
        <f t="shared" si="1"/>
        <v>-3657.1599999999994</v>
      </c>
      <c r="AP15" s="20">
        <f t="shared" si="1"/>
        <v>-847.54000000000042</v>
      </c>
      <c r="AQ15" s="20">
        <f t="shared" si="1"/>
        <v>-7723.4300000000021</v>
      </c>
      <c r="AR15" s="20">
        <f t="shared" si="1"/>
        <v>-9414.869999999999</v>
      </c>
      <c r="AS15" s="20">
        <f t="shared" si="1"/>
        <v>-3914.3999999999992</v>
      </c>
      <c r="AT15" s="20">
        <f t="shared" si="1"/>
        <v>-8539.1600000000035</v>
      </c>
      <c r="AU15" s="20">
        <f t="shared" si="1"/>
        <v>-3821.82</v>
      </c>
      <c r="AV15" s="20">
        <f t="shared" si="1"/>
        <v>-6139.7800000000052</v>
      </c>
      <c r="AW15" s="20">
        <f t="shared" si="1"/>
        <v>-8601.6000000000022</v>
      </c>
      <c r="AX15" s="20">
        <f t="shared" si="1"/>
        <v>-2144.2399999999989</v>
      </c>
      <c r="AY15" s="20">
        <f t="shared" si="1"/>
        <v>-458.81999999999994</v>
      </c>
      <c r="AZ15" s="20">
        <f t="shared" si="1"/>
        <v>-2072.77</v>
      </c>
      <c r="BA15" s="17">
        <v>-47.91</v>
      </c>
      <c r="BB15" s="17">
        <v>-11.12</v>
      </c>
      <c r="BC15" s="17">
        <v>-101.54</v>
      </c>
      <c r="BD15" s="17">
        <v>-124.01</v>
      </c>
      <c r="BE15" s="17">
        <v>-51.65</v>
      </c>
      <c r="BF15" s="17">
        <v>-112.88</v>
      </c>
      <c r="BG15" s="17">
        <v>-50.61</v>
      </c>
      <c r="BH15" s="17">
        <v>-81.459999999999994</v>
      </c>
      <c r="BI15" s="17">
        <v>-114.34</v>
      </c>
      <c r="BJ15" s="17">
        <v>-28.55</v>
      </c>
      <c r="BK15" s="17">
        <v>-6.12</v>
      </c>
      <c r="BL15" s="17">
        <v>-27.71</v>
      </c>
      <c r="BM15" s="20">
        <f t="shared" si="2"/>
        <v>-3705.0699999999993</v>
      </c>
      <c r="BN15" s="20">
        <f t="shared" si="2"/>
        <v>-858.66000000000042</v>
      </c>
      <c r="BO15" s="20">
        <f t="shared" si="2"/>
        <v>-7824.9700000000021</v>
      </c>
      <c r="BP15" s="20">
        <f t="shared" si="2"/>
        <v>-9538.8799999999992</v>
      </c>
      <c r="BQ15" s="20">
        <f t="shared" si="2"/>
        <v>-3966.0499999999993</v>
      </c>
      <c r="BR15" s="20">
        <f t="shared" si="2"/>
        <v>-8652.0400000000027</v>
      </c>
      <c r="BS15" s="20">
        <f t="shared" si="2"/>
        <v>-3872.4300000000003</v>
      </c>
      <c r="BT15" s="20">
        <f t="shared" si="2"/>
        <v>-6221.2400000000052</v>
      </c>
      <c r="BU15" s="20">
        <f t="shared" si="2"/>
        <v>-8715.9400000000023</v>
      </c>
      <c r="BV15" s="20">
        <f t="shared" si="2"/>
        <v>-2172.7899999999991</v>
      </c>
      <c r="BW15" s="20">
        <f t="shared" si="2"/>
        <v>-464.93999999999994</v>
      </c>
      <c r="BX15" s="20">
        <f t="shared" si="2"/>
        <v>-2100.48</v>
      </c>
      <c r="BY15" s="17">
        <f t="shared" si="3"/>
        <v>-45649.790000000015</v>
      </c>
      <c r="BZ15" s="17">
        <f t="shared" si="4"/>
        <v>-2282.4799999999996</v>
      </c>
      <c r="CA15" s="17">
        <f t="shared" si="5"/>
        <v>-10161.219999999999</v>
      </c>
      <c r="CB15" s="17">
        <f t="shared" si="6"/>
        <v>-58093.49000000002</v>
      </c>
    </row>
    <row r="16" spans="1:80" x14ac:dyDescent="0.25">
      <c r="A16" t="str">
        <f t="shared" si="0"/>
        <v>EEC.AKE1</v>
      </c>
      <c r="B16" s="1" t="s">
        <v>24</v>
      </c>
      <c r="C16" s="1" t="s">
        <v>25</v>
      </c>
      <c r="D16" s="1" t="s">
        <v>25</v>
      </c>
      <c r="E16" s="17">
        <v>890.61000000000058</v>
      </c>
      <c r="F16" s="17">
        <v>621.87999999999738</v>
      </c>
      <c r="G16" s="17">
        <v>592.13999999999942</v>
      </c>
      <c r="H16" s="17">
        <v>1960.5799999999949</v>
      </c>
      <c r="I16" s="17">
        <v>1668.5600000000049</v>
      </c>
      <c r="J16" s="17">
        <v>664.5</v>
      </c>
      <c r="K16" s="17">
        <v>149.51000000000022</v>
      </c>
      <c r="L16" s="17">
        <v>423.92000000000007</v>
      </c>
      <c r="M16" s="17">
        <v>557.55999999999767</v>
      </c>
      <c r="N16" s="17">
        <v>520.67000000000007</v>
      </c>
      <c r="O16" s="17">
        <v>474.63000000000102</v>
      </c>
      <c r="P16" s="17">
        <v>842.15000000000146</v>
      </c>
      <c r="Q16" s="20">
        <v>44.53</v>
      </c>
      <c r="R16" s="20">
        <v>31.090000000000003</v>
      </c>
      <c r="S16" s="20">
        <v>29.600000000000009</v>
      </c>
      <c r="T16" s="20">
        <v>98.029999999999973</v>
      </c>
      <c r="U16" s="20">
        <v>83.419999999999987</v>
      </c>
      <c r="V16" s="20">
        <v>33.22</v>
      </c>
      <c r="W16" s="20">
        <v>7.48</v>
      </c>
      <c r="X16" s="20">
        <v>21.19</v>
      </c>
      <c r="Y16" s="20">
        <v>27.880000000000003</v>
      </c>
      <c r="Z16" s="20">
        <v>26.03000000000003</v>
      </c>
      <c r="AA16" s="20">
        <v>23.729999999999961</v>
      </c>
      <c r="AB16" s="20">
        <v>42.099999999999966</v>
      </c>
      <c r="AC16" s="17">
        <v>193.53000000000009</v>
      </c>
      <c r="AD16" s="17">
        <v>133.68999999999994</v>
      </c>
      <c r="AE16" s="17">
        <v>126.05000000000007</v>
      </c>
      <c r="AF16" s="17">
        <v>412.75</v>
      </c>
      <c r="AG16" s="17">
        <v>347.5</v>
      </c>
      <c r="AH16" s="17">
        <v>136.83999999999997</v>
      </c>
      <c r="AI16" s="17">
        <v>30.450000000000003</v>
      </c>
      <c r="AJ16" s="17">
        <v>85.35</v>
      </c>
      <c r="AK16" s="17">
        <v>110.96000000000001</v>
      </c>
      <c r="AL16" s="17">
        <v>102.43000000000006</v>
      </c>
      <c r="AM16" s="17">
        <v>92.269999999999982</v>
      </c>
      <c r="AN16" s="17">
        <v>161.81000000000017</v>
      </c>
      <c r="AO16" s="20">
        <f t="shared" si="1"/>
        <v>1128.6700000000005</v>
      </c>
      <c r="AP16" s="20">
        <f t="shared" si="1"/>
        <v>786.65999999999735</v>
      </c>
      <c r="AQ16" s="20">
        <f t="shared" si="1"/>
        <v>747.78999999999951</v>
      </c>
      <c r="AR16" s="20">
        <f t="shared" si="1"/>
        <v>2471.3599999999951</v>
      </c>
      <c r="AS16" s="20">
        <f t="shared" si="1"/>
        <v>2099.480000000005</v>
      </c>
      <c r="AT16" s="20">
        <f t="shared" si="1"/>
        <v>834.56</v>
      </c>
      <c r="AU16" s="20">
        <f t="shared" si="1"/>
        <v>187.44000000000023</v>
      </c>
      <c r="AV16" s="20">
        <f t="shared" si="1"/>
        <v>530.46</v>
      </c>
      <c r="AW16" s="20">
        <f t="shared" si="1"/>
        <v>696.3999999999977</v>
      </c>
      <c r="AX16" s="20">
        <f t="shared" si="1"/>
        <v>649.13000000000011</v>
      </c>
      <c r="AY16" s="20">
        <f t="shared" si="1"/>
        <v>590.63000000000102</v>
      </c>
      <c r="AZ16" s="20">
        <f t="shared" si="1"/>
        <v>1046.0600000000015</v>
      </c>
      <c r="BA16" s="17">
        <v>14.79</v>
      </c>
      <c r="BB16" s="17">
        <v>10.32</v>
      </c>
      <c r="BC16" s="17">
        <v>9.83</v>
      </c>
      <c r="BD16" s="17">
        <v>32.549999999999997</v>
      </c>
      <c r="BE16" s="17">
        <v>27.7</v>
      </c>
      <c r="BF16" s="17">
        <v>11.03</v>
      </c>
      <c r="BG16" s="17">
        <v>2.48</v>
      </c>
      <c r="BH16" s="17">
        <v>7.04</v>
      </c>
      <c r="BI16" s="17">
        <v>9.26</v>
      </c>
      <c r="BJ16" s="17">
        <v>8.64</v>
      </c>
      <c r="BK16" s="17">
        <v>7.88</v>
      </c>
      <c r="BL16" s="17">
        <v>13.98</v>
      </c>
      <c r="BM16" s="20">
        <f t="shared" si="2"/>
        <v>1143.4600000000005</v>
      </c>
      <c r="BN16" s="20">
        <f t="shared" si="2"/>
        <v>796.9799999999974</v>
      </c>
      <c r="BO16" s="20">
        <f t="shared" si="2"/>
        <v>757.61999999999955</v>
      </c>
      <c r="BP16" s="20">
        <f t="shared" si="2"/>
        <v>2503.9099999999953</v>
      </c>
      <c r="BQ16" s="20">
        <f t="shared" si="2"/>
        <v>2127.1800000000048</v>
      </c>
      <c r="BR16" s="20">
        <f t="shared" si="2"/>
        <v>845.58999999999992</v>
      </c>
      <c r="BS16" s="20">
        <f t="shared" si="2"/>
        <v>189.92000000000021</v>
      </c>
      <c r="BT16" s="20">
        <f t="shared" si="2"/>
        <v>537.5</v>
      </c>
      <c r="BU16" s="20">
        <f t="shared" si="2"/>
        <v>705.65999999999769</v>
      </c>
      <c r="BV16" s="20">
        <f t="shared" si="2"/>
        <v>657.7700000000001</v>
      </c>
      <c r="BW16" s="20">
        <f t="shared" si="2"/>
        <v>598.51000000000101</v>
      </c>
      <c r="BX16" s="20">
        <f t="shared" si="2"/>
        <v>1060.0400000000016</v>
      </c>
      <c r="BY16" s="17">
        <f t="shared" si="3"/>
        <v>9366.7099999999973</v>
      </c>
      <c r="BZ16" s="17">
        <f t="shared" si="4"/>
        <v>468.29999999999995</v>
      </c>
      <c r="CA16" s="17">
        <f t="shared" si="5"/>
        <v>2089.13</v>
      </c>
      <c r="CB16" s="17">
        <f t="shared" si="6"/>
        <v>11924.139999999998</v>
      </c>
    </row>
    <row r="17" spans="1:80" x14ac:dyDescent="0.25">
      <c r="A17" t="str">
        <f t="shared" si="0"/>
        <v>VQW.ARD1</v>
      </c>
      <c r="B17" s="1" t="s">
        <v>29</v>
      </c>
      <c r="C17" s="1" t="s">
        <v>30</v>
      </c>
      <c r="D17" s="1" t="s">
        <v>30</v>
      </c>
      <c r="E17" s="17">
        <v>660.93999999998778</v>
      </c>
      <c r="F17" s="17">
        <v>475.53999999999724</v>
      </c>
      <c r="G17" s="17">
        <v>585.15000000000146</v>
      </c>
      <c r="H17" s="17">
        <v>1579.7999999999884</v>
      </c>
      <c r="I17" s="17">
        <v>1389.679999999993</v>
      </c>
      <c r="J17" s="17">
        <v>509.16999999999825</v>
      </c>
      <c r="K17" s="17">
        <v>120.74000000000069</v>
      </c>
      <c r="L17" s="17">
        <v>348.23999999999796</v>
      </c>
      <c r="M17" s="17">
        <v>478.5099999999984</v>
      </c>
      <c r="N17" s="17">
        <v>471.38999999999942</v>
      </c>
      <c r="O17" s="17">
        <v>374.97999999999956</v>
      </c>
      <c r="P17" s="17">
        <v>604.38999999999942</v>
      </c>
      <c r="Q17" s="20">
        <v>33.040000000000077</v>
      </c>
      <c r="R17" s="20">
        <v>23.779999999999973</v>
      </c>
      <c r="S17" s="20">
        <v>29.259999999999991</v>
      </c>
      <c r="T17" s="20">
        <v>78.990000000000009</v>
      </c>
      <c r="U17" s="20">
        <v>69.480000000000018</v>
      </c>
      <c r="V17" s="20">
        <v>25.460000000000036</v>
      </c>
      <c r="W17" s="20">
        <v>6.0400000000000063</v>
      </c>
      <c r="X17" s="20">
        <v>17.420000000000016</v>
      </c>
      <c r="Y17" s="20">
        <v>23.930000000000007</v>
      </c>
      <c r="Z17" s="20">
        <v>23.559999999999945</v>
      </c>
      <c r="AA17" s="20">
        <v>18.75</v>
      </c>
      <c r="AB17" s="20">
        <v>30.219999999999914</v>
      </c>
      <c r="AC17" s="17">
        <v>143.62999999999965</v>
      </c>
      <c r="AD17" s="17">
        <v>102.23000000000002</v>
      </c>
      <c r="AE17" s="17">
        <v>124.55000000000018</v>
      </c>
      <c r="AF17" s="17">
        <v>332.59000000000015</v>
      </c>
      <c r="AG17" s="17">
        <v>289.43000000000029</v>
      </c>
      <c r="AH17" s="17">
        <v>104.85000000000014</v>
      </c>
      <c r="AI17" s="17">
        <v>24.600000000000023</v>
      </c>
      <c r="AJ17" s="17">
        <v>70.1099999999999</v>
      </c>
      <c r="AK17" s="17">
        <v>95.220000000000027</v>
      </c>
      <c r="AL17" s="17">
        <v>92.740000000000236</v>
      </c>
      <c r="AM17" s="17">
        <v>72.900000000000091</v>
      </c>
      <c r="AN17" s="17">
        <v>116.13000000000011</v>
      </c>
      <c r="AO17" s="20">
        <f t="shared" si="1"/>
        <v>837.60999999998751</v>
      </c>
      <c r="AP17" s="20">
        <f t="shared" si="1"/>
        <v>601.54999999999723</v>
      </c>
      <c r="AQ17" s="20">
        <f t="shared" si="1"/>
        <v>738.96000000000163</v>
      </c>
      <c r="AR17" s="20">
        <f t="shared" si="1"/>
        <v>1991.3799999999885</v>
      </c>
      <c r="AS17" s="20">
        <f t="shared" si="1"/>
        <v>1748.5899999999933</v>
      </c>
      <c r="AT17" s="20">
        <f t="shared" si="1"/>
        <v>639.47999999999843</v>
      </c>
      <c r="AU17" s="20">
        <f t="shared" si="1"/>
        <v>151.38000000000073</v>
      </c>
      <c r="AV17" s="20">
        <f t="shared" si="1"/>
        <v>435.76999999999788</v>
      </c>
      <c r="AW17" s="20">
        <f t="shared" si="1"/>
        <v>597.65999999999849</v>
      </c>
      <c r="AX17" s="20">
        <f t="shared" si="1"/>
        <v>587.6899999999996</v>
      </c>
      <c r="AY17" s="20">
        <f t="shared" si="1"/>
        <v>466.62999999999965</v>
      </c>
      <c r="AZ17" s="20">
        <f t="shared" si="1"/>
        <v>750.73999999999944</v>
      </c>
      <c r="BA17" s="17">
        <v>10.97</v>
      </c>
      <c r="BB17" s="17">
        <v>7.9</v>
      </c>
      <c r="BC17" s="17">
        <v>9.7200000000000006</v>
      </c>
      <c r="BD17" s="17">
        <v>26.23</v>
      </c>
      <c r="BE17" s="17">
        <v>23.07</v>
      </c>
      <c r="BF17" s="17">
        <v>8.4499999999999993</v>
      </c>
      <c r="BG17" s="17">
        <v>2</v>
      </c>
      <c r="BH17" s="17">
        <v>5.78</v>
      </c>
      <c r="BI17" s="17">
        <v>7.94</v>
      </c>
      <c r="BJ17" s="17">
        <v>7.83</v>
      </c>
      <c r="BK17" s="17">
        <v>6.23</v>
      </c>
      <c r="BL17" s="17">
        <v>10.029999999999999</v>
      </c>
      <c r="BM17" s="20">
        <f t="shared" si="2"/>
        <v>848.57999999998754</v>
      </c>
      <c r="BN17" s="20">
        <f t="shared" si="2"/>
        <v>609.4499999999972</v>
      </c>
      <c r="BO17" s="20">
        <f t="shared" si="2"/>
        <v>748.68000000000166</v>
      </c>
      <c r="BP17" s="20">
        <f t="shared" si="2"/>
        <v>2017.6099999999885</v>
      </c>
      <c r="BQ17" s="20">
        <f t="shared" si="2"/>
        <v>1771.6599999999933</v>
      </c>
      <c r="BR17" s="20">
        <f t="shared" si="2"/>
        <v>647.92999999999847</v>
      </c>
      <c r="BS17" s="20">
        <f t="shared" si="2"/>
        <v>153.38000000000073</v>
      </c>
      <c r="BT17" s="20">
        <f t="shared" si="2"/>
        <v>441.54999999999785</v>
      </c>
      <c r="BU17" s="20">
        <f t="shared" si="2"/>
        <v>605.59999999999854</v>
      </c>
      <c r="BV17" s="20">
        <f t="shared" si="2"/>
        <v>595.51999999999964</v>
      </c>
      <c r="BW17" s="20">
        <f t="shared" si="2"/>
        <v>472.85999999999967</v>
      </c>
      <c r="BX17" s="20">
        <f t="shared" si="2"/>
        <v>760.76999999999941</v>
      </c>
      <c r="BY17" s="17">
        <f t="shared" si="3"/>
        <v>7598.5299999999615</v>
      </c>
      <c r="BZ17" s="17">
        <f t="shared" si="4"/>
        <v>379.93</v>
      </c>
      <c r="CA17" s="17">
        <f t="shared" si="5"/>
        <v>1695.130000000001</v>
      </c>
      <c r="CB17" s="17">
        <f t="shared" si="6"/>
        <v>9673.5899999999619</v>
      </c>
    </row>
    <row r="18" spans="1:80" x14ac:dyDescent="0.25">
      <c r="A18" t="str">
        <f t="shared" si="0"/>
        <v>TAU.BAR</v>
      </c>
      <c r="B18" s="1" t="s">
        <v>31</v>
      </c>
      <c r="C18" s="1" t="s">
        <v>32</v>
      </c>
      <c r="D18" s="1" t="s">
        <v>32</v>
      </c>
      <c r="E18" s="17">
        <v>-74.6099999999999</v>
      </c>
      <c r="F18" s="17">
        <v>-34.910000000000082</v>
      </c>
      <c r="G18" s="17">
        <v>-145.83999999999969</v>
      </c>
      <c r="H18" s="17">
        <v>-230.01000000000022</v>
      </c>
      <c r="I18" s="17">
        <v>-236.30999999999949</v>
      </c>
      <c r="J18" s="17">
        <v>-100.01999999999998</v>
      </c>
      <c r="K18" s="17">
        <v>0</v>
      </c>
      <c r="L18" s="17">
        <v>0</v>
      </c>
      <c r="M18" s="17">
        <v>0</v>
      </c>
      <c r="N18" s="17">
        <v>0</v>
      </c>
      <c r="O18" s="17">
        <v>0</v>
      </c>
      <c r="P18" s="17">
        <v>0</v>
      </c>
      <c r="Q18" s="20">
        <v>-3.7299999999999995</v>
      </c>
      <c r="R18" s="20">
        <v>-1.7500000000000002</v>
      </c>
      <c r="S18" s="20">
        <v>-7.29</v>
      </c>
      <c r="T18" s="20">
        <v>-11.5</v>
      </c>
      <c r="U18" s="20">
        <v>-11.809999999999988</v>
      </c>
      <c r="V18" s="20">
        <v>-5.009999999999998</v>
      </c>
      <c r="W18" s="20">
        <v>0</v>
      </c>
      <c r="X18" s="20">
        <v>0</v>
      </c>
      <c r="Y18" s="20">
        <v>0</v>
      </c>
      <c r="Z18" s="20">
        <v>0</v>
      </c>
      <c r="AA18" s="20">
        <v>0</v>
      </c>
      <c r="AB18" s="20">
        <v>0</v>
      </c>
      <c r="AC18" s="17">
        <v>-16.21</v>
      </c>
      <c r="AD18" s="17">
        <v>-7.51</v>
      </c>
      <c r="AE18" s="17">
        <v>-31.05</v>
      </c>
      <c r="AF18" s="17">
        <v>-48.419999999999959</v>
      </c>
      <c r="AG18" s="17">
        <v>-49.21999999999997</v>
      </c>
      <c r="AH18" s="17">
        <v>-20.599999999999994</v>
      </c>
      <c r="AI18" s="17">
        <v>0</v>
      </c>
      <c r="AJ18" s="17">
        <v>0</v>
      </c>
      <c r="AK18" s="17">
        <v>0</v>
      </c>
      <c r="AL18" s="17">
        <v>0</v>
      </c>
      <c r="AM18" s="17">
        <v>0</v>
      </c>
      <c r="AN18" s="17">
        <v>0</v>
      </c>
      <c r="AO18" s="20">
        <f t="shared" si="1"/>
        <v>-94.549999999999898</v>
      </c>
      <c r="AP18" s="20">
        <f t="shared" si="1"/>
        <v>-44.17000000000008</v>
      </c>
      <c r="AQ18" s="20">
        <f t="shared" si="1"/>
        <v>-184.17999999999969</v>
      </c>
      <c r="AR18" s="20">
        <f t="shared" si="1"/>
        <v>-289.93000000000018</v>
      </c>
      <c r="AS18" s="20">
        <f t="shared" si="1"/>
        <v>-297.33999999999946</v>
      </c>
      <c r="AT18" s="20">
        <f t="shared" si="1"/>
        <v>-125.62999999999997</v>
      </c>
      <c r="AU18" s="20">
        <f t="shared" si="1"/>
        <v>0</v>
      </c>
      <c r="AV18" s="20">
        <f t="shared" si="1"/>
        <v>0</v>
      </c>
      <c r="AW18" s="20">
        <f t="shared" si="1"/>
        <v>0</v>
      </c>
      <c r="AX18" s="20">
        <f t="shared" si="1"/>
        <v>0</v>
      </c>
      <c r="AY18" s="20">
        <f t="shared" si="1"/>
        <v>0</v>
      </c>
      <c r="AZ18" s="20">
        <f t="shared" si="1"/>
        <v>0</v>
      </c>
      <c r="BA18" s="17">
        <v>-1.24</v>
      </c>
      <c r="BB18" s="17">
        <v>-0.57999999999999996</v>
      </c>
      <c r="BC18" s="17">
        <v>-2.42</v>
      </c>
      <c r="BD18" s="17">
        <v>-3.82</v>
      </c>
      <c r="BE18" s="17">
        <v>-3.92</v>
      </c>
      <c r="BF18" s="17">
        <v>-1.66</v>
      </c>
      <c r="BG18" s="17">
        <v>0</v>
      </c>
      <c r="BH18" s="17">
        <v>0</v>
      </c>
      <c r="BI18" s="17">
        <v>0</v>
      </c>
      <c r="BJ18" s="17">
        <v>0</v>
      </c>
      <c r="BK18" s="17">
        <v>0</v>
      </c>
      <c r="BL18" s="17">
        <v>0</v>
      </c>
      <c r="BM18" s="20">
        <f t="shared" si="2"/>
        <v>-95.789999999999893</v>
      </c>
      <c r="BN18" s="20">
        <f t="shared" si="2"/>
        <v>-44.750000000000078</v>
      </c>
      <c r="BO18" s="20">
        <f t="shared" si="2"/>
        <v>-186.59999999999968</v>
      </c>
      <c r="BP18" s="20">
        <f t="shared" si="2"/>
        <v>-293.75000000000017</v>
      </c>
      <c r="BQ18" s="20">
        <f t="shared" si="2"/>
        <v>-301.25999999999948</v>
      </c>
      <c r="BR18" s="20">
        <f t="shared" si="2"/>
        <v>-127.28999999999996</v>
      </c>
      <c r="BS18" s="20">
        <f t="shared" si="2"/>
        <v>0</v>
      </c>
      <c r="BT18" s="20">
        <f t="shared" si="2"/>
        <v>0</v>
      </c>
      <c r="BU18" s="20">
        <f t="shared" si="2"/>
        <v>0</v>
      </c>
      <c r="BV18" s="20">
        <f t="shared" si="2"/>
        <v>0</v>
      </c>
      <c r="BW18" s="20">
        <f t="shared" si="2"/>
        <v>0</v>
      </c>
      <c r="BX18" s="20">
        <f t="shared" si="2"/>
        <v>0</v>
      </c>
      <c r="BY18" s="17">
        <f t="shared" si="3"/>
        <v>-821.69999999999936</v>
      </c>
      <c r="BZ18" s="17">
        <f t="shared" si="4"/>
        <v>-41.089999999999982</v>
      </c>
      <c r="CA18" s="17">
        <f t="shared" si="5"/>
        <v>-186.64999999999989</v>
      </c>
      <c r="CB18" s="17">
        <f t="shared" si="6"/>
        <v>-1049.4399999999994</v>
      </c>
    </row>
    <row r="19" spans="1:80" x14ac:dyDescent="0.25">
      <c r="A19" t="str">
        <f t="shared" si="0"/>
        <v>TCN.BCR2</v>
      </c>
      <c r="B19" s="1" t="s">
        <v>33</v>
      </c>
      <c r="C19" s="1" t="s">
        <v>34</v>
      </c>
      <c r="D19" s="1" t="s">
        <v>34</v>
      </c>
      <c r="E19" s="17">
        <v>504.61999999999534</v>
      </c>
      <c r="F19" s="17">
        <v>204.43000000000029</v>
      </c>
      <c r="G19" s="17">
        <v>1214.6000000000058</v>
      </c>
      <c r="H19" s="17">
        <v>426.59000000000378</v>
      </c>
      <c r="I19" s="17">
        <v>1800.7399999999907</v>
      </c>
      <c r="J19" s="17">
        <v>1337.7399999999907</v>
      </c>
      <c r="K19" s="17">
        <v>619.2100000000064</v>
      </c>
      <c r="L19" s="17">
        <v>1090.5499999999884</v>
      </c>
      <c r="M19" s="17">
        <v>1498.4000000000233</v>
      </c>
      <c r="N19" s="17">
        <v>648.07999999997992</v>
      </c>
      <c r="O19" s="17">
        <v>223.59000000000378</v>
      </c>
      <c r="P19" s="17">
        <v>465.10000000000582</v>
      </c>
      <c r="Q19" s="20">
        <v>25.230000000000018</v>
      </c>
      <c r="R19" s="20">
        <v>10.220000000000027</v>
      </c>
      <c r="S19" s="20">
        <v>60.730000000000473</v>
      </c>
      <c r="T19" s="20">
        <v>21.329999999999927</v>
      </c>
      <c r="U19" s="20">
        <v>90.030000000000655</v>
      </c>
      <c r="V19" s="20">
        <v>66.889999999999418</v>
      </c>
      <c r="W19" s="20">
        <v>30.960000000000036</v>
      </c>
      <c r="X19" s="20">
        <v>54.529999999999745</v>
      </c>
      <c r="Y19" s="20">
        <v>74.920000000000073</v>
      </c>
      <c r="Z19" s="20">
        <v>32.400000000000091</v>
      </c>
      <c r="AA19" s="20">
        <v>11.180000000000064</v>
      </c>
      <c r="AB19" s="20">
        <v>23.25</v>
      </c>
      <c r="AC19" s="17">
        <v>109.65000000000146</v>
      </c>
      <c r="AD19" s="17">
        <v>43.940000000000509</v>
      </c>
      <c r="AE19" s="17">
        <v>258.54000000000087</v>
      </c>
      <c r="AF19" s="17">
        <v>89.809999999999491</v>
      </c>
      <c r="AG19" s="17">
        <v>375.02999999999884</v>
      </c>
      <c r="AH19" s="17">
        <v>275.47999999999956</v>
      </c>
      <c r="AI19" s="17">
        <v>126.10999999999876</v>
      </c>
      <c r="AJ19" s="17">
        <v>219.56999999999971</v>
      </c>
      <c r="AK19" s="17">
        <v>298.18000000000029</v>
      </c>
      <c r="AL19" s="17">
        <v>127.5</v>
      </c>
      <c r="AM19" s="17">
        <v>43.470000000000255</v>
      </c>
      <c r="AN19" s="17">
        <v>89.3700000000008</v>
      </c>
      <c r="AO19" s="20">
        <f t="shared" si="1"/>
        <v>639.49999999999682</v>
      </c>
      <c r="AP19" s="20">
        <f t="shared" si="1"/>
        <v>258.59000000000083</v>
      </c>
      <c r="AQ19" s="20">
        <f t="shared" si="1"/>
        <v>1533.8700000000072</v>
      </c>
      <c r="AR19" s="20">
        <f t="shared" si="1"/>
        <v>537.7300000000032</v>
      </c>
      <c r="AS19" s="20">
        <f t="shared" si="1"/>
        <v>2265.7999999999902</v>
      </c>
      <c r="AT19" s="20">
        <f t="shared" si="1"/>
        <v>1680.1099999999897</v>
      </c>
      <c r="AU19" s="20">
        <f t="shared" si="1"/>
        <v>776.2800000000052</v>
      </c>
      <c r="AV19" s="20">
        <f t="shared" si="1"/>
        <v>1364.6499999999878</v>
      </c>
      <c r="AW19" s="20">
        <f t="shared" si="1"/>
        <v>1871.5000000000236</v>
      </c>
      <c r="AX19" s="20">
        <f t="shared" si="1"/>
        <v>807.97999999998001</v>
      </c>
      <c r="AY19" s="20">
        <f t="shared" si="1"/>
        <v>278.2400000000041</v>
      </c>
      <c r="AZ19" s="20">
        <f t="shared" si="1"/>
        <v>577.72000000000662</v>
      </c>
      <c r="BA19" s="17">
        <v>8.3800000000000008</v>
      </c>
      <c r="BB19" s="17">
        <v>3.39</v>
      </c>
      <c r="BC19" s="17">
        <v>20.170000000000002</v>
      </c>
      <c r="BD19" s="17">
        <v>7.08</v>
      </c>
      <c r="BE19" s="17">
        <v>29.9</v>
      </c>
      <c r="BF19" s="17">
        <v>22.21</v>
      </c>
      <c r="BG19" s="17">
        <v>10.28</v>
      </c>
      <c r="BH19" s="17">
        <v>18.11</v>
      </c>
      <c r="BI19" s="17">
        <v>24.88</v>
      </c>
      <c r="BJ19" s="17">
        <v>10.76</v>
      </c>
      <c r="BK19" s="17">
        <v>3.71</v>
      </c>
      <c r="BL19" s="17">
        <v>7.72</v>
      </c>
      <c r="BM19" s="20">
        <f t="shared" si="2"/>
        <v>647.87999999999681</v>
      </c>
      <c r="BN19" s="20">
        <f t="shared" si="2"/>
        <v>261.98000000000081</v>
      </c>
      <c r="BO19" s="20">
        <f t="shared" si="2"/>
        <v>1554.0400000000072</v>
      </c>
      <c r="BP19" s="20">
        <f t="shared" si="2"/>
        <v>544.81000000000324</v>
      </c>
      <c r="BQ19" s="20">
        <f t="shared" si="2"/>
        <v>2295.6999999999903</v>
      </c>
      <c r="BR19" s="20">
        <f t="shared" si="2"/>
        <v>1702.3199999999897</v>
      </c>
      <c r="BS19" s="20">
        <f t="shared" si="2"/>
        <v>786.56000000000518</v>
      </c>
      <c r="BT19" s="20">
        <f t="shared" si="2"/>
        <v>1382.7599999999877</v>
      </c>
      <c r="BU19" s="20">
        <f t="shared" si="2"/>
        <v>1896.3800000000238</v>
      </c>
      <c r="BV19" s="20">
        <f t="shared" si="2"/>
        <v>818.73999999998</v>
      </c>
      <c r="BW19" s="20">
        <f t="shared" si="2"/>
        <v>281.95000000000408</v>
      </c>
      <c r="BX19" s="20">
        <f t="shared" si="2"/>
        <v>585.44000000000665</v>
      </c>
      <c r="BY19" s="17">
        <f t="shared" si="3"/>
        <v>10033.649999999994</v>
      </c>
      <c r="BZ19" s="17">
        <f t="shared" si="4"/>
        <v>501.67000000000053</v>
      </c>
      <c r="CA19" s="17">
        <f t="shared" si="5"/>
        <v>2223.2400000000011</v>
      </c>
      <c r="CB19" s="17">
        <f t="shared" si="6"/>
        <v>12758.559999999994</v>
      </c>
    </row>
    <row r="20" spans="1:80" x14ac:dyDescent="0.25">
      <c r="A20" t="str">
        <f t="shared" si="0"/>
        <v>TCN.BCRK</v>
      </c>
      <c r="B20" s="1" t="s">
        <v>33</v>
      </c>
      <c r="C20" s="1" t="s">
        <v>35</v>
      </c>
      <c r="D20" s="1" t="s">
        <v>35</v>
      </c>
      <c r="E20" s="17">
        <v>-55.209999999999127</v>
      </c>
      <c r="F20" s="17">
        <v>0</v>
      </c>
      <c r="G20" s="17">
        <v>-552.05999999999767</v>
      </c>
      <c r="H20" s="17">
        <v>-334.20999999999913</v>
      </c>
      <c r="I20" s="17">
        <v>-920.47000000000116</v>
      </c>
      <c r="J20" s="17">
        <v>-629.16000000000349</v>
      </c>
      <c r="K20" s="17">
        <v>-110.9900000000016</v>
      </c>
      <c r="L20" s="17">
        <v>-476.13000000000466</v>
      </c>
      <c r="M20" s="17">
        <v>-713.30000000000291</v>
      </c>
      <c r="N20" s="17">
        <v>-95.770000000000437</v>
      </c>
      <c r="O20" s="17">
        <v>-4.5499999999999545</v>
      </c>
      <c r="P20" s="17">
        <v>-17.890000000000327</v>
      </c>
      <c r="Q20" s="20">
        <v>-2.7599999999999909</v>
      </c>
      <c r="R20" s="20">
        <v>0</v>
      </c>
      <c r="S20" s="20">
        <v>-27.610000000000127</v>
      </c>
      <c r="T20" s="20">
        <v>-16.709999999999809</v>
      </c>
      <c r="U20" s="20">
        <v>-46.029999999999745</v>
      </c>
      <c r="V20" s="20">
        <v>-31.460000000000036</v>
      </c>
      <c r="W20" s="20">
        <v>-5.5500000000000114</v>
      </c>
      <c r="X20" s="20">
        <v>-23.809999999999945</v>
      </c>
      <c r="Y20" s="20">
        <v>-35.659999999999854</v>
      </c>
      <c r="Z20" s="20">
        <v>-4.789999999999992</v>
      </c>
      <c r="AA20" s="20">
        <v>-0.21999999999999886</v>
      </c>
      <c r="AB20" s="20">
        <v>-0.90000000000000568</v>
      </c>
      <c r="AC20" s="17">
        <v>-12</v>
      </c>
      <c r="AD20" s="17">
        <v>0</v>
      </c>
      <c r="AE20" s="17">
        <v>-117.51999999999953</v>
      </c>
      <c r="AF20" s="17">
        <v>-70.359999999999673</v>
      </c>
      <c r="AG20" s="17">
        <v>-191.70999999999913</v>
      </c>
      <c r="AH20" s="17">
        <v>-129.56000000000131</v>
      </c>
      <c r="AI20" s="17">
        <v>-22.6099999999999</v>
      </c>
      <c r="AJ20" s="17">
        <v>-95.869999999999891</v>
      </c>
      <c r="AK20" s="17">
        <v>-141.95000000000073</v>
      </c>
      <c r="AL20" s="17">
        <v>-18.840000000000032</v>
      </c>
      <c r="AM20" s="17">
        <v>-0.88000000000000256</v>
      </c>
      <c r="AN20" s="17">
        <v>-3.4399999999999977</v>
      </c>
      <c r="AO20" s="20">
        <f t="shared" si="1"/>
        <v>-69.969999999999118</v>
      </c>
      <c r="AP20" s="20">
        <f t="shared" si="1"/>
        <v>0</v>
      </c>
      <c r="AQ20" s="20">
        <f t="shared" si="1"/>
        <v>-697.18999999999733</v>
      </c>
      <c r="AR20" s="20">
        <f t="shared" si="1"/>
        <v>-421.27999999999861</v>
      </c>
      <c r="AS20" s="20">
        <f t="shared" si="1"/>
        <v>-1158.21</v>
      </c>
      <c r="AT20" s="20">
        <f t="shared" si="1"/>
        <v>-790.18000000000484</v>
      </c>
      <c r="AU20" s="20">
        <f t="shared" si="1"/>
        <v>-139.15000000000151</v>
      </c>
      <c r="AV20" s="20">
        <f t="shared" si="1"/>
        <v>-595.81000000000449</v>
      </c>
      <c r="AW20" s="20">
        <f t="shared" si="1"/>
        <v>-890.91000000000349</v>
      </c>
      <c r="AX20" s="20">
        <f t="shared" si="1"/>
        <v>-119.40000000000046</v>
      </c>
      <c r="AY20" s="20">
        <f t="shared" si="1"/>
        <v>-5.6499999999999559</v>
      </c>
      <c r="AZ20" s="20">
        <f t="shared" si="1"/>
        <v>-22.230000000000331</v>
      </c>
      <c r="BA20" s="17">
        <v>-0.92</v>
      </c>
      <c r="BB20" s="17">
        <v>0</v>
      </c>
      <c r="BC20" s="17">
        <v>-9.17</v>
      </c>
      <c r="BD20" s="17">
        <v>-5.55</v>
      </c>
      <c r="BE20" s="17">
        <v>-15.28</v>
      </c>
      <c r="BF20" s="17">
        <v>-10.45</v>
      </c>
      <c r="BG20" s="17">
        <v>-1.84</v>
      </c>
      <c r="BH20" s="17">
        <v>-7.91</v>
      </c>
      <c r="BI20" s="17">
        <v>-11.84</v>
      </c>
      <c r="BJ20" s="17">
        <v>-1.59</v>
      </c>
      <c r="BK20" s="17">
        <v>-0.08</v>
      </c>
      <c r="BL20" s="17">
        <v>-0.3</v>
      </c>
      <c r="BM20" s="20">
        <f t="shared" si="2"/>
        <v>-70.889999999999119</v>
      </c>
      <c r="BN20" s="20">
        <f t="shared" si="2"/>
        <v>0</v>
      </c>
      <c r="BO20" s="20">
        <f t="shared" si="2"/>
        <v>-706.35999999999729</v>
      </c>
      <c r="BP20" s="20">
        <f t="shared" si="2"/>
        <v>-426.82999999999862</v>
      </c>
      <c r="BQ20" s="20">
        <f t="shared" si="2"/>
        <v>-1173.49</v>
      </c>
      <c r="BR20" s="20">
        <f t="shared" si="2"/>
        <v>-800.63000000000488</v>
      </c>
      <c r="BS20" s="20">
        <f t="shared" si="2"/>
        <v>-140.99000000000152</v>
      </c>
      <c r="BT20" s="20">
        <f t="shared" si="2"/>
        <v>-603.72000000000446</v>
      </c>
      <c r="BU20" s="20">
        <f t="shared" si="2"/>
        <v>-902.75000000000352</v>
      </c>
      <c r="BV20" s="20">
        <f t="shared" si="2"/>
        <v>-120.99000000000046</v>
      </c>
      <c r="BW20" s="20">
        <f t="shared" si="2"/>
        <v>-5.729999999999956</v>
      </c>
      <c r="BX20" s="20">
        <f t="shared" si="2"/>
        <v>-22.530000000000332</v>
      </c>
      <c r="BY20" s="17">
        <f t="shared" si="3"/>
        <v>-3909.7400000000107</v>
      </c>
      <c r="BZ20" s="17">
        <f t="shared" si="4"/>
        <v>-195.49999999999952</v>
      </c>
      <c r="CA20" s="17">
        <f t="shared" si="5"/>
        <v>-869.67000000000019</v>
      </c>
      <c r="CB20" s="17">
        <f t="shared" si="6"/>
        <v>-4974.9100000000099</v>
      </c>
    </row>
    <row r="21" spans="1:80" x14ac:dyDescent="0.25">
      <c r="A21" t="str">
        <f t="shared" si="0"/>
        <v>TAU.BIG</v>
      </c>
      <c r="B21" s="1" t="s">
        <v>31</v>
      </c>
      <c r="C21" s="1" t="s">
        <v>36</v>
      </c>
      <c r="D21" s="1" t="s">
        <v>36</v>
      </c>
      <c r="E21" s="17">
        <v>406.45999999999913</v>
      </c>
      <c r="F21" s="17">
        <v>155.81000000000131</v>
      </c>
      <c r="G21" s="17">
        <v>823.44999999999709</v>
      </c>
      <c r="H21" s="17">
        <v>902.22999999999593</v>
      </c>
      <c r="I21" s="17">
        <v>816.13999999999942</v>
      </c>
      <c r="J21" s="17">
        <v>796.04000000000815</v>
      </c>
      <c r="K21" s="17">
        <v>690.1200000000099</v>
      </c>
      <c r="L21" s="17">
        <v>952.39999999999418</v>
      </c>
      <c r="M21" s="17">
        <v>1086.7000000000116</v>
      </c>
      <c r="N21" s="17">
        <v>582.34000000001106</v>
      </c>
      <c r="O21" s="17">
        <v>234.08000000000175</v>
      </c>
      <c r="P21" s="17">
        <v>429.90999999999622</v>
      </c>
      <c r="Q21" s="20">
        <v>20.319999999999709</v>
      </c>
      <c r="R21" s="20">
        <v>7.8000000000000682</v>
      </c>
      <c r="S21" s="20">
        <v>41.170000000000073</v>
      </c>
      <c r="T21" s="20">
        <v>45.109999999999673</v>
      </c>
      <c r="U21" s="20">
        <v>40.799999999999272</v>
      </c>
      <c r="V21" s="20">
        <v>39.799999999999272</v>
      </c>
      <c r="W21" s="20">
        <v>34.510000000000218</v>
      </c>
      <c r="X21" s="20">
        <v>47.619999999999891</v>
      </c>
      <c r="Y21" s="20">
        <v>54.329999999999927</v>
      </c>
      <c r="Z21" s="20">
        <v>29.120000000000346</v>
      </c>
      <c r="AA21" s="20">
        <v>11.700000000000045</v>
      </c>
      <c r="AB21" s="20">
        <v>21.5</v>
      </c>
      <c r="AC21" s="17">
        <v>88.329999999999927</v>
      </c>
      <c r="AD21" s="17">
        <v>33.490000000000236</v>
      </c>
      <c r="AE21" s="17">
        <v>175.27999999999884</v>
      </c>
      <c r="AF21" s="17">
        <v>189.93999999999869</v>
      </c>
      <c r="AG21" s="17">
        <v>169.97999999999956</v>
      </c>
      <c r="AH21" s="17">
        <v>163.93000000000029</v>
      </c>
      <c r="AI21" s="17">
        <v>140.56000000000131</v>
      </c>
      <c r="AJ21" s="17">
        <v>191.75</v>
      </c>
      <c r="AK21" s="17">
        <v>216.25</v>
      </c>
      <c r="AL21" s="17">
        <v>114.56999999999971</v>
      </c>
      <c r="AM21" s="17">
        <v>45.510000000000218</v>
      </c>
      <c r="AN21" s="17">
        <v>82.600000000000364</v>
      </c>
      <c r="AO21" s="20">
        <f t="shared" si="1"/>
        <v>515.10999999999876</v>
      </c>
      <c r="AP21" s="20">
        <f t="shared" si="1"/>
        <v>197.10000000000161</v>
      </c>
      <c r="AQ21" s="20">
        <f t="shared" si="1"/>
        <v>1039.899999999996</v>
      </c>
      <c r="AR21" s="20">
        <f t="shared" si="1"/>
        <v>1137.2799999999943</v>
      </c>
      <c r="AS21" s="20">
        <f t="shared" si="1"/>
        <v>1026.9199999999983</v>
      </c>
      <c r="AT21" s="20">
        <f t="shared" si="1"/>
        <v>999.77000000000771</v>
      </c>
      <c r="AU21" s="20">
        <f t="shared" si="1"/>
        <v>865.19000000001142</v>
      </c>
      <c r="AV21" s="20">
        <f t="shared" si="1"/>
        <v>1191.7699999999941</v>
      </c>
      <c r="AW21" s="20">
        <f t="shared" si="1"/>
        <v>1357.2800000000116</v>
      </c>
      <c r="AX21" s="20">
        <f t="shared" si="1"/>
        <v>726.03000000001111</v>
      </c>
      <c r="AY21" s="20">
        <f t="shared" si="1"/>
        <v>291.29000000000201</v>
      </c>
      <c r="AZ21" s="20">
        <f t="shared" si="1"/>
        <v>534.00999999999658</v>
      </c>
      <c r="BA21" s="17">
        <v>6.75</v>
      </c>
      <c r="BB21" s="17">
        <v>2.59</v>
      </c>
      <c r="BC21" s="17">
        <v>13.67</v>
      </c>
      <c r="BD21" s="17">
        <v>14.98</v>
      </c>
      <c r="BE21" s="17">
        <v>13.55</v>
      </c>
      <c r="BF21" s="17">
        <v>13.22</v>
      </c>
      <c r="BG21" s="17">
        <v>11.46</v>
      </c>
      <c r="BH21" s="17">
        <v>15.81</v>
      </c>
      <c r="BI21" s="17">
        <v>18.04</v>
      </c>
      <c r="BJ21" s="17">
        <v>9.67</v>
      </c>
      <c r="BK21" s="17">
        <v>3.89</v>
      </c>
      <c r="BL21" s="17">
        <v>7.14</v>
      </c>
      <c r="BM21" s="20">
        <f t="shared" si="2"/>
        <v>521.85999999999876</v>
      </c>
      <c r="BN21" s="20">
        <f t="shared" si="2"/>
        <v>199.69000000000162</v>
      </c>
      <c r="BO21" s="20">
        <f t="shared" si="2"/>
        <v>1053.5699999999961</v>
      </c>
      <c r="BP21" s="20">
        <f t="shared" si="2"/>
        <v>1152.2599999999943</v>
      </c>
      <c r="BQ21" s="20">
        <f t="shared" si="2"/>
        <v>1040.4699999999982</v>
      </c>
      <c r="BR21" s="20">
        <f t="shared" si="2"/>
        <v>1012.9900000000077</v>
      </c>
      <c r="BS21" s="20">
        <f t="shared" si="2"/>
        <v>876.65000000001146</v>
      </c>
      <c r="BT21" s="20">
        <f t="shared" si="2"/>
        <v>1207.579999999994</v>
      </c>
      <c r="BU21" s="20">
        <f t="shared" si="2"/>
        <v>1375.3200000000115</v>
      </c>
      <c r="BV21" s="20">
        <f t="shared" si="2"/>
        <v>735.70000000001107</v>
      </c>
      <c r="BW21" s="20">
        <f t="shared" si="2"/>
        <v>295.180000000002</v>
      </c>
      <c r="BX21" s="20">
        <f t="shared" si="2"/>
        <v>541.14999999999657</v>
      </c>
      <c r="BY21" s="17">
        <f t="shared" si="3"/>
        <v>7875.6800000000258</v>
      </c>
      <c r="BZ21" s="17">
        <f t="shared" si="4"/>
        <v>393.77999999999849</v>
      </c>
      <c r="CA21" s="17">
        <f t="shared" si="5"/>
        <v>1742.9599999999994</v>
      </c>
      <c r="CB21" s="17">
        <f t="shared" si="6"/>
        <v>10012.420000000024</v>
      </c>
    </row>
    <row r="22" spans="1:80" x14ac:dyDescent="0.25">
      <c r="A22" t="str">
        <f t="shared" si="0"/>
        <v>TAU.BPW</v>
      </c>
      <c r="B22" s="1" t="s">
        <v>31</v>
      </c>
      <c r="C22" s="1" t="s">
        <v>37</v>
      </c>
      <c r="D22" s="1" t="s">
        <v>37</v>
      </c>
      <c r="E22" s="17">
        <v>94.920000000000073</v>
      </c>
      <c r="F22" s="17">
        <v>51.639999999999418</v>
      </c>
      <c r="G22" s="17">
        <v>196.84000000000015</v>
      </c>
      <c r="H22" s="17">
        <v>286.81000000000131</v>
      </c>
      <c r="I22" s="17">
        <v>303.56999999999971</v>
      </c>
      <c r="J22" s="17">
        <v>202.19000000000233</v>
      </c>
      <c r="K22" s="17">
        <v>45.230000000000018</v>
      </c>
      <c r="L22" s="17">
        <v>287.77999999999884</v>
      </c>
      <c r="M22" s="17">
        <v>348.30000000000291</v>
      </c>
      <c r="N22" s="17">
        <v>125.06999999999971</v>
      </c>
      <c r="O22" s="17">
        <v>50.230000000000473</v>
      </c>
      <c r="P22" s="17">
        <v>91.700000000000728</v>
      </c>
      <c r="Q22" s="20">
        <v>4.75</v>
      </c>
      <c r="R22" s="20">
        <v>2.5799999999999841</v>
      </c>
      <c r="S22" s="20">
        <v>9.8400000000000318</v>
      </c>
      <c r="T22" s="20">
        <v>14.340000000000032</v>
      </c>
      <c r="U22" s="20">
        <v>15.17999999999995</v>
      </c>
      <c r="V22" s="20">
        <v>10.1099999999999</v>
      </c>
      <c r="W22" s="20">
        <v>2.2599999999999909</v>
      </c>
      <c r="X22" s="20">
        <v>14.3900000000001</v>
      </c>
      <c r="Y22" s="20">
        <v>17.410000000000082</v>
      </c>
      <c r="Z22" s="20">
        <v>6.25</v>
      </c>
      <c r="AA22" s="20">
        <v>2.5099999999999909</v>
      </c>
      <c r="AB22" s="20">
        <v>4.5799999999999841</v>
      </c>
      <c r="AC22" s="17">
        <v>20.630000000000109</v>
      </c>
      <c r="AD22" s="17">
        <v>11.099999999999909</v>
      </c>
      <c r="AE22" s="17">
        <v>41.900000000000091</v>
      </c>
      <c r="AF22" s="17">
        <v>60.379999999999654</v>
      </c>
      <c r="AG22" s="17">
        <v>63.220000000000255</v>
      </c>
      <c r="AH22" s="17">
        <v>41.639999999999873</v>
      </c>
      <c r="AI22" s="17">
        <v>9.2100000000000364</v>
      </c>
      <c r="AJ22" s="17">
        <v>57.940000000000055</v>
      </c>
      <c r="AK22" s="17">
        <v>69.3100000000004</v>
      </c>
      <c r="AL22" s="17">
        <v>24.6099999999999</v>
      </c>
      <c r="AM22" s="17">
        <v>9.7699999999999818</v>
      </c>
      <c r="AN22" s="17">
        <v>17.620000000000005</v>
      </c>
      <c r="AO22" s="20">
        <f t="shared" si="1"/>
        <v>120.30000000000018</v>
      </c>
      <c r="AP22" s="20">
        <f t="shared" si="1"/>
        <v>65.319999999999311</v>
      </c>
      <c r="AQ22" s="20">
        <f t="shared" si="1"/>
        <v>248.58000000000027</v>
      </c>
      <c r="AR22" s="20">
        <f t="shared" si="1"/>
        <v>361.530000000001</v>
      </c>
      <c r="AS22" s="20">
        <f t="shared" si="1"/>
        <v>381.96999999999991</v>
      </c>
      <c r="AT22" s="20">
        <f t="shared" si="1"/>
        <v>253.9400000000021</v>
      </c>
      <c r="AU22" s="20">
        <f t="shared" si="1"/>
        <v>56.700000000000045</v>
      </c>
      <c r="AV22" s="20">
        <f t="shared" si="1"/>
        <v>360.10999999999899</v>
      </c>
      <c r="AW22" s="20">
        <f t="shared" si="1"/>
        <v>435.02000000000339</v>
      </c>
      <c r="AX22" s="20">
        <f t="shared" si="1"/>
        <v>155.92999999999961</v>
      </c>
      <c r="AY22" s="20">
        <f t="shared" si="1"/>
        <v>62.510000000000446</v>
      </c>
      <c r="AZ22" s="20">
        <f t="shared" si="1"/>
        <v>113.90000000000072</v>
      </c>
      <c r="BA22" s="17">
        <v>1.58</v>
      </c>
      <c r="BB22" s="17">
        <v>0.86</v>
      </c>
      <c r="BC22" s="17">
        <v>3.27</v>
      </c>
      <c r="BD22" s="17">
        <v>4.76</v>
      </c>
      <c r="BE22" s="17">
        <v>5.04</v>
      </c>
      <c r="BF22" s="17">
        <v>3.36</v>
      </c>
      <c r="BG22" s="17">
        <v>0.75</v>
      </c>
      <c r="BH22" s="17">
        <v>4.78</v>
      </c>
      <c r="BI22" s="17">
        <v>5.78</v>
      </c>
      <c r="BJ22" s="17">
        <v>2.08</v>
      </c>
      <c r="BK22" s="17">
        <v>0.83</v>
      </c>
      <c r="BL22" s="17">
        <v>1.52</v>
      </c>
      <c r="BM22" s="20">
        <f t="shared" si="2"/>
        <v>121.88000000000018</v>
      </c>
      <c r="BN22" s="20">
        <f t="shared" si="2"/>
        <v>66.17999999999931</v>
      </c>
      <c r="BO22" s="20">
        <f t="shared" si="2"/>
        <v>251.85000000000028</v>
      </c>
      <c r="BP22" s="20">
        <f t="shared" si="2"/>
        <v>366.29000000000099</v>
      </c>
      <c r="BQ22" s="20">
        <f t="shared" si="2"/>
        <v>387.00999999999993</v>
      </c>
      <c r="BR22" s="20">
        <f t="shared" si="2"/>
        <v>257.30000000000211</v>
      </c>
      <c r="BS22" s="20">
        <f t="shared" si="2"/>
        <v>57.450000000000045</v>
      </c>
      <c r="BT22" s="20">
        <f t="shared" si="2"/>
        <v>364.88999999999896</v>
      </c>
      <c r="BU22" s="20">
        <f t="shared" si="2"/>
        <v>440.80000000000337</v>
      </c>
      <c r="BV22" s="20">
        <f t="shared" si="2"/>
        <v>158.00999999999962</v>
      </c>
      <c r="BW22" s="20">
        <f t="shared" si="2"/>
        <v>63.340000000000444</v>
      </c>
      <c r="BX22" s="20">
        <f t="shared" si="2"/>
        <v>115.42000000000071</v>
      </c>
      <c r="BY22" s="17">
        <f t="shared" si="3"/>
        <v>2084.2800000000057</v>
      </c>
      <c r="BZ22" s="17">
        <f t="shared" si="4"/>
        <v>104.20000000000005</v>
      </c>
      <c r="CA22" s="17">
        <f t="shared" si="5"/>
        <v>461.94000000000017</v>
      </c>
      <c r="CB22" s="17">
        <f t="shared" si="6"/>
        <v>2650.420000000006</v>
      </c>
    </row>
    <row r="23" spans="1:80" x14ac:dyDescent="0.25">
      <c r="A23" t="str">
        <f t="shared" si="0"/>
        <v>ENMP.BR3</v>
      </c>
      <c r="B23" s="1" t="s">
        <v>43</v>
      </c>
      <c r="C23" s="1" t="s">
        <v>39</v>
      </c>
      <c r="D23" s="1" t="s">
        <v>39</v>
      </c>
      <c r="E23" s="17">
        <v>-11978.380000000005</v>
      </c>
      <c r="F23" s="17">
        <v>-4620.4199999999837</v>
      </c>
      <c r="G23" s="17">
        <v>-23812.959999999963</v>
      </c>
      <c r="H23" s="17">
        <v>-24320.899999999907</v>
      </c>
      <c r="I23" s="17">
        <v>-26415.579999999958</v>
      </c>
      <c r="J23" s="17">
        <v>-3338.1199999999953</v>
      </c>
      <c r="K23" s="17">
        <v>-4023.7799999999843</v>
      </c>
      <c r="L23" s="17">
        <v>-18868.75</v>
      </c>
      <c r="M23" s="17">
        <v>-25353.369999999981</v>
      </c>
      <c r="N23" s="17">
        <v>-14094.350000000035</v>
      </c>
      <c r="O23" s="17">
        <v>-4598.0200000000186</v>
      </c>
      <c r="P23" s="17">
        <v>-10646.539999999979</v>
      </c>
      <c r="Q23" s="20">
        <v>-598.92000000000007</v>
      </c>
      <c r="R23" s="20">
        <v>-231.01999999999998</v>
      </c>
      <c r="S23" s="20">
        <v>-1190.6499999999996</v>
      </c>
      <c r="T23" s="20">
        <v>-1216.0499999999993</v>
      </c>
      <c r="U23" s="20">
        <v>-1320.7800000000007</v>
      </c>
      <c r="V23" s="20">
        <v>-166.90999999999997</v>
      </c>
      <c r="W23" s="20">
        <v>-201.19000000000005</v>
      </c>
      <c r="X23" s="20">
        <v>-943.43000000000029</v>
      </c>
      <c r="Y23" s="20">
        <v>-1267.67</v>
      </c>
      <c r="Z23" s="20">
        <v>-704.71999999999935</v>
      </c>
      <c r="AA23" s="20">
        <v>-229.89999999999986</v>
      </c>
      <c r="AB23" s="20">
        <v>-532.32999999999993</v>
      </c>
      <c r="AC23" s="17">
        <v>-2602.9900000000016</v>
      </c>
      <c r="AD23" s="17">
        <v>-993.26000000000022</v>
      </c>
      <c r="AE23" s="17">
        <v>-5068.869999999999</v>
      </c>
      <c r="AF23" s="17">
        <v>-5120.1900000000023</v>
      </c>
      <c r="AG23" s="17">
        <v>-5501.4700000000012</v>
      </c>
      <c r="AH23" s="17">
        <v>-687.41999999999962</v>
      </c>
      <c r="AI23" s="17">
        <v>-819.5300000000002</v>
      </c>
      <c r="AJ23" s="17">
        <v>-3798.9300000000003</v>
      </c>
      <c r="AK23" s="17">
        <v>-5045.2900000000009</v>
      </c>
      <c r="AL23" s="17">
        <v>-2772.9000000000015</v>
      </c>
      <c r="AM23" s="17">
        <v>-893.86999999999989</v>
      </c>
      <c r="AN23" s="17">
        <v>-2045.6599999999999</v>
      </c>
      <c r="AO23" s="20">
        <f t="shared" ref="AO23:AZ44" si="7">E23+Q23+AC23</f>
        <v>-15180.290000000006</v>
      </c>
      <c r="AP23" s="20">
        <f t="shared" si="7"/>
        <v>-5844.6999999999844</v>
      </c>
      <c r="AQ23" s="20">
        <f t="shared" si="7"/>
        <v>-30072.479999999963</v>
      </c>
      <c r="AR23" s="20">
        <f t="shared" si="7"/>
        <v>-30657.139999999908</v>
      </c>
      <c r="AS23" s="20">
        <f t="shared" si="7"/>
        <v>-33237.829999999958</v>
      </c>
      <c r="AT23" s="20">
        <f t="shared" si="7"/>
        <v>-4192.4499999999953</v>
      </c>
      <c r="AU23" s="20">
        <f t="shared" si="7"/>
        <v>-5044.4999999999854</v>
      </c>
      <c r="AV23" s="20">
        <f t="shared" si="7"/>
        <v>-23611.11</v>
      </c>
      <c r="AW23" s="20">
        <f t="shared" si="7"/>
        <v>-31666.32999999998</v>
      </c>
      <c r="AX23" s="20">
        <f t="shared" si="7"/>
        <v>-17571.970000000038</v>
      </c>
      <c r="AY23" s="20">
        <f t="shared" si="7"/>
        <v>-5721.7900000000182</v>
      </c>
      <c r="AZ23" s="20">
        <f t="shared" si="7"/>
        <v>-13224.529999999979</v>
      </c>
      <c r="BA23" s="17">
        <v>-198.87</v>
      </c>
      <c r="BB23" s="17">
        <v>-76.709999999999994</v>
      </c>
      <c r="BC23" s="17">
        <v>-395.36</v>
      </c>
      <c r="BD23" s="17">
        <v>-403.79</v>
      </c>
      <c r="BE23" s="17">
        <v>-438.57</v>
      </c>
      <c r="BF23" s="17">
        <v>-55.42</v>
      </c>
      <c r="BG23" s="17">
        <v>-66.81</v>
      </c>
      <c r="BH23" s="17">
        <v>-313.27</v>
      </c>
      <c r="BI23" s="17">
        <v>-420.94</v>
      </c>
      <c r="BJ23" s="17">
        <v>-234</v>
      </c>
      <c r="BK23" s="17">
        <v>-76.34</v>
      </c>
      <c r="BL23" s="17">
        <v>-176.76</v>
      </c>
      <c r="BM23" s="20">
        <f t="shared" ref="BM23:BX44" si="8">AO23+BA23</f>
        <v>-15379.160000000007</v>
      </c>
      <c r="BN23" s="20">
        <f t="shared" si="8"/>
        <v>-5921.4099999999844</v>
      </c>
      <c r="BO23" s="20">
        <f t="shared" si="8"/>
        <v>-30467.839999999964</v>
      </c>
      <c r="BP23" s="20">
        <f t="shared" si="8"/>
        <v>-31060.929999999909</v>
      </c>
      <c r="BQ23" s="20">
        <f t="shared" si="8"/>
        <v>-33676.399999999958</v>
      </c>
      <c r="BR23" s="20">
        <f t="shared" si="8"/>
        <v>-4247.8699999999953</v>
      </c>
      <c r="BS23" s="20">
        <f t="shared" si="8"/>
        <v>-5111.3099999999858</v>
      </c>
      <c r="BT23" s="20">
        <f t="shared" si="8"/>
        <v>-23924.38</v>
      </c>
      <c r="BU23" s="20">
        <f t="shared" si="8"/>
        <v>-32087.269999999979</v>
      </c>
      <c r="BV23" s="20">
        <f t="shared" si="8"/>
        <v>-17805.970000000038</v>
      </c>
      <c r="BW23" s="20">
        <f t="shared" si="8"/>
        <v>-5798.1300000000183</v>
      </c>
      <c r="BX23" s="20">
        <f t="shared" si="8"/>
        <v>-13401.289999999979</v>
      </c>
      <c r="BY23" s="17">
        <f t="shared" si="3"/>
        <v>-172071.16999999981</v>
      </c>
      <c r="BZ23" s="17">
        <f t="shared" si="4"/>
        <v>-8603.57</v>
      </c>
      <c r="CA23" s="17">
        <f t="shared" si="5"/>
        <v>-38207.22</v>
      </c>
      <c r="CB23" s="17">
        <f t="shared" si="6"/>
        <v>-218881.95999999979</v>
      </c>
    </row>
    <row r="24" spans="1:80" x14ac:dyDescent="0.25">
      <c r="A24" t="str">
        <f t="shared" si="0"/>
        <v>ENMP.BR4</v>
      </c>
      <c r="B24" s="1" t="s">
        <v>43</v>
      </c>
      <c r="C24" s="1" t="s">
        <v>40</v>
      </c>
      <c r="D24" s="1" t="s">
        <v>40</v>
      </c>
      <c r="E24" s="17">
        <v>-4278.7000000000116</v>
      </c>
      <c r="F24" s="17">
        <v>-2148.5</v>
      </c>
      <c r="G24" s="17">
        <v>-11463.640000000014</v>
      </c>
      <c r="H24" s="17">
        <v>-14704.89000000013</v>
      </c>
      <c r="I24" s="17">
        <v>-14301.820000000065</v>
      </c>
      <c r="J24" s="17">
        <v>-9016.0100000000093</v>
      </c>
      <c r="K24" s="17">
        <v>-5142.5900000000256</v>
      </c>
      <c r="L24" s="17">
        <v>-8530.7100000000792</v>
      </c>
      <c r="M24" s="17">
        <v>-11081.150000000023</v>
      </c>
      <c r="N24" s="17">
        <v>-2592.7999999999884</v>
      </c>
      <c r="O24" s="17">
        <v>-1.0000000000000009E-2</v>
      </c>
      <c r="P24" s="17">
        <v>-253.43999999999869</v>
      </c>
      <c r="Q24" s="20">
        <v>-213.94000000000051</v>
      </c>
      <c r="R24" s="20">
        <v>-107.41999999999962</v>
      </c>
      <c r="S24" s="20">
        <v>-573.18000000000029</v>
      </c>
      <c r="T24" s="20">
        <v>-735.25</v>
      </c>
      <c r="U24" s="20">
        <v>-715.09000000000015</v>
      </c>
      <c r="V24" s="20">
        <v>-450.79999999999927</v>
      </c>
      <c r="W24" s="20">
        <v>-257.13000000000011</v>
      </c>
      <c r="X24" s="20">
        <v>-426.54000000000087</v>
      </c>
      <c r="Y24" s="20">
        <v>-554.05999999999949</v>
      </c>
      <c r="Z24" s="20">
        <v>-129.63999999999987</v>
      </c>
      <c r="AA24" s="20">
        <v>0</v>
      </c>
      <c r="AB24" s="20">
        <v>-12.669999999999959</v>
      </c>
      <c r="AC24" s="17">
        <v>-929.79000000000087</v>
      </c>
      <c r="AD24" s="17">
        <v>-461.8700000000008</v>
      </c>
      <c r="AE24" s="17">
        <v>-2440.1699999999983</v>
      </c>
      <c r="AF24" s="17">
        <v>-3095.7700000000041</v>
      </c>
      <c r="AG24" s="17">
        <v>-2978.580000000009</v>
      </c>
      <c r="AH24" s="17">
        <v>-1856.6800000000003</v>
      </c>
      <c r="AI24" s="17">
        <v>-1047.3899999999994</v>
      </c>
      <c r="AJ24" s="17">
        <v>-1717.5199999999968</v>
      </c>
      <c r="AK24" s="17">
        <v>-2205.1399999999994</v>
      </c>
      <c r="AL24" s="17">
        <v>-510.11000000000058</v>
      </c>
      <c r="AM24" s="17">
        <v>-0.01</v>
      </c>
      <c r="AN24" s="17">
        <v>-48.700000000000045</v>
      </c>
      <c r="AO24" s="20">
        <f t="shared" si="7"/>
        <v>-5422.430000000013</v>
      </c>
      <c r="AP24" s="20">
        <f t="shared" si="7"/>
        <v>-2717.7900000000004</v>
      </c>
      <c r="AQ24" s="20">
        <f t="shared" si="7"/>
        <v>-14476.990000000013</v>
      </c>
      <c r="AR24" s="20">
        <f t="shared" si="7"/>
        <v>-18535.910000000134</v>
      </c>
      <c r="AS24" s="20">
        <f t="shared" si="7"/>
        <v>-17995.490000000074</v>
      </c>
      <c r="AT24" s="20">
        <f t="shared" si="7"/>
        <v>-11323.490000000009</v>
      </c>
      <c r="AU24" s="20">
        <f t="shared" si="7"/>
        <v>-6447.1100000000251</v>
      </c>
      <c r="AV24" s="20">
        <f t="shared" si="7"/>
        <v>-10674.770000000077</v>
      </c>
      <c r="AW24" s="20">
        <f t="shared" si="7"/>
        <v>-13840.350000000022</v>
      </c>
      <c r="AX24" s="20">
        <f t="shared" si="7"/>
        <v>-3232.5499999999888</v>
      </c>
      <c r="AY24" s="20">
        <f t="shared" si="7"/>
        <v>-2.0000000000000011E-2</v>
      </c>
      <c r="AZ24" s="20">
        <f t="shared" si="7"/>
        <v>-314.80999999999869</v>
      </c>
      <c r="BA24" s="17">
        <v>-71.040000000000006</v>
      </c>
      <c r="BB24" s="17">
        <v>-35.67</v>
      </c>
      <c r="BC24" s="17">
        <v>-190.33</v>
      </c>
      <c r="BD24" s="17">
        <v>-244.14</v>
      </c>
      <c r="BE24" s="17">
        <v>-237.45</v>
      </c>
      <c r="BF24" s="17">
        <v>-149.69</v>
      </c>
      <c r="BG24" s="17">
        <v>-85.38</v>
      </c>
      <c r="BH24" s="17">
        <v>-141.63</v>
      </c>
      <c r="BI24" s="17">
        <v>-183.98</v>
      </c>
      <c r="BJ24" s="17">
        <v>-43.05</v>
      </c>
      <c r="BK24" s="17">
        <v>0</v>
      </c>
      <c r="BL24" s="17">
        <v>-4.21</v>
      </c>
      <c r="BM24" s="20">
        <f t="shared" si="8"/>
        <v>-5493.470000000013</v>
      </c>
      <c r="BN24" s="20">
        <f t="shared" si="8"/>
        <v>-2753.4600000000005</v>
      </c>
      <c r="BO24" s="20">
        <f t="shared" si="8"/>
        <v>-14667.320000000012</v>
      </c>
      <c r="BP24" s="20">
        <f t="shared" si="8"/>
        <v>-18780.050000000134</v>
      </c>
      <c r="BQ24" s="20">
        <f t="shared" si="8"/>
        <v>-18232.940000000075</v>
      </c>
      <c r="BR24" s="20">
        <f t="shared" si="8"/>
        <v>-11473.180000000009</v>
      </c>
      <c r="BS24" s="20">
        <f t="shared" si="8"/>
        <v>-6532.4900000000252</v>
      </c>
      <c r="BT24" s="20">
        <f t="shared" si="8"/>
        <v>-10816.400000000076</v>
      </c>
      <c r="BU24" s="20">
        <f t="shared" si="8"/>
        <v>-14024.330000000022</v>
      </c>
      <c r="BV24" s="20">
        <f t="shared" si="8"/>
        <v>-3275.599999999989</v>
      </c>
      <c r="BW24" s="20">
        <f t="shared" si="8"/>
        <v>-2.0000000000000011E-2</v>
      </c>
      <c r="BX24" s="20">
        <f t="shared" si="8"/>
        <v>-319.01999999999867</v>
      </c>
      <c r="BY24" s="17">
        <f t="shared" si="3"/>
        <v>-83514.260000000344</v>
      </c>
      <c r="BZ24" s="17">
        <f t="shared" si="4"/>
        <v>-4175.72</v>
      </c>
      <c r="CA24" s="17">
        <f t="shared" si="5"/>
        <v>-18678.30000000001</v>
      </c>
      <c r="CB24" s="17">
        <f t="shared" si="6"/>
        <v>-106368.28000000036</v>
      </c>
    </row>
    <row r="25" spans="1:80" x14ac:dyDescent="0.25">
      <c r="A25" t="str">
        <f t="shared" si="0"/>
        <v>ENMP.BR5</v>
      </c>
      <c r="B25" s="1" t="s">
        <v>43</v>
      </c>
      <c r="C25" s="1" t="s">
        <v>42</v>
      </c>
      <c r="D25" s="1" t="s">
        <v>42</v>
      </c>
      <c r="E25" s="17">
        <v>-19804.579999999962</v>
      </c>
      <c r="F25" s="17">
        <v>-7336.4100000000044</v>
      </c>
      <c r="G25" s="17">
        <v>-38955.349999999853</v>
      </c>
      <c r="H25" s="17">
        <v>-51038.739999999991</v>
      </c>
      <c r="I25" s="17">
        <v>-42967.25</v>
      </c>
      <c r="J25" s="17">
        <v>-34049.229999999981</v>
      </c>
      <c r="K25" s="17">
        <v>-13242.270000000019</v>
      </c>
      <c r="L25" s="17">
        <v>-30757.67999999992</v>
      </c>
      <c r="M25" s="17">
        <v>-40231.389999999898</v>
      </c>
      <c r="N25" s="17">
        <v>-21540.869999999995</v>
      </c>
      <c r="O25" s="17">
        <v>-8384.5599999999977</v>
      </c>
      <c r="P25" s="17">
        <v>-16480.119999999995</v>
      </c>
      <c r="Q25" s="20">
        <v>-990.23</v>
      </c>
      <c r="R25" s="20">
        <v>-366.82</v>
      </c>
      <c r="S25" s="20">
        <v>-1947.77</v>
      </c>
      <c r="T25" s="20">
        <v>-2551.9399999999996</v>
      </c>
      <c r="U25" s="20">
        <v>-2148.3600000000006</v>
      </c>
      <c r="V25" s="20">
        <v>-1702.46</v>
      </c>
      <c r="W25" s="20">
        <v>-662.11000000000013</v>
      </c>
      <c r="X25" s="20">
        <v>-1537.8899999999994</v>
      </c>
      <c r="Y25" s="20">
        <v>-2011.5699999999997</v>
      </c>
      <c r="Z25" s="20">
        <v>-1077.05</v>
      </c>
      <c r="AA25" s="20">
        <v>-419.23</v>
      </c>
      <c r="AB25" s="20">
        <v>-824.01</v>
      </c>
      <c r="AC25" s="17">
        <v>-4303.67</v>
      </c>
      <c r="AD25" s="17">
        <v>-1577.12</v>
      </c>
      <c r="AE25" s="17">
        <v>-8292.119999999999</v>
      </c>
      <c r="AF25" s="17">
        <v>-10745</v>
      </c>
      <c r="AG25" s="17">
        <v>-8948.6200000000026</v>
      </c>
      <c r="AH25" s="17">
        <v>-7011.7799999999988</v>
      </c>
      <c r="AI25" s="17">
        <v>-2697.0599999999995</v>
      </c>
      <c r="AJ25" s="17">
        <v>-6192.59</v>
      </c>
      <c r="AK25" s="17">
        <v>-8006.0000000000036</v>
      </c>
      <c r="AL25" s="17">
        <v>-4237.92</v>
      </c>
      <c r="AM25" s="17">
        <v>-1629.99</v>
      </c>
      <c r="AN25" s="17">
        <v>-3166.53</v>
      </c>
      <c r="AO25" s="20">
        <f t="shared" si="7"/>
        <v>-25098.47999999996</v>
      </c>
      <c r="AP25" s="20">
        <f t="shared" si="7"/>
        <v>-9280.350000000004</v>
      </c>
      <c r="AQ25" s="20">
        <f t="shared" si="7"/>
        <v>-49195.239999999845</v>
      </c>
      <c r="AR25" s="20">
        <f t="shared" si="7"/>
        <v>-64335.679999999993</v>
      </c>
      <c r="AS25" s="20">
        <f t="shared" si="7"/>
        <v>-54064.23</v>
      </c>
      <c r="AT25" s="20">
        <f t="shared" si="7"/>
        <v>-42763.469999999979</v>
      </c>
      <c r="AU25" s="20">
        <f t="shared" si="7"/>
        <v>-16601.440000000017</v>
      </c>
      <c r="AV25" s="20">
        <f t="shared" si="7"/>
        <v>-38488.159999999916</v>
      </c>
      <c r="AW25" s="20">
        <f t="shared" si="7"/>
        <v>-50248.959999999905</v>
      </c>
      <c r="AX25" s="20">
        <f t="shared" si="7"/>
        <v>-26855.839999999997</v>
      </c>
      <c r="AY25" s="20">
        <f t="shared" si="7"/>
        <v>-10433.779999999997</v>
      </c>
      <c r="AZ25" s="20">
        <f t="shared" si="7"/>
        <v>-20470.659999999993</v>
      </c>
      <c r="BA25" s="17">
        <v>-328.81</v>
      </c>
      <c r="BB25" s="17">
        <v>-121.8</v>
      </c>
      <c r="BC25" s="17">
        <v>-646.77</v>
      </c>
      <c r="BD25" s="17">
        <v>-847.38</v>
      </c>
      <c r="BE25" s="17">
        <v>-713.37</v>
      </c>
      <c r="BF25" s="17">
        <v>-565.30999999999995</v>
      </c>
      <c r="BG25" s="17">
        <v>-219.86</v>
      </c>
      <c r="BH25" s="17">
        <v>-510.66</v>
      </c>
      <c r="BI25" s="17">
        <v>-667.95</v>
      </c>
      <c r="BJ25" s="17">
        <v>-357.64</v>
      </c>
      <c r="BK25" s="17">
        <v>-139.21</v>
      </c>
      <c r="BL25" s="17">
        <v>-273.62</v>
      </c>
      <c r="BM25" s="20">
        <f t="shared" si="8"/>
        <v>-25427.289999999961</v>
      </c>
      <c r="BN25" s="20">
        <f t="shared" si="8"/>
        <v>-9402.1500000000033</v>
      </c>
      <c r="BO25" s="20">
        <f t="shared" si="8"/>
        <v>-49842.009999999842</v>
      </c>
      <c r="BP25" s="20">
        <f t="shared" si="8"/>
        <v>-65183.05999999999</v>
      </c>
      <c r="BQ25" s="20">
        <f t="shared" si="8"/>
        <v>-54777.600000000006</v>
      </c>
      <c r="BR25" s="20">
        <f t="shared" si="8"/>
        <v>-43328.779999999977</v>
      </c>
      <c r="BS25" s="20">
        <f t="shared" si="8"/>
        <v>-16821.300000000017</v>
      </c>
      <c r="BT25" s="20">
        <f t="shared" si="8"/>
        <v>-38998.81999999992</v>
      </c>
      <c r="BU25" s="20">
        <f t="shared" si="8"/>
        <v>-50916.909999999902</v>
      </c>
      <c r="BV25" s="20">
        <f t="shared" si="8"/>
        <v>-27213.479999999996</v>
      </c>
      <c r="BW25" s="20">
        <f t="shared" si="8"/>
        <v>-10572.989999999996</v>
      </c>
      <c r="BX25" s="20">
        <f t="shared" si="8"/>
        <v>-20744.279999999992</v>
      </c>
      <c r="BY25" s="17">
        <f t="shared" si="3"/>
        <v>-324788.4499999996</v>
      </c>
      <c r="BZ25" s="17">
        <f t="shared" si="4"/>
        <v>-16239.439999999999</v>
      </c>
      <c r="CA25" s="17">
        <f t="shared" si="5"/>
        <v>-72200.78</v>
      </c>
      <c r="CB25" s="17">
        <f t="shared" si="6"/>
        <v>-413228.66999999963</v>
      </c>
    </row>
    <row r="26" spans="1:80" x14ac:dyDescent="0.25">
      <c r="A26" t="str">
        <f t="shared" si="0"/>
        <v>TAU.BRA</v>
      </c>
      <c r="B26" s="1" t="s">
        <v>31</v>
      </c>
      <c r="C26" s="1" t="s">
        <v>44</v>
      </c>
      <c r="D26" s="1" t="s">
        <v>44</v>
      </c>
      <c r="E26" s="17">
        <v>-178.67000000000553</v>
      </c>
      <c r="F26" s="17">
        <v>-57.900000000001455</v>
      </c>
      <c r="G26" s="17">
        <v>-366.13999999999942</v>
      </c>
      <c r="H26" s="17">
        <v>-258.27999999999884</v>
      </c>
      <c r="I26" s="17">
        <v>-465.04999999998836</v>
      </c>
      <c r="J26" s="17">
        <v>-1753.320000000007</v>
      </c>
      <c r="K26" s="17">
        <v>-814.22000000000116</v>
      </c>
      <c r="L26" s="17">
        <v>-434.63000000000466</v>
      </c>
      <c r="M26" s="17">
        <v>-554.86000000000058</v>
      </c>
      <c r="N26" s="17">
        <v>-139.45000000000073</v>
      </c>
      <c r="O26" s="17">
        <v>-45.829999999999927</v>
      </c>
      <c r="P26" s="17">
        <v>-120.09999999999854</v>
      </c>
      <c r="Q26" s="20">
        <v>-8.9399999999999977</v>
      </c>
      <c r="R26" s="20">
        <v>-2.8999999999999915</v>
      </c>
      <c r="S26" s="20">
        <v>-18.300000000000011</v>
      </c>
      <c r="T26" s="20">
        <v>-12.919999999999995</v>
      </c>
      <c r="U26" s="20">
        <v>-23.25</v>
      </c>
      <c r="V26" s="20">
        <v>-87.669999999999959</v>
      </c>
      <c r="W26" s="20">
        <v>-40.70999999999998</v>
      </c>
      <c r="X26" s="20">
        <v>-21.740000000000009</v>
      </c>
      <c r="Y26" s="20">
        <v>-27.740000000000009</v>
      </c>
      <c r="Z26" s="20">
        <v>-6.9700000000000273</v>
      </c>
      <c r="AA26" s="20">
        <v>-2.2900000000000205</v>
      </c>
      <c r="AB26" s="20">
        <v>-6</v>
      </c>
      <c r="AC26" s="17">
        <v>-38.829999999999927</v>
      </c>
      <c r="AD26" s="17">
        <v>-12.449999999999989</v>
      </c>
      <c r="AE26" s="17">
        <v>-77.940000000000055</v>
      </c>
      <c r="AF26" s="17">
        <v>-54.379999999999995</v>
      </c>
      <c r="AG26" s="17">
        <v>-96.849999999999966</v>
      </c>
      <c r="AH26" s="17">
        <v>-361.05999999999995</v>
      </c>
      <c r="AI26" s="17">
        <v>-165.83000000000015</v>
      </c>
      <c r="AJ26" s="17">
        <v>-87.5</v>
      </c>
      <c r="AK26" s="17">
        <v>-110.41999999999985</v>
      </c>
      <c r="AL26" s="17">
        <v>-27.429999999999836</v>
      </c>
      <c r="AM26" s="17">
        <v>-8.9100000000000819</v>
      </c>
      <c r="AN26" s="17">
        <v>-23.069999999999936</v>
      </c>
      <c r="AO26" s="20">
        <f t="shared" si="7"/>
        <v>-226.44000000000545</v>
      </c>
      <c r="AP26" s="20">
        <f t="shared" si="7"/>
        <v>-73.250000000001435</v>
      </c>
      <c r="AQ26" s="20">
        <f t="shared" si="7"/>
        <v>-462.37999999999948</v>
      </c>
      <c r="AR26" s="20">
        <f t="shared" si="7"/>
        <v>-325.57999999999885</v>
      </c>
      <c r="AS26" s="20">
        <f t="shared" si="7"/>
        <v>-585.14999999998827</v>
      </c>
      <c r="AT26" s="20">
        <f t="shared" si="7"/>
        <v>-2202.050000000007</v>
      </c>
      <c r="AU26" s="20">
        <f t="shared" si="7"/>
        <v>-1020.7600000000014</v>
      </c>
      <c r="AV26" s="20">
        <f t="shared" si="7"/>
        <v>-543.87000000000467</v>
      </c>
      <c r="AW26" s="20">
        <f t="shared" si="7"/>
        <v>-693.02000000000044</v>
      </c>
      <c r="AX26" s="20">
        <f t="shared" si="7"/>
        <v>-173.85000000000059</v>
      </c>
      <c r="AY26" s="20">
        <f t="shared" si="7"/>
        <v>-57.03000000000003</v>
      </c>
      <c r="AZ26" s="20">
        <f t="shared" si="7"/>
        <v>-149.16999999999848</v>
      </c>
      <c r="BA26" s="17">
        <v>-2.97</v>
      </c>
      <c r="BB26" s="17">
        <v>-0.96</v>
      </c>
      <c r="BC26" s="17">
        <v>-6.08</v>
      </c>
      <c r="BD26" s="17">
        <v>-4.29</v>
      </c>
      <c r="BE26" s="17">
        <v>-7.72</v>
      </c>
      <c r="BF26" s="17">
        <v>-29.11</v>
      </c>
      <c r="BG26" s="17">
        <v>-13.52</v>
      </c>
      <c r="BH26" s="17">
        <v>-7.22</v>
      </c>
      <c r="BI26" s="17">
        <v>-9.2100000000000009</v>
      </c>
      <c r="BJ26" s="17">
        <v>-2.3199999999999998</v>
      </c>
      <c r="BK26" s="17">
        <v>-0.76</v>
      </c>
      <c r="BL26" s="17">
        <v>-1.99</v>
      </c>
      <c r="BM26" s="20">
        <f t="shared" si="8"/>
        <v>-229.41000000000545</v>
      </c>
      <c r="BN26" s="20">
        <f t="shared" si="8"/>
        <v>-74.210000000001429</v>
      </c>
      <c r="BO26" s="20">
        <f t="shared" si="8"/>
        <v>-468.45999999999947</v>
      </c>
      <c r="BP26" s="20">
        <f t="shared" si="8"/>
        <v>-329.86999999999887</v>
      </c>
      <c r="BQ26" s="20">
        <f t="shared" si="8"/>
        <v>-592.86999999998829</v>
      </c>
      <c r="BR26" s="20">
        <f t="shared" si="8"/>
        <v>-2231.1600000000071</v>
      </c>
      <c r="BS26" s="20">
        <f t="shared" si="8"/>
        <v>-1034.2800000000013</v>
      </c>
      <c r="BT26" s="20">
        <f t="shared" si="8"/>
        <v>-551.09000000000469</v>
      </c>
      <c r="BU26" s="20">
        <f t="shared" si="8"/>
        <v>-702.23000000000047</v>
      </c>
      <c r="BV26" s="20">
        <f t="shared" si="8"/>
        <v>-176.17000000000058</v>
      </c>
      <c r="BW26" s="20">
        <f t="shared" si="8"/>
        <v>-57.790000000000028</v>
      </c>
      <c r="BX26" s="20">
        <f t="shared" si="8"/>
        <v>-151.15999999999849</v>
      </c>
      <c r="BY26" s="17">
        <f t="shared" si="3"/>
        <v>-5188.4500000000062</v>
      </c>
      <c r="BZ26" s="17">
        <f t="shared" si="4"/>
        <v>-259.43</v>
      </c>
      <c r="CA26" s="17">
        <f t="shared" si="5"/>
        <v>-1150.8199999999995</v>
      </c>
      <c r="CB26" s="17">
        <f t="shared" si="6"/>
        <v>-6598.7000000000062</v>
      </c>
    </row>
    <row r="27" spans="1:80" x14ac:dyDescent="0.25">
      <c r="A27" t="str">
        <f t="shared" si="0"/>
        <v>VQW.BTR1</v>
      </c>
      <c r="B27" s="1" t="s">
        <v>29</v>
      </c>
      <c r="C27" s="1" t="s">
        <v>47</v>
      </c>
      <c r="D27" s="1" t="s">
        <v>47</v>
      </c>
      <c r="E27" s="17">
        <v>697.88999999999942</v>
      </c>
      <c r="F27" s="17">
        <v>546.22000000000116</v>
      </c>
      <c r="G27" s="17">
        <v>561.11000000000058</v>
      </c>
      <c r="H27" s="17">
        <v>1739.7100000000064</v>
      </c>
      <c r="I27" s="17">
        <v>1539.7000000000116</v>
      </c>
      <c r="J27" s="17">
        <v>622.18999999999869</v>
      </c>
      <c r="K27" s="17">
        <v>195.96000000000095</v>
      </c>
      <c r="L27" s="17">
        <v>427.18000000000029</v>
      </c>
      <c r="M27" s="17">
        <v>589.65000000000146</v>
      </c>
      <c r="N27" s="17">
        <v>506.70000000000073</v>
      </c>
      <c r="O27" s="17">
        <v>436.70000000000073</v>
      </c>
      <c r="P27" s="17">
        <v>709.5</v>
      </c>
      <c r="Q27" s="20">
        <v>34.899999999999977</v>
      </c>
      <c r="R27" s="20">
        <v>27.310000000000002</v>
      </c>
      <c r="S27" s="20">
        <v>28.060000000000002</v>
      </c>
      <c r="T27" s="20">
        <v>86.980000000000018</v>
      </c>
      <c r="U27" s="20">
        <v>76.990000000000123</v>
      </c>
      <c r="V27" s="20">
        <v>31.110000000000014</v>
      </c>
      <c r="W27" s="20">
        <v>9.789999999999992</v>
      </c>
      <c r="X27" s="20">
        <v>21.359999999999985</v>
      </c>
      <c r="Y27" s="20">
        <v>29.490000000000009</v>
      </c>
      <c r="Z27" s="20">
        <v>25.339999999999918</v>
      </c>
      <c r="AA27" s="20">
        <v>21.829999999999984</v>
      </c>
      <c r="AB27" s="20">
        <v>35.480000000000018</v>
      </c>
      <c r="AC27" s="17">
        <v>151.65999999999985</v>
      </c>
      <c r="AD27" s="17">
        <v>117.42000000000007</v>
      </c>
      <c r="AE27" s="17">
        <v>119.43999999999983</v>
      </c>
      <c r="AF27" s="17">
        <v>366.25</v>
      </c>
      <c r="AG27" s="17">
        <v>320.67000000000007</v>
      </c>
      <c r="AH27" s="17">
        <v>128.13000000000011</v>
      </c>
      <c r="AI27" s="17">
        <v>39.910000000000025</v>
      </c>
      <c r="AJ27" s="17">
        <v>85.999999999999886</v>
      </c>
      <c r="AK27" s="17">
        <v>117.34000000000015</v>
      </c>
      <c r="AL27" s="17">
        <v>99.690000000000055</v>
      </c>
      <c r="AM27" s="17">
        <v>84.899999999999864</v>
      </c>
      <c r="AN27" s="17">
        <v>136.31999999999971</v>
      </c>
      <c r="AO27" s="20">
        <f t="shared" si="7"/>
        <v>884.44999999999925</v>
      </c>
      <c r="AP27" s="20">
        <f t="shared" si="7"/>
        <v>690.95000000000118</v>
      </c>
      <c r="AQ27" s="20">
        <f t="shared" si="7"/>
        <v>708.61000000000035</v>
      </c>
      <c r="AR27" s="20">
        <f t="shared" si="7"/>
        <v>2192.9400000000064</v>
      </c>
      <c r="AS27" s="20">
        <f t="shared" si="7"/>
        <v>1937.360000000012</v>
      </c>
      <c r="AT27" s="20">
        <f t="shared" si="7"/>
        <v>781.42999999999881</v>
      </c>
      <c r="AU27" s="20">
        <f t="shared" si="7"/>
        <v>245.66000000000096</v>
      </c>
      <c r="AV27" s="20">
        <f t="shared" si="7"/>
        <v>534.54000000000019</v>
      </c>
      <c r="AW27" s="20">
        <f t="shared" si="7"/>
        <v>736.48000000000161</v>
      </c>
      <c r="AX27" s="20">
        <f t="shared" si="7"/>
        <v>631.7300000000007</v>
      </c>
      <c r="AY27" s="20">
        <f t="shared" si="7"/>
        <v>543.43000000000052</v>
      </c>
      <c r="AZ27" s="20">
        <f t="shared" si="7"/>
        <v>881.29999999999973</v>
      </c>
      <c r="BA27" s="17">
        <v>11.59</v>
      </c>
      <c r="BB27" s="17">
        <v>9.07</v>
      </c>
      <c r="BC27" s="17">
        <v>9.32</v>
      </c>
      <c r="BD27" s="17">
        <v>28.88</v>
      </c>
      <c r="BE27" s="17">
        <v>25.56</v>
      </c>
      <c r="BF27" s="17">
        <v>10.33</v>
      </c>
      <c r="BG27" s="17">
        <v>3.25</v>
      </c>
      <c r="BH27" s="17">
        <v>7.09</v>
      </c>
      <c r="BI27" s="17">
        <v>9.7899999999999991</v>
      </c>
      <c r="BJ27" s="17">
        <v>8.41</v>
      </c>
      <c r="BK27" s="17">
        <v>7.25</v>
      </c>
      <c r="BL27" s="17">
        <v>11.78</v>
      </c>
      <c r="BM27" s="20">
        <f t="shared" si="8"/>
        <v>896.03999999999928</v>
      </c>
      <c r="BN27" s="20">
        <f t="shared" si="8"/>
        <v>700.02000000000123</v>
      </c>
      <c r="BO27" s="20">
        <f t="shared" si="8"/>
        <v>717.9300000000004</v>
      </c>
      <c r="BP27" s="20">
        <f t="shared" si="8"/>
        <v>2221.8200000000065</v>
      </c>
      <c r="BQ27" s="20">
        <f t="shared" si="8"/>
        <v>1962.9200000000119</v>
      </c>
      <c r="BR27" s="20">
        <f t="shared" si="8"/>
        <v>791.75999999999885</v>
      </c>
      <c r="BS27" s="20">
        <f t="shared" si="8"/>
        <v>248.91000000000096</v>
      </c>
      <c r="BT27" s="20">
        <f t="shared" si="8"/>
        <v>541.63000000000022</v>
      </c>
      <c r="BU27" s="20">
        <f t="shared" si="8"/>
        <v>746.27000000000157</v>
      </c>
      <c r="BV27" s="20">
        <f t="shared" si="8"/>
        <v>640.14000000000067</v>
      </c>
      <c r="BW27" s="20">
        <f t="shared" si="8"/>
        <v>550.68000000000052</v>
      </c>
      <c r="BX27" s="20">
        <f t="shared" si="8"/>
        <v>893.0799999999997</v>
      </c>
      <c r="BY27" s="17">
        <f t="shared" si="3"/>
        <v>8572.510000000022</v>
      </c>
      <c r="BZ27" s="17">
        <f t="shared" si="4"/>
        <v>428.64000000000004</v>
      </c>
      <c r="CA27" s="17">
        <f t="shared" si="5"/>
        <v>1910.0499999999995</v>
      </c>
      <c r="CB27" s="17">
        <f t="shared" si="6"/>
        <v>10911.200000000023</v>
      </c>
    </row>
    <row r="28" spans="1:80" x14ac:dyDescent="0.25">
      <c r="A28" t="str">
        <f t="shared" si="0"/>
        <v>TAU.CAS</v>
      </c>
      <c r="B28" s="1" t="s">
        <v>31</v>
      </c>
      <c r="C28" s="1" t="s">
        <v>48</v>
      </c>
      <c r="D28" s="1" t="s">
        <v>48</v>
      </c>
      <c r="E28" s="17">
        <v>371.70000000000073</v>
      </c>
      <c r="F28" s="17">
        <v>189.85000000000036</v>
      </c>
      <c r="G28" s="17">
        <v>890.36999999999171</v>
      </c>
      <c r="H28" s="17">
        <v>548.43999999999869</v>
      </c>
      <c r="I28" s="17">
        <v>314.78000000000247</v>
      </c>
      <c r="J28" s="17">
        <v>97.859999999999673</v>
      </c>
      <c r="K28" s="17">
        <v>0</v>
      </c>
      <c r="L28" s="17">
        <v>0</v>
      </c>
      <c r="M28" s="17">
        <v>0</v>
      </c>
      <c r="N28" s="17">
        <v>0</v>
      </c>
      <c r="O28" s="17">
        <v>156.44999999999982</v>
      </c>
      <c r="P28" s="17">
        <v>405.33000000000175</v>
      </c>
      <c r="Q28" s="20">
        <v>18.580000000000041</v>
      </c>
      <c r="R28" s="20">
        <v>9.5</v>
      </c>
      <c r="S28" s="20">
        <v>44.519999999999982</v>
      </c>
      <c r="T28" s="20">
        <v>27.419999999999845</v>
      </c>
      <c r="U28" s="20">
        <v>15.740000000000009</v>
      </c>
      <c r="V28" s="20">
        <v>4.9000000000000057</v>
      </c>
      <c r="W28" s="20">
        <v>0</v>
      </c>
      <c r="X28" s="20">
        <v>0</v>
      </c>
      <c r="Y28" s="20">
        <v>0</v>
      </c>
      <c r="Z28" s="20">
        <v>0</v>
      </c>
      <c r="AA28" s="20">
        <v>7.8200000000000216</v>
      </c>
      <c r="AB28" s="20">
        <v>20.269999999999982</v>
      </c>
      <c r="AC28" s="17">
        <v>80.7800000000002</v>
      </c>
      <c r="AD28" s="17">
        <v>40.809999999999945</v>
      </c>
      <c r="AE28" s="17">
        <v>189.52999999999975</v>
      </c>
      <c r="AF28" s="17">
        <v>115.46000000000004</v>
      </c>
      <c r="AG28" s="17">
        <v>65.5600000000004</v>
      </c>
      <c r="AH28" s="17">
        <v>20.149999999999977</v>
      </c>
      <c r="AI28" s="17">
        <v>0</v>
      </c>
      <c r="AJ28" s="17">
        <v>0</v>
      </c>
      <c r="AK28" s="17">
        <v>0</v>
      </c>
      <c r="AL28" s="17">
        <v>0</v>
      </c>
      <c r="AM28" s="17">
        <v>30.420000000000073</v>
      </c>
      <c r="AN28" s="17">
        <v>77.880000000000109</v>
      </c>
      <c r="AO28" s="20">
        <f t="shared" si="7"/>
        <v>471.06000000000097</v>
      </c>
      <c r="AP28" s="20">
        <f t="shared" si="7"/>
        <v>240.16000000000031</v>
      </c>
      <c r="AQ28" s="20">
        <f t="shared" si="7"/>
        <v>1124.4199999999914</v>
      </c>
      <c r="AR28" s="20">
        <f t="shared" si="7"/>
        <v>691.31999999999857</v>
      </c>
      <c r="AS28" s="20">
        <f t="shared" si="7"/>
        <v>396.08000000000288</v>
      </c>
      <c r="AT28" s="20">
        <f t="shared" si="7"/>
        <v>122.90999999999966</v>
      </c>
      <c r="AU28" s="20">
        <f t="shared" si="7"/>
        <v>0</v>
      </c>
      <c r="AV28" s="20">
        <f t="shared" si="7"/>
        <v>0</v>
      </c>
      <c r="AW28" s="20">
        <f t="shared" si="7"/>
        <v>0</v>
      </c>
      <c r="AX28" s="20">
        <f t="shared" si="7"/>
        <v>0</v>
      </c>
      <c r="AY28" s="20">
        <f t="shared" si="7"/>
        <v>194.68999999999991</v>
      </c>
      <c r="AZ28" s="20">
        <f t="shared" si="7"/>
        <v>503.48000000000184</v>
      </c>
      <c r="BA28" s="17">
        <v>6.17</v>
      </c>
      <c r="BB28" s="17">
        <v>3.15</v>
      </c>
      <c r="BC28" s="17">
        <v>14.78</v>
      </c>
      <c r="BD28" s="17">
        <v>9.11</v>
      </c>
      <c r="BE28" s="17">
        <v>5.23</v>
      </c>
      <c r="BF28" s="17">
        <v>1.62</v>
      </c>
      <c r="BG28" s="17">
        <v>0</v>
      </c>
      <c r="BH28" s="17">
        <v>0</v>
      </c>
      <c r="BI28" s="17">
        <v>0</v>
      </c>
      <c r="BJ28" s="17">
        <v>0</v>
      </c>
      <c r="BK28" s="17">
        <v>2.6</v>
      </c>
      <c r="BL28" s="17">
        <v>6.73</v>
      </c>
      <c r="BM28" s="20">
        <f t="shared" si="8"/>
        <v>477.23000000000098</v>
      </c>
      <c r="BN28" s="20">
        <f t="shared" si="8"/>
        <v>243.31000000000031</v>
      </c>
      <c r="BO28" s="20">
        <f t="shared" si="8"/>
        <v>1139.1999999999914</v>
      </c>
      <c r="BP28" s="20">
        <f t="shared" si="8"/>
        <v>700.42999999999859</v>
      </c>
      <c r="BQ28" s="20">
        <f t="shared" si="8"/>
        <v>401.3100000000029</v>
      </c>
      <c r="BR28" s="20">
        <f t="shared" si="8"/>
        <v>124.52999999999966</v>
      </c>
      <c r="BS28" s="20">
        <f t="shared" si="8"/>
        <v>0</v>
      </c>
      <c r="BT28" s="20">
        <f t="shared" si="8"/>
        <v>0</v>
      </c>
      <c r="BU28" s="20">
        <f t="shared" si="8"/>
        <v>0</v>
      </c>
      <c r="BV28" s="20">
        <f t="shared" si="8"/>
        <v>0</v>
      </c>
      <c r="BW28" s="20">
        <f t="shared" si="8"/>
        <v>197.28999999999991</v>
      </c>
      <c r="BX28" s="20">
        <f t="shared" si="8"/>
        <v>510.21000000000186</v>
      </c>
      <c r="BY28" s="17">
        <f t="shared" si="3"/>
        <v>2974.7799999999952</v>
      </c>
      <c r="BZ28" s="17">
        <f t="shared" si="4"/>
        <v>148.74999999999989</v>
      </c>
      <c r="CA28" s="17">
        <f t="shared" si="5"/>
        <v>669.98000000000047</v>
      </c>
      <c r="CB28" s="17">
        <f t="shared" si="6"/>
        <v>3793.5099999999957</v>
      </c>
    </row>
    <row r="29" spans="1:80" x14ac:dyDescent="0.25">
      <c r="A29" t="str">
        <f t="shared" si="0"/>
        <v>CETC.BCHEXP</v>
      </c>
      <c r="B29" s="1" t="s">
        <v>647</v>
      </c>
      <c r="C29" s="1" t="s">
        <v>827</v>
      </c>
      <c r="D29" s="1" t="s">
        <v>28</v>
      </c>
      <c r="E29" s="17">
        <v>0</v>
      </c>
      <c r="F29" s="17">
        <v>0</v>
      </c>
      <c r="G29" s="17">
        <v>0</v>
      </c>
      <c r="H29" s="17">
        <v>0</v>
      </c>
      <c r="I29" s="17">
        <v>0</v>
      </c>
      <c r="J29" s="17">
        <v>0</v>
      </c>
      <c r="K29" s="17">
        <v>0</v>
      </c>
      <c r="L29" s="17">
        <v>0</v>
      </c>
      <c r="M29" s="17">
        <v>0</v>
      </c>
      <c r="N29" s="17">
        <v>0</v>
      </c>
      <c r="O29" s="17">
        <v>0</v>
      </c>
      <c r="P29" s="17">
        <v>0</v>
      </c>
      <c r="Q29" s="20">
        <v>0</v>
      </c>
      <c r="R29" s="20">
        <v>0</v>
      </c>
      <c r="S29" s="20">
        <v>0</v>
      </c>
      <c r="T29" s="20">
        <v>0</v>
      </c>
      <c r="U29" s="20">
        <v>0</v>
      </c>
      <c r="V29" s="20">
        <v>0</v>
      </c>
      <c r="W29" s="20">
        <v>0</v>
      </c>
      <c r="X29" s="20">
        <v>0</v>
      </c>
      <c r="Y29" s="20">
        <v>0</v>
      </c>
      <c r="Z29" s="20">
        <v>0</v>
      </c>
      <c r="AA29" s="20">
        <v>0</v>
      </c>
      <c r="AB29" s="20">
        <v>0</v>
      </c>
      <c r="AC29" s="17">
        <v>0</v>
      </c>
      <c r="AD29" s="17">
        <v>0</v>
      </c>
      <c r="AE29" s="17">
        <v>0</v>
      </c>
      <c r="AF29" s="17">
        <v>0</v>
      </c>
      <c r="AG29" s="17">
        <v>0</v>
      </c>
      <c r="AH29" s="17">
        <v>0</v>
      </c>
      <c r="AI29" s="17">
        <v>0</v>
      </c>
      <c r="AJ29" s="17">
        <v>0</v>
      </c>
      <c r="AK29" s="17">
        <v>0</v>
      </c>
      <c r="AL29" s="17">
        <v>0</v>
      </c>
      <c r="AM29" s="17">
        <v>0</v>
      </c>
      <c r="AN29" s="17">
        <v>0</v>
      </c>
      <c r="AO29" s="20">
        <f t="shared" si="7"/>
        <v>0</v>
      </c>
      <c r="AP29" s="20">
        <f t="shared" si="7"/>
        <v>0</v>
      </c>
      <c r="AQ29" s="20">
        <f t="shared" si="7"/>
        <v>0</v>
      </c>
      <c r="AR29" s="20">
        <f t="shared" si="7"/>
        <v>0</v>
      </c>
      <c r="AS29" s="20">
        <f t="shared" si="7"/>
        <v>0</v>
      </c>
      <c r="AT29" s="20">
        <f t="shared" si="7"/>
        <v>0</v>
      </c>
      <c r="AU29" s="20">
        <f t="shared" si="7"/>
        <v>0</v>
      </c>
      <c r="AV29" s="20">
        <f t="shared" si="7"/>
        <v>0</v>
      </c>
      <c r="AW29" s="20">
        <f t="shared" si="7"/>
        <v>0</v>
      </c>
      <c r="AX29" s="20">
        <f t="shared" si="7"/>
        <v>0</v>
      </c>
      <c r="AY29" s="20">
        <f t="shared" si="7"/>
        <v>0</v>
      </c>
      <c r="AZ29" s="20">
        <f t="shared" si="7"/>
        <v>0</v>
      </c>
      <c r="BA29" s="17">
        <v>0</v>
      </c>
      <c r="BB29" s="17">
        <v>0</v>
      </c>
      <c r="BC29" s="17">
        <v>0</v>
      </c>
      <c r="BD29" s="17">
        <v>0</v>
      </c>
      <c r="BE29" s="17">
        <v>0</v>
      </c>
      <c r="BF29" s="17">
        <v>0</v>
      </c>
      <c r="BG29" s="17">
        <v>0</v>
      </c>
      <c r="BH29" s="17">
        <v>0</v>
      </c>
      <c r="BI29" s="17">
        <v>0</v>
      </c>
      <c r="BJ29" s="17">
        <v>0</v>
      </c>
      <c r="BK29" s="17">
        <v>0</v>
      </c>
      <c r="BL29" s="17">
        <v>0</v>
      </c>
      <c r="BM29" s="20">
        <f t="shared" si="8"/>
        <v>0</v>
      </c>
      <c r="BN29" s="20">
        <f t="shared" si="8"/>
        <v>0</v>
      </c>
      <c r="BO29" s="20">
        <f t="shared" si="8"/>
        <v>0</v>
      </c>
      <c r="BP29" s="20">
        <f t="shared" si="8"/>
        <v>0</v>
      </c>
      <c r="BQ29" s="20">
        <f t="shared" si="8"/>
        <v>0</v>
      </c>
      <c r="BR29" s="20">
        <f t="shared" si="8"/>
        <v>0</v>
      </c>
      <c r="BS29" s="20">
        <f t="shared" si="8"/>
        <v>0</v>
      </c>
      <c r="BT29" s="20">
        <f t="shared" si="8"/>
        <v>0</v>
      </c>
      <c r="BU29" s="20">
        <f t="shared" si="8"/>
        <v>0</v>
      </c>
      <c r="BV29" s="20">
        <f t="shared" si="8"/>
        <v>0</v>
      </c>
      <c r="BW29" s="20">
        <f t="shared" si="8"/>
        <v>0</v>
      </c>
      <c r="BX29" s="20">
        <f t="shared" si="8"/>
        <v>0</v>
      </c>
      <c r="BY29" s="17">
        <f t="shared" si="3"/>
        <v>0</v>
      </c>
      <c r="BZ29" s="17">
        <f t="shared" si="4"/>
        <v>0</v>
      </c>
      <c r="CA29" s="17">
        <f t="shared" si="5"/>
        <v>0</v>
      </c>
      <c r="CB29" s="17">
        <f t="shared" si="6"/>
        <v>0</v>
      </c>
    </row>
    <row r="30" spans="1:80" x14ac:dyDescent="0.25">
      <c r="A30" t="str">
        <f t="shared" si="0"/>
        <v>CETC.SPCEXP</v>
      </c>
      <c r="B30" s="1" t="s">
        <v>647</v>
      </c>
      <c r="C30" s="1" t="s">
        <v>704</v>
      </c>
      <c r="D30" s="1" t="s">
        <v>74</v>
      </c>
      <c r="E30" s="17">
        <v>0</v>
      </c>
      <c r="F30" s="17">
        <v>0</v>
      </c>
      <c r="G30" s="17">
        <v>0</v>
      </c>
      <c r="H30" s="17">
        <v>0</v>
      </c>
      <c r="I30" s="17">
        <v>0</v>
      </c>
      <c r="J30" s="17">
        <v>0</v>
      </c>
      <c r="K30" s="17">
        <v>0</v>
      </c>
      <c r="L30" s="17">
        <v>0</v>
      </c>
      <c r="M30" s="17">
        <v>0</v>
      </c>
      <c r="N30" s="17">
        <v>0</v>
      </c>
      <c r="O30" s="17">
        <v>0.76999999999998181</v>
      </c>
      <c r="P30" s="17">
        <v>0</v>
      </c>
      <c r="Q30" s="20">
        <v>0</v>
      </c>
      <c r="R30" s="20">
        <v>0</v>
      </c>
      <c r="S30" s="20">
        <v>0</v>
      </c>
      <c r="T30" s="20">
        <v>0</v>
      </c>
      <c r="U30" s="20">
        <v>0</v>
      </c>
      <c r="V30" s="20">
        <v>0</v>
      </c>
      <c r="W30" s="20">
        <v>0</v>
      </c>
      <c r="X30" s="20">
        <v>0</v>
      </c>
      <c r="Y30" s="20">
        <v>0</v>
      </c>
      <c r="Z30" s="20">
        <v>0</v>
      </c>
      <c r="AA30" s="20">
        <v>4.0000000000000036E-2</v>
      </c>
      <c r="AB30" s="20">
        <v>0</v>
      </c>
      <c r="AC30" s="17">
        <v>0</v>
      </c>
      <c r="AD30" s="17">
        <v>0</v>
      </c>
      <c r="AE30" s="17">
        <v>0</v>
      </c>
      <c r="AF30" s="17">
        <v>0</v>
      </c>
      <c r="AG30" s="17">
        <v>0</v>
      </c>
      <c r="AH30" s="17">
        <v>0</v>
      </c>
      <c r="AI30" s="17">
        <v>0</v>
      </c>
      <c r="AJ30" s="17">
        <v>0</v>
      </c>
      <c r="AK30" s="17">
        <v>0</v>
      </c>
      <c r="AL30" s="17">
        <v>0</v>
      </c>
      <c r="AM30" s="17">
        <v>0.15000000000000036</v>
      </c>
      <c r="AN30" s="17">
        <v>0</v>
      </c>
      <c r="AO30" s="20">
        <f t="shared" si="7"/>
        <v>0</v>
      </c>
      <c r="AP30" s="20">
        <f t="shared" si="7"/>
        <v>0</v>
      </c>
      <c r="AQ30" s="20">
        <f t="shared" si="7"/>
        <v>0</v>
      </c>
      <c r="AR30" s="20">
        <f t="shared" si="7"/>
        <v>0</v>
      </c>
      <c r="AS30" s="20">
        <f t="shared" si="7"/>
        <v>0</v>
      </c>
      <c r="AT30" s="20">
        <f t="shared" si="7"/>
        <v>0</v>
      </c>
      <c r="AU30" s="20">
        <f t="shared" si="7"/>
        <v>0</v>
      </c>
      <c r="AV30" s="20">
        <f t="shared" si="7"/>
        <v>0</v>
      </c>
      <c r="AW30" s="20">
        <f t="shared" si="7"/>
        <v>0</v>
      </c>
      <c r="AX30" s="20">
        <f t="shared" si="7"/>
        <v>0</v>
      </c>
      <c r="AY30" s="20">
        <f t="shared" si="7"/>
        <v>0.9599999999999822</v>
      </c>
      <c r="AZ30" s="20">
        <f t="shared" si="7"/>
        <v>0</v>
      </c>
      <c r="BA30" s="17">
        <v>0</v>
      </c>
      <c r="BB30" s="17">
        <v>0</v>
      </c>
      <c r="BC30" s="17">
        <v>0</v>
      </c>
      <c r="BD30" s="17">
        <v>0</v>
      </c>
      <c r="BE30" s="17">
        <v>0</v>
      </c>
      <c r="BF30" s="17">
        <v>0</v>
      </c>
      <c r="BG30" s="17">
        <v>0</v>
      </c>
      <c r="BH30" s="17">
        <v>0</v>
      </c>
      <c r="BI30" s="17">
        <v>0</v>
      </c>
      <c r="BJ30" s="17">
        <v>0</v>
      </c>
      <c r="BK30" s="17">
        <v>0.01</v>
      </c>
      <c r="BL30" s="17">
        <v>0</v>
      </c>
      <c r="BM30" s="20">
        <f t="shared" si="8"/>
        <v>0</v>
      </c>
      <c r="BN30" s="20">
        <f t="shared" si="8"/>
        <v>0</v>
      </c>
      <c r="BO30" s="20">
        <f t="shared" si="8"/>
        <v>0</v>
      </c>
      <c r="BP30" s="20">
        <f t="shared" si="8"/>
        <v>0</v>
      </c>
      <c r="BQ30" s="20">
        <f t="shared" si="8"/>
        <v>0</v>
      </c>
      <c r="BR30" s="20">
        <f t="shared" si="8"/>
        <v>0</v>
      </c>
      <c r="BS30" s="20">
        <f t="shared" si="8"/>
        <v>0</v>
      </c>
      <c r="BT30" s="20">
        <f t="shared" si="8"/>
        <v>0</v>
      </c>
      <c r="BU30" s="20">
        <f t="shared" si="8"/>
        <v>0</v>
      </c>
      <c r="BV30" s="20">
        <f t="shared" si="8"/>
        <v>0</v>
      </c>
      <c r="BW30" s="20">
        <f t="shared" si="8"/>
        <v>0.96999999999998221</v>
      </c>
      <c r="BX30" s="20">
        <f t="shared" si="8"/>
        <v>0</v>
      </c>
      <c r="BY30" s="17">
        <f t="shared" si="3"/>
        <v>0.76999999999998181</v>
      </c>
      <c r="BZ30" s="17">
        <f t="shared" si="4"/>
        <v>4.0000000000000036E-2</v>
      </c>
      <c r="CA30" s="17">
        <f t="shared" si="5"/>
        <v>0.16000000000000036</v>
      </c>
      <c r="CB30" s="17">
        <f t="shared" si="6"/>
        <v>0.96999999999998221</v>
      </c>
    </row>
    <row r="31" spans="1:80" x14ac:dyDescent="0.25">
      <c r="A31" t="str">
        <f t="shared" si="0"/>
        <v>CAEC.CES1</v>
      </c>
      <c r="B31" s="1" t="s">
        <v>49</v>
      </c>
      <c r="C31" s="1" t="s">
        <v>50</v>
      </c>
      <c r="D31" s="1" t="s">
        <v>51</v>
      </c>
      <c r="E31" s="17">
        <v>515.17000000001281</v>
      </c>
      <c r="F31" s="17">
        <v>164.08999999999651</v>
      </c>
      <c r="G31" s="17">
        <v>663.54999999998836</v>
      </c>
      <c r="H31" s="17">
        <v>0.32999999999999829</v>
      </c>
      <c r="I31" s="17">
        <v>1056.890000000014</v>
      </c>
      <c r="J31" s="17">
        <v>1187.0999999999767</v>
      </c>
      <c r="K31" s="17">
        <v>405.2899999999936</v>
      </c>
      <c r="L31" s="17">
        <v>863.94999999995343</v>
      </c>
      <c r="M31" s="17">
        <v>1133.75</v>
      </c>
      <c r="N31" s="17">
        <v>401.02999999999884</v>
      </c>
      <c r="O31" s="17">
        <v>36.969999999997526</v>
      </c>
      <c r="P31" s="17">
        <v>528.54000000000815</v>
      </c>
      <c r="Q31" s="20">
        <v>25.760000000000218</v>
      </c>
      <c r="R31" s="20">
        <v>8.1999999999998181</v>
      </c>
      <c r="S31" s="20">
        <v>33.180000000000291</v>
      </c>
      <c r="T31" s="20">
        <v>1.9999999999999574E-2</v>
      </c>
      <c r="U31" s="20">
        <v>52.839999999998327</v>
      </c>
      <c r="V31" s="20">
        <v>59.350000000002183</v>
      </c>
      <c r="W31" s="20">
        <v>20.259999999999309</v>
      </c>
      <c r="X31" s="20">
        <v>43.200000000000728</v>
      </c>
      <c r="Y31" s="20">
        <v>56.680000000000291</v>
      </c>
      <c r="Z31" s="20">
        <v>20.050000000000182</v>
      </c>
      <c r="AA31" s="20">
        <v>1.8499999999999659</v>
      </c>
      <c r="AB31" s="20">
        <v>26.430000000000291</v>
      </c>
      <c r="AC31" s="17">
        <v>111.95000000000073</v>
      </c>
      <c r="AD31" s="17">
        <v>35.270000000000437</v>
      </c>
      <c r="AE31" s="17">
        <v>141.24000000000524</v>
      </c>
      <c r="AF31" s="17">
        <v>7.0000000000000284E-2</v>
      </c>
      <c r="AG31" s="17">
        <v>220.11000000000058</v>
      </c>
      <c r="AH31" s="17">
        <v>244.4600000000064</v>
      </c>
      <c r="AI31" s="17">
        <v>82.549999999999272</v>
      </c>
      <c r="AJ31" s="17">
        <v>173.93999999999505</v>
      </c>
      <c r="AK31" s="17">
        <v>225.61000000000058</v>
      </c>
      <c r="AL31" s="17">
        <v>78.900000000001455</v>
      </c>
      <c r="AM31" s="17">
        <v>7.1900000000000546</v>
      </c>
      <c r="AN31" s="17">
        <v>101.55000000000291</v>
      </c>
      <c r="AO31" s="20">
        <f t="shared" si="7"/>
        <v>652.88000000001375</v>
      </c>
      <c r="AP31" s="20">
        <f t="shared" si="7"/>
        <v>207.55999999999676</v>
      </c>
      <c r="AQ31" s="20">
        <f t="shared" si="7"/>
        <v>837.96999999999389</v>
      </c>
      <c r="AR31" s="20">
        <f t="shared" si="7"/>
        <v>0.41999999999999815</v>
      </c>
      <c r="AS31" s="20">
        <f t="shared" si="7"/>
        <v>1329.8400000000129</v>
      </c>
      <c r="AT31" s="20">
        <f t="shared" si="7"/>
        <v>1490.9099999999853</v>
      </c>
      <c r="AU31" s="20">
        <f t="shared" si="7"/>
        <v>508.09999999999218</v>
      </c>
      <c r="AV31" s="20">
        <f t="shared" si="7"/>
        <v>1081.0899999999492</v>
      </c>
      <c r="AW31" s="20">
        <f t="shared" si="7"/>
        <v>1416.0400000000009</v>
      </c>
      <c r="AX31" s="20">
        <f t="shared" si="7"/>
        <v>499.98000000000047</v>
      </c>
      <c r="AY31" s="20">
        <f t="shared" si="7"/>
        <v>46.009999999997547</v>
      </c>
      <c r="AZ31" s="20">
        <f t="shared" si="7"/>
        <v>656.52000000001135</v>
      </c>
      <c r="BA31" s="17">
        <v>8.5500000000000007</v>
      </c>
      <c r="BB31" s="17">
        <v>2.72</v>
      </c>
      <c r="BC31" s="17">
        <v>11.02</v>
      </c>
      <c r="BD31" s="17">
        <v>0.01</v>
      </c>
      <c r="BE31" s="17">
        <v>17.55</v>
      </c>
      <c r="BF31" s="17">
        <v>19.71</v>
      </c>
      <c r="BG31" s="17">
        <v>6.73</v>
      </c>
      <c r="BH31" s="17">
        <v>14.34</v>
      </c>
      <c r="BI31" s="17">
        <v>18.82</v>
      </c>
      <c r="BJ31" s="17">
        <v>6.66</v>
      </c>
      <c r="BK31" s="17">
        <v>0.61</v>
      </c>
      <c r="BL31" s="17">
        <v>8.7799999999999994</v>
      </c>
      <c r="BM31" s="20">
        <f t="shared" si="8"/>
        <v>661.43000000001371</v>
      </c>
      <c r="BN31" s="20">
        <f t="shared" si="8"/>
        <v>210.27999999999676</v>
      </c>
      <c r="BO31" s="20">
        <f t="shared" si="8"/>
        <v>848.98999999999387</v>
      </c>
      <c r="BP31" s="20">
        <f t="shared" si="8"/>
        <v>0.42999999999999816</v>
      </c>
      <c r="BQ31" s="20">
        <f t="shared" si="8"/>
        <v>1347.3900000000128</v>
      </c>
      <c r="BR31" s="20">
        <f t="shared" si="8"/>
        <v>1510.6199999999853</v>
      </c>
      <c r="BS31" s="20">
        <f t="shared" si="8"/>
        <v>514.8299999999922</v>
      </c>
      <c r="BT31" s="20">
        <f t="shared" si="8"/>
        <v>1095.4299999999491</v>
      </c>
      <c r="BU31" s="20">
        <f t="shared" si="8"/>
        <v>1434.8600000000008</v>
      </c>
      <c r="BV31" s="20">
        <f t="shared" si="8"/>
        <v>506.6400000000005</v>
      </c>
      <c r="BW31" s="20">
        <f t="shared" si="8"/>
        <v>46.619999999997546</v>
      </c>
      <c r="BX31" s="20">
        <f t="shared" si="8"/>
        <v>665.30000000001132</v>
      </c>
      <c r="BY31" s="17">
        <f t="shared" si="3"/>
        <v>6956.6599999999398</v>
      </c>
      <c r="BZ31" s="17">
        <f t="shared" si="4"/>
        <v>347.82000000000158</v>
      </c>
      <c r="CA31" s="17">
        <f t="shared" si="5"/>
        <v>1538.3400000000124</v>
      </c>
      <c r="CB31" s="17">
        <f t="shared" si="6"/>
        <v>8842.8199999999542</v>
      </c>
    </row>
    <row r="32" spans="1:80" x14ac:dyDescent="0.25">
      <c r="A32" t="str">
        <f t="shared" si="0"/>
        <v>CAEC.CES2</v>
      </c>
      <c r="B32" s="1" t="s">
        <v>49</v>
      </c>
      <c r="C32" s="1" t="s">
        <v>52</v>
      </c>
      <c r="D32" s="1" t="s">
        <v>51</v>
      </c>
      <c r="E32" s="17">
        <v>329.83000000000175</v>
      </c>
      <c r="F32" s="17">
        <v>100.20999999999913</v>
      </c>
      <c r="G32" s="17">
        <v>435.63000000000466</v>
      </c>
      <c r="H32" s="17">
        <v>0</v>
      </c>
      <c r="I32" s="17">
        <v>576.23000000001048</v>
      </c>
      <c r="J32" s="17">
        <v>805.46999999997206</v>
      </c>
      <c r="K32" s="17">
        <v>273.83000000000175</v>
      </c>
      <c r="L32" s="17">
        <v>564.72000000000116</v>
      </c>
      <c r="M32" s="17">
        <v>752.69999999998254</v>
      </c>
      <c r="N32" s="17">
        <v>246.26000000000931</v>
      </c>
      <c r="O32" s="17">
        <v>20.280000000000655</v>
      </c>
      <c r="P32" s="17">
        <v>315.29000000000815</v>
      </c>
      <c r="Q32" s="20">
        <v>16.489999999999782</v>
      </c>
      <c r="R32" s="20">
        <v>5.0099999999999909</v>
      </c>
      <c r="S32" s="20">
        <v>21.789999999999964</v>
      </c>
      <c r="T32" s="20">
        <v>0</v>
      </c>
      <c r="U32" s="20">
        <v>28.8100000000004</v>
      </c>
      <c r="V32" s="20">
        <v>40.269999999998618</v>
      </c>
      <c r="W32" s="20">
        <v>13.690000000000055</v>
      </c>
      <c r="X32" s="20">
        <v>28.229999999999563</v>
      </c>
      <c r="Y32" s="20">
        <v>37.640000000001237</v>
      </c>
      <c r="Z32" s="20">
        <v>12.309999999999945</v>
      </c>
      <c r="AA32" s="20">
        <v>1.0099999999999909</v>
      </c>
      <c r="AB32" s="20">
        <v>15.760000000000218</v>
      </c>
      <c r="AC32" s="17">
        <v>71.670000000001892</v>
      </c>
      <c r="AD32" s="17">
        <v>21.539999999999964</v>
      </c>
      <c r="AE32" s="17">
        <v>92.729999999999563</v>
      </c>
      <c r="AF32" s="17">
        <v>0</v>
      </c>
      <c r="AG32" s="17">
        <v>120.00999999999476</v>
      </c>
      <c r="AH32" s="17">
        <v>165.86999999999534</v>
      </c>
      <c r="AI32" s="17">
        <v>55.769999999998618</v>
      </c>
      <c r="AJ32" s="17">
        <v>113.69999999999709</v>
      </c>
      <c r="AK32" s="17">
        <v>149.79000000000087</v>
      </c>
      <c r="AL32" s="17">
        <v>48.43999999999869</v>
      </c>
      <c r="AM32" s="17">
        <v>3.9400000000000546</v>
      </c>
      <c r="AN32" s="17">
        <v>60.579999999999927</v>
      </c>
      <c r="AO32" s="20">
        <f t="shared" si="7"/>
        <v>417.99000000000342</v>
      </c>
      <c r="AP32" s="20">
        <f t="shared" si="7"/>
        <v>126.75999999999908</v>
      </c>
      <c r="AQ32" s="20">
        <f t="shared" si="7"/>
        <v>550.15000000000418</v>
      </c>
      <c r="AR32" s="20">
        <f t="shared" si="7"/>
        <v>0</v>
      </c>
      <c r="AS32" s="20">
        <f t="shared" si="7"/>
        <v>725.05000000000564</v>
      </c>
      <c r="AT32" s="20">
        <f t="shared" si="7"/>
        <v>1011.609999999966</v>
      </c>
      <c r="AU32" s="20">
        <f t="shared" si="7"/>
        <v>343.29000000000042</v>
      </c>
      <c r="AV32" s="20">
        <f t="shared" si="7"/>
        <v>706.64999999999782</v>
      </c>
      <c r="AW32" s="20">
        <f t="shared" si="7"/>
        <v>940.12999999998465</v>
      </c>
      <c r="AX32" s="20">
        <f t="shared" si="7"/>
        <v>307.01000000000795</v>
      </c>
      <c r="AY32" s="20">
        <f t="shared" si="7"/>
        <v>25.2300000000007</v>
      </c>
      <c r="AZ32" s="20">
        <f t="shared" si="7"/>
        <v>391.63000000000829</v>
      </c>
      <c r="BA32" s="17">
        <v>5.48</v>
      </c>
      <c r="BB32" s="17">
        <v>1.66</v>
      </c>
      <c r="BC32" s="17">
        <v>7.23</v>
      </c>
      <c r="BD32" s="17">
        <v>0</v>
      </c>
      <c r="BE32" s="17">
        <v>9.57</v>
      </c>
      <c r="BF32" s="17">
        <v>13.37</v>
      </c>
      <c r="BG32" s="17">
        <v>4.55</v>
      </c>
      <c r="BH32" s="17">
        <v>9.3800000000000008</v>
      </c>
      <c r="BI32" s="17">
        <v>12.5</v>
      </c>
      <c r="BJ32" s="17">
        <v>4.09</v>
      </c>
      <c r="BK32" s="17">
        <v>0.34</v>
      </c>
      <c r="BL32" s="17">
        <v>5.23</v>
      </c>
      <c r="BM32" s="20">
        <f t="shared" si="8"/>
        <v>423.47000000000344</v>
      </c>
      <c r="BN32" s="20">
        <f t="shared" si="8"/>
        <v>128.41999999999908</v>
      </c>
      <c r="BO32" s="20">
        <f t="shared" si="8"/>
        <v>557.3800000000042</v>
      </c>
      <c r="BP32" s="20">
        <f t="shared" si="8"/>
        <v>0</v>
      </c>
      <c r="BQ32" s="20">
        <f t="shared" si="8"/>
        <v>734.62000000000569</v>
      </c>
      <c r="BR32" s="20">
        <f t="shared" si="8"/>
        <v>1024.9799999999659</v>
      </c>
      <c r="BS32" s="20">
        <f t="shared" si="8"/>
        <v>347.84000000000043</v>
      </c>
      <c r="BT32" s="20">
        <f t="shared" si="8"/>
        <v>716.02999999999781</v>
      </c>
      <c r="BU32" s="20">
        <f t="shared" si="8"/>
        <v>952.62999999998465</v>
      </c>
      <c r="BV32" s="20">
        <f t="shared" si="8"/>
        <v>311.10000000000792</v>
      </c>
      <c r="BW32" s="20">
        <f t="shared" si="8"/>
        <v>25.5700000000007</v>
      </c>
      <c r="BX32" s="20">
        <f t="shared" si="8"/>
        <v>396.86000000000831</v>
      </c>
      <c r="BY32" s="17">
        <f t="shared" si="3"/>
        <v>4420.4499999999916</v>
      </c>
      <c r="BZ32" s="17">
        <f t="shared" si="4"/>
        <v>221.00999999999976</v>
      </c>
      <c r="CA32" s="17">
        <f t="shared" si="5"/>
        <v>977.43999999998687</v>
      </c>
      <c r="CB32" s="17">
        <f t="shared" si="6"/>
        <v>5618.8999999999778</v>
      </c>
    </row>
    <row r="33" spans="1:80" x14ac:dyDescent="0.25">
      <c r="A33" t="str">
        <f t="shared" si="0"/>
        <v>CMH.CMH1</v>
      </c>
      <c r="B33" s="1" t="s">
        <v>57</v>
      </c>
      <c r="C33" s="1" t="s">
        <v>58</v>
      </c>
      <c r="D33" s="1" t="s">
        <v>58</v>
      </c>
      <c r="E33" s="17">
        <v>-1112.9900000000016</v>
      </c>
      <c r="F33" s="17">
        <v>-225.60999999999967</v>
      </c>
      <c r="G33" s="17">
        <v>-3101.320000000007</v>
      </c>
      <c r="H33" s="17">
        <v>-3562.7799999999988</v>
      </c>
      <c r="I33" s="17">
        <v>-3704.6399999999994</v>
      </c>
      <c r="J33" s="17">
        <v>-2358.9300000000076</v>
      </c>
      <c r="K33" s="17">
        <v>-707.06000000000131</v>
      </c>
      <c r="L33" s="17">
        <v>-1760.7599999999948</v>
      </c>
      <c r="M33" s="17">
        <v>-2716.0800000000017</v>
      </c>
      <c r="N33" s="17">
        <v>-1112.4400000000023</v>
      </c>
      <c r="O33" s="17">
        <v>-161.26999999999998</v>
      </c>
      <c r="P33" s="17">
        <v>-645.59000000000015</v>
      </c>
      <c r="Q33" s="20">
        <v>-55.649999999999977</v>
      </c>
      <c r="R33" s="20">
        <v>-11.280000000000001</v>
      </c>
      <c r="S33" s="20">
        <v>-155.06999999999971</v>
      </c>
      <c r="T33" s="20">
        <v>-178.13999999999987</v>
      </c>
      <c r="U33" s="20">
        <v>-185.23000000000002</v>
      </c>
      <c r="V33" s="20">
        <v>-117.94999999999982</v>
      </c>
      <c r="W33" s="20">
        <v>-35.349999999999909</v>
      </c>
      <c r="X33" s="20">
        <v>-88.040000000000191</v>
      </c>
      <c r="Y33" s="20">
        <v>-135.80999999999995</v>
      </c>
      <c r="Z33" s="20">
        <v>-55.620000000000005</v>
      </c>
      <c r="AA33" s="20">
        <v>-8.0600000000000023</v>
      </c>
      <c r="AB33" s="20">
        <v>-32.28</v>
      </c>
      <c r="AC33" s="17">
        <v>-241.86000000000013</v>
      </c>
      <c r="AD33" s="17">
        <v>-48.5</v>
      </c>
      <c r="AE33" s="17">
        <v>-660.14999999999964</v>
      </c>
      <c r="AF33" s="17">
        <v>-750.05999999999949</v>
      </c>
      <c r="AG33" s="17">
        <v>-771.54999999999927</v>
      </c>
      <c r="AH33" s="17">
        <v>-485.77000000000044</v>
      </c>
      <c r="AI33" s="17">
        <v>-144</v>
      </c>
      <c r="AJ33" s="17">
        <v>-354.50000000000091</v>
      </c>
      <c r="AK33" s="17">
        <v>-540.5</v>
      </c>
      <c r="AL33" s="17">
        <v>-218.86000000000013</v>
      </c>
      <c r="AM33" s="17">
        <v>-31.360000000000014</v>
      </c>
      <c r="AN33" s="17">
        <v>-124.04999999999995</v>
      </c>
      <c r="AO33" s="20">
        <f t="shared" si="7"/>
        <v>-1410.5000000000018</v>
      </c>
      <c r="AP33" s="20">
        <f t="shared" si="7"/>
        <v>-285.38999999999965</v>
      </c>
      <c r="AQ33" s="20">
        <f t="shared" si="7"/>
        <v>-3916.5400000000063</v>
      </c>
      <c r="AR33" s="20">
        <f t="shared" si="7"/>
        <v>-4490.9799999999977</v>
      </c>
      <c r="AS33" s="20">
        <f t="shared" si="7"/>
        <v>-4661.4199999999983</v>
      </c>
      <c r="AT33" s="20">
        <f t="shared" si="7"/>
        <v>-2962.6500000000078</v>
      </c>
      <c r="AU33" s="20">
        <f t="shared" si="7"/>
        <v>-886.41000000000122</v>
      </c>
      <c r="AV33" s="20">
        <f t="shared" si="7"/>
        <v>-2203.2999999999956</v>
      </c>
      <c r="AW33" s="20">
        <f t="shared" si="7"/>
        <v>-3392.3900000000017</v>
      </c>
      <c r="AX33" s="20">
        <f t="shared" si="7"/>
        <v>-1386.9200000000023</v>
      </c>
      <c r="AY33" s="20">
        <f t="shared" si="7"/>
        <v>-200.69</v>
      </c>
      <c r="AZ33" s="20">
        <f t="shared" si="7"/>
        <v>-801.92000000000007</v>
      </c>
      <c r="BA33" s="17">
        <v>-18.48</v>
      </c>
      <c r="BB33" s="17">
        <v>-3.75</v>
      </c>
      <c r="BC33" s="17">
        <v>-51.49</v>
      </c>
      <c r="BD33" s="17">
        <v>-59.15</v>
      </c>
      <c r="BE33" s="17">
        <v>-61.51</v>
      </c>
      <c r="BF33" s="17">
        <v>-39.159999999999997</v>
      </c>
      <c r="BG33" s="17">
        <v>-11.74</v>
      </c>
      <c r="BH33" s="17">
        <v>-29.23</v>
      </c>
      <c r="BI33" s="17">
        <v>-45.09</v>
      </c>
      <c r="BJ33" s="17">
        <v>-18.47</v>
      </c>
      <c r="BK33" s="17">
        <v>-2.68</v>
      </c>
      <c r="BL33" s="17">
        <v>-10.72</v>
      </c>
      <c r="BM33" s="20">
        <f t="shared" si="8"/>
        <v>-1428.9800000000018</v>
      </c>
      <c r="BN33" s="20">
        <f t="shared" si="8"/>
        <v>-289.13999999999965</v>
      </c>
      <c r="BO33" s="20">
        <f t="shared" si="8"/>
        <v>-3968.0300000000061</v>
      </c>
      <c r="BP33" s="20">
        <f t="shared" si="8"/>
        <v>-4550.1299999999974</v>
      </c>
      <c r="BQ33" s="20">
        <f t="shared" si="8"/>
        <v>-4722.9299999999985</v>
      </c>
      <c r="BR33" s="20">
        <f t="shared" si="8"/>
        <v>-3001.8100000000077</v>
      </c>
      <c r="BS33" s="20">
        <f t="shared" si="8"/>
        <v>-898.15000000000123</v>
      </c>
      <c r="BT33" s="20">
        <f t="shared" si="8"/>
        <v>-2232.5299999999957</v>
      </c>
      <c r="BU33" s="20">
        <f t="shared" si="8"/>
        <v>-3437.4800000000018</v>
      </c>
      <c r="BV33" s="20">
        <f t="shared" si="8"/>
        <v>-1405.3900000000024</v>
      </c>
      <c r="BW33" s="20">
        <f t="shared" si="8"/>
        <v>-203.37</v>
      </c>
      <c r="BX33" s="20">
        <f t="shared" si="8"/>
        <v>-812.6400000000001</v>
      </c>
      <c r="BY33" s="17">
        <f t="shared" si="3"/>
        <v>-21169.470000000016</v>
      </c>
      <c r="BZ33" s="17">
        <f t="shared" si="4"/>
        <v>-1058.4799999999993</v>
      </c>
      <c r="CA33" s="17">
        <f t="shared" si="5"/>
        <v>-4722.6299999999992</v>
      </c>
      <c r="CB33" s="17">
        <f t="shared" si="6"/>
        <v>-26950.580000000013</v>
      </c>
    </row>
    <row r="34" spans="1:80" x14ac:dyDescent="0.25">
      <c r="A34" t="str">
        <f t="shared" si="0"/>
        <v>CNRL.CNR5</v>
      </c>
      <c r="B34" s="1" t="s">
        <v>59</v>
      </c>
      <c r="C34" s="1" t="s">
        <v>60</v>
      </c>
      <c r="D34" s="1" t="s">
        <v>60</v>
      </c>
      <c r="E34" s="17">
        <v>10.960000000000036</v>
      </c>
      <c r="F34" s="17">
        <v>7.2300000000000182</v>
      </c>
      <c r="G34" s="17">
        <v>3.6399999999999864</v>
      </c>
      <c r="H34" s="17">
        <v>0</v>
      </c>
      <c r="I34" s="17">
        <v>529.41000000000349</v>
      </c>
      <c r="J34" s="17">
        <v>10.559999999999945</v>
      </c>
      <c r="K34" s="17">
        <v>11.900000000000091</v>
      </c>
      <c r="L34" s="17">
        <v>13.1099999999999</v>
      </c>
      <c r="M34" s="17">
        <v>26.079999999999927</v>
      </c>
      <c r="N34" s="17">
        <v>23.230000000000018</v>
      </c>
      <c r="O34" s="17">
        <v>0.12000000000000099</v>
      </c>
      <c r="P34" s="17">
        <v>0</v>
      </c>
      <c r="Q34" s="20">
        <v>0.54999999999999716</v>
      </c>
      <c r="R34" s="20">
        <v>0.35999999999999943</v>
      </c>
      <c r="S34" s="20">
        <v>0.1899999999999995</v>
      </c>
      <c r="T34" s="20">
        <v>0</v>
      </c>
      <c r="U34" s="20">
        <v>26.470000000000027</v>
      </c>
      <c r="V34" s="20">
        <v>0.52999999999999403</v>
      </c>
      <c r="W34" s="20">
        <v>0.59000000000000341</v>
      </c>
      <c r="X34" s="20">
        <v>0.64999999999999858</v>
      </c>
      <c r="Y34" s="20">
        <v>1.3099999999999881</v>
      </c>
      <c r="Z34" s="20">
        <v>1.1700000000000017</v>
      </c>
      <c r="AA34" s="20">
        <v>1.0000000000000009E-2</v>
      </c>
      <c r="AB34" s="20">
        <v>0</v>
      </c>
      <c r="AC34" s="17">
        <v>2.3900000000000148</v>
      </c>
      <c r="AD34" s="17">
        <v>1.5600000000000023</v>
      </c>
      <c r="AE34" s="17">
        <v>0.78000000000000114</v>
      </c>
      <c r="AF34" s="17">
        <v>0</v>
      </c>
      <c r="AG34" s="17">
        <v>110.25</v>
      </c>
      <c r="AH34" s="17">
        <v>2.1699999999999875</v>
      </c>
      <c r="AI34" s="17">
        <v>2.4200000000000159</v>
      </c>
      <c r="AJ34" s="17">
        <v>2.6399999999999864</v>
      </c>
      <c r="AK34" s="17">
        <v>5.1899999999999977</v>
      </c>
      <c r="AL34" s="17">
        <v>4.5699999999999932</v>
      </c>
      <c r="AM34" s="17">
        <v>3.0000000000000027E-2</v>
      </c>
      <c r="AN34" s="17">
        <v>0</v>
      </c>
      <c r="AO34" s="20">
        <f t="shared" si="7"/>
        <v>13.900000000000048</v>
      </c>
      <c r="AP34" s="20">
        <f t="shared" si="7"/>
        <v>9.1500000000000199</v>
      </c>
      <c r="AQ34" s="20">
        <f t="shared" si="7"/>
        <v>4.609999999999987</v>
      </c>
      <c r="AR34" s="20">
        <f t="shared" si="7"/>
        <v>0</v>
      </c>
      <c r="AS34" s="20">
        <f t="shared" si="7"/>
        <v>666.13000000000352</v>
      </c>
      <c r="AT34" s="20">
        <f t="shared" si="7"/>
        <v>13.259999999999927</v>
      </c>
      <c r="AU34" s="20">
        <f t="shared" si="7"/>
        <v>14.91000000000011</v>
      </c>
      <c r="AV34" s="20">
        <f t="shared" si="7"/>
        <v>16.399999999999885</v>
      </c>
      <c r="AW34" s="20">
        <f t="shared" si="7"/>
        <v>32.579999999999913</v>
      </c>
      <c r="AX34" s="20">
        <f t="shared" si="7"/>
        <v>28.970000000000013</v>
      </c>
      <c r="AY34" s="20">
        <f t="shared" si="7"/>
        <v>0.16000000000000103</v>
      </c>
      <c r="AZ34" s="20">
        <f t="shared" si="7"/>
        <v>0</v>
      </c>
      <c r="BA34" s="17">
        <v>0.18</v>
      </c>
      <c r="BB34" s="17">
        <v>0.12</v>
      </c>
      <c r="BC34" s="17">
        <v>0.06</v>
      </c>
      <c r="BD34" s="17">
        <v>0</v>
      </c>
      <c r="BE34" s="17">
        <v>8.7899999999999991</v>
      </c>
      <c r="BF34" s="17">
        <v>0.18</v>
      </c>
      <c r="BG34" s="17">
        <v>0.2</v>
      </c>
      <c r="BH34" s="17">
        <v>0.22</v>
      </c>
      <c r="BI34" s="17">
        <v>0.43</v>
      </c>
      <c r="BJ34" s="17">
        <v>0.39</v>
      </c>
      <c r="BK34" s="17">
        <v>0</v>
      </c>
      <c r="BL34" s="17">
        <v>0</v>
      </c>
      <c r="BM34" s="20">
        <f t="shared" si="8"/>
        <v>14.080000000000048</v>
      </c>
      <c r="BN34" s="20">
        <f t="shared" si="8"/>
        <v>9.2700000000000191</v>
      </c>
      <c r="BO34" s="20">
        <f t="shared" si="8"/>
        <v>4.6699999999999866</v>
      </c>
      <c r="BP34" s="20">
        <f t="shared" si="8"/>
        <v>0</v>
      </c>
      <c r="BQ34" s="20">
        <f t="shared" si="8"/>
        <v>674.92000000000348</v>
      </c>
      <c r="BR34" s="20">
        <f t="shared" si="8"/>
        <v>13.439999999999927</v>
      </c>
      <c r="BS34" s="20">
        <f t="shared" si="8"/>
        <v>15.11000000000011</v>
      </c>
      <c r="BT34" s="20">
        <f t="shared" si="8"/>
        <v>16.619999999999884</v>
      </c>
      <c r="BU34" s="20">
        <f t="shared" si="8"/>
        <v>33.009999999999913</v>
      </c>
      <c r="BV34" s="20">
        <f t="shared" si="8"/>
        <v>29.360000000000014</v>
      </c>
      <c r="BW34" s="20">
        <f t="shared" si="8"/>
        <v>0.16000000000000103</v>
      </c>
      <c r="BX34" s="20">
        <f t="shared" si="8"/>
        <v>0</v>
      </c>
      <c r="BY34" s="17">
        <f t="shared" si="3"/>
        <v>636.24000000000342</v>
      </c>
      <c r="BZ34" s="17">
        <f t="shared" si="4"/>
        <v>31.830000000000009</v>
      </c>
      <c r="CA34" s="17">
        <f t="shared" si="5"/>
        <v>142.57</v>
      </c>
      <c r="CB34" s="17">
        <f t="shared" si="6"/>
        <v>810.6400000000034</v>
      </c>
    </row>
    <row r="35" spans="1:80" x14ac:dyDescent="0.25">
      <c r="A35" t="str">
        <f t="shared" si="0"/>
        <v>VQW.CR1</v>
      </c>
      <c r="B35" s="1" t="s">
        <v>29</v>
      </c>
      <c r="C35" s="1" t="s">
        <v>61</v>
      </c>
      <c r="D35" s="1" t="s">
        <v>61</v>
      </c>
      <c r="E35" s="17">
        <v>705.91999999999825</v>
      </c>
      <c r="F35" s="17">
        <v>392.27000000000066</v>
      </c>
      <c r="G35" s="17">
        <v>587.54999999999927</v>
      </c>
      <c r="H35" s="17">
        <v>1405.3299999999945</v>
      </c>
      <c r="I35" s="17">
        <v>1177.5299999999988</v>
      </c>
      <c r="J35" s="17">
        <v>379.97000000000105</v>
      </c>
      <c r="K35" s="17">
        <v>197.32999999999993</v>
      </c>
      <c r="L35" s="17">
        <v>288.46999999999935</v>
      </c>
      <c r="M35" s="17">
        <v>271.63000000000011</v>
      </c>
      <c r="N35" s="17">
        <v>507.73999999999978</v>
      </c>
      <c r="O35" s="17">
        <v>327.64999999999964</v>
      </c>
      <c r="P35" s="17">
        <v>593.92000000000007</v>
      </c>
      <c r="Q35" s="20">
        <v>35.29000000000002</v>
      </c>
      <c r="R35" s="20">
        <v>19.61</v>
      </c>
      <c r="S35" s="20">
        <v>29.379999999999995</v>
      </c>
      <c r="T35" s="20">
        <v>70.269999999999982</v>
      </c>
      <c r="U35" s="20">
        <v>58.870000000000005</v>
      </c>
      <c r="V35" s="20">
        <v>19</v>
      </c>
      <c r="W35" s="20">
        <v>9.86</v>
      </c>
      <c r="X35" s="20">
        <v>14.429999999999996</v>
      </c>
      <c r="Y35" s="20">
        <v>13.580000000000002</v>
      </c>
      <c r="Z35" s="20">
        <v>25.390000000000015</v>
      </c>
      <c r="AA35" s="20">
        <v>16.379999999999995</v>
      </c>
      <c r="AB35" s="20">
        <v>29.699999999999989</v>
      </c>
      <c r="AC35" s="17">
        <v>153.39999999999998</v>
      </c>
      <c r="AD35" s="17">
        <v>84.330000000000041</v>
      </c>
      <c r="AE35" s="17">
        <v>125.06000000000006</v>
      </c>
      <c r="AF35" s="17">
        <v>295.86000000000013</v>
      </c>
      <c r="AG35" s="17">
        <v>245.24</v>
      </c>
      <c r="AH35" s="17">
        <v>78.25</v>
      </c>
      <c r="AI35" s="17">
        <v>40.19</v>
      </c>
      <c r="AJ35" s="17">
        <v>58.080000000000013</v>
      </c>
      <c r="AK35" s="17">
        <v>54.050000000000011</v>
      </c>
      <c r="AL35" s="17">
        <v>99.889999999999986</v>
      </c>
      <c r="AM35" s="17">
        <v>63.690000000000055</v>
      </c>
      <c r="AN35" s="17">
        <v>114.12000000000012</v>
      </c>
      <c r="AO35" s="20">
        <f t="shared" si="7"/>
        <v>894.60999999999819</v>
      </c>
      <c r="AP35" s="20">
        <f t="shared" si="7"/>
        <v>496.21000000000072</v>
      </c>
      <c r="AQ35" s="20">
        <f t="shared" si="7"/>
        <v>741.98999999999933</v>
      </c>
      <c r="AR35" s="20">
        <f t="shared" si="7"/>
        <v>1771.4599999999946</v>
      </c>
      <c r="AS35" s="20">
        <f t="shared" si="7"/>
        <v>1481.6399999999987</v>
      </c>
      <c r="AT35" s="20">
        <f t="shared" si="7"/>
        <v>477.22000000000105</v>
      </c>
      <c r="AU35" s="20">
        <f t="shared" si="7"/>
        <v>247.37999999999994</v>
      </c>
      <c r="AV35" s="20">
        <f t="shared" si="7"/>
        <v>360.97999999999934</v>
      </c>
      <c r="AW35" s="20">
        <f t="shared" si="7"/>
        <v>339.2600000000001</v>
      </c>
      <c r="AX35" s="20">
        <f t="shared" si="7"/>
        <v>633.01999999999975</v>
      </c>
      <c r="AY35" s="20">
        <f t="shared" si="7"/>
        <v>407.71999999999969</v>
      </c>
      <c r="AZ35" s="20">
        <f t="shared" si="7"/>
        <v>737.74000000000024</v>
      </c>
      <c r="BA35" s="17">
        <v>11.72</v>
      </c>
      <c r="BB35" s="17">
        <v>6.51</v>
      </c>
      <c r="BC35" s="17">
        <v>9.75</v>
      </c>
      <c r="BD35" s="17">
        <v>23.33</v>
      </c>
      <c r="BE35" s="17">
        <v>19.55</v>
      </c>
      <c r="BF35" s="17">
        <v>6.31</v>
      </c>
      <c r="BG35" s="17">
        <v>3.28</v>
      </c>
      <c r="BH35" s="17">
        <v>4.79</v>
      </c>
      <c r="BI35" s="17">
        <v>4.51</v>
      </c>
      <c r="BJ35" s="17">
        <v>8.43</v>
      </c>
      <c r="BK35" s="17">
        <v>5.44</v>
      </c>
      <c r="BL35" s="17">
        <v>9.86</v>
      </c>
      <c r="BM35" s="20">
        <f t="shared" si="8"/>
        <v>906.32999999999822</v>
      </c>
      <c r="BN35" s="20">
        <f t="shared" si="8"/>
        <v>502.72000000000071</v>
      </c>
      <c r="BO35" s="20">
        <f t="shared" si="8"/>
        <v>751.73999999999933</v>
      </c>
      <c r="BP35" s="20">
        <f t="shared" si="8"/>
        <v>1794.7899999999945</v>
      </c>
      <c r="BQ35" s="20">
        <f t="shared" si="8"/>
        <v>1501.1899999999987</v>
      </c>
      <c r="BR35" s="20">
        <f t="shared" si="8"/>
        <v>483.53000000000105</v>
      </c>
      <c r="BS35" s="20">
        <f t="shared" si="8"/>
        <v>250.65999999999994</v>
      </c>
      <c r="BT35" s="20">
        <f t="shared" si="8"/>
        <v>365.76999999999936</v>
      </c>
      <c r="BU35" s="20">
        <f t="shared" si="8"/>
        <v>343.7700000000001</v>
      </c>
      <c r="BV35" s="20">
        <f t="shared" si="8"/>
        <v>641.4499999999997</v>
      </c>
      <c r="BW35" s="20">
        <f t="shared" si="8"/>
        <v>413.15999999999968</v>
      </c>
      <c r="BX35" s="20">
        <f t="shared" si="8"/>
        <v>747.60000000000025</v>
      </c>
      <c r="BY35" s="17">
        <f t="shared" si="3"/>
        <v>6835.3099999999913</v>
      </c>
      <c r="BZ35" s="17">
        <f t="shared" si="4"/>
        <v>341.76000000000005</v>
      </c>
      <c r="CA35" s="17">
        <f t="shared" si="5"/>
        <v>1525.6399999999999</v>
      </c>
      <c r="CB35" s="17">
        <f t="shared" si="6"/>
        <v>8702.7099999999919</v>
      </c>
    </row>
    <row r="36" spans="1:80" x14ac:dyDescent="0.25">
      <c r="A36" t="str">
        <f t="shared" si="0"/>
        <v>CHD.CRE1</v>
      </c>
      <c r="B36" s="1" t="s">
        <v>229</v>
      </c>
      <c r="C36" s="1" t="s">
        <v>217</v>
      </c>
      <c r="D36" s="1" t="s">
        <v>217</v>
      </c>
      <c r="E36" s="17">
        <v>0</v>
      </c>
      <c r="F36" s="17">
        <v>0</v>
      </c>
      <c r="G36" s="17">
        <v>0</v>
      </c>
      <c r="H36" s="17">
        <v>0</v>
      </c>
      <c r="I36" s="17">
        <v>0</v>
      </c>
      <c r="J36" s="17">
        <v>0</v>
      </c>
      <c r="K36" s="17">
        <v>0</v>
      </c>
      <c r="L36" s="17">
        <v>0</v>
      </c>
      <c r="M36" s="17">
        <v>0</v>
      </c>
      <c r="N36" s="17">
        <v>0</v>
      </c>
      <c r="O36" s="17">
        <v>0</v>
      </c>
      <c r="P36" s="17">
        <v>0</v>
      </c>
      <c r="Q36" s="20">
        <v>0</v>
      </c>
      <c r="R36" s="20">
        <v>0</v>
      </c>
      <c r="S36" s="20">
        <v>0</v>
      </c>
      <c r="T36" s="20">
        <v>0</v>
      </c>
      <c r="U36" s="20">
        <v>0</v>
      </c>
      <c r="V36" s="20">
        <v>0</v>
      </c>
      <c r="W36" s="20">
        <v>0</v>
      </c>
      <c r="X36" s="20">
        <v>0</v>
      </c>
      <c r="Y36" s="20">
        <v>0</v>
      </c>
      <c r="Z36" s="20">
        <v>0</v>
      </c>
      <c r="AA36" s="20">
        <v>0</v>
      </c>
      <c r="AB36" s="20">
        <v>0</v>
      </c>
      <c r="AC36" s="17">
        <v>0</v>
      </c>
      <c r="AD36" s="17">
        <v>0</v>
      </c>
      <c r="AE36" s="17">
        <v>0</v>
      </c>
      <c r="AF36" s="17">
        <v>0</v>
      </c>
      <c r="AG36" s="17">
        <v>0</v>
      </c>
      <c r="AH36" s="17">
        <v>0</v>
      </c>
      <c r="AI36" s="17">
        <v>0</v>
      </c>
      <c r="AJ36" s="17">
        <v>0</v>
      </c>
      <c r="AK36" s="17">
        <v>0</v>
      </c>
      <c r="AL36" s="17">
        <v>0</v>
      </c>
      <c r="AM36" s="17">
        <v>0</v>
      </c>
      <c r="AN36" s="17">
        <v>0</v>
      </c>
      <c r="AO36" s="20">
        <f t="shared" si="7"/>
        <v>0</v>
      </c>
      <c r="AP36" s="20">
        <f t="shared" si="7"/>
        <v>0</v>
      </c>
      <c r="AQ36" s="20">
        <f t="shared" si="7"/>
        <v>0</v>
      </c>
      <c r="AR36" s="20">
        <f t="shared" si="7"/>
        <v>0</v>
      </c>
      <c r="AS36" s="20">
        <f t="shared" si="7"/>
        <v>0</v>
      </c>
      <c r="AT36" s="20">
        <f t="shared" si="7"/>
        <v>0</v>
      </c>
      <c r="AU36" s="20">
        <f t="shared" si="7"/>
        <v>0</v>
      </c>
      <c r="AV36" s="20">
        <f t="shared" si="7"/>
        <v>0</v>
      </c>
      <c r="AW36" s="20">
        <f t="shared" si="7"/>
        <v>0</v>
      </c>
      <c r="AX36" s="20">
        <f t="shared" si="7"/>
        <v>0</v>
      </c>
      <c r="AY36" s="20">
        <f t="shared" si="7"/>
        <v>0</v>
      </c>
      <c r="AZ36" s="20">
        <f t="shared" si="7"/>
        <v>0</v>
      </c>
      <c r="BA36" s="17">
        <v>0</v>
      </c>
      <c r="BB36" s="17">
        <v>0</v>
      </c>
      <c r="BC36" s="17">
        <v>0</v>
      </c>
      <c r="BD36" s="17">
        <v>0</v>
      </c>
      <c r="BE36" s="17">
        <v>0</v>
      </c>
      <c r="BF36" s="17">
        <v>0</v>
      </c>
      <c r="BG36" s="17">
        <v>0</v>
      </c>
      <c r="BH36" s="17">
        <v>0</v>
      </c>
      <c r="BI36" s="17">
        <v>0</v>
      </c>
      <c r="BJ36" s="17">
        <v>0</v>
      </c>
      <c r="BK36" s="17">
        <v>0</v>
      </c>
      <c r="BL36" s="17">
        <v>0</v>
      </c>
      <c r="BM36" s="20">
        <f t="shared" si="8"/>
        <v>0</v>
      </c>
      <c r="BN36" s="20">
        <f t="shared" si="8"/>
        <v>0</v>
      </c>
      <c r="BO36" s="20">
        <f t="shared" si="8"/>
        <v>0</v>
      </c>
      <c r="BP36" s="20">
        <f t="shared" si="8"/>
        <v>0</v>
      </c>
      <c r="BQ36" s="20">
        <f t="shared" si="8"/>
        <v>0</v>
      </c>
      <c r="BR36" s="20">
        <f t="shared" si="8"/>
        <v>0</v>
      </c>
      <c r="BS36" s="20">
        <f t="shared" si="8"/>
        <v>0</v>
      </c>
      <c r="BT36" s="20">
        <f t="shared" si="8"/>
        <v>0</v>
      </c>
      <c r="BU36" s="20">
        <f t="shared" si="8"/>
        <v>0</v>
      </c>
      <c r="BV36" s="20">
        <f t="shared" si="8"/>
        <v>0</v>
      </c>
      <c r="BW36" s="20">
        <f t="shared" si="8"/>
        <v>0</v>
      </c>
      <c r="BX36" s="20">
        <f t="shared" si="8"/>
        <v>0</v>
      </c>
      <c r="BY36" s="17">
        <f t="shared" si="3"/>
        <v>0</v>
      </c>
      <c r="BZ36" s="17">
        <f t="shared" si="4"/>
        <v>0</v>
      </c>
      <c r="CA36" s="17">
        <f t="shared" si="5"/>
        <v>0</v>
      </c>
      <c r="CB36" s="17">
        <f t="shared" si="6"/>
        <v>0</v>
      </c>
    </row>
    <row r="37" spans="1:80" x14ac:dyDescent="0.25">
      <c r="A37" t="str">
        <f t="shared" si="0"/>
        <v>CHD.CRE2</v>
      </c>
      <c r="B37" s="1" t="s">
        <v>229</v>
      </c>
      <c r="C37" s="1" t="s">
        <v>218</v>
      </c>
      <c r="D37" s="1" t="s">
        <v>218</v>
      </c>
      <c r="E37" s="17">
        <v>0</v>
      </c>
      <c r="F37" s="17">
        <v>0</v>
      </c>
      <c r="G37" s="17">
        <v>0</v>
      </c>
      <c r="H37" s="17">
        <v>0</v>
      </c>
      <c r="I37" s="17">
        <v>0</v>
      </c>
      <c r="J37" s="17">
        <v>0</v>
      </c>
      <c r="K37" s="17">
        <v>0</v>
      </c>
      <c r="L37" s="17">
        <v>0</v>
      </c>
      <c r="M37" s="17">
        <v>0</v>
      </c>
      <c r="N37" s="17">
        <v>0</v>
      </c>
      <c r="O37" s="17">
        <v>0</v>
      </c>
      <c r="P37" s="17">
        <v>0</v>
      </c>
      <c r="Q37" s="20">
        <v>0</v>
      </c>
      <c r="R37" s="20">
        <v>0</v>
      </c>
      <c r="S37" s="20">
        <v>0</v>
      </c>
      <c r="T37" s="20">
        <v>0</v>
      </c>
      <c r="U37" s="20">
        <v>0</v>
      </c>
      <c r="V37" s="20">
        <v>0</v>
      </c>
      <c r="W37" s="20">
        <v>0</v>
      </c>
      <c r="X37" s="20">
        <v>0</v>
      </c>
      <c r="Y37" s="20">
        <v>0</v>
      </c>
      <c r="Z37" s="20">
        <v>0</v>
      </c>
      <c r="AA37" s="20">
        <v>0</v>
      </c>
      <c r="AB37" s="20">
        <v>0</v>
      </c>
      <c r="AC37" s="17">
        <v>0</v>
      </c>
      <c r="AD37" s="17">
        <v>0</v>
      </c>
      <c r="AE37" s="17">
        <v>0</v>
      </c>
      <c r="AF37" s="17">
        <v>0</v>
      </c>
      <c r="AG37" s="17">
        <v>0</v>
      </c>
      <c r="AH37" s="17">
        <v>0</v>
      </c>
      <c r="AI37" s="17">
        <v>0</v>
      </c>
      <c r="AJ37" s="17">
        <v>0</v>
      </c>
      <c r="AK37" s="17">
        <v>0</v>
      </c>
      <c r="AL37" s="17">
        <v>0</v>
      </c>
      <c r="AM37" s="17">
        <v>0</v>
      </c>
      <c r="AN37" s="17">
        <v>0</v>
      </c>
      <c r="AO37" s="20">
        <f t="shared" si="7"/>
        <v>0</v>
      </c>
      <c r="AP37" s="20">
        <f t="shared" si="7"/>
        <v>0</v>
      </c>
      <c r="AQ37" s="20">
        <f t="shared" si="7"/>
        <v>0</v>
      </c>
      <c r="AR37" s="20">
        <f t="shared" si="7"/>
        <v>0</v>
      </c>
      <c r="AS37" s="20">
        <f t="shared" si="7"/>
        <v>0</v>
      </c>
      <c r="AT37" s="20">
        <f t="shared" si="7"/>
        <v>0</v>
      </c>
      <c r="AU37" s="20">
        <f t="shared" si="7"/>
        <v>0</v>
      </c>
      <c r="AV37" s="20">
        <f t="shared" si="7"/>
        <v>0</v>
      </c>
      <c r="AW37" s="20">
        <f t="shared" si="7"/>
        <v>0</v>
      </c>
      <c r="AX37" s="20">
        <f t="shared" si="7"/>
        <v>0</v>
      </c>
      <c r="AY37" s="20">
        <f t="shared" si="7"/>
        <v>0</v>
      </c>
      <c r="AZ37" s="20">
        <f t="shared" si="7"/>
        <v>0</v>
      </c>
      <c r="BA37" s="17">
        <v>0</v>
      </c>
      <c r="BB37" s="17">
        <v>0</v>
      </c>
      <c r="BC37" s="17">
        <v>0</v>
      </c>
      <c r="BD37" s="17">
        <v>0</v>
      </c>
      <c r="BE37" s="17">
        <v>0</v>
      </c>
      <c r="BF37" s="17">
        <v>0</v>
      </c>
      <c r="BG37" s="17">
        <v>0</v>
      </c>
      <c r="BH37" s="17">
        <v>0</v>
      </c>
      <c r="BI37" s="17">
        <v>0</v>
      </c>
      <c r="BJ37" s="17">
        <v>0</v>
      </c>
      <c r="BK37" s="17">
        <v>0</v>
      </c>
      <c r="BL37" s="17">
        <v>0</v>
      </c>
      <c r="BM37" s="20">
        <f t="shared" si="8"/>
        <v>0</v>
      </c>
      <c r="BN37" s="20">
        <f t="shared" si="8"/>
        <v>0</v>
      </c>
      <c r="BO37" s="20">
        <f t="shared" si="8"/>
        <v>0</v>
      </c>
      <c r="BP37" s="20">
        <f t="shared" si="8"/>
        <v>0</v>
      </c>
      <c r="BQ37" s="20">
        <f t="shared" si="8"/>
        <v>0</v>
      </c>
      <c r="BR37" s="20">
        <f t="shared" si="8"/>
        <v>0</v>
      </c>
      <c r="BS37" s="20">
        <f t="shared" si="8"/>
        <v>0</v>
      </c>
      <c r="BT37" s="20">
        <f t="shared" si="8"/>
        <v>0</v>
      </c>
      <c r="BU37" s="20">
        <f t="shared" si="8"/>
        <v>0</v>
      </c>
      <c r="BV37" s="20">
        <f t="shared" si="8"/>
        <v>0</v>
      </c>
      <c r="BW37" s="20">
        <f t="shared" si="8"/>
        <v>0</v>
      </c>
      <c r="BX37" s="20">
        <f t="shared" si="8"/>
        <v>0</v>
      </c>
      <c r="BY37" s="17">
        <f t="shared" si="3"/>
        <v>0</v>
      </c>
      <c r="BZ37" s="17">
        <f t="shared" si="4"/>
        <v>0</v>
      </c>
      <c r="CA37" s="17">
        <f t="shared" si="5"/>
        <v>0</v>
      </c>
      <c r="CB37" s="17">
        <f t="shared" si="6"/>
        <v>0</v>
      </c>
    </row>
    <row r="38" spans="1:80" x14ac:dyDescent="0.25">
      <c r="A38" t="str">
        <f>B38&amp;"."&amp;IF(D38="CES1/CES2",C38,IF(C38="CRE1/CRE2",C38,D38))</f>
        <v>CHD.CRE3</v>
      </c>
      <c r="B38" s="1" t="s">
        <v>229</v>
      </c>
      <c r="C38" s="1" t="s">
        <v>62</v>
      </c>
      <c r="D38" s="1" t="s">
        <v>62</v>
      </c>
      <c r="E38" s="17">
        <v>243.86999999999807</v>
      </c>
      <c r="F38" s="17">
        <v>116.08000000000175</v>
      </c>
      <c r="G38" s="17">
        <v>204.04000000000087</v>
      </c>
      <c r="H38" s="17">
        <v>342.61000000000058</v>
      </c>
      <c r="I38" s="17">
        <v>338.72999999999956</v>
      </c>
      <c r="J38" s="17">
        <v>121.28000000000065</v>
      </c>
      <c r="K38" s="17">
        <v>83.460000000000036</v>
      </c>
      <c r="L38" s="17">
        <v>133.82999999999993</v>
      </c>
      <c r="M38" s="17">
        <v>139.79000000000133</v>
      </c>
      <c r="N38" s="17">
        <v>191.77999999999884</v>
      </c>
      <c r="O38" s="17">
        <v>122.04000000000087</v>
      </c>
      <c r="P38" s="17">
        <v>174.52000000000044</v>
      </c>
      <c r="Q38" s="20">
        <v>12.189999999999998</v>
      </c>
      <c r="R38" s="20">
        <v>5.8100000000000023</v>
      </c>
      <c r="S38" s="20">
        <v>10.200000000000045</v>
      </c>
      <c r="T38" s="20">
        <v>17.129999999999995</v>
      </c>
      <c r="U38" s="20">
        <v>16.940000000000055</v>
      </c>
      <c r="V38" s="20">
        <v>6.0699999999999932</v>
      </c>
      <c r="W38" s="20">
        <v>4.1799999999999926</v>
      </c>
      <c r="X38" s="20">
        <v>6.6899999999999977</v>
      </c>
      <c r="Y38" s="20">
        <v>6.9899999999999807</v>
      </c>
      <c r="Z38" s="20">
        <v>9.589999999999975</v>
      </c>
      <c r="AA38" s="20">
        <v>6.1000000000000227</v>
      </c>
      <c r="AB38" s="20">
        <v>8.7300000000000182</v>
      </c>
      <c r="AC38" s="17">
        <v>53</v>
      </c>
      <c r="AD38" s="17">
        <v>24.949999999999932</v>
      </c>
      <c r="AE38" s="17">
        <v>43.439999999999827</v>
      </c>
      <c r="AF38" s="17">
        <v>72.130000000000109</v>
      </c>
      <c r="AG38" s="17">
        <v>70.549999999999727</v>
      </c>
      <c r="AH38" s="17">
        <v>24.970000000000027</v>
      </c>
      <c r="AI38" s="17">
        <v>17</v>
      </c>
      <c r="AJ38" s="17">
        <v>26.949999999999932</v>
      </c>
      <c r="AK38" s="17">
        <v>27.82000000000005</v>
      </c>
      <c r="AL38" s="17">
        <v>37.730000000000018</v>
      </c>
      <c r="AM38" s="17">
        <v>23.730000000000018</v>
      </c>
      <c r="AN38" s="17">
        <v>33.539999999999964</v>
      </c>
      <c r="AO38" s="20">
        <f t="shared" si="7"/>
        <v>309.05999999999807</v>
      </c>
      <c r="AP38" s="20">
        <f t="shared" si="7"/>
        <v>146.84000000000168</v>
      </c>
      <c r="AQ38" s="20">
        <f t="shared" si="7"/>
        <v>257.68000000000075</v>
      </c>
      <c r="AR38" s="20">
        <f t="shared" si="7"/>
        <v>431.87000000000069</v>
      </c>
      <c r="AS38" s="20">
        <f t="shared" si="7"/>
        <v>426.21999999999935</v>
      </c>
      <c r="AT38" s="20">
        <f t="shared" si="7"/>
        <v>152.32000000000068</v>
      </c>
      <c r="AU38" s="20">
        <f t="shared" si="7"/>
        <v>104.64000000000003</v>
      </c>
      <c r="AV38" s="20">
        <f t="shared" si="7"/>
        <v>167.46999999999986</v>
      </c>
      <c r="AW38" s="20">
        <f t="shared" si="7"/>
        <v>174.60000000000136</v>
      </c>
      <c r="AX38" s="20">
        <f t="shared" si="7"/>
        <v>239.09999999999883</v>
      </c>
      <c r="AY38" s="20">
        <f t="shared" si="7"/>
        <v>151.87000000000091</v>
      </c>
      <c r="AZ38" s="20">
        <f t="shared" si="7"/>
        <v>216.79000000000042</v>
      </c>
      <c r="BA38" s="17">
        <v>4.05</v>
      </c>
      <c r="BB38" s="17">
        <v>1.93</v>
      </c>
      <c r="BC38" s="17">
        <v>3.39</v>
      </c>
      <c r="BD38" s="17">
        <v>5.69</v>
      </c>
      <c r="BE38" s="17">
        <v>5.62</v>
      </c>
      <c r="BF38" s="17">
        <v>2.0099999999999998</v>
      </c>
      <c r="BG38" s="17">
        <v>1.39</v>
      </c>
      <c r="BH38" s="17">
        <v>2.2200000000000002</v>
      </c>
      <c r="BI38" s="17">
        <v>2.3199999999999998</v>
      </c>
      <c r="BJ38" s="17">
        <v>3.18</v>
      </c>
      <c r="BK38" s="17">
        <v>2.0299999999999998</v>
      </c>
      <c r="BL38" s="17">
        <v>2.9</v>
      </c>
      <c r="BM38" s="20">
        <f t="shared" si="8"/>
        <v>313.10999999999808</v>
      </c>
      <c r="BN38" s="20">
        <f t="shared" si="8"/>
        <v>148.77000000000169</v>
      </c>
      <c r="BO38" s="20">
        <f t="shared" si="8"/>
        <v>261.07000000000073</v>
      </c>
      <c r="BP38" s="20">
        <f t="shared" si="8"/>
        <v>437.56000000000068</v>
      </c>
      <c r="BQ38" s="20">
        <f t="shared" si="8"/>
        <v>431.83999999999935</v>
      </c>
      <c r="BR38" s="20">
        <f t="shared" si="8"/>
        <v>154.33000000000067</v>
      </c>
      <c r="BS38" s="20">
        <f t="shared" si="8"/>
        <v>106.03000000000003</v>
      </c>
      <c r="BT38" s="20">
        <f t="shared" si="8"/>
        <v>169.68999999999986</v>
      </c>
      <c r="BU38" s="20">
        <f t="shared" si="8"/>
        <v>176.92000000000135</v>
      </c>
      <c r="BV38" s="20">
        <f t="shared" si="8"/>
        <v>242.27999999999884</v>
      </c>
      <c r="BW38" s="20">
        <f t="shared" si="8"/>
        <v>153.90000000000092</v>
      </c>
      <c r="BX38" s="20">
        <f t="shared" si="8"/>
        <v>219.69000000000042</v>
      </c>
      <c r="BY38" s="17">
        <f t="shared" si="3"/>
        <v>2212.0300000000029</v>
      </c>
      <c r="BZ38" s="17">
        <f t="shared" si="4"/>
        <v>110.62000000000008</v>
      </c>
      <c r="CA38" s="17">
        <f t="shared" si="5"/>
        <v>492.53999999999957</v>
      </c>
      <c r="CB38" s="17">
        <f t="shared" si="6"/>
        <v>2815.1900000000023</v>
      </c>
    </row>
    <row r="39" spans="1:80" x14ac:dyDescent="0.25">
      <c r="A39" t="str">
        <f t="shared" ref="A39:A102" si="9">B39&amp;"."&amp;IF(D39="CES1/CES2",C39,IF(C39="CRE1/CRE2",C39,D39))</f>
        <v>CRR.CRR1</v>
      </c>
      <c r="B39" s="1" t="s">
        <v>63</v>
      </c>
      <c r="C39" s="1" t="s">
        <v>64</v>
      </c>
      <c r="D39" s="1" t="s">
        <v>64</v>
      </c>
      <c r="E39" s="17">
        <v>1527.0999999999985</v>
      </c>
      <c r="F39" s="17">
        <v>807.15999999999985</v>
      </c>
      <c r="G39" s="17">
        <v>1265.8200000000033</v>
      </c>
      <c r="H39" s="17">
        <v>1923.1499999999942</v>
      </c>
      <c r="I39" s="17">
        <v>2299.9300000000003</v>
      </c>
      <c r="J39" s="17">
        <v>846.77999999999884</v>
      </c>
      <c r="K39" s="17">
        <v>430.09000000000015</v>
      </c>
      <c r="L39" s="17">
        <v>724.2400000000016</v>
      </c>
      <c r="M39" s="17">
        <v>657.63999999999942</v>
      </c>
      <c r="N39" s="17">
        <v>945.98999999999796</v>
      </c>
      <c r="O39" s="17">
        <v>670.34000000000015</v>
      </c>
      <c r="P39" s="17">
        <v>1168.8199999999997</v>
      </c>
      <c r="Q39" s="20">
        <v>76.360000000000014</v>
      </c>
      <c r="R39" s="20">
        <v>40.349999999999994</v>
      </c>
      <c r="S39" s="20">
        <v>63.29000000000002</v>
      </c>
      <c r="T39" s="20">
        <v>96.16</v>
      </c>
      <c r="U39" s="20">
        <v>115.00000000000003</v>
      </c>
      <c r="V39" s="20">
        <v>42.339999999999989</v>
      </c>
      <c r="W39" s="20">
        <v>21.509999999999998</v>
      </c>
      <c r="X39" s="20">
        <v>36.22</v>
      </c>
      <c r="Y39" s="20">
        <v>32.880000000000003</v>
      </c>
      <c r="Z39" s="20">
        <v>47.300000000000011</v>
      </c>
      <c r="AA39" s="20">
        <v>33.509999999999991</v>
      </c>
      <c r="AB39" s="20">
        <v>58.439999999999941</v>
      </c>
      <c r="AC39" s="17">
        <v>331.85000000000014</v>
      </c>
      <c r="AD39" s="17">
        <v>173.51999999999998</v>
      </c>
      <c r="AE39" s="17">
        <v>269.45000000000005</v>
      </c>
      <c r="AF39" s="17">
        <v>404.86999999999989</v>
      </c>
      <c r="AG39" s="17">
        <v>479</v>
      </c>
      <c r="AH39" s="17">
        <v>174.37000000000006</v>
      </c>
      <c r="AI39" s="17">
        <v>87.59999999999998</v>
      </c>
      <c r="AJ39" s="17">
        <v>145.82000000000002</v>
      </c>
      <c r="AK39" s="17">
        <v>130.87</v>
      </c>
      <c r="AL39" s="17">
        <v>186.12000000000012</v>
      </c>
      <c r="AM39" s="17">
        <v>130.31999999999994</v>
      </c>
      <c r="AN39" s="17">
        <v>224.57999999999993</v>
      </c>
      <c r="AO39" s="20">
        <f t="shared" si="7"/>
        <v>1935.3099999999988</v>
      </c>
      <c r="AP39" s="20">
        <f t="shared" si="7"/>
        <v>1021.0299999999999</v>
      </c>
      <c r="AQ39" s="20">
        <f t="shared" si="7"/>
        <v>1598.5600000000034</v>
      </c>
      <c r="AR39" s="20">
        <f t="shared" si="7"/>
        <v>2424.1799999999939</v>
      </c>
      <c r="AS39" s="20">
        <f t="shared" si="7"/>
        <v>2893.9300000000003</v>
      </c>
      <c r="AT39" s="20">
        <f t="shared" si="7"/>
        <v>1063.4899999999989</v>
      </c>
      <c r="AU39" s="20">
        <f t="shared" si="7"/>
        <v>539.20000000000016</v>
      </c>
      <c r="AV39" s="20">
        <f t="shared" si="7"/>
        <v>906.28000000000168</v>
      </c>
      <c r="AW39" s="20">
        <f t="shared" si="7"/>
        <v>821.38999999999942</v>
      </c>
      <c r="AX39" s="20">
        <f t="shared" si="7"/>
        <v>1179.409999999998</v>
      </c>
      <c r="AY39" s="20">
        <f t="shared" si="7"/>
        <v>834.17000000000007</v>
      </c>
      <c r="AZ39" s="20">
        <f t="shared" si="7"/>
        <v>1451.8399999999997</v>
      </c>
      <c r="BA39" s="17">
        <v>25.35</v>
      </c>
      <c r="BB39" s="17">
        <v>13.4</v>
      </c>
      <c r="BC39" s="17">
        <v>21.02</v>
      </c>
      <c r="BD39" s="17">
        <v>31.93</v>
      </c>
      <c r="BE39" s="17">
        <v>38.19</v>
      </c>
      <c r="BF39" s="17">
        <v>14.06</v>
      </c>
      <c r="BG39" s="17">
        <v>7.14</v>
      </c>
      <c r="BH39" s="17">
        <v>12.02</v>
      </c>
      <c r="BI39" s="17">
        <v>10.92</v>
      </c>
      <c r="BJ39" s="17">
        <v>15.71</v>
      </c>
      <c r="BK39" s="17">
        <v>11.13</v>
      </c>
      <c r="BL39" s="17">
        <v>19.41</v>
      </c>
      <c r="BM39" s="20">
        <f t="shared" si="8"/>
        <v>1960.6599999999987</v>
      </c>
      <c r="BN39" s="20">
        <f t="shared" si="8"/>
        <v>1034.4299999999998</v>
      </c>
      <c r="BO39" s="20">
        <f t="shared" si="8"/>
        <v>1619.5800000000033</v>
      </c>
      <c r="BP39" s="20">
        <f t="shared" si="8"/>
        <v>2456.1099999999938</v>
      </c>
      <c r="BQ39" s="20">
        <f t="shared" si="8"/>
        <v>2932.1200000000003</v>
      </c>
      <c r="BR39" s="20">
        <f t="shared" si="8"/>
        <v>1077.5499999999988</v>
      </c>
      <c r="BS39" s="20">
        <f t="shared" si="8"/>
        <v>546.34000000000015</v>
      </c>
      <c r="BT39" s="20">
        <f t="shared" si="8"/>
        <v>918.30000000000166</v>
      </c>
      <c r="BU39" s="20">
        <f t="shared" si="8"/>
        <v>832.30999999999938</v>
      </c>
      <c r="BV39" s="20">
        <f t="shared" si="8"/>
        <v>1195.1199999999981</v>
      </c>
      <c r="BW39" s="20">
        <f t="shared" si="8"/>
        <v>845.30000000000007</v>
      </c>
      <c r="BX39" s="20">
        <f t="shared" si="8"/>
        <v>1471.2499999999998</v>
      </c>
      <c r="BY39" s="17">
        <f t="shared" si="3"/>
        <v>13267.059999999994</v>
      </c>
      <c r="BZ39" s="17">
        <f t="shared" si="4"/>
        <v>663.36</v>
      </c>
      <c r="CA39" s="17">
        <f t="shared" si="5"/>
        <v>2958.6499999999996</v>
      </c>
      <c r="CB39" s="17">
        <f t="shared" si="6"/>
        <v>16889.069999999992</v>
      </c>
    </row>
    <row r="40" spans="1:80" x14ac:dyDescent="0.25">
      <c r="A40" t="str">
        <f t="shared" si="9"/>
        <v>EGPI.CRS1</v>
      </c>
      <c r="B40" s="1" t="s">
        <v>65</v>
      </c>
      <c r="C40" s="1" t="s">
        <v>66</v>
      </c>
      <c r="D40" s="1" t="s">
        <v>66</v>
      </c>
      <c r="E40" s="17">
        <v>142.05999999999767</v>
      </c>
      <c r="F40" s="17">
        <v>7.5299999999999727</v>
      </c>
      <c r="G40" s="17">
        <v>498.66999999999825</v>
      </c>
      <c r="H40" s="17">
        <v>674.22000000000116</v>
      </c>
      <c r="I40" s="17">
        <v>619.7899999999936</v>
      </c>
      <c r="J40" s="17">
        <v>485.18999999998778</v>
      </c>
      <c r="K40" s="17">
        <v>173.36999999999898</v>
      </c>
      <c r="L40" s="17">
        <v>323.92000000000553</v>
      </c>
      <c r="M40" s="17">
        <v>532.48000000001048</v>
      </c>
      <c r="N40" s="17">
        <v>118.59000000000378</v>
      </c>
      <c r="O40" s="17">
        <v>30.599999999999909</v>
      </c>
      <c r="P40" s="17">
        <v>194.45999999999913</v>
      </c>
      <c r="Q40" s="20">
        <v>7.1099999999999</v>
      </c>
      <c r="R40" s="20">
        <v>0.37999999999999545</v>
      </c>
      <c r="S40" s="20">
        <v>24.930000000000291</v>
      </c>
      <c r="T40" s="20">
        <v>33.710000000000036</v>
      </c>
      <c r="U40" s="20">
        <v>30.990000000000236</v>
      </c>
      <c r="V40" s="20">
        <v>24.260000000000218</v>
      </c>
      <c r="W40" s="20">
        <v>8.6699999999999591</v>
      </c>
      <c r="X40" s="20">
        <v>16.200000000000045</v>
      </c>
      <c r="Y40" s="20">
        <v>26.619999999999891</v>
      </c>
      <c r="Z40" s="20">
        <v>5.92999999999995</v>
      </c>
      <c r="AA40" s="20">
        <v>1.5300000000000011</v>
      </c>
      <c r="AB40" s="20">
        <v>9.7200000000000273</v>
      </c>
      <c r="AC40" s="17">
        <v>30.869999999999891</v>
      </c>
      <c r="AD40" s="17">
        <v>1.6200000000000045</v>
      </c>
      <c r="AE40" s="17">
        <v>106.14999999999964</v>
      </c>
      <c r="AF40" s="17">
        <v>141.94000000000051</v>
      </c>
      <c r="AG40" s="17">
        <v>129.07999999999993</v>
      </c>
      <c r="AH40" s="17">
        <v>99.919999999998254</v>
      </c>
      <c r="AI40" s="17">
        <v>35.309999999999945</v>
      </c>
      <c r="AJ40" s="17">
        <v>65.219999999999345</v>
      </c>
      <c r="AK40" s="17">
        <v>105.96000000000095</v>
      </c>
      <c r="AL40" s="17">
        <v>23.330000000000382</v>
      </c>
      <c r="AM40" s="17">
        <v>5.9500000000000455</v>
      </c>
      <c r="AN40" s="17">
        <v>37.360000000000582</v>
      </c>
      <c r="AO40" s="20">
        <f t="shared" si="7"/>
        <v>180.03999999999746</v>
      </c>
      <c r="AP40" s="20">
        <f t="shared" si="7"/>
        <v>9.5299999999999727</v>
      </c>
      <c r="AQ40" s="20">
        <f t="shared" si="7"/>
        <v>629.74999999999818</v>
      </c>
      <c r="AR40" s="20">
        <f t="shared" si="7"/>
        <v>849.87000000000171</v>
      </c>
      <c r="AS40" s="20">
        <f t="shared" si="7"/>
        <v>779.85999999999376</v>
      </c>
      <c r="AT40" s="20">
        <f t="shared" si="7"/>
        <v>609.36999999998625</v>
      </c>
      <c r="AU40" s="20">
        <f t="shared" si="7"/>
        <v>217.34999999999889</v>
      </c>
      <c r="AV40" s="20">
        <f t="shared" si="7"/>
        <v>405.34000000000492</v>
      </c>
      <c r="AW40" s="20">
        <f t="shared" si="7"/>
        <v>665.06000000001131</v>
      </c>
      <c r="AX40" s="20">
        <f t="shared" si="7"/>
        <v>147.85000000000412</v>
      </c>
      <c r="AY40" s="20">
        <f t="shared" si="7"/>
        <v>38.079999999999956</v>
      </c>
      <c r="AZ40" s="20">
        <f t="shared" si="7"/>
        <v>241.53999999999974</v>
      </c>
      <c r="BA40" s="17">
        <v>2.36</v>
      </c>
      <c r="BB40" s="17">
        <v>0.13</v>
      </c>
      <c r="BC40" s="17">
        <v>8.2799999999999994</v>
      </c>
      <c r="BD40" s="17">
        <v>11.19</v>
      </c>
      <c r="BE40" s="17">
        <v>10.29</v>
      </c>
      <c r="BF40" s="17">
        <v>8.06</v>
      </c>
      <c r="BG40" s="17">
        <v>2.88</v>
      </c>
      <c r="BH40" s="17">
        <v>5.38</v>
      </c>
      <c r="BI40" s="17">
        <v>8.84</v>
      </c>
      <c r="BJ40" s="17">
        <v>1.97</v>
      </c>
      <c r="BK40" s="17">
        <v>0.51</v>
      </c>
      <c r="BL40" s="17">
        <v>3.23</v>
      </c>
      <c r="BM40" s="20">
        <f t="shared" si="8"/>
        <v>182.39999999999748</v>
      </c>
      <c r="BN40" s="20">
        <f t="shared" si="8"/>
        <v>9.6599999999999735</v>
      </c>
      <c r="BO40" s="20">
        <f t="shared" si="8"/>
        <v>638.02999999999815</v>
      </c>
      <c r="BP40" s="20">
        <f t="shared" si="8"/>
        <v>861.06000000000176</v>
      </c>
      <c r="BQ40" s="20">
        <f t="shared" si="8"/>
        <v>790.14999999999372</v>
      </c>
      <c r="BR40" s="20">
        <f t="shared" si="8"/>
        <v>617.42999999998619</v>
      </c>
      <c r="BS40" s="20">
        <f t="shared" si="8"/>
        <v>220.22999999999888</v>
      </c>
      <c r="BT40" s="20">
        <f t="shared" si="8"/>
        <v>410.72000000000492</v>
      </c>
      <c r="BU40" s="20">
        <f t="shared" si="8"/>
        <v>673.90000000001135</v>
      </c>
      <c r="BV40" s="20">
        <f t="shared" si="8"/>
        <v>149.82000000000411</v>
      </c>
      <c r="BW40" s="20">
        <f t="shared" si="8"/>
        <v>38.589999999999954</v>
      </c>
      <c r="BX40" s="20">
        <f t="shared" si="8"/>
        <v>244.76999999999973</v>
      </c>
      <c r="BY40" s="17">
        <f t="shared" si="3"/>
        <v>3800.879999999996</v>
      </c>
      <c r="BZ40" s="17">
        <f t="shared" si="4"/>
        <v>190.05000000000055</v>
      </c>
      <c r="CA40" s="17">
        <f t="shared" si="5"/>
        <v>845.82999999999947</v>
      </c>
      <c r="CB40" s="17">
        <f t="shared" si="6"/>
        <v>4836.7599999999966</v>
      </c>
    </row>
    <row r="41" spans="1:80" x14ac:dyDescent="0.25">
      <c r="A41" t="str">
        <f t="shared" si="9"/>
        <v>EGPI.CRS2</v>
      </c>
      <c r="B41" s="1" t="s">
        <v>65</v>
      </c>
      <c r="C41" s="1" t="s">
        <v>67</v>
      </c>
      <c r="D41" s="1" t="s">
        <v>67</v>
      </c>
      <c r="E41" s="17">
        <v>135.27000000000044</v>
      </c>
      <c r="F41" s="17">
        <v>4.1899999999999409</v>
      </c>
      <c r="G41" s="17">
        <v>514.63000000000466</v>
      </c>
      <c r="H41" s="17">
        <v>696.62999999997555</v>
      </c>
      <c r="I41" s="17">
        <v>611.00999999999476</v>
      </c>
      <c r="J41" s="17">
        <v>461.86999999999534</v>
      </c>
      <c r="K41" s="17">
        <v>157.80999999999767</v>
      </c>
      <c r="L41" s="17">
        <v>283.77999999999884</v>
      </c>
      <c r="M41" s="17">
        <v>505.58000000000175</v>
      </c>
      <c r="N41" s="17">
        <v>157.67000000000189</v>
      </c>
      <c r="O41" s="17">
        <v>24.519999999999982</v>
      </c>
      <c r="P41" s="17">
        <v>162.71999999999753</v>
      </c>
      <c r="Q41" s="20">
        <v>6.7599999999999909</v>
      </c>
      <c r="R41" s="20">
        <v>0.21000000000000085</v>
      </c>
      <c r="S41" s="20">
        <v>25.730000000000018</v>
      </c>
      <c r="T41" s="20">
        <v>34.840000000000146</v>
      </c>
      <c r="U41" s="20">
        <v>30.550000000000182</v>
      </c>
      <c r="V41" s="20">
        <v>23.099999999999909</v>
      </c>
      <c r="W41" s="20">
        <v>7.8899999999999864</v>
      </c>
      <c r="X41" s="20">
        <v>14.190000000000055</v>
      </c>
      <c r="Y41" s="20">
        <v>25.279999999999745</v>
      </c>
      <c r="Z41" s="20">
        <v>7.8800000000001091</v>
      </c>
      <c r="AA41" s="20">
        <v>1.2299999999999898</v>
      </c>
      <c r="AB41" s="20">
        <v>8.1400000000001</v>
      </c>
      <c r="AC41" s="17">
        <v>29.399999999999636</v>
      </c>
      <c r="AD41" s="17">
        <v>0.89999999999999147</v>
      </c>
      <c r="AE41" s="17">
        <v>109.54999999999927</v>
      </c>
      <c r="AF41" s="17">
        <v>146.65999999999985</v>
      </c>
      <c r="AG41" s="17">
        <v>127.25</v>
      </c>
      <c r="AH41" s="17">
        <v>95.110000000000582</v>
      </c>
      <c r="AI41" s="17">
        <v>32.140000000000327</v>
      </c>
      <c r="AJ41" s="17">
        <v>57.130000000000109</v>
      </c>
      <c r="AK41" s="17">
        <v>100.61000000000058</v>
      </c>
      <c r="AL41" s="17">
        <v>31.020000000000437</v>
      </c>
      <c r="AM41" s="17">
        <v>4.7699999999999818</v>
      </c>
      <c r="AN41" s="17">
        <v>31.259999999999309</v>
      </c>
      <c r="AO41" s="20">
        <f t="shared" si="7"/>
        <v>171.43000000000006</v>
      </c>
      <c r="AP41" s="20">
        <f t="shared" si="7"/>
        <v>5.2999999999999332</v>
      </c>
      <c r="AQ41" s="20">
        <f t="shared" si="7"/>
        <v>649.91000000000395</v>
      </c>
      <c r="AR41" s="20">
        <f t="shared" si="7"/>
        <v>878.12999999997555</v>
      </c>
      <c r="AS41" s="20">
        <f t="shared" si="7"/>
        <v>768.80999999999494</v>
      </c>
      <c r="AT41" s="20">
        <f t="shared" si="7"/>
        <v>580.07999999999583</v>
      </c>
      <c r="AU41" s="20">
        <f t="shared" si="7"/>
        <v>197.83999999999799</v>
      </c>
      <c r="AV41" s="20">
        <f t="shared" si="7"/>
        <v>355.099999999999</v>
      </c>
      <c r="AW41" s="20">
        <f t="shared" si="7"/>
        <v>631.47000000000207</v>
      </c>
      <c r="AX41" s="20">
        <f t="shared" si="7"/>
        <v>196.57000000000244</v>
      </c>
      <c r="AY41" s="20">
        <f t="shared" si="7"/>
        <v>30.519999999999953</v>
      </c>
      <c r="AZ41" s="20">
        <f t="shared" si="7"/>
        <v>202.11999999999694</v>
      </c>
      <c r="BA41" s="17">
        <v>2.25</v>
      </c>
      <c r="BB41" s="17">
        <v>7.0000000000000007E-2</v>
      </c>
      <c r="BC41" s="17">
        <v>8.5399999999999991</v>
      </c>
      <c r="BD41" s="17">
        <v>11.57</v>
      </c>
      <c r="BE41" s="17">
        <v>10.14</v>
      </c>
      <c r="BF41" s="17">
        <v>7.67</v>
      </c>
      <c r="BG41" s="17">
        <v>2.62</v>
      </c>
      <c r="BH41" s="17">
        <v>4.71</v>
      </c>
      <c r="BI41" s="17">
        <v>8.39</v>
      </c>
      <c r="BJ41" s="17">
        <v>2.62</v>
      </c>
      <c r="BK41" s="17">
        <v>0.41</v>
      </c>
      <c r="BL41" s="17">
        <v>2.7</v>
      </c>
      <c r="BM41" s="20">
        <f t="shared" si="8"/>
        <v>173.68000000000006</v>
      </c>
      <c r="BN41" s="20">
        <f t="shared" si="8"/>
        <v>5.3699999999999335</v>
      </c>
      <c r="BO41" s="20">
        <f t="shared" si="8"/>
        <v>658.45000000000391</v>
      </c>
      <c r="BP41" s="20">
        <f t="shared" si="8"/>
        <v>889.6999999999756</v>
      </c>
      <c r="BQ41" s="20">
        <f t="shared" si="8"/>
        <v>778.94999999999493</v>
      </c>
      <c r="BR41" s="20">
        <f t="shared" si="8"/>
        <v>587.74999999999579</v>
      </c>
      <c r="BS41" s="20">
        <f t="shared" si="8"/>
        <v>200.45999999999799</v>
      </c>
      <c r="BT41" s="20">
        <f t="shared" si="8"/>
        <v>359.80999999999898</v>
      </c>
      <c r="BU41" s="20">
        <f t="shared" si="8"/>
        <v>639.86000000000206</v>
      </c>
      <c r="BV41" s="20">
        <f t="shared" si="8"/>
        <v>199.19000000000244</v>
      </c>
      <c r="BW41" s="20">
        <f t="shared" si="8"/>
        <v>30.929999999999954</v>
      </c>
      <c r="BX41" s="20">
        <f t="shared" si="8"/>
        <v>204.81999999999692</v>
      </c>
      <c r="BY41" s="17">
        <f t="shared" si="3"/>
        <v>3715.6799999999685</v>
      </c>
      <c r="BZ41" s="17">
        <f t="shared" si="4"/>
        <v>185.80000000000024</v>
      </c>
      <c r="CA41" s="17">
        <f t="shared" si="5"/>
        <v>827.49000000000012</v>
      </c>
      <c r="CB41" s="17">
        <f t="shared" si="6"/>
        <v>4728.9699999999684</v>
      </c>
    </row>
    <row r="42" spans="1:80" x14ac:dyDescent="0.25">
      <c r="A42" t="str">
        <f t="shared" si="9"/>
        <v>EGPI.CRS3</v>
      </c>
      <c r="B42" s="1" t="s">
        <v>65</v>
      </c>
      <c r="C42" s="1" t="s">
        <v>68</v>
      </c>
      <c r="D42" s="1" t="s">
        <v>68</v>
      </c>
      <c r="E42" s="17">
        <v>154.4900000000016</v>
      </c>
      <c r="F42" s="17">
        <v>11.099999999999909</v>
      </c>
      <c r="G42" s="17">
        <v>533.66999999999825</v>
      </c>
      <c r="H42" s="17">
        <v>730.01000000000931</v>
      </c>
      <c r="I42" s="17">
        <v>677.04999999998836</v>
      </c>
      <c r="J42" s="17">
        <v>462.75</v>
      </c>
      <c r="K42" s="17">
        <v>152.02000000000044</v>
      </c>
      <c r="L42" s="17">
        <v>255.90000000000146</v>
      </c>
      <c r="M42" s="17">
        <v>486.6200000000099</v>
      </c>
      <c r="N42" s="17">
        <v>201.34000000000015</v>
      </c>
      <c r="O42" s="17">
        <v>24.079999999999927</v>
      </c>
      <c r="P42" s="17">
        <v>150.05999999999767</v>
      </c>
      <c r="Q42" s="20">
        <v>7.7300000000000182</v>
      </c>
      <c r="R42" s="20">
        <v>0.56000000000000227</v>
      </c>
      <c r="S42" s="20">
        <v>26.690000000000055</v>
      </c>
      <c r="T42" s="20">
        <v>36.5</v>
      </c>
      <c r="U42" s="20">
        <v>33.849999999999909</v>
      </c>
      <c r="V42" s="20">
        <v>23.139999999999873</v>
      </c>
      <c r="W42" s="20">
        <v>7.6000000000000227</v>
      </c>
      <c r="X42" s="20">
        <v>12.789999999999964</v>
      </c>
      <c r="Y42" s="20">
        <v>24.329999999999927</v>
      </c>
      <c r="Z42" s="20">
        <v>10.069999999999936</v>
      </c>
      <c r="AA42" s="20">
        <v>1.210000000000008</v>
      </c>
      <c r="AB42" s="20">
        <v>7.5099999999999909</v>
      </c>
      <c r="AC42" s="17">
        <v>33.579999999999927</v>
      </c>
      <c r="AD42" s="17">
        <v>2.3900000000000148</v>
      </c>
      <c r="AE42" s="17">
        <v>113.60000000000036</v>
      </c>
      <c r="AF42" s="17">
        <v>153.69000000000051</v>
      </c>
      <c r="AG42" s="17">
        <v>141.01000000000022</v>
      </c>
      <c r="AH42" s="17">
        <v>95.289999999999054</v>
      </c>
      <c r="AI42" s="17">
        <v>30.960000000000036</v>
      </c>
      <c r="AJ42" s="17">
        <v>51.520000000000437</v>
      </c>
      <c r="AK42" s="17">
        <v>96.829999999999927</v>
      </c>
      <c r="AL42" s="17">
        <v>39.609999999999673</v>
      </c>
      <c r="AM42" s="17">
        <v>4.67999999999995</v>
      </c>
      <c r="AN42" s="17">
        <v>28.829999999999927</v>
      </c>
      <c r="AO42" s="20">
        <f t="shared" si="7"/>
        <v>195.80000000000155</v>
      </c>
      <c r="AP42" s="20">
        <f t="shared" si="7"/>
        <v>14.049999999999926</v>
      </c>
      <c r="AQ42" s="20">
        <f t="shared" si="7"/>
        <v>673.95999999999867</v>
      </c>
      <c r="AR42" s="20">
        <f t="shared" si="7"/>
        <v>920.20000000000982</v>
      </c>
      <c r="AS42" s="20">
        <f t="shared" si="7"/>
        <v>851.90999999998849</v>
      </c>
      <c r="AT42" s="20">
        <f t="shared" si="7"/>
        <v>581.17999999999893</v>
      </c>
      <c r="AU42" s="20">
        <f t="shared" si="7"/>
        <v>190.5800000000005</v>
      </c>
      <c r="AV42" s="20">
        <f t="shared" si="7"/>
        <v>320.21000000000186</v>
      </c>
      <c r="AW42" s="20">
        <f t="shared" si="7"/>
        <v>607.78000000000975</v>
      </c>
      <c r="AX42" s="20">
        <f t="shared" si="7"/>
        <v>251.01999999999975</v>
      </c>
      <c r="AY42" s="20">
        <f t="shared" si="7"/>
        <v>29.969999999999885</v>
      </c>
      <c r="AZ42" s="20">
        <f t="shared" si="7"/>
        <v>186.39999999999759</v>
      </c>
      <c r="BA42" s="17">
        <v>2.56</v>
      </c>
      <c r="BB42" s="17">
        <v>0.18</v>
      </c>
      <c r="BC42" s="17">
        <v>8.86</v>
      </c>
      <c r="BD42" s="17">
        <v>12.12</v>
      </c>
      <c r="BE42" s="17">
        <v>11.24</v>
      </c>
      <c r="BF42" s="17">
        <v>7.68</v>
      </c>
      <c r="BG42" s="17">
        <v>2.52</v>
      </c>
      <c r="BH42" s="17">
        <v>4.25</v>
      </c>
      <c r="BI42" s="17">
        <v>8.08</v>
      </c>
      <c r="BJ42" s="17">
        <v>3.34</v>
      </c>
      <c r="BK42" s="17">
        <v>0.4</v>
      </c>
      <c r="BL42" s="17">
        <v>2.4900000000000002</v>
      </c>
      <c r="BM42" s="20">
        <f t="shared" si="8"/>
        <v>198.36000000000155</v>
      </c>
      <c r="BN42" s="20">
        <f t="shared" si="8"/>
        <v>14.229999999999926</v>
      </c>
      <c r="BO42" s="20">
        <f t="shared" si="8"/>
        <v>682.81999999999869</v>
      </c>
      <c r="BP42" s="20">
        <f t="shared" si="8"/>
        <v>932.32000000000983</v>
      </c>
      <c r="BQ42" s="20">
        <f t="shared" si="8"/>
        <v>863.14999999998849</v>
      </c>
      <c r="BR42" s="20">
        <f t="shared" si="8"/>
        <v>588.85999999999888</v>
      </c>
      <c r="BS42" s="20">
        <f t="shared" si="8"/>
        <v>193.10000000000051</v>
      </c>
      <c r="BT42" s="20">
        <f t="shared" si="8"/>
        <v>324.46000000000186</v>
      </c>
      <c r="BU42" s="20">
        <f t="shared" si="8"/>
        <v>615.86000000000979</v>
      </c>
      <c r="BV42" s="20">
        <f t="shared" si="8"/>
        <v>254.35999999999976</v>
      </c>
      <c r="BW42" s="20">
        <f t="shared" si="8"/>
        <v>30.369999999999884</v>
      </c>
      <c r="BX42" s="20">
        <f t="shared" si="8"/>
        <v>188.8899999999976</v>
      </c>
      <c r="BY42" s="17">
        <f t="shared" si="3"/>
        <v>3839.090000000007</v>
      </c>
      <c r="BZ42" s="17">
        <f t="shared" si="4"/>
        <v>191.97999999999971</v>
      </c>
      <c r="CA42" s="17">
        <f t="shared" si="5"/>
        <v>855.70999999999992</v>
      </c>
      <c r="CB42" s="17">
        <f t="shared" si="6"/>
        <v>4886.7800000000061</v>
      </c>
    </row>
    <row r="43" spans="1:80" x14ac:dyDescent="0.25">
      <c r="A43" t="str">
        <f t="shared" si="9"/>
        <v>CHD.CRWD</v>
      </c>
      <c r="B43" s="1" t="s">
        <v>229</v>
      </c>
      <c r="C43" s="1" t="s">
        <v>70</v>
      </c>
      <c r="D43" s="1" t="s">
        <v>70</v>
      </c>
      <c r="E43" s="17">
        <v>86.880000000001019</v>
      </c>
      <c r="F43" s="17">
        <v>48.239999999999782</v>
      </c>
      <c r="G43" s="17">
        <v>55.860000000000582</v>
      </c>
      <c r="H43" s="17">
        <v>98.460000000000946</v>
      </c>
      <c r="I43" s="17">
        <v>91.050000000000182</v>
      </c>
      <c r="J43" s="17">
        <v>53.409999999999854</v>
      </c>
      <c r="K43" s="17">
        <v>33.199999999999818</v>
      </c>
      <c r="L43" s="17">
        <v>69.199999999999818</v>
      </c>
      <c r="M43" s="17">
        <v>57.530000000000655</v>
      </c>
      <c r="N43" s="17">
        <v>65.590000000000146</v>
      </c>
      <c r="O43" s="17">
        <v>52.710000000000036</v>
      </c>
      <c r="P43" s="17">
        <v>43.920000000000073</v>
      </c>
      <c r="Q43" s="20">
        <v>4.3499999999999943</v>
      </c>
      <c r="R43" s="20">
        <v>2.4099999999999966</v>
      </c>
      <c r="S43" s="20">
        <v>2.789999999999992</v>
      </c>
      <c r="T43" s="20">
        <v>4.9300000000000068</v>
      </c>
      <c r="U43" s="20">
        <v>4.5600000000000023</v>
      </c>
      <c r="V43" s="20">
        <v>2.6700000000000159</v>
      </c>
      <c r="W43" s="20">
        <v>1.6599999999999966</v>
      </c>
      <c r="X43" s="20">
        <v>3.460000000000008</v>
      </c>
      <c r="Y43" s="20">
        <v>2.8799999999999955</v>
      </c>
      <c r="Z43" s="20">
        <v>3.2800000000000011</v>
      </c>
      <c r="AA43" s="20">
        <v>2.6299999999999955</v>
      </c>
      <c r="AB43" s="20">
        <v>2.2000000000000028</v>
      </c>
      <c r="AC43" s="17">
        <v>18.879999999999995</v>
      </c>
      <c r="AD43" s="17">
        <v>10.370000000000005</v>
      </c>
      <c r="AE43" s="17">
        <v>11.889999999999986</v>
      </c>
      <c r="AF43" s="17">
        <v>20.730000000000018</v>
      </c>
      <c r="AG43" s="17">
        <v>18.960000000000036</v>
      </c>
      <c r="AH43" s="17">
        <v>10.990000000000009</v>
      </c>
      <c r="AI43" s="17">
        <v>6.7600000000000477</v>
      </c>
      <c r="AJ43" s="17">
        <v>13.92999999999995</v>
      </c>
      <c r="AK43" s="17">
        <v>11.450000000000045</v>
      </c>
      <c r="AL43" s="17">
        <v>12.909999999999968</v>
      </c>
      <c r="AM43" s="17">
        <v>10.240000000000009</v>
      </c>
      <c r="AN43" s="17">
        <v>8.4399999999999977</v>
      </c>
      <c r="AO43" s="20">
        <f t="shared" si="7"/>
        <v>110.11000000000101</v>
      </c>
      <c r="AP43" s="20">
        <f t="shared" si="7"/>
        <v>61.019999999999783</v>
      </c>
      <c r="AQ43" s="20">
        <f t="shared" si="7"/>
        <v>70.54000000000056</v>
      </c>
      <c r="AR43" s="20">
        <f t="shared" si="7"/>
        <v>124.12000000000097</v>
      </c>
      <c r="AS43" s="20">
        <f t="shared" si="7"/>
        <v>114.57000000000022</v>
      </c>
      <c r="AT43" s="20">
        <f t="shared" si="7"/>
        <v>67.069999999999879</v>
      </c>
      <c r="AU43" s="20">
        <f t="shared" si="7"/>
        <v>41.619999999999862</v>
      </c>
      <c r="AV43" s="20">
        <f t="shared" si="7"/>
        <v>86.589999999999776</v>
      </c>
      <c r="AW43" s="20">
        <f t="shared" si="7"/>
        <v>71.860000000000696</v>
      </c>
      <c r="AX43" s="20">
        <f t="shared" si="7"/>
        <v>81.780000000000115</v>
      </c>
      <c r="AY43" s="20">
        <f t="shared" si="7"/>
        <v>65.580000000000041</v>
      </c>
      <c r="AZ43" s="20">
        <f t="shared" si="7"/>
        <v>54.560000000000073</v>
      </c>
      <c r="BA43" s="17">
        <v>1.44</v>
      </c>
      <c r="BB43" s="17">
        <v>0.8</v>
      </c>
      <c r="BC43" s="17">
        <v>0.93</v>
      </c>
      <c r="BD43" s="17">
        <v>1.63</v>
      </c>
      <c r="BE43" s="17">
        <v>1.51</v>
      </c>
      <c r="BF43" s="17">
        <v>0.89</v>
      </c>
      <c r="BG43" s="17">
        <v>0.55000000000000004</v>
      </c>
      <c r="BH43" s="17">
        <v>1.1499999999999999</v>
      </c>
      <c r="BI43" s="17">
        <v>0.96</v>
      </c>
      <c r="BJ43" s="17">
        <v>1.0900000000000001</v>
      </c>
      <c r="BK43" s="17">
        <v>0.88</v>
      </c>
      <c r="BL43" s="17">
        <v>0.73</v>
      </c>
      <c r="BM43" s="20">
        <f t="shared" si="8"/>
        <v>111.55000000000101</v>
      </c>
      <c r="BN43" s="20">
        <f t="shared" si="8"/>
        <v>61.81999999999978</v>
      </c>
      <c r="BO43" s="20">
        <f t="shared" si="8"/>
        <v>71.470000000000567</v>
      </c>
      <c r="BP43" s="20">
        <f t="shared" si="8"/>
        <v>125.75000000000097</v>
      </c>
      <c r="BQ43" s="20">
        <f t="shared" si="8"/>
        <v>116.08000000000023</v>
      </c>
      <c r="BR43" s="20">
        <f t="shared" si="8"/>
        <v>67.95999999999988</v>
      </c>
      <c r="BS43" s="20">
        <f t="shared" si="8"/>
        <v>42.16999999999986</v>
      </c>
      <c r="BT43" s="20">
        <f t="shared" si="8"/>
        <v>87.739999999999782</v>
      </c>
      <c r="BU43" s="20">
        <f t="shared" si="8"/>
        <v>72.82000000000069</v>
      </c>
      <c r="BV43" s="20">
        <f t="shared" si="8"/>
        <v>82.870000000000118</v>
      </c>
      <c r="BW43" s="20">
        <f t="shared" si="8"/>
        <v>66.460000000000036</v>
      </c>
      <c r="BX43" s="20">
        <f t="shared" si="8"/>
        <v>55.29000000000007</v>
      </c>
      <c r="BY43" s="17">
        <f t="shared" si="3"/>
        <v>756.05000000000291</v>
      </c>
      <c r="BZ43" s="17">
        <f t="shared" si="4"/>
        <v>37.820000000000007</v>
      </c>
      <c r="CA43" s="17">
        <f t="shared" si="5"/>
        <v>168.11000000000007</v>
      </c>
      <c r="CB43" s="17">
        <f t="shared" si="6"/>
        <v>961.98000000000297</v>
      </c>
    </row>
    <row r="44" spans="1:80" x14ac:dyDescent="0.25">
      <c r="A44" t="str">
        <f t="shared" si="9"/>
        <v>CONS.BCHIMP</v>
      </c>
      <c r="B44" s="1" t="s">
        <v>650</v>
      </c>
      <c r="C44" s="1" t="s">
        <v>651</v>
      </c>
      <c r="D44" s="1" t="s">
        <v>21</v>
      </c>
      <c r="E44" s="17">
        <v>0</v>
      </c>
      <c r="F44" s="17">
        <v>0</v>
      </c>
      <c r="G44" s="17">
        <v>1.5</v>
      </c>
      <c r="H44" s="17">
        <v>0</v>
      </c>
      <c r="I44" s="17">
        <v>0</v>
      </c>
      <c r="J44" s="17">
        <v>0</v>
      </c>
      <c r="K44" s="17">
        <v>0</v>
      </c>
      <c r="L44" s="17">
        <v>0</v>
      </c>
      <c r="M44" s="17">
        <v>0</v>
      </c>
      <c r="N44" s="17">
        <v>0</v>
      </c>
      <c r="O44" s="17">
        <v>0</v>
      </c>
      <c r="P44" s="17">
        <v>0</v>
      </c>
      <c r="Q44" s="20">
        <v>0</v>
      </c>
      <c r="R44" s="20">
        <v>0</v>
      </c>
      <c r="S44" s="20">
        <v>7.0000000000000284E-2</v>
      </c>
      <c r="T44" s="20">
        <v>0</v>
      </c>
      <c r="U44" s="20">
        <v>0</v>
      </c>
      <c r="V44" s="20">
        <v>0</v>
      </c>
      <c r="W44" s="20">
        <v>0</v>
      </c>
      <c r="X44" s="20">
        <v>0</v>
      </c>
      <c r="Y44" s="20">
        <v>0</v>
      </c>
      <c r="Z44" s="20">
        <v>0</v>
      </c>
      <c r="AA44" s="20">
        <v>0</v>
      </c>
      <c r="AB44" s="20">
        <v>0</v>
      </c>
      <c r="AC44" s="17">
        <v>0</v>
      </c>
      <c r="AD44" s="17">
        <v>0</v>
      </c>
      <c r="AE44" s="17">
        <v>0.32000000000000028</v>
      </c>
      <c r="AF44" s="17">
        <v>0</v>
      </c>
      <c r="AG44" s="17">
        <v>0</v>
      </c>
      <c r="AH44" s="17">
        <v>0</v>
      </c>
      <c r="AI44" s="17">
        <v>0</v>
      </c>
      <c r="AJ44" s="17">
        <v>0</v>
      </c>
      <c r="AK44" s="17">
        <v>0</v>
      </c>
      <c r="AL44" s="17">
        <v>0</v>
      </c>
      <c r="AM44" s="17">
        <v>0</v>
      </c>
      <c r="AN44" s="17">
        <v>0</v>
      </c>
      <c r="AO44" s="20">
        <f t="shared" si="7"/>
        <v>0</v>
      </c>
      <c r="AP44" s="20">
        <f t="shared" si="7"/>
        <v>0</v>
      </c>
      <c r="AQ44" s="20">
        <f t="shared" si="7"/>
        <v>1.8900000000000006</v>
      </c>
      <c r="AR44" s="20">
        <f t="shared" ref="AP44:AZ67" si="10">H44+T44+AF44</f>
        <v>0</v>
      </c>
      <c r="AS44" s="20">
        <f t="shared" si="10"/>
        <v>0</v>
      </c>
      <c r="AT44" s="20">
        <f t="shared" si="10"/>
        <v>0</v>
      </c>
      <c r="AU44" s="20">
        <f t="shared" si="10"/>
        <v>0</v>
      </c>
      <c r="AV44" s="20">
        <f t="shared" si="10"/>
        <v>0</v>
      </c>
      <c r="AW44" s="20">
        <f t="shared" si="10"/>
        <v>0</v>
      </c>
      <c r="AX44" s="20">
        <f t="shared" si="10"/>
        <v>0</v>
      </c>
      <c r="AY44" s="20">
        <f t="shared" si="10"/>
        <v>0</v>
      </c>
      <c r="AZ44" s="20">
        <f t="shared" si="10"/>
        <v>0</v>
      </c>
      <c r="BA44" s="17">
        <v>0</v>
      </c>
      <c r="BB44" s="17">
        <v>0</v>
      </c>
      <c r="BC44" s="17">
        <v>0.02</v>
      </c>
      <c r="BD44" s="17">
        <v>0</v>
      </c>
      <c r="BE44" s="17">
        <v>0</v>
      </c>
      <c r="BF44" s="17">
        <v>0</v>
      </c>
      <c r="BG44" s="17">
        <v>0</v>
      </c>
      <c r="BH44" s="17">
        <v>0</v>
      </c>
      <c r="BI44" s="17">
        <v>0</v>
      </c>
      <c r="BJ44" s="17">
        <v>0</v>
      </c>
      <c r="BK44" s="17">
        <v>0</v>
      </c>
      <c r="BL44" s="17">
        <v>0</v>
      </c>
      <c r="BM44" s="20">
        <f t="shared" si="8"/>
        <v>0</v>
      </c>
      <c r="BN44" s="20">
        <f t="shared" si="8"/>
        <v>0</v>
      </c>
      <c r="BO44" s="20">
        <f t="shared" si="8"/>
        <v>1.9100000000000006</v>
      </c>
      <c r="BP44" s="20">
        <f t="shared" ref="BN44:BX67" si="11">AR44+BD44</f>
        <v>0</v>
      </c>
      <c r="BQ44" s="20">
        <f t="shared" si="11"/>
        <v>0</v>
      </c>
      <c r="BR44" s="20">
        <f t="shared" si="11"/>
        <v>0</v>
      </c>
      <c r="BS44" s="20">
        <f t="shared" si="11"/>
        <v>0</v>
      </c>
      <c r="BT44" s="20">
        <f t="shared" si="11"/>
        <v>0</v>
      </c>
      <c r="BU44" s="20">
        <f t="shared" si="11"/>
        <v>0</v>
      </c>
      <c r="BV44" s="20">
        <f t="shared" si="11"/>
        <v>0</v>
      </c>
      <c r="BW44" s="20">
        <f t="shared" si="11"/>
        <v>0</v>
      </c>
      <c r="BX44" s="20">
        <f t="shared" si="11"/>
        <v>0</v>
      </c>
      <c r="BY44" s="17">
        <f t="shared" si="3"/>
        <v>1.5</v>
      </c>
      <c r="BZ44" s="17">
        <f t="shared" si="4"/>
        <v>7.0000000000000284E-2</v>
      </c>
      <c r="CA44" s="17">
        <f t="shared" si="5"/>
        <v>0.3400000000000003</v>
      </c>
      <c r="CB44" s="17">
        <f t="shared" si="6"/>
        <v>1.9100000000000006</v>
      </c>
    </row>
    <row r="45" spans="1:80" x14ac:dyDescent="0.25">
      <c r="A45" t="str">
        <f t="shared" si="9"/>
        <v>DAIS.DAI1</v>
      </c>
      <c r="B45" s="1" t="s">
        <v>75</v>
      </c>
      <c r="C45" s="1" t="s">
        <v>76</v>
      </c>
      <c r="D45" s="1" t="s">
        <v>76</v>
      </c>
      <c r="E45" s="17">
        <v>427.48999999999796</v>
      </c>
      <c r="F45" s="17">
        <v>143.38999999999942</v>
      </c>
      <c r="G45" s="17">
        <v>931.32000000000698</v>
      </c>
      <c r="H45" s="17">
        <v>1314.1699999999983</v>
      </c>
      <c r="I45" s="17">
        <v>1073.7700000000186</v>
      </c>
      <c r="J45" s="17">
        <v>801.36000000000058</v>
      </c>
      <c r="K45" s="17">
        <v>466.76000000000204</v>
      </c>
      <c r="L45" s="17">
        <v>776.12999999999738</v>
      </c>
      <c r="M45" s="17">
        <v>1041.7100000000064</v>
      </c>
      <c r="N45" s="17">
        <v>524.68000000000029</v>
      </c>
      <c r="O45" s="17">
        <v>158.73999999999796</v>
      </c>
      <c r="P45" s="17">
        <v>355.95999999999913</v>
      </c>
      <c r="Q45" s="20">
        <v>21.380000000000109</v>
      </c>
      <c r="R45" s="20">
        <v>7.1699999999999591</v>
      </c>
      <c r="S45" s="20">
        <v>46.559999999999945</v>
      </c>
      <c r="T45" s="20">
        <v>65.699999999999818</v>
      </c>
      <c r="U45" s="20">
        <v>53.6899999999996</v>
      </c>
      <c r="V45" s="20">
        <v>40.069999999999709</v>
      </c>
      <c r="W45" s="20">
        <v>23.340000000000146</v>
      </c>
      <c r="X45" s="20">
        <v>38.800000000000182</v>
      </c>
      <c r="Y45" s="20">
        <v>52.090000000000146</v>
      </c>
      <c r="Z45" s="20">
        <v>26.230000000000018</v>
      </c>
      <c r="AA45" s="20">
        <v>7.9399999999999977</v>
      </c>
      <c r="AB45" s="20">
        <v>17.799999999999955</v>
      </c>
      <c r="AC45" s="17">
        <v>92.900000000000546</v>
      </c>
      <c r="AD45" s="17">
        <v>30.830000000000155</v>
      </c>
      <c r="AE45" s="17">
        <v>198.23999999999978</v>
      </c>
      <c r="AF45" s="17">
        <v>276.67000000000189</v>
      </c>
      <c r="AG45" s="17">
        <v>223.63000000000102</v>
      </c>
      <c r="AH45" s="17">
        <v>165.02000000000044</v>
      </c>
      <c r="AI45" s="17">
        <v>95.069999999999709</v>
      </c>
      <c r="AJ45" s="17">
        <v>156.26000000000022</v>
      </c>
      <c r="AK45" s="17">
        <v>207.29999999999927</v>
      </c>
      <c r="AL45" s="17">
        <v>103.22999999999956</v>
      </c>
      <c r="AM45" s="17">
        <v>30.860000000000127</v>
      </c>
      <c r="AN45" s="17">
        <v>68.400000000000091</v>
      </c>
      <c r="AO45" s="20">
        <f t="shared" ref="AO45:AO108" si="12">E45+Q45+AC45</f>
        <v>541.76999999999862</v>
      </c>
      <c r="AP45" s="20">
        <f t="shared" si="10"/>
        <v>181.38999999999953</v>
      </c>
      <c r="AQ45" s="20">
        <f t="shared" si="10"/>
        <v>1176.1200000000067</v>
      </c>
      <c r="AR45" s="20">
        <f t="shared" si="10"/>
        <v>1656.54</v>
      </c>
      <c r="AS45" s="20">
        <f t="shared" si="10"/>
        <v>1351.0900000000192</v>
      </c>
      <c r="AT45" s="20">
        <f t="shared" si="10"/>
        <v>1006.4500000000007</v>
      </c>
      <c r="AU45" s="20">
        <f t="shared" si="10"/>
        <v>585.17000000000189</v>
      </c>
      <c r="AV45" s="20">
        <f t="shared" si="10"/>
        <v>971.18999999999778</v>
      </c>
      <c r="AW45" s="20">
        <f t="shared" si="10"/>
        <v>1301.1000000000058</v>
      </c>
      <c r="AX45" s="20">
        <f t="shared" si="10"/>
        <v>654.13999999999987</v>
      </c>
      <c r="AY45" s="20">
        <f t="shared" si="10"/>
        <v>197.53999999999809</v>
      </c>
      <c r="AZ45" s="20">
        <f t="shared" si="10"/>
        <v>442.15999999999917</v>
      </c>
      <c r="BA45" s="17">
        <v>7.1</v>
      </c>
      <c r="BB45" s="17">
        <v>2.38</v>
      </c>
      <c r="BC45" s="17">
        <v>15.46</v>
      </c>
      <c r="BD45" s="17">
        <v>21.82</v>
      </c>
      <c r="BE45" s="17">
        <v>17.829999999999998</v>
      </c>
      <c r="BF45" s="17">
        <v>13.3</v>
      </c>
      <c r="BG45" s="17">
        <v>7.75</v>
      </c>
      <c r="BH45" s="17">
        <v>12.89</v>
      </c>
      <c r="BI45" s="17">
        <v>17.3</v>
      </c>
      <c r="BJ45" s="17">
        <v>8.7100000000000009</v>
      </c>
      <c r="BK45" s="17">
        <v>2.64</v>
      </c>
      <c r="BL45" s="17">
        <v>5.91</v>
      </c>
      <c r="BM45" s="20">
        <f t="shared" ref="BM45:BM108" si="13">AO45+BA45</f>
        <v>548.86999999999864</v>
      </c>
      <c r="BN45" s="20">
        <f t="shared" si="11"/>
        <v>183.76999999999953</v>
      </c>
      <c r="BO45" s="20">
        <f t="shared" si="11"/>
        <v>1191.5800000000067</v>
      </c>
      <c r="BP45" s="20">
        <f t="shared" si="11"/>
        <v>1678.36</v>
      </c>
      <c r="BQ45" s="20">
        <f t="shared" si="11"/>
        <v>1368.9200000000192</v>
      </c>
      <c r="BR45" s="20">
        <f t="shared" si="11"/>
        <v>1019.7500000000007</v>
      </c>
      <c r="BS45" s="20">
        <f t="shared" si="11"/>
        <v>592.92000000000189</v>
      </c>
      <c r="BT45" s="20">
        <f t="shared" si="11"/>
        <v>984.07999999999777</v>
      </c>
      <c r="BU45" s="20">
        <f t="shared" si="11"/>
        <v>1318.4000000000058</v>
      </c>
      <c r="BV45" s="20">
        <f t="shared" si="11"/>
        <v>662.84999999999991</v>
      </c>
      <c r="BW45" s="20">
        <f t="shared" si="11"/>
        <v>200.17999999999807</v>
      </c>
      <c r="BX45" s="20">
        <f t="shared" si="11"/>
        <v>448.0699999999992</v>
      </c>
      <c r="BY45" s="17">
        <f t="shared" si="3"/>
        <v>8015.480000000025</v>
      </c>
      <c r="BZ45" s="17">
        <f t="shared" si="4"/>
        <v>400.76999999999958</v>
      </c>
      <c r="CA45" s="17">
        <f t="shared" si="5"/>
        <v>1781.500000000003</v>
      </c>
      <c r="CB45" s="17">
        <f t="shared" si="6"/>
        <v>10197.750000000029</v>
      </c>
    </row>
    <row r="46" spans="1:80" x14ac:dyDescent="0.25">
      <c r="A46" t="str">
        <f t="shared" si="9"/>
        <v>DOW.DOWGEN15M</v>
      </c>
      <c r="B46" s="1" t="s">
        <v>77</v>
      </c>
      <c r="C46" s="1" t="s">
        <v>78</v>
      </c>
      <c r="D46" s="1" t="s">
        <v>78</v>
      </c>
      <c r="E46" s="17">
        <v>-444.28999999997905</v>
      </c>
      <c r="F46" s="17">
        <v>-136.35000000000582</v>
      </c>
      <c r="G46" s="17">
        <v>-762.01000000000931</v>
      </c>
      <c r="H46" s="17">
        <v>-923.75999999995111</v>
      </c>
      <c r="I46" s="17">
        <v>-932.32000000000698</v>
      </c>
      <c r="J46" s="17">
        <v>-479.45000000001164</v>
      </c>
      <c r="K46" s="17">
        <v>-300.5</v>
      </c>
      <c r="L46" s="17">
        <v>-306.60000000000582</v>
      </c>
      <c r="M46" s="17">
        <v>-188.44999999999709</v>
      </c>
      <c r="N46" s="17">
        <v>-220.74000000000524</v>
      </c>
      <c r="O46" s="17">
        <v>-151.77999999999884</v>
      </c>
      <c r="P46" s="17">
        <v>-314.05999999999767</v>
      </c>
      <c r="Q46" s="20">
        <v>-22.210000000000036</v>
      </c>
      <c r="R46" s="20">
        <v>-6.8199999999999363</v>
      </c>
      <c r="S46" s="20">
        <v>-38.099999999999454</v>
      </c>
      <c r="T46" s="20">
        <v>-46.190000000000509</v>
      </c>
      <c r="U46" s="20">
        <v>-46.6200000000008</v>
      </c>
      <c r="V46" s="20">
        <v>-23.970000000000255</v>
      </c>
      <c r="W46" s="20">
        <v>-15.029999999999973</v>
      </c>
      <c r="X46" s="20">
        <v>-15.329999999999927</v>
      </c>
      <c r="Y46" s="20">
        <v>-9.4200000000000728</v>
      </c>
      <c r="Z46" s="20">
        <v>-11.039999999999964</v>
      </c>
      <c r="AA46" s="20">
        <v>-7.5899999999999181</v>
      </c>
      <c r="AB46" s="20">
        <v>-15.699999999999818</v>
      </c>
      <c r="AC46" s="17">
        <v>-96.549999999999272</v>
      </c>
      <c r="AD46" s="17">
        <v>-29.309999999999945</v>
      </c>
      <c r="AE46" s="17">
        <v>-162.20999999999913</v>
      </c>
      <c r="AF46" s="17">
        <v>-194.47000000000116</v>
      </c>
      <c r="AG46" s="17">
        <v>-194.16999999999825</v>
      </c>
      <c r="AH46" s="17">
        <v>-98.739999999999782</v>
      </c>
      <c r="AI46" s="17">
        <v>-61.199999999999818</v>
      </c>
      <c r="AJ46" s="17">
        <v>-61.729999999999563</v>
      </c>
      <c r="AK46" s="17">
        <v>-37.5</v>
      </c>
      <c r="AL46" s="17">
        <v>-43.429999999999382</v>
      </c>
      <c r="AM46" s="17">
        <v>-29.5</v>
      </c>
      <c r="AN46" s="17">
        <v>-60.340000000000146</v>
      </c>
      <c r="AO46" s="20">
        <f t="shared" si="12"/>
        <v>-563.04999999997835</v>
      </c>
      <c r="AP46" s="20">
        <f t="shared" si="10"/>
        <v>-172.4800000000057</v>
      </c>
      <c r="AQ46" s="20">
        <f t="shared" si="10"/>
        <v>-962.32000000000789</v>
      </c>
      <c r="AR46" s="20">
        <f t="shared" si="10"/>
        <v>-1164.4199999999528</v>
      </c>
      <c r="AS46" s="20">
        <f t="shared" si="10"/>
        <v>-1173.110000000006</v>
      </c>
      <c r="AT46" s="20">
        <f t="shared" si="10"/>
        <v>-602.16000000001168</v>
      </c>
      <c r="AU46" s="20">
        <f t="shared" si="10"/>
        <v>-376.72999999999979</v>
      </c>
      <c r="AV46" s="20">
        <f t="shared" si="10"/>
        <v>-383.66000000000531</v>
      </c>
      <c r="AW46" s="20">
        <f t="shared" si="10"/>
        <v>-235.36999999999716</v>
      </c>
      <c r="AX46" s="20">
        <f t="shared" si="10"/>
        <v>-275.21000000000458</v>
      </c>
      <c r="AY46" s="20">
        <f t="shared" si="10"/>
        <v>-188.86999999999875</v>
      </c>
      <c r="AZ46" s="20">
        <f t="shared" si="10"/>
        <v>-390.09999999999764</v>
      </c>
      <c r="BA46" s="17">
        <v>-7.38</v>
      </c>
      <c r="BB46" s="17">
        <v>-2.2599999999999998</v>
      </c>
      <c r="BC46" s="17">
        <v>-12.65</v>
      </c>
      <c r="BD46" s="17">
        <v>-15.34</v>
      </c>
      <c r="BE46" s="17">
        <v>-15.48</v>
      </c>
      <c r="BF46" s="17">
        <v>-7.96</v>
      </c>
      <c r="BG46" s="17">
        <v>-4.99</v>
      </c>
      <c r="BH46" s="17">
        <v>-5.09</v>
      </c>
      <c r="BI46" s="17">
        <v>-3.13</v>
      </c>
      <c r="BJ46" s="17">
        <v>-3.66</v>
      </c>
      <c r="BK46" s="17">
        <v>-2.52</v>
      </c>
      <c r="BL46" s="17">
        <v>-5.21</v>
      </c>
      <c r="BM46" s="20">
        <f t="shared" si="13"/>
        <v>-570.42999999997835</v>
      </c>
      <c r="BN46" s="20">
        <f t="shared" si="11"/>
        <v>-174.74000000000569</v>
      </c>
      <c r="BO46" s="20">
        <f t="shared" si="11"/>
        <v>-974.97000000000787</v>
      </c>
      <c r="BP46" s="20">
        <f t="shared" si="11"/>
        <v>-1179.7599999999527</v>
      </c>
      <c r="BQ46" s="20">
        <f t="shared" si="11"/>
        <v>-1188.5900000000061</v>
      </c>
      <c r="BR46" s="20">
        <f t="shared" si="11"/>
        <v>-610.12000000001171</v>
      </c>
      <c r="BS46" s="20">
        <f t="shared" si="11"/>
        <v>-381.7199999999998</v>
      </c>
      <c r="BT46" s="20">
        <f t="shared" si="11"/>
        <v>-388.75000000000529</v>
      </c>
      <c r="BU46" s="20">
        <f t="shared" si="11"/>
        <v>-238.49999999999716</v>
      </c>
      <c r="BV46" s="20">
        <f t="shared" si="11"/>
        <v>-278.87000000000461</v>
      </c>
      <c r="BW46" s="20">
        <f t="shared" si="11"/>
        <v>-191.38999999999876</v>
      </c>
      <c r="BX46" s="20">
        <f t="shared" si="11"/>
        <v>-395.30999999999761</v>
      </c>
      <c r="BY46" s="17">
        <f t="shared" si="3"/>
        <v>-5160.3099999999686</v>
      </c>
      <c r="BZ46" s="17">
        <f t="shared" si="4"/>
        <v>-258.02000000000066</v>
      </c>
      <c r="CA46" s="17">
        <f t="shared" si="5"/>
        <v>-1154.8199999999968</v>
      </c>
      <c r="CB46" s="17">
        <f t="shared" si="6"/>
        <v>-6573.1499999999651</v>
      </c>
    </row>
    <row r="47" spans="1:80" x14ac:dyDescent="0.25">
      <c r="A47" t="str">
        <f t="shared" si="9"/>
        <v>BOWA.DRW1</v>
      </c>
      <c r="B47" s="1" t="s">
        <v>79</v>
      </c>
      <c r="C47" s="1" t="s">
        <v>80</v>
      </c>
      <c r="D47" s="1" t="s">
        <v>80</v>
      </c>
      <c r="E47" s="17">
        <v>95.210000000000036</v>
      </c>
      <c r="F47" s="17">
        <v>4.4100000000000037</v>
      </c>
      <c r="G47" s="17">
        <v>0</v>
      </c>
      <c r="H47" s="17">
        <v>9.9999999999999867E-2</v>
      </c>
      <c r="I47" s="17">
        <v>31.100000000000023</v>
      </c>
      <c r="J47" s="17">
        <v>46.759999999999991</v>
      </c>
      <c r="K47" s="17">
        <v>65.75</v>
      </c>
      <c r="L47" s="17">
        <v>125.68000000000006</v>
      </c>
      <c r="M47" s="17">
        <v>61.92999999999995</v>
      </c>
      <c r="N47" s="17">
        <v>0.29000000000000004</v>
      </c>
      <c r="O47" s="17">
        <v>6.9200000000000017</v>
      </c>
      <c r="P47" s="17">
        <v>0</v>
      </c>
      <c r="Q47" s="20">
        <v>4.759999999999998</v>
      </c>
      <c r="R47" s="20">
        <v>0.21999999999999997</v>
      </c>
      <c r="S47" s="20">
        <v>0</v>
      </c>
      <c r="T47" s="20">
        <v>0.01</v>
      </c>
      <c r="U47" s="20">
        <v>1.5499999999999998</v>
      </c>
      <c r="V47" s="20">
        <v>2.339999999999999</v>
      </c>
      <c r="W47" s="20">
        <v>3.2899999999999991</v>
      </c>
      <c r="X47" s="20">
        <v>6.2800000000000011</v>
      </c>
      <c r="Y47" s="20">
        <v>3.0999999999999996</v>
      </c>
      <c r="Z47" s="20">
        <v>2.0000000000000004E-2</v>
      </c>
      <c r="AA47" s="20">
        <v>0.34000000000000008</v>
      </c>
      <c r="AB47" s="20">
        <v>0</v>
      </c>
      <c r="AC47" s="17">
        <v>20.690000000000012</v>
      </c>
      <c r="AD47" s="17">
        <v>0.94999999999999973</v>
      </c>
      <c r="AE47" s="17">
        <v>0</v>
      </c>
      <c r="AF47" s="17">
        <v>2.0000000000000004E-2</v>
      </c>
      <c r="AG47" s="17">
        <v>6.48</v>
      </c>
      <c r="AH47" s="17">
        <v>9.6299999999999955</v>
      </c>
      <c r="AI47" s="17">
        <v>13.399999999999999</v>
      </c>
      <c r="AJ47" s="17">
        <v>25.310000000000002</v>
      </c>
      <c r="AK47" s="17">
        <v>12.329999999999998</v>
      </c>
      <c r="AL47" s="17">
        <v>0.06</v>
      </c>
      <c r="AM47" s="17">
        <v>1.3499999999999996</v>
      </c>
      <c r="AN47" s="17">
        <v>0</v>
      </c>
      <c r="AO47" s="20">
        <f t="shared" si="12"/>
        <v>120.66000000000004</v>
      </c>
      <c r="AP47" s="20">
        <f t="shared" si="10"/>
        <v>5.5800000000000036</v>
      </c>
      <c r="AQ47" s="20">
        <f t="shared" si="10"/>
        <v>0</v>
      </c>
      <c r="AR47" s="20">
        <f t="shared" si="10"/>
        <v>0.12999999999999987</v>
      </c>
      <c r="AS47" s="20">
        <f t="shared" si="10"/>
        <v>39.130000000000024</v>
      </c>
      <c r="AT47" s="20">
        <f t="shared" si="10"/>
        <v>58.729999999999983</v>
      </c>
      <c r="AU47" s="20">
        <f t="shared" si="10"/>
        <v>82.44</v>
      </c>
      <c r="AV47" s="20">
        <f t="shared" si="10"/>
        <v>157.27000000000007</v>
      </c>
      <c r="AW47" s="20">
        <f t="shared" si="10"/>
        <v>77.359999999999943</v>
      </c>
      <c r="AX47" s="20">
        <f t="shared" si="10"/>
        <v>0.37000000000000005</v>
      </c>
      <c r="AY47" s="20">
        <f t="shared" si="10"/>
        <v>8.6100000000000012</v>
      </c>
      <c r="AZ47" s="20">
        <f t="shared" si="10"/>
        <v>0</v>
      </c>
      <c r="BA47" s="17">
        <v>1.58</v>
      </c>
      <c r="BB47" s="17">
        <v>7.0000000000000007E-2</v>
      </c>
      <c r="BC47" s="17">
        <v>0</v>
      </c>
      <c r="BD47" s="17">
        <v>0</v>
      </c>
      <c r="BE47" s="17">
        <v>0.52</v>
      </c>
      <c r="BF47" s="17">
        <v>0.78</v>
      </c>
      <c r="BG47" s="17">
        <v>1.0900000000000001</v>
      </c>
      <c r="BH47" s="17">
        <v>2.09</v>
      </c>
      <c r="BI47" s="17">
        <v>1.03</v>
      </c>
      <c r="BJ47" s="17">
        <v>0</v>
      </c>
      <c r="BK47" s="17">
        <v>0.11</v>
      </c>
      <c r="BL47" s="17">
        <v>0</v>
      </c>
      <c r="BM47" s="20">
        <f t="shared" si="13"/>
        <v>122.24000000000004</v>
      </c>
      <c r="BN47" s="20">
        <f t="shared" si="11"/>
        <v>5.6500000000000039</v>
      </c>
      <c r="BO47" s="20">
        <f t="shared" si="11"/>
        <v>0</v>
      </c>
      <c r="BP47" s="20">
        <f t="shared" si="11"/>
        <v>0.12999999999999987</v>
      </c>
      <c r="BQ47" s="20">
        <f t="shared" si="11"/>
        <v>39.650000000000027</v>
      </c>
      <c r="BR47" s="20">
        <f t="shared" si="11"/>
        <v>59.509999999999984</v>
      </c>
      <c r="BS47" s="20">
        <f t="shared" si="11"/>
        <v>83.53</v>
      </c>
      <c r="BT47" s="20">
        <f t="shared" si="11"/>
        <v>159.36000000000007</v>
      </c>
      <c r="BU47" s="20">
        <f t="shared" si="11"/>
        <v>78.389999999999944</v>
      </c>
      <c r="BV47" s="20">
        <f t="shared" si="11"/>
        <v>0.37000000000000005</v>
      </c>
      <c r="BW47" s="20">
        <f t="shared" si="11"/>
        <v>8.7200000000000006</v>
      </c>
      <c r="BX47" s="20">
        <f t="shared" si="11"/>
        <v>0</v>
      </c>
      <c r="BY47" s="17">
        <f t="shared" si="3"/>
        <v>438.15000000000009</v>
      </c>
      <c r="BZ47" s="17">
        <f t="shared" si="4"/>
        <v>21.909999999999997</v>
      </c>
      <c r="CA47" s="17">
        <f t="shared" si="5"/>
        <v>97.490000000000009</v>
      </c>
      <c r="CB47" s="17">
        <f t="shared" si="6"/>
        <v>557.55000000000007</v>
      </c>
    </row>
    <row r="48" spans="1:80" x14ac:dyDescent="0.25">
      <c r="A48" t="str">
        <f t="shared" si="9"/>
        <v>PCES.EC01</v>
      </c>
      <c r="B48" s="1" t="s">
        <v>230</v>
      </c>
      <c r="C48" s="1" t="s">
        <v>84</v>
      </c>
      <c r="D48" s="1" t="s">
        <v>84</v>
      </c>
      <c r="E48" s="17">
        <v>-1293.4100000000035</v>
      </c>
      <c r="F48" s="17">
        <v>-395.31999999999971</v>
      </c>
      <c r="G48" s="17">
        <v>-2426.3099999999977</v>
      </c>
      <c r="H48" s="17">
        <v>-3071.3399999999674</v>
      </c>
      <c r="I48" s="17">
        <v>-2706.5200000000186</v>
      </c>
      <c r="J48" s="17">
        <v>-2026.5599999999977</v>
      </c>
      <c r="K48" s="17">
        <v>-1069.0099999999802</v>
      </c>
      <c r="L48" s="17">
        <v>-1839.1499999999651</v>
      </c>
      <c r="M48" s="17">
        <v>-2344.359999999986</v>
      </c>
      <c r="N48" s="17">
        <v>-1289.7599999999802</v>
      </c>
      <c r="O48" s="17">
        <v>-390.37999999999738</v>
      </c>
      <c r="P48" s="17">
        <v>-909.72999999999593</v>
      </c>
      <c r="Q48" s="20">
        <v>-64.670000000000073</v>
      </c>
      <c r="R48" s="20">
        <v>-19.759999999999991</v>
      </c>
      <c r="S48" s="20">
        <v>-121.30999999999949</v>
      </c>
      <c r="T48" s="20">
        <v>-153.57000000000153</v>
      </c>
      <c r="U48" s="20">
        <v>-135.31999999999971</v>
      </c>
      <c r="V48" s="20">
        <v>-101.32999999999993</v>
      </c>
      <c r="W48" s="20">
        <v>-53.449999999999818</v>
      </c>
      <c r="X48" s="20">
        <v>-91.960000000000946</v>
      </c>
      <c r="Y48" s="20">
        <v>-117.20999999999913</v>
      </c>
      <c r="Z48" s="20">
        <v>-64.489999999999782</v>
      </c>
      <c r="AA48" s="20">
        <v>-19.519999999999982</v>
      </c>
      <c r="AB48" s="20">
        <v>-45.489999999999782</v>
      </c>
      <c r="AC48" s="17">
        <v>-281.06999999999971</v>
      </c>
      <c r="AD48" s="17">
        <v>-84.979999999999563</v>
      </c>
      <c r="AE48" s="17">
        <v>-516.47000000000116</v>
      </c>
      <c r="AF48" s="17">
        <v>-646.59999999999854</v>
      </c>
      <c r="AG48" s="17">
        <v>-563.66999999999825</v>
      </c>
      <c r="AH48" s="17">
        <v>-417.33000000000175</v>
      </c>
      <c r="AI48" s="17">
        <v>-217.72999999999956</v>
      </c>
      <c r="AJ48" s="17">
        <v>-370.27999999999884</v>
      </c>
      <c r="AK48" s="17">
        <v>-466.5199999999968</v>
      </c>
      <c r="AL48" s="17">
        <v>-253.7400000000016</v>
      </c>
      <c r="AM48" s="17">
        <v>-75.889999999999418</v>
      </c>
      <c r="AN48" s="17">
        <v>-174.79999999999927</v>
      </c>
      <c r="AO48" s="20">
        <f t="shared" si="12"/>
        <v>-1639.1500000000033</v>
      </c>
      <c r="AP48" s="20">
        <f t="shared" si="10"/>
        <v>-500.05999999999926</v>
      </c>
      <c r="AQ48" s="20">
        <f t="shared" si="10"/>
        <v>-3064.0899999999983</v>
      </c>
      <c r="AR48" s="20">
        <f t="shared" si="10"/>
        <v>-3871.5099999999675</v>
      </c>
      <c r="AS48" s="20">
        <f t="shared" si="10"/>
        <v>-3405.5100000000166</v>
      </c>
      <c r="AT48" s="20">
        <f t="shared" si="10"/>
        <v>-2545.2199999999993</v>
      </c>
      <c r="AU48" s="20">
        <f t="shared" si="10"/>
        <v>-1340.1899999999796</v>
      </c>
      <c r="AV48" s="20">
        <f t="shared" si="10"/>
        <v>-2301.3899999999649</v>
      </c>
      <c r="AW48" s="20">
        <f t="shared" si="10"/>
        <v>-2928.089999999982</v>
      </c>
      <c r="AX48" s="20">
        <f t="shared" si="10"/>
        <v>-1607.9899999999816</v>
      </c>
      <c r="AY48" s="20">
        <f t="shared" si="10"/>
        <v>-485.78999999999678</v>
      </c>
      <c r="AZ48" s="20">
        <f t="shared" si="10"/>
        <v>-1130.019999999995</v>
      </c>
      <c r="BA48" s="17">
        <v>-21.47</v>
      </c>
      <c r="BB48" s="17">
        <v>-6.56</v>
      </c>
      <c r="BC48" s="17">
        <v>-40.28</v>
      </c>
      <c r="BD48" s="17">
        <v>-50.99</v>
      </c>
      <c r="BE48" s="17">
        <v>-44.94</v>
      </c>
      <c r="BF48" s="17">
        <v>-33.65</v>
      </c>
      <c r="BG48" s="17">
        <v>-17.75</v>
      </c>
      <c r="BH48" s="17">
        <v>-30.53</v>
      </c>
      <c r="BI48" s="17">
        <v>-38.92</v>
      </c>
      <c r="BJ48" s="17">
        <v>-21.41</v>
      </c>
      <c r="BK48" s="17">
        <v>-6.48</v>
      </c>
      <c r="BL48" s="17">
        <v>-15.1</v>
      </c>
      <c r="BM48" s="20">
        <f t="shared" si="13"/>
        <v>-1660.6200000000033</v>
      </c>
      <c r="BN48" s="20">
        <f t="shared" si="11"/>
        <v>-506.61999999999927</v>
      </c>
      <c r="BO48" s="20">
        <f t="shared" si="11"/>
        <v>-3104.3699999999985</v>
      </c>
      <c r="BP48" s="20">
        <f t="shared" si="11"/>
        <v>-3922.4999999999673</v>
      </c>
      <c r="BQ48" s="20">
        <f t="shared" si="11"/>
        <v>-3450.4500000000166</v>
      </c>
      <c r="BR48" s="20">
        <f t="shared" si="11"/>
        <v>-2578.8699999999994</v>
      </c>
      <c r="BS48" s="20">
        <f t="shared" si="11"/>
        <v>-1357.9399999999796</v>
      </c>
      <c r="BT48" s="20">
        <f t="shared" si="11"/>
        <v>-2331.9199999999651</v>
      </c>
      <c r="BU48" s="20">
        <f t="shared" si="11"/>
        <v>-2967.009999999982</v>
      </c>
      <c r="BV48" s="20">
        <f t="shared" si="11"/>
        <v>-1629.3999999999817</v>
      </c>
      <c r="BW48" s="20">
        <f t="shared" si="11"/>
        <v>-492.2699999999968</v>
      </c>
      <c r="BX48" s="20">
        <f t="shared" si="11"/>
        <v>-1145.1199999999949</v>
      </c>
      <c r="BY48" s="17">
        <f t="shared" si="3"/>
        <v>-19761.849999999889</v>
      </c>
      <c r="BZ48" s="17">
        <f t="shared" si="4"/>
        <v>-988.08000000000015</v>
      </c>
      <c r="CA48" s="17">
        <f t="shared" si="5"/>
        <v>-4397.1599999999926</v>
      </c>
      <c r="CB48" s="17">
        <f t="shared" si="6"/>
        <v>-25147.089999999884</v>
      </c>
    </row>
    <row r="49" spans="1:80" x14ac:dyDescent="0.25">
      <c r="A49" t="str">
        <f t="shared" si="9"/>
        <v>ENC2.EC04</v>
      </c>
      <c r="B49" s="1" t="s">
        <v>55</v>
      </c>
      <c r="C49" s="1" t="s">
        <v>85</v>
      </c>
      <c r="D49" s="1" t="s">
        <v>85</v>
      </c>
      <c r="E49" s="17">
        <v>9531.3100000000049</v>
      </c>
      <c r="F49" s="17">
        <v>3525.4700000000012</v>
      </c>
      <c r="G49" s="17">
        <v>14483.760000000009</v>
      </c>
      <c r="H49" s="17">
        <v>14963.259999999995</v>
      </c>
      <c r="I49" s="17">
        <v>0</v>
      </c>
      <c r="J49" s="17">
        <v>0</v>
      </c>
      <c r="K49" s="17">
        <v>2226.8300000000017</v>
      </c>
      <c r="L49" s="17">
        <v>5609.2699999999968</v>
      </c>
      <c r="M49" s="17">
        <v>8586.36</v>
      </c>
      <c r="N49" s="17">
        <v>7219.489999999998</v>
      </c>
      <c r="O49" s="17">
        <v>3958.8900000000031</v>
      </c>
      <c r="P49" s="17">
        <v>8027.0299999999988</v>
      </c>
      <c r="Q49" s="20">
        <v>476.56</v>
      </c>
      <c r="R49" s="20">
        <v>176.28</v>
      </c>
      <c r="S49" s="20">
        <v>724.18999999999994</v>
      </c>
      <c r="T49" s="20">
        <v>748.16000000000008</v>
      </c>
      <c r="U49" s="20">
        <v>0</v>
      </c>
      <c r="V49" s="20">
        <v>0</v>
      </c>
      <c r="W49" s="20">
        <v>111.34</v>
      </c>
      <c r="X49" s="20">
        <v>280.46000000000004</v>
      </c>
      <c r="Y49" s="20">
        <v>429.32</v>
      </c>
      <c r="Z49" s="20">
        <v>360.97999999999996</v>
      </c>
      <c r="AA49" s="20">
        <v>197.95</v>
      </c>
      <c r="AB49" s="20">
        <v>401.35</v>
      </c>
      <c r="AC49" s="17">
        <v>2071.2200000000003</v>
      </c>
      <c r="AD49" s="17">
        <v>757.87</v>
      </c>
      <c r="AE49" s="17">
        <v>3083.04</v>
      </c>
      <c r="AF49" s="17">
        <v>3150.16</v>
      </c>
      <c r="AG49" s="17">
        <v>0</v>
      </c>
      <c r="AH49" s="17">
        <v>0</v>
      </c>
      <c r="AI49" s="17">
        <v>453.53999999999996</v>
      </c>
      <c r="AJ49" s="17">
        <v>1129.3399999999999</v>
      </c>
      <c r="AK49" s="17">
        <v>1708.6799999999998</v>
      </c>
      <c r="AL49" s="17">
        <v>1420.35</v>
      </c>
      <c r="AM49" s="17">
        <v>769.62000000000012</v>
      </c>
      <c r="AN49" s="17">
        <v>1542.33</v>
      </c>
      <c r="AO49" s="20">
        <f t="shared" si="12"/>
        <v>12079.090000000004</v>
      </c>
      <c r="AP49" s="20">
        <f t="shared" si="10"/>
        <v>4459.6200000000017</v>
      </c>
      <c r="AQ49" s="20">
        <f t="shared" si="10"/>
        <v>18290.990000000009</v>
      </c>
      <c r="AR49" s="20">
        <f t="shared" si="10"/>
        <v>18861.579999999994</v>
      </c>
      <c r="AS49" s="20">
        <f t="shared" si="10"/>
        <v>0</v>
      </c>
      <c r="AT49" s="20">
        <f t="shared" si="10"/>
        <v>0</v>
      </c>
      <c r="AU49" s="20">
        <f t="shared" si="10"/>
        <v>2791.7100000000019</v>
      </c>
      <c r="AV49" s="20">
        <f t="shared" si="10"/>
        <v>7019.069999999997</v>
      </c>
      <c r="AW49" s="20">
        <f t="shared" si="10"/>
        <v>10724.36</v>
      </c>
      <c r="AX49" s="20">
        <f t="shared" si="10"/>
        <v>9000.8199999999979</v>
      </c>
      <c r="AY49" s="20">
        <f t="shared" si="10"/>
        <v>4926.4600000000028</v>
      </c>
      <c r="AZ49" s="20">
        <f t="shared" si="10"/>
        <v>9970.7099999999991</v>
      </c>
      <c r="BA49" s="17">
        <v>158.25</v>
      </c>
      <c r="BB49" s="17">
        <v>58.53</v>
      </c>
      <c r="BC49" s="17">
        <v>240.47</v>
      </c>
      <c r="BD49" s="17">
        <v>248.43</v>
      </c>
      <c r="BE49" s="17">
        <v>0</v>
      </c>
      <c r="BF49" s="17">
        <v>0</v>
      </c>
      <c r="BG49" s="17">
        <v>36.97</v>
      </c>
      <c r="BH49" s="17">
        <v>93.13</v>
      </c>
      <c r="BI49" s="17">
        <v>142.56</v>
      </c>
      <c r="BJ49" s="17">
        <v>119.86</v>
      </c>
      <c r="BK49" s="17">
        <v>65.73</v>
      </c>
      <c r="BL49" s="17">
        <v>133.27000000000001</v>
      </c>
      <c r="BM49" s="20">
        <f t="shared" si="13"/>
        <v>12237.340000000004</v>
      </c>
      <c r="BN49" s="20">
        <f t="shared" si="11"/>
        <v>4518.1500000000015</v>
      </c>
      <c r="BO49" s="20">
        <f t="shared" si="11"/>
        <v>18531.46000000001</v>
      </c>
      <c r="BP49" s="20">
        <f t="shared" si="11"/>
        <v>19110.009999999995</v>
      </c>
      <c r="BQ49" s="20">
        <f t="shared" si="11"/>
        <v>0</v>
      </c>
      <c r="BR49" s="20">
        <f t="shared" si="11"/>
        <v>0</v>
      </c>
      <c r="BS49" s="20">
        <f t="shared" si="11"/>
        <v>2828.6800000000017</v>
      </c>
      <c r="BT49" s="20">
        <f t="shared" si="11"/>
        <v>7112.1999999999971</v>
      </c>
      <c r="BU49" s="20">
        <f t="shared" si="11"/>
        <v>10866.92</v>
      </c>
      <c r="BV49" s="20">
        <f t="shared" si="11"/>
        <v>9120.6799999999985</v>
      </c>
      <c r="BW49" s="20">
        <f t="shared" si="11"/>
        <v>4992.1900000000023</v>
      </c>
      <c r="BX49" s="20">
        <f t="shared" si="11"/>
        <v>10103.98</v>
      </c>
      <c r="BY49" s="17">
        <f t="shared" si="3"/>
        <v>78131.67</v>
      </c>
      <c r="BZ49" s="17">
        <f t="shared" si="4"/>
        <v>3906.59</v>
      </c>
      <c r="CA49" s="17">
        <f t="shared" si="5"/>
        <v>17383.350000000009</v>
      </c>
      <c r="CB49" s="17">
        <f t="shared" si="6"/>
        <v>99421.61</v>
      </c>
    </row>
    <row r="50" spans="1:80" x14ac:dyDescent="0.25">
      <c r="A50" t="str">
        <f t="shared" si="9"/>
        <v>ENCR.BCHIMP</v>
      </c>
      <c r="B50" s="1" t="s">
        <v>86</v>
      </c>
      <c r="C50" s="1" t="s">
        <v>87</v>
      </c>
      <c r="D50" s="1" t="s">
        <v>21</v>
      </c>
      <c r="E50" s="17">
        <v>2.9499999999999318</v>
      </c>
      <c r="F50" s="17">
        <v>0</v>
      </c>
      <c r="G50" s="17">
        <v>0</v>
      </c>
      <c r="H50" s="17">
        <v>0.10999999999999943</v>
      </c>
      <c r="I50" s="17">
        <v>4.6100000000000136</v>
      </c>
      <c r="J50" s="17">
        <v>0.49000000000000909</v>
      </c>
      <c r="K50" s="17">
        <v>0.24000000000000199</v>
      </c>
      <c r="L50" s="17">
        <v>0</v>
      </c>
      <c r="M50" s="17">
        <v>0</v>
      </c>
      <c r="N50" s="17">
        <v>0</v>
      </c>
      <c r="O50" s="17">
        <v>0</v>
      </c>
      <c r="P50" s="17">
        <v>0</v>
      </c>
      <c r="Q50" s="20">
        <v>0.14999999999999858</v>
      </c>
      <c r="R50" s="20">
        <v>0</v>
      </c>
      <c r="S50" s="20">
        <v>0</v>
      </c>
      <c r="T50" s="20">
        <v>1.0000000000000009E-2</v>
      </c>
      <c r="U50" s="20">
        <v>0.22999999999999687</v>
      </c>
      <c r="V50" s="20">
        <v>2.0000000000000462E-2</v>
      </c>
      <c r="W50" s="20">
        <v>2.0000000000000018E-2</v>
      </c>
      <c r="X50" s="20">
        <v>0</v>
      </c>
      <c r="Y50" s="20">
        <v>0</v>
      </c>
      <c r="Z50" s="20">
        <v>0</v>
      </c>
      <c r="AA50" s="20">
        <v>0</v>
      </c>
      <c r="AB50" s="20">
        <v>0</v>
      </c>
      <c r="AC50" s="17">
        <v>0.64000000000000057</v>
      </c>
      <c r="AD50" s="17">
        <v>0</v>
      </c>
      <c r="AE50" s="17">
        <v>0</v>
      </c>
      <c r="AF50" s="17">
        <v>2.0000000000000462E-2</v>
      </c>
      <c r="AG50" s="17">
        <v>0.96000000000000796</v>
      </c>
      <c r="AH50" s="17">
        <v>0.10000000000000142</v>
      </c>
      <c r="AI50" s="17">
        <v>5.0000000000000711E-2</v>
      </c>
      <c r="AJ50" s="17">
        <v>0</v>
      </c>
      <c r="AK50" s="17">
        <v>0</v>
      </c>
      <c r="AL50" s="17">
        <v>0</v>
      </c>
      <c r="AM50" s="17">
        <v>0</v>
      </c>
      <c r="AN50" s="17">
        <v>0</v>
      </c>
      <c r="AO50" s="20">
        <f t="shared" si="12"/>
        <v>3.7399999999999309</v>
      </c>
      <c r="AP50" s="20">
        <f t="shared" si="10"/>
        <v>0</v>
      </c>
      <c r="AQ50" s="20">
        <f t="shared" si="10"/>
        <v>0</v>
      </c>
      <c r="AR50" s="20">
        <f t="shared" si="10"/>
        <v>0.1399999999999999</v>
      </c>
      <c r="AS50" s="20">
        <f t="shared" si="10"/>
        <v>5.8000000000000185</v>
      </c>
      <c r="AT50" s="20">
        <f t="shared" si="10"/>
        <v>0.61000000000001098</v>
      </c>
      <c r="AU50" s="20">
        <f t="shared" si="10"/>
        <v>0.31000000000000272</v>
      </c>
      <c r="AV50" s="20">
        <f t="shared" si="10"/>
        <v>0</v>
      </c>
      <c r="AW50" s="20">
        <f t="shared" si="10"/>
        <v>0</v>
      </c>
      <c r="AX50" s="20">
        <f t="shared" si="10"/>
        <v>0</v>
      </c>
      <c r="AY50" s="20">
        <f t="shared" si="10"/>
        <v>0</v>
      </c>
      <c r="AZ50" s="20">
        <f t="shared" si="10"/>
        <v>0</v>
      </c>
      <c r="BA50" s="17">
        <v>0.05</v>
      </c>
      <c r="BB50" s="17">
        <v>0</v>
      </c>
      <c r="BC50" s="17">
        <v>0</v>
      </c>
      <c r="BD50" s="17">
        <v>0</v>
      </c>
      <c r="BE50" s="17">
        <v>0.08</v>
      </c>
      <c r="BF50" s="17">
        <v>0.01</v>
      </c>
      <c r="BG50" s="17">
        <v>0</v>
      </c>
      <c r="BH50" s="17">
        <v>0</v>
      </c>
      <c r="BI50" s="17">
        <v>0</v>
      </c>
      <c r="BJ50" s="17">
        <v>0</v>
      </c>
      <c r="BK50" s="17">
        <v>0</v>
      </c>
      <c r="BL50" s="17">
        <v>0</v>
      </c>
      <c r="BM50" s="20">
        <f t="shared" si="13"/>
        <v>3.7899999999999308</v>
      </c>
      <c r="BN50" s="20">
        <f t="shared" si="11"/>
        <v>0</v>
      </c>
      <c r="BO50" s="20">
        <f t="shared" si="11"/>
        <v>0</v>
      </c>
      <c r="BP50" s="20">
        <f t="shared" si="11"/>
        <v>0.1399999999999999</v>
      </c>
      <c r="BQ50" s="20">
        <f t="shared" si="11"/>
        <v>5.8800000000000185</v>
      </c>
      <c r="BR50" s="20">
        <f t="shared" si="11"/>
        <v>0.62000000000001099</v>
      </c>
      <c r="BS50" s="20">
        <f t="shared" si="11"/>
        <v>0.31000000000000272</v>
      </c>
      <c r="BT50" s="20">
        <f t="shared" si="11"/>
        <v>0</v>
      </c>
      <c r="BU50" s="20">
        <f t="shared" si="11"/>
        <v>0</v>
      </c>
      <c r="BV50" s="20">
        <f t="shared" si="11"/>
        <v>0</v>
      </c>
      <c r="BW50" s="20">
        <f t="shared" si="11"/>
        <v>0</v>
      </c>
      <c r="BX50" s="20">
        <f t="shared" si="11"/>
        <v>0</v>
      </c>
      <c r="BY50" s="17">
        <f t="shared" si="3"/>
        <v>8.3999999999999559</v>
      </c>
      <c r="BZ50" s="17">
        <f t="shared" si="4"/>
        <v>0.42999999999999594</v>
      </c>
      <c r="CA50" s="17">
        <f t="shared" si="5"/>
        <v>1.9100000000000112</v>
      </c>
      <c r="CB50" s="17">
        <f t="shared" si="6"/>
        <v>10.739999999999963</v>
      </c>
    </row>
    <row r="51" spans="1:80" x14ac:dyDescent="0.25">
      <c r="A51" t="str">
        <f t="shared" si="9"/>
        <v>EEMI.BCHIMP</v>
      </c>
      <c r="B51" s="1" t="s">
        <v>89</v>
      </c>
      <c r="C51" s="1" t="s">
        <v>90</v>
      </c>
      <c r="D51" s="1" t="s">
        <v>21</v>
      </c>
      <c r="E51" s="17">
        <v>228.72999999999593</v>
      </c>
      <c r="F51" s="17">
        <v>74.360000000000582</v>
      </c>
      <c r="G51" s="17">
        <v>363.13000000000466</v>
      </c>
      <c r="H51" s="17">
        <v>450.90000000000873</v>
      </c>
      <c r="I51" s="17">
        <v>94.489999999997963</v>
      </c>
      <c r="J51" s="17">
        <v>427.61999999999534</v>
      </c>
      <c r="K51" s="17">
        <v>218.78000000000611</v>
      </c>
      <c r="L51" s="17">
        <v>130.22999999999593</v>
      </c>
      <c r="M51" s="17">
        <v>143.26000000000204</v>
      </c>
      <c r="N51" s="17">
        <v>157.5</v>
      </c>
      <c r="O51" s="17">
        <v>80.290000000000873</v>
      </c>
      <c r="P51" s="17">
        <v>211.81000000000495</v>
      </c>
      <c r="Q51" s="20">
        <v>11.440000000000055</v>
      </c>
      <c r="R51" s="20">
        <v>3.7200000000000273</v>
      </c>
      <c r="S51" s="20">
        <v>18.159999999999854</v>
      </c>
      <c r="T51" s="20">
        <v>22.550000000000182</v>
      </c>
      <c r="U51" s="20">
        <v>4.7300000000000182</v>
      </c>
      <c r="V51" s="20">
        <v>21.380000000000109</v>
      </c>
      <c r="W51" s="20">
        <v>10.940000000000055</v>
      </c>
      <c r="X51" s="20">
        <v>6.5099999999999909</v>
      </c>
      <c r="Y51" s="20">
        <v>7.1700000000000728</v>
      </c>
      <c r="Z51" s="20">
        <v>7.8700000000001182</v>
      </c>
      <c r="AA51" s="20">
        <v>4.0099999999999909</v>
      </c>
      <c r="AB51" s="20">
        <v>10.589999999999918</v>
      </c>
      <c r="AC51" s="17">
        <v>49.709999999999127</v>
      </c>
      <c r="AD51" s="17">
        <v>15.980000000000018</v>
      </c>
      <c r="AE51" s="17">
        <v>77.299999999999272</v>
      </c>
      <c r="AF51" s="17">
        <v>94.919999999998254</v>
      </c>
      <c r="AG51" s="17">
        <v>19.679999999999836</v>
      </c>
      <c r="AH51" s="17">
        <v>88.06000000000131</v>
      </c>
      <c r="AI51" s="17">
        <v>44.559999999999491</v>
      </c>
      <c r="AJ51" s="17">
        <v>26.220000000000255</v>
      </c>
      <c r="AK51" s="17">
        <v>28.510000000000218</v>
      </c>
      <c r="AL51" s="17">
        <v>30.989999999999782</v>
      </c>
      <c r="AM51" s="17">
        <v>15.610000000000127</v>
      </c>
      <c r="AN51" s="17">
        <v>40.699999999999818</v>
      </c>
      <c r="AO51" s="20">
        <f t="shared" si="12"/>
        <v>289.87999999999511</v>
      </c>
      <c r="AP51" s="20">
        <f t="shared" si="10"/>
        <v>94.060000000000628</v>
      </c>
      <c r="AQ51" s="20">
        <f t="shared" si="10"/>
        <v>458.59000000000378</v>
      </c>
      <c r="AR51" s="20">
        <f t="shared" si="10"/>
        <v>568.37000000000717</v>
      </c>
      <c r="AS51" s="20">
        <f t="shared" si="10"/>
        <v>118.89999999999782</v>
      </c>
      <c r="AT51" s="20">
        <f t="shared" si="10"/>
        <v>537.05999999999676</v>
      </c>
      <c r="AU51" s="20">
        <f t="shared" si="10"/>
        <v>274.28000000000566</v>
      </c>
      <c r="AV51" s="20">
        <f t="shared" si="10"/>
        <v>162.95999999999617</v>
      </c>
      <c r="AW51" s="20">
        <f t="shared" si="10"/>
        <v>178.94000000000233</v>
      </c>
      <c r="AX51" s="20">
        <f t="shared" si="10"/>
        <v>196.3599999999999</v>
      </c>
      <c r="AY51" s="20">
        <f t="shared" si="10"/>
        <v>99.910000000000991</v>
      </c>
      <c r="AZ51" s="20">
        <f t="shared" si="10"/>
        <v>263.10000000000468</v>
      </c>
      <c r="BA51" s="17">
        <v>3.8</v>
      </c>
      <c r="BB51" s="17">
        <v>1.23</v>
      </c>
      <c r="BC51" s="17">
        <v>6.03</v>
      </c>
      <c r="BD51" s="17">
        <v>7.49</v>
      </c>
      <c r="BE51" s="17">
        <v>1.57</v>
      </c>
      <c r="BF51" s="17">
        <v>7.1</v>
      </c>
      <c r="BG51" s="17">
        <v>3.63</v>
      </c>
      <c r="BH51" s="17">
        <v>2.16</v>
      </c>
      <c r="BI51" s="17">
        <v>2.38</v>
      </c>
      <c r="BJ51" s="17">
        <v>2.61</v>
      </c>
      <c r="BK51" s="17">
        <v>1.33</v>
      </c>
      <c r="BL51" s="17">
        <v>3.52</v>
      </c>
      <c r="BM51" s="20">
        <f t="shared" si="13"/>
        <v>293.67999999999512</v>
      </c>
      <c r="BN51" s="20">
        <f t="shared" si="11"/>
        <v>95.290000000000632</v>
      </c>
      <c r="BO51" s="20">
        <f t="shared" si="11"/>
        <v>464.62000000000376</v>
      </c>
      <c r="BP51" s="20">
        <f t="shared" si="11"/>
        <v>575.86000000000718</v>
      </c>
      <c r="BQ51" s="20">
        <f t="shared" si="11"/>
        <v>120.46999999999781</v>
      </c>
      <c r="BR51" s="20">
        <f t="shared" si="11"/>
        <v>544.15999999999678</v>
      </c>
      <c r="BS51" s="20">
        <f t="shared" si="11"/>
        <v>277.91000000000565</v>
      </c>
      <c r="BT51" s="20">
        <f t="shared" si="11"/>
        <v>165.11999999999617</v>
      </c>
      <c r="BU51" s="20">
        <f t="shared" si="11"/>
        <v>181.32000000000232</v>
      </c>
      <c r="BV51" s="20">
        <f t="shared" si="11"/>
        <v>198.96999999999991</v>
      </c>
      <c r="BW51" s="20">
        <f t="shared" si="11"/>
        <v>101.24000000000099</v>
      </c>
      <c r="BX51" s="20">
        <f t="shared" si="11"/>
        <v>266.62000000000467</v>
      </c>
      <c r="BY51" s="17">
        <f t="shared" si="3"/>
        <v>2581.1000000000131</v>
      </c>
      <c r="BZ51" s="17">
        <f t="shared" si="4"/>
        <v>129.07000000000039</v>
      </c>
      <c r="CA51" s="17">
        <f t="shared" si="5"/>
        <v>575.08999999999753</v>
      </c>
      <c r="CB51" s="17">
        <f t="shared" si="6"/>
        <v>3285.2600000000111</v>
      </c>
    </row>
    <row r="52" spans="1:80" x14ac:dyDescent="0.25">
      <c r="A52" t="str">
        <f t="shared" si="9"/>
        <v>ENCR.BCHEXP</v>
      </c>
      <c r="B52" s="1" t="s">
        <v>86</v>
      </c>
      <c r="C52" s="1" t="s">
        <v>94</v>
      </c>
      <c r="D52" s="1" t="s">
        <v>28</v>
      </c>
      <c r="E52" s="17">
        <v>0</v>
      </c>
      <c r="F52" s="17">
        <v>0</v>
      </c>
      <c r="G52" s="17">
        <v>0</v>
      </c>
      <c r="H52" s="17">
        <v>0</v>
      </c>
      <c r="I52" s="17">
        <v>0</v>
      </c>
      <c r="J52" s="17">
        <v>0</v>
      </c>
      <c r="K52" s="17">
        <v>0</v>
      </c>
      <c r="L52" s="17">
        <v>0</v>
      </c>
      <c r="M52" s="17">
        <v>0</v>
      </c>
      <c r="N52" s="17">
        <v>0</v>
      </c>
      <c r="O52" s="17">
        <v>0</v>
      </c>
      <c r="P52" s="17">
        <v>0</v>
      </c>
      <c r="Q52" s="20">
        <v>0</v>
      </c>
      <c r="R52" s="20">
        <v>0</v>
      </c>
      <c r="S52" s="20">
        <v>0</v>
      </c>
      <c r="T52" s="20">
        <v>0</v>
      </c>
      <c r="U52" s="20">
        <v>0</v>
      </c>
      <c r="V52" s="20">
        <v>0</v>
      </c>
      <c r="W52" s="20">
        <v>0</v>
      </c>
      <c r="X52" s="20">
        <v>0</v>
      </c>
      <c r="Y52" s="20">
        <v>0</v>
      </c>
      <c r="Z52" s="20">
        <v>0</v>
      </c>
      <c r="AA52" s="20">
        <v>0</v>
      </c>
      <c r="AB52" s="20">
        <v>0</v>
      </c>
      <c r="AC52" s="17">
        <v>0</v>
      </c>
      <c r="AD52" s="17">
        <v>0</v>
      </c>
      <c r="AE52" s="17">
        <v>0</v>
      </c>
      <c r="AF52" s="17">
        <v>0</v>
      </c>
      <c r="AG52" s="17">
        <v>0</v>
      </c>
      <c r="AH52" s="17">
        <v>0</v>
      </c>
      <c r="AI52" s="17">
        <v>0</v>
      </c>
      <c r="AJ52" s="17">
        <v>0</v>
      </c>
      <c r="AK52" s="17">
        <v>0</v>
      </c>
      <c r="AL52" s="17">
        <v>0</v>
      </c>
      <c r="AM52" s="17">
        <v>0</v>
      </c>
      <c r="AN52" s="17">
        <v>0</v>
      </c>
      <c r="AO52" s="20">
        <f t="shared" si="12"/>
        <v>0</v>
      </c>
      <c r="AP52" s="20">
        <f t="shared" si="10"/>
        <v>0</v>
      </c>
      <c r="AQ52" s="20">
        <f t="shared" si="10"/>
        <v>0</v>
      </c>
      <c r="AR52" s="20">
        <f t="shared" si="10"/>
        <v>0</v>
      </c>
      <c r="AS52" s="20">
        <f t="shared" si="10"/>
        <v>0</v>
      </c>
      <c r="AT52" s="20">
        <f t="shared" si="10"/>
        <v>0</v>
      </c>
      <c r="AU52" s="20">
        <f t="shared" si="10"/>
        <v>0</v>
      </c>
      <c r="AV52" s="20">
        <f t="shared" si="10"/>
        <v>0</v>
      </c>
      <c r="AW52" s="20">
        <f t="shared" si="10"/>
        <v>0</v>
      </c>
      <c r="AX52" s="20">
        <f t="shared" si="10"/>
        <v>0</v>
      </c>
      <c r="AY52" s="20">
        <f t="shared" si="10"/>
        <v>0</v>
      </c>
      <c r="AZ52" s="20">
        <f t="shared" si="10"/>
        <v>0</v>
      </c>
      <c r="BA52" s="17">
        <v>0</v>
      </c>
      <c r="BB52" s="17">
        <v>0</v>
      </c>
      <c r="BC52" s="17">
        <v>0</v>
      </c>
      <c r="BD52" s="17">
        <v>0</v>
      </c>
      <c r="BE52" s="17">
        <v>0</v>
      </c>
      <c r="BF52" s="17">
        <v>0</v>
      </c>
      <c r="BG52" s="17">
        <v>0</v>
      </c>
      <c r="BH52" s="17">
        <v>0</v>
      </c>
      <c r="BI52" s="17">
        <v>0</v>
      </c>
      <c r="BJ52" s="17">
        <v>0</v>
      </c>
      <c r="BK52" s="17">
        <v>0</v>
      </c>
      <c r="BL52" s="17">
        <v>0</v>
      </c>
      <c r="BM52" s="20">
        <f t="shared" si="13"/>
        <v>0</v>
      </c>
      <c r="BN52" s="20">
        <f t="shared" si="11"/>
        <v>0</v>
      </c>
      <c r="BO52" s="20">
        <f t="shared" si="11"/>
        <v>0</v>
      </c>
      <c r="BP52" s="20">
        <f t="shared" si="11"/>
        <v>0</v>
      </c>
      <c r="BQ52" s="20">
        <f t="shared" si="11"/>
        <v>0</v>
      </c>
      <c r="BR52" s="20">
        <f t="shared" si="11"/>
        <v>0</v>
      </c>
      <c r="BS52" s="20">
        <f t="shared" si="11"/>
        <v>0</v>
      </c>
      <c r="BT52" s="20">
        <f t="shared" si="11"/>
        <v>0</v>
      </c>
      <c r="BU52" s="20">
        <f t="shared" si="11"/>
        <v>0</v>
      </c>
      <c r="BV52" s="20">
        <f t="shared" si="11"/>
        <v>0</v>
      </c>
      <c r="BW52" s="20">
        <f t="shared" si="11"/>
        <v>0</v>
      </c>
      <c r="BX52" s="20">
        <f t="shared" si="11"/>
        <v>0</v>
      </c>
      <c r="BY52" s="17">
        <f t="shared" si="3"/>
        <v>0</v>
      </c>
      <c r="BZ52" s="17">
        <f t="shared" si="4"/>
        <v>0</v>
      </c>
      <c r="CA52" s="17">
        <f t="shared" si="5"/>
        <v>0</v>
      </c>
      <c r="CB52" s="17">
        <f t="shared" si="6"/>
        <v>0</v>
      </c>
    </row>
    <row r="53" spans="1:80" x14ac:dyDescent="0.25">
      <c r="A53" t="str">
        <f t="shared" si="9"/>
        <v>EPDA.ENC1</v>
      </c>
      <c r="B53" s="1" t="s">
        <v>219</v>
      </c>
      <c r="C53" s="1" t="s">
        <v>96</v>
      </c>
      <c r="D53" s="1" t="s">
        <v>96</v>
      </c>
      <c r="E53" s="17">
        <v>-263.93000000000029</v>
      </c>
      <c r="F53" s="17">
        <v>-9.1000000000001364</v>
      </c>
      <c r="G53" s="17">
        <v>-265.81999999999971</v>
      </c>
      <c r="H53" s="17">
        <v>-946.19999999999709</v>
      </c>
      <c r="I53" s="17">
        <v>-818.38000000000466</v>
      </c>
      <c r="J53" s="17">
        <v>-484.32000000000698</v>
      </c>
      <c r="K53" s="17">
        <v>-167.63999999999942</v>
      </c>
      <c r="L53" s="17">
        <v>-212.60000000000218</v>
      </c>
      <c r="M53" s="17">
        <v>-440.82000000000698</v>
      </c>
      <c r="N53" s="17">
        <v>-141.2400000000016</v>
      </c>
      <c r="O53" s="17">
        <v>-38.429999999999382</v>
      </c>
      <c r="P53" s="17">
        <v>-161.02000000000044</v>
      </c>
      <c r="Q53" s="20">
        <v>-13.199999999999989</v>
      </c>
      <c r="R53" s="20">
        <v>-0.46000000000000041</v>
      </c>
      <c r="S53" s="20">
        <v>-13.289999999999992</v>
      </c>
      <c r="T53" s="20">
        <v>-47.31</v>
      </c>
      <c r="U53" s="20">
        <v>-40.92</v>
      </c>
      <c r="V53" s="20">
        <v>-24.220000000000006</v>
      </c>
      <c r="W53" s="20">
        <v>-8.389999999999997</v>
      </c>
      <c r="X53" s="20">
        <v>-10.629999999999999</v>
      </c>
      <c r="Y53" s="20">
        <v>-22.040000000000006</v>
      </c>
      <c r="Z53" s="20">
        <v>-7.0600000000000023</v>
      </c>
      <c r="AA53" s="20">
        <v>-1.9200000000000017</v>
      </c>
      <c r="AB53" s="20">
        <v>-8.0499999999999829</v>
      </c>
      <c r="AC53" s="17">
        <v>-57.349999999999966</v>
      </c>
      <c r="AD53" s="17">
        <v>-1.9600000000000009</v>
      </c>
      <c r="AE53" s="17">
        <v>-56.580000000000041</v>
      </c>
      <c r="AF53" s="17">
        <v>-199.20000000000005</v>
      </c>
      <c r="AG53" s="17">
        <v>-170.44</v>
      </c>
      <c r="AH53" s="17">
        <v>-99.739999999999981</v>
      </c>
      <c r="AI53" s="17">
        <v>-34.14</v>
      </c>
      <c r="AJ53" s="17">
        <v>-42.8</v>
      </c>
      <c r="AK53" s="17">
        <v>-87.720000000000027</v>
      </c>
      <c r="AL53" s="17">
        <v>-27.789999999999964</v>
      </c>
      <c r="AM53" s="17">
        <v>-7.4699999999999989</v>
      </c>
      <c r="AN53" s="17">
        <v>-30.939999999999941</v>
      </c>
      <c r="AO53" s="20">
        <f t="shared" si="12"/>
        <v>-334.48000000000025</v>
      </c>
      <c r="AP53" s="20">
        <f t="shared" si="10"/>
        <v>-11.520000000000138</v>
      </c>
      <c r="AQ53" s="20">
        <f t="shared" si="10"/>
        <v>-335.68999999999971</v>
      </c>
      <c r="AR53" s="20">
        <f t="shared" si="10"/>
        <v>-1192.7099999999971</v>
      </c>
      <c r="AS53" s="20">
        <f t="shared" si="10"/>
        <v>-1029.7400000000046</v>
      </c>
      <c r="AT53" s="20">
        <f t="shared" si="10"/>
        <v>-608.28000000000702</v>
      </c>
      <c r="AU53" s="20">
        <f t="shared" si="10"/>
        <v>-210.16999999999939</v>
      </c>
      <c r="AV53" s="20">
        <f t="shared" si="10"/>
        <v>-266.03000000000219</v>
      </c>
      <c r="AW53" s="20">
        <f t="shared" si="10"/>
        <v>-550.58000000000698</v>
      </c>
      <c r="AX53" s="20">
        <f t="shared" si="10"/>
        <v>-176.09000000000157</v>
      </c>
      <c r="AY53" s="20">
        <f t="shared" si="10"/>
        <v>-47.819999999999382</v>
      </c>
      <c r="AZ53" s="20">
        <f t="shared" si="10"/>
        <v>-200.01000000000036</v>
      </c>
      <c r="BA53" s="17">
        <v>-4.38</v>
      </c>
      <c r="BB53" s="17">
        <v>-0.15</v>
      </c>
      <c r="BC53" s="17">
        <v>-4.41</v>
      </c>
      <c r="BD53" s="17">
        <v>-15.71</v>
      </c>
      <c r="BE53" s="17">
        <v>-13.59</v>
      </c>
      <c r="BF53" s="17">
        <v>-8.0399999999999991</v>
      </c>
      <c r="BG53" s="17">
        <v>-2.78</v>
      </c>
      <c r="BH53" s="17">
        <v>-3.53</v>
      </c>
      <c r="BI53" s="17">
        <v>-7.32</v>
      </c>
      <c r="BJ53" s="17">
        <v>-2.34</v>
      </c>
      <c r="BK53" s="17">
        <v>-0.64</v>
      </c>
      <c r="BL53" s="17">
        <v>-2.67</v>
      </c>
      <c r="BM53" s="20">
        <f t="shared" si="13"/>
        <v>-338.86000000000024</v>
      </c>
      <c r="BN53" s="20">
        <f t="shared" si="11"/>
        <v>-11.670000000000138</v>
      </c>
      <c r="BO53" s="20">
        <f t="shared" si="11"/>
        <v>-340.09999999999974</v>
      </c>
      <c r="BP53" s="20">
        <f t="shared" si="11"/>
        <v>-1208.4199999999971</v>
      </c>
      <c r="BQ53" s="20">
        <f t="shared" si="11"/>
        <v>-1043.3300000000045</v>
      </c>
      <c r="BR53" s="20">
        <f t="shared" si="11"/>
        <v>-616.32000000000698</v>
      </c>
      <c r="BS53" s="20">
        <f t="shared" si="11"/>
        <v>-212.94999999999939</v>
      </c>
      <c r="BT53" s="20">
        <f t="shared" si="11"/>
        <v>-269.56000000000216</v>
      </c>
      <c r="BU53" s="20">
        <f t="shared" si="11"/>
        <v>-557.90000000000703</v>
      </c>
      <c r="BV53" s="20">
        <f t="shared" si="11"/>
        <v>-178.43000000000157</v>
      </c>
      <c r="BW53" s="20">
        <f t="shared" si="11"/>
        <v>-48.459999999999383</v>
      </c>
      <c r="BX53" s="20">
        <f t="shared" si="11"/>
        <v>-202.68000000000035</v>
      </c>
      <c r="BY53" s="17">
        <f t="shared" si="3"/>
        <v>-3949.5000000000191</v>
      </c>
      <c r="BZ53" s="17">
        <f t="shared" si="4"/>
        <v>-197.48999999999998</v>
      </c>
      <c r="CA53" s="17">
        <f t="shared" si="5"/>
        <v>-881.68999999999983</v>
      </c>
      <c r="CB53" s="17">
        <f t="shared" si="6"/>
        <v>-5028.6800000000185</v>
      </c>
    </row>
    <row r="54" spans="1:80" x14ac:dyDescent="0.25">
      <c r="A54" t="str">
        <f t="shared" si="9"/>
        <v>EPDA.ENC2</v>
      </c>
      <c r="B54" s="1" t="s">
        <v>219</v>
      </c>
      <c r="C54" s="1" t="s">
        <v>55</v>
      </c>
      <c r="D54" s="1" t="s">
        <v>55</v>
      </c>
      <c r="E54" s="17">
        <v>-1006.8800000000047</v>
      </c>
      <c r="F54" s="17">
        <v>-61.820000000000618</v>
      </c>
      <c r="G54" s="17">
        <v>-1254.2699999999895</v>
      </c>
      <c r="H54" s="17">
        <v>-3887.6500000000233</v>
      </c>
      <c r="I54" s="17">
        <v>-3471.4900000000198</v>
      </c>
      <c r="J54" s="17">
        <v>-2081.1900000000023</v>
      </c>
      <c r="K54" s="17">
        <v>-511.80000000000291</v>
      </c>
      <c r="L54" s="17">
        <v>-358.84999999999854</v>
      </c>
      <c r="M54" s="17">
        <v>-1546.7299999999959</v>
      </c>
      <c r="N54" s="17">
        <v>-548.82999999999447</v>
      </c>
      <c r="O54" s="17">
        <v>-323.34000000000015</v>
      </c>
      <c r="P54" s="17">
        <v>-745.40000000000146</v>
      </c>
      <c r="Q54" s="20">
        <v>-50.34</v>
      </c>
      <c r="R54" s="20">
        <v>-3.1000000000000014</v>
      </c>
      <c r="S54" s="20">
        <v>-62.70999999999998</v>
      </c>
      <c r="T54" s="20">
        <v>-194.39</v>
      </c>
      <c r="U54" s="20">
        <v>-173.57999999999998</v>
      </c>
      <c r="V54" s="20">
        <v>-104.06</v>
      </c>
      <c r="W54" s="20">
        <v>-25.59</v>
      </c>
      <c r="X54" s="20">
        <v>-17.940000000000001</v>
      </c>
      <c r="Y54" s="20">
        <v>-77.329999999999984</v>
      </c>
      <c r="Z54" s="20">
        <v>-27.449999999999989</v>
      </c>
      <c r="AA54" s="20">
        <v>-16.169999999999987</v>
      </c>
      <c r="AB54" s="20">
        <v>-37.269999999999982</v>
      </c>
      <c r="AC54" s="17">
        <v>-218.79999999999995</v>
      </c>
      <c r="AD54" s="17">
        <v>-13.290000000000006</v>
      </c>
      <c r="AE54" s="17">
        <v>-266.98</v>
      </c>
      <c r="AF54" s="17">
        <v>-818.46</v>
      </c>
      <c r="AG54" s="17">
        <v>-723</v>
      </c>
      <c r="AH54" s="17">
        <v>-428.58</v>
      </c>
      <c r="AI54" s="17">
        <v>-104.23</v>
      </c>
      <c r="AJ54" s="17">
        <v>-72.25</v>
      </c>
      <c r="AK54" s="17">
        <v>-307.8</v>
      </c>
      <c r="AL54" s="17">
        <v>-107.97000000000003</v>
      </c>
      <c r="AM54" s="17">
        <v>-62.850000000000023</v>
      </c>
      <c r="AN54" s="17">
        <v>-143.22000000000003</v>
      </c>
      <c r="AO54" s="20">
        <f t="shared" si="12"/>
        <v>-1276.0200000000045</v>
      </c>
      <c r="AP54" s="20">
        <f t="shared" si="10"/>
        <v>-78.210000000000619</v>
      </c>
      <c r="AQ54" s="20">
        <f t="shared" si="10"/>
        <v>-1583.9599999999896</v>
      </c>
      <c r="AR54" s="20">
        <f t="shared" si="10"/>
        <v>-4900.5000000000236</v>
      </c>
      <c r="AS54" s="20">
        <f t="shared" si="10"/>
        <v>-4368.0700000000197</v>
      </c>
      <c r="AT54" s="20">
        <f t="shared" si="10"/>
        <v>-2613.8300000000022</v>
      </c>
      <c r="AU54" s="20">
        <f t="shared" si="10"/>
        <v>-641.62000000000296</v>
      </c>
      <c r="AV54" s="20">
        <f t="shared" si="10"/>
        <v>-449.03999999999854</v>
      </c>
      <c r="AW54" s="20">
        <f t="shared" si="10"/>
        <v>-1931.8599999999958</v>
      </c>
      <c r="AX54" s="20">
        <f t="shared" si="10"/>
        <v>-684.24999999999454</v>
      </c>
      <c r="AY54" s="20">
        <f t="shared" si="10"/>
        <v>-402.36000000000013</v>
      </c>
      <c r="AZ54" s="20">
        <f t="shared" si="10"/>
        <v>-925.89000000000146</v>
      </c>
      <c r="BA54" s="17">
        <v>-16.72</v>
      </c>
      <c r="BB54" s="17">
        <v>-1.03</v>
      </c>
      <c r="BC54" s="17">
        <v>-20.82</v>
      </c>
      <c r="BD54" s="17">
        <v>-64.55</v>
      </c>
      <c r="BE54" s="17">
        <v>-57.64</v>
      </c>
      <c r="BF54" s="17">
        <v>-34.549999999999997</v>
      </c>
      <c r="BG54" s="17">
        <v>-8.5</v>
      </c>
      <c r="BH54" s="17">
        <v>-5.96</v>
      </c>
      <c r="BI54" s="17">
        <v>-25.68</v>
      </c>
      <c r="BJ54" s="17">
        <v>-9.11</v>
      </c>
      <c r="BK54" s="17">
        <v>-5.37</v>
      </c>
      <c r="BL54" s="17">
        <v>-12.38</v>
      </c>
      <c r="BM54" s="20">
        <f t="shared" si="13"/>
        <v>-1292.7400000000046</v>
      </c>
      <c r="BN54" s="20">
        <f t="shared" si="11"/>
        <v>-79.24000000000062</v>
      </c>
      <c r="BO54" s="20">
        <f t="shared" si="11"/>
        <v>-1604.7799999999895</v>
      </c>
      <c r="BP54" s="20">
        <f t="shared" si="11"/>
        <v>-4965.0500000000238</v>
      </c>
      <c r="BQ54" s="20">
        <f t="shared" si="11"/>
        <v>-4425.71000000002</v>
      </c>
      <c r="BR54" s="20">
        <f t="shared" si="11"/>
        <v>-2648.3800000000024</v>
      </c>
      <c r="BS54" s="20">
        <f t="shared" si="11"/>
        <v>-650.12000000000296</v>
      </c>
      <c r="BT54" s="20">
        <f t="shared" si="11"/>
        <v>-454.99999999999852</v>
      </c>
      <c r="BU54" s="20">
        <f t="shared" si="11"/>
        <v>-1957.5399999999959</v>
      </c>
      <c r="BV54" s="20">
        <f t="shared" si="11"/>
        <v>-693.35999999999456</v>
      </c>
      <c r="BW54" s="20">
        <f t="shared" si="11"/>
        <v>-407.73000000000013</v>
      </c>
      <c r="BX54" s="20">
        <f t="shared" si="11"/>
        <v>-938.27000000000146</v>
      </c>
      <c r="BY54" s="17">
        <f t="shared" si="3"/>
        <v>-15798.250000000033</v>
      </c>
      <c r="BZ54" s="17">
        <f t="shared" si="4"/>
        <v>-789.93</v>
      </c>
      <c r="CA54" s="17">
        <f t="shared" si="5"/>
        <v>-3529.7400000000007</v>
      </c>
      <c r="CB54" s="17">
        <f t="shared" si="6"/>
        <v>-20117.920000000031</v>
      </c>
    </row>
    <row r="55" spans="1:80" x14ac:dyDescent="0.25">
      <c r="A55" t="str">
        <f t="shared" si="9"/>
        <v>EPDA.ENC3</v>
      </c>
      <c r="B55" s="1" t="s">
        <v>219</v>
      </c>
      <c r="C55" s="1" t="s">
        <v>97</v>
      </c>
      <c r="D55" s="1" t="s">
        <v>97</v>
      </c>
      <c r="E55" s="17">
        <v>-350.16000000000349</v>
      </c>
      <c r="F55" s="17">
        <v>-77.579999999999927</v>
      </c>
      <c r="G55" s="17">
        <v>-462.75999999999476</v>
      </c>
      <c r="H55" s="17">
        <v>-1635.9799999999814</v>
      </c>
      <c r="I55" s="17">
        <v>-1411.0500000000175</v>
      </c>
      <c r="J55" s="17">
        <v>-582.50999999999476</v>
      </c>
      <c r="K55" s="17">
        <v>-264.49000000000524</v>
      </c>
      <c r="L55" s="17">
        <v>-286.5</v>
      </c>
      <c r="M55" s="17">
        <v>-597.66000000000349</v>
      </c>
      <c r="N55" s="17">
        <v>-289.15999999999622</v>
      </c>
      <c r="O55" s="17">
        <v>-71.75</v>
      </c>
      <c r="P55" s="17">
        <v>-258.86999999999534</v>
      </c>
      <c r="Q55" s="20">
        <v>-17.509999999999991</v>
      </c>
      <c r="R55" s="20">
        <v>-3.879999999999999</v>
      </c>
      <c r="S55" s="20">
        <v>-23.139999999999986</v>
      </c>
      <c r="T55" s="20">
        <v>-81.8</v>
      </c>
      <c r="U55" s="20">
        <v>-70.55</v>
      </c>
      <c r="V55" s="20">
        <v>-29.120000000000005</v>
      </c>
      <c r="W55" s="20">
        <v>-13.230000000000004</v>
      </c>
      <c r="X55" s="20">
        <v>-14.319999999999993</v>
      </c>
      <c r="Y55" s="20">
        <v>-29.879999999999995</v>
      </c>
      <c r="Z55" s="20">
        <v>-14.449999999999989</v>
      </c>
      <c r="AA55" s="20">
        <v>-3.5899999999999892</v>
      </c>
      <c r="AB55" s="20">
        <v>-12.939999999999998</v>
      </c>
      <c r="AC55" s="17">
        <v>-76.089999999999918</v>
      </c>
      <c r="AD55" s="17">
        <v>-16.670000000000016</v>
      </c>
      <c r="AE55" s="17">
        <v>-98.5</v>
      </c>
      <c r="AF55" s="17">
        <v>-344.41999999999996</v>
      </c>
      <c r="AG55" s="17">
        <v>-293.88000000000005</v>
      </c>
      <c r="AH55" s="17">
        <v>-119.95999999999998</v>
      </c>
      <c r="AI55" s="17">
        <v>-53.870000000000061</v>
      </c>
      <c r="AJ55" s="17">
        <v>-57.680000000000064</v>
      </c>
      <c r="AK55" s="17">
        <v>-118.92999999999984</v>
      </c>
      <c r="AL55" s="17">
        <v>-56.889999999999873</v>
      </c>
      <c r="AM55" s="17">
        <v>-13.949999999999989</v>
      </c>
      <c r="AN55" s="17">
        <v>-49.740000000000009</v>
      </c>
      <c r="AO55" s="20">
        <f t="shared" si="12"/>
        <v>-443.7600000000034</v>
      </c>
      <c r="AP55" s="20">
        <f t="shared" si="10"/>
        <v>-98.129999999999939</v>
      </c>
      <c r="AQ55" s="20">
        <f t="shared" si="10"/>
        <v>-584.39999999999475</v>
      </c>
      <c r="AR55" s="20">
        <f t="shared" si="10"/>
        <v>-2062.1999999999812</v>
      </c>
      <c r="AS55" s="20">
        <f t="shared" si="10"/>
        <v>-1775.4800000000175</v>
      </c>
      <c r="AT55" s="20">
        <f t="shared" si="10"/>
        <v>-731.58999999999469</v>
      </c>
      <c r="AU55" s="20">
        <f t="shared" si="10"/>
        <v>-331.59000000000532</v>
      </c>
      <c r="AV55" s="20">
        <f t="shared" si="10"/>
        <v>-358.50000000000006</v>
      </c>
      <c r="AW55" s="20">
        <f t="shared" si="10"/>
        <v>-746.47000000000332</v>
      </c>
      <c r="AX55" s="20">
        <f t="shared" si="10"/>
        <v>-360.49999999999608</v>
      </c>
      <c r="AY55" s="20">
        <f t="shared" si="10"/>
        <v>-89.289999999999978</v>
      </c>
      <c r="AZ55" s="20">
        <f t="shared" si="10"/>
        <v>-321.54999999999535</v>
      </c>
      <c r="BA55" s="17">
        <v>-5.81</v>
      </c>
      <c r="BB55" s="17">
        <v>-1.29</v>
      </c>
      <c r="BC55" s="17">
        <v>-7.68</v>
      </c>
      <c r="BD55" s="17">
        <v>-27.16</v>
      </c>
      <c r="BE55" s="17">
        <v>-23.43</v>
      </c>
      <c r="BF55" s="17">
        <v>-9.67</v>
      </c>
      <c r="BG55" s="17">
        <v>-4.3899999999999997</v>
      </c>
      <c r="BH55" s="17">
        <v>-4.76</v>
      </c>
      <c r="BI55" s="17">
        <v>-9.92</v>
      </c>
      <c r="BJ55" s="17">
        <v>-4.8</v>
      </c>
      <c r="BK55" s="17">
        <v>-1.19</v>
      </c>
      <c r="BL55" s="17">
        <v>-4.3</v>
      </c>
      <c r="BM55" s="20">
        <f t="shared" si="13"/>
        <v>-449.5700000000034</v>
      </c>
      <c r="BN55" s="20">
        <f t="shared" si="11"/>
        <v>-99.419999999999945</v>
      </c>
      <c r="BO55" s="20">
        <f t="shared" si="11"/>
        <v>-592.0799999999947</v>
      </c>
      <c r="BP55" s="20">
        <f t="shared" si="11"/>
        <v>-2089.359999999981</v>
      </c>
      <c r="BQ55" s="20">
        <f t="shared" si="11"/>
        <v>-1798.9100000000176</v>
      </c>
      <c r="BR55" s="20">
        <f t="shared" si="11"/>
        <v>-741.25999999999465</v>
      </c>
      <c r="BS55" s="20">
        <f t="shared" si="11"/>
        <v>-335.9800000000053</v>
      </c>
      <c r="BT55" s="20">
        <f t="shared" si="11"/>
        <v>-363.26000000000005</v>
      </c>
      <c r="BU55" s="20">
        <f t="shared" si="11"/>
        <v>-756.39000000000328</v>
      </c>
      <c r="BV55" s="20">
        <f t="shared" si="11"/>
        <v>-365.29999999999609</v>
      </c>
      <c r="BW55" s="20">
        <f t="shared" si="11"/>
        <v>-90.479999999999976</v>
      </c>
      <c r="BX55" s="20">
        <f t="shared" si="11"/>
        <v>-325.84999999999536</v>
      </c>
      <c r="BY55" s="17">
        <f t="shared" si="3"/>
        <v>-6288.4699999999921</v>
      </c>
      <c r="BZ55" s="17">
        <f t="shared" si="4"/>
        <v>-314.40999999999991</v>
      </c>
      <c r="CA55" s="17">
        <f t="shared" si="5"/>
        <v>-1404.9800000000002</v>
      </c>
      <c r="CB55" s="17">
        <f t="shared" si="6"/>
        <v>-8007.8599999999897</v>
      </c>
    </row>
    <row r="56" spans="1:80" x14ac:dyDescent="0.25">
      <c r="A56" t="str">
        <f t="shared" si="9"/>
        <v>TCES.BCHIMP</v>
      </c>
      <c r="B56" s="1" t="s">
        <v>98</v>
      </c>
      <c r="C56" s="1" t="s">
        <v>836</v>
      </c>
      <c r="D56" s="1" t="s">
        <v>21</v>
      </c>
      <c r="E56" s="17">
        <v>258.63999999999942</v>
      </c>
      <c r="F56" s="17">
        <v>30.640000000000327</v>
      </c>
      <c r="G56" s="17">
        <v>596.61000000000058</v>
      </c>
      <c r="H56" s="17">
        <v>738.05999999999767</v>
      </c>
      <c r="I56" s="17">
        <v>70.670000000000073</v>
      </c>
      <c r="J56" s="17">
        <v>491.65999999998894</v>
      </c>
      <c r="K56" s="17">
        <v>167.14000000000669</v>
      </c>
      <c r="L56" s="17">
        <v>91.989999999997963</v>
      </c>
      <c r="M56" s="17">
        <v>112.11999999999898</v>
      </c>
      <c r="N56" s="17">
        <v>71.440000000000509</v>
      </c>
      <c r="O56" s="17">
        <v>16.450000000000728</v>
      </c>
      <c r="P56" s="17">
        <v>121.30999999999767</v>
      </c>
      <c r="Q56" s="20">
        <v>12.929999999999836</v>
      </c>
      <c r="R56" s="20">
        <v>1.5400000000000205</v>
      </c>
      <c r="S56" s="20">
        <v>29.829999999999927</v>
      </c>
      <c r="T56" s="20">
        <v>36.900000000000546</v>
      </c>
      <c r="U56" s="20">
        <v>3.5299999999999727</v>
      </c>
      <c r="V56" s="20">
        <v>24.579999999999927</v>
      </c>
      <c r="W56" s="20">
        <v>8.3499999999999091</v>
      </c>
      <c r="X56" s="20">
        <v>4.6000000000000227</v>
      </c>
      <c r="Y56" s="20">
        <v>5.6099999999999</v>
      </c>
      <c r="Z56" s="20">
        <v>3.57000000000005</v>
      </c>
      <c r="AA56" s="20">
        <v>0.81999999999999318</v>
      </c>
      <c r="AB56" s="20">
        <v>6.07000000000005</v>
      </c>
      <c r="AC56" s="17">
        <v>56.209999999999127</v>
      </c>
      <c r="AD56" s="17">
        <v>6.5900000000001455</v>
      </c>
      <c r="AE56" s="17">
        <v>127</v>
      </c>
      <c r="AF56" s="17">
        <v>155.38000000000102</v>
      </c>
      <c r="AG56" s="17">
        <v>14.7199999999998</v>
      </c>
      <c r="AH56" s="17">
        <v>101.25</v>
      </c>
      <c r="AI56" s="17">
        <v>34.039999999999964</v>
      </c>
      <c r="AJ56" s="17">
        <v>18.519999999999982</v>
      </c>
      <c r="AK56" s="17">
        <v>22.309999999999491</v>
      </c>
      <c r="AL56" s="17">
        <v>14.050000000000182</v>
      </c>
      <c r="AM56" s="17">
        <v>3.1999999999999886</v>
      </c>
      <c r="AN56" s="17">
        <v>23.309999999999945</v>
      </c>
      <c r="AO56" s="20">
        <f t="shared" si="12"/>
        <v>327.77999999999838</v>
      </c>
      <c r="AP56" s="20">
        <f t="shared" si="10"/>
        <v>38.770000000000493</v>
      </c>
      <c r="AQ56" s="20">
        <f t="shared" si="10"/>
        <v>753.44000000000051</v>
      </c>
      <c r="AR56" s="20">
        <f t="shared" si="10"/>
        <v>930.33999999999924</v>
      </c>
      <c r="AS56" s="20">
        <f t="shared" si="10"/>
        <v>88.919999999999845</v>
      </c>
      <c r="AT56" s="20">
        <f t="shared" si="10"/>
        <v>617.48999999998887</v>
      </c>
      <c r="AU56" s="20">
        <f t="shared" si="10"/>
        <v>209.53000000000657</v>
      </c>
      <c r="AV56" s="20">
        <f t="shared" si="10"/>
        <v>115.10999999999797</v>
      </c>
      <c r="AW56" s="20">
        <f t="shared" si="10"/>
        <v>140.03999999999837</v>
      </c>
      <c r="AX56" s="20">
        <f t="shared" si="10"/>
        <v>89.060000000000741</v>
      </c>
      <c r="AY56" s="20">
        <f t="shared" si="10"/>
        <v>20.470000000000709</v>
      </c>
      <c r="AZ56" s="20">
        <f t="shared" si="10"/>
        <v>150.68999999999767</v>
      </c>
      <c r="BA56" s="17">
        <v>4.29</v>
      </c>
      <c r="BB56" s="17">
        <v>0.51</v>
      </c>
      <c r="BC56" s="17">
        <v>9.91</v>
      </c>
      <c r="BD56" s="17">
        <v>12.25</v>
      </c>
      <c r="BE56" s="17">
        <v>1.17</v>
      </c>
      <c r="BF56" s="17">
        <v>8.16</v>
      </c>
      <c r="BG56" s="17">
        <v>2.77</v>
      </c>
      <c r="BH56" s="17">
        <v>1.53</v>
      </c>
      <c r="BI56" s="17">
        <v>1.86</v>
      </c>
      <c r="BJ56" s="17">
        <v>1.19</v>
      </c>
      <c r="BK56" s="17">
        <v>0.27</v>
      </c>
      <c r="BL56" s="17">
        <v>2.0099999999999998</v>
      </c>
      <c r="BM56" s="20">
        <f t="shared" si="13"/>
        <v>332.0699999999984</v>
      </c>
      <c r="BN56" s="20">
        <f t="shared" si="11"/>
        <v>39.280000000000491</v>
      </c>
      <c r="BO56" s="20">
        <f t="shared" si="11"/>
        <v>763.35000000000048</v>
      </c>
      <c r="BP56" s="20">
        <f t="shared" si="11"/>
        <v>942.58999999999924</v>
      </c>
      <c r="BQ56" s="20">
        <f t="shared" si="11"/>
        <v>90.089999999999847</v>
      </c>
      <c r="BR56" s="20">
        <f t="shared" si="11"/>
        <v>625.64999999998884</v>
      </c>
      <c r="BS56" s="20">
        <f t="shared" si="11"/>
        <v>212.30000000000658</v>
      </c>
      <c r="BT56" s="20">
        <f t="shared" si="11"/>
        <v>116.63999999999797</v>
      </c>
      <c r="BU56" s="20">
        <f t="shared" si="11"/>
        <v>141.89999999999839</v>
      </c>
      <c r="BV56" s="20">
        <f t="shared" si="11"/>
        <v>90.250000000000739</v>
      </c>
      <c r="BW56" s="20">
        <f t="shared" si="11"/>
        <v>20.740000000000709</v>
      </c>
      <c r="BX56" s="20">
        <f t="shared" si="11"/>
        <v>152.69999999999766</v>
      </c>
      <c r="BY56" s="17">
        <f t="shared" si="3"/>
        <v>2766.7299999999896</v>
      </c>
      <c r="BZ56" s="17">
        <f t="shared" si="4"/>
        <v>138.33000000000015</v>
      </c>
      <c r="CA56" s="17">
        <f t="shared" si="5"/>
        <v>622.49999999999955</v>
      </c>
      <c r="CB56" s="17">
        <f t="shared" si="6"/>
        <v>3527.559999999989</v>
      </c>
    </row>
    <row r="57" spans="1:80" x14ac:dyDescent="0.25">
      <c r="A57" t="str">
        <f t="shared" si="9"/>
        <v>TCES.BCHEXP</v>
      </c>
      <c r="B57" s="1" t="s">
        <v>98</v>
      </c>
      <c r="C57" s="1" t="s">
        <v>837</v>
      </c>
      <c r="D57" s="1" t="s">
        <v>28</v>
      </c>
      <c r="E57" s="17">
        <v>0</v>
      </c>
      <c r="F57" s="17">
        <v>0</v>
      </c>
      <c r="G57" s="17">
        <v>0</v>
      </c>
      <c r="H57" s="17">
        <v>0</v>
      </c>
      <c r="I57" s="17">
        <v>0</v>
      </c>
      <c r="J57" s="17">
        <v>0</v>
      </c>
      <c r="K57" s="17">
        <v>0</v>
      </c>
      <c r="L57" s="17">
        <v>0</v>
      </c>
      <c r="M57" s="17">
        <v>0</v>
      </c>
      <c r="N57" s="17">
        <v>0</v>
      </c>
      <c r="O57" s="17">
        <v>0</v>
      </c>
      <c r="P57" s="17">
        <v>0</v>
      </c>
      <c r="Q57" s="20">
        <v>0</v>
      </c>
      <c r="R57" s="20">
        <v>0</v>
      </c>
      <c r="S57" s="20">
        <v>0</v>
      </c>
      <c r="T57" s="20">
        <v>0</v>
      </c>
      <c r="U57" s="20">
        <v>0</v>
      </c>
      <c r="V57" s="20">
        <v>0</v>
      </c>
      <c r="W57" s="20">
        <v>0</v>
      </c>
      <c r="X57" s="20">
        <v>0</v>
      </c>
      <c r="Y57" s="20">
        <v>0</v>
      </c>
      <c r="Z57" s="20">
        <v>0</v>
      </c>
      <c r="AA57" s="20">
        <v>0</v>
      </c>
      <c r="AB57" s="20">
        <v>0</v>
      </c>
      <c r="AC57" s="17">
        <v>0</v>
      </c>
      <c r="AD57" s="17">
        <v>0</v>
      </c>
      <c r="AE57" s="17">
        <v>0</v>
      </c>
      <c r="AF57" s="17">
        <v>0</v>
      </c>
      <c r="AG57" s="17">
        <v>0</v>
      </c>
      <c r="AH57" s="17">
        <v>0</v>
      </c>
      <c r="AI57" s="17">
        <v>0</v>
      </c>
      <c r="AJ57" s="17">
        <v>0</v>
      </c>
      <c r="AK57" s="17">
        <v>0</v>
      </c>
      <c r="AL57" s="17">
        <v>0</v>
      </c>
      <c r="AM57" s="17">
        <v>0</v>
      </c>
      <c r="AN57" s="17">
        <v>0</v>
      </c>
      <c r="AO57" s="20">
        <f t="shared" si="12"/>
        <v>0</v>
      </c>
      <c r="AP57" s="20">
        <f t="shared" si="10"/>
        <v>0</v>
      </c>
      <c r="AQ57" s="20">
        <f t="shared" si="10"/>
        <v>0</v>
      </c>
      <c r="AR57" s="20">
        <f t="shared" si="10"/>
        <v>0</v>
      </c>
      <c r="AS57" s="20">
        <f t="shared" si="10"/>
        <v>0</v>
      </c>
      <c r="AT57" s="20">
        <f t="shared" si="10"/>
        <v>0</v>
      </c>
      <c r="AU57" s="20">
        <f t="shared" si="10"/>
        <v>0</v>
      </c>
      <c r="AV57" s="20">
        <f t="shared" si="10"/>
        <v>0</v>
      </c>
      <c r="AW57" s="20">
        <f t="shared" si="10"/>
        <v>0</v>
      </c>
      <c r="AX57" s="20">
        <f t="shared" si="10"/>
        <v>0</v>
      </c>
      <c r="AY57" s="20">
        <f t="shared" si="10"/>
        <v>0</v>
      </c>
      <c r="AZ57" s="20">
        <f t="shared" si="10"/>
        <v>0</v>
      </c>
      <c r="BA57" s="17">
        <v>0</v>
      </c>
      <c r="BB57" s="17">
        <v>0</v>
      </c>
      <c r="BC57" s="17">
        <v>0</v>
      </c>
      <c r="BD57" s="17">
        <v>0</v>
      </c>
      <c r="BE57" s="17">
        <v>0</v>
      </c>
      <c r="BF57" s="17">
        <v>0</v>
      </c>
      <c r="BG57" s="17">
        <v>0</v>
      </c>
      <c r="BH57" s="17">
        <v>0</v>
      </c>
      <c r="BI57" s="17">
        <v>0</v>
      </c>
      <c r="BJ57" s="17">
        <v>0</v>
      </c>
      <c r="BK57" s="17">
        <v>0</v>
      </c>
      <c r="BL57" s="17">
        <v>0</v>
      </c>
      <c r="BM57" s="20">
        <f t="shared" si="13"/>
        <v>0</v>
      </c>
      <c r="BN57" s="20">
        <f t="shared" si="11"/>
        <v>0</v>
      </c>
      <c r="BO57" s="20">
        <f t="shared" si="11"/>
        <v>0</v>
      </c>
      <c r="BP57" s="20">
        <f t="shared" si="11"/>
        <v>0</v>
      </c>
      <c r="BQ57" s="20">
        <f t="shared" si="11"/>
        <v>0</v>
      </c>
      <c r="BR57" s="20">
        <f t="shared" si="11"/>
        <v>0</v>
      </c>
      <c r="BS57" s="20">
        <f t="shared" si="11"/>
        <v>0</v>
      </c>
      <c r="BT57" s="20">
        <f t="shared" si="11"/>
        <v>0</v>
      </c>
      <c r="BU57" s="20">
        <f t="shared" si="11"/>
        <v>0</v>
      </c>
      <c r="BV57" s="20">
        <f t="shared" si="11"/>
        <v>0</v>
      </c>
      <c r="BW57" s="20">
        <f t="shared" si="11"/>
        <v>0</v>
      </c>
      <c r="BX57" s="20">
        <f t="shared" si="11"/>
        <v>0</v>
      </c>
      <c r="BY57" s="17">
        <f t="shared" si="3"/>
        <v>0</v>
      </c>
      <c r="BZ57" s="17">
        <f t="shared" si="4"/>
        <v>0</v>
      </c>
      <c r="CA57" s="17">
        <f t="shared" si="5"/>
        <v>0</v>
      </c>
      <c r="CB57" s="17">
        <f t="shared" si="6"/>
        <v>0</v>
      </c>
    </row>
    <row r="58" spans="1:80" x14ac:dyDescent="0.25">
      <c r="A58" t="str">
        <f t="shared" si="9"/>
        <v>PWX.FNG1</v>
      </c>
      <c r="B58" s="1" t="s">
        <v>99</v>
      </c>
      <c r="C58" s="1" t="s">
        <v>100</v>
      </c>
      <c r="D58" s="1" t="s">
        <v>100</v>
      </c>
      <c r="E58" s="17">
        <v>3497.9500000000007</v>
      </c>
      <c r="F58" s="17">
        <v>457.19000000000005</v>
      </c>
      <c r="G58" s="17">
        <v>14635.429999999993</v>
      </c>
      <c r="H58" s="17">
        <v>4497.3499999999985</v>
      </c>
      <c r="I58" s="17">
        <v>7810.8499999999985</v>
      </c>
      <c r="J58" s="17">
        <v>12927.399999999994</v>
      </c>
      <c r="K58" s="17">
        <v>5538.5900000000038</v>
      </c>
      <c r="L58" s="17">
        <v>11252.589999999997</v>
      </c>
      <c r="M58" s="17">
        <v>15206.649999999994</v>
      </c>
      <c r="N58" s="17">
        <v>7095.72</v>
      </c>
      <c r="O58" s="17">
        <v>531.7399999999999</v>
      </c>
      <c r="P58" s="17">
        <v>4739.9400000000005</v>
      </c>
      <c r="Q58" s="20">
        <v>174.89999999999998</v>
      </c>
      <c r="R58" s="20">
        <v>22.86</v>
      </c>
      <c r="S58" s="20">
        <v>731.77</v>
      </c>
      <c r="T58" s="20">
        <v>224.86000000000013</v>
      </c>
      <c r="U58" s="20">
        <v>390.53999999999996</v>
      </c>
      <c r="V58" s="20">
        <v>646.37000000000035</v>
      </c>
      <c r="W58" s="20">
        <v>276.93000000000006</v>
      </c>
      <c r="X58" s="20">
        <v>562.63000000000011</v>
      </c>
      <c r="Y58" s="20">
        <v>760.34000000000015</v>
      </c>
      <c r="Z58" s="20">
        <v>354.79</v>
      </c>
      <c r="AA58" s="20">
        <v>26.59</v>
      </c>
      <c r="AB58" s="20">
        <v>237</v>
      </c>
      <c r="AC58" s="17">
        <v>760.13000000000011</v>
      </c>
      <c r="AD58" s="17">
        <v>98.28000000000003</v>
      </c>
      <c r="AE58" s="17">
        <v>3115.3300000000017</v>
      </c>
      <c r="AF58" s="17">
        <v>946.8100000000004</v>
      </c>
      <c r="AG58" s="17">
        <v>1626.7399999999998</v>
      </c>
      <c r="AH58" s="17">
        <v>2662.1499999999996</v>
      </c>
      <c r="AI58" s="17">
        <v>1128.04</v>
      </c>
      <c r="AJ58" s="17">
        <v>2265.5399999999991</v>
      </c>
      <c r="AK58" s="17">
        <v>3026.1099999999988</v>
      </c>
      <c r="AL58" s="17">
        <v>1396</v>
      </c>
      <c r="AM58" s="17">
        <v>103.37</v>
      </c>
      <c r="AN58" s="17">
        <v>910.75</v>
      </c>
      <c r="AO58" s="20">
        <f t="shared" si="12"/>
        <v>4432.9800000000014</v>
      </c>
      <c r="AP58" s="20">
        <f t="shared" si="10"/>
        <v>578.33000000000015</v>
      </c>
      <c r="AQ58" s="20">
        <f t="shared" si="10"/>
        <v>18482.529999999995</v>
      </c>
      <c r="AR58" s="20">
        <f t="shared" si="10"/>
        <v>5669.0199999999995</v>
      </c>
      <c r="AS58" s="20">
        <f t="shared" si="10"/>
        <v>9828.1299999999992</v>
      </c>
      <c r="AT58" s="20">
        <f t="shared" si="10"/>
        <v>16235.919999999995</v>
      </c>
      <c r="AU58" s="20">
        <f t="shared" si="10"/>
        <v>6943.560000000004</v>
      </c>
      <c r="AV58" s="20">
        <f t="shared" si="10"/>
        <v>14080.759999999997</v>
      </c>
      <c r="AW58" s="20">
        <f t="shared" si="10"/>
        <v>18993.099999999991</v>
      </c>
      <c r="AX58" s="20">
        <f t="shared" si="10"/>
        <v>8846.51</v>
      </c>
      <c r="AY58" s="20">
        <f t="shared" si="10"/>
        <v>661.69999999999993</v>
      </c>
      <c r="AZ58" s="20">
        <f t="shared" si="10"/>
        <v>5887.6900000000005</v>
      </c>
      <c r="BA58" s="17">
        <v>58.08</v>
      </c>
      <c r="BB58" s="17">
        <v>7.59</v>
      </c>
      <c r="BC58" s="17">
        <v>242.99</v>
      </c>
      <c r="BD58" s="17">
        <v>74.67</v>
      </c>
      <c r="BE58" s="17">
        <v>129.68</v>
      </c>
      <c r="BF58" s="17">
        <v>214.63</v>
      </c>
      <c r="BG58" s="17">
        <v>91.96</v>
      </c>
      <c r="BH58" s="17">
        <v>186.82</v>
      </c>
      <c r="BI58" s="17">
        <v>252.47</v>
      </c>
      <c r="BJ58" s="17">
        <v>117.81</v>
      </c>
      <c r="BK58" s="17">
        <v>8.83</v>
      </c>
      <c r="BL58" s="17">
        <v>78.7</v>
      </c>
      <c r="BM58" s="20">
        <f t="shared" si="13"/>
        <v>4491.0600000000013</v>
      </c>
      <c r="BN58" s="20">
        <f t="shared" si="11"/>
        <v>585.92000000000019</v>
      </c>
      <c r="BO58" s="20">
        <f t="shared" si="11"/>
        <v>18725.519999999997</v>
      </c>
      <c r="BP58" s="20">
        <f t="shared" si="11"/>
        <v>5743.69</v>
      </c>
      <c r="BQ58" s="20">
        <f t="shared" si="11"/>
        <v>9957.81</v>
      </c>
      <c r="BR58" s="20">
        <f t="shared" si="11"/>
        <v>16450.549999999996</v>
      </c>
      <c r="BS58" s="20">
        <f t="shared" si="11"/>
        <v>7035.5200000000041</v>
      </c>
      <c r="BT58" s="20">
        <f t="shared" si="11"/>
        <v>14267.579999999996</v>
      </c>
      <c r="BU58" s="20">
        <f t="shared" si="11"/>
        <v>19245.569999999992</v>
      </c>
      <c r="BV58" s="20">
        <f t="shared" si="11"/>
        <v>8964.32</v>
      </c>
      <c r="BW58" s="20">
        <f t="shared" si="11"/>
        <v>670.53</v>
      </c>
      <c r="BX58" s="20">
        <f t="shared" si="11"/>
        <v>5966.39</v>
      </c>
      <c r="BY58" s="17">
        <f t="shared" si="3"/>
        <v>88191.39999999998</v>
      </c>
      <c r="BZ58" s="17">
        <f t="shared" si="4"/>
        <v>4409.5800000000008</v>
      </c>
      <c r="CA58" s="17">
        <f t="shared" si="5"/>
        <v>19503.480000000007</v>
      </c>
      <c r="CB58" s="17">
        <f t="shared" si="6"/>
        <v>112104.45999999998</v>
      </c>
    </row>
    <row r="59" spans="1:80" x14ac:dyDescent="0.25">
      <c r="A59" t="str">
        <f t="shared" si="9"/>
        <v>TAU.GHO</v>
      </c>
      <c r="B59" s="1" t="s">
        <v>31</v>
      </c>
      <c r="C59" s="1" t="s">
        <v>101</v>
      </c>
      <c r="D59" s="1" t="s">
        <v>101</v>
      </c>
      <c r="E59" s="17">
        <v>183.59999999999854</v>
      </c>
      <c r="F59" s="17">
        <v>88.090000000000146</v>
      </c>
      <c r="G59" s="17">
        <v>374.45999999999913</v>
      </c>
      <c r="H59" s="17">
        <v>504.31999999999971</v>
      </c>
      <c r="I59" s="17">
        <v>569.02999999999884</v>
      </c>
      <c r="J59" s="17">
        <v>915.01999999998952</v>
      </c>
      <c r="K59" s="17">
        <v>495.83000000000175</v>
      </c>
      <c r="L59" s="17">
        <v>532.54000000000087</v>
      </c>
      <c r="M59" s="17">
        <v>632.38000000000466</v>
      </c>
      <c r="N59" s="17">
        <v>131.10000000000036</v>
      </c>
      <c r="O59" s="17">
        <v>95.5</v>
      </c>
      <c r="P59" s="17">
        <v>243.22999999999956</v>
      </c>
      <c r="Q59" s="20">
        <v>9.1800000000000637</v>
      </c>
      <c r="R59" s="20">
        <v>4.4000000000000341</v>
      </c>
      <c r="S59" s="20">
        <v>18.730000000000018</v>
      </c>
      <c r="T59" s="20">
        <v>25.220000000000255</v>
      </c>
      <c r="U59" s="20">
        <v>28.450000000000273</v>
      </c>
      <c r="V59" s="20">
        <v>45.75</v>
      </c>
      <c r="W59" s="20">
        <v>24.789999999999964</v>
      </c>
      <c r="X59" s="20">
        <v>26.629999999999654</v>
      </c>
      <c r="Y59" s="20">
        <v>31.620000000000346</v>
      </c>
      <c r="Z59" s="20">
        <v>6.5600000000000023</v>
      </c>
      <c r="AA59" s="20">
        <v>4.7699999999999818</v>
      </c>
      <c r="AB59" s="20">
        <v>12.159999999999968</v>
      </c>
      <c r="AC59" s="17">
        <v>39.900000000000091</v>
      </c>
      <c r="AD59" s="17">
        <v>18.929999999999836</v>
      </c>
      <c r="AE59" s="17">
        <v>79.710000000000036</v>
      </c>
      <c r="AF59" s="17">
        <v>106.17000000000007</v>
      </c>
      <c r="AG59" s="17">
        <v>118.51000000000022</v>
      </c>
      <c r="AH59" s="17">
        <v>188.43000000000029</v>
      </c>
      <c r="AI59" s="17">
        <v>100.97999999999956</v>
      </c>
      <c r="AJ59" s="17">
        <v>107.21999999999935</v>
      </c>
      <c r="AK59" s="17">
        <v>125.84000000000015</v>
      </c>
      <c r="AL59" s="17">
        <v>25.800000000000182</v>
      </c>
      <c r="AM59" s="17">
        <v>18.569999999999936</v>
      </c>
      <c r="AN59" s="17">
        <v>46.730000000000018</v>
      </c>
      <c r="AO59" s="20">
        <f t="shared" si="12"/>
        <v>232.6799999999987</v>
      </c>
      <c r="AP59" s="20">
        <f t="shared" si="10"/>
        <v>111.42000000000002</v>
      </c>
      <c r="AQ59" s="20">
        <f t="shared" si="10"/>
        <v>472.89999999999918</v>
      </c>
      <c r="AR59" s="20">
        <f t="shared" si="10"/>
        <v>635.71</v>
      </c>
      <c r="AS59" s="20">
        <f t="shared" si="10"/>
        <v>715.98999999999933</v>
      </c>
      <c r="AT59" s="20">
        <f t="shared" si="10"/>
        <v>1149.1999999999898</v>
      </c>
      <c r="AU59" s="20">
        <f t="shared" si="10"/>
        <v>621.60000000000127</v>
      </c>
      <c r="AV59" s="20">
        <f t="shared" si="10"/>
        <v>666.38999999999987</v>
      </c>
      <c r="AW59" s="20">
        <f t="shared" si="10"/>
        <v>789.84000000000515</v>
      </c>
      <c r="AX59" s="20">
        <f t="shared" si="10"/>
        <v>163.46000000000055</v>
      </c>
      <c r="AY59" s="20">
        <f t="shared" si="10"/>
        <v>118.83999999999992</v>
      </c>
      <c r="AZ59" s="20">
        <f t="shared" si="10"/>
        <v>302.11999999999955</v>
      </c>
      <c r="BA59" s="17">
        <v>3.05</v>
      </c>
      <c r="BB59" s="17">
        <v>1.46</v>
      </c>
      <c r="BC59" s="17">
        <v>6.22</v>
      </c>
      <c r="BD59" s="17">
        <v>8.3699999999999992</v>
      </c>
      <c r="BE59" s="17">
        <v>9.4499999999999993</v>
      </c>
      <c r="BF59" s="17">
        <v>15.19</v>
      </c>
      <c r="BG59" s="17">
        <v>8.23</v>
      </c>
      <c r="BH59" s="17">
        <v>8.84</v>
      </c>
      <c r="BI59" s="17">
        <v>10.5</v>
      </c>
      <c r="BJ59" s="17">
        <v>2.1800000000000002</v>
      </c>
      <c r="BK59" s="17">
        <v>1.59</v>
      </c>
      <c r="BL59" s="17">
        <v>4.04</v>
      </c>
      <c r="BM59" s="20">
        <f t="shared" si="13"/>
        <v>235.72999999999871</v>
      </c>
      <c r="BN59" s="20">
        <f t="shared" si="11"/>
        <v>112.88000000000001</v>
      </c>
      <c r="BO59" s="20">
        <f t="shared" si="11"/>
        <v>479.11999999999921</v>
      </c>
      <c r="BP59" s="20">
        <f t="shared" si="11"/>
        <v>644.08000000000004</v>
      </c>
      <c r="BQ59" s="20">
        <f t="shared" si="11"/>
        <v>725.43999999999937</v>
      </c>
      <c r="BR59" s="20">
        <f t="shared" si="11"/>
        <v>1164.3899999999899</v>
      </c>
      <c r="BS59" s="20">
        <f t="shared" si="11"/>
        <v>629.83000000000129</v>
      </c>
      <c r="BT59" s="20">
        <f t="shared" si="11"/>
        <v>675.2299999999999</v>
      </c>
      <c r="BU59" s="20">
        <f t="shared" si="11"/>
        <v>800.34000000000515</v>
      </c>
      <c r="BV59" s="20">
        <f t="shared" si="11"/>
        <v>165.64000000000055</v>
      </c>
      <c r="BW59" s="20">
        <f t="shared" si="11"/>
        <v>120.42999999999992</v>
      </c>
      <c r="BX59" s="20">
        <f t="shared" si="11"/>
        <v>306.15999999999957</v>
      </c>
      <c r="BY59" s="17">
        <f t="shared" si="3"/>
        <v>4765.0999999999931</v>
      </c>
      <c r="BZ59" s="17">
        <f t="shared" si="4"/>
        <v>238.26000000000056</v>
      </c>
      <c r="CA59" s="17">
        <f t="shared" si="5"/>
        <v>1055.9099999999996</v>
      </c>
      <c r="CB59" s="17">
        <f t="shared" si="6"/>
        <v>6059.2699999999941</v>
      </c>
    </row>
    <row r="60" spans="1:80" x14ac:dyDescent="0.25">
      <c r="A60" t="str">
        <f t="shared" si="9"/>
        <v>CPW.GN1</v>
      </c>
      <c r="B60" s="1" t="s">
        <v>102</v>
      </c>
      <c r="C60" s="1" t="s">
        <v>103</v>
      </c>
      <c r="D60" s="1" t="s">
        <v>103</v>
      </c>
      <c r="E60" s="17">
        <v>-4146.0700000000652</v>
      </c>
      <c r="F60" s="17">
        <v>-3011.8300000000163</v>
      </c>
      <c r="G60" s="17">
        <v>-12281.739999999991</v>
      </c>
      <c r="H60" s="17">
        <v>-3287.7999999999884</v>
      </c>
      <c r="I60" s="17">
        <v>-1498.8500000000058</v>
      </c>
      <c r="J60" s="17">
        <v>-4913.8099999999395</v>
      </c>
      <c r="K60" s="17">
        <v>-5176.8899999998976</v>
      </c>
      <c r="L60" s="17">
        <v>-9753.0700000000652</v>
      </c>
      <c r="M60" s="17">
        <v>-12510.530000000028</v>
      </c>
      <c r="N60" s="17">
        <v>-7333.7199999999721</v>
      </c>
      <c r="O60" s="17">
        <v>-3149.75</v>
      </c>
      <c r="P60" s="17">
        <v>-6055.1499999999069</v>
      </c>
      <c r="Q60" s="20">
        <v>-207.30999999999949</v>
      </c>
      <c r="R60" s="20">
        <v>-150.58999999999969</v>
      </c>
      <c r="S60" s="20">
        <v>-614.09000000000015</v>
      </c>
      <c r="T60" s="20">
        <v>-164.38999999999987</v>
      </c>
      <c r="U60" s="20">
        <v>-74.940000000000055</v>
      </c>
      <c r="V60" s="20">
        <v>-245.69000000000051</v>
      </c>
      <c r="W60" s="20">
        <v>-258.84999999999991</v>
      </c>
      <c r="X60" s="20">
        <v>-487.64999999999964</v>
      </c>
      <c r="Y60" s="20">
        <v>-625.52000000000044</v>
      </c>
      <c r="Z60" s="20">
        <v>-366.69000000000051</v>
      </c>
      <c r="AA60" s="20">
        <v>-157.48999999999978</v>
      </c>
      <c r="AB60" s="20">
        <v>-302.75</v>
      </c>
      <c r="AC60" s="17">
        <v>-900.97000000000116</v>
      </c>
      <c r="AD60" s="17">
        <v>-647.45999999999913</v>
      </c>
      <c r="AE60" s="17">
        <v>-2614.3099999999977</v>
      </c>
      <c r="AF60" s="17">
        <v>-692.17000000000007</v>
      </c>
      <c r="AG60" s="17">
        <v>-312.15999999999985</v>
      </c>
      <c r="AH60" s="17">
        <v>-1011.9000000000015</v>
      </c>
      <c r="AI60" s="17">
        <v>-1054.3799999999992</v>
      </c>
      <c r="AJ60" s="17">
        <v>-1963.630000000001</v>
      </c>
      <c r="AK60" s="17">
        <v>-2489.5900000000038</v>
      </c>
      <c r="AL60" s="17">
        <v>-1442.8299999999945</v>
      </c>
      <c r="AM60" s="17">
        <v>-612.31999999999971</v>
      </c>
      <c r="AN60" s="17">
        <v>-1163.4500000000044</v>
      </c>
      <c r="AO60" s="20">
        <f t="shared" si="12"/>
        <v>-5254.3500000000658</v>
      </c>
      <c r="AP60" s="20">
        <f t="shared" si="10"/>
        <v>-3809.8800000000151</v>
      </c>
      <c r="AQ60" s="20">
        <f t="shared" si="10"/>
        <v>-15510.139999999989</v>
      </c>
      <c r="AR60" s="20">
        <f t="shared" si="10"/>
        <v>-4144.3599999999878</v>
      </c>
      <c r="AS60" s="20">
        <f t="shared" si="10"/>
        <v>-1885.9500000000057</v>
      </c>
      <c r="AT60" s="20">
        <f t="shared" si="10"/>
        <v>-6171.3999999999414</v>
      </c>
      <c r="AU60" s="20">
        <f t="shared" si="10"/>
        <v>-6490.1199999998971</v>
      </c>
      <c r="AV60" s="20">
        <f t="shared" si="10"/>
        <v>-12204.350000000066</v>
      </c>
      <c r="AW60" s="20">
        <f t="shared" si="10"/>
        <v>-15625.640000000032</v>
      </c>
      <c r="AX60" s="20">
        <f t="shared" si="10"/>
        <v>-9143.239999999967</v>
      </c>
      <c r="AY60" s="20">
        <f t="shared" si="10"/>
        <v>-3919.5599999999995</v>
      </c>
      <c r="AZ60" s="20">
        <f t="shared" si="10"/>
        <v>-7521.3499999999112</v>
      </c>
      <c r="BA60" s="17">
        <v>-68.84</v>
      </c>
      <c r="BB60" s="17">
        <v>-50</v>
      </c>
      <c r="BC60" s="17">
        <v>-203.91</v>
      </c>
      <c r="BD60" s="17">
        <v>-54.59</v>
      </c>
      <c r="BE60" s="17">
        <v>-24.89</v>
      </c>
      <c r="BF60" s="17">
        <v>-81.58</v>
      </c>
      <c r="BG60" s="17">
        <v>-85.95</v>
      </c>
      <c r="BH60" s="17">
        <v>-161.93</v>
      </c>
      <c r="BI60" s="17">
        <v>-207.71</v>
      </c>
      <c r="BJ60" s="17">
        <v>-121.76</v>
      </c>
      <c r="BK60" s="17">
        <v>-52.29</v>
      </c>
      <c r="BL60" s="17">
        <v>-100.53</v>
      </c>
      <c r="BM60" s="20">
        <f t="shared" si="13"/>
        <v>-5323.190000000066</v>
      </c>
      <c r="BN60" s="20">
        <f t="shared" si="11"/>
        <v>-3859.8800000000151</v>
      </c>
      <c r="BO60" s="20">
        <f t="shared" si="11"/>
        <v>-15714.049999999988</v>
      </c>
      <c r="BP60" s="20">
        <f t="shared" si="11"/>
        <v>-4198.949999999988</v>
      </c>
      <c r="BQ60" s="20">
        <f t="shared" si="11"/>
        <v>-1910.8400000000058</v>
      </c>
      <c r="BR60" s="20">
        <f t="shared" si="11"/>
        <v>-6252.9799999999414</v>
      </c>
      <c r="BS60" s="20">
        <f t="shared" si="11"/>
        <v>-6576.0699999998969</v>
      </c>
      <c r="BT60" s="20">
        <f t="shared" si="11"/>
        <v>-12366.280000000066</v>
      </c>
      <c r="BU60" s="20">
        <f t="shared" si="11"/>
        <v>-15833.350000000031</v>
      </c>
      <c r="BV60" s="20">
        <f t="shared" si="11"/>
        <v>-9264.9999999999673</v>
      </c>
      <c r="BW60" s="20">
        <f t="shared" si="11"/>
        <v>-3971.8499999999995</v>
      </c>
      <c r="BX60" s="20">
        <f t="shared" si="11"/>
        <v>-7621.879999999911</v>
      </c>
      <c r="BY60" s="17">
        <f t="shared" si="3"/>
        <v>-73119.209999999875</v>
      </c>
      <c r="BZ60" s="17">
        <f t="shared" si="4"/>
        <v>-3655.96</v>
      </c>
      <c r="CA60" s="17">
        <f t="shared" si="5"/>
        <v>-16119.150000000003</v>
      </c>
      <c r="CB60" s="17">
        <f t="shared" si="6"/>
        <v>-92894.319999999891</v>
      </c>
    </row>
    <row r="61" spans="1:80" x14ac:dyDescent="0.25">
      <c r="A61" t="str">
        <f t="shared" si="9"/>
        <v>CPW.GN2</v>
      </c>
      <c r="B61" s="1" t="s">
        <v>102</v>
      </c>
      <c r="C61" s="1" t="s">
        <v>104</v>
      </c>
      <c r="D61" s="1" t="s">
        <v>104</v>
      </c>
      <c r="E61" s="17">
        <v>-4493.0500000000466</v>
      </c>
      <c r="F61" s="17">
        <v>-2083.3500000000349</v>
      </c>
      <c r="G61" s="17">
        <v>-9246.9699999999721</v>
      </c>
      <c r="H61" s="17">
        <v>-11318.379999999888</v>
      </c>
      <c r="I61" s="17">
        <v>-9623.3700000001118</v>
      </c>
      <c r="J61" s="17">
        <v>-5208.3899999998976</v>
      </c>
      <c r="K61" s="17">
        <v>-4644.6900000000605</v>
      </c>
      <c r="L61" s="17">
        <v>-7354.0700000000652</v>
      </c>
      <c r="M61" s="17">
        <v>-9408.2600000000093</v>
      </c>
      <c r="N61" s="17">
        <v>-3691.0899999999674</v>
      </c>
      <c r="O61" s="17">
        <v>-2284.2200000000303</v>
      </c>
      <c r="P61" s="17">
        <v>-4509.6600000000326</v>
      </c>
      <c r="Q61" s="20">
        <v>-224.65999999999985</v>
      </c>
      <c r="R61" s="20">
        <v>-104.17000000000007</v>
      </c>
      <c r="S61" s="20">
        <v>-462.35000000000036</v>
      </c>
      <c r="T61" s="20">
        <v>-565.91999999999825</v>
      </c>
      <c r="U61" s="20">
        <v>-481.15999999999985</v>
      </c>
      <c r="V61" s="20">
        <v>-260.42000000000007</v>
      </c>
      <c r="W61" s="20">
        <v>-232.23999999999978</v>
      </c>
      <c r="X61" s="20">
        <v>-367.70000000000073</v>
      </c>
      <c r="Y61" s="20">
        <v>-470.40999999999985</v>
      </c>
      <c r="Z61" s="20">
        <v>-184.55000000000018</v>
      </c>
      <c r="AA61" s="20">
        <v>-114.21000000000004</v>
      </c>
      <c r="AB61" s="20">
        <v>-225.47999999999956</v>
      </c>
      <c r="AC61" s="17">
        <v>-976.36999999999898</v>
      </c>
      <c r="AD61" s="17">
        <v>-447.8700000000008</v>
      </c>
      <c r="AE61" s="17">
        <v>-1968.320000000007</v>
      </c>
      <c r="AF61" s="17">
        <v>-2382.8199999999997</v>
      </c>
      <c r="AG61" s="17">
        <v>-2004.2200000000012</v>
      </c>
      <c r="AH61" s="17">
        <v>-1072.5699999999997</v>
      </c>
      <c r="AI61" s="17">
        <v>-945.97999999999956</v>
      </c>
      <c r="AJ61" s="17">
        <v>-1480.630000000001</v>
      </c>
      <c r="AK61" s="17">
        <v>-1872.239999999998</v>
      </c>
      <c r="AL61" s="17">
        <v>-726.18000000000029</v>
      </c>
      <c r="AM61" s="17">
        <v>-444.06000000000131</v>
      </c>
      <c r="AN61" s="17">
        <v>-866.5</v>
      </c>
      <c r="AO61" s="20">
        <f t="shared" si="12"/>
        <v>-5694.0800000000454</v>
      </c>
      <c r="AP61" s="20">
        <f t="shared" si="10"/>
        <v>-2635.3900000000358</v>
      </c>
      <c r="AQ61" s="20">
        <f t="shared" si="10"/>
        <v>-11677.639999999979</v>
      </c>
      <c r="AR61" s="20">
        <f t="shared" si="10"/>
        <v>-14267.119999999886</v>
      </c>
      <c r="AS61" s="20">
        <f t="shared" si="10"/>
        <v>-12108.750000000113</v>
      </c>
      <c r="AT61" s="20">
        <f t="shared" si="10"/>
        <v>-6541.3799999998973</v>
      </c>
      <c r="AU61" s="20">
        <f t="shared" si="10"/>
        <v>-5822.9100000000599</v>
      </c>
      <c r="AV61" s="20">
        <f t="shared" si="10"/>
        <v>-9202.4000000000669</v>
      </c>
      <c r="AW61" s="20">
        <f t="shared" si="10"/>
        <v>-11750.910000000007</v>
      </c>
      <c r="AX61" s="20">
        <f t="shared" si="10"/>
        <v>-4601.8199999999679</v>
      </c>
      <c r="AY61" s="20">
        <f t="shared" si="10"/>
        <v>-2842.4900000000316</v>
      </c>
      <c r="AZ61" s="20">
        <f t="shared" si="10"/>
        <v>-5601.6400000000322</v>
      </c>
      <c r="BA61" s="17">
        <v>-74.599999999999994</v>
      </c>
      <c r="BB61" s="17">
        <v>-34.590000000000003</v>
      </c>
      <c r="BC61" s="17">
        <v>-153.53</v>
      </c>
      <c r="BD61" s="17">
        <v>-187.92</v>
      </c>
      <c r="BE61" s="17">
        <v>-159.77000000000001</v>
      </c>
      <c r="BF61" s="17">
        <v>-86.47</v>
      </c>
      <c r="BG61" s="17">
        <v>-77.11</v>
      </c>
      <c r="BH61" s="17">
        <v>-122.1</v>
      </c>
      <c r="BI61" s="17">
        <v>-156.19999999999999</v>
      </c>
      <c r="BJ61" s="17">
        <v>-61.28</v>
      </c>
      <c r="BK61" s="17">
        <v>-37.92</v>
      </c>
      <c r="BL61" s="17">
        <v>-74.87</v>
      </c>
      <c r="BM61" s="20">
        <f t="shared" si="13"/>
        <v>-5768.6800000000458</v>
      </c>
      <c r="BN61" s="20">
        <f t="shared" si="11"/>
        <v>-2669.9800000000359</v>
      </c>
      <c r="BO61" s="20">
        <f t="shared" si="11"/>
        <v>-11831.16999999998</v>
      </c>
      <c r="BP61" s="20">
        <f t="shared" si="11"/>
        <v>-14455.039999999886</v>
      </c>
      <c r="BQ61" s="20">
        <f t="shared" si="11"/>
        <v>-12268.520000000113</v>
      </c>
      <c r="BR61" s="20">
        <f t="shared" si="11"/>
        <v>-6627.8499999998976</v>
      </c>
      <c r="BS61" s="20">
        <f t="shared" si="11"/>
        <v>-5900.0200000000596</v>
      </c>
      <c r="BT61" s="20">
        <f t="shared" si="11"/>
        <v>-9324.5000000000673</v>
      </c>
      <c r="BU61" s="20">
        <f t="shared" si="11"/>
        <v>-11907.110000000008</v>
      </c>
      <c r="BV61" s="20">
        <f t="shared" si="11"/>
        <v>-4663.0999999999676</v>
      </c>
      <c r="BW61" s="20">
        <f t="shared" si="11"/>
        <v>-2880.4100000000317</v>
      </c>
      <c r="BX61" s="20">
        <f t="shared" si="11"/>
        <v>-5676.5100000000321</v>
      </c>
      <c r="BY61" s="17">
        <f t="shared" si="3"/>
        <v>-73865.500000000116</v>
      </c>
      <c r="BZ61" s="17">
        <f t="shared" si="4"/>
        <v>-3693.2699999999986</v>
      </c>
      <c r="CA61" s="17">
        <f t="shared" si="5"/>
        <v>-16414.12000000001</v>
      </c>
      <c r="CB61" s="17">
        <f t="shared" si="6"/>
        <v>-93972.890000000116</v>
      </c>
    </row>
    <row r="62" spans="1:80" x14ac:dyDescent="0.25">
      <c r="A62" t="str">
        <f t="shared" si="9"/>
        <v>EPDG.GN3</v>
      </c>
      <c r="B62" s="1" t="s">
        <v>105</v>
      </c>
      <c r="C62" s="1" t="s">
        <v>106</v>
      </c>
      <c r="D62" s="1" t="s">
        <v>106</v>
      </c>
      <c r="E62" s="17">
        <v>-5871.7299999999814</v>
      </c>
      <c r="F62" s="17">
        <v>-2652.390000000014</v>
      </c>
      <c r="G62" s="17">
        <v>-10405.520000000019</v>
      </c>
      <c r="H62" s="17">
        <v>-11276.590000000084</v>
      </c>
      <c r="I62" s="17">
        <v>-11664.810000000056</v>
      </c>
      <c r="J62" s="17">
        <v>-10161.050000000047</v>
      </c>
      <c r="K62" s="17">
        <v>-5533.3699999999953</v>
      </c>
      <c r="L62" s="17">
        <v>-8240.8899999998976</v>
      </c>
      <c r="M62" s="17">
        <v>-10150.560000000056</v>
      </c>
      <c r="N62" s="17">
        <v>-4680.0700000000652</v>
      </c>
      <c r="O62" s="17">
        <v>-2758.1000000000349</v>
      </c>
      <c r="P62" s="17">
        <v>-4821.7100000000792</v>
      </c>
      <c r="Q62" s="20">
        <v>-293.57999999999993</v>
      </c>
      <c r="R62" s="20">
        <v>-132.61999999999989</v>
      </c>
      <c r="S62" s="20">
        <v>-520.28000000000065</v>
      </c>
      <c r="T62" s="20">
        <v>-563.82999999999993</v>
      </c>
      <c r="U62" s="20">
        <v>-583.23999999999978</v>
      </c>
      <c r="V62" s="20">
        <v>-508.0600000000004</v>
      </c>
      <c r="W62" s="20">
        <v>-276.66999999999985</v>
      </c>
      <c r="X62" s="20">
        <v>-412.04000000000019</v>
      </c>
      <c r="Y62" s="20">
        <v>-507.5300000000002</v>
      </c>
      <c r="Z62" s="20">
        <v>-234</v>
      </c>
      <c r="AA62" s="20">
        <v>-137.90000000000009</v>
      </c>
      <c r="AB62" s="20">
        <v>-241.09000000000015</v>
      </c>
      <c r="AC62" s="17">
        <v>-1275.9700000000012</v>
      </c>
      <c r="AD62" s="17">
        <v>-570.18999999999869</v>
      </c>
      <c r="AE62" s="17">
        <v>-2214.9400000000023</v>
      </c>
      <c r="AF62" s="17">
        <v>-2374.0200000000004</v>
      </c>
      <c r="AG62" s="17">
        <v>-2429.380000000001</v>
      </c>
      <c r="AH62" s="17">
        <v>-2092.4699999999975</v>
      </c>
      <c r="AI62" s="17">
        <v>-1126.9799999999996</v>
      </c>
      <c r="AJ62" s="17">
        <v>-1659.1800000000003</v>
      </c>
      <c r="AK62" s="17">
        <v>-2019.9499999999989</v>
      </c>
      <c r="AL62" s="17">
        <v>-920.75</v>
      </c>
      <c r="AM62" s="17">
        <v>-536.18000000000029</v>
      </c>
      <c r="AN62" s="17">
        <v>-926.45000000000073</v>
      </c>
      <c r="AO62" s="20">
        <f t="shared" si="12"/>
        <v>-7441.2799999999825</v>
      </c>
      <c r="AP62" s="20">
        <f t="shared" si="10"/>
        <v>-3355.2000000000126</v>
      </c>
      <c r="AQ62" s="20">
        <f t="shared" si="10"/>
        <v>-13140.740000000022</v>
      </c>
      <c r="AR62" s="20">
        <f t="shared" si="10"/>
        <v>-14214.440000000084</v>
      </c>
      <c r="AS62" s="20">
        <f t="shared" si="10"/>
        <v>-14677.430000000057</v>
      </c>
      <c r="AT62" s="20">
        <f t="shared" si="10"/>
        <v>-12761.580000000045</v>
      </c>
      <c r="AU62" s="20">
        <f t="shared" si="10"/>
        <v>-6937.019999999995</v>
      </c>
      <c r="AV62" s="20">
        <f t="shared" si="10"/>
        <v>-10312.109999999899</v>
      </c>
      <c r="AW62" s="20">
        <f t="shared" si="10"/>
        <v>-12678.040000000055</v>
      </c>
      <c r="AX62" s="20">
        <f t="shared" si="10"/>
        <v>-5834.8200000000652</v>
      </c>
      <c r="AY62" s="20">
        <f t="shared" si="10"/>
        <v>-3432.1800000000353</v>
      </c>
      <c r="AZ62" s="20">
        <f t="shared" si="10"/>
        <v>-5989.25000000008</v>
      </c>
      <c r="BA62" s="17">
        <v>-97.49</v>
      </c>
      <c r="BB62" s="17">
        <v>-44.04</v>
      </c>
      <c r="BC62" s="17">
        <v>-172.76</v>
      </c>
      <c r="BD62" s="17">
        <v>-187.22</v>
      </c>
      <c r="BE62" s="17">
        <v>-193.67</v>
      </c>
      <c r="BF62" s="17">
        <v>-168.7</v>
      </c>
      <c r="BG62" s="17">
        <v>-91.87</v>
      </c>
      <c r="BH62" s="17">
        <v>-136.82</v>
      </c>
      <c r="BI62" s="17">
        <v>-168.53</v>
      </c>
      <c r="BJ62" s="17">
        <v>-77.7</v>
      </c>
      <c r="BK62" s="17">
        <v>-45.79</v>
      </c>
      <c r="BL62" s="17">
        <v>-80.05</v>
      </c>
      <c r="BM62" s="20">
        <f t="shared" si="13"/>
        <v>-7538.7699999999822</v>
      </c>
      <c r="BN62" s="20">
        <f t="shared" si="11"/>
        <v>-3399.2400000000125</v>
      </c>
      <c r="BO62" s="20">
        <f t="shared" si="11"/>
        <v>-13313.500000000022</v>
      </c>
      <c r="BP62" s="20">
        <f t="shared" si="11"/>
        <v>-14401.660000000084</v>
      </c>
      <c r="BQ62" s="20">
        <f t="shared" si="11"/>
        <v>-14871.100000000057</v>
      </c>
      <c r="BR62" s="20">
        <f t="shared" si="11"/>
        <v>-12930.280000000046</v>
      </c>
      <c r="BS62" s="20">
        <f t="shared" si="11"/>
        <v>-7028.8899999999949</v>
      </c>
      <c r="BT62" s="20">
        <f t="shared" si="11"/>
        <v>-10448.929999999898</v>
      </c>
      <c r="BU62" s="20">
        <f t="shared" si="11"/>
        <v>-12846.570000000056</v>
      </c>
      <c r="BV62" s="20">
        <f t="shared" si="11"/>
        <v>-5912.520000000065</v>
      </c>
      <c r="BW62" s="20">
        <f t="shared" si="11"/>
        <v>-3477.9700000000353</v>
      </c>
      <c r="BX62" s="20">
        <f t="shared" si="11"/>
        <v>-6069.3000000000802</v>
      </c>
      <c r="BY62" s="17">
        <f t="shared" si="3"/>
        <v>-88216.790000000328</v>
      </c>
      <c r="BZ62" s="17">
        <f t="shared" si="4"/>
        <v>-4410.8400000000011</v>
      </c>
      <c r="CA62" s="17">
        <f t="shared" si="5"/>
        <v>-19611.100000000002</v>
      </c>
      <c r="CB62" s="17">
        <f t="shared" si="6"/>
        <v>-112238.73000000033</v>
      </c>
    </row>
    <row r="63" spans="1:80" x14ac:dyDescent="0.25">
      <c r="A63" t="str">
        <f t="shared" si="9"/>
        <v>CFPL.GPEC</v>
      </c>
      <c r="B63" s="1" t="s">
        <v>107</v>
      </c>
      <c r="C63" s="1" t="s">
        <v>108</v>
      </c>
      <c r="D63" s="1" t="s">
        <v>108</v>
      </c>
      <c r="E63" s="17">
        <v>218.5</v>
      </c>
      <c r="F63" s="17">
        <v>114.61000000000058</v>
      </c>
      <c r="G63" s="17">
        <v>510.77999999999884</v>
      </c>
      <c r="H63" s="17">
        <v>780.30999999999767</v>
      </c>
      <c r="I63" s="17">
        <v>543.45000000001164</v>
      </c>
      <c r="J63" s="17">
        <v>438.51999999998952</v>
      </c>
      <c r="K63" s="17">
        <v>248.63999999999942</v>
      </c>
      <c r="L63" s="17">
        <v>344.2300000000032</v>
      </c>
      <c r="M63" s="17">
        <v>256.05999999999767</v>
      </c>
      <c r="N63" s="17">
        <v>248.0199999999968</v>
      </c>
      <c r="O63" s="17">
        <v>128.27999999999884</v>
      </c>
      <c r="P63" s="17">
        <v>208.25</v>
      </c>
      <c r="Q63" s="20">
        <v>10.920000000000073</v>
      </c>
      <c r="R63" s="20">
        <v>5.7300000000000182</v>
      </c>
      <c r="S63" s="20">
        <v>25.539999999999964</v>
      </c>
      <c r="T63" s="20">
        <v>39.010000000000218</v>
      </c>
      <c r="U63" s="20">
        <v>27.179999999999836</v>
      </c>
      <c r="V63" s="20">
        <v>21.929999999999836</v>
      </c>
      <c r="W63" s="20">
        <v>12.429999999999836</v>
      </c>
      <c r="X63" s="20">
        <v>17.210000000000036</v>
      </c>
      <c r="Y63" s="20">
        <v>12.799999999999955</v>
      </c>
      <c r="Z63" s="20">
        <v>12.400000000000091</v>
      </c>
      <c r="AA63" s="20">
        <v>6.4099999999999682</v>
      </c>
      <c r="AB63" s="20">
        <v>10.410000000000082</v>
      </c>
      <c r="AC63" s="17">
        <v>47.479999999999563</v>
      </c>
      <c r="AD63" s="17">
        <v>24.640000000000327</v>
      </c>
      <c r="AE63" s="17">
        <v>108.72000000000116</v>
      </c>
      <c r="AF63" s="17">
        <v>164.27000000000044</v>
      </c>
      <c r="AG63" s="17">
        <v>113.19000000000051</v>
      </c>
      <c r="AH63" s="17">
        <v>90.300000000001091</v>
      </c>
      <c r="AI63" s="17">
        <v>50.640000000000327</v>
      </c>
      <c r="AJ63" s="17">
        <v>69.309999999999491</v>
      </c>
      <c r="AK63" s="17">
        <v>50.960000000000036</v>
      </c>
      <c r="AL63" s="17">
        <v>48.799999999999272</v>
      </c>
      <c r="AM63" s="17">
        <v>24.940000000000055</v>
      </c>
      <c r="AN63" s="17">
        <v>40.020000000000437</v>
      </c>
      <c r="AO63" s="20">
        <f t="shared" si="12"/>
        <v>276.89999999999964</v>
      </c>
      <c r="AP63" s="20">
        <f t="shared" si="10"/>
        <v>144.98000000000093</v>
      </c>
      <c r="AQ63" s="20">
        <f t="shared" si="10"/>
        <v>645.04</v>
      </c>
      <c r="AR63" s="20">
        <f t="shared" si="10"/>
        <v>983.58999999999833</v>
      </c>
      <c r="AS63" s="20">
        <f t="shared" si="10"/>
        <v>683.82000000001199</v>
      </c>
      <c r="AT63" s="20">
        <f t="shared" si="10"/>
        <v>550.74999999999045</v>
      </c>
      <c r="AU63" s="20">
        <f t="shared" si="10"/>
        <v>311.70999999999958</v>
      </c>
      <c r="AV63" s="20">
        <f t="shared" si="10"/>
        <v>430.75000000000273</v>
      </c>
      <c r="AW63" s="20">
        <f t="shared" si="10"/>
        <v>319.81999999999766</v>
      </c>
      <c r="AX63" s="20">
        <f t="shared" si="10"/>
        <v>309.21999999999616</v>
      </c>
      <c r="AY63" s="20">
        <f t="shared" si="10"/>
        <v>159.62999999999886</v>
      </c>
      <c r="AZ63" s="20">
        <f t="shared" si="10"/>
        <v>258.68000000000052</v>
      </c>
      <c r="BA63" s="17">
        <v>3.63</v>
      </c>
      <c r="BB63" s="17">
        <v>1.9</v>
      </c>
      <c r="BC63" s="17">
        <v>8.48</v>
      </c>
      <c r="BD63" s="17">
        <v>12.96</v>
      </c>
      <c r="BE63" s="17">
        <v>9.02</v>
      </c>
      <c r="BF63" s="17">
        <v>7.28</v>
      </c>
      <c r="BG63" s="17">
        <v>4.13</v>
      </c>
      <c r="BH63" s="17">
        <v>5.72</v>
      </c>
      <c r="BI63" s="17">
        <v>4.25</v>
      </c>
      <c r="BJ63" s="17">
        <v>4.12</v>
      </c>
      <c r="BK63" s="17">
        <v>2.13</v>
      </c>
      <c r="BL63" s="17">
        <v>3.46</v>
      </c>
      <c r="BM63" s="20">
        <f t="shared" si="13"/>
        <v>280.52999999999963</v>
      </c>
      <c r="BN63" s="20">
        <f t="shared" si="11"/>
        <v>146.88000000000093</v>
      </c>
      <c r="BO63" s="20">
        <f t="shared" si="11"/>
        <v>653.52</v>
      </c>
      <c r="BP63" s="20">
        <f t="shared" si="11"/>
        <v>996.54999999999836</v>
      </c>
      <c r="BQ63" s="20">
        <f t="shared" si="11"/>
        <v>692.84000000001197</v>
      </c>
      <c r="BR63" s="20">
        <f t="shared" si="11"/>
        <v>558.02999999999042</v>
      </c>
      <c r="BS63" s="20">
        <f t="shared" si="11"/>
        <v>315.83999999999958</v>
      </c>
      <c r="BT63" s="20">
        <f t="shared" si="11"/>
        <v>436.47000000000276</v>
      </c>
      <c r="BU63" s="20">
        <f t="shared" si="11"/>
        <v>324.06999999999766</v>
      </c>
      <c r="BV63" s="20">
        <f t="shared" si="11"/>
        <v>313.33999999999617</v>
      </c>
      <c r="BW63" s="20">
        <f t="shared" si="11"/>
        <v>161.75999999999885</v>
      </c>
      <c r="BX63" s="20">
        <f t="shared" si="11"/>
        <v>262.1400000000005</v>
      </c>
      <c r="BY63" s="17">
        <f t="shared" si="3"/>
        <v>4039.6499999999942</v>
      </c>
      <c r="BZ63" s="17">
        <f t="shared" si="4"/>
        <v>201.96999999999991</v>
      </c>
      <c r="CA63" s="17">
        <f t="shared" si="5"/>
        <v>900.35000000000275</v>
      </c>
      <c r="CB63" s="17">
        <f t="shared" si="6"/>
        <v>5141.9699999999966</v>
      </c>
    </row>
    <row r="64" spans="1:80" x14ac:dyDescent="0.25">
      <c r="A64" t="str">
        <f t="shared" si="9"/>
        <v>NXI.GWW1</v>
      </c>
      <c r="B64" s="1" t="s">
        <v>150</v>
      </c>
      <c r="C64" s="1" t="s">
        <v>110</v>
      </c>
      <c r="D64" s="1" t="s">
        <v>110</v>
      </c>
      <c r="E64" s="17">
        <v>843.0899999999956</v>
      </c>
      <c r="F64" s="17">
        <v>509.43000000000029</v>
      </c>
      <c r="G64" s="17">
        <v>773.40999999999713</v>
      </c>
      <c r="H64" s="17">
        <v>1956.0199999999895</v>
      </c>
      <c r="I64" s="17">
        <v>1567.8500000000058</v>
      </c>
      <c r="J64" s="17">
        <v>614.80999999999767</v>
      </c>
      <c r="K64" s="17">
        <v>190.31999999999971</v>
      </c>
      <c r="L64" s="17">
        <v>438.96999999999753</v>
      </c>
      <c r="M64" s="17">
        <v>544.54999999999927</v>
      </c>
      <c r="N64" s="17">
        <v>574.36000000000058</v>
      </c>
      <c r="O64" s="17">
        <v>386.75</v>
      </c>
      <c r="P64" s="17">
        <v>782.12000000000262</v>
      </c>
      <c r="Q64" s="20">
        <v>42.159999999999968</v>
      </c>
      <c r="R64" s="20">
        <v>25.47999999999999</v>
      </c>
      <c r="S64" s="20">
        <v>38.670000000000016</v>
      </c>
      <c r="T64" s="20">
        <v>97.799999999999955</v>
      </c>
      <c r="U64" s="20">
        <v>78.3900000000001</v>
      </c>
      <c r="V64" s="20">
        <v>30.740000000000009</v>
      </c>
      <c r="W64" s="20">
        <v>9.509999999999998</v>
      </c>
      <c r="X64" s="20">
        <v>21.950000000000003</v>
      </c>
      <c r="Y64" s="20">
        <v>27.22999999999999</v>
      </c>
      <c r="Z64" s="20">
        <v>28.719999999999914</v>
      </c>
      <c r="AA64" s="20">
        <v>19.340000000000032</v>
      </c>
      <c r="AB64" s="20">
        <v>39.100000000000023</v>
      </c>
      <c r="AC64" s="17">
        <v>183.20999999999981</v>
      </c>
      <c r="AD64" s="17">
        <v>109.50999999999999</v>
      </c>
      <c r="AE64" s="17">
        <v>164.63000000000011</v>
      </c>
      <c r="AF64" s="17">
        <v>411.79999999999973</v>
      </c>
      <c r="AG64" s="17">
        <v>326.52999999999975</v>
      </c>
      <c r="AH64" s="17">
        <v>126.61000000000001</v>
      </c>
      <c r="AI64" s="17">
        <v>38.759999999999991</v>
      </c>
      <c r="AJ64" s="17">
        <v>88.38</v>
      </c>
      <c r="AK64" s="17">
        <v>108.36000000000001</v>
      </c>
      <c r="AL64" s="17">
        <v>113</v>
      </c>
      <c r="AM64" s="17">
        <v>75.179999999999836</v>
      </c>
      <c r="AN64" s="17">
        <v>150.2800000000002</v>
      </c>
      <c r="AO64" s="20">
        <f t="shared" si="12"/>
        <v>1068.4599999999955</v>
      </c>
      <c r="AP64" s="20">
        <f t="shared" si="10"/>
        <v>644.4200000000003</v>
      </c>
      <c r="AQ64" s="20">
        <f t="shared" si="10"/>
        <v>976.70999999999731</v>
      </c>
      <c r="AR64" s="20">
        <f t="shared" si="10"/>
        <v>2465.6199999999894</v>
      </c>
      <c r="AS64" s="20">
        <f t="shared" si="10"/>
        <v>1972.7700000000057</v>
      </c>
      <c r="AT64" s="20">
        <f t="shared" si="10"/>
        <v>772.15999999999769</v>
      </c>
      <c r="AU64" s="20">
        <f t="shared" si="10"/>
        <v>238.58999999999969</v>
      </c>
      <c r="AV64" s="20">
        <f t="shared" si="10"/>
        <v>549.29999999999745</v>
      </c>
      <c r="AW64" s="20">
        <f t="shared" si="10"/>
        <v>680.1399999999993</v>
      </c>
      <c r="AX64" s="20">
        <f t="shared" si="10"/>
        <v>716.0800000000005</v>
      </c>
      <c r="AY64" s="20">
        <f t="shared" si="10"/>
        <v>481.26999999999987</v>
      </c>
      <c r="AZ64" s="20">
        <f t="shared" si="10"/>
        <v>971.50000000000284</v>
      </c>
      <c r="BA64" s="17">
        <v>14</v>
      </c>
      <c r="BB64" s="17">
        <v>8.4600000000000009</v>
      </c>
      <c r="BC64" s="17">
        <v>12.84</v>
      </c>
      <c r="BD64" s="17">
        <v>32.479999999999997</v>
      </c>
      <c r="BE64" s="17">
        <v>26.03</v>
      </c>
      <c r="BF64" s="17">
        <v>10.210000000000001</v>
      </c>
      <c r="BG64" s="17">
        <v>3.16</v>
      </c>
      <c r="BH64" s="17">
        <v>7.29</v>
      </c>
      <c r="BI64" s="17">
        <v>9.0399999999999991</v>
      </c>
      <c r="BJ64" s="17">
        <v>9.5399999999999991</v>
      </c>
      <c r="BK64" s="17">
        <v>6.42</v>
      </c>
      <c r="BL64" s="17">
        <v>12.99</v>
      </c>
      <c r="BM64" s="20">
        <f t="shared" si="13"/>
        <v>1082.4599999999955</v>
      </c>
      <c r="BN64" s="20">
        <f t="shared" si="11"/>
        <v>652.88000000000034</v>
      </c>
      <c r="BO64" s="20">
        <f t="shared" si="11"/>
        <v>989.54999999999734</v>
      </c>
      <c r="BP64" s="20">
        <f t="shared" si="11"/>
        <v>2498.0999999999894</v>
      </c>
      <c r="BQ64" s="20">
        <f t="shared" si="11"/>
        <v>1998.8000000000056</v>
      </c>
      <c r="BR64" s="20">
        <f t="shared" si="11"/>
        <v>782.36999999999773</v>
      </c>
      <c r="BS64" s="20">
        <f t="shared" si="11"/>
        <v>241.74999999999969</v>
      </c>
      <c r="BT64" s="20">
        <f t="shared" si="11"/>
        <v>556.58999999999742</v>
      </c>
      <c r="BU64" s="20">
        <f t="shared" si="11"/>
        <v>689.17999999999927</v>
      </c>
      <c r="BV64" s="20">
        <f t="shared" si="11"/>
        <v>725.62000000000046</v>
      </c>
      <c r="BW64" s="20">
        <f t="shared" si="11"/>
        <v>487.68999999999988</v>
      </c>
      <c r="BX64" s="20">
        <f t="shared" si="11"/>
        <v>984.49000000000285</v>
      </c>
      <c r="BY64" s="17">
        <f t="shared" si="3"/>
        <v>9181.6799999999857</v>
      </c>
      <c r="BZ64" s="17">
        <f t="shared" si="4"/>
        <v>459.08999999999992</v>
      </c>
      <c r="CA64" s="17">
        <f t="shared" si="5"/>
        <v>2048.7099999999996</v>
      </c>
      <c r="CB64" s="17">
        <f t="shared" si="6"/>
        <v>11689.479999999985</v>
      </c>
    </row>
    <row r="65" spans="1:80" x14ac:dyDescent="0.25">
      <c r="A65" t="str">
        <f t="shared" si="9"/>
        <v>EPDA.HAL1</v>
      </c>
      <c r="B65" s="1" t="s">
        <v>219</v>
      </c>
      <c r="C65" s="1" t="s">
        <v>112</v>
      </c>
      <c r="D65" s="1" t="s">
        <v>112</v>
      </c>
      <c r="E65" s="17">
        <v>-2028.1600000000035</v>
      </c>
      <c r="F65" s="17">
        <v>-1202.5399999999936</v>
      </c>
      <c r="G65" s="17">
        <v>-3159.5299999999988</v>
      </c>
      <c r="H65" s="17">
        <v>-5185.2199999999721</v>
      </c>
      <c r="I65" s="17">
        <v>-3997.7200000000303</v>
      </c>
      <c r="J65" s="17">
        <v>0</v>
      </c>
      <c r="K65" s="17">
        <v>0</v>
      </c>
      <c r="L65" s="17">
        <v>0</v>
      </c>
      <c r="M65" s="17">
        <v>0</v>
      </c>
      <c r="N65" s="17">
        <v>0</v>
      </c>
      <c r="O65" s="17">
        <v>0</v>
      </c>
      <c r="P65" s="17">
        <v>0</v>
      </c>
      <c r="Q65" s="20">
        <v>-101.40999999999985</v>
      </c>
      <c r="R65" s="20">
        <v>-60.129999999999995</v>
      </c>
      <c r="S65" s="20">
        <v>-157.98000000000002</v>
      </c>
      <c r="T65" s="20">
        <v>-259.27</v>
      </c>
      <c r="U65" s="20">
        <v>-199.88000000000011</v>
      </c>
      <c r="V65" s="20">
        <v>0</v>
      </c>
      <c r="W65" s="20">
        <v>0</v>
      </c>
      <c r="X65" s="20">
        <v>0</v>
      </c>
      <c r="Y65" s="20">
        <v>0</v>
      </c>
      <c r="Z65" s="20">
        <v>0</v>
      </c>
      <c r="AA65" s="20">
        <v>0</v>
      </c>
      <c r="AB65" s="20">
        <v>0</v>
      </c>
      <c r="AC65" s="17">
        <v>-440.73000000000047</v>
      </c>
      <c r="AD65" s="17">
        <v>-258.52</v>
      </c>
      <c r="AE65" s="17">
        <v>-672.55000000000018</v>
      </c>
      <c r="AF65" s="17">
        <v>-1091.630000000001</v>
      </c>
      <c r="AG65" s="17">
        <v>-832.59000000000015</v>
      </c>
      <c r="AH65" s="17">
        <v>0</v>
      </c>
      <c r="AI65" s="17">
        <v>0</v>
      </c>
      <c r="AJ65" s="17">
        <v>0</v>
      </c>
      <c r="AK65" s="17">
        <v>0</v>
      </c>
      <c r="AL65" s="17">
        <v>0</v>
      </c>
      <c r="AM65" s="17">
        <v>0</v>
      </c>
      <c r="AN65" s="17">
        <v>0</v>
      </c>
      <c r="AO65" s="20">
        <f t="shared" si="12"/>
        <v>-2570.3000000000038</v>
      </c>
      <c r="AP65" s="20">
        <f t="shared" si="10"/>
        <v>-1521.1899999999937</v>
      </c>
      <c r="AQ65" s="20">
        <f t="shared" si="10"/>
        <v>-3990.059999999999</v>
      </c>
      <c r="AR65" s="20">
        <f t="shared" si="10"/>
        <v>-6536.1199999999735</v>
      </c>
      <c r="AS65" s="20">
        <f t="shared" si="10"/>
        <v>-5030.1900000000305</v>
      </c>
      <c r="AT65" s="20">
        <f t="shared" si="10"/>
        <v>0</v>
      </c>
      <c r="AU65" s="20">
        <f t="shared" si="10"/>
        <v>0</v>
      </c>
      <c r="AV65" s="20">
        <f t="shared" si="10"/>
        <v>0</v>
      </c>
      <c r="AW65" s="20">
        <f t="shared" si="10"/>
        <v>0</v>
      </c>
      <c r="AX65" s="20">
        <f t="shared" si="10"/>
        <v>0</v>
      </c>
      <c r="AY65" s="20">
        <f t="shared" si="10"/>
        <v>0</v>
      </c>
      <c r="AZ65" s="20">
        <f t="shared" si="10"/>
        <v>0</v>
      </c>
      <c r="BA65" s="17">
        <v>-33.67</v>
      </c>
      <c r="BB65" s="17">
        <v>-19.97</v>
      </c>
      <c r="BC65" s="17">
        <v>-52.46</v>
      </c>
      <c r="BD65" s="17">
        <v>-86.09</v>
      </c>
      <c r="BE65" s="17">
        <v>-66.37</v>
      </c>
      <c r="BF65" s="17">
        <v>0</v>
      </c>
      <c r="BG65" s="17">
        <v>0</v>
      </c>
      <c r="BH65" s="17">
        <v>0</v>
      </c>
      <c r="BI65" s="17">
        <v>0</v>
      </c>
      <c r="BJ65" s="17">
        <v>0</v>
      </c>
      <c r="BK65" s="17">
        <v>0</v>
      </c>
      <c r="BL65" s="17">
        <v>0</v>
      </c>
      <c r="BM65" s="20">
        <f t="shared" si="13"/>
        <v>-2603.9700000000039</v>
      </c>
      <c r="BN65" s="20">
        <f t="shared" si="11"/>
        <v>-1541.1599999999937</v>
      </c>
      <c r="BO65" s="20">
        <f t="shared" si="11"/>
        <v>-4042.5199999999991</v>
      </c>
      <c r="BP65" s="20">
        <f t="shared" si="11"/>
        <v>-6622.2099999999737</v>
      </c>
      <c r="BQ65" s="20">
        <f t="shared" si="11"/>
        <v>-5096.5600000000304</v>
      </c>
      <c r="BR65" s="20">
        <f t="shared" si="11"/>
        <v>0</v>
      </c>
      <c r="BS65" s="20">
        <f t="shared" si="11"/>
        <v>0</v>
      </c>
      <c r="BT65" s="20">
        <f t="shared" si="11"/>
        <v>0</v>
      </c>
      <c r="BU65" s="20">
        <f t="shared" si="11"/>
        <v>0</v>
      </c>
      <c r="BV65" s="20">
        <f t="shared" si="11"/>
        <v>0</v>
      </c>
      <c r="BW65" s="20">
        <f t="shared" si="11"/>
        <v>0</v>
      </c>
      <c r="BX65" s="20">
        <f t="shared" si="11"/>
        <v>0</v>
      </c>
      <c r="BY65" s="17">
        <f t="shared" si="3"/>
        <v>-15573.169999999998</v>
      </c>
      <c r="BZ65" s="17">
        <f t="shared" si="4"/>
        <v>-778.67</v>
      </c>
      <c r="CA65" s="17">
        <f t="shared" si="5"/>
        <v>-3554.5800000000017</v>
      </c>
      <c r="CB65" s="17">
        <f t="shared" si="6"/>
        <v>-19906.419999999998</v>
      </c>
    </row>
    <row r="66" spans="1:80" x14ac:dyDescent="0.25">
      <c r="A66" t="str">
        <f t="shared" si="9"/>
        <v>HWP.HAL1</v>
      </c>
      <c r="B66" s="1" t="s">
        <v>111</v>
      </c>
      <c r="C66" s="1" t="s">
        <v>112</v>
      </c>
      <c r="D66" s="1" t="s">
        <v>112</v>
      </c>
      <c r="E66" s="17">
        <v>0</v>
      </c>
      <c r="F66" s="17">
        <v>0</v>
      </c>
      <c r="G66" s="17">
        <v>0</v>
      </c>
      <c r="H66" s="17">
        <v>0</v>
      </c>
      <c r="I66" s="17">
        <v>0</v>
      </c>
      <c r="J66" s="17">
        <v>-1941.1900000000023</v>
      </c>
      <c r="K66" s="17">
        <v>-1221.679999999993</v>
      </c>
      <c r="L66" s="17">
        <v>-920.7300000000032</v>
      </c>
      <c r="M66" s="17">
        <v>-2345.6499999999942</v>
      </c>
      <c r="N66" s="17">
        <v>-3042.9000000000233</v>
      </c>
      <c r="O66" s="17">
        <v>-1164.3500000000058</v>
      </c>
      <c r="P66" s="17">
        <v>-1930.3999999999942</v>
      </c>
      <c r="Q66" s="20">
        <v>0</v>
      </c>
      <c r="R66" s="20">
        <v>0</v>
      </c>
      <c r="S66" s="20">
        <v>0</v>
      </c>
      <c r="T66" s="20">
        <v>0</v>
      </c>
      <c r="U66" s="20">
        <v>0</v>
      </c>
      <c r="V66" s="20">
        <v>-97.060000000000059</v>
      </c>
      <c r="W66" s="20">
        <v>-61.079999999999984</v>
      </c>
      <c r="X66" s="20">
        <v>-46.04000000000002</v>
      </c>
      <c r="Y66" s="20">
        <v>-117.27999999999997</v>
      </c>
      <c r="Z66" s="20">
        <v>-152.13999999999987</v>
      </c>
      <c r="AA66" s="20">
        <v>-58.220000000000027</v>
      </c>
      <c r="AB66" s="20">
        <v>-96.519999999999982</v>
      </c>
      <c r="AC66" s="17">
        <v>0</v>
      </c>
      <c r="AD66" s="17">
        <v>0</v>
      </c>
      <c r="AE66" s="17">
        <v>0</v>
      </c>
      <c r="AF66" s="17">
        <v>0</v>
      </c>
      <c r="AG66" s="17">
        <v>0</v>
      </c>
      <c r="AH66" s="17">
        <v>-399.75</v>
      </c>
      <c r="AI66" s="17">
        <v>-248.82000000000016</v>
      </c>
      <c r="AJ66" s="17">
        <v>-185.38000000000011</v>
      </c>
      <c r="AK66" s="17">
        <v>-466.7800000000002</v>
      </c>
      <c r="AL66" s="17">
        <v>-598.64999999999964</v>
      </c>
      <c r="AM66" s="17">
        <v>-226.34999999999991</v>
      </c>
      <c r="AN66" s="17">
        <v>-370.90999999999985</v>
      </c>
      <c r="AO66" s="20">
        <f t="shared" si="12"/>
        <v>0</v>
      </c>
      <c r="AP66" s="20">
        <f t="shared" si="10"/>
        <v>0</v>
      </c>
      <c r="AQ66" s="20">
        <f t="shared" si="10"/>
        <v>0</v>
      </c>
      <c r="AR66" s="20">
        <f t="shared" si="10"/>
        <v>0</v>
      </c>
      <c r="AS66" s="20">
        <f t="shared" si="10"/>
        <v>0</v>
      </c>
      <c r="AT66" s="20">
        <f t="shared" si="10"/>
        <v>-2438.0000000000023</v>
      </c>
      <c r="AU66" s="20">
        <f t="shared" si="10"/>
        <v>-1531.5799999999931</v>
      </c>
      <c r="AV66" s="20">
        <f t="shared" si="10"/>
        <v>-1152.1500000000033</v>
      </c>
      <c r="AW66" s="20">
        <f t="shared" si="10"/>
        <v>-2929.7099999999941</v>
      </c>
      <c r="AX66" s="20">
        <f t="shared" si="10"/>
        <v>-3793.6900000000228</v>
      </c>
      <c r="AY66" s="20">
        <f t="shared" si="10"/>
        <v>-1448.9200000000058</v>
      </c>
      <c r="AZ66" s="20">
        <f t="shared" si="10"/>
        <v>-2397.829999999994</v>
      </c>
      <c r="BA66" s="17">
        <v>0</v>
      </c>
      <c r="BB66" s="17">
        <v>0</v>
      </c>
      <c r="BC66" s="17">
        <v>0</v>
      </c>
      <c r="BD66" s="17">
        <v>0</v>
      </c>
      <c r="BE66" s="17">
        <v>0</v>
      </c>
      <c r="BF66" s="17">
        <v>-32.229999999999997</v>
      </c>
      <c r="BG66" s="17">
        <v>-20.28</v>
      </c>
      <c r="BH66" s="17">
        <v>-15.29</v>
      </c>
      <c r="BI66" s="17">
        <v>-38.94</v>
      </c>
      <c r="BJ66" s="17">
        <v>-50.52</v>
      </c>
      <c r="BK66" s="17">
        <v>-19.329999999999998</v>
      </c>
      <c r="BL66" s="17">
        <v>-32.049999999999997</v>
      </c>
      <c r="BM66" s="20">
        <f t="shared" si="13"/>
        <v>0</v>
      </c>
      <c r="BN66" s="20">
        <f t="shared" si="11"/>
        <v>0</v>
      </c>
      <c r="BO66" s="20">
        <f t="shared" si="11"/>
        <v>0</v>
      </c>
      <c r="BP66" s="20">
        <f t="shared" si="11"/>
        <v>0</v>
      </c>
      <c r="BQ66" s="20">
        <f t="shared" si="11"/>
        <v>0</v>
      </c>
      <c r="BR66" s="20">
        <f t="shared" si="11"/>
        <v>-2470.2300000000023</v>
      </c>
      <c r="BS66" s="20">
        <f t="shared" si="11"/>
        <v>-1551.8599999999931</v>
      </c>
      <c r="BT66" s="20">
        <f t="shared" si="11"/>
        <v>-1167.4400000000032</v>
      </c>
      <c r="BU66" s="20">
        <f t="shared" si="11"/>
        <v>-2968.6499999999942</v>
      </c>
      <c r="BV66" s="20">
        <f t="shared" si="11"/>
        <v>-3844.2100000000228</v>
      </c>
      <c r="BW66" s="20">
        <f t="shared" si="11"/>
        <v>-1468.2500000000057</v>
      </c>
      <c r="BX66" s="20">
        <f t="shared" si="11"/>
        <v>-2429.8799999999942</v>
      </c>
      <c r="BY66" s="17">
        <f t="shared" si="3"/>
        <v>-12566.900000000016</v>
      </c>
      <c r="BZ66" s="17">
        <f t="shared" si="4"/>
        <v>-628.33999999999992</v>
      </c>
      <c r="CA66" s="17">
        <f t="shared" si="5"/>
        <v>-2705.28</v>
      </c>
      <c r="CB66" s="17">
        <f t="shared" si="6"/>
        <v>-15900.520000000015</v>
      </c>
    </row>
    <row r="67" spans="1:80" x14ac:dyDescent="0.25">
      <c r="A67" t="str">
        <f t="shared" si="9"/>
        <v>MPLP.HRM</v>
      </c>
      <c r="B67" s="1" t="s">
        <v>113</v>
      </c>
      <c r="C67" s="1" t="s">
        <v>114</v>
      </c>
      <c r="D67" s="1" t="s">
        <v>114</v>
      </c>
      <c r="E67" s="17">
        <v>1385.0900000000256</v>
      </c>
      <c r="F67" s="17">
        <v>337.59999999999127</v>
      </c>
      <c r="G67" s="17">
        <v>2773.6300000000047</v>
      </c>
      <c r="H67" s="17">
        <v>3419.140000000014</v>
      </c>
      <c r="I67" s="17">
        <v>3329.2100000000792</v>
      </c>
      <c r="J67" s="17">
        <v>167.81999999999971</v>
      </c>
      <c r="K67" s="17">
        <v>609.70999999999185</v>
      </c>
      <c r="L67" s="17">
        <v>2278.4300000000512</v>
      </c>
      <c r="M67" s="17">
        <v>2808.8200000000652</v>
      </c>
      <c r="N67" s="17">
        <v>484.22000000000116</v>
      </c>
      <c r="O67" s="17">
        <v>597.08999999999651</v>
      </c>
      <c r="P67" s="17">
        <v>1053.8699999999953</v>
      </c>
      <c r="Q67" s="20">
        <v>69.25</v>
      </c>
      <c r="R67" s="20">
        <v>16.880000000000109</v>
      </c>
      <c r="S67" s="20">
        <v>138.68000000000029</v>
      </c>
      <c r="T67" s="20">
        <v>170.95000000000437</v>
      </c>
      <c r="U67" s="20">
        <v>166.45999999999913</v>
      </c>
      <c r="V67" s="20">
        <v>8.3899999999998727</v>
      </c>
      <c r="W67" s="20">
        <v>30.480000000001382</v>
      </c>
      <c r="X67" s="20">
        <v>113.92000000000553</v>
      </c>
      <c r="Y67" s="20">
        <v>140.44000000000233</v>
      </c>
      <c r="Z67" s="20">
        <v>24.210000000000036</v>
      </c>
      <c r="AA67" s="20">
        <v>29.849999999999454</v>
      </c>
      <c r="AB67" s="20">
        <v>52.700000000000728</v>
      </c>
      <c r="AC67" s="17">
        <v>300.99000000000524</v>
      </c>
      <c r="AD67" s="17">
        <v>72.569999999999709</v>
      </c>
      <c r="AE67" s="17">
        <v>590.39999999999418</v>
      </c>
      <c r="AF67" s="17">
        <v>719.82000000000698</v>
      </c>
      <c r="AG67" s="17">
        <v>693.37000000002445</v>
      </c>
      <c r="AH67" s="17">
        <v>34.56000000000131</v>
      </c>
      <c r="AI67" s="17">
        <v>124.18000000000029</v>
      </c>
      <c r="AJ67" s="17">
        <v>458.73000000001048</v>
      </c>
      <c r="AK67" s="17">
        <v>558.95000000001164</v>
      </c>
      <c r="AL67" s="17">
        <v>95.260000000002037</v>
      </c>
      <c r="AM67" s="17">
        <v>116.06999999999971</v>
      </c>
      <c r="AN67" s="17">
        <v>202.49000000000524</v>
      </c>
      <c r="AO67" s="20">
        <f t="shared" si="12"/>
        <v>1755.3300000000309</v>
      </c>
      <c r="AP67" s="20">
        <f t="shared" si="10"/>
        <v>427.04999999999109</v>
      </c>
      <c r="AQ67" s="20">
        <f t="shared" si="10"/>
        <v>3502.7099999999991</v>
      </c>
      <c r="AR67" s="20">
        <f t="shared" si="10"/>
        <v>4309.9100000000253</v>
      </c>
      <c r="AS67" s="20">
        <f t="shared" si="10"/>
        <v>4189.0400000001027</v>
      </c>
      <c r="AT67" s="20">
        <f t="shared" ref="AP67:AZ90" si="14">J67+V67+AH67</f>
        <v>210.77000000000089</v>
      </c>
      <c r="AU67" s="20">
        <f t="shared" si="14"/>
        <v>764.36999999999352</v>
      </c>
      <c r="AV67" s="20">
        <f t="shared" si="14"/>
        <v>2851.0800000000672</v>
      </c>
      <c r="AW67" s="20">
        <f t="shared" si="14"/>
        <v>3508.2100000000792</v>
      </c>
      <c r="AX67" s="20">
        <f t="shared" si="14"/>
        <v>603.69000000000324</v>
      </c>
      <c r="AY67" s="20">
        <f t="shared" si="14"/>
        <v>743.00999999999567</v>
      </c>
      <c r="AZ67" s="20">
        <f t="shared" si="14"/>
        <v>1309.0600000000013</v>
      </c>
      <c r="BA67" s="17">
        <v>23</v>
      </c>
      <c r="BB67" s="17">
        <v>5.61</v>
      </c>
      <c r="BC67" s="17">
        <v>46.05</v>
      </c>
      <c r="BD67" s="17">
        <v>56.77</v>
      </c>
      <c r="BE67" s="17">
        <v>55.27</v>
      </c>
      <c r="BF67" s="17">
        <v>2.79</v>
      </c>
      <c r="BG67" s="17">
        <v>10.119999999999999</v>
      </c>
      <c r="BH67" s="17">
        <v>37.83</v>
      </c>
      <c r="BI67" s="17">
        <v>46.63</v>
      </c>
      <c r="BJ67" s="17">
        <v>8.0399999999999991</v>
      </c>
      <c r="BK67" s="17">
        <v>9.91</v>
      </c>
      <c r="BL67" s="17">
        <v>17.5</v>
      </c>
      <c r="BM67" s="20">
        <f t="shared" si="13"/>
        <v>1778.3300000000309</v>
      </c>
      <c r="BN67" s="20">
        <f t="shared" si="11"/>
        <v>432.6599999999911</v>
      </c>
      <c r="BO67" s="20">
        <f t="shared" si="11"/>
        <v>3548.7599999999993</v>
      </c>
      <c r="BP67" s="20">
        <f t="shared" si="11"/>
        <v>4366.6800000000258</v>
      </c>
      <c r="BQ67" s="20">
        <f t="shared" si="11"/>
        <v>4244.3100000001032</v>
      </c>
      <c r="BR67" s="20">
        <f t="shared" ref="BN67:BX90" si="15">AT67+BF67</f>
        <v>213.56000000000088</v>
      </c>
      <c r="BS67" s="20">
        <f t="shared" si="15"/>
        <v>774.48999999999353</v>
      </c>
      <c r="BT67" s="20">
        <f t="shared" si="15"/>
        <v>2888.9100000000672</v>
      </c>
      <c r="BU67" s="20">
        <f t="shared" si="15"/>
        <v>3554.8400000000793</v>
      </c>
      <c r="BV67" s="20">
        <f t="shared" si="15"/>
        <v>611.7300000000032</v>
      </c>
      <c r="BW67" s="20">
        <f t="shared" si="15"/>
        <v>752.91999999999564</v>
      </c>
      <c r="BX67" s="20">
        <f t="shared" si="15"/>
        <v>1326.5600000000013</v>
      </c>
      <c r="BY67" s="17">
        <f t="shared" si="3"/>
        <v>19244.630000000216</v>
      </c>
      <c r="BZ67" s="17">
        <f t="shared" si="4"/>
        <v>962.21000000001322</v>
      </c>
      <c r="CA67" s="17">
        <f t="shared" si="5"/>
        <v>4286.9100000000617</v>
      </c>
      <c r="CB67" s="17">
        <f t="shared" si="6"/>
        <v>24493.750000000295</v>
      </c>
    </row>
    <row r="68" spans="1:80" x14ac:dyDescent="0.25">
      <c r="A68" t="str">
        <f t="shared" si="9"/>
        <v>TAU.HSH</v>
      </c>
      <c r="B68" s="1" t="s">
        <v>31</v>
      </c>
      <c r="C68" s="1" t="s">
        <v>115</v>
      </c>
      <c r="D68" s="1" t="s">
        <v>115</v>
      </c>
      <c r="E68" s="17">
        <v>215.53999999999814</v>
      </c>
      <c r="F68" s="17">
        <v>96.470000000000255</v>
      </c>
      <c r="G68" s="17">
        <v>370.60999999999876</v>
      </c>
      <c r="H68" s="17">
        <v>450.45000000000073</v>
      </c>
      <c r="I68" s="17">
        <v>543.66999999999825</v>
      </c>
      <c r="J68" s="17">
        <v>378.09999999999854</v>
      </c>
      <c r="K68" s="17">
        <v>220.68000000000029</v>
      </c>
      <c r="L68" s="17">
        <v>435.70000000000073</v>
      </c>
      <c r="M68" s="17">
        <v>573.55999999999767</v>
      </c>
      <c r="N68" s="17">
        <v>198.43999999999869</v>
      </c>
      <c r="O68" s="17">
        <v>70.010000000000218</v>
      </c>
      <c r="P68" s="17">
        <v>104.44000000000051</v>
      </c>
      <c r="Q68" s="20">
        <v>10.78000000000003</v>
      </c>
      <c r="R68" s="20">
        <v>4.8300000000000125</v>
      </c>
      <c r="S68" s="20">
        <v>18.529999999999973</v>
      </c>
      <c r="T68" s="20">
        <v>22.519999999999982</v>
      </c>
      <c r="U68" s="20">
        <v>27.180000000000064</v>
      </c>
      <c r="V68" s="20">
        <v>18.909999999999968</v>
      </c>
      <c r="W68" s="20">
        <v>11.03000000000003</v>
      </c>
      <c r="X68" s="20">
        <v>21.790000000000077</v>
      </c>
      <c r="Y68" s="20">
        <v>28.670000000000073</v>
      </c>
      <c r="Z68" s="20">
        <v>9.9199999999999591</v>
      </c>
      <c r="AA68" s="20">
        <v>3.5100000000000051</v>
      </c>
      <c r="AB68" s="20">
        <v>5.2199999999999989</v>
      </c>
      <c r="AC68" s="17">
        <v>46.840000000000146</v>
      </c>
      <c r="AD68" s="17">
        <v>20.730000000000018</v>
      </c>
      <c r="AE68" s="17">
        <v>78.890000000000327</v>
      </c>
      <c r="AF68" s="17">
        <v>94.829999999999927</v>
      </c>
      <c r="AG68" s="17">
        <v>113.23000000000047</v>
      </c>
      <c r="AH68" s="17">
        <v>77.859999999999673</v>
      </c>
      <c r="AI68" s="17">
        <v>44.950000000000045</v>
      </c>
      <c r="AJ68" s="17">
        <v>87.720000000000255</v>
      </c>
      <c r="AK68" s="17">
        <v>114.13999999999942</v>
      </c>
      <c r="AL68" s="17">
        <v>39.049999999999955</v>
      </c>
      <c r="AM68" s="17">
        <v>13.610000000000014</v>
      </c>
      <c r="AN68" s="17">
        <v>20.069999999999936</v>
      </c>
      <c r="AO68" s="20">
        <f t="shared" si="12"/>
        <v>273.15999999999832</v>
      </c>
      <c r="AP68" s="20">
        <f t="shared" si="14"/>
        <v>122.03000000000029</v>
      </c>
      <c r="AQ68" s="20">
        <f t="shared" si="14"/>
        <v>468.02999999999906</v>
      </c>
      <c r="AR68" s="20">
        <f t="shared" si="14"/>
        <v>567.80000000000064</v>
      </c>
      <c r="AS68" s="20">
        <f t="shared" si="14"/>
        <v>684.07999999999879</v>
      </c>
      <c r="AT68" s="20">
        <f t="shared" si="14"/>
        <v>474.86999999999819</v>
      </c>
      <c r="AU68" s="20">
        <f t="shared" si="14"/>
        <v>276.66000000000037</v>
      </c>
      <c r="AV68" s="20">
        <f t="shared" si="14"/>
        <v>545.21000000000106</v>
      </c>
      <c r="AW68" s="20">
        <f t="shared" si="14"/>
        <v>716.36999999999716</v>
      </c>
      <c r="AX68" s="20">
        <f t="shared" si="14"/>
        <v>247.4099999999986</v>
      </c>
      <c r="AY68" s="20">
        <f t="shared" si="14"/>
        <v>87.130000000000237</v>
      </c>
      <c r="AZ68" s="20">
        <f t="shared" si="14"/>
        <v>129.73000000000044</v>
      </c>
      <c r="BA68" s="17">
        <v>3.58</v>
      </c>
      <c r="BB68" s="17">
        <v>1.6</v>
      </c>
      <c r="BC68" s="17">
        <v>6.15</v>
      </c>
      <c r="BD68" s="17">
        <v>7.48</v>
      </c>
      <c r="BE68" s="17">
        <v>9.0299999999999994</v>
      </c>
      <c r="BF68" s="17">
        <v>6.28</v>
      </c>
      <c r="BG68" s="17">
        <v>3.66</v>
      </c>
      <c r="BH68" s="17">
        <v>7.23</v>
      </c>
      <c r="BI68" s="17">
        <v>9.52</v>
      </c>
      <c r="BJ68" s="17">
        <v>3.29</v>
      </c>
      <c r="BK68" s="17">
        <v>1.1599999999999999</v>
      </c>
      <c r="BL68" s="17">
        <v>1.73</v>
      </c>
      <c r="BM68" s="20">
        <f t="shared" si="13"/>
        <v>276.7399999999983</v>
      </c>
      <c r="BN68" s="20">
        <f t="shared" si="15"/>
        <v>123.63000000000028</v>
      </c>
      <c r="BO68" s="20">
        <f t="shared" si="15"/>
        <v>474.17999999999904</v>
      </c>
      <c r="BP68" s="20">
        <f t="shared" si="15"/>
        <v>575.28000000000065</v>
      </c>
      <c r="BQ68" s="20">
        <f t="shared" si="15"/>
        <v>693.10999999999876</v>
      </c>
      <c r="BR68" s="20">
        <f t="shared" si="15"/>
        <v>481.14999999999816</v>
      </c>
      <c r="BS68" s="20">
        <f t="shared" si="15"/>
        <v>280.32000000000039</v>
      </c>
      <c r="BT68" s="20">
        <f t="shared" si="15"/>
        <v>552.44000000000108</v>
      </c>
      <c r="BU68" s="20">
        <f t="shared" si="15"/>
        <v>725.88999999999714</v>
      </c>
      <c r="BV68" s="20">
        <f t="shared" si="15"/>
        <v>250.6999999999986</v>
      </c>
      <c r="BW68" s="20">
        <f t="shared" si="15"/>
        <v>88.290000000000234</v>
      </c>
      <c r="BX68" s="20">
        <f t="shared" si="15"/>
        <v>131.46000000000043</v>
      </c>
      <c r="BY68" s="17">
        <f t="shared" si="3"/>
        <v>3657.6699999999928</v>
      </c>
      <c r="BZ68" s="17">
        <f t="shared" si="4"/>
        <v>182.89000000000019</v>
      </c>
      <c r="CA68" s="17">
        <f t="shared" si="5"/>
        <v>812.63000000000011</v>
      </c>
      <c r="CB68" s="17">
        <f t="shared" si="6"/>
        <v>4653.1899999999923</v>
      </c>
    </row>
    <row r="69" spans="1:80" x14ac:dyDescent="0.25">
      <c r="A69" t="str">
        <f t="shared" si="9"/>
        <v>VQW.IEW1</v>
      </c>
      <c r="B69" s="1" t="s">
        <v>29</v>
      </c>
      <c r="C69" s="1" t="s">
        <v>116</v>
      </c>
      <c r="D69" s="1" t="s">
        <v>116</v>
      </c>
      <c r="E69" s="17">
        <v>653.93000000000029</v>
      </c>
      <c r="F69" s="17">
        <v>449.06000000000131</v>
      </c>
      <c r="G69" s="17">
        <v>640.66999999999825</v>
      </c>
      <c r="H69" s="17">
        <v>1491.8899999999994</v>
      </c>
      <c r="I69" s="17">
        <v>1112.260000000002</v>
      </c>
      <c r="J69" s="17">
        <v>438.40999999999985</v>
      </c>
      <c r="K69" s="17">
        <v>217.53000000000065</v>
      </c>
      <c r="L69" s="17">
        <v>358.5099999999984</v>
      </c>
      <c r="M69" s="17">
        <v>429.20999999999913</v>
      </c>
      <c r="N69" s="17">
        <v>509.7599999999984</v>
      </c>
      <c r="O69" s="17">
        <v>392.12999999999738</v>
      </c>
      <c r="P69" s="17">
        <v>605.54000000000087</v>
      </c>
      <c r="Q69" s="20">
        <v>32.690000000000055</v>
      </c>
      <c r="R69" s="20">
        <v>22.449999999999989</v>
      </c>
      <c r="S69" s="20">
        <v>32.029999999999973</v>
      </c>
      <c r="T69" s="20">
        <v>74.590000000000146</v>
      </c>
      <c r="U69" s="20">
        <v>55.610000000000127</v>
      </c>
      <c r="V69" s="20">
        <v>21.919999999999959</v>
      </c>
      <c r="W69" s="20">
        <v>10.879999999999995</v>
      </c>
      <c r="X69" s="20">
        <v>17.920000000000016</v>
      </c>
      <c r="Y69" s="20">
        <v>21.45999999999998</v>
      </c>
      <c r="Z69" s="20">
        <v>25.490000000000009</v>
      </c>
      <c r="AA69" s="20">
        <v>19.600000000000023</v>
      </c>
      <c r="AB69" s="20">
        <v>30.279999999999973</v>
      </c>
      <c r="AC69" s="17">
        <v>142.11000000000013</v>
      </c>
      <c r="AD69" s="17">
        <v>96.5300000000002</v>
      </c>
      <c r="AE69" s="17">
        <v>136.36999999999989</v>
      </c>
      <c r="AF69" s="17">
        <v>314.07999999999993</v>
      </c>
      <c r="AG69" s="17">
        <v>231.65000000000055</v>
      </c>
      <c r="AH69" s="17">
        <v>90.290000000000191</v>
      </c>
      <c r="AI69" s="17">
        <v>44.310000000000059</v>
      </c>
      <c r="AJ69" s="17">
        <v>72.179999999999836</v>
      </c>
      <c r="AK69" s="17">
        <v>85.409999999999854</v>
      </c>
      <c r="AL69" s="17">
        <v>100.28999999999996</v>
      </c>
      <c r="AM69" s="17">
        <v>76.239999999999782</v>
      </c>
      <c r="AN69" s="17">
        <v>116.34999999999991</v>
      </c>
      <c r="AO69" s="20">
        <f t="shared" si="12"/>
        <v>828.73000000000047</v>
      </c>
      <c r="AP69" s="20">
        <f t="shared" si="14"/>
        <v>568.04000000000156</v>
      </c>
      <c r="AQ69" s="20">
        <f t="shared" si="14"/>
        <v>809.06999999999812</v>
      </c>
      <c r="AR69" s="20">
        <f t="shared" si="14"/>
        <v>1880.5599999999995</v>
      </c>
      <c r="AS69" s="20">
        <f t="shared" si="14"/>
        <v>1399.5200000000027</v>
      </c>
      <c r="AT69" s="20">
        <f t="shared" si="14"/>
        <v>550.62</v>
      </c>
      <c r="AU69" s="20">
        <f t="shared" si="14"/>
        <v>272.72000000000071</v>
      </c>
      <c r="AV69" s="20">
        <f t="shared" si="14"/>
        <v>448.60999999999825</v>
      </c>
      <c r="AW69" s="20">
        <f t="shared" si="14"/>
        <v>536.07999999999902</v>
      </c>
      <c r="AX69" s="20">
        <f t="shared" si="14"/>
        <v>635.53999999999837</v>
      </c>
      <c r="AY69" s="20">
        <f t="shared" si="14"/>
        <v>487.96999999999719</v>
      </c>
      <c r="AZ69" s="20">
        <f t="shared" si="14"/>
        <v>752.17000000000075</v>
      </c>
      <c r="BA69" s="17">
        <v>10.86</v>
      </c>
      <c r="BB69" s="17">
        <v>7.46</v>
      </c>
      <c r="BC69" s="17">
        <v>10.64</v>
      </c>
      <c r="BD69" s="17">
        <v>24.77</v>
      </c>
      <c r="BE69" s="17">
        <v>18.47</v>
      </c>
      <c r="BF69" s="17">
        <v>7.28</v>
      </c>
      <c r="BG69" s="17">
        <v>3.61</v>
      </c>
      <c r="BH69" s="17">
        <v>5.95</v>
      </c>
      <c r="BI69" s="17">
        <v>7.13</v>
      </c>
      <c r="BJ69" s="17">
        <v>8.4600000000000009</v>
      </c>
      <c r="BK69" s="17">
        <v>6.51</v>
      </c>
      <c r="BL69" s="17">
        <v>10.050000000000001</v>
      </c>
      <c r="BM69" s="20">
        <f t="shared" si="13"/>
        <v>839.59000000000049</v>
      </c>
      <c r="BN69" s="20">
        <f t="shared" si="15"/>
        <v>575.50000000000159</v>
      </c>
      <c r="BO69" s="20">
        <f t="shared" si="15"/>
        <v>819.7099999999981</v>
      </c>
      <c r="BP69" s="20">
        <f t="shared" si="15"/>
        <v>1905.3299999999995</v>
      </c>
      <c r="BQ69" s="20">
        <f t="shared" si="15"/>
        <v>1417.9900000000027</v>
      </c>
      <c r="BR69" s="20">
        <f t="shared" si="15"/>
        <v>557.9</v>
      </c>
      <c r="BS69" s="20">
        <f t="shared" si="15"/>
        <v>276.33000000000072</v>
      </c>
      <c r="BT69" s="20">
        <f t="shared" si="15"/>
        <v>454.55999999999824</v>
      </c>
      <c r="BU69" s="20">
        <f t="shared" si="15"/>
        <v>543.20999999999901</v>
      </c>
      <c r="BV69" s="20">
        <f t="shared" si="15"/>
        <v>643.99999999999841</v>
      </c>
      <c r="BW69" s="20">
        <f t="shared" si="15"/>
        <v>494.47999999999718</v>
      </c>
      <c r="BX69" s="20">
        <f t="shared" si="15"/>
        <v>762.22000000000071</v>
      </c>
      <c r="BY69" s="17">
        <f t="shared" ref="BY69:BY141" si="16">SUM(E69:P69)</f>
        <v>7298.899999999996</v>
      </c>
      <c r="BZ69" s="17">
        <f t="shared" ref="BZ69:BZ141" si="17">SUM(Q69:AB69)</f>
        <v>364.92000000000024</v>
      </c>
      <c r="CA69" s="17">
        <f t="shared" si="5"/>
        <v>1627.0000000000005</v>
      </c>
      <c r="CB69" s="17">
        <f t="shared" si="6"/>
        <v>9290.8199999999961</v>
      </c>
    </row>
    <row r="70" spans="1:80" x14ac:dyDescent="0.25">
      <c r="A70" t="str">
        <f t="shared" si="9"/>
        <v>VQW.IEW2</v>
      </c>
      <c r="B70" s="1" t="s">
        <v>29</v>
      </c>
      <c r="C70" s="1" t="s">
        <v>117</v>
      </c>
      <c r="D70" s="1" t="s">
        <v>117</v>
      </c>
      <c r="E70" s="17">
        <v>577.88999999999942</v>
      </c>
      <c r="F70" s="17">
        <v>409.68999999999869</v>
      </c>
      <c r="G70" s="17">
        <v>439.65000000000146</v>
      </c>
      <c r="H70" s="17">
        <v>1205.4700000000012</v>
      </c>
      <c r="I70" s="17">
        <v>927.95999999999913</v>
      </c>
      <c r="J70" s="17">
        <v>338.84999999999854</v>
      </c>
      <c r="K70" s="17">
        <v>151.64999999999964</v>
      </c>
      <c r="L70" s="17">
        <v>236.13999999999942</v>
      </c>
      <c r="M70" s="17">
        <v>301.14999999999782</v>
      </c>
      <c r="N70" s="17">
        <v>372.44000000000233</v>
      </c>
      <c r="O70" s="17">
        <v>323.06999999999971</v>
      </c>
      <c r="P70" s="17">
        <v>547.33999999999651</v>
      </c>
      <c r="Q70" s="20">
        <v>28.889999999999986</v>
      </c>
      <c r="R70" s="20">
        <v>20.480000000000018</v>
      </c>
      <c r="S70" s="20">
        <v>21.980000000000018</v>
      </c>
      <c r="T70" s="20">
        <v>60.269999999999982</v>
      </c>
      <c r="U70" s="20">
        <v>46.3900000000001</v>
      </c>
      <c r="V70" s="20">
        <v>16.939999999999998</v>
      </c>
      <c r="W70" s="20">
        <v>7.5800000000000125</v>
      </c>
      <c r="X70" s="20">
        <v>11.810000000000002</v>
      </c>
      <c r="Y70" s="20">
        <v>15.060000000000002</v>
      </c>
      <c r="Z70" s="20">
        <v>18.620000000000005</v>
      </c>
      <c r="AA70" s="20">
        <v>16.159999999999968</v>
      </c>
      <c r="AB70" s="20">
        <v>27.370000000000005</v>
      </c>
      <c r="AC70" s="17">
        <v>125.57999999999993</v>
      </c>
      <c r="AD70" s="17">
        <v>88.070000000000164</v>
      </c>
      <c r="AE70" s="17">
        <v>93.580000000000382</v>
      </c>
      <c r="AF70" s="17">
        <v>253.77999999999975</v>
      </c>
      <c r="AG70" s="17">
        <v>193.26999999999953</v>
      </c>
      <c r="AH70" s="17">
        <v>69.779999999999973</v>
      </c>
      <c r="AI70" s="17">
        <v>30.879999999999995</v>
      </c>
      <c r="AJ70" s="17">
        <v>47.549999999999955</v>
      </c>
      <c r="AK70" s="17">
        <v>59.920000000000073</v>
      </c>
      <c r="AL70" s="17">
        <v>73.269999999999982</v>
      </c>
      <c r="AM70" s="17">
        <v>62.809999999999945</v>
      </c>
      <c r="AN70" s="17">
        <v>105.16000000000031</v>
      </c>
      <c r="AO70" s="20">
        <f t="shared" si="12"/>
        <v>732.35999999999933</v>
      </c>
      <c r="AP70" s="20">
        <f t="shared" si="14"/>
        <v>518.23999999999887</v>
      </c>
      <c r="AQ70" s="20">
        <f t="shared" si="14"/>
        <v>555.21000000000186</v>
      </c>
      <c r="AR70" s="20">
        <f t="shared" si="14"/>
        <v>1519.5200000000009</v>
      </c>
      <c r="AS70" s="20">
        <f t="shared" si="14"/>
        <v>1167.6199999999988</v>
      </c>
      <c r="AT70" s="20">
        <f t="shared" si="14"/>
        <v>425.56999999999852</v>
      </c>
      <c r="AU70" s="20">
        <f t="shared" si="14"/>
        <v>190.10999999999964</v>
      </c>
      <c r="AV70" s="20">
        <f t="shared" si="14"/>
        <v>295.49999999999937</v>
      </c>
      <c r="AW70" s="20">
        <f t="shared" si="14"/>
        <v>376.12999999999789</v>
      </c>
      <c r="AX70" s="20">
        <f t="shared" si="14"/>
        <v>464.33000000000231</v>
      </c>
      <c r="AY70" s="20">
        <f t="shared" si="14"/>
        <v>402.03999999999962</v>
      </c>
      <c r="AZ70" s="20">
        <f t="shared" si="14"/>
        <v>679.86999999999682</v>
      </c>
      <c r="BA70" s="17">
        <v>9.59</v>
      </c>
      <c r="BB70" s="17">
        <v>6.8</v>
      </c>
      <c r="BC70" s="17">
        <v>7.3</v>
      </c>
      <c r="BD70" s="17">
        <v>20.010000000000002</v>
      </c>
      <c r="BE70" s="17">
        <v>15.41</v>
      </c>
      <c r="BF70" s="17">
        <v>5.63</v>
      </c>
      <c r="BG70" s="17">
        <v>2.52</v>
      </c>
      <c r="BH70" s="17">
        <v>3.92</v>
      </c>
      <c r="BI70" s="17">
        <v>5</v>
      </c>
      <c r="BJ70" s="17">
        <v>6.18</v>
      </c>
      <c r="BK70" s="17">
        <v>5.36</v>
      </c>
      <c r="BL70" s="17">
        <v>9.09</v>
      </c>
      <c r="BM70" s="20">
        <f t="shared" si="13"/>
        <v>741.94999999999936</v>
      </c>
      <c r="BN70" s="20">
        <f t="shared" si="15"/>
        <v>525.03999999999883</v>
      </c>
      <c r="BO70" s="20">
        <f t="shared" si="15"/>
        <v>562.51000000000181</v>
      </c>
      <c r="BP70" s="20">
        <f t="shared" si="15"/>
        <v>1539.5300000000009</v>
      </c>
      <c r="BQ70" s="20">
        <f t="shared" si="15"/>
        <v>1183.0299999999988</v>
      </c>
      <c r="BR70" s="20">
        <f t="shared" si="15"/>
        <v>431.19999999999851</v>
      </c>
      <c r="BS70" s="20">
        <f t="shared" si="15"/>
        <v>192.62999999999965</v>
      </c>
      <c r="BT70" s="20">
        <f t="shared" si="15"/>
        <v>299.41999999999939</v>
      </c>
      <c r="BU70" s="20">
        <f t="shared" si="15"/>
        <v>381.12999999999789</v>
      </c>
      <c r="BV70" s="20">
        <f t="shared" si="15"/>
        <v>470.51000000000232</v>
      </c>
      <c r="BW70" s="20">
        <f t="shared" si="15"/>
        <v>407.39999999999964</v>
      </c>
      <c r="BX70" s="20">
        <f t="shared" si="15"/>
        <v>688.95999999999685</v>
      </c>
      <c r="BY70" s="17">
        <f t="shared" si="16"/>
        <v>5831.2999999999938</v>
      </c>
      <c r="BZ70" s="17">
        <f t="shared" si="17"/>
        <v>291.55000000000007</v>
      </c>
      <c r="CA70" s="17">
        <f t="shared" ref="CA70:CA141" si="18">SUM(AC70:AN70,BA70:BL70)</f>
        <v>1300.46</v>
      </c>
      <c r="CB70" s="17">
        <f t="shared" ref="CB70:CB141" si="19">SUM(BM70:BX70)</f>
        <v>7423.309999999994</v>
      </c>
    </row>
    <row r="71" spans="1:80" x14ac:dyDescent="0.25">
      <c r="A71" t="str">
        <f t="shared" si="9"/>
        <v>TAU.INT</v>
      </c>
      <c r="B71" s="1" t="s">
        <v>31</v>
      </c>
      <c r="C71" s="1" t="s">
        <v>118</v>
      </c>
      <c r="D71" s="1" t="s">
        <v>118</v>
      </c>
      <c r="E71" s="17">
        <v>403.52999999999975</v>
      </c>
      <c r="F71" s="17">
        <v>144.09000000000003</v>
      </c>
      <c r="G71" s="17">
        <v>488.49000000000024</v>
      </c>
      <c r="H71" s="17">
        <v>357.1600000000002</v>
      </c>
      <c r="I71" s="17">
        <v>317.64999999999998</v>
      </c>
      <c r="J71" s="17">
        <v>421.26999999999987</v>
      </c>
      <c r="K71" s="17">
        <v>501.41999999999985</v>
      </c>
      <c r="L71" s="17">
        <v>790.92999999999984</v>
      </c>
      <c r="M71" s="17">
        <v>1221.1999999999998</v>
      </c>
      <c r="N71" s="17">
        <v>335.72000000000008</v>
      </c>
      <c r="O71" s="17">
        <v>155.21999999999997</v>
      </c>
      <c r="P71" s="17">
        <v>465.26999999999975</v>
      </c>
      <c r="Q71" s="20">
        <v>20.18</v>
      </c>
      <c r="R71" s="20">
        <v>7.1999999999999993</v>
      </c>
      <c r="S71" s="20">
        <v>24.42</v>
      </c>
      <c r="T71" s="20">
        <v>17.850000000000001</v>
      </c>
      <c r="U71" s="20">
        <v>15.89</v>
      </c>
      <c r="V71" s="20">
        <v>21.060000000000002</v>
      </c>
      <c r="W71" s="20">
        <v>25.07</v>
      </c>
      <c r="X71" s="20">
        <v>39.549999999999997</v>
      </c>
      <c r="Y71" s="20">
        <v>61.06</v>
      </c>
      <c r="Z71" s="20">
        <v>16.79</v>
      </c>
      <c r="AA71" s="20">
        <v>7.76</v>
      </c>
      <c r="AB71" s="20">
        <v>23.259999999999998</v>
      </c>
      <c r="AC71" s="17">
        <v>87.69</v>
      </c>
      <c r="AD71" s="17">
        <v>30.97</v>
      </c>
      <c r="AE71" s="17">
        <v>103.97999999999999</v>
      </c>
      <c r="AF71" s="17">
        <v>75.19</v>
      </c>
      <c r="AG71" s="17">
        <v>66.16</v>
      </c>
      <c r="AH71" s="17">
        <v>86.76</v>
      </c>
      <c r="AI71" s="17">
        <v>102.11999999999999</v>
      </c>
      <c r="AJ71" s="17">
        <v>159.24</v>
      </c>
      <c r="AK71" s="17">
        <v>243.02</v>
      </c>
      <c r="AL71" s="17">
        <v>66.05</v>
      </c>
      <c r="AM71" s="17">
        <v>30.169999999999998</v>
      </c>
      <c r="AN71" s="17">
        <v>89.399999999999991</v>
      </c>
      <c r="AO71" s="20">
        <f t="shared" si="12"/>
        <v>511.39999999999975</v>
      </c>
      <c r="AP71" s="20">
        <f t="shared" si="14"/>
        <v>182.26000000000002</v>
      </c>
      <c r="AQ71" s="20">
        <f t="shared" si="14"/>
        <v>616.89000000000021</v>
      </c>
      <c r="AR71" s="20">
        <f t="shared" si="14"/>
        <v>450.20000000000022</v>
      </c>
      <c r="AS71" s="20">
        <f t="shared" si="14"/>
        <v>399.69999999999993</v>
      </c>
      <c r="AT71" s="20">
        <f t="shared" si="14"/>
        <v>529.08999999999992</v>
      </c>
      <c r="AU71" s="20">
        <f t="shared" si="14"/>
        <v>628.6099999999999</v>
      </c>
      <c r="AV71" s="20">
        <f t="shared" si="14"/>
        <v>989.7199999999998</v>
      </c>
      <c r="AW71" s="20">
        <f t="shared" si="14"/>
        <v>1525.2799999999997</v>
      </c>
      <c r="AX71" s="20">
        <f t="shared" si="14"/>
        <v>418.56000000000012</v>
      </c>
      <c r="AY71" s="20">
        <f t="shared" si="14"/>
        <v>193.14999999999995</v>
      </c>
      <c r="AZ71" s="20">
        <f t="shared" si="14"/>
        <v>577.92999999999972</v>
      </c>
      <c r="BA71" s="17">
        <v>6.7</v>
      </c>
      <c r="BB71" s="17">
        <v>2.39</v>
      </c>
      <c r="BC71" s="17">
        <v>8.11</v>
      </c>
      <c r="BD71" s="17">
        <v>5.93</v>
      </c>
      <c r="BE71" s="17">
        <v>5.27</v>
      </c>
      <c r="BF71" s="17">
        <v>6.99</v>
      </c>
      <c r="BG71" s="17">
        <v>8.32</v>
      </c>
      <c r="BH71" s="17">
        <v>13.13</v>
      </c>
      <c r="BI71" s="17">
        <v>20.28</v>
      </c>
      <c r="BJ71" s="17">
        <v>5.57</v>
      </c>
      <c r="BK71" s="17">
        <v>2.58</v>
      </c>
      <c r="BL71" s="17">
        <v>7.72</v>
      </c>
      <c r="BM71" s="20">
        <f t="shared" si="13"/>
        <v>518.0999999999998</v>
      </c>
      <c r="BN71" s="20">
        <f t="shared" si="15"/>
        <v>184.65</v>
      </c>
      <c r="BO71" s="20">
        <f t="shared" si="15"/>
        <v>625.00000000000023</v>
      </c>
      <c r="BP71" s="20">
        <f t="shared" si="15"/>
        <v>456.13000000000022</v>
      </c>
      <c r="BQ71" s="20">
        <f t="shared" si="15"/>
        <v>404.96999999999991</v>
      </c>
      <c r="BR71" s="20">
        <f t="shared" si="15"/>
        <v>536.07999999999993</v>
      </c>
      <c r="BS71" s="20">
        <f t="shared" si="15"/>
        <v>636.92999999999995</v>
      </c>
      <c r="BT71" s="20">
        <f t="shared" si="15"/>
        <v>1002.8499999999998</v>
      </c>
      <c r="BU71" s="20">
        <f t="shared" si="15"/>
        <v>1545.5599999999997</v>
      </c>
      <c r="BV71" s="20">
        <f t="shared" si="15"/>
        <v>424.13000000000011</v>
      </c>
      <c r="BW71" s="20">
        <f t="shared" si="15"/>
        <v>195.72999999999996</v>
      </c>
      <c r="BX71" s="20">
        <f t="shared" si="15"/>
        <v>585.64999999999975</v>
      </c>
      <c r="BY71" s="17">
        <f t="shared" si="16"/>
        <v>5601.95</v>
      </c>
      <c r="BZ71" s="17">
        <f t="shared" si="17"/>
        <v>280.09000000000003</v>
      </c>
      <c r="CA71" s="17">
        <f t="shared" si="18"/>
        <v>1233.74</v>
      </c>
      <c r="CB71" s="17">
        <f t="shared" si="19"/>
        <v>7115.7799999999979</v>
      </c>
    </row>
    <row r="72" spans="1:80" x14ac:dyDescent="0.25">
      <c r="A72" t="str">
        <f t="shared" si="9"/>
        <v>ESSO.IOR1</v>
      </c>
      <c r="B72" s="1" t="s">
        <v>119</v>
      </c>
      <c r="C72" s="1" t="s">
        <v>120</v>
      </c>
      <c r="D72" s="1" t="s">
        <v>120</v>
      </c>
      <c r="E72" s="17">
        <v>9427</v>
      </c>
      <c r="F72" s="17">
        <v>3757.1399999999994</v>
      </c>
      <c r="G72" s="17">
        <v>11682.440000000002</v>
      </c>
      <c r="H72" s="17">
        <v>0</v>
      </c>
      <c r="I72" s="17">
        <v>1814.54</v>
      </c>
      <c r="J72" s="17">
        <v>14266.369999999995</v>
      </c>
      <c r="K72" s="17">
        <v>6492.4099999999962</v>
      </c>
      <c r="L72" s="17">
        <v>10666.699999999997</v>
      </c>
      <c r="M72" s="17">
        <v>13160.439999999995</v>
      </c>
      <c r="N72" s="17">
        <v>10625.530000000006</v>
      </c>
      <c r="O72" s="17">
        <v>4329.1900000000023</v>
      </c>
      <c r="P72" s="17">
        <v>8756.8700000000026</v>
      </c>
      <c r="Q72" s="20">
        <v>471.34999999999991</v>
      </c>
      <c r="R72" s="20">
        <v>187.85000000000002</v>
      </c>
      <c r="S72" s="20">
        <v>584.11999999999989</v>
      </c>
      <c r="T72" s="20">
        <v>0</v>
      </c>
      <c r="U72" s="20">
        <v>90.730000000000018</v>
      </c>
      <c r="V72" s="20">
        <v>713.32000000000016</v>
      </c>
      <c r="W72" s="20">
        <v>324.62000000000012</v>
      </c>
      <c r="X72" s="20">
        <v>533.32999999999993</v>
      </c>
      <c r="Y72" s="20">
        <v>658.0300000000002</v>
      </c>
      <c r="Z72" s="20">
        <v>531.28</v>
      </c>
      <c r="AA72" s="20">
        <v>216.46000000000004</v>
      </c>
      <c r="AB72" s="20">
        <v>437.83999999999992</v>
      </c>
      <c r="AC72" s="17">
        <v>2048.5500000000011</v>
      </c>
      <c r="AD72" s="17">
        <v>807.67000000000007</v>
      </c>
      <c r="AE72" s="17">
        <v>2486.75</v>
      </c>
      <c r="AF72" s="17">
        <v>0</v>
      </c>
      <c r="AG72" s="17">
        <v>377.91000000000008</v>
      </c>
      <c r="AH72" s="17">
        <v>2937.8799999999992</v>
      </c>
      <c r="AI72" s="17">
        <v>1322.3100000000004</v>
      </c>
      <c r="AJ72" s="17">
        <v>2147.579999999999</v>
      </c>
      <c r="AK72" s="17">
        <v>2618.91</v>
      </c>
      <c r="AL72" s="17">
        <v>2090.4499999999998</v>
      </c>
      <c r="AM72" s="17">
        <v>841.61000000000013</v>
      </c>
      <c r="AN72" s="17">
        <v>1682.5699999999997</v>
      </c>
      <c r="AO72" s="20">
        <f t="shared" si="12"/>
        <v>11946.900000000001</v>
      </c>
      <c r="AP72" s="20">
        <f t="shared" si="14"/>
        <v>4752.66</v>
      </c>
      <c r="AQ72" s="20">
        <f t="shared" si="14"/>
        <v>14753.310000000001</v>
      </c>
      <c r="AR72" s="20">
        <f t="shared" si="14"/>
        <v>0</v>
      </c>
      <c r="AS72" s="20">
        <f t="shared" si="14"/>
        <v>2283.1800000000003</v>
      </c>
      <c r="AT72" s="20">
        <f t="shared" si="14"/>
        <v>17917.569999999992</v>
      </c>
      <c r="AU72" s="20">
        <f t="shared" si="14"/>
        <v>8139.3399999999965</v>
      </c>
      <c r="AV72" s="20">
        <f t="shared" si="14"/>
        <v>13347.609999999997</v>
      </c>
      <c r="AW72" s="20">
        <f t="shared" si="14"/>
        <v>16437.379999999997</v>
      </c>
      <c r="AX72" s="20">
        <f t="shared" si="14"/>
        <v>13247.260000000006</v>
      </c>
      <c r="AY72" s="20">
        <f t="shared" si="14"/>
        <v>5387.260000000002</v>
      </c>
      <c r="AZ72" s="20">
        <f t="shared" si="14"/>
        <v>10877.280000000002</v>
      </c>
      <c r="BA72" s="17">
        <v>156.51</v>
      </c>
      <c r="BB72" s="17">
        <v>62.38</v>
      </c>
      <c r="BC72" s="17">
        <v>193.96</v>
      </c>
      <c r="BD72" s="17">
        <v>0</v>
      </c>
      <c r="BE72" s="17">
        <v>30.13</v>
      </c>
      <c r="BF72" s="17">
        <v>236.86</v>
      </c>
      <c r="BG72" s="17">
        <v>107.79</v>
      </c>
      <c r="BH72" s="17">
        <v>177.1</v>
      </c>
      <c r="BI72" s="17">
        <v>218.5</v>
      </c>
      <c r="BJ72" s="17">
        <v>176.41</v>
      </c>
      <c r="BK72" s="17">
        <v>71.88</v>
      </c>
      <c r="BL72" s="17">
        <v>145.38999999999999</v>
      </c>
      <c r="BM72" s="20">
        <f t="shared" si="13"/>
        <v>12103.410000000002</v>
      </c>
      <c r="BN72" s="20">
        <f t="shared" si="15"/>
        <v>4815.04</v>
      </c>
      <c r="BO72" s="20">
        <f t="shared" si="15"/>
        <v>14947.27</v>
      </c>
      <c r="BP72" s="20">
        <f t="shared" si="15"/>
        <v>0</v>
      </c>
      <c r="BQ72" s="20">
        <f t="shared" si="15"/>
        <v>2313.3100000000004</v>
      </c>
      <c r="BR72" s="20">
        <f t="shared" si="15"/>
        <v>18154.429999999993</v>
      </c>
      <c r="BS72" s="20">
        <f t="shared" si="15"/>
        <v>8247.1299999999974</v>
      </c>
      <c r="BT72" s="20">
        <f t="shared" si="15"/>
        <v>13524.709999999997</v>
      </c>
      <c r="BU72" s="20">
        <f t="shared" si="15"/>
        <v>16655.879999999997</v>
      </c>
      <c r="BV72" s="20">
        <f t="shared" si="15"/>
        <v>13423.670000000006</v>
      </c>
      <c r="BW72" s="20">
        <f t="shared" si="15"/>
        <v>5459.1400000000021</v>
      </c>
      <c r="BX72" s="20">
        <f t="shared" si="15"/>
        <v>11022.670000000002</v>
      </c>
      <c r="BY72" s="17">
        <f t="shared" si="16"/>
        <v>94978.629999999976</v>
      </c>
      <c r="BZ72" s="17">
        <f t="shared" si="17"/>
        <v>4748.93</v>
      </c>
      <c r="CA72" s="17">
        <f t="shared" si="18"/>
        <v>20939.099999999999</v>
      </c>
      <c r="CB72" s="17">
        <f t="shared" si="19"/>
        <v>120666.66</v>
      </c>
    </row>
    <row r="73" spans="1:80" x14ac:dyDescent="0.25">
      <c r="A73" t="str">
        <f t="shared" si="9"/>
        <v>TAU.KAN</v>
      </c>
      <c r="B73" s="1" t="s">
        <v>31</v>
      </c>
      <c r="C73" s="1" t="s">
        <v>123</v>
      </c>
      <c r="D73" s="1" t="s">
        <v>123</v>
      </c>
      <c r="E73" s="17">
        <v>401.67000000000007</v>
      </c>
      <c r="F73" s="17">
        <v>179.77999999999975</v>
      </c>
      <c r="G73" s="17">
        <v>693.92000000000189</v>
      </c>
      <c r="H73" s="17">
        <v>894.36999999999898</v>
      </c>
      <c r="I73" s="17">
        <v>1162.8100000000049</v>
      </c>
      <c r="J73" s="17">
        <v>831.35999999999694</v>
      </c>
      <c r="K73" s="17">
        <v>263.28000000000065</v>
      </c>
      <c r="L73" s="17">
        <v>522.86999999999898</v>
      </c>
      <c r="M73" s="17">
        <v>720.96000000000095</v>
      </c>
      <c r="N73" s="17">
        <v>45.220000000000027</v>
      </c>
      <c r="O73" s="17">
        <v>175.18000000000029</v>
      </c>
      <c r="P73" s="17">
        <v>329.48000000000138</v>
      </c>
      <c r="Q73" s="20">
        <v>20.079999999999984</v>
      </c>
      <c r="R73" s="20">
        <v>8.9899999999999807</v>
      </c>
      <c r="S73" s="20">
        <v>34.700000000000045</v>
      </c>
      <c r="T73" s="20">
        <v>44.719999999999914</v>
      </c>
      <c r="U73" s="20">
        <v>58.139999999999873</v>
      </c>
      <c r="V73" s="20">
        <v>41.57000000000005</v>
      </c>
      <c r="W73" s="20">
        <v>13.160000000000025</v>
      </c>
      <c r="X73" s="20">
        <v>26.139999999999986</v>
      </c>
      <c r="Y73" s="20">
        <v>36.050000000000068</v>
      </c>
      <c r="Z73" s="20">
        <v>2.259999999999998</v>
      </c>
      <c r="AA73" s="20">
        <v>8.7600000000000193</v>
      </c>
      <c r="AB73" s="20">
        <v>16.470000000000027</v>
      </c>
      <c r="AC73" s="17">
        <v>87.289999999999964</v>
      </c>
      <c r="AD73" s="17">
        <v>38.649999999999977</v>
      </c>
      <c r="AE73" s="17">
        <v>147.71000000000004</v>
      </c>
      <c r="AF73" s="17">
        <v>188.28999999999951</v>
      </c>
      <c r="AG73" s="17">
        <v>242.17000000000007</v>
      </c>
      <c r="AH73" s="17">
        <v>171.19999999999982</v>
      </c>
      <c r="AI73" s="17">
        <v>53.619999999999891</v>
      </c>
      <c r="AJ73" s="17">
        <v>105.2800000000002</v>
      </c>
      <c r="AK73" s="17">
        <v>143.4699999999998</v>
      </c>
      <c r="AL73" s="17">
        <v>8.8999999999999773</v>
      </c>
      <c r="AM73" s="17">
        <v>34.050000000000068</v>
      </c>
      <c r="AN73" s="17">
        <v>63.310000000000059</v>
      </c>
      <c r="AO73" s="20">
        <f t="shared" si="12"/>
        <v>509.04</v>
      </c>
      <c r="AP73" s="20">
        <f t="shared" si="14"/>
        <v>227.4199999999997</v>
      </c>
      <c r="AQ73" s="20">
        <f t="shared" si="14"/>
        <v>876.33000000000197</v>
      </c>
      <c r="AR73" s="20">
        <f t="shared" si="14"/>
        <v>1127.3799999999983</v>
      </c>
      <c r="AS73" s="20">
        <f t="shared" si="14"/>
        <v>1463.1200000000049</v>
      </c>
      <c r="AT73" s="20">
        <f t="shared" si="14"/>
        <v>1044.1299999999969</v>
      </c>
      <c r="AU73" s="20">
        <f t="shared" si="14"/>
        <v>330.06000000000057</v>
      </c>
      <c r="AV73" s="20">
        <f t="shared" si="14"/>
        <v>654.28999999999917</v>
      </c>
      <c r="AW73" s="20">
        <f t="shared" si="14"/>
        <v>900.48000000000081</v>
      </c>
      <c r="AX73" s="20">
        <f t="shared" si="14"/>
        <v>56.38</v>
      </c>
      <c r="AY73" s="20">
        <f t="shared" si="14"/>
        <v>217.99000000000038</v>
      </c>
      <c r="AZ73" s="20">
        <f t="shared" si="14"/>
        <v>409.26000000000147</v>
      </c>
      <c r="BA73" s="17">
        <v>6.67</v>
      </c>
      <c r="BB73" s="17">
        <v>2.98</v>
      </c>
      <c r="BC73" s="17">
        <v>11.52</v>
      </c>
      <c r="BD73" s="17">
        <v>14.85</v>
      </c>
      <c r="BE73" s="17">
        <v>19.309999999999999</v>
      </c>
      <c r="BF73" s="17">
        <v>13.8</v>
      </c>
      <c r="BG73" s="17">
        <v>4.37</v>
      </c>
      <c r="BH73" s="17">
        <v>8.68</v>
      </c>
      <c r="BI73" s="17">
        <v>11.97</v>
      </c>
      <c r="BJ73" s="17">
        <v>0.75</v>
      </c>
      <c r="BK73" s="17">
        <v>2.91</v>
      </c>
      <c r="BL73" s="17">
        <v>5.47</v>
      </c>
      <c r="BM73" s="20">
        <f t="shared" si="13"/>
        <v>515.71</v>
      </c>
      <c r="BN73" s="20">
        <f t="shared" si="15"/>
        <v>230.39999999999969</v>
      </c>
      <c r="BO73" s="20">
        <f t="shared" si="15"/>
        <v>887.85000000000196</v>
      </c>
      <c r="BP73" s="20">
        <f t="shared" si="15"/>
        <v>1142.2299999999982</v>
      </c>
      <c r="BQ73" s="20">
        <f t="shared" si="15"/>
        <v>1482.4300000000048</v>
      </c>
      <c r="BR73" s="20">
        <f t="shared" si="15"/>
        <v>1057.9299999999969</v>
      </c>
      <c r="BS73" s="20">
        <f t="shared" si="15"/>
        <v>334.43000000000058</v>
      </c>
      <c r="BT73" s="20">
        <f t="shared" si="15"/>
        <v>662.96999999999912</v>
      </c>
      <c r="BU73" s="20">
        <f t="shared" si="15"/>
        <v>912.45000000000084</v>
      </c>
      <c r="BV73" s="20">
        <f t="shared" si="15"/>
        <v>57.13</v>
      </c>
      <c r="BW73" s="20">
        <f t="shared" si="15"/>
        <v>220.90000000000038</v>
      </c>
      <c r="BX73" s="20">
        <f t="shared" si="15"/>
        <v>414.7300000000015</v>
      </c>
      <c r="BY73" s="17">
        <f t="shared" si="16"/>
        <v>6220.9000000000051</v>
      </c>
      <c r="BZ73" s="17">
        <f t="shared" si="17"/>
        <v>311.03999999999996</v>
      </c>
      <c r="CA73" s="17">
        <f t="shared" si="18"/>
        <v>1387.2199999999996</v>
      </c>
      <c r="CB73" s="17">
        <f t="shared" si="19"/>
        <v>7919.1600000000035</v>
      </c>
    </row>
    <row r="74" spans="1:80" x14ac:dyDescent="0.25">
      <c r="A74" t="str">
        <f t="shared" si="9"/>
        <v>EEC.KH1</v>
      </c>
      <c r="B74" s="1" t="s">
        <v>24</v>
      </c>
      <c r="C74" s="1" t="s">
        <v>124</v>
      </c>
      <c r="D74" s="1" t="s">
        <v>124</v>
      </c>
      <c r="E74" s="17">
        <v>-4444.9000000000233</v>
      </c>
      <c r="F74" s="17">
        <v>-3644.7800000000279</v>
      </c>
      <c r="G74" s="17">
        <v>-1819.2999999999884</v>
      </c>
      <c r="H74" s="17">
        <v>0</v>
      </c>
      <c r="I74" s="17">
        <v>0</v>
      </c>
      <c r="J74" s="17">
        <v>0</v>
      </c>
      <c r="K74" s="17">
        <v>0</v>
      </c>
      <c r="L74" s="17">
        <v>0</v>
      </c>
      <c r="M74" s="17">
        <v>0</v>
      </c>
      <c r="N74" s="17">
        <v>-5902.9400000000605</v>
      </c>
      <c r="O74" s="17">
        <v>-3682.8300000000745</v>
      </c>
      <c r="P74" s="17">
        <v>-7321.8600000001024</v>
      </c>
      <c r="Q74" s="20">
        <v>-222.25</v>
      </c>
      <c r="R74" s="20">
        <v>-182.23999999999978</v>
      </c>
      <c r="S74" s="20">
        <v>-90.960000000000036</v>
      </c>
      <c r="T74" s="20">
        <v>0</v>
      </c>
      <c r="U74" s="20">
        <v>0</v>
      </c>
      <c r="V74" s="20">
        <v>0</v>
      </c>
      <c r="W74" s="20">
        <v>0</v>
      </c>
      <c r="X74" s="20">
        <v>0</v>
      </c>
      <c r="Y74" s="20">
        <v>0</v>
      </c>
      <c r="Z74" s="20">
        <v>-295.15000000000146</v>
      </c>
      <c r="AA74" s="20">
        <v>-184.14000000000124</v>
      </c>
      <c r="AB74" s="20">
        <v>-366.09000000000015</v>
      </c>
      <c r="AC74" s="17">
        <v>-965.90999999999622</v>
      </c>
      <c r="AD74" s="17">
        <v>-783.52000000000407</v>
      </c>
      <c r="AE74" s="17">
        <v>-387.26000000000204</v>
      </c>
      <c r="AF74" s="17">
        <v>0</v>
      </c>
      <c r="AG74" s="17">
        <v>0</v>
      </c>
      <c r="AH74" s="17">
        <v>0</v>
      </c>
      <c r="AI74" s="17">
        <v>0</v>
      </c>
      <c r="AJ74" s="17">
        <v>0</v>
      </c>
      <c r="AK74" s="17">
        <v>0</v>
      </c>
      <c r="AL74" s="17">
        <v>-1161.3399999999965</v>
      </c>
      <c r="AM74" s="17">
        <v>-715.95000000000437</v>
      </c>
      <c r="AN74" s="17">
        <v>-1406.8399999999965</v>
      </c>
      <c r="AO74" s="20">
        <f t="shared" si="12"/>
        <v>-5633.0600000000195</v>
      </c>
      <c r="AP74" s="20">
        <f t="shared" si="14"/>
        <v>-4610.5400000000318</v>
      </c>
      <c r="AQ74" s="20">
        <f t="shared" si="14"/>
        <v>-2297.5199999999904</v>
      </c>
      <c r="AR74" s="20">
        <f t="shared" si="14"/>
        <v>0</v>
      </c>
      <c r="AS74" s="20">
        <f t="shared" si="14"/>
        <v>0</v>
      </c>
      <c r="AT74" s="20">
        <f t="shared" si="14"/>
        <v>0</v>
      </c>
      <c r="AU74" s="20">
        <f t="shared" si="14"/>
        <v>0</v>
      </c>
      <c r="AV74" s="20">
        <f t="shared" si="14"/>
        <v>0</v>
      </c>
      <c r="AW74" s="20">
        <f t="shared" si="14"/>
        <v>0</v>
      </c>
      <c r="AX74" s="20">
        <f t="shared" si="14"/>
        <v>-7359.4300000000585</v>
      </c>
      <c r="AY74" s="20">
        <f t="shared" si="14"/>
        <v>-4582.9200000000801</v>
      </c>
      <c r="AZ74" s="20">
        <f t="shared" si="14"/>
        <v>-9094.7900000000991</v>
      </c>
      <c r="BA74" s="17">
        <v>-73.8</v>
      </c>
      <c r="BB74" s="17">
        <v>-60.51</v>
      </c>
      <c r="BC74" s="17">
        <v>-30.21</v>
      </c>
      <c r="BD74" s="17">
        <v>0</v>
      </c>
      <c r="BE74" s="17">
        <v>0</v>
      </c>
      <c r="BF74" s="17">
        <v>0</v>
      </c>
      <c r="BG74" s="17">
        <v>0</v>
      </c>
      <c r="BH74" s="17">
        <v>0</v>
      </c>
      <c r="BI74" s="17">
        <v>0</v>
      </c>
      <c r="BJ74" s="17">
        <v>-98</v>
      </c>
      <c r="BK74" s="17">
        <v>-61.15</v>
      </c>
      <c r="BL74" s="17">
        <v>-121.56</v>
      </c>
      <c r="BM74" s="20">
        <f t="shared" si="13"/>
        <v>-5706.8600000000197</v>
      </c>
      <c r="BN74" s="20">
        <f t="shared" si="15"/>
        <v>-4671.050000000032</v>
      </c>
      <c r="BO74" s="20">
        <f t="shared" si="15"/>
        <v>-2327.7299999999905</v>
      </c>
      <c r="BP74" s="20">
        <f t="shared" si="15"/>
        <v>0</v>
      </c>
      <c r="BQ74" s="20">
        <f t="shared" si="15"/>
        <v>0</v>
      </c>
      <c r="BR74" s="20">
        <f t="shared" si="15"/>
        <v>0</v>
      </c>
      <c r="BS74" s="20">
        <f t="shared" si="15"/>
        <v>0</v>
      </c>
      <c r="BT74" s="20">
        <f t="shared" si="15"/>
        <v>0</v>
      </c>
      <c r="BU74" s="20">
        <f t="shared" si="15"/>
        <v>0</v>
      </c>
      <c r="BV74" s="20">
        <f t="shared" si="15"/>
        <v>-7457.4300000000585</v>
      </c>
      <c r="BW74" s="20">
        <f t="shared" si="15"/>
        <v>-4644.0700000000797</v>
      </c>
      <c r="BX74" s="20">
        <f t="shared" si="15"/>
        <v>-9216.3500000000986</v>
      </c>
      <c r="BY74" s="17">
        <f t="shared" si="16"/>
        <v>-26816.610000000277</v>
      </c>
      <c r="BZ74" s="17">
        <f t="shared" si="17"/>
        <v>-1340.8300000000027</v>
      </c>
      <c r="CA74" s="17">
        <f t="shared" si="18"/>
        <v>-5866.05</v>
      </c>
      <c r="CB74" s="17">
        <f t="shared" si="19"/>
        <v>-34023.490000000282</v>
      </c>
    </row>
    <row r="75" spans="1:80" x14ac:dyDescent="0.25">
      <c r="A75" t="str">
        <f t="shared" si="9"/>
        <v>EEC.KH2</v>
      </c>
      <c r="B75" s="1" t="s">
        <v>24</v>
      </c>
      <c r="C75" s="1" t="s">
        <v>125</v>
      </c>
      <c r="D75" s="1" t="s">
        <v>125</v>
      </c>
      <c r="E75" s="17">
        <v>-4287.4799999999814</v>
      </c>
      <c r="F75" s="17">
        <v>-2157.9500000000116</v>
      </c>
      <c r="G75" s="17">
        <v>-8265.6199999996461</v>
      </c>
      <c r="H75" s="17">
        <v>-10849.700000000186</v>
      </c>
      <c r="I75" s="17">
        <v>-7012.1999999999534</v>
      </c>
      <c r="J75" s="17">
        <v>-6580.6300000001211</v>
      </c>
      <c r="K75" s="17">
        <v>-4502.9100000000326</v>
      </c>
      <c r="L75" s="17">
        <v>-6735.7099999999627</v>
      </c>
      <c r="M75" s="17">
        <v>-7931.6099999998696</v>
      </c>
      <c r="N75" s="17">
        <v>-3845.5200000000186</v>
      </c>
      <c r="O75" s="17">
        <v>-2214.4500000000116</v>
      </c>
      <c r="P75" s="17">
        <v>-4150.6699999999255</v>
      </c>
      <c r="Q75" s="20">
        <v>-214.3700000000008</v>
      </c>
      <c r="R75" s="20">
        <v>-107.89000000000033</v>
      </c>
      <c r="S75" s="20">
        <v>-413.28999999999905</v>
      </c>
      <c r="T75" s="20">
        <v>-542.47999999999956</v>
      </c>
      <c r="U75" s="20">
        <v>-350.60999999999876</v>
      </c>
      <c r="V75" s="20">
        <v>-329.04000000000087</v>
      </c>
      <c r="W75" s="20">
        <v>-225.14000000000033</v>
      </c>
      <c r="X75" s="20">
        <v>-336.78999999999905</v>
      </c>
      <c r="Y75" s="20">
        <v>-396.57999999999993</v>
      </c>
      <c r="Z75" s="20">
        <v>-192.28000000000065</v>
      </c>
      <c r="AA75" s="20">
        <v>-110.72999999999956</v>
      </c>
      <c r="AB75" s="20">
        <v>-207.53000000000065</v>
      </c>
      <c r="AC75" s="17">
        <v>-931.69999999999709</v>
      </c>
      <c r="AD75" s="17">
        <v>-463.90000000000146</v>
      </c>
      <c r="AE75" s="17">
        <v>-1759.4300000000003</v>
      </c>
      <c r="AF75" s="17">
        <v>-2284.1399999999994</v>
      </c>
      <c r="AG75" s="17">
        <v>-1460.4100000000035</v>
      </c>
      <c r="AH75" s="17">
        <v>-1355.1499999999942</v>
      </c>
      <c r="AI75" s="17">
        <v>-917.11000000000058</v>
      </c>
      <c r="AJ75" s="17">
        <v>-1356.1399999999994</v>
      </c>
      <c r="AK75" s="17">
        <v>-1578.3799999999974</v>
      </c>
      <c r="AL75" s="17">
        <v>-756.55999999999767</v>
      </c>
      <c r="AM75" s="17">
        <v>-430.5</v>
      </c>
      <c r="AN75" s="17">
        <v>-797.5199999999968</v>
      </c>
      <c r="AO75" s="20">
        <f t="shared" si="12"/>
        <v>-5433.5499999999793</v>
      </c>
      <c r="AP75" s="20">
        <f t="shared" si="14"/>
        <v>-2729.7400000000134</v>
      </c>
      <c r="AQ75" s="20">
        <f t="shared" si="14"/>
        <v>-10438.339999999645</v>
      </c>
      <c r="AR75" s="20">
        <f t="shared" si="14"/>
        <v>-13676.320000000185</v>
      </c>
      <c r="AS75" s="20">
        <f t="shared" si="14"/>
        <v>-8823.2199999999557</v>
      </c>
      <c r="AT75" s="20">
        <f t="shared" si="14"/>
        <v>-8264.8200000001161</v>
      </c>
      <c r="AU75" s="20">
        <f t="shared" si="14"/>
        <v>-5645.1600000000335</v>
      </c>
      <c r="AV75" s="20">
        <f t="shared" si="14"/>
        <v>-8428.6399999999612</v>
      </c>
      <c r="AW75" s="20">
        <f t="shared" si="14"/>
        <v>-9906.5699999998669</v>
      </c>
      <c r="AX75" s="20">
        <f t="shared" si="14"/>
        <v>-4794.360000000017</v>
      </c>
      <c r="AY75" s="20">
        <f t="shared" si="14"/>
        <v>-2755.6800000000112</v>
      </c>
      <c r="AZ75" s="20">
        <f t="shared" si="14"/>
        <v>-5155.7199999999229</v>
      </c>
      <c r="BA75" s="17">
        <v>-71.180000000000007</v>
      </c>
      <c r="BB75" s="17">
        <v>-35.83</v>
      </c>
      <c r="BC75" s="17">
        <v>-137.22999999999999</v>
      </c>
      <c r="BD75" s="17">
        <v>-180.13</v>
      </c>
      <c r="BE75" s="17">
        <v>-116.42</v>
      </c>
      <c r="BF75" s="17">
        <v>-109.26</v>
      </c>
      <c r="BG75" s="17">
        <v>-74.760000000000005</v>
      </c>
      <c r="BH75" s="17">
        <v>-111.83</v>
      </c>
      <c r="BI75" s="17">
        <v>-131.69</v>
      </c>
      <c r="BJ75" s="17">
        <v>-63.85</v>
      </c>
      <c r="BK75" s="17">
        <v>-36.770000000000003</v>
      </c>
      <c r="BL75" s="17">
        <v>-68.91</v>
      </c>
      <c r="BM75" s="20">
        <f t="shared" si="13"/>
        <v>-5504.7299999999796</v>
      </c>
      <c r="BN75" s="20">
        <f t="shared" si="15"/>
        <v>-2765.5700000000134</v>
      </c>
      <c r="BO75" s="20">
        <f t="shared" si="15"/>
        <v>-10575.569999999645</v>
      </c>
      <c r="BP75" s="20">
        <f t="shared" si="15"/>
        <v>-13856.450000000184</v>
      </c>
      <c r="BQ75" s="20">
        <f t="shared" si="15"/>
        <v>-8939.6399999999558</v>
      </c>
      <c r="BR75" s="20">
        <f t="shared" si="15"/>
        <v>-8374.0800000001163</v>
      </c>
      <c r="BS75" s="20">
        <f t="shared" si="15"/>
        <v>-5719.9200000000337</v>
      </c>
      <c r="BT75" s="20">
        <f t="shared" si="15"/>
        <v>-8540.4699999999611</v>
      </c>
      <c r="BU75" s="20">
        <f t="shared" si="15"/>
        <v>-10038.259999999867</v>
      </c>
      <c r="BV75" s="20">
        <f t="shared" si="15"/>
        <v>-4858.2100000000173</v>
      </c>
      <c r="BW75" s="20">
        <f t="shared" si="15"/>
        <v>-2792.4500000000112</v>
      </c>
      <c r="BX75" s="20">
        <f t="shared" si="15"/>
        <v>-5224.6299999999228</v>
      </c>
      <c r="BY75" s="17">
        <f t="shared" si="16"/>
        <v>-68534.449999999721</v>
      </c>
      <c r="BZ75" s="17">
        <f t="shared" si="17"/>
        <v>-3426.7299999999996</v>
      </c>
      <c r="CA75" s="17">
        <f t="shared" si="18"/>
        <v>-15228.799999999988</v>
      </c>
      <c r="CB75" s="17">
        <f t="shared" si="19"/>
        <v>-87189.979999999705</v>
      </c>
    </row>
    <row r="76" spans="1:80" x14ac:dyDescent="0.25">
      <c r="A76" t="str">
        <f t="shared" si="9"/>
        <v>TAKH.KH3</v>
      </c>
      <c r="B76" s="1" t="s">
        <v>126</v>
      </c>
      <c r="C76" s="1" t="s">
        <v>127</v>
      </c>
      <c r="D76" s="1" t="s">
        <v>127</v>
      </c>
      <c r="E76" s="17">
        <v>-3836.0699999998324</v>
      </c>
      <c r="F76" s="17">
        <v>-1484.6199999999953</v>
      </c>
      <c r="G76" s="17">
        <v>-6775.1799999999348</v>
      </c>
      <c r="H76" s="17">
        <v>-7607.9799999999814</v>
      </c>
      <c r="I76" s="17">
        <v>-6745.2299999999814</v>
      </c>
      <c r="J76" s="17">
        <v>-1222.1399999999558</v>
      </c>
      <c r="K76" s="17">
        <v>-3582.359999999986</v>
      </c>
      <c r="L76" s="17">
        <v>-5523.7700000000186</v>
      </c>
      <c r="M76" s="17">
        <v>-7033.1599999999162</v>
      </c>
      <c r="N76" s="17">
        <v>-4246.8500000000931</v>
      </c>
      <c r="O76" s="17">
        <v>-1281.8699999999953</v>
      </c>
      <c r="P76" s="17">
        <v>-2409.6700000000419</v>
      </c>
      <c r="Q76" s="20">
        <v>-191.80000000000018</v>
      </c>
      <c r="R76" s="20">
        <v>-74.240000000000236</v>
      </c>
      <c r="S76" s="20">
        <v>-338.76000000000022</v>
      </c>
      <c r="T76" s="20">
        <v>-380.39999999999964</v>
      </c>
      <c r="U76" s="20">
        <v>-337.26000000000022</v>
      </c>
      <c r="V76" s="20">
        <v>-61.110000000000127</v>
      </c>
      <c r="W76" s="20">
        <v>-179.11999999999989</v>
      </c>
      <c r="X76" s="20">
        <v>-276.1899999999996</v>
      </c>
      <c r="Y76" s="20">
        <v>-351.66000000000076</v>
      </c>
      <c r="Z76" s="20">
        <v>-212.33999999999833</v>
      </c>
      <c r="AA76" s="20">
        <v>-64.089999999999691</v>
      </c>
      <c r="AB76" s="20">
        <v>-120.48000000000047</v>
      </c>
      <c r="AC76" s="17">
        <v>-833.61000000000422</v>
      </c>
      <c r="AD76" s="17">
        <v>-319.14999999999964</v>
      </c>
      <c r="AE76" s="17">
        <v>-1442.1800000000003</v>
      </c>
      <c r="AF76" s="17">
        <v>-1601.6800000000003</v>
      </c>
      <c r="AG76" s="17">
        <v>-1404.8000000000029</v>
      </c>
      <c r="AH76" s="17">
        <v>-251.67999999999938</v>
      </c>
      <c r="AI76" s="17">
        <v>-729.6200000000008</v>
      </c>
      <c r="AJ76" s="17">
        <v>-1112.119999999999</v>
      </c>
      <c r="AK76" s="17">
        <v>-1399.5900000000001</v>
      </c>
      <c r="AL76" s="17">
        <v>-835.5199999999968</v>
      </c>
      <c r="AM76" s="17">
        <v>-249.20000000000073</v>
      </c>
      <c r="AN76" s="17">
        <v>-463</v>
      </c>
      <c r="AO76" s="20">
        <f t="shared" si="12"/>
        <v>-4861.4799999998368</v>
      </c>
      <c r="AP76" s="20">
        <f t="shared" si="14"/>
        <v>-1878.0099999999952</v>
      </c>
      <c r="AQ76" s="20">
        <f t="shared" si="14"/>
        <v>-8556.1199999999353</v>
      </c>
      <c r="AR76" s="20">
        <f t="shared" si="14"/>
        <v>-9590.0599999999813</v>
      </c>
      <c r="AS76" s="20">
        <f t="shared" si="14"/>
        <v>-8487.2899999999845</v>
      </c>
      <c r="AT76" s="20">
        <f t="shared" si="14"/>
        <v>-1534.9299999999553</v>
      </c>
      <c r="AU76" s="20">
        <f t="shared" si="14"/>
        <v>-4491.0999999999867</v>
      </c>
      <c r="AV76" s="20">
        <f t="shared" si="14"/>
        <v>-6912.0800000000172</v>
      </c>
      <c r="AW76" s="20">
        <f t="shared" si="14"/>
        <v>-8784.4099999999162</v>
      </c>
      <c r="AX76" s="20">
        <f t="shared" si="14"/>
        <v>-5294.7100000000883</v>
      </c>
      <c r="AY76" s="20">
        <f t="shared" si="14"/>
        <v>-1595.1599999999958</v>
      </c>
      <c r="AZ76" s="20">
        <f t="shared" si="14"/>
        <v>-2993.1500000000424</v>
      </c>
      <c r="BA76" s="17">
        <v>-63.69</v>
      </c>
      <c r="BB76" s="17">
        <v>-24.65</v>
      </c>
      <c r="BC76" s="17">
        <v>-112.49</v>
      </c>
      <c r="BD76" s="17">
        <v>-126.31</v>
      </c>
      <c r="BE76" s="17">
        <v>-111.99</v>
      </c>
      <c r="BF76" s="17">
        <v>-20.29</v>
      </c>
      <c r="BG76" s="17">
        <v>-59.48</v>
      </c>
      <c r="BH76" s="17">
        <v>-91.71</v>
      </c>
      <c r="BI76" s="17">
        <v>-116.77</v>
      </c>
      <c r="BJ76" s="17">
        <v>-70.510000000000005</v>
      </c>
      <c r="BK76" s="17">
        <v>-21.28</v>
      </c>
      <c r="BL76" s="17">
        <v>-40.01</v>
      </c>
      <c r="BM76" s="20">
        <f t="shared" si="13"/>
        <v>-4925.1699999998364</v>
      </c>
      <c r="BN76" s="20">
        <f t="shared" si="15"/>
        <v>-1902.6599999999953</v>
      </c>
      <c r="BO76" s="20">
        <f t="shared" si="15"/>
        <v>-8668.6099999999351</v>
      </c>
      <c r="BP76" s="20">
        <f t="shared" si="15"/>
        <v>-9716.3699999999808</v>
      </c>
      <c r="BQ76" s="20">
        <f t="shared" si="15"/>
        <v>-8599.2799999999843</v>
      </c>
      <c r="BR76" s="20">
        <f t="shared" si="15"/>
        <v>-1555.2199999999552</v>
      </c>
      <c r="BS76" s="20">
        <f t="shared" si="15"/>
        <v>-4550.5799999999863</v>
      </c>
      <c r="BT76" s="20">
        <f t="shared" si="15"/>
        <v>-7003.7900000000172</v>
      </c>
      <c r="BU76" s="20">
        <f t="shared" si="15"/>
        <v>-8901.1799999999166</v>
      </c>
      <c r="BV76" s="20">
        <f t="shared" si="15"/>
        <v>-5365.2200000000885</v>
      </c>
      <c r="BW76" s="20">
        <f t="shared" si="15"/>
        <v>-1616.4399999999957</v>
      </c>
      <c r="BX76" s="20">
        <f t="shared" si="15"/>
        <v>-3033.1600000000426</v>
      </c>
      <c r="BY76" s="17">
        <f t="shared" si="16"/>
        <v>-51748.899999999732</v>
      </c>
      <c r="BZ76" s="17">
        <f t="shared" si="17"/>
        <v>-2587.4499999999994</v>
      </c>
      <c r="CA76" s="17">
        <f t="shared" si="18"/>
        <v>-11501.330000000005</v>
      </c>
      <c r="CB76" s="17">
        <f t="shared" si="19"/>
        <v>-65837.679999999731</v>
      </c>
    </row>
    <row r="77" spans="1:80" x14ac:dyDescent="0.25">
      <c r="A77" t="str">
        <f t="shared" si="9"/>
        <v>KHW.KHW1</v>
      </c>
      <c r="B77" s="1" t="s">
        <v>128</v>
      </c>
      <c r="C77" s="1" t="s">
        <v>129</v>
      </c>
      <c r="D77" s="1" t="s">
        <v>129</v>
      </c>
      <c r="E77" s="17">
        <v>843.45000000000073</v>
      </c>
      <c r="F77" s="17">
        <v>567.68000000000029</v>
      </c>
      <c r="G77" s="17">
        <v>798.18000000000029</v>
      </c>
      <c r="H77" s="17">
        <v>1975.1600000000035</v>
      </c>
      <c r="I77" s="17">
        <v>1570.8600000000006</v>
      </c>
      <c r="J77" s="17">
        <v>573.61000000000058</v>
      </c>
      <c r="K77" s="17">
        <v>212.19000000000051</v>
      </c>
      <c r="L77" s="17">
        <v>380.59000000000015</v>
      </c>
      <c r="M77" s="17">
        <v>411.80000000000109</v>
      </c>
      <c r="N77" s="17">
        <v>642.89999999999782</v>
      </c>
      <c r="O77" s="17">
        <v>426.92000000000007</v>
      </c>
      <c r="P77" s="17">
        <v>762.58000000000175</v>
      </c>
      <c r="Q77" s="20">
        <v>42.180000000000007</v>
      </c>
      <c r="R77" s="20">
        <v>28.379999999999995</v>
      </c>
      <c r="S77" s="20">
        <v>39.910000000000025</v>
      </c>
      <c r="T77" s="20">
        <v>98.759999999999991</v>
      </c>
      <c r="U77" s="20">
        <v>78.54000000000002</v>
      </c>
      <c r="V77" s="20">
        <v>28.680000000000007</v>
      </c>
      <c r="W77" s="20">
        <v>10.599999999999998</v>
      </c>
      <c r="X77" s="20">
        <v>19.029999999999994</v>
      </c>
      <c r="Y77" s="20">
        <v>20.590000000000003</v>
      </c>
      <c r="Z77" s="20">
        <v>32.139999999999986</v>
      </c>
      <c r="AA77" s="20">
        <v>21.339999999999975</v>
      </c>
      <c r="AB77" s="20">
        <v>38.129999999999995</v>
      </c>
      <c r="AC77" s="17">
        <v>183.28999999999996</v>
      </c>
      <c r="AD77" s="17">
        <v>122.03999999999996</v>
      </c>
      <c r="AE77" s="17">
        <v>169.90000000000009</v>
      </c>
      <c r="AF77" s="17">
        <v>415.81999999999994</v>
      </c>
      <c r="AG77" s="17">
        <v>327.15000000000009</v>
      </c>
      <c r="AH77" s="17">
        <v>118.12</v>
      </c>
      <c r="AI77" s="17">
        <v>43.220000000000013</v>
      </c>
      <c r="AJ77" s="17">
        <v>76.63</v>
      </c>
      <c r="AK77" s="17">
        <v>81.94</v>
      </c>
      <c r="AL77" s="17">
        <v>126.49000000000001</v>
      </c>
      <c r="AM77" s="17">
        <v>83</v>
      </c>
      <c r="AN77" s="17">
        <v>146.51999999999975</v>
      </c>
      <c r="AO77" s="20">
        <f t="shared" si="12"/>
        <v>1068.9200000000008</v>
      </c>
      <c r="AP77" s="20">
        <f t="shared" si="14"/>
        <v>718.10000000000025</v>
      </c>
      <c r="AQ77" s="20">
        <f t="shared" si="14"/>
        <v>1007.9900000000005</v>
      </c>
      <c r="AR77" s="20">
        <f t="shared" si="14"/>
        <v>2489.7400000000034</v>
      </c>
      <c r="AS77" s="20">
        <f t="shared" si="14"/>
        <v>1976.5500000000006</v>
      </c>
      <c r="AT77" s="20">
        <f t="shared" si="14"/>
        <v>720.41000000000065</v>
      </c>
      <c r="AU77" s="20">
        <f t="shared" si="14"/>
        <v>266.0100000000005</v>
      </c>
      <c r="AV77" s="20">
        <f t="shared" si="14"/>
        <v>476.25000000000011</v>
      </c>
      <c r="AW77" s="20">
        <f t="shared" si="14"/>
        <v>514.33000000000106</v>
      </c>
      <c r="AX77" s="20">
        <f t="shared" si="14"/>
        <v>801.52999999999781</v>
      </c>
      <c r="AY77" s="20">
        <f t="shared" si="14"/>
        <v>531.26</v>
      </c>
      <c r="AZ77" s="20">
        <f t="shared" si="14"/>
        <v>947.2300000000015</v>
      </c>
      <c r="BA77" s="17">
        <v>14</v>
      </c>
      <c r="BB77" s="17">
        <v>9.43</v>
      </c>
      <c r="BC77" s="17">
        <v>13.25</v>
      </c>
      <c r="BD77" s="17">
        <v>32.79</v>
      </c>
      <c r="BE77" s="17">
        <v>26.08</v>
      </c>
      <c r="BF77" s="17">
        <v>9.52</v>
      </c>
      <c r="BG77" s="17">
        <v>3.52</v>
      </c>
      <c r="BH77" s="17">
        <v>6.32</v>
      </c>
      <c r="BI77" s="17">
        <v>6.84</v>
      </c>
      <c r="BJ77" s="17">
        <v>10.67</v>
      </c>
      <c r="BK77" s="17">
        <v>7.09</v>
      </c>
      <c r="BL77" s="17">
        <v>12.66</v>
      </c>
      <c r="BM77" s="20">
        <f t="shared" si="13"/>
        <v>1082.9200000000008</v>
      </c>
      <c r="BN77" s="20">
        <f t="shared" si="15"/>
        <v>727.5300000000002</v>
      </c>
      <c r="BO77" s="20">
        <f t="shared" si="15"/>
        <v>1021.2400000000005</v>
      </c>
      <c r="BP77" s="20">
        <f t="shared" si="15"/>
        <v>2522.5300000000034</v>
      </c>
      <c r="BQ77" s="20">
        <f t="shared" si="15"/>
        <v>2002.6300000000006</v>
      </c>
      <c r="BR77" s="20">
        <f t="shared" si="15"/>
        <v>729.93000000000063</v>
      </c>
      <c r="BS77" s="20">
        <f t="shared" si="15"/>
        <v>269.53000000000048</v>
      </c>
      <c r="BT77" s="20">
        <f t="shared" si="15"/>
        <v>482.57000000000011</v>
      </c>
      <c r="BU77" s="20">
        <f t="shared" si="15"/>
        <v>521.1700000000011</v>
      </c>
      <c r="BV77" s="20">
        <f t="shared" si="15"/>
        <v>812.19999999999777</v>
      </c>
      <c r="BW77" s="20">
        <f t="shared" si="15"/>
        <v>538.35</v>
      </c>
      <c r="BX77" s="20">
        <f t="shared" si="15"/>
        <v>959.89000000000146</v>
      </c>
      <c r="BY77" s="17">
        <f t="shared" si="16"/>
        <v>9165.9200000000073</v>
      </c>
      <c r="BZ77" s="17">
        <f t="shared" si="17"/>
        <v>458.28000000000003</v>
      </c>
      <c r="CA77" s="17">
        <f t="shared" si="18"/>
        <v>2046.2899999999997</v>
      </c>
      <c r="CB77" s="17">
        <f t="shared" si="19"/>
        <v>11670.490000000007</v>
      </c>
    </row>
    <row r="78" spans="1:80" x14ac:dyDescent="0.25">
      <c r="A78" t="str">
        <f t="shared" si="9"/>
        <v>MANH.SPCIMP</v>
      </c>
      <c r="B78" s="1" t="s">
        <v>130</v>
      </c>
      <c r="C78" s="1" t="s">
        <v>131</v>
      </c>
      <c r="D78" s="1" t="s">
        <v>73</v>
      </c>
      <c r="E78" s="17">
        <v>108.1200000000008</v>
      </c>
      <c r="F78" s="17">
        <v>4.6299999999999955</v>
      </c>
      <c r="G78" s="17">
        <v>3.8500000000000227</v>
      </c>
      <c r="H78" s="17">
        <v>161.93999999999869</v>
      </c>
      <c r="I78" s="17">
        <v>56.490000000000691</v>
      </c>
      <c r="J78" s="17">
        <v>25.230000000000018</v>
      </c>
      <c r="K78" s="17">
        <v>16.930000000000064</v>
      </c>
      <c r="L78" s="17">
        <v>192.11000000000058</v>
      </c>
      <c r="M78" s="17">
        <v>140.8700000000008</v>
      </c>
      <c r="N78" s="17">
        <v>125.25</v>
      </c>
      <c r="O78" s="17">
        <v>165.79000000000087</v>
      </c>
      <c r="P78" s="17">
        <v>18.1400000000001</v>
      </c>
      <c r="Q78" s="20">
        <v>5.4099999999999966</v>
      </c>
      <c r="R78" s="20">
        <v>0.22999999999999998</v>
      </c>
      <c r="S78" s="20">
        <v>0.20000000000000018</v>
      </c>
      <c r="T78" s="20">
        <v>8.0900000000000034</v>
      </c>
      <c r="U78" s="20">
        <v>2.8200000000000003</v>
      </c>
      <c r="V78" s="20">
        <v>1.2600000000000016</v>
      </c>
      <c r="W78" s="20">
        <v>0.84999999999999964</v>
      </c>
      <c r="X78" s="20">
        <v>9.61</v>
      </c>
      <c r="Y78" s="20">
        <v>7.0499999999999972</v>
      </c>
      <c r="Z78" s="20">
        <v>6.2600000000000193</v>
      </c>
      <c r="AA78" s="20">
        <v>8.289999999999992</v>
      </c>
      <c r="AB78" s="20">
        <v>0.91000000000000014</v>
      </c>
      <c r="AC78" s="17">
        <v>23.490000000000009</v>
      </c>
      <c r="AD78" s="17">
        <v>0.99000000000000199</v>
      </c>
      <c r="AE78" s="17">
        <v>0.82000000000000028</v>
      </c>
      <c r="AF78" s="17">
        <v>34.089999999999975</v>
      </c>
      <c r="AG78" s="17">
        <v>11.77000000000001</v>
      </c>
      <c r="AH78" s="17">
        <v>5.2000000000000028</v>
      </c>
      <c r="AI78" s="17">
        <v>3.4499999999999957</v>
      </c>
      <c r="AJ78" s="17">
        <v>38.680000000000007</v>
      </c>
      <c r="AK78" s="17">
        <v>28.029999999999973</v>
      </c>
      <c r="AL78" s="17">
        <v>24.6400000000001</v>
      </c>
      <c r="AM78" s="17">
        <v>32.230000000000018</v>
      </c>
      <c r="AN78" s="17">
        <v>3.4799999999999898</v>
      </c>
      <c r="AO78" s="20">
        <f t="shared" si="12"/>
        <v>137.02000000000081</v>
      </c>
      <c r="AP78" s="20">
        <f t="shared" si="14"/>
        <v>5.8499999999999979</v>
      </c>
      <c r="AQ78" s="20">
        <f t="shared" si="14"/>
        <v>4.8700000000000232</v>
      </c>
      <c r="AR78" s="20">
        <f t="shared" si="14"/>
        <v>204.11999999999867</v>
      </c>
      <c r="AS78" s="20">
        <f t="shared" si="14"/>
        <v>71.080000000000695</v>
      </c>
      <c r="AT78" s="20">
        <f t="shared" si="14"/>
        <v>31.690000000000023</v>
      </c>
      <c r="AU78" s="20">
        <f t="shared" si="14"/>
        <v>21.230000000000061</v>
      </c>
      <c r="AV78" s="20">
        <f t="shared" si="14"/>
        <v>240.4000000000006</v>
      </c>
      <c r="AW78" s="20">
        <f t="shared" si="14"/>
        <v>175.95000000000078</v>
      </c>
      <c r="AX78" s="20">
        <f t="shared" si="14"/>
        <v>156.15000000000012</v>
      </c>
      <c r="AY78" s="20">
        <f t="shared" si="14"/>
        <v>206.31000000000088</v>
      </c>
      <c r="AZ78" s="20">
        <f t="shared" si="14"/>
        <v>22.53000000000009</v>
      </c>
      <c r="BA78" s="17">
        <v>1.8</v>
      </c>
      <c r="BB78" s="17">
        <v>0.08</v>
      </c>
      <c r="BC78" s="17">
        <v>0.06</v>
      </c>
      <c r="BD78" s="17">
        <v>2.69</v>
      </c>
      <c r="BE78" s="17">
        <v>0.94</v>
      </c>
      <c r="BF78" s="17">
        <v>0.42</v>
      </c>
      <c r="BG78" s="17">
        <v>0.28000000000000003</v>
      </c>
      <c r="BH78" s="17">
        <v>3.19</v>
      </c>
      <c r="BI78" s="17">
        <v>2.34</v>
      </c>
      <c r="BJ78" s="17">
        <v>2.08</v>
      </c>
      <c r="BK78" s="17">
        <v>2.75</v>
      </c>
      <c r="BL78" s="17">
        <v>0.3</v>
      </c>
      <c r="BM78" s="20">
        <f t="shared" si="13"/>
        <v>138.82000000000082</v>
      </c>
      <c r="BN78" s="20">
        <f t="shared" si="15"/>
        <v>5.9299999999999979</v>
      </c>
      <c r="BO78" s="20">
        <f t="shared" si="15"/>
        <v>4.9300000000000228</v>
      </c>
      <c r="BP78" s="20">
        <f t="shared" si="15"/>
        <v>206.80999999999867</v>
      </c>
      <c r="BQ78" s="20">
        <f t="shared" si="15"/>
        <v>72.020000000000692</v>
      </c>
      <c r="BR78" s="20">
        <f t="shared" si="15"/>
        <v>32.110000000000021</v>
      </c>
      <c r="BS78" s="20">
        <f t="shared" si="15"/>
        <v>21.510000000000062</v>
      </c>
      <c r="BT78" s="20">
        <f t="shared" si="15"/>
        <v>243.5900000000006</v>
      </c>
      <c r="BU78" s="20">
        <f t="shared" si="15"/>
        <v>178.29000000000079</v>
      </c>
      <c r="BV78" s="20">
        <f t="shared" si="15"/>
        <v>158.23000000000013</v>
      </c>
      <c r="BW78" s="20">
        <f t="shared" si="15"/>
        <v>209.06000000000088</v>
      </c>
      <c r="BX78" s="20">
        <f t="shared" si="15"/>
        <v>22.830000000000091</v>
      </c>
      <c r="BY78" s="17">
        <f t="shared" si="16"/>
        <v>1019.3500000000026</v>
      </c>
      <c r="BZ78" s="17">
        <f t="shared" si="17"/>
        <v>50.980000000000004</v>
      </c>
      <c r="CA78" s="17">
        <f t="shared" si="18"/>
        <v>223.80000000000013</v>
      </c>
      <c r="CB78" s="17">
        <f t="shared" si="19"/>
        <v>1294.1300000000028</v>
      </c>
    </row>
    <row r="79" spans="1:80" x14ac:dyDescent="0.25">
      <c r="A79" t="str">
        <f t="shared" si="9"/>
        <v>MEGE.MEG1</v>
      </c>
      <c r="B79" s="1" t="s">
        <v>132</v>
      </c>
      <c r="C79" s="1" t="s">
        <v>133</v>
      </c>
      <c r="D79" s="1" t="s">
        <v>133</v>
      </c>
      <c r="E79" s="17">
        <v>6275.6399999999558</v>
      </c>
      <c r="F79" s="17">
        <v>2851.8699999999953</v>
      </c>
      <c r="G79" s="17">
        <v>11828.179999999993</v>
      </c>
      <c r="H79" s="17">
        <v>13620.559999999998</v>
      </c>
      <c r="I79" s="17">
        <v>11206.799999999988</v>
      </c>
      <c r="J79" s="17">
        <v>8413.3299999999872</v>
      </c>
      <c r="K79" s="17">
        <v>4738.1699999999983</v>
      </c>
      <c r="L79" s="17">
        <v>6087.5400000000081</v>
      </c>
      <c r="M79" s="17">
        <v>9849.9400000000023</v>
      </c>
      <c r="N79" s="17">
        <v>5847.7999999999884</v>
      </c>
      <c r="O79" s="17">
        <v>4501.7700000000041</v>
      </c>
      <c r="P79" s="17">
        <v>11227.170000000042</v>
      </c>
      <c r="Q79" s="20">
        <v>313.77999999999975</v>
      </c>
      <c r="R79" s="20">
        <v>142.58999999999992</v>
      </c>
      <c r="S79" s="20">
        <v>591.40999999999985</v>
      </c>
      <c r="T79" s="20">
        <v>681.0300000000002</v>
      </c>
      <c r="U79" s="20">
        <v>560.34000000000015</v>
      </c>
      <c r="V79" s="20">
        <v>420.65999999999985</v>
      </c>
      <c r="W79" s="20">
        <v>236.91000000000008</v>
      </c>
      <c r="X79" s="20">
        <v>304.38000000000011</v>
      </c>
      <c r="Y79" s="20">
        <v>492.50000000000045</v>
      </c>
      <c r="Z79" s="20">
        <v>292.38999999999987</v>
      </c>
      <c r="AA79" s="20">
        <v>225.08999999999969</v>
      </c>
      <c r="AB79" s="20">
        <v>561.36000000000058</v>
      </c>
      <c r="AC79" s="17">
        <v>1363.75</v>
      </c>
      <c r="AD79" s="17">
        <v>613.06999999999971</v>
      </c>
      <c r="AE79" s="17">
        <v>2517.7700000000004</v>
      </c>
      <c r="AF79" s="17">
        <v>2867.4800000000014</v>
      </c>
      <c r="AG79" s="17">
        <v>2333.9899999999998</v>
      </c>
      <c r="AH79" s="17">
        <v>1732.5600000000013</v>
      </c>
      <c r="AI79" s="17">
        <v>965.01999999999953</v>
      </c>
      <c r="AJ79" s="17">
        <v>1225.630000000001</v>
      </c>
      <c r="AK79" s="17">
        <v>1960.1299999999974</v>
      </c>
      <c r="AL79" s="17">
        <v>1150.4899999999998</v>
      </c>
      <c r="AM79" s="17">
        <v>875.15999999999985</v>
      </c>
      <c r="AN79" s="17">
        <v>2157.2200000000012</v>
      </c>
      <c r="AO79" s="20">
        <f t="shared" si="12"/>
        <v>7953.1699999999555</v>
      </c>
      <c r="AP79" s="20">
        <f t="shared" si="14"/>
        <v>3607.5299999999952</v>
      </c>
      <c r="AQ79" s="20">
        <f t="shared" si="14"/>
        <v>14937.359999999993</v>
      </c>
      <c r="AR79" s="20">
        <f t="shared" si="14"/>
        <v>17169.07</v>
      </c>
      <c r="AS79" s="20">
        <f t="shared" si="14"/>
        <v>14101.129999999988</v>
      </c>
      <c r="AT79" s="20">
        <f t="shared" si="14"/>
        <v>10566.549999999988</v>
      </c>
      <c r="AU79" s="20">
        <f t="shared" si="14"/>
        <v>5940.0999999999976</v>
      </c>
      <c r="AV79" s="20">
        <f t="shared" si="14"/>
        <v>7617.5500000000093</v>
      </c>
      <c r="AW79" s="20">
        <f t="shared" si="14"/>
        <v>12302.57</v>
      </c>
      <c r="AX79" s="20">
        <f t="shared" si="14"/>
        <v>7290.6799999999876</v>
      </c>
      <c r="AY79" s="20">
        <f t="shared" si="14"/>
        <v>5602.0200000000041</v>
      </c>
      <c r="AZ79" s="20">
        <f t="shared" si="14"/>
        <v>13945.750000000044</v>
      </c>
      <c r="BA79" s="17">
        <v>104.19</v>
      </c>
      <c r="BB79" s="17">
        <v>47.35</v>
      </c>
      <c r="BC79" s="17">
        <v>196.38</v>
      </c>
      <c r="BD79" s="17">
        <v>226.14</v>
      </c>
      <c r="BE79" s="17">
        <v>186.06</v>
      </c>
      <c r="BF79" s="17">
        <v>139.68</v>
      </c>
      <c r="BG79" s="17">
        <v>78.67</v>
      </c>
      <c r="BH79" s="17">
        <v>101.07</v>
      </c>
      <c r="BI79" s="17">
        <v>163.54</v>
      </c>
      <c r="BJ79" s="17">
        <v>97.09</v>
      </c>
      <c r="BK79" s="17">
        <v>74.739999999999995</v>
      </c>
      <c r="BL79" s="17">
        <v>186.4</v>
      </c>
      <c r="BM79" s="20">
        <f t="shared" si="13"/>
        <v>8057.3599999999551</v>
      </c>
      <c r="BN79" s="20">
        <f t="shared" si="15"/>
        <v>3654.8799999999951</v>
      </c>
      <c r="BO79" s="20">
        <f t="shared" si="15"/>
        <v>15133.739999999993</v>
      </c>
      <c r="BP79" s="20">
        <f t="shared" si="15"/>
        <v>17395.21</v>
      </c>
      <c r="BQ79" s="20">
        <f t="shared" si="15"/>
        <v>14287.189999999988</v>
      </c>
      <c r="BR79" s="20">
        <f t="shared" si="15"/>
        <v>10706.229999999989</v>
      </c>
      <c r="BS79" s="20">
        <f t="shared" si="15"/>
        <v>6018.7699999999977</v>
      </c>
      <c r="BT79" s="20">
        <f t="shared" si="15"/>
        <v>7718.620000000009</v>
      </c>
      <c r="BU79" s="20">
        <f t="shared" si="15"/>
        <v>12466.11</v>
      </c>
      <c r="BV79" s="20">
        <f t="shared" si="15"/>
        <v>7387.7699999999877</v>
      </c>
      <c r="BW79" s="20">
        <f t="shared" si="15"/>
        <v>5676.7600000000039</v>
      </c>
      <c r="BX79" s="20">
        <f t="shared" si="15"/>
        <v>14132.150000000043</v>
      </c>
      <c r="BY79" s="17">
        <f t="shared" si="16"/>
        <v>96448.76999999996</v>
      </c>
      <c r="BZ79" s="17">
        <f t="shared" si="17"/>
        <v>4822.4400000000005</v>
      </c>
      <c r="CA79" s="17">
        <f t="shared" si="18"/>
        <v>21363.58</v>
      </c>
      <c r="CB79" s="17">
        <f t="shared" si="19"/>
        <v>122634.78999999998</v>
      </c>
    </row>
    <row r="80" spans="1:80" x14ac:dyDescent="0.25">
      <c r="A80" t="str">
        <f t="shared" si="9"/>
        <v>SCE.MKR1</v>
      </c>
      <c r="B80" s="1" t="s">
        <v>135</v>
      </c>
      <c r="C80" s="1" t="s">
        <v>136</v>
      </c>
      <c r="D80" s="1" t="s">
        <v>136</v>
      </c>
      <c r="E80" s="17">
        <v>2405.2999999999884</v>
      </c>
      <c r="F80" s="17">
        <v>1035.9199999999983</v>
      </c>
      <c r="G80" s="17">
        <v>2468.9899999999907</v>
      </c>
      <c r="H80" s="17">
        <v>775.82000000000698</v>
      </c>
      <c r="I80" s="17">
        <v>3768.8499999999767</v>
      </c>
      <c r="J80" s="17">
        <v>1693.8100000000122</v>
      </c>
      <c r="K80" s="17">
        <v>536.23999999999614</v>
      </c>
      <c r="L80" s="17">
        <v>1160.1800000000076</v>
      </c>
      <c r="M80" s="17">
        <v>791.09000000000378</v>
      </c>
      <c r="N80" s="17">
        <v>2014.4899999999907</v>
      </c>
      <c r="O80" s="17">
        <v>763.70000000000437</v>
      </c>
      <c r="P80" s="17">
        <v>1626.3099999999977</v>
      </c>
      <c r="Q80" s="20">
        <v>120.26999999999998</v>
      </c>
      <c r="R80" s="20">
        <v>51.799999999999955</v>
      </c>
      <c r="S80" s="20">
        <v>123.44999999999982</v>
      </c>
      <c r="T80" s="20">
        <v>38.789999999999964</v>
      </c>
      <c r="U80" s="20">
        <v>188.4399999999996</v>
      </c>
      <c r="V80" s="20">
        <v>84.699999999999818</v>
      </c>
      <c r="W80" s="20">
        <v>26.809999999999945</v>
      </c>
      <c r="X80" s="20">
        <v>58.009999999999991</v>
      </c>
      <c r="Y80" s="20">
        <v>39.549999999999955</v>
      </c>
      <c r="Z80" s="20">
        <v>100.73000000000002</v>
      </c>
      <c r="AA80" s="20">
        <v>38.190000000000055</v>
      </c>
      <c r="AB80" s="20">
        <v>81.320000000000164</v>
      </c>
      <c r="AC80" s="17">
        <v>522.69000000000051</v>
      </c>
      <c r="AD80" s="17">
        <v>222.6899999999996</v>
      </c>
      <c r="AE80" s="17">
        <v>525.55999999999767</v>
      </c>
      <c r="AF80" s="17">
        <v>163.32999999999993</v>
      </c>
      <c r="AG80" s="17">
        <v>784.91999999999825</v>
      </c>
      <c r="AH80" s="17">
        <v>348.79999999999927</v>
      </c>
      <c r="AI80" s="17">
        <v>109.21000000000004</v>
      </c>
      <c r="AJ80" s="17">
        <v>233.59000000000015</v>
      </c>
      <c r="AK80" s="17">
        <v>157.43000000000029</v>
      </c>
      <c r="AL80" s="17">
        <v>396.32999999999993</v>
      </c>
      <c r="AM80" s="17">
        <v>148.47000000000025</v>
      </c>
      <c r="AN80" s="17">
        <v>312.48000000000138</v>
      </c>
      <c r="AO80" s="20">
        <f t="shared" si="12"/>
        <v>3048.2599999999888</v>
      </c>
      <c r="AP80" s="20">
        <f t="shared" si="14"/>
        <v>1310.4099999999978</v>
      </c>
      <c r="AQ80" s="20">
        <f t="shared" si="14"/>
        <v>3117.9999999999882</v>
      </c>
      <c r="AR80" s="20">
        <f t="shared" si="14"/>
        <v>977.94000000000688</v>
      </c>
      <c r="AS80" s="20">
        <f t="shared" si="14"/>
        <v>4742.2099999999746</v>
      </c>
      <c r="AT80" s="20">
        <f t="shared" si="14"/>
        <v>2127.3100000000113</v>
      </c>
      <c r="AU80" s="20">
        <f t="shared" si="14"/>
        <v>672.25999999999613</v>
      </c>
      <c r="AV80" s="20">
        <f t="shared" si="14"/>
        <v>1451.7800000000077</v>
      </c>
      <c r="AW80" s="20">
        <f t="shared" si="14"/>
        <v>988.07000000000403</v>
      </c>
      <c r="AX80" s="20">
        <f t="shared" si="14"/>
        <v>2511.5499999999906</v>
      </c>
      <c r="AY80" s="20">
        <f t="shared" si="14"/>
        <v>950.36000000000467</v>
      </c>
      <c r="AZ80" s="20">
        <f t="shared" si="14"/>
        <v>2020.1099999999992</v>
      </c>
      <c r="BA80" s="17">
        <v>39.93</v>
      </c>
      <c r="BB80" s="17">
        <v>17.2</v>
      </c>
      <c r="BC80" s="17">
        <v>40.99</v>
      </c>
      <c r="BD80" s="17">
        <v>12.88</v>
      </c>
      <c r="BE80" s="17">
        <v>62.57</v>
      </c>
      <c r="BF80" s="17">
        <v>28.12</v>
      </c>
      <c r="BG80" s="17">
        <v>8.9</v>
      </c>
      <c r="BH80" s="17">
        <v>19.260000000000002</v>
      </c>
      <c r="BI80" s="17">
        <v>13.13</v>
      </c>
      <c r="BJ80" s="17">
        <v>33.450000000000003</v>
      </c>
      <c r="BK80" s="17">
        <v>12.68</v>
      </c>
      <c r="BL80" s="17">
        <v>27</v>
      </c>
      <c r="BM80" s="20">
        <f t="shared" si="13"/>
        <v>3088.1899999999887</v>
      </c>
      <c r="BN80" s="20">
        <f t="shared" si="15"/>
        <v>1327.6099999999979</v>
      </c>
      <c r="BO80" s="20">
        <f t="shared" si="15"/>
        <v>3158.989999999988</v>
      </c>
      <c r="BP80" s="20">
        <f t="shared" si="15"/>
        <v>990.82000000000687</v>
      </c>
      <c r="BQ80" s="20">
        <f t="shared" si="15"/>
        <v>4804.7799999999743</v>
      </c>
      <c r="BR80" s="20">
        <f t="shared" si="15"/>
        <v>2155.4300000000112</v>
      </c>
      <c r="BS80" s="20">
        <f t="shared" si="15"/>
        <v>681.1599999999961</v>
      </c>
      <c r="BT80" s="20">
        <f t="shared" si="15"/>
        <v>1471.0400000000077</v>
      </c>
      <c r="BU80" s="20">
        <f t="shared" si="15"/>
        <v>1001.200000000004</v>
      </c>
      <c r="BV80" s="20">
        <f t="shared" si="15"/>
        <v>2544.9999999999905</v>
      </c>
      <c r="BW80" s="20">
        <f t="shared" si="15"/>
        <v>963.04000000000462</v>
      </c>
      <c r="BX80" s="20">
        <f t="shared" si="15"/>
        <v>2047.1099999999992</v>
      </c>
      <c r="BY80" s="17">
        <f t="shared" si="16"/>
        <v>19040.699999999975</v>
      </c>
      <c r="BZ80" s="17">
        <f t="shared" si="17"/>
        <v>952.05999999999926</v>
      </c>
      <c r="CA80" s="17">
        <f t="shared" si="18"/>
        <v>4241.6099999999969</v>
      </c>
      <c r="CB80" s="17">
        <f t="shared" si="19"/>
        <v>24234.36999999997</v>
      </c>
    </row>
    <row r="81" spans="1:80" x14ac:dyDescent="0.25">
      <c r="A81" t="str">
        <f t="shared" si="9"/>
        <v>TCN.MKRC</v>
      </c>
      <c r="B81" s="1" t="s">
        <v>33</v>
      </c>
      <c r="C81" s="1" t="s">
        <v>137</v>
      </c>
      <c r="D81" s="1" t="s">
        <v>137</v>
      </c>
      <c r="E81" s="17">
        <v>867.82999999995809</v>
      </c>
      <c r="F81" s="17">
        <v>654.02999999999884</v>
      </c>
      <c r="G81" s="17">
        <v>2329.3499999999767</v>
      </c>
      <c r="H81" s="17">
        <v>3333.5600000000559</v>
      </c>
      <c r="I81" s="17">
        <v>2995.0300000000279</v>
      </c>
      <c r="J81" s="17">
        <v>2192.890000000014</v>
      </c>
      <c r="K81" s="17">
        <v>940.92999999999302</v>
      </c>
      <c r="L81" s="17">
        <v>1905.5</v>
      </c>
      <c r="M81" s="17">
        <v>2332.8699999999953</v>
      </c>
      <c r="N81" s="17">
        <v>1251.4000000000233</v>
      </c>
      <c r="O81" s="17">
        <v>734.44999999998254</v>
      </c>
      <c r="P81" s="17">
        <v>1404.960000000021</v>
      </c>
      <c r="Q81" s="20">
        <v>43.389999999999873</v>
      </c>
      <c r="R81" s="20">
        <v>32.700000000000273</v>
      </c>
      <c r="S81" s="20">
        <v>116.47000000000116</v>
      </c>
      <c r="T81" s="20">
        <v>166.67000000000007</v>
      </c>
      <c r="U81" s="20">
        <v>149.75</v>
      </c>
      <c r="V81" s="20">
        <v>109.64999999999964</v>
      </c>
      <c r="W81" s="20">
        <v>47.039999999999964</v>
      </c>
      <c r="X81" s="20">
        <v>95.280000000000655</v>
      </c>
      <c r="Y81" s="20">
        <v>116.64000000000124</v>
      </c>
      <c r="Z81" s="20">
        <v>62.569999999999709</v>
      </c>
      <c r="AA81" s="20">
        <v>36.729999999999563</v>
      </c>
      <c r="AB81" s="20">
        <v>70.25</v>
      </c>
      <c r="AC81" s="17">
        <v>188.57999999999811</v>
      </c>
      <c r="AD81" s="17">
        <v>140.59999999999854</v>
      </c>
      <c r="AE81" s="17">
        <v>495.82999999999447</v>
      </c>
      <c r="AF81" s="17">
        <v>701.80999999999767</v>
      </c>
      <c r="AG81" s="17">
        <v>623.7699999999968</v>
      </c>
      <c r="AH81" s="17">
        <v>451.57999999999447</v>
      </c>
      <c r="AI81" s="17">
        <v>191.63999999999942</v>
      </c>
      <c r="AJ81" s="17">
        <v>383.63999999999942</v>
      </c>
      <c r="AK81" s="17">
        <v>464.23999999999796</v>
      </c>
      <c r="AL81" s="17">
        <v>246.20000000000437</v>
      </c>
      <c r="AM81" s="17">
        <v>142.77999999999884</v>
      </c>
      <c r="AN81" s="17">
        <v>269.95999999999913</v>
      </c>
      <c r="AO81" s="20">
        <f t="shared" si="12"/>
        <v>1099.7999999999561</v>
      </c>
      <c r="AP81" s="20">
        <f t="shared" si="14"/>
        <v>827.32999999999765</v>
      </c>
      <c r="AQ81" s="20">
        <f t="shared" si="14"/>
        <v>2941.6499999999724</v>
      </c>
      <c r="AR81" s="20">
        <f t="shared" si="14"/>
        <v>4202.0400000000536</v>
      </c>
      <c r="AS81" s="20">
        <f t="shared" si="14"/>
        <v>3768.5500000000247</v>
      </c>
      <c r="AT81" s="20">
        <f t="shared" si="14"/>
        <v>2754.1200000000081</v>
      </c>
      <c r="AU81" s="20">
        <f t="shared" si="14"/>
        <v>1179.6099999999924</v>
      </c>
      <c r="AV81" s="20">
        <f t="shared" si="14"/>
        <v>2384.42</v>
      </c>
      <c r="AW81" s="20">
        <f t="shared" si="14"/>
        <v>2913.7499999999945</v>
      </c>
      <c r="AX81" s="20">
        <f t="shared" si="14"/>
        <v>1560.1700000000274</v>
      </c>
      <c r="AY81" s="20">
        <f t="shared" si="14"/>
        <v>913.95999999998094</v>
      </c>
      <c r="AZ81" s="20">
        <f t="shared" si="14"/>
        <v>1745.1700000000201</v>
      </c>
      <c r="BA81" s="17">
        <v>14.41</v>
      </c>
      <c r="BB81" s="17">
        <v>10.86</v>
      </c>
      <c r="BC81" s="17">
        <v>38.67</v>
      </c>
      <c r="BD81" s="17">
        <v>55.35</v>
      </c>
      <c r="BE81" s="17">
        <v>49.73</v>
      </c>
      <c r="BF81" s="17">
        <v>36.409999999999997</v>
      </c>
      <c r="BG81" s="17">
        <v>15.62</v>
      </c>
      <c r="BH81" s="17">
        <v>31.64</v>
      </c>
      <c r="BI81" s="17">
        <v>38.729999999999997</v>
      </c>
      <c r="BJ81" s="17">
        <v>20.78</v>
      </c>
      <c r="BK81" s="17">
        <v>12.19</v>
      </c>
      <c r="BL81" s="17">
        <v>23.33</v>
      </c>
      <c r="BM81" s="20">
        <f t="shared" si="13"/>
        <v>1114.2099999999562</v>
      </c>
      <c r="BN81" s="20">
        <f t="shared" si="15"/>
        <v>838.18999999999767</v>
      </c>
      <c r="BO81" s="20">
        <f t="shared" si="15"/>
        <v>2980.3199999999724</v>
      </c>
      <c r="BP81" s="20">
        <f t="shared" si="15"/>
        <v>4257.390000000054</v>
      </c>
      <c r="BQ81" s="20">
        <f t="shared" si="15"/>
        <v>3818.2800000000248</v>
      </c>
      <c r="BR81" s="20">
        <f t="shared" si="15"/>
        <v>2790.5300000000079</v>
      </c>
      <c r="BS81" s="20">
        <f t="shared" si="15"/>
        <v>1195.2299999999923</v>
      </c>
      <c r="BT81" s="20">
        <f t="shared" si="15"/>
        <v>2416.06</v>
      </c>
      <c r="BU81" s="20">
        <f t="shared" si="15"/>
        <v>2952.4799999999946</v>
      </c>
      <c r="BV81" s="20">
        <f t="shared" si="15"/>
        <v>1580.9500000000273</v>
      </c>
      <c r="BW81" s="20">
        <f t="shared" si="15"/>
        <v>926.14999999998099</v>
      </c>
      <c r="BX81" s="20">
        <f t="shared" si="15"/>
        <v>1768.50000000002</v>
      </c>
      <c r="BY81" s="17">
        <f t="shared" si="16"/>
        <v>20942.800000000047</v>
      </c>
      <c r="BZ81" s="17">
        <f t="shared" si="17"/>
        <v>1047.1400000000021</v>
      </c>
      <c r="CA81" s="17">
        <f t="shared" si="18"/>
        <v>4648.3499999999776</v>
      </c>
      <c r="CB81" s="17">
        <f t="shared" si="19"/>
        <v>26638.29000000003</v>
      </c>
    </row>
    <row r="82" spans="1:80" x14ac:dyDescent="0.25">
      <c r="A82" t="str">
        <f t="shared" si="9"/>
        <v>MSCG.BCHIMP</v>
      </c>
      <c r="B82" s="1" t="s">
        <v>138</v>
      </c>
      <c r="C82" s="1" t="s">
        <v>139</v>
      </c>
      <c r="D82" s="1" t="s">
        <v>21</v>
      </c>
      <c r="E82" s="17">
        <v>9.4900000000000091</v>
      </c>
      <c r="F82" s="17">
        <v>0.59000000000000341</v>
      </c>
      <c r="G82" s="17">
        <v>2.2900000000000205</v>
      </c>
      <c r="H82" s="17">
        <v>0.56000000000000227</v>
      </c>
      <c r="I82" s="17">
        <v>0</v>
      </c>
      <c r="J82" s="17">
        <v>0</v>
      </c>
      <c r="K82" s="17">
        <v>0</v>
      </c>
      <c r="L82" s="17">
        <v>0</v>
      </c>
      <c r="M82" s="17">
        <v>0</v>
      </c>
      <c r="N82" s="17">
        <v>4.2200000000000273</v>
      </c>
      <c r="O82" s="17">
        <v>0.10999999999999943</v>
      </c>
      <c r="P82" s="17">
        <v>0</v>
      </c>
      <c r="Q82" s="20">
        <v>0.48000000000000398</v>
      </c>
      <c r="R82" s="20">
        <v>3.0000000000000249E-2</v>
      </c>
      <c r="S82" s="20">
        <v>0.11999999999999744</v>
      </c>
      <c r="T82" s="20">
        <v>1.9999999999999574E-2</v>
      </c>
      <c r="U82" s="20">
        <v>0</v>
      </c>
      <c r="V82" s="20">
        <v>0</v>
      </c>
      <c r="W82" s="20">
        <v>0</v>
      </c>
      <c r="X82" s="20">
        <v>0</v>
      </c>
      <c r="Y82" s="20">
        <v>0</v>
      </c>
      <c r="Z82" s="20">
        <v>0.21000000000000085</v>
      </c>
      <c r="AA82" s="20">
        <v>0</v>
      </c>
      <c r="AB82" s="20">
        <v>0</v>
      </c>
      <c r="AC82" s="17">
        <v>2.0600000000000023</v>
      </c>
      <c r="AD82" s="17">
        <v>0.12000000000000099</v>
      </c>
      <c r="AE82" s="17">
        <v>0.48999999999999488</v>
      </c>
      <c r="AF82" s="17">
        <v>0.12000000000000099</v>
      </c>
      <c r="AG82" s="17">
        <v>0</v>
      </c>
      <c r="AH82" s="17">
        <v>0</v>
      </c>
      <c r="AI82" s="17">
        <v>0</v>
      </c>
      <c r="AJ82" s="17">
        <v>0</v>
      </c>
      <c r="AK82" s="17">
        <v>0</v>
      </c>
      <c r="AL82" s="17">
        <v>0.82999999999999829</v>
      </c>
      <c r="AM82" s="17">
        <v>2.0000000000000018E-2</v>
      </c>
      <c r="AN82" s="17">
        <v>0</v>
      </c>
      <c r="AO82" s="20">
        <f t="shared" si="12"/>
        <v>12.030000000000015</v>
      </c>
      <c r="AP82" s="20">
        <f t="shared" si="14"/>
        <v>0.74000000000000465</v>
      </c>
      <c r="AQ82" s="20">
        <f t="shared" si="14"/>
        <v>2.9000000000000128</v>
      </c>
      <c r="AR82" s="20">
        <f t="shared" si="14"/>
        <v>0.70000000000000284</v>
      </c>
      <c r="AS82" s="20">
        <f t="shared" si="14"/>
        <v>0</v>
      </c>
      <c r="AT82" s="20">
        <f t="shared" si="14"/>
        <v>0</v>
      </c>
      <c r="AU82" s="20">
        <f t="shared" si="14"/>
        <v>0</v>
      </c>
      <c r="AV82" s="20">
        <f t="shared" si="14"/>
        <v>0</v>
      </c>
      <c r="AW82" s="20">
        <f t="shared" si="14"/>
        <v>0</v>
      </c>
      <c r="AX82" s="20">
        <f t="shared" si="14"/>
        <v>5.2600000000000264</v>
      </c>
      <c r="AY82" s="20">
        <f t="shared" si="14"/>
        <v>0.12999999999999945</v>
      </c>
      <c r="AZ82" s="20">
        <f t="shared" si="14"/>
        <v>0</v>
      </c>
      <c r="BA82" s="17">
        <v>0.16</v>
      </c>
      <c r="BB82" s="17">
        <v>0.01</v>
      </c>
      <c r="BC82" s="17">
        <v>0.04</v>
      </c>
      <c r="BD82" s="17">
        <v>0.01</v>
      </c>
      <c r="BE82" s="17">
        <v>0</v>
      </c>
      <c r="BF82" s="17">
        <v>0</v>
      </c>
      <c r="BG82" s="17">
        <v>0</v>
      </c>
      <c r="BH82" s="17">
        <v>0</v>
      </c>
      <c r="BI82" s="17">
        <v>0</v>
      </c>
      <c r="BJ82" s="17">
        <v>7.0000000000000007E-2</v>
      </c>
      <c r="BK82" s="17">
        <v>0</v>
      </c>
      <c r="BL82" s="17">
        <v>0</v>
      </c>
      <c r="BM82" s="20">
        <f t="shared" si="13"/>
        <v>12.190000000000015</v>
      </c>
      <c r="BN82" s="20">
        <f t="shared" si="15"/>
        <v>0.75000000000000466</v>
      </c>
      <c r="BO82" s="20">
        <f t="shared" si="15"/>
        <v>2.9400000000000128</v>
      </c>
      <c r="BP82" s="20">
        <f t="shared" si="15"/>
        <v>0.71000000000000285</v>
      </c>
      <c r="BQ82" s="20">
        <f t="shared" si="15"/>
        <v>0</v>
      </c>
      <c r="BR82" s="20">
        <f t="shared" si="15"/>
        <v>0</v>
      </c>
      <c r="BS82" s="20">
        <f t="shared" si="15"/>
        <v>0</v>
      </c>
      <c r="BT82" s="20">
        <f t="shared" si="15"/>
        <v>0</v>
      </c>
      <c r="BU82" s="20">
        <f t="shared" si="15"/>
        <v>0</v>
      </c>
      <c r="BV82" s="20">
        <f t="shared" si="15"/>
        <v>5.3300000000000267</v>
      </c>
      <c r="BW82" s="20">
        <f t="shared" si="15"/>
        <v>0.12999999999999945</v>
      </c>
      <c r="BX82" s="20">
        <f t="shared" si="15"/>
        <v>0</v>
      </c>
      <c r="BY82" s="17">
        <f t="shared" si="16"/>
        <v>17.260000000000062</v>
      </c>
      <c r="BZ82" s="17">
        <f t="shared" si="17"/>
        <v>0.8600000000000021</v>
      </c>
      <c r="CA82" s="17">
        <f t="shared" si="18"/>
        <v>3.9299999999999971</v>
      </c>
      <c r="CB82" s="17">
        <f t="shared" si="19"/>
        <v>22.050000000000065</v>
      </c>
    </row>
    <row r="83" spans="1:80" x14ac:dyDescent="0.25">
      <c r="A83" t="str">
        <f t="shared" si="9"/>
        <v>MSCG.120SIMP</v>
      </c>
      <c r="B83" s="1" t="s">
        <v>138</v>
      </c>
      <c r="C83" s="1" t="s">
        <v>860</v>
      </c>
      <c r="D83" s="1" t="s">
        <v>72</v>
      </c>
      <c r="E83" s="17">
        <v>0</v>
      </c>
      <c r="F83" s="17">
        <v>0</v>
      </c>
      <c r="G83" s="17">
        <v>0</v>
      </c>
      <c r="H83" s="17">
        <v>0</v>
      </c>
      <c r="I83" s="17">
        <v>0</v>
      </c>
      <c r="J83" s="17">
        <v>0</v>
      </c>
      <c r="K83" s="17">
        <v>0</v>
      </c>
      <c r="L83" s="17">
        <v>0</v>
      </c>
      <c r="M83" s="17">
        <v>362.22999999999956</v>
      </c>
      <c r="N83" s="17">
        <v>2772.2200000000012</v>
      </c>
      <c r="O83" s="17">
        <v>2764.4400000000023</v>
      </c>
      <c r="P83" s="17">
        <v>7371.2100000000064</v>
      </c>
      <c r="Q83" s="20">
        <v>0</v>
      </c>
      <c r="R83" s="20">
        <v>0</v>
      </c>
      <c r="S83" s="20">
        <v>0</v>
      </c>
      <c r="T83" s="20">
        <v>0</v>
      </c>
      <c r="U83" s="20">
        <v>0</v>
      </c>
      <c r="V83" s="20">
        <v>0</v>
      </c>
      <c r="W83" s="20">
        <v>0</v>
      </c>
      <c r="X83" s="20">
        <v>0</v>
      </c>
      <c r="Y83" s="20">
        <v>18.11</v>
      </c>
      <c r="Z83" s="20">
        <v>138.61000000000001</v>
      </c>
      <c r="AA83" s="20">
        <v>138.22000000000003</v>
      </c>
      <c r="AB83" s="20">
        <v>368.56000000000006</v>
      </c>
      <c r="AC83" s="17">
        <v>0</v>
      </c>
      <c r="AD83" s="17">
        <v>0</v>
      </c>
      <c r="AE83" s="17">
        <v>0</v>
      </c>
      <c r="AF83" s="17">
        <v>0</v>
      </c>
      <c r="AG83" s="17">
        <v>0</v>
      </c>
      <c r="AH83" s="17">
        <v>0</v>
      </c>
      <c r="AI83" s="17">
        <v>0</v>
      </c>
      <c r="AJ83" s="17">
        <v>0</v>
      </c>
      <c r="AK83" s="17">
        <v>72.08</v>
      </c>
      <c r="AL83" s="17">
        <v>545.41000000000008</v>
      </c>
      <c r="AM83" s="17">
        <v>537.42000000000007</v>
      </c>
      <c r="AN83" s="17">
        <v>1416.3199999999997</v>
      </c>
      <c r="AO83" s="20">
        <f t="shared" si="12"/>
        <v>0</v>
      </c>
      <c r="AP83" s="20">
        <f t="shared" si="14"/>
        <v>0</v>
      </c>
      <c r="AQ83" s="20">
        <f t="shared" si="14"/>
        <v>0</v>
      </c>
      <c r="AR83" s="20">
        <f t="shared" si="14"/>
        <v>0</v>
      </c>
      <c r="AS83" s="20">
        <f t="shared" si="14"/>
        <v>0</v>
      </c>
      <c r="AT83" s="20">
        <f t="shared" si="14"/>
        <v>0</v>
      </c>
      <c r="AU83" s="20">
        <f t="shared" si="14"/>
        <v>0</v>
      </c>
      <c r="AV83" s="20">
        <f t="shared" si="14"/>
        <v>0</v>
      </c>
      <c r="AW83" s="20">
        <f t="shared" si="14"/>
        <v>452.41999999999956</v>
      </c>
      <c r="AX83" s="20">
        <f t="shared" si="14"/>
        <v>3456.2400000000016</v>
      </c>
      <c r="AY83" s="20">
        <f t="shared" si="14"/>
        <v>3440.0800000000027</v>
      </c>
      <c r="AZ83" s="20">
        <f t="shared" si="14"/>
        <v>9156.0900000000074</v>
      </c>
      <c r="BA83" s="17">
        <v>0</v>
      </c>
      <c r="BB83" s="17">
        <v>0</v>
      </c>
      <c r="BC83" s="17">
        <v>0</v>
      </c>
      <c r="BD83" s="17">
        <v>0</v>
      </c>
      <c r="BE83" s="17">
        <v>0</v>
      </c>
      <c r="BF83" s="17">
        <v>0</v>
      </c>
      <c r="BG83" s="17">
        <v>0</v>
      </c>
      <c r="BH83" s="17">
        <v>0</v>
      </c>
      <c r="BI83" s="17">
        <v>6.01</v>
      </c>
      <c r="BJ83" s="17">
        <v>46.03</v>
      </c>
      <c r="BK83" s="17">
        <v>45.9</v>
      </c>
      <c r="BL83" s="17">
        <v>122.38</v>
      </c>
      <c r="BM83" s="20">
        <f t="shared" si="13"/>
        <v>0</v>
      </c>
      <c r="BN83" s="20">
        <f t="shared" si="15"/>
        <v>0</v>
      </c>
      <c r="BO83" s="20">
        <f t="shared" si="15"/>
        <v>0</v>
      </c>
      <c r="BP83" s="20">
        <f t="shared" si="15"/>
        <v>0</v>
      </c>
      <c r="BQ83" s="20">
        <f t="shared" si="15"/>
        <v>0</v>
      </c>
      <c r="BR83" s="20">
        <f t="shared" si="15"/>
        <v>0</v>
      </c>
      <c r="BS83" s="20">
        <f t="shared" si="15"/>
        <v>0</v>
      </c>
      <c r="BT83" s="20">
        <f t="shared" si="15"/>
        <v>0</v>
      </c>
      <c r="BU83" s="20">
        <f t="shared" si="15"/>
        <v>458.42999999999955</v>
      </c>
      <c r="BV83" s="20">
        <f t="shared" si="15"/>
        <v>3502.2700000000018</v>
      </c>
      <c r="BW83" s="20">
        <f t="shared" si="15"/>
        <v>3485.9800000000027</v>
      </c>
      <c r="BX83" s="20">
        <f t="shared" si="15"/>
        <v>9278.4700000000066</v>
      </c>
      <c r="BY83" s="17">
        <f t="shared" si="16"/>
        <v>13270.100000000009</v>
      </c>
      <c r="BZ83" s="17">
        <f t="shared" si="17"/>
        <v>663.50000000000011</v>
      </c>
      <c r="CA83" s="17">
        <f t="shared" si="18"/>
        <v>2791.5500000000006</v>
      </c>
      <c r="CB83" s="17">
        <f t="shared" si="19"/>
        <v>16725.150000000009</v>
      </c>
    </row>
    <row r="84" spans="1:80" x14ac:dyDescent="0.25">
      <c r="A84" t="str">
        <f t="shared" si="9"/>
        <v>MSCG.BCHEXP</v>
      </c>
      <c r="B84" s="1" t="s">
        <v>138</v>
      </c>
      <c r="C84" s="1" t="s">
        <v>822</v>
      </c>
      <c r="D84" s="1" t="s">
        <v>28</v>
      </c>
      <c r="E84" s="17">
        <v>0</v>
      </c>
      <c r="F84" s="17">
        <v>0</v>
      </c>
      <c r="G84" s="17">
        <v>0</v>
      </c>
      <c r="H84" s="17">
        <v>0</v>
      </c>
      <c r="I84" s="17">
        <v>0</v>
      </c>
      <c r="J84" s="17">
        <v>0</v>
      </c>
      <c r="K84" s="17">
        <v>0</v>
      </c>
      <c r="L84" s="17">
        <v>0</v>
      </c>
      <c r="M84" s="17">
        <v>0</v>
      </c>
      <c r="N84" s="17">
        <v>0</v>
      </c>
      <c r="O84" s="17">
        <v>0</v>
      </c>
      <c r="P84" s="17">
        <v>0</v>
      </c>
      <c r="Q84" s="20">
        <v>0</v>
      </c>
      <c r="R84" s="20">
        <v>0</v>
      </c>
      <c r="S84" s="20">
        <v>0</v>
      </c>
      <c r="T84" s="20">
        <v>0</v>
      </c>
      <c r="U84" s="20">
        <v>0</v>
      </c>
      <c r="V84" s="20">
        <v>0</v>
      </c>
      <c r="W84" s="20">
        <v>0</v>
      </c>
      <c r="X84" s="20">
        <v>0</v>
      </c>
      <c r="Y84" s="20">
        <v>0</v>
      </c>
      <c r="Z84" s="20">
        <v>0</v>
      </c>
      <c r="AA84" s="20">
        <v>0</v>
      </c>
      <c r="AB84" s="20">
        <v>0</v>
      </c>
      <c r="AC84" s="17">
        <v>0</v>
      </c>
      <c r="AD84" s="17">
        <v>0</v>
      </c>
      <c r="AE84" s="17">
        <v>0</v>
      </c>
      <c r="AF84" s="17">
        <v>0</v>
      </c>
      <c r="AG84" s="17">
        <v>0</v>
      </c>
      <c r="AH84" s="17">
        <v>0</v>
      </c>
      <c r="AI84" s="17">
        <v>0</v>
      </c>
      <c r="AJ84" s="17">
        <v>0</v>
      </c>
      <c r="AK84" s="17">
        <v>0</v>
      </c>
      <c r="AL84" s="17">
        <v>0</v>
      </c>
      <c r="AM84" s="17">
        <v>0</v>
      </c>
      <c r="AN84" s="17">
        <v>0</v>
      </c>
      <c r="AO84" s="20">
        <f t="shared" si="12"/>
        <v>0</v>
      </c>
      <c r="AP84" s="20">
        <f t="shared" si="14"/>
        <v>0</v>
      </c>
      <c r="AQ84" s="20">
        <f t="shared" si="14"/>
        <v>0</v>
      </c>
      <c r="AR84" s="20">
        <f t="shared" si="14"/>
        <v>0</v>
      </c>
      <c r="AS84" s="20">
        <f t="shared" si="14"/>
        <v>0</v>
      </c>
      <c r="AT84" s="20">
        <f t="shared" si="14"/>
        <v>0</v>
      </c>
      <c r="AU84" s="20">
        <f t="shared" si="14"/>
        <v>0</v>
      </c>
      <c r="AV84" s="20">
        <f t="shared" si="14"/>
        <v>0</v>
      </c>
      <c r="AW84" s="20">
        <f t="shared" si="14"/>
        <v>0</v>
      </c>
      <c r="AX84" s="20">
        <f t="shared" si="14"/>
        <v>0</v>
      </c>
      <c r="AY84" s="20">
        <f t="shared" si="14"/>
        <v>0</v>
      </c>
      <c r="AZ84" s="20">
        <f t="shared" si="14"/>
        <v>0</v>
      </c>
      <c r="BA84" s="17">
        <v>0</v>
      </c>
      <c r="BB84" s="17">
        <v>0</v>
      </c>
      <c r="BC84" s="17">
        <v>0</v>
      </c>
      <c r="BD84" s="17">
        <v>0</v>
      </c>
      <c r="BE84" s="17">
        <v>0</v>
      </c>
      <c r="BF84" s="17">
        <v>0</v>
      </c>
      <c r="BG84" s="17">
        <v>0</v>
      </c>
      <c r="BH84" s="17">
        <v>0</v>
      </c>
      <c r="BI84" s="17">
        <v>0</v>
      </c>
      <c r="BJ84" s="17">
        <v>0</v>
      </c>
      <c r="BK84" s="17">
        <v>0</v>
      </c>
      <c r="BL84" s="17">
        <v>0</v>
      </c>
      <c r="BM84" s="20">
        <f t="shared" si="13"/>
        <v>0</v>
      </c>
      <c r="BN84" s="20">
        <f t="shared" si="15"/>
        <v>0</v>
      </c>
      <c r="BO84" s="20">
        <f t="shared" si="15"/>
        <v>0</v>
      </c>
      <c r="BP84" s="20">
        <f t="shared" si="15"/>
        <v>0</v>
      </c>
      <c r="BQ84" s="20">
        <f t="shared" si="15"/>
        <v>0</v>
      </c>
      <c r="BR84" s="20">
        <f t="shared" si="15"/>
        <v>0</v>
      </c>
      <c r="BS84" s="20">
        <f t="shared" si="15"/>
        <v>0</v>
      </c>
      <c r="BT84" s="20">
        <f t="shared" si="15"/>
        <v>0</v>
      </c>
      <c r="BU84" s="20">
        <f t="shared" si="15"/>
        <v>0</v>
      </c>
      <c r="BV84" s="20">
        <f t="shared" si="15"/>
        <v>0</v>
      </c>
      <c r="BW84" s="20">
        <f t="shared" si="15"/>
        <v>0</v>
      </c>
      <c r="BX84" s="20">
        <f t="shared" si="15"/>
        <v>0</v>
      </c>
      <c r="BY84" s="17">
        <f t="shared" si="16"/>
        <v>0</v>
      </c>
      <c r="BZ84" s="17">
        <f t="shared" si="17"/>
        <v>0</v>
      </c>
      <c r="CA84" s="17">
        <f t="shared" si="18"/>
        <v>0</v>
      </c>
      <c r="CB84" s="17">
        <f t="shared" si="19"/>
        <v>0</v>
      </c>
    </row>
    <row r="85" spans="1:80" x14ac:dyDescent="0.25">
      <c r="A85" t="str">
        <f t="shared" si="9"/>
        <v>GPWF.NEP1</v>
      </c>
      <c r="B85" s="1" t="s">
        <v>140</v>
      </c>
      <c r="C85" s="1" t="s">
        <v>141</v>
      </c>
      <c r="D85" s="1" t="s">
        <v>141</v>
      </c>
      <c r="E85" s="17">
        <v>583.2100000000064</v>
      </c>
      <c r="F85" s="17">
        <v>295.91999999999825</v>
      </c>
      <c r="G85" s="17">
        <v>792.83000000000175</v>
      </c>
      <c r="H85" s="17">
        <v>1986.1100000000151</v>
      </c>
      <c r="I85" s="17">
        <v>1512.8999999999942</v>
      </c>
      <c r="J85" s="17">
        <v>823.2699999999968</v>
      </c>
      <c r="K85" s="17">
        <v>459.68000000000029</v>
      </c>
      <c r="L85" s="17">
        <v>379.15000000000146</v>
      </c>
      <c r="M85" s="17">
        <v>1000.8899999999994</v>
      </c>
      <c r="N85" s="17">
        <v>1079.0500000000029</v>
      </c>
      <c r="O85" s="17">
        <v>258.32999999999811</v>
      </c>
      <c r="P85" s="17">
        <v>645.9800000000032</v>
      </c>
      <c r="Q85" s="20">
        <v>29.160000000000025</v>
      </c>
      <c r="R85" s="20">
        <v>14.789999999999992</v>
      </c>
      <c r="S85" s="20">
        <v>39.639999999999986</v>
      </c>
      <c r="T85" s="20">
        <v>99.309999999999945</v>
      </c>
      <c r="U85" s="20">
        <v>75.639999999999986</v>
      </c>
      <c r="V85" s="20">
        <v>41.159999999999968</v>
      </c>
      <c r="W85" s="20">
        <v>22.990000000000009</v>
      </c>
      <c r="X85" s="20">
        <v>18.950000000000017</v>
      </c>
      <c r="Y85" s="20">
        <v>50.039999999999964</v>
      </c>
      <c r="Z85" s="20">
        <v>53.950000000000045</v>
      </c>
      <c r="AA85" s="20">
        <v>12.919999999999959</v>
      </c>
      <c r="AB85" s="20">
        <v>32.299999999999955</v>
      </c>
      <c r="AC85" s="17">
        <v>126.74000000000001</v>
      </c>
      <c r="AD85" s="17">
        <v>63.610000000000014</v>
      </c>
      <c r="AE85" s="17">
        <v>168.75999999999976</v>
      </c>
      <c r="AF85" s="17">
        <v>418.1299999999992</v>
      </c>
      <c r="AG85" s="17">
        <v>315.07999999999993</v>
      </c>
      <c r="AH85" s="17">
        <v>169.53999999999996</v>
      </c>
      <c r="AI85" s="17">
        <v>93.62</v>
      </c>
      <c r="AJ85" s="17">
        <v>76.340000000000032</v>
      </c>
      <c r="AK85" s="17">
        <v>199.17000000000007</v>
      </c>
      <c r="AL85" s="17">
        <v>212.28999999999996</v>
      </c>
      <c r="AM85" s="17">
        <v>50.219999999999914</v>
      </c>
      <c r="AN85" s="17">
        <v>124.11999999999989</v>
      </c>
      <c r="AO85" s="20">
        <f t="shared" si="12"/>
        <v>739.11000000000649</v>
      </c>
      <c r="AP85" s="20">
        <f t="shared" si="14"/>
        <v>374.31999999999823</v>
      </c>
      <c r="AQ85" s="20">
        <f t="shared" si="14"/>
        <v>1001.2300000000015</v>
      </c>
      <c r="AR85" s="20">
        <f t="shared" si="14"/>
        <v>2503.5500000000143</v>
      </c>
      <c r="AS85" s="20">
        <f t="shared" si="14"/>
        <v>1903.619999999994</v>
      </c>
      <c r="AT85" s="20">
        <f t="shared" si="14"/>
        <v>1033.9699999999966</v>
      </c>
      <c r="AU85" s="20">
        <f t="shared" si="14"/>
        <v>576.2900000000003</v>
      </c>
      <c r="AV85" s="20">
        <f t="shared" si="14"/>
        <v>474.44000000000153</v>
      </c>
      <c r="AW85" s="20">
        <f t="shared" si="14"/>
        <v>1250.0999999999995</v>
      </c>
      <c r="AX85" s="20">
        <f t="shared" si="14"/>
        <v>1345.2900000000029</v>
      </c>
      <c r="AY85" s="20">
        <f t="shared" si="14"/>
        <v>321.46999999999798</v>
      </c>
      <c r="AZ85" s="20">
        <f t="shared" si="14"/>
        <v>802.40000000000305</v>
      </c>
      <c r="BA85" s="17">
        <v>9.68</v>
      </c>
      <c r="BB85" s="17">
        <v>4.91</v>
      </c>
      <c r="BC85" s="17">
        <v>13.16</v>
      </c>
      <c r="BD85" s="17">
        <v>32.97</v>
      </c>
      <c r="BE85" s="17">
        <v>25.12</v>
      </c>
      <c r="BF85" s="17">
        <v>13.67</v>
      </c>
      <c r="BG85" s="17">
        <v>7.63</v>
      </c>
      <c r="BH85" s="17">
        <v>6.29</v>
      </c>
      <c r="BI85" s="17">
        <v>16.62</v>
      </c>
      <c r="BJ85" s="17">
        <v>17.920000000000002</v>
      </c>
      <c r="BK85" s="17">
        <v>4.29</v>
      </c>
      <c r="BL85" s="17">
        <v>10.73</v>
      </c>
      <c r="BM85" s="20">
        <f t="shared" si="13"/>
        <v>748.79000000000644</v>
      </c>
      <c r="BN85" s="20">
        <f t="shared" si="15"/>
        <v>379.22999999999826</v>
      </c>
      <c r="BO85" s="20">
        <f t="shared" si="15"/>
        <v>1014.3900000000015</v>
      </c>
      <c r="BP85" s="20">
        <f t="shared" si="15"/>
        <v>2536.5200000000141</v>
      </c>
      <c r="BQ85" s="20">
        <f t="shared" si="15"/>
        <v>1928.7399999999939</v>
      </c>
      <c r="BR85" s="20">
        <f t="shared" si="15"/>
        <v>1047.6399999999967</v>
      </c>
      <c r="BS85" s="20">
        <f t="shared" si="15"/>
        <v>583.9200000000003</v>
      </c>
      <c r="BT85" s="20">
        <f t="shared" si="15"/>
        <v>480.73000000000155</v>
      </c>
      <c r="BU85" s="20">
        <f t="shared" si="15"/>
        <v>1266.7199999999993</v>
      </c>
      <c r="BV85" s="20">
        <f t="shared" si="15"/>
        <v>1363.210000000003</v>
      </c>
      <c r="BW85" s="20">
        <f t="shared" si="15"/>
        <v>325.759999999998</v>
      </c>
      <c r="BX85" s="20">
        <f t="shared" si="15"/>
        <v>813.13000000000306</v>
      </c>
      <c r="BY85" s="17">
        <f t="shared" si="16"/>
        <v>9817.3200000000179</v>
      </c>
      <c r="BZ85" s="17">
        <f t="shared" si="17"/>
        <v>490.84999999999991</v>
      </c>
      <c r="CA85" s="17">
        <f t="shared" si="18"/>
        <v>2180.6099999999988</v>
      </c>
      <c r="CB85" s="17">
        <f t="shared" si="19"/>
        <v>12488.780000000017</v>
      </c>
    </row>
    <row r="86" spans="1:80" x14ac:dyDescent="0.25">
      <c r="A86" t="str">
        <f t="shared" si="9"/>
        <v>APNC.NOVAGEN15M</v>
      </c>
      <c r="B86" s="1" t="s">
        <v>142</v>
      </c>
      <c r="C86" s="1" t="s">
        <v>143</v>
      </c>
      <c r="D86" s="1" t="s">
        <v>143</v>
      </c>
      <c r="E86" s="17">
        <v>-2379.0399999999936</v>
      </c>
      <c r="F86" s="17">
        <v>-775.28000000000247</v>
      </c>
      <c r="G86" s="17">
        <v>-3329.7799999999988</v>
      </c>
      <c r="H86" s="17">
        <v>-5932.5400000000081</v>
      </c>
      <c r="I86" s="17">
        <v>-5308.710000000021</v>
      </c>
      <c r="J86" s="17">
        <v>-3003.9700000000012</v>
      </c>
      <c r="K86" s="17">
        <v>-1208.8999999999905</v>
      </c>
      <c r="L86" s="17">
        <v>-3635.2600000000093</v>
      </c>
      <c r="M86" s="17">
        <v>-5337.9500000000116</v>
      </c>
      <c r="N86" s="17">
        <v>-1569.3800000000047</v>
      </c>
      <c r="O86" s="17">
        <v>-747.87000000000262</v>
      </c>
      <c r="P86" s="17">
        <v>-1988.8600000000006</v>
      </c>
      <c r="Q86" s="20">
        <v>-118.95999999999981</v>
      </c>
      <c r="R86" s="20">
        <v>-38.759999999999991</v>
      </c>
      <c r="S86" s="20">
        <v>-166.48999999999978</v>
      </c>
      <c r="T86" s="20">
        <v>-296.63000000000011</v>
      </c>
      <c r="U86" s="20">
        <v>-265.43000000000029</v>
      </c>
      <c r="V86" s="20">
        <v>-150.20000000000027</v>
      </c>
      <c r="W86" s="20">
        <v>-60.450000000000045</v>
      </c>
      <c r="X86" s="20">
        <v>-181.76000000000022</v>
      </c>
      <c r="Y86" s="20">
        <v>-266.89999999999964</v>
      </c>
      <c r="Z86" s="20">
        <v>-78.47</v>
      </c>
      <c r="AA86" s="20">
        <v>-37.389999999999986</v>
      </c>
      <c r="AB86" s="20">
        <v>-99.44</v>
      </c>
      <c r="AC86" s="17">
        <v>-516.97999999999956</v>
      </c>
      <c r="AD86" s="17">
        <v>-166.65999999999985</v>
      </c>
      <c r="AE86" s="17">
        <v>-708.78000000000065</v>
      </c>
      <c r="AF86" s="17">
        <v>-1248.9599999999991</v>
      </c>
      <c r="AG86" s="17">
        <v>-1105.630000000001</v>
      </c>
      <c r="AH86" s="17">
        <v>-618.61000000000058</v>
      </c>
      <c r="AI86" s="17">
        <v>-246.21999999999935</v>
      </c>
      <c r="AJ86" s="17">
        <v>-731.90000000000146</v>
      </c>
      <c r="AK86" s="17">
        <v>-1062.25</v>
      </c>
      <c r="AL86" s="17">
        <v>-308.76</v>
      </c>
      <c r="AM86" s="17">
        <v>-145.38999999999993</v>
      </c>
      <c r="AN86" s="17">
        <v>-382.14999999999986</v>
      </c>
      <c r="AO86" s="20">
        <f t="shared" si="12"/>
        <v>-3014.9799999999932</v>
      </c>
      <c r="AP86" s="20">
        <f t="shared" si="14"/>
        <v>-980.70000000000232</v>
      </c>
      <c r="AQ86" s="20">
        <f t="shared" si="14"/>
        <v>-4205.0499999999993</v>
      </c>
      <c r="AR86" s="20">
        <f t="shared" si="14"/>
        <v>-7478.1300000000074</v>
      </c>
      <c r="AS86" s="20">
        <f t="shared" si="14"/>
        <v>-6679.7700000000223</v>
      </c>
      <c r="AT86" s="20">
        <f t="shared" si="14"/>
        <v>-3772.780000000002</v>
      </c>
      <c r="AU86" s="20">
        <f t="shared" si="14"/>
        <v>-1515.5699999999899</v>
      </c>
      <c r="AV86" s="20">
        <f t="shared" si="14"/>
        <v>-4548.920000000011</v>
      </c>
      <c r="AW86" s="20">
        <f t="shared" si="14"/>
        <v>-6667.1000000000113</v>
      </c>
      <c r="AX86" s="20">
        <f t="shared" si="14"/>
        <v>-1956.6100000000047</v>
      </c>
      <c r="AY86" s="20">
        <f t="shared" si="14"/>
        <v>-930.65000000000259</v>
      </c>
      <c r="AZ86" s="20">
        <f t="shared" si="14"/>
        <v>-2470.4500000000007</v>
      </c>
      <c r="BA86" s="17">
        <v>-39.5</v>
      </c>
      <c r="BB86" s="17">
        <v>-12.87</v>
      </c>
      <c r="BC86" s="17">
        <v>-55.28</v>
      </c>
      <c r="BD86" s="17">
        <v>-98.5</v>
      </c>
      <c r="BE86" s="17">
        <v>-88.14</v>
      </c>
      <c r="BF86" s="17">
        <v>-49.87</v>
      </c>
      <c r="BG86" s="17">
        <v>-20.07</v>
      </c>
      <c r="BH86" s="17">
        <v>-60.36</v>
      </c>
      <c r="BI86" s="17">
        <v>-88.62</v>
      </c>
      <c r="BJ86" s="17">
        <v>-26.06</v>
      </c>
      <c r="BK86" s="17">
        <v>-12.42</v>
      </c>
      <c r="BL86" s="17">
        <v>-33.020000000000003</v>
      </c>
      <c r="BM86" s="20">
        <f t="shared" si="13"/>
        <v>-3054.4799999999932</v>
      </c>
      <c r="BN86" s="20">
        <f t="shared" si="15"/>
        <v>-993.57000000000232</v>
      </c>
      <c r="BO86" s="20">
        <f t="shared" si="15"/>
        <v>-4260.329999999999</v>
      </c>
      <c r="BP86" s="20">
        <f t="shared" si="15"/>
        <v>-7576.6300000000074</v>
      </c>
      <c r="BQ86" s="20">
        <f t="shared" si="15"/>
        <v>-6767.9100000000226</v>
      </c>
      <c r="BR86" s="20">
        <f t="shared" si="15"/>
        <v>-3822.6500000000019</v>
      </c>
      <c r="BS86" s="20">
        <f t="shared" si="15"/>
        <v>-1535.6399999999899</v>
      </c>
      <c r="BT86" s="20">
        <f t="shared" si="15"/>
        <v>-4609.2800000000107</v>
      </c>
      <c r="BU86" s="20">
        <f t="shared" si="15"/>
        <v>-6755.7200000000112</v>
      </c>
      <c r="BV86" s="20">
        <f t="shared" si="15"/>
        <v>-1982.6700000000046</v>
      </c>
      <c r="BW86" s="20">
        <f t="shared" si="15"/>
        <v>-943.07000000000255</v>
      </c>
      <c r="BX86" s="20">
        <f t="shared" si="15"/>
        <v>-2503.4700000000007</v>
      </c>
      <c r="BY86" s="17">
        <f t="shared" si="16"/>
        <v>-35217.540000000045</v>
      </c>
      <c r="BZ86" s="17">
        <f t="shared" si="17"/>
        <v>-1760.88</v>
      </c>
      <c r="CA86" s="17">
        <f t="shared" si="18"/>
        <v>-7827.0000000000018</v>
      </c>
      <c r="CB86" s="17">
        <f t="shared" si="19"/>
        <v>-44805.420000000042</v>
      </c>
    </row>
    <row r="87" spans="1:80" x14ac:dyDescent="0.25">
      <c r="A87" t="str">
        <f t="shared" si="9"/>
        <v>NPC.NPC1</v>
      </c>
      <c r="B87" s="1" t="s">
        <v>144</v>
      </c>
      <c r="C87" s="1" t="s">
        <v>145</v>
      </c>
      <c r="D87" s="1" t="s">
        <v>145</v>
      </c>
      <c r="E87" s="17">
        <v>0</v>
      </c>
      <c r="F87" s="17">
        <v>0</v>
      </c>
      <c r="G87" s="17">
        <v>0</v>
      </c>
      <c r="H87" s="17">
        <v>0</v>
      </c>
      <c r="I87" s="17">
        <v>0</v>
      </c>
      <c r="J87" s="17">
        <v>0</v>
      </c>
      <c r="K87" s="17">
        <v>0</v>
      </c>
      <c r="L87" s="17">
        <v>0</v>
      </c>
      <c r="M87" s="17">
        <v>0</v>
      </c>
      <c r="N87" s="17">
        <v>0</v>
      </c>
      <c r="O87" s="17">
        <v>0</v>
      </c>
      <c r="P87" s="17">
        <v>0</v>
      </c>
      <c r="Q87" s="20">
        <v>0</v>
      </c>
      <c r="R87" s="20">
        <v>0</v>
      </c>
      <c r="S87" s="20">
        <v>0</v>
      </c>
      <c r="T87" s="20">
        <v>0</v>
      </c>
      <c r="U87" s="20">
        <v>0</v>
      </c>
      <c r="V87" s="20">
        <v>0</v>
      </c>
      <c r="W87" s="20">
        <v>0</v>
      </c>
      <c r="X87" s="20">
        <v>0</v>
      </c>
      <c r="Y87" s="20">
        <v>0</v>
      </c>
      <c r="Z87" s="20">
        <v>0</v>
      </c>
      <c r="AA87" s="20">
        <v>0</v>
      </c>
      <c r="AB87" s="20">
        <v>0</v>
      </c>
      <c r="AC87" s="17">
        <v>0</v>
      </c>
      <c r="AD87" s="17">
        <v>0</v>
      </c>
      <c r="AE87" s="17">
        <v>0</v>
      </c>
      <c r="AF87" s="17">
        <v>0</v>
      </c>
      <c r="AG87" s="17">
        <v>0</v>
      </c>
      <c r="AH87" s="17">
        <v>0</v>
      </c>
      <c r="AI87" s="17">
        <v>0</v>
      </c>
      <c r="AJ87" s="17">
        <v>0</v>
      </c>
      <c r="AK87" s="17">
        <v>0</v>
      </c>
      <c r="AL87" s="17">
        <v>0</v>
      </c>
      <c r="AM87" s="17">
        <v>0</v>
      </c>
      <c r="AN87" s="17">
        <v>0</v>
      </c>
      <c r="AO87" s="20">
        <f t="shared" si="12"/>
        <v>0</v>
      </c>
      <c r="AP87" s="20">
        <f t="shared" si="14"/>
        <v>0</v>
      </c>
      <c r="AQ87" s="20">
        <f t="shared" si="14"/>
        <v>0</v>
      </c>
      <c r="AR87" s="20">
        <f t="shared" si="14"/>
        <v>0</v>
      </c>
      <c r="AS87" s="20">
        <f t="shared" si="14"/>
        <v>0</v>
      </c>
      <c r="AT87" s="20">
        <f t="shared" si="14"/>
        <v>0</v>
      </c>
      <c r="AU87" s="20">
        <f t="shared" si="14"/>
        <v>0</v>
      </c>
      <c r="AV87" s="20">
        <f t="shared" si="14"/>
        <v>0</v>
      </c>
      <c r="AW87" s="20">
        <f t="shared" si="14"/>
        <v>0</v>
      </c>
      <c r="AX87" s="20">
        <f t="shared" si="14"/>
        <v>0</v>
      </c>
      <c r="AY87" s="20">
        <f t="shared" si="14"/>
        <v>0</v>
      </c>
      <c r="AZ87" s="20">
        <f t="shared" si="14"/>
        <v>0</v>
      </c>
      <c r="BA87" s="17">
        <v>0</v>
      </c>
      <c r="BB87" s="17">
        <v>0</v>
      </c>
      <c r="BC87" s="17">
        <v>0</v>
      </c>
      <c r="BD87" s="17">
        <v>0</v>
      </c>
      <c r="BE87" s="17">
        <v>0</v>
      </c>
      <c r="BF87" s="17">
        <v>0</v>
      </c>
      <c r="BG87" s="17">
        <v>0</v>
      </c>
      <c r="BH87" s="17">
        <v>0</v>
      </c>
      <c r="BI87" s="17">
        <v>0</v>
      </c>
      <c r="BJ87" s="17">
        <v>0</v>
      </c>
      <c r="BK87" s="17">
        <v>0</v>
      </c>
      <c r="BL87" s="17">
        <v>0</v>
      </c>
      <c r="BM87" s="20">
        <f t="shared" si="13"/>
        <v>0</v>
      </c>
      <c r="BN87" s="20">
        <f t="shared" si="15"/>
        <v>0</v>
      </c>
      <c r="BO87" s="20">
        <f t="shared" si="15"/>
        <v>0</v>
      </c>
      <c r="BP87" s="20">
        <f t="shared" si="15"/>
        <v>0</v>
      </c>
      <c r="BQ87" s="20">
        <f t="shared" si="15"/>
        <v>0</v>
      </c>
      <c r="BR87" s="20">
        <f t="shared" si="15"/>
        <v>0</v>
      </c>
      <c r="BS87" s="20">
        <f t="shared" si="15"/>
        <v>0</v>
      </c>
      <c r="BT87" s="20">
        <f t="shared" si="15"/>
        <v>0</v>
      </c>
      <c r="BU87" s="20">
        <f t="shared" si="15"/>
        <v>0</v>
      </c>
      <c r="BV87" s="20">
        <f t="shared" si="15"/>
        <v>0</v>
      </c>
      <c r="BW87" s="20">
        <f t="shared" si="15"/>
        <v>0</v>
      </c>
      <c r="BX87" s="20">
        <f t="shared" si="15"/>
        <v>0</v>
      </c>
      <c r="BY87" s="17">
        <f t="shared" si="16"/>
        <v>0</v>
      </c>
      <c r="BZ87" s="17">
        <f t="shared" si="17"/>
        <v>0</v>
      </c>
      <c r="CA87" s="17">
        <f t="shared" si="18"/>
        <v>0</v>
      </c>
      <c r="CB87" s="17">
        <f t="shared" si="19"/>
        <v>0</v>
      </c>
    </row>
    <row r="88" spans="1:80" x14ac:dyDescent="0.25">
      <c r="A88" t="str">
        <f t="shared" si="9"/>
        <v>GPI.NPP1</v>
      </c>
      <c r="B88" s="1" t="s">
        <v>146</v>
      </c>
      <c r="C88" s="1" t="s">
        <v>147</v>
      </c>
      <c r="D88" s="1" t="s">
        <v>147</v>
      </c>
      <c r="E88" s="17">
        <v>0</v>
      </c>
      <c r="F88" s="17">
        <v>0</v>
      </c>
      <c r="G88" s="17">
        <v>0</v>
      </c>
      <c r="H88" s="17">
        <v>0</v>
      </c>
      <c r="I88" s="17">
        <v>0</v>
      </c>
      <c r="J88" s="17">
        <v>0</v>
      </c>
      <c r="K88" s="17">
        <v>0</v>
      </c>
      <c r="L88" s="17">
        <v>0</v>
      </c>
      <c r="M88" s="17">
        <v>0</v>
      </c>
      <c r="N88" s="17">
        <v>0</v>
      </c>
      <c r="O88" s="17">
        <v>0</v>
      </c>
      <c r="P88" s="17">
        <v>0</v>
      </c>
      <c r="Q88" s="20">
        <v>0</v>
      </c>
      <c r="R88" s="20">
        <v>0</v>
      </c>
      <c r="S88" s="20">
        <v>0</v>
      </c>
      <c r="T88" s="20">
        <v>0</v>
      </c>
      <c r="U88" s="20">
        <v>0</v>
      </c>
      <c r="V88" s="20">
        <v>0</v>
      </c>
      <c r="W88" s="20">
        <v>0</v>
      </c>
      <c r="X88" s="20">
        <v>0</v>
      </c>
      <c r="Y88" s="20">
        <v>0</v>
      </c>
      <c r="Z88" s="20">
        <v>0</v>
      </c>
      <c r="AA88" s="20">
        <v>0</v>
      </c>
      <c r="AB88" s="20">
        <v>0</v>
      </c>
      <c r="AC88" s="17">
        <v>0</v>
      </c>
      <c r="AD88" s="17">
        <v>0</v>
      </c>
      <c r="AE88" s="17">
        <v>0</v>
      </c>
      <c r="AF88" s="17">
        <v>0</v>
      </c>
      <c r="AG88" s="17">
        <v>0</v>
      </c>
      <c r="AH88" s="17">
        <v>0</v>
      </c>
      <c r="AI88" s="17">
        <v>0</v>
      </c>
      <c r="AJ88" s="17">
        <v>0</v>
      </c>
      <c r="AK88" s="17">
        <v>0</v>
      </c>
      <c r="AL88" s="17">
        <v>0</v>
      </c>
      <c r="AM88" s="17">
        <v>0</v>
      </c>
      <c r="AN88" s="17">
        <v>0</v>
      </c>
      <c r="AO88" s="20">
        <f t="shared" si="12"/>
        <v>0</v>
      </c>
      <c r="AP88" s="20">
        <f t="shared" si="14"/>
        <v>0</v>
      </c>
      <c r="AQ88" s="20">
        <f t="shared" si="14"/>
        <v>0</v>
      </c>
      <c r="AR88" s="20">
        <f t="shared" si="14"/>
        <v>0</v>
      </c>
      <c r="AS88" s="20">
        <f t="shared" si="14"/>
        <v>0</v>
      </c>
      <c r="AT88" s="20">
        <f t="shared" si="14"/>
        <v>0</v>
      </c>
      <c r="AU88" s="20">
        <f t="shared" si="14"/>
        <v>0</v>
      </c>
      <c r="AV88" s="20">
        <f t="shared" si="14"/>
        <v>0</v>
      </c>
      <c r="AW88" s="20">
        <f t="shared" si="14"/>
        <v>0</v>
      </c>
      <c r="AX88" s="20">
        <f t="shared" si="14"/>
        <v>0</v>
      </c>
      <c r="AY88" s="20">
        <f t="shared" si="14"/>
        <v>0</v>
      </c>
      <c r="AZ88" s="20">
        <f t="shared" si="14"/>
        <v>0</v>
      </c>
      <c r="BA88" s="17">
        <v>0</v>
      </c>
      <c r="BB88" s="17">
        <v>0</v>
      </c>
      <c r="BC88" s="17">
        <v>0</v>
      </c>
      <c r="BD88" s="17">
        <v>0</v>
      </c>
      <c r="BE88" s="17">
        <v>0</v>
      </c>
      <c r="BF88" s="17">
        <v>0</v>
      </c>
      <c r="BG88" s="17">
        <v>0</v>
      </c>
      <c r="BH88" s="17">
        <v>0</v>
      </c>
      <c r="BI88" s="17">
        <v>0</v>
      </c>
      <c r="BJ88" s="17">
        <v>0</v>
      </c>
      <c r="BK88" s="17">
        <v>0</v>
      </c>
      <c r="BL88" s="17">
        <v>0</v>
      </c>
      <c r="BM88" s="20">
        <f t="shared" si="13"/>
        <v>0</v>
      </c>
      <c r="BN88" s="20">
        <f t="shared" si="15"/>
        <v>0</v>
      </c>
      <c r="BO88" s="20">
        <f t="shared" si="15"/>
        <v>0</v>
      </c>
      <c r="BP88" s="20">
        <f t="shared" si="15"/>
        <v>0</v>
      </c>
      <c r="BQ88" s="20">
        <f t="shared" si="15"/>
        <v>0</v>
      </c>
      <c r="BR88" s="20">
        <f t="shared" si="15"/>
        <v>0</v>
      </c>
      <c r="BS88" s="20">
        <f t="shared" si="15"/>
        <v>0</v>
      </c>
      <c r="BT88" s="20">
        <f t="shared" si="15"/>
        <v>0</v>
      </c>
      <c r="BU88" s="20">
        <f t="shared" si="15"/>
        <v>0</v>
      </c>
      <c r="BV88" s="20">
        <f t="shared" si="15"/>
        <v>0</v>
      </c>
      <c r="BW88" s="20">
        <f t="shared" si="15"/>
        <v>0</v>
      </c>
      <c r="BX88" s="20">
        <f t="shared" si="15"/>
        <v>0</v>
      </c>
      <c r="BY88" s="17">
        <f t="shared" si="16"/>
        <v>0</v>
      </c>
      <c r="BZ88" s="17">
        <f t="shared" si="17"/>
        <v>0</v>
      </c>
      <c r="CA88" s="17">
        <f t="shared" si="18"/>
        <v>0</v>
      </c>
      <c r="CB88" s="17">
        <f t="shared" si="19"/>
        <v>0</v>
      </c>
    </row>
    <row r="89" spans="1:80" x14ac:dyDescent="0.25">
      <c r="A89" t="str">
        <f t="shared" si="9"/>
        <v>NRG.NRG3</v>
      </c>
      <c r="B89" s="1" t="s">
        <v>148</v>
      </c>
      <c r="C89" s="1" t="s">
        <v>149</v>
      </c>
      <c r="D89" s="1" t="s">
        <v>149</v>
      </c>
      <c r="E89" s="17">
        <v>0</v>
      </c>
      <c r="F89" s="17">
        <v>0</v>
      </c>
      <c r="G89" s="17">
        <v>0</v>
      </c>
      <c r="H89" s="17">
        <v>0</v>
      </c>
      <c r="I89" s="17">
        <v>0</v>
      </c>
      <c r="J89" s="17">
        <v>0</v>
      </c>
      <c r="K89" s="17">
        <v>0</v>
      </c>
      <c r="L89" s="17">
        <v>0</v>
      </c>
      <c r="M89" s="17">
        <v>0</v>
      </c>
      <c r="N89" s="17">
        <v>0</v>
      </c>
      <c r="O89" s="17">
        <v>0</v>
      </c>
      <c r="P89" s="17">
        <v>0</v>
      </c>
      <c r="Q89" s="20">
        <v>0</v>
      </c>
      <c r="R89" s="20">
        <v>0</v>
      </c>
      <c r="S89" s="20">
        <v>0</v>
      </c>
      <c r="T89" s="20">
        <v>0</v>
      </c>
      <c r="U89" s="20">
        <v>0</v>
      </c>
      <c r="V89" s="20">
        <v>0</v>
      </c>
      <c r="W89" s="20">
        <v>0</v>
      </c>
      <c r="X89" s="20">
        <v>0</v>
      </c>
      <c r="Y89" s="20">
        <v>0</v>
      </c>
      <c r="Z89" s="20">
        <v>0</v>
      </c>
      <c r="AA89" s="20">
        <v>0</v>
      </c>
      <c r="AB89" s="20">
        <v>0</v>
      </c>
      <c r="AC89" s="17">
        <v>0</v>
      </c>
      <c r="AD89" s="17">
        <v>0</v>
      </c>
      <c r="AE89" s="17">
        <v>0</v>
      </c>
      <c r="AF89" s="17">
        <v>0</v>
      </c>
      <c r="AG89" s="17">
        <v>0</v>
      </c>
      <c r="AH89" s="17">
        <v>0</v>
      </c>
      <c r="AI89" s="17">
        <v>0</v>
      </c>
      <c r="AJ89" s="17">
        <v>0</v>
      </c>
      <c r="AK89" s="17">
        <v>0</v>
      </c>
      <c r="AL89" s="17">
        <v>0</v>
      </c>
      <c r="AM89" s="17">
        <v>0</v>
      </c>
      <c r="AN89" s="17">
        <v>0</v>
      </c>
      <c r="AO89" s="20">
        <f t="shared" si="12"/>
        <v>0</v>
      </c>
      <c r="AP89" s="20">
        <f t="shared" si="14"/>
        <v>0</v>
      </c>
      <c r="AQ89" s="20">
        <f t="shared" si="14"/>
        <v>0</v>
      </c>
      <c r="AR89" s="20">
        <f t="shared" si="14"/>
        <v>0</v>
      </c>
      <c r="AS89" s="20">
        <f t="shared" si="14"/>
        <v>0</v>
      </c>
      <c r="AT89" s="20">
        <f t="shared" si="14"/>
        <v>0</v>
      </c>
      <c r="AU89" s="20">
        <f t="shared" si="14"/>
        <v>0</v>
      </c>
      <c r="AV89" s="20">
        <f t="shared" si="14"/>
        <v>0</v>
      </c>
      <c r="AW89" s="20">
        <f t="shared" si="14"/>
        <v>0</v>
      </c>
      <c r="AX89" s="20">
        <f t="shared" si="14"/>
        <v>0</v>
      </c>
      <c r="AY89" s="20">
        <f t="shared" si="14"/>
        <v>0</v>
      </c>
      <c r="AZ89" s="20">
        <f t="shared" si="14"/>
        <v>0</v>
      </c>
      <c r="BA89" s="17">
        <v>0</v>
      </c>
      <c r="BB89" s="17">
        <v>0</v>
      </c>
      <c r="BC89" s="17">
        <v>0</v>
      </c>
      <c r="BD89" s="17">
        <v>0</v>
      </c>
      <c r="BE89" s="17">
        <v>0</v>
      </c>
      <c r="BF89" s="17">
        <v>0</v>
      </c>
      <c r="BG89" s="17">
        <v>0</v>
      </c>
      <c r="BH89" s="17">
        <v>0</v>
      </c>
      <c r="BI89" s="17">
        <v>0</v>
      </c>
      <c r="BJ89" s="17">
        <v>0</v>
      </c>
      <c r="BK89" s="17">
        <v>0</v>
      </c>
      <c r="BL89" s="17">
        <v>0</v>
      </c>
      <c r="BM89" s="20">
        <f t="shared" si="13"/>
        <v>0</v>
      </c>
      <c r="BN89" s="20">
        <f t="shared" si="15"/>
        <v>0</v>
      </c>
      <c r="BO89" s="20">
        <f t="shared" si="15"/>
        <v>0</v>
      </c>
      <c r="BP89" s="20">
        <f t="shared" si="15"/>
        <v>0</v>
      </c>
      <c r="BQ89" s="20">
        <f t="shared" si="15"/>
        <v>0</v>
      </c>
      <c r="BR89" s="20">
        <f t="shared" si="15"/>
        <v>0</v>
      </c>
      <c r="BS89" s="20">
        <f t="shared" si="15"/>
        <v>0</v>
      </c>
      <c r="BT89" s="20">
        <f t="shared" si="15"/>
        <v>0</v>
      </c>
      <c r="BU89" s="20">
        <f t="shared" si="15"/>
        <v>0</v>
      </c>
      <c r="BV89" s="20">
        <f t="shared" si="15"/>
        <v>0</v>
      </c>
      <c r="BW89" s="20">
        <f t="shared" si="15"/>
        <v>0</v>
      </c>
      <c r="BX89" s="20">
        <f t="shared" si="15"/>
        <v>0</v>
      </c>
      <c r="BY89" s="17">
        <f t="shared" si="16"/>
        <v>0</v>
      </c>
      <c r="BZ89" s="17">
        <f t="shared" si="17"/>
        <v>0</v>
      </c>
      <c r="CA89" s="17">
        <f t="shared" si="18"/>
        <v>0</v>
      </c>
      <c r="CB89" s="17">
        <f t="shared" si="19"/>
        <v>0</v>
      </c>
    </row>
    <row r="90" spans="1:80" x14ac:dyDescent="0.25">
      <c r="A90" t="str">
        <f t="shared" si="9"/>
        <v>NXI.NX01</v>
      </c>
      <c r="B90" s="1" t="s">
        <v>150</v>
      </c>
      <c r="C90" s="1" t="s">
        <v>151</v>
      </c>
      <c r="D90" s="1" t="s">
        <v>151</v>
      </c>
      <c r="E90" s="17">
        <v>0</v>
      </c>
      <c r="F90" s="17">
        <v>0</v>
      </c>
      <c r="G90" s="17">
        <v>0</v>
      </c>
      <c r="H90" s="17">
        <v>0</v>
      </c>
      <c r="I90" s="17">
        <v>0</v>
      </c>
      <c r="J90" s="17">
        <v>0</v>
      </c>
      <c r="K90" s="17">
        <v>0</v>
      </c>
      <c r="L90" s="17">
        <v>0</v>
      </c>
      <c r="M90" s="17">
        <v>0</v>
      </c>
      <c r="N90" s="17">
        <v>0</v>
      </c>
      <c r="O90" s="17">
        <v>0</v>
      </c>
      <c r="P90" s="17">
        <v>0</v>
      </c>
      <c r="Q90" s="20">
        <v>0</v>
      </c>
      <c r="R90" s="20">
        <v>0</v>
      </c>
      <c r="S90" s="20">
        <v>0</v>
      </c>
      <c r="T90" s="20">
        <v>0</v>
      </c>
      <c r="U90" s="20">
        <v>0</v>
      </c>
      <c r="V90" s="20">
        <v>0</v>
      </c>
      <c r="W90" s="20">
        <v>0</v>
      </c>
      <c r="X90" s="20">
        <v>0</v>
      </c>
      <c r="Y90" s="20">
        <v>0</v>
      </c>
      <c r="Z90" s="20">
        <v>0</v>
      </c>
      <c r="AA90" s="20">
        <v>0</v>
      </c>
      <c r="AB90" s="20">
        <v>0</v>
      </c>
      <c r="AC90" s="17">
        <v>0</v>
      </c>
      <c r="AD90" s="17">
        <v>0</v>
      </c>
      <c r="AE90" s="17">
        <v>0</v>
      </c>
      <c r="AF90" s="17">
        <v>0</v>
      </c>
      <c r="AG90" s="17">
        <v>0</v>
      </c>
      <c r="AH90" s="17">
        <v>0</v>
      </c>
      <c r="AI90" s="17">
        <v>0</v>
      </c>
      <c r="AJ90" s="17">
        <v>0</v>
      </c>
      <c r="AK90" s="17">
        <v>0</v>
      </c>
      <c r="AL90" s="17">
        <v>0</v>
      </c>
      <c r="AM90" s="17">
        <v>0</v>
      </c>
      <c r="AN90" s="17">
        <v>0</v>
      </c>
      <c r="AO90" s="20">
        <f t="shared" si="12"/>
        <v>0</v>
      </c>
      <c r="AP90" s="20">
        <f t="shared" si="14"/>
        <v>0</v>
      </c>
      <c r="AQ90" s="20">
        <f t="shared" si="14"/>
        <v>0</v>
      </c>
      <c r="AR90" s="20">
        <f t="shared" si="14"/>
        <v>0</v>
      </c>
      <c r="AS90" s="20">
        <f t="shared" si="14"/>
        <v>0</v>
      </c>
      <c r="AT90" s="20">
        <f t="shared" si="14"/>
        <v>0</v>
      </c>
      <c r="AU90" s="20">
        <f t="shared" si="14"/>
        <v>0</v>
      </c>
      <c r="AV90" s="20">
        <f t="shared" ref="AP90:AZ113" si="20">L90+X90+AJ90</f>
        <v>0</v>
      </c>
      <c r="AW90" s="20">
        <f t="shared" si="20"/>
        <v>0</v>
      </c>
      <c r="AX90" s="20">
        <f t="shared" si="20"/>
        <v>0</v>
      </c>
      <c r="AY90" s="20">
        <f t="shared" si="20"/>
        <v>0</v>
      </c>
      <c r="AZ90" s="20">
        <f t="shared" si="20"/>
        <v>0</v>
      </c>
      <c r="BA90" s="17">
        <v>0</v>
      </c>
      <c r="BB90" s="17">
        <v>0</v>
      </c>
      <c r="BC90" s="17">
        <v>0</v>
      </c>
      <c r="BD90" s="17">
        <v>0</v>
      </c>
      <c r="BE90" s="17">
        <v>0</v>
      </c>
      <c r="BF90" s="17">
        <v>0</v>
      </c>
      <c r="BG90" s="17">
        <v>0</v>
      </c>
      <c r="BH90" s="17">
        <v>0</v>
      </c>
      <c r="BI90" s="17">
        <v>0</v>
      </c>
      <c r="BJ90" s="17">
        <v>0</v>
      </c>
      <c r="BK90" s="17">
        <v>0</v>
      </c>
      <c r="BL90" s="17">
        <v>0</v>
      </c>
      <c r="BM90" s="20">
        <f t="shared" si="13"/>
        <v>0</v>
      </c>
      <c r="BN90" s="20">
        <f t="shared" si="15"/>
        <v>0</v>
      </c>
      <c r="BO90" s="20">
        <f t="shared" si="15"/>
        <v>0</v>
      </c>
      <c r="BP90" s="20">
        <f t="shared" si="15"/>
        <v>0</v>
      </c>
      <c r="BQ90" s="20">
        <f t="shared" si="15"/>
        <v>0</v>
      </c>
      <c r="BR90" s="20">
        <f t="shared" si="15"/>
        <v>0</v>
      </c>
      <c r="BS90" s="20">
        <f t="shared" si="15"/>
        <v>0</v>
      </c>
      <c r="BT90" s="20">
        <f t="shared" ref="BN90:BX113" si="21">AV90+BH90</f>
        <v>0</v>
      </c>
      <c r="BU90" s="20">
        <f t="shared" si="21"/>
        <v>0</v>
      </c>
      <c r="BV90" s="20">
        <f t="shared" si="21"/>
        <v>0</v>
      </c>
      <c r="BW90" s="20">
        <f t="shared" si="21"/>
        <v>0</v>
      </c>
      <c r="BX90" s="20">
        <f t="shared" si="21"/>
        <v>0</v>
      </c>
      <c r="BY90" s="17">
        <f t="shared" si="16"/>
        <v>0</v>
      </c>
      <c r="BZ90" s="17">
        <f t="shared" si="17"/>
        <v>0</v>
      </c>
      <c r="CA90" s="17">
        <f t="shared" si="18"/>
        <v>0</v>
      </c>
      <c r="CB90" s="17">
        <f t="shared" si="19"/>
        <v>0</v>
      </c>
    </row>
    <row r="91" spans="1:80" x14ac:dyDescent="0.25">
      <c r="A91" t="str">
        <f t="shared" si="9"/>
        <v>NXI.NX02</v>
      </c>
      <c r="B91" s="1" t="s">
        <v>150</v>
      </c>
      <c r="C91" s="1" t="s">
        <v>152</v>
      </c>
      <c r="D91" s="1" t="s">
        <v>152</v>
      </c>
      <c r="E91" s="17">
        <v>962.30999999999767</v>
      </c>
      <c r="F91" s="17">
        <v>1000.489999999998</v>
      </c>
      <c r="G91" s="17">
        <v>4095.1199999999953</v>
      </c>
      <c r="H91" s="17">
        <v>3476.570000000007</v>
      </c>
      <c r="I91" s="17">
        <v>6058.0100000000093</v>
      </c>
      <c r="J91" s="17">
        <v>3324.0499999999884</v>
      </c>
      <c r="K91" s="17">
        <v>2234.429999999993</v>
      </c>
      <c r="L91" s="17">
        <v>1413.7099999999919</v>
      </c>
      <c r="M91" s="17">
        <v>2824.2799999999988</v>
      </c>
      <c r="N91" s="17">
        <v>1830.0200000000041</v>
      </c>
      <c r="O91" s="17">
        <v>986.36000000000058</v>
      </c>
      <c r="P91" s="17">
        <v>1713.5699999999924</v>
      </c>
      <c r="Q91" s="20">
        <v>48.119999999999891</v>
      </c>
      <c r="R91" s="20">
        <v>50.029999999999973</v>
      </c>
      <c r="S91" s="20">
        <v>204.75</v>
      </c>
      <c r="T91" s="20">
        <v>173.82999999999993</v>
      </c>
      <c r="U91" s="20">
        <v>302.90000000000055</v>
      </c>
      <c r="V91" s="20">
        <v>166.21000000000004</v>
      </c>
      <c r="W91" s="20">
        <v>111.73000000000002</v>
      </c>
      <c r="X91" s="20">
        <v>70.690000000000055</v>
      </c>
      <c r="Y91" s="20">
        <v>141.21000000000004</v>
      </c>
      <c r="Z91" s="20">
        <v>91.5</v>
      </c>
      <c r="AA91" s="20">
        <v>49.319999999999936</v>
      </c>
      <c r="AB91" s="20">
        <v>85.670000000000073</v>
      </c>
      <c r="AC91" s="17">
        <v>209.10999999999967</v>
      </c>
      <c r="AD91" s="17">
        <v>215.07999999999993</v>
      </c>
      <c r="AE91" s="17">
        <v>871.70000000000073</v>
      </c>
      <c r="AF91" s="17">
        <v>731.90999999999985</v>
      </c>
      <c r="AG91" s="17">
        <v>1261.6800000000003</v>
      </c>
      <c r="AH91" s="17">
        <v>684.5199999999968</v>
      </c>
      <c r="AI91" s="17">
        <v>455.07999999999993</v>
      </c>
      <c r="AJ91" s="17">
        <v>284.6299999999992</v>
      </c>
      <c r="AK91" s="17">
        <v>562.02999999999884</v>
      </c>
      <c r="AL91" s="17">
        <v>360.04000000000087</v>
      </c>
      <c r="AM91" s="17">
        <v>191.75</v>
      </c>
      <c r="AN91" s="17">
        <v>329.25</v>
      </c>
      <c r="AO91" s="20">
        <f t="shared" si="12"/>
        <v>1219.5399999999972</v>
      </c>
      <c r="AP91" s="20">
        <f t="shared" si="20"/>
        <v>1265.5999999999979</v>
      </c>
      <c r="AQ91" s="20">
        <f t="shared" si="20"/>
        <v>5171.5699999999961</v>
      </c>
      <c r="AR91" s="20">
        <f t="shared" si="20"/>
        <v>4382.3100000000068</v>
      </c>
      <c r="AS91" s="20">
        <f t="shared" si="20"/>
        <v>7622.5900000000101</v>
      </c>
      <c r="AT91" s="20">
        <f t="shared" si="20"/>
        <v>4174.7799999999852</v>
      </c>
      <c r="AU91" s="20">
        <f t="shared" si="20"/>
        <v>2801.239999999993</v>
      </c>
      <c r="AV91" s="20">
        <f t="shared" si="20"/>
        <v>1769.0299999999911</v>
      </c>
      <c r="AW91" s="20">
        <f t="shared" si="20"/>
        <v>3527.5199999999977</v>
      </c>
      <c r="AX91" s="20">
        <f t="shared" si="20"/>
        <v>2281.5600000000049</v>
      </c>
      <c r="AY91" s="20">
        <f t="shared" si="20"/>
        <v>1227.4300000000005</v>
      </c>
      <c r="AZ91" s="20">
        <f t="shared" si="20"/>
        <v>2128.4899999999925</v>
      </c>
      <c r="BA91" s="17">
        <v>15.98</v>
      </c>
      <c r="BB91" s="17">
        <v>16.61</v>
      </c>
      <c r="BC91" s="17">
        <v>67.989999999999995</v>
      </c>
      <c r="BD91" s="17">
        <v>57.72</v>
      </c>
      <c r="BE91" s="17">
        <v>100.58</v>
      </c>
      <c r="BF91" s="17">
        <v>55.19</v>
      </c>
      <c r="BG91" s="17">
        <v>37.1</v>
      </c>
      <c r="BH91" s="17">
        <v>23.47</v>
      </c>
      <c r="BI91" s="17">
        <v>46.89</v>
      </c>
      <c r="BJ91" s="17">
        <v>30.38</v>
      </c>
      <c r="BK91" s="17">
        <v>16.38</v>
      </c>
      <c r="BL91" s="17">
        <v>28.45</v>
      </c>
      <c r="BM91" s="20">
        <f t="shared" si="13"/>
        <v>1235.5199999999973</v>
      </c>
      <c r="BN91" s="20">
        <f t="shared" si="21"/>
        <v>1282.2099999999978</v>
      </c>
      <c r="BO91" s="20">
        <f t="shared" si="21"/>
        <v>5239.5599999999959</v>
      </c>
      <c r="BP91" s="20">
        <f t="shared" si="21"/>
        <v>4440.030000000007</v>
      </c>
      <c r="BQ91" s="20">
        <f t="shared" si="21"/>
        <v>7723.1700000000101</v>
      </c>
      <c r="BR91" s="20">
        <f t="shared" si="21"/>
        <v>4229.9699999999848</v>
      </c>
      <c r="BS91" s="20">
        <f t="shared" si="21"/>
        <v>2838.3399999999929</v>
      </c>
      <c r="BT91" s="20">
        <f t="shared" si="21"/>
        <v>1792.4999999999911</v>
      </c>
      <c r="BU91" s="20">
        <f t="shared" si="21"/>
        <v>3574.4099999999976</v>
      </c>
      <c r="BV91" s="20">
        <f t="shared" si="21"/>
        <v>2311.9400000000051</v>
      </c>
      <c r="BW91" s="20">
        <f t="shared" si="21"/>
        <v>1243.8100000000006</v>
      </c>
      <c r="BX91" s="20">
        <f t="shared" si="21"/>
        <v>2156.9399999999923</v>
      </c>
      <c r="BY91" s="17">
        <f t="shared" si="16"/>
        <v>29918.919999999976</v>
      </c>
      <c r="BZ91" s="17">
        <f t="shared" si="17"/>
        <v>1495.9600000000005</v>
      </c>
      <c r="CA91" s="17">
        <f t="shared" si="18"/>
        <v>6653.5199999999959</v>
      </c>
      <c r="CB91" s="17">
        <f t="shared" si="19"/>
        <v>38068.399999999972</v>
      </c>
    </row>
    <row r="92" spans="1:80" x14ac:dyDescent="0.25">
      <c r="A92" t="str">
        <f t="shared" si="9"/>
        <v>CUPC.OMRH</v>
      </c>
      <c r="B92" s="1" t="s">
        <v>153</v>
      </c>
      <c r="C92" s="1" t="s">
        <v>154</v>
      </c>
      <c r="D92" s="1" t="s">
        <v>154</v>
      </c>
      <c r="E92" s="17">
        <v>152.15999999999985</v>
      </c>
      <c r="F92" s="17">
        <v>46.559999999999945</v>
      </c>
      <c r="G92" s="17">
        <v>215.98000000000047</v>
      </c>
      <c r="H92" s="17">
        <v>773.47999999999956</v>
      </c>
      <c r="I92" s="17">
        <v>1828.9699999999939</v>
      </c>
      <c r="J92" s="17">
        <v>1725.4700000000012</v>
      </c>
      <c r="K92" s="17">
        <v>1029.6800000000003</v>
      </c>
      <c r="L92" s="17">
        <v>1170.2099999999991</v>
      </c>
      <c r="M92" s="17">
        <v>1181.5200000000004</v>
      </c>
      <c r="N92" s="17">
        <v>482.40999999999985</v>
      </c>
      <c r="O92" s="17">
        <v>158.30000000000018</v>
      </c>
      <c r="P92" s="17">
        <v>178.39000000000033</v>
      </c>
      <c r="Q92" s="20">
        <v>7.6099999999999852</v>
      </c>
      <c r="R92" s="20">
        <v>2.3300000000000054</v>
      </c>
      <c r="S92" s="20">
        <v>10.800000000000011</v>
      </c>
      <c r="T92" s="20">
        <v>38.670000000000073</v>
      </c>
      <c r="U92" s="20">
        <v>91.449999999999818</v>
      </c>
      <c r="V92" s="20">
        <v>86.269999999999982</v>
      </c>
      <c r="W92" s="20">
        <v>51.480000000000018</v>
      </c>
      <c r="X92" s="20">
        <v>58.509999999999991</v>
      </c>
      <c r="Y92" s="20">
        <v>59.080000000000155</v>
      </c>
      <c r="Z92" s="20">
        <v>24.120000000000005</v>
      </c>
      <c r="AA92" s="20">
        <v>7.9099999999999966</v>
      </c>
      <c r="AB92" s="20">
        <v>8.9199999999999875</v>
      </c>
      <c r="AC92" s="17">
        <v>33.07000000000005</v>
      </c>
      <c r="AD92" s="17">
        <v>10.009999999999991</v>
      </c>
      <c r="AE92" s="17">
        <v>45.980000000000018</v>
      </c>
      <c r="AF92" s="17">
        <v>162.82999999999993</v>
      </c>
      <c r="AG92" s="17">
        <v>380.90999999999985</v>
      </c>
      <c r="AH92" s="17">
        <v>355.32999999999993</v>
      </c>
      <c r="AI92" s="17">
        <v>209.71000000000004</v>
      </c>
      <c r="AJ92" s="17">
        <v>235.60000000000036</v>
      </c>
      <c r="AK92" s="17">
        <v>235.11999999999989</v>
      </c>
      <c r="AL92" s="17">
        <v>94.910000000000082</v>
      </c>
      <c r="AM92" s="17">
        <v>30.769999999999982</v>
      </c>
      <c r="AN92" s="17">
        <v>34.279999999999973</v>
      </c>
      <c r="AO92" s="20">
        <f t="shared" si="12"/>
        <v>192.83999999999989</v>
      </c>
      <c r="AP92" s="20">
        <f t="shared" si="20"/>
        <v>58.899999999999942</v>
      </c>
      <c r="AQ92" s="20">
        <f t="shared" si="20"/>
        <v>272.7600000000005</v>
      </c>
      <c r="AR92" s="20">
        <f t="shared" si="20"/>
        <v>974.97999999999956</v>
      </c>
      <c r="AS92" s="20">
        <f t="shared" si="20"/>
        <v>2301.3299999999936</v>
      </c>
      <c r="AT92" s="20">
        <f t="shared" si="20"/>
        <v>2167.0700000000011</v>
      </c>
      <c r="AU92" s="20">
        <f t="shared" si="20"/>
        <v>1290.8700000000003</v>
      </c>
      <c r="AV92" s="20">
        <f t="shared" si="20"/>
        <v>1464.3199999999995</v>
      </c>
      <c r="AW92" s="20">
        <f t="shared" si="20"/>
        <v>1475.7200000000005</v>
      </c>
      <c r="AX92" s="20">
        <f t="shared" si="20"/>
        <v>601.43999999999994</v>
      </c>
      <c r="AY92" s="20">
        <f t="shared" si="20"/>
        <v>196.98000000000016</v>
      </c>
      <c r="AZ92" s="20">
        <f t="shared" si="20"/>
        <v>221.59000000000029</v>
      </c>
      <c r="BA92" s="17">
        <v>2.5299999999999998</v>
      </c>
      <c r="BB92" s="17">
        <v>0.77</v>
      </c>
      <c r="BC92" s="17">
        <v>3.59</v>
      </c>
      <c r="BD92" s="17">
        <v>12.84</v>
      </c>
      <c r="BE92" s="17">
        <v>30.37</v>
      </c>
      <c r="BF92" s="17">
        <v>28.65</v>
      </c>
      <c r="BG92" s="17">
        <v>17.100000000000001</v>
      </c>
      <c r="BH92" s="17">
        <v>19.43</v>
      </c>
      <c r="BI92" s="17">
        <v>19.62</v>
      </c>
      <c r="BJ92" s="17">
        <v>8.01</v>
      </c>
      <c r="BK92" s="17">
        <v>2.63</v>
      </c>
      <c r="BL92" s="17">
        <v>2.96</v>
      </c>
      <c r="BM92" s="20">
        <f t="shared" si="13"/>
        <v>195.36999999999989</v>
      </c>
      <c r="BN92" s="20">
        <f t="shared" si="21"/>
        <v>59.669999999999945</v>
      </c>
      <c r="BO92" s="20">
        <f t="shared" si="21"/>
        <v>276.35000000000048</v>
      </c>
      <c r="BP92" s="20">
        <f t="shared" si="21"/>
        <v>987.8199999999996</v>
      </c>
      <c r="BQ92" s="20">
        <f t="shared" si="21"/>
        <v>2331.6999999999935</v>
      </c>
      <c r="BR92" s="20">
        <f t="shared" si="21"/>
        <v>2195.7200000000012</v>
      </c>
      <c r="BS92" s="20">
        <f t="shared" si="21"/>
        <v>1307.9700000000003</v>
      </c>
      <c r="BT92" s="20">
        <f t="shared" si="21"/>
        <v>1483.7499999999995</v>
      </c>
      <c r="BU92" s="20">
        <f t="shared" si="21"/>
        <v>1495.3400000000004</v>
      </c>
      <c r="BV92" s="20">
        <f t="shared" si="21"/>
        <v>609.44999999999993</v>
      </c>
      <c r="BW92" s="20">
        <f t="shared" si="21"/>
        <v>199.61000000000016</v>
      </c>
      <c r="BX92" s="20">
        <f t="shared" si="21"/>
        <v>224.5500000000003</v>
      </c>
      <c r="BY92" s="17">
        <f t="shared" si="16"/>
        <v>8943.1299999999937</v>
      </c>
      <c r="BZ92" s="17">
        <f t="shared" si="17"/>
        <v>447.15</v>
      </c>
      <c r="CA92" s="17">
        <f t="shared" si="18"/>
        <v>1977.0199999999998</v>
      </c>
      <c r="CB92" s="17">
        <f t="shared" si="19"/>
        <v>11367.299999999997</v>
      </c>
    </row>
    <row r="93" spans="1:80" x14ac:dyDescent="0.25">
      <c r="A93" t="str">
        <f t="shared" si="9"/>
        <v>CUPC.PH1</v>
      </c>
      <c r="B93" s="1" t="s">
        <v>153</v>
      </c>
      <c r="C93" s="1" t="s">
        <v>157</v>
      </c>
      <c r="D93" s="1" t="s">
        <v>157</v>
      </c>
      <c r="E93" s="17">
        <v>0</v>
      </c>
      <c r="F93" s="17">
        <v>0</v>
      </c>
      <c r="G93" s="17">
        <v>0</v>
      </c>
      <c r="H93" s="17">
        <v>0</v>
      </c>
      <c r="I93" s="17">
        <v>0</v>
      </c>
      <c r="J93" s="17">
        <v>0</v>
      </c>
      <c r="K93" s="17">
        <v>0</v>
      </c>
      <c r="L93" s="17">
        <v>0</v>
      </c>
      <c r="M93" s="17">
        <v>0</v>
      </c>
      <c r="N93" s="17">
        <v>0</v>
      </c>
      <c r="O93" s="17">
        <v>0</v>
      </c>
      <c r="P93" s="17">
        <v>0</v>
      </c>
      <c r="Q93" s="20">
        <v>0</v>
      </c>
      <c r="R93" s="20">
        <v>0</v>
      </c>
      <c r="S93" s="20">
        <v>0</v>
      </c>
      <c r="T93" s="20">
        <v>0</v>
      </c>
      <c r="U93" s="20">
        <v>0</v>
      </c>
      <c r="V93" s="20">
        <v>0</v>
      </c>
      <c r="W93" s="20">
        <v>0</v>
      </c>
      <c r="X93" s="20">
        <v>0</v>
      </c>
      <c r="Y93" s="20">
        <v>0</v>
      </c>
      <c r="Z93" s="20">
        <v>0</v>
      </c>
      <c r="AA93" s="20">
        <v>0</v>
      </c>
      <c r="AB93" s="20">
        <v>0</v>
      </c>
      <c r="AC93" s="17">
        <v>0</v>
      </c>
      <c r="AD93" s="17">
        <v>0</v>
      </c>
      <c r="AE93" s="17">
        <v>0</v>
      </c>
      <c r="AF93" s="17">
        <v>0</v>
      </c>
      <c r="AG93" s="17">
        <v>0</v>
      </c>
      <c r="AH93" s="17">
        <v>0</v>
      </c>
      <c r="AI93" s="17">
        <v>0</v>
      </c>
      <c r="AJ93" s="17">
        <v>0</v>
      </c>
      <c r="AK93" s="17">
        <v>0</v>
      </c>
      <c r="AL93" s="17">
        <v>0</v>
      </c>
      <c r="AM93" s="17">
        <v>0</v>
      </c>
      <c r="AN93" s="17">
        <v>0</v>
      </c>
      <c r="AO93" s="20">
        <f t="shared" si="12"/>
        <v>0</v>
      </c>
      <c r="AP93" s="20">
        <f t="shared" si="20"/>
        <v>0</v>
      </c>
      <c r="AQ93" s="20">
        <f t="shared" si="20"/>
        <v>0</v>
      </c>
      <c r="AR93" s="20">
        <f t="shared" si="20"/>
        <v>0</v>
      </c>
      <c r="AS93" s="20">
        <f t="shared" si="20"/>
        <v>0</v>
      </c>
      <c r="AT93" s="20">
        <f t="shared" si="20"/>
        <v>0</v>
      </c>
      <c r="AU93" s="20">
        <f t="shared" si="20"/>
        <v>0</v>
      </c>
      <c r="AV93" s="20">
        <f t="shared" si="20"/>
        <v>0</v>
      </c>
      <c r="AW93" s="20">
        <f t="shared" si="20"/>
        <v>0</v>
      </c>
      <c r="AX93" s="20">
        <f t="shared" si="20"/>
        <v>0</v>
      </c>
      <c r="AY93" s="20">
        <f t="shared" si="20"/>
        <v>0</v>
      </c>
      <c r="AZ93" s="20">
        <f t="shared" si="20"/>
        <v>0</v>
      </c>
      <c r="BA93" s="17">
        <v>0</v>
      </c>
      <c r="BB93" s="17">
        <v>0</v>
      </c>
      <c r="BC93" s="17">
        <v>0</v>
      </c>
      <c r="BD93" s="17">
        <v>0</v>
      </c>
      <c r="BE93" s="17">
        <v>0</v>
      </c>
      <c r="BF93" s="17">
        <v>0</v>
      </c>
      <c r="BG93" s="17">
        <v>0</v>
      </c>
      <c r="BH93" s="17">
        <v>0</v>
      </c>
      <c r="BI93" s="17">
        <v>0</v>
      </c>
      <c r="BJ93" s="17">
        <v>0</v>
      </c>
      <c r="BK93" s="17">
        <v>0</v>
      </c>
      <c r="BL93" s="17">
        <v>0</v>
      </c>
      <c r="BM93" s="20">
        <f t="shared" si="13"/>
        <v>0</v>
      </c>
      <c r="BN93" s="20">
        <f t="shared" si="21"/>
        <v>0</v>
      </c>
      <c r="BO93" s="20">
        <f t="shared" si="21"/>
        <v>0</v>
      </c>
      <c r="BP93" s="20">
        <f t="shared" si="21"/>
        <v>0</v>
      </c>
      <c r="BQ93" s="20">
        <f t="shared" si="21"/>
        <v>0</v>
      </c>
      <c r="BR93" s="20">
        <f t="shared" si="21"/>
        <v>0</v>
      </c>
      <c r="BS93" s="20">
        <f t="shared" si="21"/>
        <v>0</v>
      </c>
      <c r="BT93" s="20">
        <f t="shared" si="21"/>
        <v>0</v>
      </c>
      <c r="BU93" s="20">
        <f t="shared" si="21"/>
        <v>0</v>
      </c>
      <c r="BV93" s="20">
        <f t="shared" si="21"/>
        <v>0</v>
      </c>
      <c r="BW93" s="20">
        <f t="shared" si="21"/>
        <v>0</v>
      </c>
      <c r="BX93" s="20">
        <f t="shared" si="21"/>
        <v>0</v>
      </c>
      <c r="BY93" s="17">
        <f t="shared" si="16"/>
        <v>0</v>
      </c>
      <c r="BZ93" s="17">
        <f t="shared" si="17"/>
        <v>0</v>
      </c>
      <c r="CA93" s="17">
        <f t="shared" si="18"/>
        <v>0</v>
      </c>
      <c r="CB93" s="17">
        <f t="shared" si="19"/>
        <v>0</v>
      </c>
    </row>
    <row r="94" spans="1:80" x14ac:dyDescent="0.25">
      <c r="A94" t="str">
        <f t="shared" si="9"/>
        <v>CHD.PKNE</v>
      </c>
      <c r="B94" s="1" t="s">
        <v>229</v>
      </c>
      <c r="C94" s="1" t="s">
        <v>158</v>
      </c>
      <c r="D94" s="1" t="s">
        <v>158</v>
      </c>
      <c r="E94" s="17">
        <v>105.89999999999964</v>
      </c>
      <c r="F94" s="17">
        <v>60.960000000000036</v>
      </c>
      <c r="G94" s="17">
        <v>58.520000000000437</v>
      </c>
      <c r="H94" s="17">
        <v>101.56999999999971</v>
      </c>
      <c r="I94" s="17">
        <v>113.95999999999913</v>
      </c>
      <c r="J94" s="17">
        <v>66.140000000000327</v>
      </c>
      <c r="K94" s="17">
        <v>38.140000000000327</v>
      </c>
      <c r="L94" s="17">
        <v>67.719999999999345</v>
      </c>
      <c r="M94" s="17">
        <v>59.609999999999673</v>
      </c>
      <c r="N94" s="17">
        <v>71.429999999999382</v>
      </c>
      <c r="O94" s="17">
        <v>58.510000000000218</v>
      </c>
      <c r="P94" s="17">
        <v>34.019999999999982</v>
      </c>
      <c r="Q94" s="20">
        <v>5.2900000000000205</v>
      </c>
      <c r="R94" s="20">
        <v>3.0499999999999829</v>
      </c>
      <c r="S94" s="20">
        <v>2.9200000000000159</v>
      </c>
      <c r="T94" s="20">
        <v>5.0800000000000125</v>
      </c>
      <c r="U94" s="20">
        <v>5.7000000000000171</v>
      </c>
      <c r="V94" s="20">
        <v>3.3000000000000114</v>
      </c>
      <c r="W94" s="20">
        <v>1.9099999999999966</v>
      </c>
      <c r="X94" s="20">
        <v>3.3800000000000239</v>
      </c>
      <c r="Y94" s="20">
        <v>2.980000000000004</v>
      </c>
      <c r="Z94" s="20">
        <v>3.5699999999999932</v>
      </c>
      <c r="AA94" s="20">
        <v>2.9300000000000068</v>
      </c>
      <c r="AB94" s="20">
        <v>1.6999999999999886</v>
      </c>
      <c r="AC94" s="17">
        <v>23.009999999999991</v>
      </c>
      <c r="AD94" s="17">
        <v>13.110000000000014</v>
      </c>
      <c r="AE94" s="17">
        <v>12.459999999999923</v>
      </c>
      <c r="AF94" s="17">
        <v>21.379999999999995</v>
      </c>
      <c r="AG94" s="17">
        <v>23.739999999999895</v>
      </c>
      <c r="AH94" s="17">
        <v>13.620000000000005</v>
      </c>
      <c r="AI94" s="17">
        <v>7.7700000000000387</v>
      </c>
      <c r="AJ94" s="17">
        <v>13.639999999999986</v>
      </c>
      <c r="AK94" s="17">
        <v>11.860000000000014</v>
      </c>
      <c r="AL94" s="17">
        <v>14.059999999999945</v>
      </c>
      <c r="AM94" s="17">
        <v>11.370000000000005</v>
      </c>
      <c r="AN94" s="17">
        <v>6.5400000000000205</v>
      </c>
      <c r="AO94" s="20">
        <f t="shared" si="12"/>
        <v>134.19999999999965</v>
      </c>
      <c r="AP94" s="20">
        <f t="shared" si="20"/>
        <v>77.120000000000033</v>
      </c>
      <c r="AQ94" s="20">
        <f t="shared" si="20"/>
        <v>73.900000000000375</v>
      </c>
      <c r="AR94" s="20">
        <f t="shared" si="20"/>
        <v>128.02999999999972</v>
      </c>
      <c r="AS94" s="20">
        <f t="shared" si="20"/>
        <v>143.39999999999904</v>
      </c>
      <c r="AT94" s="20">
        <f t="shared" si="20"/>
        <v>83.060000000000343</v>
      </c>
      <c r="AU94" s="20">
        <f t="shared" si="20"/>
        <v>47.820000000000363</v>
      </c>
      <c r="AV94" s="20">
        <f t="shared" si="20"/>
        <v>84.739999999999355</v>
      </c>
      <c r="AW94" s="20">
        <f t="shared" si="20"/>
        <v>74.44999999999969</v>
      </c>
      <c r="AX94" s="20">
        <f t="shared" si="20"/>
        <v>89.05999999999932</v>
      </c>
      <c r="AY94" s="20">
        <f t="shared" si="20"/>
        <v>72.81000000000023</v>
      </c>
      <c r="AZ94" s="20">
        <f t="shared" si="20"/>
        <v>42.259999999999991</v>
      </c>
      <c r="BA94" s="17">
        <v>1.76</v>
      </c>
      <c r="BB94" s="17">
        <v>1.01</v>
      </c>
      <c r="BC94" s="17">
        <v>0.97</v>
      </c>
      <c r="BD94" s="17">
        <v>1.69</v>
      </c>
      <c r="BE94" s="17">
        <v>1.89</v>
      </c>
      <c r="BF94" s="17">
        <v>1.1000000000000001</v>
      </c>
      <c r="BG94" s="17">
        <v>0.63</v>
      </c>
      <c r="BH94" s="17">
        <v>1.1200000000000001</v>
      </c>
      <c r="BI94" s="17">
        <v>0.99</v>
      </c>
      <c r="BJ94" s="17">
        <v>1.19</v>
      </c>
      <c r="BK94" s="17">
        <v>0.97</v>
      </c>
      <c r="BL94" s="17">
        <v>0.56000000000000005</v>
      </c>
      <c r="BM94" s="20">
        <f t="shared" si="13"/>
        <v>135.95999999999964</v>
      </c>
      <c r="BN94" s="20">
        <f t="shared" si="21"/>
        <v>78.130000000000038</v>
      </c>
      <c r="BO94" s="20">
        <f t="shared" si="21"/>
        <v>74.870000000000374</v>
      </c>
      <c r="BP94" s="20">
        <f t="shared" si="21"/>
        <v>129.71999999999971</v>
      </c>
      <c r="BQ94" s="20">
        <f t="shared" si="21"/>
        <v>145.28999999999903</v>
      </c>
      <c r="BR94" s="20">
        <f t="shared" si="21"/>
        <v>84.160000000000338</v>
      </c>
      <c r="BS94" s="20">
        <f t="shared" si="21"/>
        <v>48.450000000000365</v>
      </c>
      <c r="BT94" s="20">
        <f t="shared" si="21"/>
        <v>85.85999999999936</v>
      </c>
      <c r="BU94" s="20">
        <f t="shared" si="21"/>
        <v>75.439999999999685</v>
      </c>
      <c r="BV94" s="20">
        <f t="shared" si="21"/>
        <v>90.249999999999318</v>
      </c>
      <c r="BW94" s="20">
        <f t="shared" si="21"/>
        <v>73.780000000000229</v>
      </c>
      <c r="BX94" s="20">
        <f t="shared" si="21"/>
        <v>42.819999999999993</v>
      </c>
      <c r="BY94" s="17">
        <f t="shared" si="16"/>
        <v>836.4799999999982</v>
      </c>
      <c r="BZ94" s="17">
        <f t="shared" si="17"/>
        <v>41.810000000000073</v>
      </c>
      <c r="CA94" s="17">
        <f t="shared" si="18"/>
        <v>186.4399999999998</v>
      </c>
      <c r="CB94" s="17">
        <f t="shared" si="19"/>
        <v>1064.729999999998</v>
      </c>
    </row>
    <row r="95" spans="1:80" x14ac:dyDescent="0.25">
      <c r="A95" t="str">
        <f t="shared" si="9"/>
        <v>TAU.POC</v>
      </c>
      <c r="B95" s="1" t="s">
        <v>31</v>
      </c>
      <c r="C95" s="1" t="s">
        <v>159</v>
      </c>
      <c r="D95" s="1" t="s">
        <v>159</v>
      </c>
      <c r="E95" s="17">
        <v>234.57999999999993</v>
      </c>
      <c r="F95" s="17">
        <v>98.96999999999997</v>
      </c>
      <c r="G95" s="17">
        <v>387.91000000000008</v>
      </c>
      <c r="H95" s="17">
        <v>363.96000000000004</v>
      </c>
      <c r="I95" s="17">
        <v>209.13000000000011</v>
      </c>
      <c r="J95" s="17">
        <v>503.11999999999989</v>
      </c>
      <c r="K95" s="17">
        <v>314.61999999999989</v>
      </c>
      <c r="L95" s="17">
        <v>437.25999999999976</v>
      </c>
      <c r="M95" s="17">
        <v>585.33000000000084</v>
      </c>
      <c r="N95" s="17">
        <v>169.64999999999998</v>
      </c>
      <c r="O95" s="17">
        <v>85.409999999999968</v>
      </c>
      <c r="P95" s="17">
        <v>201.81000000000006</v>
      </c>
      <c r="Q95" s="20">
        <v>11.730000000000004</v>
      </c>
      <c r="R95" s="20">
        <v>4.9500000000000011</v>
      </c>
      <c r="S95" s="20">
        <v>19.400000000000006</v>
      </c>
      <c r="T95" s="20">
        <v>18.199999999999989</v>
      </c>
      <c r="U95" s="20">
        <v>10.459999999999994</v>
      </c>
      <c r="V95" s="20">
        <v>25.160000000000025</v>
      </c>
      <c r="W95" s="20">
        <v>15.72999999999999</v>
      </c>
      <c r="X95" s="20">
        <v>21.860000000000014</v>
      </c>
      <c r="Y95" s="20">
        <v>29.259999999999991</v>
      </c>
      <c r="Z95" s="20">
        <v>8.48</v>
      </c>
      <c r="AA95" s="20">
        <v>4.2699999999999996</v>
      </c>
      <c r="AB95" s="20">
        <v>10.09</v>
      </c>
      <c r="AC95" s="17">
        <v>50.97999999999999</v>
      </c>
      <c r="AD95" s="17">
        <v>21.279999999999994</v>
      </c>
      <c r="AE95" s="17">
        <v>82.57</v>
      </c>
      <c r="AF95" s="17">
        <v>76.62</v>
      </c>
      <c r="AG95" s="17">
        <v>43.549999999999983</v>
      </c>
      <c r="AH95" s="17">
        <v>103.61000000000001</v>
      </c>
      <c r="AI95" s="17">
        <v>64.079999999999984</v>
      </c>
      <c r="AJ95" s="17">
        <v>88.039999999999964</v>
      </c>
      <c r="AK95" s="17">
        <v>116.48000000000002</v>
      </c>
      <c r="AL95" s="17">
        <v>33.379999999999995</v>
      </c>
      <c r="AM95" s="17">
        <v>16.61</v>
      </c>
      <c r="AN95" s="17">
        <v>38.78</v>
      </c>
      <c r="AO95" s="20">
        <f t="shared" si="12"/>
        <v>297.28999999999996</v>
      </c>
      <c r="AP95" s="20">
        <f t="shared" si="20"/>
        <v>125.19999999999996</v>
      </c>
      <c r="AQ95" s="20">
        <f t="shared" si="20"/>
        <v>489.88000000000005</v>
      </c>
      <c r="AR95" s="20">
        <f t="shared" si="20"/>
        <v>458.78000000000003</v>
      </c>
      <c r="AS95" s="20">
        <f t="shared" si="20"/>
        <v>263.1400000000001</v>
      </c>
      <c r="AT95" s="20">
        <f t="shared" si="20"/>
        <v>631.89</v>
      </c>
      <c r="AU95" s="20">
        <f t="shared" si="20"/>
        <v>394.42999999999989</v>
      </c>
      <c r="AV95" s="20">
        <f t="shared" si="20"/>
        <v>547.15999999999974</v>
      </c>
      <c r="AW95" s="20">
        <f t="shared" si="20"/>
        <v>731.07000000000085</v>
      </c>
      <c r="AX95" s="20">
        <f t="shared" si="20"/>
        <v>211.50999999999996</v>
      </c>
      <c r="AY95" s="20">
        <f t="shared" si="20"/>
        <v>106.28999999999996</v>
      </c>
      <c r="AZ95" s="20">
        <f t="shared" si="20"/>
        <v>250.68000000000006</v>
      </c>
      <c r="BA95" s="17">
        <v>3.89</v>
      </c>
      <c r="BB95" s="17">
        <v>1.64</v>
      </c>
      <c r="BC95" s="17">
        <v>6.44</v>
      </c>
      <c r="BD95" s="17">
        <v>6.04</v>
      </c>
      <c r="BE95" s="17">
        <v>3.47</v>
      </c>
      <c r="BF95" s="17">
        <v>8.35</v>
      </c>
      <c r="BG95" s="17">
        <v>5.22</v>
      </c>
      <c r="BH95" s="17">
        <v>7.26</v>
      </c>
      <c r="BI95" s="17">
        <v>9.7200000000000006</v>
      </c>
      <c r="BJ95" s="17">
        <v>2.82</v>
      </c>
      <c r="BK95" s="17">
        <v>1.42</v>
      </c>
      <c r="BL95" s="17">
        <v>3.35</v>
      </c>
      <c r="BM95" s="20">
        <f t="shared" si="13"/>
        <v>301.17999999999995</v>
      </c>
      <c r="BN95" s="20">
        <f t="shared" si="21"/>
        <v>126.83999999999996</v>
      </c>
      <c r="BO95" s="20">
        <f t="shared" si="21"/>
        <v>496.32000000000005</v>
      </c>
      <c r="BP95" s="20">
        <f t="shared" si="21"/>
        <v>464.82000000000005</v>
      </c>
      <c r="BQ95" s="20">
        <f t="shared" si="21"/>
        <v>266.61000000000013</v>
      </c>
      <c r="BR95" s="20">
        <f t="shared" si="21"/>
        <v>640.24</v>
      </c>
      <c r="BS95" s="20">
        <f t="shared" si="21"/>
        <v>399.64999999999992</v>
      </c>
      <c r="BT95" s="20">
        <f t="shared" si="21"/>
        <v>554.41999999999973</v>
      </c>
      <c r="BU95" s="20">
        <f t="shared" si="21"/>
        <v>740.79000000000087</v>
      </c>
      <c r="BV95" s="20">
        <f t="shared" si="21"/>
        <v>214.32999999999996</v>
      </c>
      <c r="BW95" s="20">
        <f t="shared" si="21"/>
        <v>107.70999999999997</v>
      </c>
      <c r="BX95" s="20">
        <f t="shared" si="21"/>
        <v>254.03000000000006</v>
      </c>
      <c r="BY95" s="17">
        <f t="shared" si="16"/>
        <v>3591.7500000000005</v>
      </c>
      <c r="BZ95" s="17">
        <f t="shared" si="17"/>
        <v>179.59</v>
      </c>
      <c r="CA95" s="17">
        <f t="shared" si="18"/>
        <v>795.60000000000014</v>
      </c>
      <c r="CB95" s="17">
        <f t="shared" si="19"/>
        <v>4566.9400000000005</v>
      </c>
    </row>
    <row r="96" spans="1:80" x14ac:dyDescent="0.25">
      <c r="A96" t="str">
        <f t="shared" si="9"/>
        <v>ACRL.PR1</v>
      </c>
      <c r="B96" s="1" t="s">
        <v>160</v>
      </c>
      <c r="C96" s="1" t="s">
        <v>161</v>
      </c>
      <c r="D96" s="1" t="s">
        <v>161</v>
      </c>
      <c r="E96" s="17">
        <v>0</v>
      </c>
      <c r="F96" s="17">
        <v>0</v>
      </c>
      <c r="G96" s="17">
        <v>10.579999999999998</v>
      </c>
      <c r="H96" s="17">
        <v>11.810000000000002</v>
      </c>
      <c r="I96" s="17">
        <v>0</v>
      </c>
      <c r="J96" s="17">
        <v>1301.8600000000004</v>
      </c>
      <c r="K96" s="17">
        <v>1817.0900000000006</v>
      </c>
      <c r="L96" s="17">
        <v>1560.1699999999992</v>
      </c>
      <c r="M96" s="17">
        <v>2154.1499999999996</v>
      </c>
      <c r="N96" s="17">
        <v>1968.1800000000003</v>
      </c>
      <c r="O96" s="17">
        <v>815.58999999999969</v>
      </c>
      <c r="P96" s="17">
        <v>1334.3200000000006</v>
      </c>
      <c r="Q96" s="20">
        <v>0</v>
      </c>
      <c r="R96" s="20">
        <v>0</v>
      </c>
      <c r="S96" s="20">
        <v>0.52999999999999992</v>
      </c>
      <c r="T96" s="20">
        <v>0.6</v>
      </c>
      <c r="U96" s="20">
        <v>0</v>
      </c>
      <c r="V96" s="20">
        <v>65.099999999999994</v>
      </c>
      <c r="W96" s="20">
        <v>90.849999999999966</v>
      </c>
      <c r="X96" s="20">
        <v>78.009999999999991</v>
      </c>
      <c r="Y96" s="20">
        <v>107.71000000000001</v>
      </c>
      <c r="Z96" s="20">
        <v>98.41</v>
      </c>
      <c r="AA96" s="20">
        <v>40.78</v>
      </c>
      <c r="AB96" s="20">
        <v>66.72</v>
      </c>
      <c r="AC96" s="17">
        <v>0</v>
      </c>
      <c r="AD96" s="17">
        <v>0</v>
      </c>
      <c r="AE96" s="17">
        <v>2.25</v>
      </c>
      <c r="AF96" s="17">
        <v>2.4899999999999998</v>
      </c>
      <c r="AG96" s="17">
        <v>0</v>
      </c>
      <c r="AH96" s="17">
        <v>268.09999999999997</v>
      </c>
      <c r="AI96" s="17">
        <v>370.08999999999992</v>
      </c>
      <c r="AJ96" s="17">
        <v>314.12</v>
      </c>
      <c r="AK96" s="17">
        <v>428.66999999999996</v>
      </c>
      <c r="AL96" s="17">
        <v>387.22000000000014</v>
      </c>
      <c r="AM96" s="17">
        <v>158.56</v>
      </c>
      <c r="AN96" s="17">
        <v>256.38</v>
      </c>
      <c r="AO96" s="20">
        <f t="shared" si="12"/>
        <v>0</v>
      </c>
      <c r="AP96" s="20">
        <f t="shared" si="20"/>
        <v>0</v>
      </c>
      <c r="AQ96" s="20">
        <f t="shared" si="20"/>
        <v>13.359999999999998</v>
      </c>
      <c r="AR96" s="20">
        <f t="shared" si="20"/>
        <v>14.900000000000002</v>
      </c>
      <c r="AS96" s="20">
        <f t="shared" si="20"/>
        <v>0</v>
      </c>
      <c r="AT96" s="20">
        <f t="shared" si="20"/>
        <v>1635.0600000000002</v>
      </c>
      <c r="AU96" s="20">
        <f t="shared" si="20"/>
        <v>2278.0300000000007</v>
      </c>
      <c r="AV96" s="20">
        <f t="shared" si="20"/>
        <v>1952.2999999999993</v>
      </c>
      <c r="AW96" s="20">
        <f t="shared" si="20"/>
        <v>2690.5299999999997</v>
      </c>
      <c r="AX96" s="20">
        <f t="shared" si="20"/>
        <v>2453.8100000000004</v>
      </c>
      <c r="AY96" s="20">
        <f t="shared" si="20"/>
        <v>1014.9299999999996</v>
      </c>
      <c r="AZ96" s="20">
        <f t="shared" si="20"/>
        <v>1657.4200000000005</v>
      </c>
      <c r="BA96" s="17">
        <v>0</v>
      </c>
      <c r="BB96" s="17">
        <v>0</v>
      </c>
      <c r="BC96" s="17">
        <v>0.18</v>
      </c>
      <c r="BD96" s="17">
        <v>0.2</v>
      </c>
      <c r="BE96" s="17">
        <v>0</v>
      </c>
      <c r="BF96" s="17">
        <v>21.61</v>
      </c>
      <c r="BG96" s="17">
        <v>30.17</v>
      </c>
      <c r="BH96" s="17">
        <v>25.9</v>
      </c>
      <c r="BI96" s="17">
        <v>35.76</v>
      </c>
      <c r="BJ96" s="17">
        <v>32.68</v>
      </c>
      <c r="BK96" s="17">
        <v>13.54</v>
      </c>
      <c r="BL96" s="17">
        <v>22.15</v>
      </c>
      <c r="BM96" s="20">
        <f t="shared" si="13"/>
        <v>0</v>
      </c>
      <c r="BN96" s="20">
        <f t="shared" si="21"/>
        <v>0</v>
      </c>
      <c r="BO96" s="20">
        <f t="shared" si="21"/>
        <v>13.539999999999997</v>
      </c>
      <c r="BP96" s="20">
        <f t="shared" si="21"/>
        <v>15.100000000000001</v>
      </c>
      <c r="BQ96" s="20">
        <f t="shared" si="21"/>
        <v>0</v>
      </c>
      <c r="BR96" s="20">
        <f t="shared" si="21"/>
        <v>1656.67</v>
      </c>
      <c r="BS96" s="20">
        <f t="shared" si="21"/>
        <v>2308.2000000000007</v>
      </c>
      <c r="BT96" s="20">
        <f t="shared" si="21"/>
        <v>1978.1999999999994</v>
      </c>
      <c r="BU96" s="20">
        <f t="shared" si="21"/>
        <v>2726.29</v>
      </c>
      <c r="BV96" s="20">
        <f t="shared" si="21"/>
        <v>2486.4900000000002</v>
      </c>
      <c r="BW96" s="20">
        <f t="shared" si="21"/>
        <v>1028.4699999999996</v>
      </c>
      <c r="BX96" s="20">
        <f t="shared" si="21"/>
        <v>1679.5700000000006</v>
      </c>
      <c r="BY96" s="17">
        <f t="shared" si="16"/>
        <v>10973.75</v>
      </c>
      <c r="BZ96" s="17">
        <f t="shared" si="17"/>
        <v>548.70999999999992</v>
      </c>
      <c r="CA96" s="17">
        <f t="shared" si="18"/>
        <v>2370.0700000000002</v>
      </c>
      <c r="CB96" s="17">
        <f t="shared" si="19"/>
        <v>13892.529999999999</v>
      </c>
    </row>
    <row r="97" spans="1:80" x14ac:dyDescent="0.25">
      <c r="A97" t="str">
        <f t="shared" si="9"/>
        <v>PWX.BCHEXP</v>
      </c>
      <c r="B97" s="1" t="s">
        <v>99</v>
      </c>
      <c r="C97" s="1" t="s">
        <v>162</v>
      </c>
      <c r="D97" s="1" t="s">
        <v>28</v>
      </c>
      <c r="E97" s="17">
        <v>0</v>
      </c>
      <c r="F97" s="17">
        <v>0</v>
      </c>
      <c r="G97" s="17">
        <v>0</v>
      </c>
      <c r="H97" s="17">
        <v>0</v>
      </c>
      <c r="I97" s="17">
        <v>0</v>
      </c>
      <c r="J97" s="17">
        <v>0</v>
      </c>
      <c r="K97" s="17">
        <v>0</v>
      </c>
      <c r="L97" s="17">
        <v>0</v>
      </c>
      <c r="M97" s="17">
        <v>0</v>
      </c>
      <c r="N97" s="17">
        <v>0</v>
      </c>
      <c r="O97" s="17">
        <v>0</v>
      </c>
      <c r="P97" s="17">
        <v>0</v>
      </c>
      <c r="Q97" s="20">
        <v>0</v>
      </c>
      <c r="R97" s="20">
        <v>0</v>
      </c>
      <c r="S97" s="20">
        <v>0</v>
      </c>
      <c r="T97" s="20">
        <v>0</v>
      </c>
      <c r="U97" s="20">
        <v>0</v>
      </c>
      <c r="V97" s="20">
        <v>0</v>
      </c>
      <c r="W97" s="20">
        <v>0</v>
      </c>
      <c r="X97" s="20">
        <v>0</v>
      </c>
      <c r="Y97" s="20">
        <v>0</v>
      </c>
      <c r="Z97" s="20">
        <v>0</v>
      </c>
      <c r="AA97" s="20">
        <v>0</v>
      </c>
      <c r="AB97" s="20">
        <v>0</v>
      </c>
      <c r="AC97" s="17">
        <v>0</v>
      </c>
      <c r="AD97" s="17">
        <v>0</v>
      </c>
      <c r="AE97" s="17">
        <v>0</v>
      </c>
      <c r="AF97" s="17">
        <v>0</v>
      </c>
      <c r="AG97" s="17">
        <v>0</v>
      </c>
      <c r="AH97" s="17">
        <v>0</v>
      </c>
      <c r="AI97" s="17">
        <v>0</v>
      </c>
      <c r="AJ97" s="17">
        <v>0</v>
      </c>
      <c r="AK97" s="17">
        <v>0</v>
      </c>
      <c r="AL97" s="17">
        <v>0</v>
      </c>
      <c r="AM97" s="17">
        <v>0</v>
      </c>
      <c r="AN97" s="17">
        <v>0</v>
      </c>
      <c r="AO97" s="20">
        <f t="shared" si="12"/>
        <v>0</v>
      </c>
      <c r="AP97" s="20">
        <f t="shared" si="20"/>
        <v>0</v>
      </c>
      <c r="AQ97" s="20">
        <f t="shared" si="20"/>
        <v>0</v>
      </c>
      <c r="AR97" s="20">
        <f t="shared" si="20"/>
        <v>0</v>
      </c>
      <c r="AS97" s="20">
        <f t="shared" si="20"/>
        <v>0</v>
      </c>
      <c r="AT97" s="20">
        <f t="shared" si="20"/>
        <v>0</v>
      </c>
      <c r="AU97" s="20">
        <f t="shared" si="20"/>
        <v>0</v>
      </c>
      <c r="AV97" s="20">
        <f t="shared" si="20"/>
        <v>0</v>
      </c>
      <c r="AW97" s="20">
        <f t="shared" si="20"/>
        <v>0</v>
      </c>
      <c r="AX97" s="20">
        <f t="shared" si="20"/>
        <v>0</v>
      </c>
      <c r="AY97" s="20">
        <f t="shared" si="20"/>
        <v>0</v>
      </c>
      <c r="AZ97" s="20">
        <f t="shared" si="20"/>
        <v>0</v>
      </c>
      <c r="BA97" s="17">
        <v>0</v>
      </c>
      <c r="BB97" s="17">
        <v>0</v>
      </c>
      <c r="BC97" s="17">
        <v>0</v>
      </c>
      <c r="BD97" s="17">
        <v>0</v>
      </c>
      <c r="BE97" s="17">
        <v>0</v>
      </c>
      <c r="BF97" s="17">
        <v>0</v>
      </c>
      <c r="BG97" s="17">
        <v>0</v>
      </c>
      <c r="BH97" s="17">
        <v>0</v>
      </c>
      <c r="BI97" s="17">
        <v>0</v>
      </c>
      <c r="BJ97" s="17">
        <v>0</v>
      </c>
      <c r="BK97" s="17">
        <v>0</v>
      </c>
      <c r="BL97" s="17">
        <v>0</v>
      </c>
      <c r="BM97" s="20">
        <f t="shared" si="13"/>
        <v>0</v>
      </c>
      <c r="BN97" s="20">
        <f t="shared" si="21"/>
        <v>0</v>
      </c>
      <c r="BO97" s="20">
        <f t="shared" si="21"/>
        <v>0</v>
      </c>
      <c r="BP97" s="20">
        <f t="shared" si="21"/>
        <v>0</v>
      </c>
      <c r="BQ97" s="20">
        <f t="shared" si="21"/>
        <v>0</v>
      </c>
      <c r="BR97" s="20">
        <f t="shared" si="21"/>
        <v>0</v>
      </c>
      <c r="BS97" s="20">
        <f t="shared" si="21"/>
        <v>0</v>
      </c>
      <c r="BT97" s="20">
        <f t="shared" si="21"/>
        <v>0</v>
      </c>
      <c r="BU97" s="20">
        <f t="shared" si="21"/>
        <v>0</v>
      </c>
      <c r="BV97" s="20">
        <f t="shared" si="21"/>
        <v>0</v>
      </c>
      <c r="BW97" s="20">
        <f t="shared" si="21"/>
        <v>0</v>
      </c>
      <c r="BX97" s="20">
        <f t="shared" si="21"/>
        <v>0</v>
      </c>
      <c r="BY97" s="17">
        <f t="shared" si="16"/>
        <v>0</v>
      </c>
      <c r="BZ97" s="17">
        <f t="shared" si="17"/>
        <v>0</v>
      </c>
      <c r="CA97" s="17">
        <f t="shared" si="18"/>
        <v>0</v>
      </c>
      <c r="CB97" s="17">
        <f t="shared" si="19"/>
        <v>0</v>
      </c>
    </row>
    <row r="98" spans="1:80" x14ac:dyDescent="0.25">
      <c r="A98" t="str">
        <f t="shared" si="9"/>
        <v>PWX.BCHIMP</v>
      </c>
      <c r="B98" s="1" t="s">
        <v>99</v>
      </c>
      <c r="C98" s="1" t="s">
        <v>163</v>
      </c>
      <c r="D98" s="1" t="s">
        <v>21</v>
      </c>
      <c r="E98" s="17">
        <v>1003.2300000000105</v>
      </c>
      <c r="F98" s="17">
        <v>243.12000000000262</v>
      </c>
      <c r="G98" s="17">
        <v>2320.1000000000349</v>
      </c>
      <c r="H98" s="17">
        <v>2805.7300000000978</v>
      </c>
      <c r="I98" s="17">
        <v>434.42999999999302</v>
      </c>
      <c r="J98" s="17">
        <v>1439.9900000000489</v>
      </c>
      <c r="K98" s="17">
        <v>958.14999999999418</v>
      </c>
      <c r="L98" s="17">
        <v>499.58999999999651</v>
      </c>
      <c r="M98" s="17">
        <v>384.23999999999069</v>
      </c>
      <c r="N98" s="17">
        <v>801.57000000000698</v>
      </c>
      <c r="O98" s="17">
        <v>150.01000000000204</v>
      </c>
      <c r="P98" s="17">
        <v>492.04999999998836</v>
      </c>
      <c r="Q98" s="20">
        <v>50.170000000000073</v>
      </c>
      <c r="R98" s="20">
        <v>12.149999999999636</v>
      </c>
      <c r="S98" s="20">
        <v>116</v>
      </c>
      <c r="T98" s="20">
        <v>140.27999999999884</v>
      </c>
      <c r="U98" s="20">
        <v>21.729999999999563</v>
      </c>
      <c r="V98" s="20">
        <v>72</v>
      </c>
      <c r="W98" s="20">
        <v>47.899999999999636</v>
      </c>
      <c r="X98" s="20">
        <v>24.980000000000473</v>
      </c>
      <c r="Y98" s="20">
        <v>19.210000000000036</v>
      </c>
      <c r="Z98" s="20">
        <v>40.079999999999927</v>
      </c>
      <c r="AA98" s="20">
        <v>7.5099999999999909</v>
      </c>
      <c r="AB98" s="20">
        <v>24.610000000000127</v>
      </c>
      <c r="AC98" s="17">
        <v>218.01000000000204</v>
      </c>
      <c r="AD98" s="17">
        <v>52.260000000000218</v>
      </c>
      <c r="AE98" s="17">
        <v>493.86000000000058</v>
      </c>
      <c r="AF98" s="17">
        <v>590.67999999999302</v>
      </c>
      <c r="AG98" s="17">
        <v>90.469999999997526</v>
      </c>
      <c r="AH98" s="17">
        <v>296.54000000000087</v>
      </c>
      <c r="AI98" s="17">
        <v>195.15000000000146</v>
      </c>
      <c r="AJ98" s="17">
        <v>100.59000000000015</v>
      </c>
      <c r="AK98" s="17">
        <v>76.469999999997526</v>
      </c>
      <c r="AL98" s="17">
        <v>157.70000000000073</v>
      </c>
      <c r="AM98" s="17">
        <v>29.160000000000764</v>
      </c>
      <c r="AN98" s="17">
        <v>94.539999999999054</v>
      </c>
      <c r="AO98" s="20">
        <f t="shared" si="12"/>
        <v>1271.4100000000126</v>
      </c>
      <c r="AP98" s="20">
        <f t="shared" si="20"/>
        <v>307.53000000000247</v>
      </c>
      <c r="AQ98" s="20">
        <f t="shared" si="20"/>
        <v>2929.9600000000355</v>
      </c>
      <c r="AR98" s="20">
        <f t="shared" si="20"/>
        <v>3536.6900000000896</v>
      </c>
      <c r="AS98" s="20">
        <f t="shared" si="20"/>
        <v>546.6299999999901</v>
      </c>
      <c r="AT98" s="20">
        <f t="shared" si="20"/>
        <v>1808.5300000000498</v>
      </c>
      <c r="AU98" s="20">
        <f t="shared" si="20"/>
        <v>1201.1999999999953</v>
      </c>
      <c r="AV98" s="20">
        <f t="shared" si="20"/>
        <v>625.15999999999713</v>
      </c>
      <c r="AW98" s="20">
        <f t="shared" si="20"/>
        <v>479.91999999998825</v>
      </c>
      <c r="AX98" s="20">
        <f t="shared" si="20"/>
        <v>999.35000000000764</v>
      </c>
      <c r="AY98" s="20">
        <f t="shared" si="20"/>
        <v>186.68000000000279</v>
      </c>
      <c r="AZ98" s="20">
        <f t="shared" si="20"/>
        <v>611.19999999998754</v>
      </c>
      <c r="BA98" s="17">
        <v>16.66</v>
      </c>
      <c r="BB98" s="17">
        <v>4.04</v>
      </c>
      <c r="BC98" s="17">
        <v>38.520000000000003</v>
      </c>
      <c r="BD98" s="17">
        <v>46.58</v>
      </c>
      <c r="BE98" s="17">
        <v>7.21</v>
      </c>
      <c r="BF98" s="17">
        <v>23.91</v>
      </c>
      <c r="BG98" s="17">
        <v>15.91</v>
      </c>
      <c r="BH98" s="17">
        <v>8.2899999999999991</v>
      </c>
      <c r="BI98" s="17">
        <v>6.38</v>
      </c>
      <c r="BJ98" s="17">
        <v>13.31</v>
      </c>
      <c r="BK98" s="17">
        <v>2.4900000000000002</v>
      </c>
      <c r="BL98" s="17">
        <v>8.17</v>
      </c>
      <c r="BM98" s="20">
        <f t="shared" si="13"/>
        <v>1288.0700000000127</v>
      </c>
      <c r="BN98" s="20">
        <f t="shared" si="21"/>
        <v>311.57000000000249</v>
      </c>
      <c r="BO98" s="20">
        <f t="shared" si="21"/>
        <v>2968.4800000000355</v>
      </c>
      <c r="BP98" s="20">
        <f t="shared" si="21"/>
        <v>3583.2700000000896</v>
      </c>
      <c r="BQ98" s="20">
        <f t="shared" si="21"/>
        <v>553.83999999999014</v>
      </c>
      <c r="BR98" s="20">
        <f t="shared" si="21"/>
        <v>1832.4400000000498</v>
      </c>
      <c r="BS98" s="20">
        <f t="shared" si="21"/>
        <v>1217.1099999999954</v>
      </c>
      <c r="BT98" s="20">
        <f t="shared" si="21"/>
        <v>633.44999999999709</v>
      </c>
      <c r="BU98" s="20">
        <f t="shared" si="21"/>
        <v>486.29999999998824</v>
      </c>
      <c r="BV98" s="20">
        <f t="shared" si="21"/>
        <v>1012.6600000000076</v>
      </c>
      <c r="BW98" s="20">
        <f t="shared" si="21"/>
        <v>189.1700000000028</v>
      </c>
      <c r="BX98" s="20">
        <f t="shared" si="21"/>
        <v>619.3699999999875</v>
      </c>
      <c r="BY98" s="17">
        <f t="shared" si="16"/>
        <v>11532.210000000166</v>
      </c>
      <c r="BZ98" s="17">
        <f t="shared" si="17"/>
        <v>576.6199999999983</v>
      </c>
      <c r="CA98" s="17">
        <f t="shared" si="18"/>
        <v>2586.8999999999933</v>
      </c>
      <c r="CB98" s="17">
        <f t="shared" si="19"/>
        <v>14695.73000000016</v>
      </c>
    </row>
    <row r="99" spans="1:80" x14ac:dyDescent="0.25">
      <c r="A99" t="str">
        <f t="shared" si="9"/>
        <v>PWX.SPCIMP</v>
      </c>
      <c r="B99" s="1" t="s">
        <v>99</v>
      </c>
      <c r="C99" s="1" t="s">
        <v>222</v>
      </c>
      <c r="D99" s="1" t="s">
        <v>73</v>
      </c>
      <c r="E99" s="17">
        <v>11.430000000000064</v>
      </c>
      <c r="F99" s="17">
        <v>0</v>
      </c>
      <c r="G99" s="17">
        <v>253.5</v>
      </c>
      <c r="H99" s="17">
        <v>47.279999999999745</v>
      </c>
      <c r="I99" s="17">
        <v>0.83000000000001251</v>
      </c>
      <c r="J99" s="17">
        <v>0</v>
      </c>
      <c r="K99" s="17">
        <v>0</v>
      </c>
      <c r="L99" s="17">
        <v>3.8899999999999864</v>
      </c>
      <c r="M99" s="17">
        <v>13.019999999999996</v>
      </c>
      <c r="N99" s="17">
        <v>0</v>
      </c>
      <c r="O99" s="17">
        <v>0</v>
      </c>
      <c r="P99" s="17">
        <v>0</v>
      </c>
      <c r="Q99" s="20">
        <v>0.57000000000000028</v>
      </c>
      <c r="R99" s="20">
        <v>0</v>
      </c>
      <c r="S99" s="20">
        <v>12.669999999999987</v>
      </c>
      <c r="T99" s="20">
        <v>2.3699999999999974</v>
      </c>
      <c r="U99" s="20">
        <v>4.0000000000000036E-2</v>
      </c>
      <c r="V99" s="20">
        <v>0</v>
      </c>
      <c r="W99" s="20">
        <v>0</v>
      </c>
      <c r="X99" s="20">
        <v>0.18999999999999995</v>
      </c>
      <c r="Y99" s="20">
        <v>0.65000000000000036</v>
      </c>
      <c r="Z99" s="20">
        <v>0</v>
      </c>
      <c r="AA99" s="20">
        <v>0</v>
      </c>
      <c r="AB99" s="20">
        <v>0</v>
      </c>
      <c r="AC99" s="17">
        <v>2.4799999999999969</v>
      </c>
      <c r="AD99" s="17">
        <v>0</v>
      </c>
      <c r="AE99" s="17">
        <v>53.960000000000036</v>
      </c>
      <c r="AF99" s="17">
        <v>9.9500000000000028</v>
      </c>
      <c r="AG99" s="17">
        <v>0.16999999999999993</v>
      </c>
      <c r="AH99" s="17">
        <v>0</v>
      </c>
      <c r="AI99" s="17">
        <v>0</v>
      </c>
      <c r="AJ99" s="17">
        <v>0.77999999999999936</v>
      </c>
      <c r="AK99" s="17">
        <v>2.59</v>
      </c>
      <c r="AL99" s="17">
        <v>0</v>
      </c>
      <c r="AM99" s="17">
        <v>0</v>
      </c>
      <c r="AN99" s="17">
        <v>0</v>
      </c>
      <c r="AO99" s="20">
        <f t="shared" si="12"/>
        <v>14.480000000000061</v>
      </c>
      <c r="AP99" s="20">
        <f t="shared" si="20"/>
        <v>0</v>
      </c>
      <c r="AQ99" s="20">
        <f t="shared" si="20"/>
        <v>320.13</v>
      </c>
      <c r="AR99" s="20">
        <f t="shared" si="20"/>
        <v>59.599999999999746</v>
      </c>
      <c r="AS99" s="20">
        <f t="shared" si="20"/>
        <v>1.0400000000000125</v>
      </c>
      <c r="AT99" s="20">
        <f t="shared" si="20"/>
        <v>0</v>
      </c>
      <c r="AU99" s="20">
        <f t="shared" si="20"/>
        <v>0</v>
      </c>
      <c r="AV99" s="20">
        <f t="shared" si="20"/>
        <v>4.8599999999999852</v>
      </c>
      <c r="AW99" s="20">
        <f t="shared" si="20"/>
        <v>16.259999999999998</v>
      </c>
      <c r="AX99" s="20">
        <f t="shared" si="20"/>
        <v>0</v>
      </c>
      <c r="AY99" s="20">
        <f t="shared" si="20"/>
        <v>0</v>
      </c>
      <c r="AZ99" s="20">
        <f t="shared" si="20"/>
        <v>0</v>
      </c>
      <c r="BA99" s="17">
        <v>0.19</v>
      </c>
      <c r="BB99" s="17">
        <v>0</v>
      </c>
      <c r="BC99" s="17">
        <v>4.21</v>
      </c>
      <c r="BD99" s="17">
        <v>0.78</v>
      </c>
      <c r="BE99" s="17">
        <v>0.01</v>
      </c>
      <c r="BF99" s="17">
        <v>0</v>
      </c>
      <c r="BG99" s="17">
        <v>0</v>
      </c>
      <c r="BH99" s="17">
        <v>0.06</v>
      </c>
      <c r="BI99" s="17">
        <v>0.22</v>
      </c>
      <c r="BJ99" s="17">
        <v>0</v>
      </c>
      <c r="BK99" s="17">
        <v>0</v>
      </c>
      <c r="BL99" s="17">
        <v>0</v>
      </c>
      <c r="BM99" s="20">
        <f t="shared" si="13"/>
        <v>14.67000000000006</v>
      </c>
      <c r="BN99" s="20">
        <f t="shared" si="21"/>
        <v>0</v>
      </c>
      <c r="BO99" s="20">
        <f t="shared" si="21"/>
        <v>324.33999999999997</v>
      </c>
      <c r="BP99" s="20">
        <f t="shared" si="21"/>
        <v>60.379999999999747</v>
      </c>
      <c r="BQ99" s="20">
        <f t="shared" si="21"/>
        <v>1.0500000000000125</v>
      </c>
      <c r="BR99" s="20">
        <f t="shared" si="21"/>
        <v>0</v>
      </c>
      <c r="BS99" s="20">
        <f t="shared" si="21"/>
        <v>0</v>
      </c>
      <c r="BT99" s="20">
        <f t="shared" si="21"/>
        <v>4.9199999999999848</v>
      </c>
      <c r="BU99" s="20">
        <f t="shared" si="21"/>
        <v>16.479999999999997</v>
      </c>
      <c r="BV99" s="20">
        <f t="shared" si="21"/>
        <v>0</v>
      </c>
      <c r="BW99" s="20">
        <f t="shared" si="21"/>
        <v>0</v>
      </c>
      <c r="BX99" s="20">
        <f t="shared" si="21"/>
        <v>0</v>
      </c>
      <c r="BY99" s="17">
        <f t="shared" si="16"/>
        <v>329.94999999999982</v>
      </c>
      <c r="BZ99" s="17">
        <f t="shared" si="17"/>
        <v>16.489999999999984</v>
      </c>
      <c r="CA99" s="17">
        <f t="shared" si="18"/>
        <v>75.400000000000048</v>
      </c>
      <c r="CB99" s="17">
        <f t="shared" si="19"/>
        <v>421.8399999999998</v>
      </c>
    </row>
    <row r="100" spans="1:80" x14ac:dyDescent="0.25">
      <c r="A100" t="str">
        <f t="shared" si="9"/>
        <v>CUPC.RB1</v>
      </c>
      <c r="B100" s="1" t="s">
        <v>153</v>
      </c>
      <c r="C100" s="1" t="s">
        <v>223</v>
      </c>
      <c r="D100" s="1" t="s">
        <v>223</v>
      </c>
      <c r="E100" s="17">
        <v>0</v>
      </c>
      <c r="F100" s="17">
        <v>0</v>
      </c>
      <c r="G100" s="17">
        <v>0</v>
      </c>
      <c r="H100" s="17">
        <v>0</v>
      </c>
      <c r="I100" s="17">
        <v>0</v>
      </c>
      <c r="J100" s="17">
        <v>0</v>
      </c>
      <c r="K100" s="17">
        <v>0</v>
      </c>
      <c r="L100" s="17">
        <v>0</v>
      </c>
      <c r="M100" s="17">
        <v>0</v>
      </c>
      <c r="N100" s="17">
        <v>0</v>
      </c>
      <c r="O100" s="17">
        <v>0</v>
      </c>
      <c r="P100" s="17">
        <v>0</v>
      </c>
      <c r="Q100" s="20">
        <v>0</v>
      </c>
      <c r="R100" s="20">
        <v>0</v>
      </c>
      <c r="S100" s="20">
        <v>0</v>
      </c>
      <c r="T100" s="20">
        <v>0</v>
      </c>
      <c r="U100" s="20">
        <v>0</v>
      </c>
      <c r="V100" s="20">
        <v>0</v>
      </c>
      <c r="W100" s="20">
        <v>0</v>
      </c>
      <c r="X100" s="20">
        <v>0</v>
      </c>
      <c r="Y100" s="20">
        <v>0</v>
      </c>
      <c r="Z100" s="20">
        <v>0</v>
      </c>
      <c r="AA100" s="20">
        <v>0</v>
      </c>
      <c r="AB100" s="20">
        <v>0</v>
      </c>
      <c r="AC100" s="17">
        <v>0</v>
      </c>
      <c r="AD100" s="17">
        <v>0</v>
      </c>
      <c r="AE100" s="17">
        <v>0</v>
      </c>
      <c r="AF100" s="17">
        <v>0</v>
      </c>
      <c r="AG100" s="17">
        <v>0</v>
      </c>
      <c r="AH100" s="17">
        <v>0</v>
      </c>
      <c r="AI100" s="17">
        <v>0</v>
      </c>
      <c r="AJ100" s="17">
        <v>0</v>
      </c>
      <c r="AK100" s="17">
        <v>0</v>
      </c>
      <c r="AL100" s="17">
        <v>0</v>
      </c>
      <c r="AM100" s="17">
        <v>0</v>
      </c>
      <c r="AN100" s="17">
        <v>0</v>
      </c>
      <c r="AO100" s="20">
        <f t="shared" si="12"/>
        <v>0</v>
      </c>
      <c r="AP100" s="20">
        <f t="shared" si="20"/>
        <v>0</v>
      </c>
      <c r="AQ100" s="20">
        <f t="shared" si="20"/>
        <v>0</v>
      </c>
      <c r="AR100" s="20">
        <f t="shared" si="20"/>
        <v>0</v>
      </c>
      <c r="AS100" s="20">
        <f t="shared" si="20"/>
        <v>0</v>
      </c>
      <c r="AT100" s="20">
        <f t="shared" si="20"/>
        <v>0</v>
      </c>
      <c r="AU100" s="20">
        <f t="shared" si="20"/>
        <v>0</v>
      </c>
      <c r="AV100" s="20">
        <f t="shared" si="20"/>
        <v>0</v>
      </c>
      <c r="AW100" s="20">
        <f t="shared" si="20"/>
        <v>0</v>
      </c>
      <c r="AX100" s="20">
        <f t="shared" si="20"/>
        <v>0</v>
      </c>
      <c r="AY100" s="20">
        <f t="shared" si="20"/>
        <v>0</v>
      </c>
      <c r="AZ100" s="20">
        <f t="shared" si="20"/>
        <v>0</v>
      </c>
      <c r="BA100" s="17">
        <v>0</v>
      </c>
      <c r="BB100" s="17">
        <v>0</v>
      </c>
      <c r="BC100" s="17">
        <v>0</v>
      </c>
      <c r="BD100" s="17">
        <v>0</v>
      </c>
      <c r="BE100" s="17">
        <v>0</v>
      </c>
      <c r="BF100" s="17">
        <v>0</v>
      </c>
      <c r="BG100" s="17">
        <v>0</v>
      </c>
      <c r="BH100" s="17">
        <v>0</v>
      </c>
      <c r="BI100" s="17">
        <v>0</v>
      </c>
      <c r="BJ100" s="17">
        <v>0</v>
      </c>
      <c r="BK100" s="17">
        <v>0</v>
      </c>
      <c r="BL100" s="17">
        <v>0</v>
      </c>
      <c r="BM100" s="20">
        <f t="shared" si="13"/>
        <v>0</v>
      </c>
      <c r="BN100" s="20">
        <f t="shared" si="21"/>
        <v>0</v>
      </c>
      <c r="BO100" s="20">
        <f t="shared" si="21"/>
        <v>0</v>
      </c>
      <c r="BP100" s="20">
        <f t="shared" si="21"/>
        <v>0</v>
      </c>
      <c r="BQ100" s="20">
        <f t="shared" si="21"/>
        <v>0</v>
      </c>
      <c r="BR100" s="20">
        <f t="shared" si="21"/>
        <v>0</v>
      </c>
      <c r="BS100" s="20">
        <f t="shared" si="21"/>
        <v>0</v>
      </c>
      <c r="BT100" s="20">
        <f t="shared" si="21"/>
        <v>0</v>
      </c>
      <c r="BU100" s="20">
        <f t="shared" si="21"/>
        <v>0</v>
      </c>
      <c r="BV100" s="20">
        <f t="shared" si="21"/>
        <v>0</v>
      </c>
      <c r="BW100" s="20">
        <f t="shared" si="21"/>
        <v>0</v>
      </c>
      <c r="BX100" s="20">
        <f t="shared" si="21"/>
        <v>0</v>
      </c>
      <c r="BY100" s="17">
        <f t="shared" si="16"/>
        <v>0</v>
      </c>
      <c r="BZ100" s="17">
        <f t="shared" si="17"/>
        <v>0</v>
      </c>
      <c r="CA100" s="17">
        <f t="shared" si="18"/>
        <v>0</v>
      </c>
      <c r="CB100" s="17">
        <f t="shared" si="19"/>
        <v>0</v>
      </c>
    </row>
    <row r="101" spans="1:80" x14ac:dyDescent="0.25">
      <c r="A101" t="str">
        <f t="shared" si="9"/>
        <v>CUPC.RB2</v>
      </c>
      <c r="B101" s="1" t="s">
        <v>153</v>
      </c>
      <c r="C101" s="1" t="s">
        <v>224</v>
      </c>
      <c r="D101" s="1" t="s">
        <v>224</v>
      </c>
      <c r="E101" s="17">
        <v>0</v>
      </c>
      <c r="F101" s="17">
        <v>0</v>
      </c>
      <c r="G101" s="17">
        <v>0</v>
      </c>
      <c r="H101" s="17">
        <v>0</v>
      </c>
      <c r="I101" s="17">
        <v>0</v>
      </c>
      <c r="J101" s="17">
        <v>0</v>
      </c>
      <c r="K101" s="17">
        <v>0</v>
      </c>
      <c r="L101" s="17">
        <v>0</v>
      </c>
      <c r="M101" s="17">
        <v>0</v>
      </c>
      <c r="N101" s="17">
        <v>0</v>
      </c>
      <c r="O101" s="17">
        <v>0</v>
      </c>
      <c r="P101" s="17">
        <v>0</v>
      </c>
      <c r="Q101" s="20">
        <v>0</v>
      </c>
      <c r="R101" s="20">
        <v>0</v>
      </c>
      <c r="S101" s="20">
        <v>0</v>
      </c>
      <c r="T101" s="20">
        <v>0</v>
      </c>
      <c r="U101" s="20">
        <v>0</v>
      </c>
      <c r="V101" s="20">
        <v>0</v>
      </c>
      <c r="W101" s="20">
        <v>0</v>
      </c>
      <c r="X101" s="20">
        <v>0</v>
      </c>
      <c r="Y101" s="20">
        <v>0</v>
      </c>
      <c r="Z101" s="20">
        <v>0</v>
      </c>
      <c r="AA101" s="20">
        <v>0</v>
      </c>
      <c r="AB101" s="20">
        <v>0</v>
      </c>
      <c r="AC101" s="17">
        <v>0</v>
      </c>
      <c r="AD101" s="17">
        <v>0</v>
      </c>
      <c r="AE101" s="17">
        <v>0</v>
      </c>
      <c r="AF101" s="17">
        <v>0</v>
      </c>
      <c r="AG101" s="17">
        <v>0</v>
      </c>
      <c r="AH101" s="17">
        <v>0</v>
      </c>
      <c r="AI101" s="17">
        <v>0</v>
      </c>
      <c r="AJ101" s="17">
        <v>0</v>
      </c>
      <c r="AK101" s="17">
        <v>0</v>
      </c>
      <c r="AL101" s="17">
        <v>0</v>
      </c>
      <c r="AM101" s="17">
        <v>0</v>
      </c>
      <c r="AN101" s="17">
        <v>0</v>
      </c>
      <c r="AO101" s="20">
        <f t="shared" si="12"/>
        <v>0</v>
      </c>
      <c r="AP101" s="20">
        <f t="shared" si="20"/>
        <v>0</v>
      </c>
      <c r="AQ101" s="20">
        <f t="shared" si="20"/>
        <v>0</v>
      </c>
      <c r="AR101" s="20">
        <f t="shared" si="20"/>
        <v>0</v>
      </c>
      <c r="AS101" s="20">
        <f t="shared" si="20"/>
        <v>0</v>
      </c>
      <c r="AT101" s="20">
        <f t="shared" si="20"/>
        <v>0</v>
      </c>
      <c r="AU101" s="20">
        <f t="shared" si="20"/>
        <v>0</v>
      </c>
      <c r="AV101" s="20">
        <f t="shared" si="20"/>
        <v>0</v>
      </c>
      <c r="AW101" s="20">
        <f t="shared" si="20"/>
        <v>0</v>
      </c>
      <c r="AX101" s="20">
        <f t="shared" si="20"/>
        <v>0</v>
      </c>
      <c r="AY101" s="20">
        <f t="shared" si="20"/>
        <v>0</v>
      </c>
      <c r="AZ101" s="20">
        <f t="shared" si="20"/>
        <v>0</v>
      </c>
      <c r="BA101" s="17">
        <v>0</v>
      </c>
      <c r="BB101" s="17">
        <v>0</v>
      </c>
      <c r="BC101" s="17">
        <v>0</v>
      </c>
      <c r="BD101" s="17">
        <v>0</v>
      </c>
      <c r="BE101" s="17">
        <v>0</v>
      </c>
      <c r="BF101" s="17">
        <v>0</v>
      </c>
      <c r="BG101" s="17">
        <v>0</v>
      </c>
      <c r="BH101" s="17">
        <v>0</v>
      </c>
      <c r="BI101" s="17">
        <v>0</v>
      </c>
      <c r="BJ101" s="17">
        <v>0</v>
      </c>
      <c r="BK101" s="17">
        <v>0</v>
      </c>
      <c r="BL101" s="17">
        <v>0</v>
      </c>
      <c r="BM101" s="20">
        <f t="shared" si="13"/>
        <v>0</v>
      </c>
      <c r="BN101" s="20">
        <f t="shared" si="21"/>
        <v>0</v>
      </c>
      <c r="BO101" s="20">
        <f t="shared" si="21"/>
        <v>0</v>
      </c>
      <c r="BP101" s="20">
        <f t="shared" si="21"/>
        <v>0</v>
      </c>
      <c r="BQ101" s="20">
        <f t="shared" si="21"/>
        <v>0</v>
      </c>
      <c r="BR101" s="20">
        <f t="shared" si="21"/>
        <v>0</v>
      </c>
      <c r="BS101" s="20">
        <f t="shared" si="21"/>
        <v>0</v>
      </c>
      <c r="BT101" s="20">
        <f t="shared" si="21"/>
        <v>0</v>
      </c>
      <c r="BU101" s="20">
        <f t="shared" si="21"/>
        <v>0</v>
      </c>
      <c r="BV101" s="20">
        <f t="shared" si="21"/>
        <v>0</v>
      </c>
      <c r="BW101" s="20">
        <f t="shared" si="21"/>
        <v>0</v>
      </c>
      <c r="BX101" s="20">
        <f t="shared" si="21"/>
        <v>0</v>
      </c>
      <c r="BY101" s="17">
        <f t="shared" si="16"/>
        <v>0</v>
      </c>
      <c r="BZ101" s="17">
        <f t="shared" si="17"/>
        <v>0</v>
      </c>
      <c r="CA101" s="17">
        <f t="shared" si="18"/>
        <v>0</v>
      </c>
      <c r="CB101" s="17">
        <f t="shared" si="19"/>
        <v>0</v>
      </c>
    </row>
    <row r="102" spans="1:80" x14ac:dyDescent="0.25">
      <c r="A102" t="str">
        <f t="shared" si="9"/>
        <v>CUPC.RB3</v>
      </c>
      <c r="B102" s="1" t="s">
        <v>153</v>
      </c>
      <c r="C102" s="1" t="s">
        <v>225</v>
      </c>
      <c r="D102" s="1" t="s">
        <v>225</v>
      </c>
      <c r="E102" s="17">
        <v>0</v>
      </c>
      <c r="F102" s="17">
        <v>0</v>
      </c>
      <c r="G102" s="17">
        <v>0</v>
      </c>
      <c r="H102" s="17">
        <v>0</v>
      </c>
      <c r="I102" s="17">
        <v>0</v>
      </c>
      <c r="J102" s="17">
        <v>0</v>
      </c>
      <c r="K102" s="17">
        <v>0</v>
      </c>
      <c r="L102" s="17">
        <v>0</v>
      </c>
      <c r="M102" s="17">
        <v>0</v>
      </c>
      <c r="N102" s="17">
        <v>0</v>
      </c>
      <c r="O102" s="17">
        <v>0</v>
      </c>
      <c r="P102" s="17">
        <v>0</v>
      </c>
      <c r="Q102" s="20">
        <v>0</v>
      </c>
      <c r="R102" s="20">
        <v>0</v>
      </c>
      <c r="S102" s="20">
        <v>0</v>
      </c>
      <c r="T102" s="20">
        <v>0</v>
      </c>
      <c r="U102" s="20">
        <v>0</v>
      </c>
      <c r="V102" s="20">
        <v>0</v>
      </c>
      <c r="W102" s="20">
        <v>0</v>
      </c>
      <c r="X102" s="20">
        <v>0</v>
      </c>
      <c r="Y102" s="20">
        <v>0</v>
      </c>
      <c r="Z102" s="20">
        <v>0</v>
      </c>
      <c r="AA102" s="20">
        <v>0</v>
      </c>
      <c r="AB102" s="20">
        <v>0</v>
      </c>
      <c r="AC102" s="17">
        <v>0</v>
      </c>
      <c r="AD102" s="17">
        <v>0</v>
      </c>
      <c r="AE102" s="17">
        <v>0</v>
      </c>
      <c r="AF102" s="17">
        <v>0</v>
      </c>
      <c r="AG102" s="17">
        <v>0</v>
      </c>
      <c r="AH102" s="17">
        <v>0</v>
      </c>
      <c r="AI102" s="17">
        <v>0</v>
      </c>
      <c r="AJ102" s="17">
        <v>0</v>
      </c>
      <c r="AK102" s="17">
        <v>0</v>
      </c>
      <c r="AL102" s="17">
        <v>0</v>
      </c>
      <c r="AM102" s="17">
        <v>0</v>
      </c>
      <c r="AN102" s="17">
        <v>0</v>
      </c>
      <c r="AO102" s="20">
        <f t="shared" si="12"/>
        <v>0</v>
      </c>
      <c r="AP102" s="20">
        <f t="shared" si="20"/>
        <v>0</v>
      </c>
      <c r="AQ102" s="20">
        <f t="shared" si="20"/>
        <v>0</v>
      </c>
      <c r="AR102" s="20">
        <f t="shared" si="20"/>
        <v>0</v>
      </c>
      <c r="AS102" s="20">
        <f t="shared" si="20"/>
        <v>0</v>
      </c>
      <c r="AT102" s="20">
        <f t="shared" si="20"/>
        <v>0</v>
      </c>
      <c r="AU102" s="20">
        <f t="shared" si="20"/>
        <v>0</v>
      </c>
      <c r="AV102" s="20">
        <f t="shared" si="20"/>
        <v>0</v>
      </c>
      <c r="AW102" s="20">
        <f t="shared" si="20"/>
        <v>0</v>
      </c>
      <c r="AX102" s="20">
        <f t="shared" si="20"/>
        <v>0</v>
      </c>
      <c r="AY102" s="20">
        <f t="shared" si="20"/>
        <v>0</v>
      </c>
      <c r="AZ102" s="20">
        <f t="shared" si="20"/>
        <v>0</v>
      </c>
      <c r="BA102" s="17">
        <v>0</v>
      </c>
      <c r="BB102" s="17">
        <v>0</v>
      </c>
      <c r="BC102" s="17">
        <v>0</v>
      </c>
      <c r="BD102" s="17">
        <v>0</v>
      </c>
      <c r="BE102" s="17">
        <v>0</v>
      </c>
      <c r="BF102" s="17">
        <v>0</v>
      </c>
      <c r="BG102" s="17">
        <v>0</v>
      </c>
      <c r="BH102" s="17">
        <v>0</v>
      </c>
      <c r="BI102" s="17">
        <v>0</v>
      </c>
      <c r="BJ102" s="17">
        <v>0</v>
      </c>
      <c r="BK102" s="17">
        <v>0</v>
      </c>
      <c r="BL102" s="17">
        <v>0</v>
      </c>
      <c r="BM102" s="20">
        <f t="shared" si="13"/>
        <v>0</v>
      </c>
      <c r="BN102" s="20">
        <f t="shared" si="21"/>
        <v>0</v>
      </c>
      <c r="BO102" s="20">
        <f t="shared" si="21"/>
        <v>0</v>
      </c>
      <c r="BP102" s="20">
        <f t="shared" si="21"/>
        <v>0</v>
      </c>
      <c r="BQ102" s="20">
        <f t="shared" si="21"/>
        <v>0</v>
      </c>
      <c r="BR102" s="20">
        <f t="shared" si="21"/>
        <v>0</v>
      </c>
      <c r="BS102" s="20">
        <f t="shared" si="21"/>
        <v>0</v>
      </c>
      <c r="BT102" s="20">
        <f t="shared" si="21"/>
        <v>0</v>
      </c>
      <c r="BU102" s="20">
        <f t="shared" si="21"/>
        <v>0</v>
      </c>
      <c r="BV102" s="20">
        <f t="shared" si="21"/>
        <v>0</v>
      </c>
      <c r="BW102" s="20">
        <f t="shared" si="21"/>
        <v>0</v>
      </c>
      <c r="BX102" s="20">
        <f t="shared" si="21"/>
        <v>0</v>
      </c>
      <c r="BY102" s="17">
        <f t="shared" si="16"/>
        <v>0</v>
      </c>
      <c r="BZ102" s="17">
        <f t="shared" si="17"/>
        <v>0</v>
      </c>
      <c r="CA102" s="17">
        <f t="shared" si="18"/>
        <v>0</v>
      </c>
      <c r="CB102" s="17">
        <f t="shared" si="19"/>
        <v>0</v>
      </c>
    </row>
    <row r="103" spans="1:80" x14ac:dyDescent="0.25">
      <c r="A103" t="str">
        <f t="shared" ref="A103:A141" si="22">B103&amp;"."&amp;IF(D103="CES1/CES2",C103,IF(C103="CRE1/CRE2",C103,D103))</f>
        <v>CUPC.RB5</v>
      </c>
      <c r="B103" s="1" t="s">
        <v>153</v>
      </c>
      <c r="C103" s="1" t="s">
        <v>164</v>
      </c>
      <c r="D103" s="1" t="s">
        <v>164</v>
      </c>
      <c r="E103" s="17">
        <v>6177.7999999999884</v>
      </c>
      <c r="F103" s="17">
        <v>1392.5800000000017</v>
      </c>
      <c r="G103" s="17">
        <v>13482.399999999994</v>
      </c>
      <c r="H103" s="17">
        <v>17377.919999999984</v>
      </c>
      <c r="I103" s="17">
        <v>15690.930000000022</v>
      </c>
      <c r="J103" s="17">
        <v>11696.899999999994</v>
      </c>
      <c r="K103" s="17">
        <v>5264.7700000000041</v>
      </c>
      <c r="L103" s="17">
        <v>5740.820000000007</v>
      </c>
      <c r="M103" s="17">
        <v>13207.25999999998</v>
      </c>
      <c r="N103" s="17">
        <v>6716.3700000000026</v>
      </c>
      <c r="O103" s="17">
        <v>1181.2700000000004</v>
      </c>
      <c r="P103" s="17">
        <v>5043.1299999999901</v>
      </c>
      <c r="Q103" s="20">
        <v>308.89000000000033</v>
      </c>
      <c r="R103" s="20">
        <v>69.63</v>
      </c>
      <c r="S103" s="20">
        <v>674.11999999999989</v>
      </c>
      <c r="T103" s="20">
        <v>868.89999999999964</v>
      </c>
      <c r="U103" s="20">
        <v>784.53999999999905</v>
      </c>
      <c r="V103" s="20">
        <v>584.84000000000015</v>
      </c>
      <c r="W103" s="20">
        <v>263.23999999999978</v>
      </c>
      <c r="X103" s="20">
        <v>287.03999999999996</v>
      </c>
      <c r="Y103" s="20">
        <v>660.35999999999967</v>
      </c>
      <c r="Z103" s="20">
        <v>335.82000000000016</v>
      </c>
      <c r="AA103" s="20">
        <v>59.06</v>
      </c>
      <c r="AB103" s="20">
        <v>252.16000000000008</v>
      </c>
      <c r="AC103" s="17">
        <v>1342.4799999999996</v>
      </c>
      <c r="AD103" s="17">
        <v>299.37000000000035</v>
      </c>
      <c r="AE103" s="17">
        <v>2869.8899999999994</v>
      </c>
      <c r="AF103" s="17">
        <v>3658.5099999999948</v>
      </c>
      <c r="AG103" s="17">
        <v>3267.8899999999994</v>
      </c>
      <c r="AH103" s="17">
        <v>2408.75</v>
      </c>
      <c r="AI103" s="17">
        <v>1072.2799999999988</v>
      </c>
      <c r="AJ103" s="17">
        <v>1155.8199999999997</v>
      </c>
      <c r="AK103" s="17">
        <v>2628.2299999999996</v>
      </c>
      <c r="AL103" s="17">
        <v>1321.369999999999</v>
      </c>
      <c r="AM103" s="17">
        <v>229.6400000000001</v>
      </c>
      <c r="AN103" s="17">
        <v>969.01000000000022</v>
      </c>
      <c r="AO103" s="20">
        <f t="shared" si="12"/>
        <v>7829.1699999999882</v>
      </c>
      <c r="AP103" s="20">
        <f t="shared" si="20"/>
        <v>1761.5800000000022</v>
      </c>
      <c r="AQ103" s="20">
        <f t="shared" si="20"/>
        <v>17026.409999999993</v>
      </c>
      <c r="AR103" s="20">
        <f t="shared" si="20"/>
        <v>21905.32999999998</v>
      </c>
      <c r="AS103" s="20">
        <f t="shared" si="20"/>
        <v>19743.360000000022</v>
      </c>
      <c r="AT103" s="20">
        <f t="shared" si="20"/>
        <v>14690.489999999994</v>
      </c>
      <c r="AU103" s="20">
        <f t="shared" si="20"/>
        <v>6600.2900000000027</v>
      </c>
      <c r="AV103" s="20">
        <f t="shared" si="20"/>
        <v>7183.6800000000067</v>
      </c>
      <c r="AW103" s="20">
        <f t="shared" si="20"/>
        <v>16495.84999999998</v>
      </c>
      <c r="AX103" s="20">
        <f t="shared" si="20"/>
        <v>8373.5600000000013</v>
      </c>
      <c r="AY103" s="20">
        <f t="shared" si="20"/>
        <v>1469.9700000000005</v>
      </c>
      <c r="AZ103" s="20">
        <f t="shared" si="20"/>
        <v>6264.2999999999902</v>
      </c>
      <c r="BA103" s="17">
        <v>102.57</v>
      </c>
      <c r="BB103" s="17">
        <v>23.12</v>
      </c>
      <c r="BC103" s="17">
        <v>223.84</v>
      </c>
      <c r="BD103" s="17">
        <v>288.52</v>
      </c>
      <c r="BE103" s="17">
        <v>260.51</v>
      </c>
      <c r="BF103" s="17">
        <v>194.2</v>
      </c>
      <c r="BG103" s="17">
        <v>87.41</v>
      </c>
      <c r="BH103" s="17">
        <v>95.31</v>
      </c>
      <c r="BI103" s="17">
        <v>219.28</v>
      </c>
      <c r="BJ103" s="17">
        <v>111.51</v>
      </c>
      <c r="BK103" s="17">
        <v>19.61</v>
      </c>
      <c r="BL103" s="17">
        <v>83.73</v>
      </c>
      <c r="BM103" s="20">
        <f t="shared" si="13"/>
        <v>7931.739999999988</v>
      </c>
      <c r="BN103" s="20">
        <f t="shared" si="21"/>
        <v>1784.7000000000021</v>
      </c>
      <c r="BO103" s="20">
        <f t="shared" si="21"/>
        <v>17250.249999999993</v>
      </c>
      <c r="BP103" s="20">
        <f t="shared" si="21"/>
        <v>22193.84999999998</v>
      </c>
      <c r="BQ103" s="20">
        <f t="shared" si="21"/>
        <v>20003.870000000021</v>
      </c>
      <c r="BR103" s="20">
        <f t="shared" si="21"/>
        <v>14884.689999999995</v>
      </c>
      <c r="BS103" s="20">
        <f t="shared" si="21"/>
        <v>6687.7000000000025</v>
      </c>
      <c r="BT103" s="20">
        <f t="shared" si="21"/>
        <v>7278.9900000000071</v>
      </c>
      <c r="BU103" s="20">
        <f t="shared" si="21"/>
        <v>16715.129999999979</v>
      </c>
      <c r="BV103" s="20">
        <f t="shared" si="21"/>
        <v>8485.0700000000015</v>
      </c>
      <c r="BW103" s="20">
        <f t="shared" si="21"/>
        <v>1489.5800000000004</v>
      </c>
      <c r="BX103" s="20">
        <f t="shared" si="21"/>
        <v>6348.0299999999897</v>
      </c>
      <c r="BY103" s="17">
        <f t="shared" si="16"/>
        <v>102972.14999999997</v>
      </c>
      <c r="BZ103" s="17">
        <f t="shared" si="17"/>
        <v>5148.5999999999995</v>
      </c>
      <c r="CA103" s="17">
        <f t="shared" si="18"/>
        <v>22932.849999999988</v>
      </c>
      <c r="CB103" s="17">
        <f t="shared" si="19"/>
        <v>131053.59999999995</v>
      </c>
    </row>
    <row r="104" spans="1:80" x14ac:dyDescent="0.25">
      <c r="A104" t="str">
        <f t="shared" si="22"/>
        <v>REMC.BCHIMP</v>
      </c>
      <c r="B104" s="1" t="s">
        <v>165</v>
      </c>
      <c r="C104" s="1" t="s">
        <v>843</v>
      </c>
      <c r="D104" s="1" t="s">
        <v>21</v>
      </c>
      <c r="E104" s="17">
        <v>0.74000000000000909</v>
      </c>
      <c r="F104" s="17">
        <v>0.43999999999999773</v>
      </c>
      <c r="G104" s="17">
        <v>5.5699999999999363</v>
      </c>
      <c r="H104" s="17">
        <v>0</v>
      </c>
      <c r="I104" s="17">
        <v>0</v>
      </c>
      <c r="J104" s="17">
        <v>0.72999999999998977</v>
      </c>
      <c r="K104" s="17">
        <v>1</v>
      </c>
      <c r="L104" s="17">
        <v>2.6000000000000227</v>
      </c>
      <c r="M104" s="17">
        <v>1.4900000000000091</v>
      </c>
      <c r="N104" s="17">
        <v>5.5</v>
      </c>
      <c r="O104" s="17">
        <v>2.160000000000025</v>
      </c>
      <c r="P104" s="17">
        <v>0.24000000000000199</v>
      </c>
      <c r="Q104" s="20">
        <v>4.0000000000000036E-2</v>
      </c>
      <c r="R104" s="20">
        <v>2.0000000000000462E-2</v>
      </c>
      <c r="S104" s="20">
        <v>0.28000000000000114</v>
      </c>
      <c r="T104" s="20">
        <v>0</v>
      </c>
      <c r="U104" s="20">
        <v>0</v>
      </c>
      <c r="V104" s="20">
        <v>3.0000000000000249E-2</v>
      </c>
      <c r="W104" s="20">
        <v>4.9999999999998934E-2</v>
      </c>
      <c r="X104" s="20">
        <v>0.12999999999999901</v>
      </c>
      <c r="Y104" s="20">
        <v>7.9999999999998295E-2</v>
      </c>
      <c r="Z104" s="20">
        <v>0.27000000000000313</v>
      </c>
      <c r="AA104" s="20">
        <v>0.10999999999999943</v>
      </c>
      <c r="AB104" s="20">
        <v>2.0000000000000018E-2</v>
      </c>
      <c r="AC104" s="17">
        <v>0.15999999999999659</v>
      </c>
      <c r="AD104" s="17">
        <v>9.9999999999997868E-2</v>
      </c>
      <c r="AE104" s="17">
        <v>1.1799999999999784</v>
      </c>
      <c r="AF104" s="17">
        <v>0</v>
      </c>
      <c r="AG104" s="17">
        <v>0</v>
      </c>
      <c r="AH104" s="17">
        <v>0.14999999999999858</v>
      </c>
      <c r="AI104" s="17">
        <v>0.20000000000000284</v>
      </c>
      <c r="AJ104" s="17">
        <v>0.52000000000001023</v>
      </c>
      <c r="AK104" s="17">
        <v>0.29000000000000625</v>
      </c>
      <c r="AL104" s="17">
        <v>1.0799999999999841</v>
      </c>
      <c r="AM104" s="17">
        <v>0.4199999999999946</v>
      </c>
      <c r="AN104" s="17">
        <v>4.0000000000000036E-2</v>
      </c>
      <c r="AO104" s="20">
        <f t="shared" si="12"/>
        <v>0.94000000000000572</v>
      </c>
      <c r="AP104" s="20">
        <f t="shared" si="20"/>
        <v>0.55999999999999606</v>
      </c>
      <c r="AQ104" s="20">
        <f t="shared" si="20"/>
        <v>7.0299999999999159</v>
      </c>
      <c r="AR104" s="20">
        <f t="shared" si="20"/>
        <v>0</v>
      </c>
      <c r="AS104" s="20">
        <f t="shared" si="20"/>
        <v>0</v>
      </c>
      <c r="AT104" s="20">
        <f t="shared" si="20"/>
        <v>0.9099999999999886</v>
      </c>
      <c r="AU104" s="20">
        <f t="shared" si="20"/>
        <v>1.2500000000000018</v>
      </c>
      <c r="AV104" s="20">
        <f t="shared" si="20"/>
        <v>3.250000000000032</v>
      </c>
      <c r="AW104" s="20">
        <f t="shared" si="20"/>
        <v>1.8600000000000136</v>
      </c>
      <c r="AX104" s="20">
        <f t="shared" si="20"/>
        <v>6.8499999999999872</v>
      </c>
      <c r="AY104" s="20">
        <f t="shared" si="20"/>
        <v>2.690000000000019</v>
      </c>
      <c r="AZ104" s="20">
        <f t="shared" si="20"/>
        <v>0.30000000000000204</v>
      </c>
      <c r="BA104" s="17">
        <v>0.01</v>
      </c>
      <c r="BB104" s="17">
        <v>0.01</v>
      </c>
      <c r="BC104" s="17">
        <v>0.09</v>
      </c>
      <c r="BD104" s="17">
        <v>0</v>
      </c>
      <c r="BE104" s="17">
        <v>0</v>
      </c>
      <c r="BF104" s="17">
        <v>0.01</v>
      </c>
      <c r="BG104" s="17">
        <v>0.02</v>
      </c>
      <c r="BH104" s="17">
        <v>0.04</v>
      </c>
      <c r="BI104" s="17">
        <v>0.02</v>
      </c>
      <c r="BJ104" s="17">
        <v>0.09</v>
      </c>
      <c r="BK104" s="17">
        <v>0.04</v>
      </c>
      <c r="BL104" s="17">
        <v>0</v>
      </c>
      <c r="BM104" s="20">
        <f t="shared" si="13"/>
        <v>0.95000000000000573</v>
      </c>
      <c r="BN104" s="20">
        <f t="shared" si="21"/>
        <v>0.56999999999999607</v>
      </c>
      <c r="BO104" s="20">
        <f t="shared" si="21"/>
        <v>7.1199999999999157</v>
      </c>
      <c r="BP104" s="20">
        <f t="shared" si="21"/>
        <v>0</v>
      </c>
      <c r="BQ104" s="20">
        <f t="shared" si="21"/>
        <v>0</v>
      </c>
      <c r="BR104" s="20">
        <f t="shared" si="21"/>
        <v>0.9199999999999886</v>
      </c>
      <c r="BS104" s="20">
        <f t="shared" si="21"/>
        <v>1.2700000000000018</v>
      </c>
      <c r="BT104" s="20">
        <f t="shared" si="21"/>
        <v>3.290000000000032</v>
      </c>
      <c r="BU104" s="20">
        <f t="shared" si="21"/>
        <v>1.8800000000000137</v>
      </c>
      <c r="BV104" s="20">
        <f t="shared" si="21"/>
        <v>6.9399999999999871</v>
      </c>
      <c r="BW104" s="20">
        <f t="shared" si="21"/>
        <v>2.7300000000000191</v>
      </c>
      <c r="BX104" s="20">
        <f t="shared" si="21"/>
        <v>0.30000000000000204</v>
      </c>
      <c r="BY104" s="17">
        <f t="shared" si="16"/>
        <v>20.469999999999992</v>
      </c>
      <c r="BZ104" s="17">
        <f t="shared" si="17"/>
        <v>1.0300000000000007</v>
      </c>
      <c r="CA104" s="17">
        <f t="shared" si="18"/>
        <v>4.4699999999999678</v>
      </c>
      <c r="CB104" s="17">
        <f t="shared" si="19"/>
        <v>25.96999999999996</v>
      </c>
    </row>
    <row r="105" spans="1:80" x14ac:dyDescent="0.25">
      <c r="A105" t="str">
        <f t="shared" si="22"/>
        <v>REMC.120SIMP</v>
      </c>
      <c r="B105" s="1" t="s">
        <v>165</v>
      </c>
      <c r="C105" s="1" t="s">
        <v>861</v>
      </c>
      <c r="D105" s="1" t="s">
        <v>72</v>
      </c>
      <c r="E105" s="17">
        <v>0</v>
      </c>
      <c r="F105" s="17">
        <v>0</v>
      </c>
      <c r="G105" s="17">
        <v>0</v>
      </c>
      <c r="H105" s="17">
        <v>0</v>
      </c>
      <c r="I105" s="17">
        <v>0</v>
      </c>
      <c r="J105" s="17">
        <v>0</v>
      </c>
      <c r="K105" s="17">
        <v>0</v>
      </c>
      <c r="L105" s="17">
        <v>0</v>
      </c>
      <c r="M105" s="17">
        <v>0</v>
      </c>
      <c r="N105" s="17">
        <v>0</v>
      </c>
      <c r="O105" s="17">
        <v>8.2000000000000028</v>
      </c>
      <c r="P105" s="17">
        <v>0</v>
      </c>
      <c r="Q105" s="20">
        <v>0</v>
      </c>
      <c r="R105" s="20">
        <v>0</v>
      </c>
      <c r="S105" s="20">
        <v>0</v>
      </c>
      <c r="T105" s="20">
        <v>0</v>
      </c>
      <c r="U105" s="20">
        <v>0</v>
      </c>
      <c r="V105" s="20">
        <v>0</v>
      </c>
      <c r="W105" s="20">
        <v>0</v>
      </c>
      <c r="X105" s="20">
        <v>0</v>
      </c>
      <c r="Y105" s="20">
        <v>0</v>
      </c>
      <c r="Z105" s="20">
        <v>0</v>
      </c>
      <c r="AA105" s="20">
        <v>0.40999999999999992</v>
      </c>
      <c r="AB105" s="20">
        <v>0</v>
      </c>
      <c r="AC105" s="17">
        <v>0</v>
      </c>
      <c r="AD105" s="17">
        <v>0</v>
      </c>
      <c r="AE105" s="17">
        <v>0</v>
      </c>
      <c r="AF105" s="17">
        <v>0</v>
      </c>
      <c r="AG105" s="17">
        <v>0</v>
      </c>
      <c r="AH105" s="17">
        <v>0</v>
      </c>
      <c r="AI105" s="17">
        <v>0</v>
      </c>
      <c r="AJ105" s="17">
        <v>0</v>
      </c>
      <c r="AK105" s="17">
        <v>0</v>
      </c>
      <c r="AL105" s="17">
        <v>0</v>
      </c>
      <c r="AM105" s="17">
        <v>1.6000000000000005</v>
      </c>
      <c r="AN105" s="17">
        <v>0</v>
      </c>
      <c r="AO105" s="20">
        <f t="shared" si="12"/>
        <v>0</v>
      </c>
      <c r="AP105" s="20">
        <f t="shared" si="20"/>
        <v>0</v>
      </c>
      <c r="AQ105" s="20">
        <f t="shared" si="20"/>
        <v>0</v>
      </c>
      <c r="AR105" s="20">
        <f t="shared" si="20"/>
        <v>0</v>
      </c>
      <c r="AS105" s="20">
        <f t="shared" si="20"/>
        <v>0</v>
      </c>
      <c r="AT105" s="20">
        <f t="shared" si="20"/>
        <v>0</v>
      </c>
      <c r="AU105" s="20">
        <f t="shared" si="20"/>
        <v>0</v>
      </c>
      <c r="AV105" s="20">
        <f t="shared" si="20"/>
        <v>0</v>
      </c>
      <c r="AW105" s="20">
        <f t="shared" si="20"/>
        <v>0</v>
      </c>
      <c r="AX105" s="20">
        <f t="shared" si="20"/>
        <v>0</v>
      </c>
      <c r="AY105" s="20">
        <f t="shared" si="20"/>
        <v>10.210000000000004</v>
      </c>
      <c r="AZ105" s="20">
        <f t="shared" si="20"/>
        <v>0</v>
      </c>
      <c r="BA105" s="17">
        <v>0</v>
      </c>
      <c r="BB105" s="17">
        <v>0</v>
      </c>
      <c r="BC105" s="17">
        <v>0</v>
      </c>
      <c r="BD105" s="17">
        <v>0</v>
      </c>
      <c r="BE105" s="17">
        <v>0</v>
      </c>
      <c r="BF105" s="17">
        <v>0</v>
      </c>
      <c r="BG105" s="17">
        <v>0</v>
      </c>
      <c r="BH105" s="17">
        <v>0</v>
      </c>
      <c r="BI105" s="17">
        <v>0</v>
      </c>
      <c r="BJ105" s="17">
        <v>0</v>
      </c>
      <c r="BK105" s="17">
        <v>0.14000000000000001</v>
      </c>
      <c r="BL105" s="17">
        <v>0</v>
      </c>
      <c r="BM105" s="20">
        <f t="shared" si="13"/>
        <v>0</v>
      </c>
      <c r="BN105" s="20">
        <f t="shared" si="21"/>
        <v>0</v>
      </c>
      <c r="BO105" s="20">
        <f t="shared" si="21"/>
        <v>0</v>
      </c>
      <c r="BP105" s="20">
        <f t="shared" si="21"/>
        <v>0</v>
      </c>
      <c r="BQ105" s="20">
        <f t="shared" si="21"/>
        <v>0</v>
      </c>
      <c r="BR105" s="20">
        <f t="shared" si="21"/>
        <v>0</v>
      </c>
      <c r="BS105" s="20">
        <f t="shared" si="21"/>
        <v>0</v>
      </c>
      <c r="BT105" s="20">
        <f t="shared" si="21"/>
        <v>0</v>
      </c>
      <c r="BU105" s="20">
        <f t="shared" si="21"/>
        <v>0</v>
      </c>
      <c r="BV105" s="20">
        <f t="shared" si="21"/>
        <v>0</v>
      </c>
      <c r="BW105" s="20">
        <f t="shared" si="21"/>
        <v>10.350000000000005</v>
      </c>
      <c r="BX105" s="20">
        <f t="shared" si="21"/>
        <v>0</v>
      </c>
      <c r="BY105" s="17">
        <f t="shared" si="16"/>
        <v>8.2000000000000028</v>
      </c>
      <c r="BZ105" s="17">
        <f t="shared" si="17"/>
        <v>0.40999999999999992</v>
      </c>
      <c r="CA105" s="17">
        <f t="shared" si="18"/>
        <v>1.7400000000000007</v>
      </c>
      <c r="CB105" s="17">
        <f t="shared" si="19"/>
        <v>10.350000000000005</v>
      </c>
    </row>
    <row r="106" spans="1:80" x14ac:dyDescent="0.25">
      <c r="A106" t="str">
        <f t="shared" si="22"/>
        <v>REMC.SPCIMP</v>
      </c>
      <c r="B106" s="1" t="s">
        <v>165</v>
      </c>
      <c r="C106" s="1" t="s">
        <v>844</v>
      </c>
      <c r="D106" s="1" t="s">
        <v>73</v>
      </c>
      <c r="E106" s="17">
        <v>138.53000000000065</v>
      </c>
      <c r="F106" s="17">
        <v>69.159999999999854</v>
      </c>
      <c r="G106" s="17">
        <v>97.309999999999491</v>
      </c>
      <c r="H106" s="17">
        <v>1143.1900000000023</v>
      </c>
      <c r="I106" s="17">
        <v>132.82999999999993</v>
      </c>
      <c r="J106" s="17">
        <v>432.36000000000058</v>
      </c>
      <c r="K106" s="17">
        <v>264.20000000000073</v>
      </c>
      <c r="L106" s="17">
        <v>81.380000000000109</v>
      </c>
      <c r="M106" s="17">
        <v>8.9399999999999409</v>
      </c>
      <c r="N106" s="17">
        <v>4.75</v>
      </c>
      <c r="O106" s="17">
        <v>18.75</v>
      </c>
      <c r="P106" s="17">
        <v>18.610000000000127</v>
      </c>
      <c r="Q106" s="20">
        <v>6.9200000000000017</v>
      </c>
      <c r="R106" s="20">
        <v>3.4499999999999957</v>
      </c>
      <c r="S106" s="20">
        <v>4.8599999999999994</v>
      </c>
      <c r="T106" s="20">
        <v>57.159999999999968</v>
      </c>
      <c r="U106" s="20">
        <v>6.6400000000000006</v>
      </c>
      <c r="V106" s="20">
        <v>21.620000000000005</v>
      </c>
      <c r="W106" s="20">
        <v>13.209999999999994</v>
      </c>
      <c r="X106" s="20">
        <v>4.07</v>
      </c>
      <c r="Y106" s="20">
        <v>0.44999999999999929</v>
      </c>
      <c r="Z106" s="20">
        <v>0.23999999999999932</v>
      </c>
      <c r="AA106" s="20">
        <v>0.92999999999999972</v>
      </c>
      <c r="AB106" s="20">
        <v>0.92999999999999972</v>
      </c>
      <c r="AC106" s="17">
        <v>30.100000000000023</v>
      </c>
      <c r="AD106" s="17">
        <v>14.870000000000005</v>
      </c>
      <c r="AE106" s="17">
        <v>20.71999999999997</v>
      </c>
      <c r="AF106" s="17">
        <v>240.67000000000007</v>
      </c>
      <c r="AG106" s="17">
        <v>27.660000000000025</v>
      </c>
      <c r="AH106" s="17">
        <v>89.039999999999964</v>
      </c>
      <c r="AI106" s="17">
        <v>53.810000000000059</v>
      </c>
      <c r="AJ106" s="17">
        <v>16.379999999999995</v>
      </c>
      <c r="AK106" s="17">
        <v>1.7800000000000011</v>
      </c>
      <c r="AL106" s="17">
        <v>0.92999999999999972</v>
      </c>
      <c r="AM106" s="17">
        <v>3.6400000000000006</v>
      </c>
      <c r="AN106" s="17">
        <v>3.5799999999999983</v>
      </c>
      <c r="AO106" s="20">
        <f t="shared" si="12"/>
        <v>175.55000000000069</v>
      </c>
      <c r="AP106" s="20">
        <f t="shared" si="20"/>
        <v>87.479999999999848</v>
      </c>
      <c r="AQ106" s="20">
        <f t="shared" si="20"/>
        <v>122.88999999999946</v>
      </c>
      <c r="AR106" s="20">
        <f t="shared" si="20"/>
        <v>1441.0200000000023</v>
      </c>
      <c r="AS106" s="20">
        <f t="shared" si="20"/>
        <v>167.12999999999994</v>
      </c>
      <c r="AT106" s="20">
        <f t="shared" si="20"/>
        <v>543.02000000000055</v>
      </c>
      <c r="AU106" s="20">
        <f t="shared" si="20"/>
        <v>331.22000000000077</v>
      </c>
      <c r="AV106" s="20">
        <f t="shared" si="20"/>
        <v>101.8300000000001</v>
      </c>
      <c r="AW106" s="20">
        <f t="shared" si="20"/>
        <v>11.169999999999941</v>
      </c>
      <c r="AX106" s="20">
        <f t="shared" si="20"/>
        <v>5.919999999999999</v>
      </c>
      <c r="AY106" s="20">
        <f t="shared" si="20"/>
        <v>23.32</v>
      </c>
      <c r="AZ106" s="20">
        <f t="shared" si="20"/>
        <v>23.120000000000125</v>
      </c>
      <c r="BA106" s="17">
        <v>2.2999999999999998</v>
      </c>
      <c r="BB106" s="17">
        <v>1.1499999999999999</v>
      </c>
      <c r="BC106" s="17">
        <v>1.62</v>
      </c>
      <c r="BD106" s="17">
        <v>18.98</v>
      </c>
      <c r="BE106" s="17">
        <v>2.21</v>
      </c>
      <c r="BF106" s="17">
        <v>7.18</v>
      </c>
      <c r="BG106" s="17">
        <v>4.3899999999999997</v>
      </c>
      <c r="BH106" s="17">
        <v>1.35</v>
      </c>
      <c r="BI106" s="17">
        <v>0.15</v>
      </c>
      <c r="BJ106" s="17">
        <v>0.08</v>
      </c>
      <c r="BK106" s="17">
        <v>0.31</v>
      </c>
      <c r="BL106" s="17">
        <v>0.31</v>
      </c>
      <c r="BM106" s="20">
        <f t="shared" si="13"/>
        <v>177.8500000000007</v>
      </c>
      <c r="BN106" s="20">
        <f t="shared" si="21"/>
        <v>88.629999999999853</v>
      </c>
      <c r="BO106" s="20">
        <f t="shared" si="21"/>
        <v>124.50999999999947</v>
      </c>
      <c r="BP106" s="20">
        <f t="shared" si="21"/>
        <v>1460.0000000000023</v>
      </c>
      <c r="BQ106" s="20">
        <f t="shared" si="21"/>
        <v>169.33999999999995</v>
      </c>
      <c r="BR106" s="20">
        <f t="shared" si="21"/>
        <v>550.2000000000005</v>
      </c>
      <c r="BS106" s="20">
        <f t="shared" si="21"/>
        <v>335.61000000000075</v>
      </c>
      <c r="BT106" s="20">
        <f t="shared" si="21"/>
        <v>103.18000000000009</v>
      </c>
      <c r="BU106" s="20">
        <f t="shared" si="21"/>
        <v>11.319999999999942</v>
      </c>
      <c r="BV106" s="20">
        <f t="shared" si="21"/>
        <v>5.9999999999999991</v>
      </c>
      <c r="BW106" s="20">
        <f t="shared" si="21"/>
        <v>23.63</v>
      </c>
      <c r="BX106" s="20">
        <f t="shared" si="21"/>
        <v>23.430000000000124</v>
      </c>
      <c r="BY106" s="17">
        <f t="shared" si="16"/>
        <v>2410.0100000000039</v>
      </c>
      <c r="BZ106" s="17">
        <f t="shared" si="17"/>
        <v>120.47999999999996</v>
      </c>
      <c r="CA106" s="17">
        <f t="shared" si="18"/>
        <v>543.20999999999992</v>
      </c>
      <c r="CB106" s="17">
        <f t="shared" si="19"/>
        <v>3073.7000000000039</v>
      </c>
    </row>
    <row r="107" spans="1:80" x14ac:dyDescent="0.25">
      <c r="A107" t="str">
        <f t="shared" si="22"/>
        <v>REMC.BCHEXP</v>
      </c>
      <c r="B107" s="1" t="s">
        <v>165</v>
      </c>
      <c r="C107" s="1" t="s">
        <v>862</v>
      </c>
      <c r="D107" s="1" t="s">
        <v>28</v>
      </c>
      <c r="E107" s="17">
        <v>0</v>
      </c>
      <c r="F107" s="17">
        <v>0</v>
      </c>
      <c r="G107" s="17">
        <v>0</v>
      </c>
      <c r="H107" s="17">
        <v>0</v>
      </c>
      <c r="I107" s="17">
        <v>0</v>
      </c>
      <c r="J107" s="17">
        <v>0</v>
      </c>
      <c r="K107" s="17">
        <v>0</v>
      </c>
      <c r="L107" s="17">
        <v>0</v>
      </c>
      <c r="M107" s="17">
        <v>0</v>
      </c>
      <c r="N107" s="17">
        <v>0</v>
      </c>
      <c r="O107" s="17">
        <v>0</v>
      </c>
      <c r="P107" s="17">
        <v>0</v>
      </c>
      <c r="Q107" s="20">
        <v>0</v>
      </c>
      <c r="R107" s="20">
        <v>0</v>
      </c>
      <c r="S107" s="20">
        <v>0</v>
      </c>
      <c r="T107" s="20">
        <v>0</v>
      </c>
      <c r="U107" s="20">
        <v>0</v>
      </c>
      <c r="V107" s="20">
        <v>0</v>
      </c>
      <c r="W107" s="20">
        <v>0</v>
      </c>
      <c r="X107" s="20">
        <v>0</v>
      </c>
      <c r="Y107" s="20">
        <v>0</v>
      </c>
      <c r="Z107" s="20">
        <v>0</v>
      </c>
      <c r="AA107" s="20">
        <v>0</v>
      </c>
      <c r="AB107" s="20">
        <v>0</v>
      </c>
      <c r="AC107" s="17">
        <v>0</v>
      </c>
      <c r="AD107" s="17">
        <v>0</v>
      </c>
      <c r="AE107" s="17">
        <v>0</v>
      </c>
      <c r="AF107" s="17">
        <v>0</v>
      </c>
      <c r="AG107" s="17">
        <v>0</v>
      </c>
      <c r="AH107" s="17">
        <v>0</v>
      </c>
      <c r="AI107" s="17">
        <v>0</v>
      </c>
      <c r="AJ107" s="17">
        <v>0</v>
      </c>
      <c r="AK107" s="17">
        <v>0</v>
      </c>
      <c r="AL107" s="17">
        <v>0</v>
      </c>
      <c r="AM107" s="17">
        <v>0</v>
      </c>
      <c r="AN107" s="17">
        <v>0</v>
      </c>
      <c r="AO107" s="20">
        <f t="shared" si="12"/>
        <v>0</v>
      </c>
      <c r="AP107" s="20">
        <f t="shared" si="20"/>
        <v>0</v>
      </c>
      <c r="AQ107" s="20">
        <f t="shared" si="20"/>
        <v>0</v>
      </c>
      <c r="AR107" s="20">
        <f t="shared" si="20"/>
        <v>0</v>
      </c>
      <c r="AS107" s="20">
        <f t="shared" si="20"/>
        <v>0</v>
      </c>
      <c r="AT107" s="20">
        <f t="shared" si="20"/>
        <v>0</v>
      </c>
      <c r="AU107" s="20">
        <f t="shared" si="20"/>
        <v>0</v>
      </c>
      <c r="AV107" s="20">
        <f t="shared" si="20"/>
        <v>0</v>
      </c>
      <c r="AW107" s="20">
        <f t="shared" si="20"/>
        <v>0</v>
      </c>
      <c r="AX107" s="20">
        <f t="shared" si="20"/>
        <v>0</v>
      </c>
      <c r="AY107" s="20">
        <f t="shared" si="20"/>
        <v>0</v>
      </c>
      <c r="AZ107" s="20">
        <f t="shared" si="20"/>
        <v>0</v>
      </c>
      <c r="BA107" s="17">
        <v>0</v>
      </c>
      <c r="BB107" s="17">
        <v>0</v>
      </c>
      <c r="BC107" s="17">
        <v>0</v>
      </c>
      <c r="BD107" s="17">
        <v>0</v>
      </c>
      <c r="BE107" s="17">
        <v>0</v>
      </c>
      <c r="BF107" s="17">
        <v>0</v>
      </c>
      <c r="BG107" s="17">
        <v>0</v>
      </c>
      <c r="BH107" s="17">
        <v>0</v>
      </c>
      <c r="BI107" s="17">
        <v>0</v>
      </c>
      <c r="BJ107" s="17">
        <v>0</v>
      </c>
      <c r="BK107" s="17">
        <v>0</v>
      </c>
      <c r="BL107" s="17">
        <v>0</v>
      </c>
      <c r="BM107" s="20">
        <f t="shared" si="13"/>
        <v>0</v>
      </c>
      <c r="BN107" s="20">
        <f t="shared" si="21"/>
        <v>0</v>
      </c>
      <c r="BO107" s="20">
        <f t="shared" si="21"/>
        <v>0</v>
      </c>
      <c r="BP107" s="20">
        <f t="shared" si="21"/>
        <v>0</v>
      </c>
      <c r="BQ107" s="20">
        <f t="shared" si="21"/>
        <v>0</v>
      </c>
      <c r="BR107" s="20">
        <f t="shared" si="21"/>
        <v>0</v>
      </c>
      <c r="BS107" s="20">
        <f t="shared" si="21"/>
        <v>0</v>
      </c>
      <c r="BT107" s="20">
        <f t="shared" si="21"/>
        <v>0</v>
      </c>
      <c r="BU107" s="20">
        <f t="shared" si="21"/>
        <v>0</v>
      </c>
      <c r="BV107" s="20">
        <f t="shared" si="21"/>
        <v>0</v>
      </c>
      <c r="BW107" s="20">
        <f t="shared" si="21"/>
        <v>0</v>
      </c>
      <c r="BX107" s="20">
        <f t="shared" si="21"/>
        <v>0</v>
      </c>
      <c r="BY107" s="17">
        <f t="shared" si="16"/>
        <v>0</v>
      </c>
      <c r="BZ107" s="17">
        <f t="shared" si="17"/>
        <v>0</v>
      </c>
      <c r="CA107" s="17">
        <f t="shared" si="18"/>
        <v>0</v>
      </c>
      <c r="CB107" s="17">
        <f t="shared" si="19"/>
        <v>0</v>
      </c>
    </row>
    <row r="108" spans="1:80" x14ac:dyDescent="0.25">
      <c r="A108" t="str">
        <f t="shared" si="22"/>
        <v>REMC.SPCEXP</v>
      </c>
      <c r="B108" s="1" t="s">
        <v>165</v>
      </c>
      <c r="C108" s="1" t="s">
        <v>855</v>
      </c>
      <c r="D108" s="1" t="s">
        <v>74</v>
      </c>
      <c r="E108" s="17">
        <v>0</v>
      </c>
      <c r="F108" s="17">
        <v>0</v>
      </c>
      <c r="G108" s="17">
        <v>0</v>
      </c>
      <c r="H108" s="17">
        <v>0</v>
      </c>
      <c r="I108" s="17">
        <v>0</v>
      </c>
      <c r="J108" s="17">
        <v>0</v>
      </c>
      <c r="K108" s="17">
        <v>0.87000000000000455</v>
      </c>
      <c r="L108" s="17">
        <v>6.0000000000000497E-2</v>
      </c>
      <c r="M108" s="17">
        <v>0</v>
      </c>
      <c r="N108" s="17">
        <v>0</v>
      </c>
      <c r="O108" s="17">
        <v>0.55000000000001137</v>
      </c>
      <c r="P108" s="17">
        <v>0.21999999999999886</v>
      </c>
      <c r="Q108" s="20">
        <v>0</v>
      </c>
      <c r="R108" s="20">
        <v>0</v>
      </c>
      <c r="S108" s="20">
        <v>0</v>
      </c>
      <c r="T108" s="20">
        <v>0</v>
      </c>
      <c r="U108" s="20">
        <v>0</v>
      </c>
      <c r="V108" s="20">
        <v>0</v>
      </c>
      <c r="W108" s="20">
        <v>4.9999999999999989E-2</v>
      </c>
      <c r="X108" s="20">
        <v>0</v>
      </c>
      <c r="Y108" s="20">
        <v>0</v>
      </c>
      <c r="Z108" s="20">
        <v>0</v>
      </c>
      <c r="AA108" s="20">
        <v>3.0000000000000027E-2</v>
      </c>
      <c r="AB108" s="20">
        <v>1.0000000000000009E-2</v>
      </c>
      <c r="AC108" s="17">
        <v>0</v>
      </c>
      <c r="AD108" s="17">
        <v>0</v>
      </c>
      <c r="AE108" s="17">
        <v>0</v>
      </c>
      <c r="AF108" s="17">
        <v>0</v>
      </c>
      <c r="AG108" s="17">
        <v>0</v>
      </c>
      <c r="AH108" s="17">
        <v>0</v>
      </c>
      <c r="AI108" s="17">
        <v>0.17000000000000004</v>
      </c>
      <c r="AJ108" s="17">
        <v>1.0000000000000002E-2</v>
      </c>
      <c r="AK108" s="17">
        <v>0</v>
      </c>
      <c r="AL108" s="17">
        <v>0</v>
      </c>
      <c r="AM108" s="17">
        <v>0.10999999999999943</v>
      </c>
      <c r="AN108" s="17">
        <v>4.0000000000000036E-2</v>
      </c>
      <c r="AO108" s="20">
        <f t="shared" si="12"/>
        <v>0</v>
      </c>
      <c r="AP108" s="20">
        <f t="shared" si="20"/>
        <v>0</v>
      </c>
      <c r="AQ108" s="20">
        <f t="shared" si="20"/>
        <v>0</v>
      </c>
      <c r="AR108" s="20">
        <f t="shared" si="20"/>
        <v>0</v>
      </c>
      <c r="AS108" s="20">
        <f t="shared" si="20"/>
        <v>0</v>
      </c>
      <c r="AT108" s="20">
        <f t="shared" si="20"/>
        <v>0</v>
      </c>
      <c r="AU108" s="20">
        <f t="shared" si="20"/>
        <v>1.0900000000000047</v>
      </c>
      <c r="AV108" s="20">
        <f t="shared" si="20"/>
        <v>7.0000000000000506E-2</v>
      </c>
      <c r="AW108" s="20">
        <f t="shared" si="20"/>
        <v>0</v>
      </c>
      <c r="AX108" s="20">
        <f t="shared" si="20"/>
        <v>0</v>
      </c>
      <c r="AY108" s="20">
        <f t="shared" si="20"/>
        <v>0.69000000000001083</v>
      </c>
      <c r="AZ108" s="20">
        <f t="shared" si="20"/>
        <v>0.26999999999999891</v>
      </c>
      <c r="BA108" s="17">
        <v>0</v>
      </c>
      <c r="BB108" s="17">
        <v>0</v>
      </c>
      <c r="BC108" s="17">
        <v>0</v>
      </c>
      <c r="BD108" s="17">
        <v>0</v>
      </c>
      <c r="BE108" s="17">
        <v>0</v>
      </c>
      <c r="BF108" s="17">
        <v>0</v>
      </c>
      <c r="BG108" s="17">
        <v>0.01</v>
      </c>
      <c r="BH108" s="17">
        <v>0</v>
      </c>
      <c r="BI108" s="17">
        <v>0</v>
      </c>
      <c r="BJ108" s="17">
        <v>0</v>
      </c>
      <c r="BK108" s="17">
        <v>0.01</v>
      </c>
      <c r="BL108" s="17">
        <v>0</v>
      </c>
      <c r="BM108" s="20">
        <f t="shared" si="13"/>
        <v>0</v>
      </c>
      <c r="BN108" s="20">
        <f t="shared" si="21"/>
        <v>0</v>
      </c>
      <c r="BO108" s="20">
        <f t="shared" si="21"/>
        <v>0</v>
      </c>
      <c r="BP108" s="20">
        <f t="shared" si="21"/>
        <v>0</v>
      </c>
      <c r="BQ108" s="20">
        <f t="shared" si="21"/>
        <v>0</v>
      </c>
      <c r="BR108" s="20">
        <f t="shared" si="21"/>
        <v>0</v>
      </c>
      <c r="BS108" s="20">
        <f t="shared" si="21"/>
        <v>1.1000000000000048</v>
      </c>
      <c r="BT108" s="20">
        <f t="shared" si="21"/>
        <v>7.0000000000000506E-2</v>
      </c>
      <c r="BU108" s="20">
        <f t="shared" si="21"/>
        <v>0</v>
      </c>
      <c r="BV108" s="20">
        <f t="shared" si="21"/>
        <v>0</v>
      </c>
      <c r="BW108" s="20">
        <f t="shared" si="21"/>
        <v>0.70000000000001084</v>
      </c>
      <c r="BX108" s="20">
        <f t="shared" si="21"/>
        <v>0.26999999999999891</v>
      </c>
      <c r="BY108" s="17">
        <f t="shared" si="16"/>
        <v>1.7000000000000153</v>
      </c>
      <c r="BZ108" s="17">
        <f t="shared" si="17"/>
        <v>9.0000000000000024E-2</v>
      </c>
      <c r="CA108" s="17">
        <f t="shared" si="18"/>
        <v>0.34999999999999953</v>
      </c>
      <c r="CB108" s="17">
        <f t="shared" si="19"/>
        <v>2.1400000000000148</v>
      </c>
    </row>
    <row r="109" spans="1:80" x14ac:dyDescent="0.25">
      <c r="A109" t="str">
        <f t="shared" si="22"/>
        <v>CUPC.RL1</v>
      </c>
      <c r="B109" s="1" t="s">
        <v>153</v>
      </c>
      <c r="C109" s="1" t="s">
        <v>166</v>
      </c>
      <c r="D109" s="1" t="s">
        <v>166</v>
      </c>
      <c r="E109" s="17">
        <v>-4501.3699999999953</v>
      </c>
      <c r="F109" s="17">
        <v>-2377.8699999999953</v>
      </c>
      <c r="G109" s="17">
        <v>-9815.1499999999651</v>
      </c>
      <c r="H109" s="17">
        <v>-6997.3699999999662</v>
      </c>
      <c r="I109" s="17">
        <v>-4116.2200000000012</v>
      </c>
      <c r="J109" s="17">
        <v>-8097.2600000000093</v>
      </c>
      <c r="K109" s="17">
        <v>-4386.25</v>
      </c>
      <c r="L109" s="17">
        <v>-6697.6300000000047</v>
      </c>
      <c r="M109" s="17">
        <v>-8556.7500000000582</v>
      </c>
      <c r="N109" s="17">
        <v>-790.63000000000102</v>
      </c>
      <c r="O109" s="17">
        <v>-2588.2400000000052</v>
      </c>
      <c r="P109" s="17">
        <v>-5111.8500000000058</v>
      </c>
      <c r="Q109" s="20">
        <v>-225.06999999999971</v>
      </c>
      <c r="R109" s="20">
        <v>-118.89999999999964</v>
      </c>
      <c r="S109" s="20">
        <v>-490.7599999999984</v>
      </c>
      <c r="T109" s="20">
        <v>-349.86999999999898</v>
      </c>
      <c r="U109" s="20">
        <v>-205.82000000000062</v>
      </c>
      <c r="V109" s="20">
        <v>-404.86000000000058</v>
      </c>
      <c r="W109" s="20">
        <v>-219.30999999999949</v>
      </c>
      <c r="X109" s="20">
        <v>-334.88000000000102</v>
      </c>
      <c r="Y109" s="20">
        <v>-427.84000000000015</v>
      </c>
      <c r="Z109" s="20">
        <v>-39.539999999999964</v>
      </c>
      <c r="AA109" s="20">
        <v>-129.40999999999985</v>
      </c>
      <c r="AB109" s="20">
        <v>-255.59000000000015</v>
      </c>
      <c r="AC109" s="17">
        <v>-978.18000000000029</v>
      </c>
      <c r="AD109" s="17">
        <v>-511.17000000000189</v>
      </c>
      <c r="AE109" s="17">
        <v>-2089.2700000000041</v>
      </c>
      <c r="AF109" s="17">
        <v>-1473.1300000000047</v>
      </c>
      <c r="AG109" s="17">
        <v>-857.26000000000204</v>
      </c>
      <c r="AH109" s="17">
        <v>-1667.4700000000012</v>
      </c>
      <c r="AI109" s="17">
        <v>-893.34999999999854</v>
      </c>
      <c r="AJ109" s="17">
        <v>-1348.4600000000064</v>
      </c>
      <c r="AK109" s="17">
        <v>-1702.7799999999988</v>
      </c>
      <c r="AL109" s="17">
        <v>-155.55000000000018</v>
      </c>
      <c r="AM109" s="17">
        <v>-503.15999999999985</v>
      </c>
      <c r="AN109" s="17">
        <v>-982.20000000000073</v>
      </c>
      <c r="AO109" s="20">
        <f t="shared" ref="AO109:AZ141" si="23">E109+Q109+AC109</f>
        <v>-5704.6199999999953</v>
      </c>
      <c r="AP109" s="20">
        <f t="shared" si="20"/>
        <v>-3007.9399999999969</v>
      </c>
      <c r="AQ109" s="20">
        <f t="shared" si="20"/>
        <v>-12395.179999999968</v>
      </c>
      <c r="AR109" s="20">
        <f t="shared" si="20"/>
        <v>-8820.3699999999699</v>
      </c>
      <c r="AS109" s="20">
        <f t="shared" si="20"/>
        <v>-5179.3000000000038</v>
      </c>
      <c r="AT109" s="20">
        <f t="shared" si="20"/>
        <v>-10169.590000000011</v>
      </c>
      <c r="AU109" s="20">
        <f t="shared" si="20"/>
        <v>-5498.909999999998</v>
      </c>
      <c r="AV109" s="20">
        <f t="shared" si="20"/>
        <v>-8380.9700000000121</v>
      </c>
      <c r="AW109" s="20">
        <f t="shared" si="20"/>
        <v>-10687.370000000057</v>
      </c>
      <c r="AX109" s="20">
        <f t="shared" si="20"/>
        <v>-985.72000000000116</v>
      </c>
      <c r="AY109" s="20">
        <f t="shared" si="20"/>
        <v>-3220.8100000000049</v>
      </c>
      <c r="AZ109" s="20">
        <f t="shared" si="20"/>
        <v>-6349.6400000000067</v>
      </c>
      <c r="BA109" s="17">
        <v>-74.739999999999995</v>
      </c>
      <c r="BB109" s="17">
        <v>-39.479999999999997</v>
      </c>
      <c r="BC109" s="17">
        <v>-162.96</v>
      </c>
      <c r="BD109" s="17">
        <v>-116.18</v>
      </c>
      <c r="BE109" s="17">
        <v>-68.34</v>
      </c>
      <c r="BF109" s="17">
        <v>-134.44</v>
      </c>
      <c r="BG109" s="17">
        <v>-72.819999999999993</v>
      </c>
      <c r="BH109" s="17">
        <v>-111.2</v>
      </c>
      <c r="BI109" s="17">
        <v>-142.07</v>
      </c>
      <c r="BJ109" s="17">
        <v>-13.13</v>
      </c>
      <c r="BK109" s="17">
        <v>-42.97</v>
      </c>
      <c r="BL109" s="17">
        <v>-84.87</v>
      </c>
      <c r="BM109" s="20">
        <f t="shared" ref="BM109:BX141" si="24">AO109+BA109</f>
        <v>-5779.3599999999951</v>
      </c>
      <c r="BN109" s="20">
        <f t="shared" si="21"/>
        <v>-3047.4199999999969</v>
      </c>
      <c r="BO109" s="20">
        <f t="shared" si="21"/>
        <v>-12558.139999999967</v>
      </c>
      <c r="BP109" s="20">
        <f t="shared" si="21"/>
        <v>-8936.5499999999702</v>
      </c>
      <c r="BQ109" s="20">
        <f t="shared" si="21"/>
        <v>-5247.640000000004</v>
      </c>
      <c r="BR109" s="20">
        <f t="shared" si="21"/>
        <v>-10304.030000000012</v>
      </c>
      <c r="BS109" s="20">
        <f t="shared" si="21"/>
        <v>-5571.7299999999977</v>
      </c>
      <c r="BT109" s="20">
        <f t="shared" si="21"/>
        <v>-8492.1700000000128</v>
      </c>
      <c r="BU109" s="20">
        <f t="shared" si="21"/>
        <v>-10829.440000000057</v>
      </c>
      <c r="BV109" s="20">
        <f t="shared" si="21"/>
        <v>-998.85000000000116</v>
      </c>
      <c r="BW109" s="20">
        <f t="shared" si="21"/>
        <v>-3263.7800000000047</v>
      </c>
      <c r="BX109" s="20">
        <f t="shared" si="21"/>
        <v>-6434.5100000000066</v>
      </c>
      <c r="BY109" s="17">
        <f t="shared" si="16"/>
        <v>-64036.590000000011</v>
      </c>
      <c r="BZ109" s="17">
        <f t="shared" si="17"/>
        <v>-3201.8499999999985</v>
      </c>
      <c r="CA109" s="17">
        <f t="shared" si="18"/>
        <v>-14225.180000000017</v>
      </c>
      <c r="CB109" s="17">
        <f t="shared" si="19"/>
        <v>-81463.620000000024</v>
      </c>
    </row>
    <row r="110" spans="1:80" x14ac:dyDescent="0.25">
      <c r="A110" t="str">
        <f t="shared" si="22"/>
        <v>TAU.RUN</v>
      </c>
      <c r="B110" s="1" t="s">
        <v>31</v>
      </c>
      <c r="C110" s="1" t="s">
        <v>167</v>
      </c>
      <c r="D110" s="1" t="s">
        <v>167</v>
      </c>
      <c r="E110" s="17">
        <v>208.31999999999971</v>
      </c>
      <c r="F110" s="17">
        <v>88.179999999999382</v>
      </c>
      <c r="G110" s="17">
        <v>421.06000000000131</v>
      </c>
      <c r="H110" s="17">
        <v>513.54999999999927</v>
      </c>
      <c r="I110" s="17">
        <v>454.1200000000008</v>
      </c>
      <c r="J110" s="17">
        <v>594.2699999999968</v>
      </c>
      <c r="K110" s="17">
        <v>483.0199999999968</v>
      </c>
      <c r="L110" s="17">
        <v>377.75000000000364</v>
      </c>
      <c r="M110" s="17">
        <v>498.15999999999985</v>
      </c>
      <c r="N110" s="17">
        <v>166.89999999999964</v>
      </c>
      <c r="O110" s="17">
        <v>64.680000000000291</v>
      </c>
      <c r="P110" s="17">
        <v>150.68000000000029</v>
      </c>
      <c r="Q110" s="20">
        <v>10.409999999999968</v>
      </c>
      <c r="R110" s="20">
        <v>4.410000000000025</v>
      </c>
      <c r="S110" s="20">
        <v>21.049999999999955</v>
      </c>
      <c r="T110" s="20">
        <v>25.67999999999995</v>
      </c>
      <c r="U110" s="20">
        <v>22.700000000000045</v>
      </c>
      <c r="V110" s="20">
        <v>29.710000000000036</v>
      </c>
      <c r="W110" s="20">
        <v>24.150000000000091</v>
      </c>
      <c r="X110" s="20">
        <v>18.889999999999986</v>
      </c>
      <c r="Y110" s="20">
        <v>24.910000000000082</v>
      </c>
      <c r="Z110" s="20">
        <v>8.3500000000000227</v>
      </c>
      <c r="AA110" s="20">
        <v>3.230000000000004</v>
      </c>
      <c r="AB110" s="20">
        <v>7.5300000000000011</v>
      </c>
      <c r="AC110" s="17">
        <v>45.269999999999982</v>
      </c>
      <c r="AD110" s="17">
        <v>18.960000000000036</v>
      </c>
      <c r="AE110" s="17">
        <v>89.630000000000109</v>
      </c>
      <c r="AF110" s="17">
        <v>108.11999999999989</v>
      </c>
      <c r="AG110" s="17">
        <v>94.579999999999927</v>
      </c>
      <c r="AH110" s="17">
        <v>122.36999999999989</v>
      </c>
      <c r="AI110" s="17">
        <v>98.369999999999891</v>
      </c>
      <c r="AJ110" s="17">
        <v>76.049999999999727</v>
      </c>
      <c r="AK110" s="17">
        <v>99.129999999999654</v>
      </c>
      <c r="AL110" s="17">
        <v>32.840000000000032</v>
      </c>
      <c r="AM110" s="17">
        <v>12.579999999999984</v>
      </c>
      <c r="AN110" s="17">
        <v>28.950000000000045</v>
      </c>
      <c r="AO110" s="20">
        <f t="shared" si="23"/>
        <v>263.99999999999966</v>
      </c>
      <c r="AP110" s="20">
        <f t="shared" si="20"/>
        <v>111.54999999999944</v>
      </c>
      <c r="AQ110" s="20">
        <f t="shared" si="20"/>
        <v>531.74000000000137</v>
      </c>
      <c r="AR110" s="20">
        <f t="shared" si="20"/>
        <v>647.34999999999911</v>
      </c>
      <c r="AS110" s="20">
        <f t="shared" si="20"/>
        <v>571.40000000000077</v>
      </c>
      <c r="AT110" s="20">
        <f t="shared" si="20"/>
        <v>746.34999999999673</v>
      </c>
      <c r="AU110" s="20">
        <f t="shared" si="20"/>
        <v>605.53999999999678</v>
      </c>
      <c r="AV110" s="20">
        <f t="shared" si="20"/>
        <v>472.69000000000335</v>
      </c>
      <c r="AW110" s="20">
        <f t="shared" si="20"/>
        <v>622.19999999999959</v>
      </c>
      <c r="AX110" s="20">
        <f t="shared" si="20"/>
        <v>208.08999999999969</v>
      </c>
      <c r="AY110" s="20">
        <f t="shared" si="20"/>
        <v>80.490000000000279</v>
      </c>
      <c r="AZ110" s="20">
        <f t="shared" si="20"/>
        <v>187.16000000000034</v>
      </c>
      <c r="BA110" s="17">
        <v>3.46</v>
      </c>
      <c r="BB110" s="17">
        <v>1.46</v>
      </c>
      <c r="BC110" s="17">
        <v>6.99</v>
      </c>
      <c r="BD110" s="17">
        <v>8.5299999999999994</v>
      </c>
      <c r="BE110" s="17">
        <v>7.54</v>
      </c>
      <c r="BF110" s="17">
        <v>9.8699999999999992</v>
      </c>
      <c r="BG110" s="17">
        <v>8.02</v>
      </c>
      <c r="BH110" s="17">
        <v>6.27</v>
      </c>
      <c r="BI110" s="17">
        <v>8.27</v>
      </c>
      <c r="BJ110" s="17">
        <v>2.77</v>
      </c>
      <c r="BK110" s="17">
        <v>1.07</v>
      </c>
      <c r="BL110" s="17">
        <v>2.5</v>
      </c>
      <c r="BM110" s="20">
        <f t="shared" si="24"/>
        <v>267.45999999999964</v>
      </c>
      <c r="BN110" s="20">
        <f t="shared" si="21"/>
        <v>113.00999999999944</v>
      </c>
      <c r="BO110" s="20">
        <f t="shared" si="21"/>
        <v>538.73000000000138</v>
      </c>
      <c r="BP110" s="20">
        <f t="shared" si="21"/>
        <v>655.87999999999909</v>
      </c>
      <c r="BQ110" s="20">
        <f t="shared" si="21"/>
        <v>578.94000000000074</v>
      </c>
      <c r="BR110" s="20">
        <f t="shared" si="21"/>
        <v>756.21999999999673</v>
      </c>
      <c r="BS110" s="20">
        <f t="shared" si="21"/>
        <v>613.55999999999676</v>
      </c>
      <c r="BT110" s="20">
        <f t="shared" si="21"/>
        <v>478.96000000000333</v>
      </c>
      <c r="BU110" s="20">
        <f t="shared" si="21"/>
        <v>630.46999999999957</v>
      </c>
      <c r="BV110" s="20">
        <f t="shared" si="21"/>
        <v>210.8599999999997</v>
      </c>
      <c r="BW110" s="20">
        <f t="shared" si="21"/>
        <v>81.560000000000272</v>
      </c>
      <c r="BX110" s="20">
        <f t="shared" si="21"/>
        <v>189.66000000000034</v>
      </c>
      <c r="BY110" s="17">
        <f t="shared" si="16"/>
        <v>4020.6899999999978</v>
      </c>
      <c r="BZ110" s="17">
        <f t="shared" si="17"/>
        <v>201.02000000000018</v>
      </c>
      <c r="CA110" s="17">
        <f t="shared" si="18"/>
        <v>893.59999999999923</v>
      </c>
      <c r="CB110" s="17">
        <f t="shared" si="19"/>
        <v>5115.3099999999977</v>
      </c>
    </row>
    <row r="111" spans="1:80" x14ac:dyDescent="0.25">
      <c r="A111" t="str">
        <f t="shared" si="22"/>
        <v>SCL.SCL1</v>
      </c>
      <c r="B111" s="1" t="s">
        <v>169</v>
      </c>
      <c r="C111" s="1" t="s">
        <v>170</v>
      </c>
      <c r="D111" s="1" t="s">
        <v>170</v>
      </c>
      <c r="E111" s="17">
        <v>4.3899999999999864</v>
      </c>
      <c r="F111" s="17">
        <v>0.78000000000000114</v>
      </c>
      <c r="G111" s="17">
        <v>4.0000000000000036E-2</v>
      </c>
      <c r="H111" s="17">
        <v>0.27000000000000313</v>
      </c>
      <c r="I111" s="17">
        <v>388.11999999999534</v>
      </c>
      <c r="J111" s="17">
        <v>1605.5599999999977</v>
      </c>
      <c r="K111" s="17">
        <v>976.69000000000233</v>
      </c>
      <c r="L111" s="17">
        <v>630.12000000002445</v>
      </c>
      <c r="M111" s="17">
        <v>531.27999999999884</v>
      </c>
      <c r="N111" s="17">
        <v>856.83999999999651</v>
      </c>
      <c r="O111" s="17">
        <v>535.41999999999825</v>
      </c>
      <c r="P111" s="17">
        <v>583.30999999999767</v>
      </c>
      <c r="Q111" s="20">
        <v>0.21999999999999886</v>
      </c>
      <c r="R111" s="20">
        <v>2.9999999999999361E-2</v>
      </c>
      <c r="S111" s="20">
        <v>0</v>
      </c>
      <c r="T111" s="20">
        <v>1.0000000000000009E-2</v>
      </c>
      <c r="U111" s="20">
        <v>19.400000000000091</v>
      </c>
      <c r="V111" s="20">
        <v>80.270000000000437</v>
      </c>
      <c r="W111" s="20">
        <v>48.840000000000146</v>
      </c>
      <c r="X111" s="20">
        <v>31.5</v>
      </c>
      <c r="Y111" s="20">
        <v>26.559999999999945</v>
      </c>
      <c r="Z111" s="20">
        <v>42.839999999999236</v>
      </c>
      <c r="AA111" s="20">
        <v>26.770000000000437</v>
      </c>
      <c r="AB111" s="20">
        <v>29.169999999999618</v>
      </c>
      <c r="AC111" s="17">
        <v>0.95999999999999375</v>
      </c>
      <c r="AD111" s="17">
        <v>0.17000000000000171</v>
      </c>
      <c r="AE111" s="17">
        <v>1.0000000000000009E-2</v>
      </c>
      <c r="AF111" s="17">
        <v>6.0000000000000497E-2</v>
      </c>
      <c r="AG111" s="17">
        <v>80.840000000000146</v>
      </c>
      <c r="AH111" s="17">
        <v>330.63000000000466</v>
      </c>
      <c r="AI111" s="17">
        <v>198.91999999999825</v>
      </c>
      <c r="AJ111" s="17">
        <v>126.86999999999898</v>
      </c>
      <c r="AK111" s="17">
        <v>105.72999999999956</v>
      </c>
      <c r="AL111" s="17">
        <v>168.57999999999811</v>
      </c>
      <c r="AM111" s="17">
        <v>104.09000000000015</v>
      </c>
      <c r="AN111" s="17">
        <v>112.07999999999993</v>
      </c>
      <c r="AO111" s="20">
        <f t="shared" si="23"/>
        <v>5.569999999999979</v>
      </c>
      <c r="AP111" s="20">
        <f t="shared" si="20"/>
        <v>0.9800000000000022</v>
      </c>
      <c r="AQ111" s="20">
        <f t="shared" si="20"/>
        <v>5.0000000000000044E-2</v>
      </c>
      <c r="AR111" s="20">
        <f t="shared" si="20"/>
        <v>0.34000000000000363</v>
      </c>
      <c r="AS111" s="20">
        <f t="shared" si="20"/>
        <v>488.35999999999558</v>
      </c>
      <c r="AT111" s="20">
        <f t="shared" si="20"/>
        <v>2016.4600000000028</v>
      </c>
      <c r="AU111" s="20">
        <f t="shared" si="20"/>
        <v>1224.4500000000007</v>
      </c>
      <c r="AV111" s="20">
        <f t="shared" si="20"/>
        <v>788.49000000002343</v>
      </c>
      <c r="AW111" s="20">
        <f t="shared" si="20"/>
        <v>663.56999999999834</v>
      </c>
      <c r="AX111" s="20">
        <f t="shared" si="20"/>
        <v>1068.2599999999939</v>
      </c>
      <c r="AY111" s="20">
        <f t="shared" si="20"/>
        <v>666.27999999999884</v>
      </c>
      <c r="AZ111" s="20">
        <f t="shared" si="20"/>
        <v>724.55999999999722</v>
      </c>
      <c r="BA111" s="17">
        <v>7.0000000000000007E-2</v>
      </c>
      <c r="BB111" s="17">
        <v>0.01</v>
      </c>
      <c r="BC111" s="17">
        <v>0</v>
      </c>
      <c r="BD111" s="17">
        <v>0</v>
      </c>
      <c r="BE111" s="17">
        <v>6.44</v>
      </c>
      <c r="BF111" s="17">
        <v>26.66</v>
      </c>
      <c r="BG111" s="17">
        <v>16.22</v>
      </c>
      <c r="BH111" s="17">
        <v>10.46</v>
      </c>
      <c r="BI111" s="17">
        <v>8.82</v>
      </c>
      <c r="BJ111" s="17">
        <v>14.23</v>
      </c>
      <c r="BK111" s="17">
        <v>8.89</v>
      </c>
      <c r="BL111" s="17">
        <v>9.68</v>
      </c>
      <c r="BM111" s="20">
        <f t="shared" si="24"/>
        <v>5.6399999999999793</v>
      </c>
      <c r="BN111" s="20">
        <f t="shared" si="21"/>
        <v>0.99000000000000221</v>
      </c>
      <c r="BO111" s="20">
        <f t="shared" si="21"/>
        <v>5.0000000000000044E-2</v>
      </c>
      <c r="BP111" s="20">
        <f t="shared" si="21"/>
        <v>0.34000000000000363</v>
      </c>
      <c r="BQ111" s="20">
        <f t="shared" si="21"/>
        <v>494.79999999999558</v>
      </c>
      <c r="BR111" s="20">
        <f t="shared" si="21"/>
        <v>2043.1200000000028</v>
      </c>
      <c r="BS111" s="20">
        <f t="shared" si="21"/>
        <v>1240.6700000000008</v>
      </c>
      <c r="BT111" s="20">
        <f t="shared" si="21"/>
        <v>798.95000000002346</v>
      </c>
      <c r="BU111" s="20">
        <f t="shared" si="21"/>
        <v>672.38999999999839</v>
      </c>
      <c r="BV111" s="20">
        <f t="shared" si="21"/>
        <v>1082.4899999999939</v>
      </c>
      <c r="BW111" s="20">
        <f t="shared" si="21"/>
        <v>675.16999999999882</v>
      </c>
      <c r="BX111" s="20">
        <f t="shared" si="21"/>
        <v>734.23999999999717</v>
      </c>
      <c r="BY111" s="17">
        <f t="shared" si="16"/>
        <v>6112.8200000000106</v>
      </c>
      <c r="BZ111" s="17">
        <f t="shared" si="17"/>
        <v>305.6099999999999</v>
      </c>
      <c r="CA111" s="17">
        <f t="shared" si="18"/>
        <v>1330.42</v>
      </c>
      <c r="CB111" s="17">
        <f t="shared" si="19"/>
        <v>7748.8500000000113</v>
      </c>
    </row>
    <row r="112" spans="1:80" x14ac:dyDescent="0.25">
      <c r="A112" t="str">
        <f t="shared" si="22"/>
        <v>SCR.SCR1</v>
      </c>
      <c r="B112" s="1" t="s">
        <v>171</v>
      </c>
      <c r="C112" s="1" t="s">
        <v>172</v>
      </c>
      <c r="D112" s="1" t="s">
        <v>172</v>
      </c>
      <c r="E112" s="17">
        <v>3266.4799999999814</v>
      </c>
      <c r="F112" s="17">
        <v>1447.1300000000047</v>
      </c>
      <c r="G112" s="17">
        <v>5331.7099999999627</v>
      </c>
      <c r="H112" s="17">
        <v>6710.7799999997951</v>
      </c>
      <c r="I112" s="17">
        <v>5787.3799999998882</v>
      </c>
      <c r="J112" s="17">
        <v>5403.9199999999255</v>
      </c>
      <c r="K112" s="17">
        <v>2979.0400000000373</v>
      </c>
      <c r="L112" s="17">
        <v>4407.3500000000931</v>
      </c>
      <c r="M112" s="17">
        <v>6200.5400000000373</v>
      </c>
      <c r="N112" s="17">
        <v>3315.7299999999814</v>
      </c>
      <c r="O112" s="17">
        <v>1690.9199999999837</v>
      </c>
      <c r="P112" s="17">
        <v>3101.5199999999022</v>
      </c>
      <c r="Q112" s="20">
        <v>163.31999999999971</v>
      </c>
      <c r="R112" s="20">
        <v>72.350000000000364</v>
      </c>
      <c r="S112" s="20">
        <v>266.57999999999993</v>
      </c>
      <c r="T112" s="20">
        <v>335.54000000000087</v>
      </c>
      <c r="U112" s="20">
        <v>289.36999999999898</v>
      </c>
      <c r="V112" s="20">
        <v>270.20000000000073</v>
      </c>
      <c r="W112" s="20">
        <v>148.95000000000073</v>
      </c>
      <c r="X112" s="20">
        <v>220.35999999999876</v>
      </c>
      <c r="Y112" s="20">
        <v>310.02999999999884</v>
      </c>
      <c r="Z112" s="20">
        <v>165.78999999999996</v>
      </c>
      <c r="AA112" s="20">
        <v>84.540000000000418</v>
      </c>
      <c r="AB112" s="20">
        <v>155.07999999999993</v>
      </c>
      <c r="AC112" s="17">
        <v>709.83000000000175</v>
      </c>
      <c r="AD112" s="17">
        <v>311.10000000000218</v>
      </c>
      <c r="AE112" s="17">
        <v>1134.9099999999962</v>
      </c>
      <c r="AF112" s="17">
        <v>1412.7900000000081</v>
      </c>
      <c r="AG112" s="17">
        <v>1205.3100000000049</v>
      </c>
      <c r="AH112" s="17">
        <v>1112.8300000000017</v>
      </c>
      <c r="AI112" s="17">
        <v>606.73999999999796</v>
      </c>
      <c r="AJ112" s="17">
        <v>887.34999999999854</v>
      </c>
      <c r="AK112" s="17">
        <v>1233.9099999999889</v>
      </c>
      <c r="AL112" s="17">
        <v>652.33000000000175</v>
      </c>
      <c r="AM112" s="17">
        <v>328.72000000000116</v>
      </c>
      <c r="AN112" s="17">
        <v>595.93000000000211</v>
      </c>
      <c r="AO112" s="20">
        <f t="shared" si="23"/>
        <v>4139.6299999999828</v>
      </c>
      <c r="AP112" s="20">
        <f t="shared" si="20"/>
        <v>1830.5800000000072</v>
      </c>
      <c r="AQ112" s="20">
        <f t="shared" si="20"/>
        <v>6733.1999999999589</v>
      </c>
      <c r="AR112" s="20">
        <f t="shared" si="20"/>
        <v>8459.1099999998041</v>
      </c>
      <c r="AS112" s="20">
        <f t="shared" si="20"/>
        <v>7282.0599999998922</v>
      </c>
      <c r="AT112" s="20">
        <f t="shared" si="20"/>
        <v>6786.949999999928</v>
      </c>
      <c r="AU112" s="20">
        <f t="shared" si="20"/>
        <v>3734.7300000000359</v>
      </c>
      <c r="AV112" s="20">
        <f t="shared" si="20"/>
        <v>5515.0600000000904</v>
      </c>
      <c r="AW112" s="20">
        <f t="shared" si="20"/>
        <v>7744.480000000025</v>
      </c>
      <c r="AX112" s="20">
        <f t="shared" si="20"/>
        <v>4133.8499999999831</v>
      </c>
      <c r="AY112" s="20">
        <f t="shared" si="20"/>
        <v>2104.1799999999853</v>
      </c>
      <c r="AZ112" s="20">
        <f t="shared" si="20"/>
        <v>3852.5299999999042</v>
      </c>
      <c r="BA112" s="17">
        <v>54.23</v>
      </c>
      <c r="BB112" s="17">
        <v>24.03</v>
      </c>
      <c r="BC112" s="17">
        <v>88.52</v>
      </c>
      <c r="BD112" s="17">
        <v>111.42</v>
      </c>
      <c r="BE112" s="17">
        <v>96.09</v>
      </c>
      <c r="BF112" s="17">
        <v>89.72</v>
      </c>
      <c r="BG112" s="17">
        <v>49.46</v>
      </c>
      <c r="BH112" s="17">
        <v>73.17</v>
      </c>
      <c r="BI112" s="17">
        <v>102.95</v>
      </c>
      <c r="BJ112" s="17">
        <v>55.05</v>
      </c>
      <c r="BK112" s="17">
        <v>28.07</v>
      </c>
      <c r="BL112" s="17">
        <v>51.49</v>
      </c>
      <c r="BM112" s="20">
        <f t="shared" si="24"/>
        <v>4193.8599999999824</v>
      </c>
      <c r="BN112" s="20">
        <f t="shared" si="21"/>
        <v>1854.6100000000072</v>
      </c>
      <c r="BO112" s="20">
        <f t="shared" si="21"/>
        <v>6821.7199999999593</v>
      </c>
      <c r="BP112" s="20">
        <f t="shared" si="21"/>
        <v>8570.5299999998042</v>
      </c>
      <c r="BQ112" s="20">
        <f t="shared" si="21"/>
        <v>7378.1499999998923</v>
      </c>
      <c r="BR112" s="20">
        <f t="shared" si="21"/>
        <v>6876.6699999999282</v>
      </c>
      <c r="BS112" s="20">
        <f t="shared" si="21"/>
        <v>3784.190000000036</v>
      </c>
      <c r="BT112" s="20">
        <f t="shared" si="21"/>
        <v>5588.2300000000905</v>
      </c>
      <c r="BU112" s="20">
        <f t="shared" si="21"/>
        <v>7847.4300000000248</v>
      </c>
      <c r="BV112" s="20">
        <f t="shared" si="21"/>
        <v>4188.8999999999833</v>
      </c>
      <c r="BW112" s="20">
        <f t="shared" si="21"/>
        <v>2132.2499999999854</v>
      </c>
      <c r="BX112" s="20">
        <f t="shared" si="21"/>
        <v>3904.019999999904</v>
      </c>
      <c r="BY112" s="17">
        <f t="shared" si="16"/>
        <v>49642.499999999593</v>
      </c>
      <c r="BZ112" s="17">
        <f t="shared" si="17"/>
        <v>2482.1099999999992</v>
      </c>
      <c r="CA112" s="17">
        <f t="shared" si="18"/>
        <v>11015.950000000004</v>
      </c>
      <c r="CB112" s="17">
        <f t="shared" si="19"/>
        <v>63140.55999999959</v>
      </c>
    </row>
    <row r="113" spans="1:80" x14ac:dyDescent="0.25">
      <c r="A113" t="str">
        <f t="shared" si="22"/>
        <v>SEPI.SCR2</v>
      </c>
      <c r="B113" s="1" t="s">
        <v>173</v>
      </c>
      <c r="C113" s="1" t="s">
        <v>174</v>
      </c>
      <c r="D113" s="1" t="s">
        <v>174</v>
      </c>
      <c r="E113" s="17">
        <v>314.18000000000029</v>
      </c>
      <c r="F113" s="17">
        <v>233.16999999999916</v>
      </c>
      <c r="G113" s="17">
        <v>350.11000000000058</v>
      </c>
      <c r="H113" s="17">
        <v>926.36000000000058</v>
      </c>
      <c r="I113" s="17">
        <v>700.86000000000058</v>
      </c>
      <c r="J113" s="17">
        <v>249.83999999999924</v>
      </c>
      <c r="K113" s="17">
        <v>83.769999999999982</v>
      </c>
      <c r="L113" s="17">
        <v>220.38999999999942</v>
      </c>
      <c r="M113" s="17">
        <v>252.85999999999967</v>
      </c>
      <c r="N113" s="17">
        <v>222.0600000000004</v>
      </c>
      <c r="O113" s="17">
        <v>164.23999999999978</v>
      </c>
      <c r="P113" s="17">
        <v>259.63000000000011</v>
      </c>
      <c r="Q113" s="20">
        <v>15.709999999999997</v>
      </c>
      <c r="R113" s="20">
        <v>11.660000000000004</v>
      </c>
      <c r="S113" s="20">
        <v>17.509999999999998</v>
      </c>
      <c r="T113" s="20">
        <v>46.32</v>
      </c>
      <c r="U113" s="20">
        <v>35.04</v>
      </c>
      <c r="V113" s="20">
        <v>12.489999999999998</v>
      </c>
      <c r="W113" s="20">
        <v>4.1900000000000004</v>
      </c>
      <c r="X113" s="20">
        <v>11.02</v>
      </c>
      <c r="Y113" s="20">
        <v>12.649999999999999</v>
      </c>
      <c r="Z113" s="20">
        <v>11.100000000000009</v>
      </c>
      <c r="AA113" s="20">
        <v>8.2099999999999937</v>
      </c>
      <c r="AB113" s="20">
        <v>12.989999999999981</v>
      </c>
      <c r="AC113" s="17">
        <v>68.28</v>
      </c>
      <c r="AD113" s="17">
        <v>50.120000000000019</v>
      </c>
      <c r="AE113" s="17">
        <v>74.53</v>
      </c>
      <c r="AF113" s="17">
        <v>195.01999999999998</v>
      </c>
      <c r="AG113" s="17">
        <v>145.97</v>
      </c>
      <c r="AH113" s="17">
        <v>51.449999999999996</v>
      </c>
      <c r="AI113" s="17">
        <v>17.059999999999999</v>
      </c>
      <c r="AJ113" s="17">
        <v>44.370000000000005</v>
      </c>
      <c r="AK113" s="17">
        <v>50.319999999999993</v>
      </c>
      <c r="AL113" s="17">
        <v>43.69</v>
      </c>
      <c r="AM113" s="17">
        <v>31.930000000000007</v>
      </c>
      <c r="AN113" s="17">
        <v>49.889999999999986</v>
      </c>
      <c r="AO113" s="20">
        <f t="shared" si="23"/>
        <v>398.1700000000003</v>
      </c>
      <c r="AP113" s="20">
        <f t="shared" si="20"/>
        <v>294.94999999999919</v>
      </c>
      <c r="AQ113" s="20">
        <f t="shared" si="20"/>
        <v>442.15000000000055</v>
      </c>
      <c r="AR113" s="20">
        <f t="shared" si="20"/>
        <v>1167.7000000000007</v>
      </c>
      <c r="AS113" s="20">
        <f t="shared" si="20"/>
        <v>881.87000000000057</v>
      </c>
      <c r="AT113" s="20">
        <f t="shared" si="20"/>
        <v>313.77999999999923</v>
      </c>
      <c r="AU113" s="20">
        <f t="shared" si="20"/>
        <v>105.01999999999998</v>
      </c>
      <c r="AV113" s="20">
        <f t="shared" si="20"/>
        <v>275.7799999999994</v>
      </c>
      <c r="AW113" s="20">
        <f t="shared" si="20"/>
        <v>315.82999999999964</v>
      </c>
      <c r="AX113" s="20">
        <f t="shared" ref="AP113:AZ137" si="25">N113+Z113+AL113</f>
        <v>276.85000000000042</v>
      </c>
      <c r="AY113" s="20">
        <f t="shared" si="25"/>
        <v>204.37999999999977</v>
      </c>
      <c r="AZ113" s="20">
        <f t="shared" si="25"/>
        <v>322.5100000000001</v>
      </c>
      <c r="BA113" s="17">
        <v>5.22</v>
      </c>
      <c r="BB113" s="17">
        <v>3.87</v>
      </c>
      <c r="BC113" s="17">
        <v>5.81</v>
      </c>
      <c r="BD113" s="17">
        <v>15.38</v>
      </c>
      <c r="BE113" s="17">
        <v>11.64</v>
      </c>
      <c r="BF113" s="17">
        <v>4.1500000000000004</v>
      </c>
      <c r="BG113" s="17">
        <v>1.39</v>
      </c>
      <c r="BH113" s="17">
        <v>3.66</v>
      </c>
      <c r="BI113" s="17">
        <v>4.2</v>
      </c>
      <c r="BJ113" s="17">
        <v>3.69</v>
      </c>
      <c r="BK113" s="17">
        <v>2.73</v>
      </c>
      <c r="BL113" s="17">
        <v>4.3099999999999996</v>
      </c>
      <c r="BM113" s="20">
        <f t="shared" si="24"/>
        <v>403.39000000000033</v>
      </c>
      <c r="BN113" s="20">
        <f t="shared" si="21"/>
        <v>298.8199999999992</v>
      </c>
      <c r="BO113" s="20">
        <f t="shared" si="21"/>
        <v>447.96000000000055</v>
      </c>
      <c r="BP113" s="20">
        <f t="shared" si="21"/>
        <v>1183.0800000000008</v>
      </c>
      <c r="BQ113" s="20">
        <f t="shared" si="21"/>
        <v>893.51000000000056</v>
      </c>
      <c r="BR113" s="20">
        <f t="shared" si="21"/>
        <v>317.92999999999921</v>
      </c>
      <c r="BS113" s="20">
        <f t="shared" si="21"/>
        <v>106.40999999999998</v>
      </c>
      <c r="BT113" s="20">
        <f t="shared" si="21"/>
        <v>279.43999999999943</v>
      </c>
      <c r="BU113" s="20">
        <f t="shared" si="21"/>
        <v>320.02999999999963</v>
      </c>
      <c r="BV113" s="20">
        <f t="shared" ref="BN113:BX137" si="26">AX113+BJ113</f>
        <v>280.54000000000042</v>
      </c>
      <c r="BW113" s="20">
        <f t="shared" si="26"/>
        <v>207.10999999999976</v>
      </c>
      <c r="BX113" s="20">
        <f t="shared" si="26"/>
        <v>326.82000000000011</v>
      </c>
      <c r="BY113" s="17">
        <f t="shared" si="16"/>
        <v>3977.47</v>
      </c>
      <c r="BZ113" s="17">
        <f t="shared" si="17"/>
        <v>198.88999999999996</v>
      </c>
      <c r="CA113" s="17">
        <f t="shared" si="18"/>
        <v>888.68</v>
      </c>
      <c r="CB113" s="17">
        <f t="shared" si="19"/>
        <v>5065.04</v>
      </c>
    </row>
    <row r="114" spans="1:80" x14ac:dyDescent="0.25">
      <c r="A114" t="str">
        <f t="shared" si="22"/>
        <v>SEPI.SCR3</v>
      </c>
      <c r="B114" s="1" t="s">
        <v>173</v>
      </c>
      <c r="C114" s="1" t="s">
        <v>175</v>
      </c>
      <c r="D114" s="1" t="s">
        <v>175</v>
      </c>
      <c r="E114" s="17">
        <v>451.64000000000033</v>
      </c>
      <c r="F114" s="17">
        <v>297.12000000000012</v>
      </c>
      <c r="G114" s="17">
        <v>498.82999999999993</v>
      </c>
      <c r="H114" s="17">
        <v>1069.6599999999999</v>
      </c>
      <c r="I114" s="17">
        <v>815.46999999999935</v>
      </c>
      <c r="J114" s="17">
        <v>284.87000000000035</v>
      </c>
      <c r="K114" s="17">
        <v>142.42999999999984</v>
      </c>
      <c r="L114" s="17">
        <v>266.1899999999996</v>
      </c>
      <c r="M114" s="17">
        <v>389.77000000000044</v>
      </c>
      <c r="N114" s="17">
        <v>434.22999999999956</v>
      </c>
      <c r="O114" s="17">
        <v>211.26999999999998</v>
      </c>
      <c r="P114" s="17">
        <v>360.38000000000011</v>
      </c>
      <c r="Q114" s="20">
        <v>22.58</v>
      </c>
      <c r="R114" s="20">
        <v>14.850000000000009</v>
      </c>
      <c r="S114" s="20">
        <v>24.939999999999998</v>
      </c>
      <c r="T114" s="20">
        <v>53.490000000000009</v>
      </c>
      <c r="U114" s="20">
        <v>40.779999999999973</v>
      </c>
      <c r="V114" s="20">
        <v>14.25</v>
      </c>
      <c r="W114" s="20">
        <v>7.1200000000000045</v>
      </c>
      <c r="X114" s="20">
        <v>13.309999999999988</v>
      </c>
      <c r="Y114" s="20">
        <v>19.489999999999981</v>
      </c>
      <c r="Z114" s="20">
        <v>21.71</v>
      </c>
      <c r="AA114" s="20">
        <v>10.57</v>
      </c>
      <c r="AB114" s="20">
        <v>18.019999999999996</v>
      </c>
      <c r="AC114" s="17">
        <v>98.139999999999986</v>
      </c>
      <c r="AD114" s="17">
        <v>63.879999999999995</v>
      </c>
      <c r="AE114" s="17">
        <v>106.18</v>
      </c>
      <c r="AF114" s="17">
        <v>225.19000000000005</v>
      </c>
      <c r="AG114" s="17">
        <v>169.82999999999993</v>
      </c>
      <c r="AH114" s="17">
        <v>58.659999999999968</v>
      </c>
      <c r="AI114" s="17">
        <v>29</v>
      </c>
      <c r="AJ114" s="17">
        <v>53.590000000000032</v>
      </c>
      <c r="AK114" s="17">
        <v>77.560000000000059</v>
      </c>
      <c r="AL114" s="17">
        <v>85.429999999999993</v>
      </c>
      <c r="AM114" s="17">
        <v>41.069999999999993</v>
      </c>
      <c r="AN114" s="17">
        <v>69.25</v>
      </c>
      <c r="AO114" s="20">
        <f t="shared" si="23"/>
        <v>572.36000000000035</v>
      </c>
      <c r="AP114" s="20">
        <f t="shared" si="25"/>
        <v>375.85000000000014</v>
      </c>
      <c r="AQ114" s="20">
        <f t="shared" si="25"/>
        <v>629.95000000000005</v>
      </c>
      <c r="AR114" s="20">
        <f t="shared" si="25"/>
        <v>1348.34</v>
      </c>
      <c r="AS114" s="20">
        <f t="shared" si="25"/>
        <v>1026.0799999999992</v>
      </c>
      <c r="AT114" s="20">
        <f t="shared" si="25"/>
        <v>357.78000000000031</v>
      </c>
      <c r="AU114" s="20">
        <f t="shared" si="25"/>
        <v>178.54999999999984</v>
      </c>
      <c r="AV114" s="20">
        <f t="shared" si="25"/>
        <v>333.08999999999963</v>
      </c>
      <c r="AW114" s="20">
        <f t="shared" si="25"/>
        <v>486.8200000000005</v>
      </c>
      <c r="AX114" s="20">
        <f t="shared" si="25"/>
        <v>541.36999999999955</v>
      </c>
      <c r="AY114" s="20">
        <f t="shared" si="25"/>
        <v>262.90999999999997</v>
      </c>
      <c r="AZ114" s="20">
        <f t="shared" si="25"/>
        <v>447.65000000000009</v>
      </c>
      <c r="BA114" s="17">
        <v>7.5</v>
      </c>
      <c r="BB114" s="17">
        <v>4.93</v>
      </c>
      <c r="BC114" s="17">
        <v>8.2799999999999994</v>
      </c>
      <c r="BD114" s="17">
        <v>17.760000000000002</v>
      </c>
      <c r="BE114" s="17">
        <v>13.54</v>
      </c>
      <c r="BF114" s="17">
        <v>4.7300000000000004</v>
      </c>
      <c r="BG114" s="17">
        <v>2.36</v>
      </c>
      <c r="BH114" s="17">
        <v>4.42</v>
      </c>
      <c r="BI114" s="17">
        <v>6.47</v>
      </c>
      <c r="BJ114" s="17">
        <v>7.21</v>
      </c>
      <c r="BK114" s="17">
        <v>3.51</v>
      </c>
      <c r="BL114" s="17">
        <v>5.98</v>
      </c>
      <c r="BM114" s="20">
        <f t="shared" si="24"/>
        <v>579.86000000000035</v>
      </c>
      <c r="BN114" s="20">
        <f t="shared" si="26"/>
        <v>380.78000000000014</v>
      </c>
      <c r="BO114" s="20">
        <f t="shared" si="26"/>
        <v>638.23</v>
      </c>
      <c r="BP114" s="20">
        <f t="shared" si="26"/>
        <v>1366.1</v>
      </c>
      <c r="BQ114" s="20">
        <f t="shared" si="26"/>
        <v>1039.6199999999992</v>
      </c>
      <c r="BR114" s="20">
        <f t="shared" si="26"/>
        <v>362.51000000000033</v>
      </c>
      <c r="BS114" s="20">
        <f t="shared" si="26"/>
        <v>180.90999999999985</v>
      </c>
      <c r="BT114" s="20">
        <f t="shared" si="26"/>
        <v>337.50999999999965</v>
      </c>
      <c r="BU114" s="20">
        <f t="shared" si="26"/>
        <v>493.29000000000053</v>
      </c>
      <c r="BV114" s="20">
        <f t="shared" si="26"/>
        <v>548.57999999999959</v>
      </c>
      <c r="BW114" s="20">
        <f t="shared" si="26"/>
        <v>266.41999999999996</v>
      </c>
      <c r="BX114" s="20">
        <f t="shared" si="26"/>
        <v>453.63000000000011</v>
      </c>
      <c r="BY114" s="17">
        <f t="shared" si="16"/>
        <v>5221.8599999999997</v>
      </c>
      <c r="BZ114" s="17">
        <f t="shared" si="17"/>
        <v>261.10999999999996</v>
      </c>
      <c r="CA114" s="17">
        <f t="shared" si="18"/>
        <v>1164.47</v>
      </c>
      <c r="CB114" s="17">
        <f t="shared" si="19"/>
        <v>6647.44</v>
      </c>
    </row>
    <row r="115" spans="1:80" x14ac:dyDescent="0.25">
      <c r="A115" t="str">
        <f t="shared" si="22"/>
        <v>SEPI.SCR4</v>
      </c>
      <c r="B115" s="1" t="s">
        <v>173</v>
      </c>
      <c r="C115" s="1" t="s">
        <v>177</v>
      </c>
      <c r="D115" s="1" t="s">
        <v>177</v>
      </c>
      <c r="E115" s="17">
        <v>2350.5599999999977</v>
      </c>
      <c r="F115" s="17">
        <v>1014.489999999998</v>
      </c>
      <c r="G115" s="17">
        <v>2594.0899999999983</v>
      </c>
      <c r="H115" s="17">
        <v>5857.119999999999</v>
      </c>
      <c r="I115" s="17">
        <v>4190.8699999999953</v>
      </c>
      <c r="J115" s="17">
        <v>2727.4499999999971</v>
      </c>
      <c r="K115" s="17">
        <v>1810.1300000000047</v>
      </c>
      <c r="L115" s="17">
        <v>1851.7699999999968</v>
      </c>
      <c r="M115" s="17">
        <v>3342.6499999999942</v>
      </c>
      <c r="N115" s="17">
        <v>3187.5299999999988</v>
      </c>
      <c r="O115" s="17">
        <v>1089.260000000002</v>
      </c>
      <c r="P115" s="17">
        <v>2640.8600000000006</v>
      </c>
      <c r="Q115" s="20">
        <v>117.52999999999997</v>
      </c>
      <c r="R115" s="20">
        <v>50.730000000000018</v>
      </c>
      <c r="S115" s="20">
        <v>129.70999999999992</v>
      </c>
      <c r="T115" s="20">
        <v>292.84999999999991</v>
      </c>
      <c r="U115" s="20">
        <v>209.54000000000008</v>
      </c>
      <c r="V115" s="20">
        <v>136.38</v>
      </c>
      <c r="W115" s="20">
        <v>90.509999999999991</v>
      </c>
      <c r="X115" s="20">
        <v>92.580000000000041</v>
      </c>
      <c r="Y115" s="20">
        <v>167.13</v>
      </c>
      <c r="Z115" s="20">
        <v>159.37999999999988</v>
      </c>
      <c r="AA115" s="20">
        <v>54.470000000000027</v>
      </c>
      <c r="AB115" s="20">
        <v>132.03999999999996</v>
      </c>
      <c r="AC115" s="17">
        <v>510.80000000000018</v>
      </c>
      <c r="AD115" s="17">
        <v>218.09000000000015</v>
      </c>
      <c r="AE115" s="17">
        <v>552.17999999999984</v>
      </c>
      <c r="AF115" s="17">
        <v>1233.08</v>
      </c>
      <c r="AG115" s="17">
        <v>872.81999999999971</v>
      </c>
      <c r="AH115" s="17">
        <v>561.65999999999985</v>
      </c>
      <c r="AI115" s="17">
        <v>368.67000000000007</v>
      </c>
      <c r="AJ115" s="17">
        <v>372.81999999999994</v>
      </c>
      <c r="AK115" s="17">
        <v>665.18000000000029</v>
      </c>
      <c r="AL115" s="17">
        <v>627.11000000000058</v>
      </c>
      <c r="AM115" s="17">
        <v>211.75</v>
      </c>
      <c r="AN115" s="17">
        <v>507.41999999999962</v>
      </c>
      <c r="AO115" s="20">
        <f t="shared" si="23"/>
        <v>2978.8899999999976</v>
      </c>
      <c r="AP115" s="20">
        <f t="shared" si="25"/>
        <v>1283.3099999999981</v>
      </c>
      <c r="AQ115" s="20">
        <f t="shared" si="25"/>
        <v>3275.9799999999982</v>
      </c>
      <c r="AR115" s="20">
        <f t="shared" si="25"/>
        <v>7383.0499999999993</v>
      </c>
      <c r="AS115" s="20">
        <f t="shared" si="25"/>
        <v>5273.229999999995</v>
      </c>
      <c r="AT115" s="20">
        <f t="shared" si="25"/>
        <v>3425.4899999999971</v>
      </c>
      <c r="AU115" s="20">
        <f t="shared" si="25"/>
        <v>2269.3100000000049</v>
      </c>
      <c r="AV115" s="20">
        <f t="shared" si="25"/>
        <v>2317.1699999999964</v>
      </c>
      <c r="AW115" s="20">
        <f t="shared" si="25"/>
        <v>4174.9599999999946</v>
      </c>
      <c r="AX115" s="20">
        <f t="shared" si="25"/>
        <v>3974.0199999999995</v>
      </c>
      <c r="AY115" s="20">
        <f t="shared" si="25"/>
        <v>1355.4800000000021</v>
      </c>
      <c r="AZ115" s="20">
        <f t="shared" si="25"/>
        <v>3280.32</v>
      </c>
      <c r="BA115" s="17">
        <v>39.03</v>
      </c>
      <c r="BB115" s="17">
        <v>16.84</v>
      </c>
      <c r="BC115" s="17">
        <v>43.07</v>
      </c>
      <c r="BD115" s="17">
        <v>97.24</v>
      </c>
      <c r="BE115" s="17">
        <v>69.58</v>
      </c>
      <c r="BF115" s="17">
        <v>45.28</v>
      </c>
      <c r="BG115" s="17">
        <v>30.05</v>
      </c>
      <c r="BH115" s="17">
        <v>30.74</v>
      </c>
      <c r="BI115" s="17">
        <v>55.5</v>
      </c>
      <c r="BJ115" s="17">
        <v>52.92</v>
      </c>
      <c r="BK115" s="17">
        <v>18.079999999999998</v>
      </c>
      <c r="BL115" s="17">
        <v>43.85</v>
      </c>
      <c r="BM115" s="20">
        <f t="shared" si="24"/>
        <v>3017.9199999999978</v>
      </c>
      <c r="BN115" s="20">
        <f t="shared" si="26"/>
        <v>1300.149999999998</v>
      </c>
      <c r="BO115" s="20">
        <f t="shared" si="26"/>
        <v>3319.0499999999984</v>
      </c>
      <c r="BP115" s="20">
        <f t="shared" si="26"/>
        <v>7480.2899999999991</v>
      </c>
      <c r="BQ115" s="20">
        <f t="shared" si="26"/>
        <v>5342.8099999999949</v>
      </c>
      <c r="BR115" s="20">
        <f t="shared" si="26"/>
        <v>3470.7699999999973</v>
      </c>
      <c r="BS115" s="20">
        <f t="shared" si="26"/>
        <v>2299.3600000000051</v>
      </c>
      <c r="BT115" s="20">
        <f t="shared" si="26"/>
        <v>2347.9099999999962</v>
      </c>
      <c r="BU115" s="20">
        <f t="shared" si="26"/>
        <v>4230.4599999999946</v>
      </c>
      <c r="BV115" s="20">
        <f t="shared" si="26"/>
        <v>4026.9399999999996</v>
      </c>
      <c r="BW115" s="20">
        <f t="shared" si="26"/>
        <v>1373.560000000002</v>
      </c>
      <c r="BX115" s="20">
        <f t="shared" si="26"/>
        <v>3324.17</v>
      </c>
      <c r="BY115" s="17">
        <f t="shared" si="16"/>
        <v>32656.779999999984</v>
      </c>
      <c r="BZ115" s="17">
        <f t="shared" si="17"/>
        <v>1632.85</v>
      </c>
      <c r="CA115" s="17">
        <f t="shared" si="18"/>
        <v>7243.7599999999993</v>
      </c>
      <c r="CB115" s="17">
        <f t="shared" si="19"/>
        <v>41533.389999999985</v>
      </c>
    </row>
    <row r="116" spans="1:80" x14ac:dyDescent="0.25">
      <c r="A116" t="str">
        <f t="shared" si="22"/>
        <v>SHEL.SCTG</v>
      </c>
      <c r="B116" s="1" t="s">
        <v>178</v>
      </c>
      <c r="C116" s="1" t="s">
        <v>179</v>
      </c>
      <c r="D116" s="1" t="s">
        <v>179</v>
      </c>
      <c r="E116" s="17">
        <v>-0.28000000000000114</v>
      </c>
      <c r="F116" s="17">
        <v>-0.60999999999999943</v>
      </c>
      <c r="G116" s="17">
        <v>-199.75</v>
      </c>
      <c r="H116" s="17">
        <v>-28.059999999999945</v>
      </c>
      <c r="I116" s="17">
        <v>-316.88999999999942</v>
      </c>
      <c r="J116" s="17">
        <v>-40.400000000000091</v>
      </c>
      <c r="K116" s="17">
        <v>-0.96000000000000796</v>
      </c>
      <c r="L116" s="17">
        <v>-12.069999999999936</v>
      </c>
      <c r="M116" s="17">
        <v>-415.84999999999854</v>
      </c>
      <c r="N116" s="17">
        <v>-650.69999999999709</v>
      </c>
      <c r="O116" s="17">
        <v>-8.9999999999999858E-2</v>
      </c>
      <c r="P116" s="17">
        <v>-0.73000000000000398</v>
      </c>
      <c r="Q116" s="20">
        <v>-2.0000000000000018E-2</v>
      </c>
      <c r="R116" s="20">
        <v>-3.0000000000000027E-2</v>
      </c>
      <c r="S116" s="20">
        <v>-9.9799999999999613</v>
      </c>
      <c r="T116" s="20">
        <v>-1.4000000000000057</v>
      </c>
      <c r="U116" s="20">
        <v>-15.850000000000023</v>
      </c>
      <c r="V116" s="20">
        <v>-2.0200000000000102</v>
      </c>
      <c r="W116" s="20">
        <v>-5.0000000000000044E-2</v>
      </c>
      <c r="X116" s="20">
        <v>-0.60999999999999943</v>
      </c>
      <c r="Y116" s="20">
        <v>-20.800000000000068</v>
      </c>
      <c r="Z116" s="20">
        <v>-32.539999999999964</v>
      </c>
      <c r="AA116" s="20">
        <v>0</v>
      </c>
      <c r="AB116" s="20">
        <v>-3.9999999999999813E-2</v>
      </c>
      <c r="AC116" s="17">
        <v>-6.0000000000000053E-2</v>
      </c>
      <c r="AD116" s="17">
        <v>-0.13999999999999968</v>
      </c>
      <c r="AE116" s="17">
        <v>-42.519999999999982</v>
      </c>
      <c r="AF116" s="17">
        <v>-5.910000000000025</v>
      </c>
      <c r="AG116" s="17">
        <v>-66</v>
      </c>
      <c r="AH116" s="17">
        <v>-8.32000000000005</v>
      </c>
      <c r="AI116" s="17">
        <v>-0.20000000000000018</v>
      </c>
      <c r="AJ116" s="17">
        <v>-2.4299999999999926</v>
      </c>
      <c r="AK116" s="17">
        <v>-82.75</v>
      </c>
      <c r="AL116" s="17">
        <v>-128.01999999999953</v>
      </c>
      <c r="AM116" s="17">
        <v>-2.0000000000000018E-2</v>
      </c>
      <c r="AN116" s="17">
        <v>-0.13999999999999968</v>
      </c>
      <c r="AO116" s="20">
        <f t="shared" si="23"/>
        <v>-0.36000000000000121</v>
      </c>
      <c r="AP116" s="20">
        <f t="shared" si="25"/>
        <v>-0.77999999999999914</v>
      </c>
      <c r="AQ116" s="20">
        <f t="shared" si="25"/>
        <v>-252.24999999999994</v>
      </c>
      <c r="AR116" s="20">
        <f t="shared" si="25"/>
        <v>-35.369999999999976</v>
      </c>
      <c r="AS116" s="20">
        <f t="shared" si="25"/>
        <v>-398.73999999999944</v>
      </c>
      <c r="AT116" s="20">
        <f t="shared" si="25"/>
        <v>-50.740000000000151</v>
      </c>
      <c r="AU116" s="20">
        <f t="shared" si="25"/>
        <v>-1.2100000000000082</v>
      </c>
      <c r="AV116" s="20">
        <f t="shared" si="25"/>
        <v>-15.109999999999928</v>
      </c>
      <c r="AW116" s="20">
        <f t="shared" si="25"/>
        <v>-519.39999999999861</v>
      </c>
      <c r="AX116" s="20">
        <f t="shared" si="25"/>
        <v>-811.25999999999658</v>
      </c>
      <c r="AY116" s="20">
        <f t="shared" si="25"/>
        <v>-0.10999999999999988</v>
      </c>
      <c r="AZ116" s="20">
        <f t="shared" si="25"/>
        <v>-0.91000000000000347</v>
      </c>
      <c r="BA116" s="17">
        <v>0</v>
      </c>
      <c r="BB116" s="17">
        <v>-0.01</v>
      </c>
      <c r="BC116" s="17">
        <v>-3.32</v>
      </c>
      <c r="BD116" s="17">
        <v>-0.47</v>
      </c>
      <c r="BE116" s="17">
        <v>-5.26</v>
      </c>
      <c r="BF116" s="17">
        <v>-0.67</v>
      </c>
      <c r="BG116" s="17">
        <v>-0.02</v>
      </c>
      <c r="BH116" s="17">
        <v>-0.2</v>
      </c>
      <c r="BI116" s="17">
        <v>-6.9</v>
      </c>
      <c r="BJ116" s="17">
        <v>-10.8</v>
      </c>
      <c r="BK116" s="17">
        <v>0</v>
      </c>
      <c r="BL116" s="17">
        <v>-0.01</v>
      </c>
      <c r="BM116" s="20">
        <f t="shared" si="24"/>
        <v>-0.36000000000000121</v>
      </c>
      <c r="BN116" s="20">
        <f t="shared" si="26"/>
        <v>-0.78999999999999915</v>
      </c>
      <c r="BO116" s="20">
        <f t="shared" si="26"/>
        <v>-255.56999999999994</v>
      </c>
      <c r="BP116" s="20">
        <f t="shared" si="26"/>
        <v>-35.839999999999975</v>
      </c>
      <c r="BQ116" s="20">
        <f t="shared" si="26"/>
        <v>-403.99999999999943</v>
      </c>
      <c r="BR116" s="20">
        <f t="shared" si="26"/>
        <v>-51.410000000000153</v>
      </c>
      <c r="BS116" s="20">
        <f t="shared" si="26"/>
        <v>-1.2300000000000082</v>
      </c>
      <c r="BT116" s="20">
        <f t="shared" si="26"/>
        <v>-15.309999999999928</v>
      </c>
      <c r="BU116" s="20">
        <f t="shared" si="26"/>
        <v>-526.29999999999859</v>
      </c>
      <c r="BV116" s="20">
        <f t="shared" si="26"/>
        <v>-822.05999999999653</v>
      </c>
      <c r="BW116" s="20">
        <f t="shared" si="26"/>
        <v>-0.10999999999999988</v>
      </c>
      <c r="BX116" s="20">
        <f t="shared" si="26"/>
        <v>-0.92000000000000348</v>
      </c>
      <c r="BY116" s="17">
        <f t="shared" si="16"/>
        <v>-1666.3899999999951</v>
      </c>
      <c r="BZ116" s="17">
        <f t="shared" si="17"/>
        <v>-83.340000000000046</v>
      </c>
      <c r="CA116" s="17">
        <f t="shared" si="18"/>
        <v>-364.1699999999995</v>
      </c>
      <c r="CB116" s="17">
        <f t="shared" si="19"/>
        <v>-2113.8999999999946</v>
      </c>
    </row>
    <row r="117" spans="1:80" x14ac:dyDescent="0.25">
      <c r="A117" t="str">
        <f t="shared" si="22"/>
        <v>TCN.SD1</v>
      </c>
      <c r="B117" s="1" t="s">
        <v>33</v>
      </c>
      <c r="C117" s="1" t="s">
        <v>180</v>
      </c>
      <c r="D117" s="1" t="s">
        <v>180</v>
      </c>
      <c r="E117" s="17">
        <v>0</v>
      </c>
      <c r="F117" s="17">
        <v>0</v>
      </c>
      <c r="G117" s="17">
        <v>0</v>
      </c>
      <c r="H117" s="17">
        <v>0</v>
      </c>
      <c r="I117" s="17">
        <v>0</v>
      </c>
      <c r="J117" s="17">
        <v>0</v>
      </c>
      <c r="K117" s="17">
        <v>-45.430000000000291</v>
      </c>
      <c r="L117" s="17">
        <v>-585.97000000000116</v>
      </c>
      <c r="M117" s="17">
        <v>-5203.9300000001676</v>
      </c>
      <c r="N117" s="17">
        <v>-2581.0700000000652</v>
      </c>
      <c r="O117" s="17">
        <v>-1281.359999999986</v>
      </c>
      <c r="P117" s="17">
        <v>-2487.0499999999302</v>
      </c>
      <c r="Q117" s="20">
        <v>0</v>
      </c>
      <c r="R117" s="20">
        <v>0</v>
      </c>
      <c r="S117" s="20">
        <v>0</v>
      </c>
      <c r="T117" s="20">
        <v>0</v>
      </c>
      <c r="U117" s="20">
        <v>0</v>
      </c>
      <c r="V117" s="20">
        <v>0</v>
      </c>
      <c r="W117" s="20">
        <v>-2.2700000000000387</v>
      </c>
      <c r="X117" s="20">
        <v>-29.299999999999727</v>
      </c>
      <c r="Y117" s="20">
        <v>-260.19000000000233</v>
      </c>
      <c r="Z117" s="20">
        <v>-129.05999999999767</v>
      </c>
      <c r="AA117" s="20">
        <v>-64.070000000001528</v>
      </c>
      <c r="AB117" s="20">
        <v>-124.34999999999854</v>
      </c>
      <c r="AC117" s="17">
        <v>0</v>
      </c>
      <c r="AD117" s="17">
        <v>0</v>
      </c>
      <c r="AE117" s="17">
        <v>0</v>
      </c>
      <c r="AF117" s="17">
        <v>0</v>
      </c>
      <c r="AG117" s="17">
        <v>0</v>
      </c>
      <c r="AH117" s="17">
        <v>0</v>
      </c>
      <c r="AI117" s="17">
        <v>-9.2599999999999909</v>
      </c>
      <c r="AJ117" s="17">
        <v>-117.96999999999935</v>
      </c>
      <c r="AK117" s="17">
        <v>-1035.5800000000017</v>
      </c>
      <c r="AL117" s="17">
        <v>-507.79000000000815</v>
      </c>
      <c r="AM117" s="17">
        <v>-249.09999999999854</v>
      </c>
      <c r="AN117" s="17">
        <v>-477.8700000000099</v>
      </c>
      <c r="AO117" s="20">
        <f t="shared" si="23"/>
        <v>0</v>
      </c>
      <c r="AP117" s="20">
        <f t="shared" si="25"/>
        <v>0</v>
      </c>
      <c r="AQ117" s="20">
        <f t="shared" si="25"/>
        <v>0</v>
      </c>
      <c r="AR117" s="20">
        <f t="shared" si="25"/>
        <v>0</v>
      </c>
      <c r="AS117" s="20">
        <f t="shared" si="25"/>
        <v>0</v>
      </c>
      <c r="AT117" s="20">
        <f t="shared" si="25"/>
        <v>0</v>
      </c>
      <c r="AU117" s="20">
        <f t="shared" si="25"/>
        <v>-56.960000000000321</v>
      </c>
      <c r="AV117" s="20">
        <f t="shared" si="25"/>
        <v>-733.24000000000024</v>
      </c>
      <c r="AW117" s="20">
        <f t="shared" si="25"/>
        <v>-6499.7000000001717</v>
      </c>
      <c r="AX117" s="20">
        <f t="shared" si="25"/>
        <v>-3217.920000000071</v>
      </c>
      <c r="AY117" s="20">
        <f t="shared" si="25"/>
        <v>-1594.5299999999861</v>
      </c>
      <c r="AZ117" s="20">
        <f t="shared" si="25"/>
        <v>-3089.2699999999386</v>
      </c>
      <c r="BA117" s="17">
        <v>0</v>
      </c>
      <c r="BB117" s="17">
        <v>0</v>
      </c>
      <c r="BC117" s="17">
        <v>0</v>
      </c>
      <c r="BD117" s="17">
        <v>0</v>
      </c>
      <c r="BE117" s="17">
        <v>0</v>
      </c>
      <c r="BF117" s="17">
        <v>0</v>
      </c>
      <c r="BG117" s="17">
        <v>-0.75</v>
      </c>
      <c r="BH117" s="17">
        <v>-9.73</v>
      </c>
      <c r="BI117" s="17">
        <v>-86.4</v>
      </c>
      <c r="BJ117" s="17">
        <v>-42.85</v>
      </c>
      <c r="BK117" s="17">
        <v>-21.27</v>
      </c>
      <c r="BL117" s="17">
        <v>-41.29</v>
      </c>
      <c r="BM117" s="20">
        <f t="shared" si="24"/>
        <v>0</v>
      </c>
      <c r="BN117" s="20">
        <f t="shared" si="26"/>
        <v>0</v>
      </c>
      <c r="BO117" s="20">
        <f t="shared" si="26"/>
        <v>0</v>
      </c>
      <c r="BP117" s="20">
        <f t="shared" si="26"/>
        <v>0</v>
      </c>
      <c r="BQ117" s="20">
        <f t="shared" si="26"/>
        <v>0</v>
      </c>
      <c r="BR117" s="20">
        <f t="shared" si="26"/>
        <v>0</v>
      </c>
      <c r="BS117" s="20">
        <f t="shared" si="26"/>
        <v>-57.710000000000321</v>
      </c>
      <c r="BT117" s="20">
        <f t="shared" si="26"/>
        <v>-742.97000000000025</v>
      </c>
      <c r="BU117" s="20">
        <f t="shared" si="26"/>
        <v>-6586.1000000001713</v>
      </c>
      <c r="BV117" s="20">
        <f t="shared" si="26"/>
        <v>-3260.7700000000709</v>
      </c>
      <c r="BW117" s="20">
        <f t="shared" si="26"/>
        <v>-1615.7999999999861</v>
      </c>
      <c r="BX117" s="20">
        <f t="shared" si="26"/>
        <v>-3130.5599999999386</v>
      </c>
      <c r="BY117" s="17">
        <f t="shared" si="16"/>
        <v>-12184.81000000015</v>
      </c>
      <c r="BZ117" s="17">
        <f t="shared" si="17"/>
        <v>-609.23999999999978</v>
      </c>
      <c r="CA117" s="17">
        <f t="shared" si="18"/>
        <v>-2599.8600000000179</v>
      </c>
      <c r="CB117" s="17">
        <f t="shared" si="19"/>
        <v>-15393.910000000167</v>
      </c>
    </row>
    <row r="118" spans="1:80" x14ac:dyDescent="0.25">
      <c r="A118" t="str">
        <f t="shared" ref="A118:A129" si="27">B118&amp;"."&amp;IF(D118="CES1/CES2",C118,IF(C118="CRE1/CRE2",C118,D118))</f>
        <v>TCN.SD2</v>
      </c>
      <c r="B118" s="1" t="s">
        <v>33</v>
      </c>
      <c r="C118" s="1" t="s">
        <v>181</v>
      </c>
      <c r="D118" s="1" t="s">
        <v>181</v>
      </c>
      <c r="E118" s="17">
        <v>0</v>
      </c>
      <c r="F118" s="17">
        <v>0</v>
      </c>
      <c r="G118" s="17">
        <v>0</v>
      </c>
      <c r="H118" s="17">
        <v>0</v>
      </c>
      <c r="I118" s="17">
        <v>0</v>
      </c>
      <c r="J118" s="17">
        <v>0</v>
      </c>
      <c r="K118" s="17">
        <v>0</v>
      </c>
      <c r="L118" s="17">
        <v>0</v>
      </c>
      <c r="M118" s="17">
        <v>-202.33999999999651</v>
      </c>
      <c r="N118" s="17">
        <v>-4142.4599999999627</v>
      </c>
      <c r="O118" s="17">
        <v>-1806.1900000000023</v>
      </c>
      <c r="P118" s="17">
        <v>-2381.3300000000163</v>
      </c>
      <c r="Q118" s="20">
        <v>0</v>
      </c>
      <c r="R118" s="20">
        <v>0</v>
      </c>
      <c r="S118" s="20">
        <v>0</v>
      </c>
      <c r="T118" s="20">
        <v>0</v>
      </c>
      <c r="U118" s="20">
        <v>0</v>
      </c>
      <c r="V118" s="20">
        <v>0</v>
      </c>
      <c r="W118" s="20">
        <v>0</v>
      </c>
      <c r="X118" s="20">
        <v>0</v>
      </c>
      <c r="Y118" s="20">
        <v>-10.119999999999891</v>
      </c>
      <c r="Z118" s="20">
        <v>-207.13000000000102</v>
      </c>
      <c r="AA118" s="20">
        <v>-90.31000000000131</v>
      </c>
      <c r="AB118" s="20">
        <v>-119.05999999999949</v>
      </c>
      <c r="AC118" s="17">
        <v>0</v>
      </c>
      <c r="AD118" s="17">
        <v>0</v>
      </c>
      <c r="AE118" s="17">
        <v>0</v>
      </c>
      <c r="AF118" s="17">
        <v>0</v>
      </c>
      <c r="AG118" s="17">
        <v>0</v>
      </c>
      <c r="AH118" s="17">
        <v>0</v>
      </c>
      <c r="AI118" s="17">
        <v>0</v>
      </c>
      <c r="AJ118" s="17">
        <v>0</v>
      </c>
      <c r="AK118" s="17">
        <v>-40.259999999999309</v>
      </c>
      <c r="AL118" s="17">
        <v>-814.98000000001048</v>
      </c>
      <c r="AM118" s="17">
        <v>-351.13000000000466</v>
      </c>
      <c r="AN118" s="17">
        <v>-457.55999999999767</v>
      </c>
      <c r="AO118" s="20">
        <f t="shared" ref="AO118:AO129" si="28">E118+Q118+AC118</f>
        <v>0</v>
      </c>
      <c r="AP118" s="20">
        <f t="shared" ref="AP118:AP129" si="29">F118+R118+AD118</f>
        <v>0</v>
      </c>
      <c r="AQ118" s="20">
        <f t="shared" ref="AQ118:AQ129" si="30">G118+S118+AE118</f>
        <v>0</v>
      </c>
      <c r="AR118" s="20">
        <f t="shared" ref="AR118:AR129" si="31">H118+T118+AF118</f>
        <v>0</v>
      </c>
      <c r="AS118" s="20">
        <f t="shared" ref="AS118:AS129" si="32">I118+U118+AG118</f>
        <v>0</v>
      </c>
      <c r="AT118" s="20">
        <f t="shared" ref="AT118:AT129" si="33">J118+V118+AH118</f>
        <v>0</v>
      </c>
      <c r="AU118" s="20">
        <f t="shared" ref="AU118:AU129" si="34">K118+W118+AI118</f>
        <v>0</v>
      </c>
      <c r="AV118" s="20">
        <f t="shared" ref="AV118:AV129" si="35">L118+X118+AJ118</f>
        <v>0</v>
      </c>
      <c r="AW118" s="20">
        <f t="shared" ref="AW118:AW129" si="36">M118+Y118+AK118</f>
        <v>-252.71999999999571</v>
      </c>
      <c r="AX118" s="20">
        <f t="shared" ref="AX118:AX129" si="37">N118+Z118+AL118</f>
        <v>-5164.5699999999742</v>
      </c>
      <c r="AY118" s="20">
        <f t="shared" ref="AY118:AY129" si="38">O118+AA118+AM118</f>
        <v>-2247.6300000000083</v>
      </c>
      <c r="AZ118" s="20">
        <f t="shared" ref="AZ118:AZ129" si="39">P118+AB118+AN118</f>
        <v>-2957.9500000000135</v>
      </c>
      <c r="BA118" s="17">
        <v>0</v>
      </c>
      <c r="BB118" s="17">
        <v>0</v>
      </c>
      <c r="BC118" s="17">
        <v>0</v>
      </c>
      <c r="BD118" s="17">
        <v>0</v>
      </c>
      <c r="BE118" s="17">
        <v>0</v>
      </c>
      <c r="BF118" s="17">
        <v>0</v>
      </c>
      <c r="BG118" s="17">
        <v>0</v>
      </c>
      <c r="BH118" s="17">
        <v>0</v>
      </c>
      <c r="BI118" s="17">
        <v>-3.36</v>
      </c>
      <c r="BJ118" s="17">
        <v>-68.78</v>
      </c>
      <c r="BK118" s="17">
        <v>-29.99</v>
      </c>
      <c r="BL118" s="17">
        <v>-39.54</v>
      </c>
      <c r="BM118" s="20">
        <f t="shared" ref="BM118:BM129" si="40">AO118+BA118</f>
        <v>0</v>
      </c>
      <c r="BN118" s="20">
        <f t="shared" ref="BN118:BN129" si="41">AP118+BB118</f>
        <v>0</v>
      </c>
      <c r="BO118" s="20">
        <f t="shared" ref="BO118:BO129" si="42">AQ118+BC118</f>
        <v>0</v>
      </c>
      <c r="BP118" s="20">
        <f t="shared" ref="BP118:BP129" si="43">AR118+BD118</f>
        <v>0</v>
      </c>
      <c r="BQ118" s="20">
        <f t="shared" ref="BQ118:BQ129" si="44">AS118+BE118</f>
        <v>0</v>
      </c>
      <c r="BR118" s="20">
        <f t="shared" ref="BR118:BR129" si="45">AT118+BF118</f>
        <v>0</v>
      </c>
      <c r="BS118" s="20">
        <f t="shared" ref="BS118:BS129" si="46">AU118+BG118</f>
        <v>0</v>
      </c>
      <c r="BT118" s="20">
        <f t="shared" ref="BT118:BT129" si="47">AV118+BH118</f>
        <v>0</v>
      </c>
      <c r="BU118" s="20">
        <f t="shared" ref="BU118:BU129" si="48">AW118+BI118</f>
        <v>-256.07999999999572</v>
      </c>
      <c r="BV118" s="20">
        <f t="shared" ref="BV118:BV129" si="49">AX118+BJ118</f>
        <v>-5233.349999999974</v>
      </c>
      <c r="BW118" s="20">
        <f t="shared" ref="BW118:BW129" si="50">AY118+BK118</f>
        <v>-2277.6200000000081</v>
      </c>
      <c r="BX118" s="20">
        <f t="shared" ref="BX118:BX129" si="51">AZ118+BL118</f>
        <v>-2997.4900000000134</v>
      </c>
      <c r="BY118" s="17">
        <f t="shared" ref="BY118:BY129" si="52">SUM(E118:P118)</f>
        <v>-8532.3199999999779</v>
      </c>
      <c r="BZ118" s="17">
        <f t="shared" ref="BZ118:BZ129" si="53">SUM(Q118:AB118)</f>
        <v>-426.62000000000171</v>
      </c>
      <c r="CA118" s="17">
        <f t="shared" ref="CA118:CA129" si="54">SUM(AC118:AN118,BA118:BL118)</f>
        <v>-1805.600000000012</v>
      </c>
      <c r="CB118" s="17">
        <f t="shared" ref="CB118:CB129" si="55">SUM(BM118:BX118)</f>
        <v>-10764.53999999999</v>
      </c>
    </row>
    <row r="119" spans="1:80" x14ac:dyDescent="0.25">
      <c r="A119" t="str">
        <f t="shared" si="27"/>
        <v>ASTC.SD3</v>
      </c>
      <c r="B119" s="1" t="s">
        <v>182</v>
      </c>
      <c r="C119" s="1" t="s">
        <v>183</v>
      </c>
      <c r="D119" s="1" t="s">
        <v>183</v>
      </c>
      <c r="E119" s="17">
        <v>-5172.2199999999721</v>
      </c>
      <c r="F119" s="17">
        <v>-2361.6199999999953</v>
      </c>
      <c r="G119" s="17">
        <v>-6409.9200000000419</v>
      </c>
      <c r="H119" s="17">
        <v>-11082.15000000014</v>
      </c>
      <c r="I119" s="17">
        <v>-12072.810000000056</v>
      </c>
      <c r="J119" s="17">
        <v>-9643.9399999999441</v>
      </c>
      <c r="K119" s="17">
        <v>-5571.9900000001071</v>
      </c>
      <c r="L119" s="17">
        <v>-8707.4399999999441</v>
      </c>
      <c r="M119" s="17">
        <v>-10370.929999999935</v>
      </c>
      <c r="N119" s="17">
        <v>-6307.2800000000279</v>
      </c>
      <c r="O119" s="17">
        <v>-2879.4199999999837</v>
      </c>
      <c r="P119" s="17">
        <v>-4911.390000000014</v>
      </c>
      <c r="Q119" s="20">
        <v>-258.6200000000008</v>
      </c>
      <c r="R119" s="20">
        <v>-118.09000000000015</v>
      </c>
      <c r="S119" s="20">
        <v>-320.5</v>
      </c>
      <c r="T119" s="20">
        <v>-554.10000000000218</v>
      </c>
      <c r="U119" s="20">
        <v>-603.64999999999782</v>
      </c>
      <c r="V119" s="20">
        <v>-482.19999999999891</v>
      </c>
      <c r="W119" s="20">
        <v>-278.59999999999945</v>
      </c>
      <c r="X119" s="20">
        <v>-435.3700000000008</v>
      </c>
      <c r="Y119" s="20">
        <v>-518.55000000000109</v>
      </c>
      <c r="Z119" s="20">
        <v>-315.36000000000058</v>
      </c>
      <c r="AA119" s="20">
        <v>-143.97000000000025</v>
      </c>
      <c r="AB119" s="20">
        <v>-245.56999999999971</v>
      </c>
      <c r="AC119" s="17">
        <v>-1123.9700000000012</v>
      </c>
      <c r="AD119" s="17">
        <v>-507.68000000000029</v>
      </c>
      <c r="AE119" s="17">
        <v>-1364.4300000000003</v>
      </c>
      <c r="AF119" s="17">
        <v>-2333.0899999999965</v>
      </c>
      <c r="AG119" s="17">
        <v>-2514.3600000000006</v>
      </c>
      <c r="AH119" s="17">
        <v>-1985.9799999999959</v>
      </c>
      <c r="AI119" s="17">
        <v>-1134.8400000000038</v>
      </c>
      <c r="AJ119" s="17">
        <v>-1753.1100000000006</v>
      </c>
      <c r="AK119" s="17">
        <v>-2063.8099999999977</v>
      </c>
      <c r="AL119" s="17">
        <v>-1240.8899999999994</v>
      </c>
      <c r="AM119" s="17">
        <v>-559.77000000000044</v>
      </c>
      <c r="AN119" s="17">
        <v>-943.69000000000233</v>
      </c>
      <c r="AO119" s="20">
        <f t="shared" si="28"/>
        <v>-6554.809999999974</v>
      </c>
      <c r="AP119" s="20">
        <f t="shared" si="29"/>
        <v>-2987.3899999999958</v>
      </c>
      <c r="AQ119" s="20">
        <f t="shared" si="30"/>
        <v>-8094.8500000000422</v>
      </c>
      <c r="AR119" s="20">
        <f t="shared" si="31"/>
        <v>-13969.340000000138</v>
      </c>
      <c r="AS119" s="20">
        <f t="shared" si="32"/>
        <v>-15190.820000000054</v>
      </c>
      <c r="AT119" s="20">
        <f t="shared" si="33"/>
        <v>-12112.119999999939</v>
      </c>
      <c r="AU119" s="20">
        <f t="shared" si="34"/>
        <v>-6985.4300000001103</v>
      </c>
      <c r="AV119" s="20">
        <f t="shared" si="35"/>
        <v>-10895.919999999946</v>
      </c>
      <c r="AW119" s="20">
        <f t="shared" si="36"/>
        <v>-12953.289999999934</v>
      </c>
      <c r="AX119" s="20">
        <f t="shared" si="37"/>
        <v>-7863.5300000000279</v>
      </c>
      <c r="AY119" s="20">
        <f t="shared" si="38"/>
        <v>-3583.1599999999844</v>
      </c>
      <c r="AZ119" s="20">
        <f t="shared" si="39"/>
        <v>-6100.650000000016</v>
      </c>
      <c r="BA119" s="17">
        <v>-85.87</v>
      </c>
      <c r="BB119" s="17">
        <v>-39.21</v>
      </c>
      <c r="BC119" s="17">
        <v>-106.42</v>
      </c>
      <c r="BD119" s="17">
        <v>-183.99</v>
      </c>
      <c r="BE119" s="17">
        <v>-200.44</v>
      </c>
      <c r="BF119" s="17">
        <v>-160.12</v>
      </c>
      <c r="BG119" s="17">
        <v>-92.51</v>
      </c>
      <c r="BH119" s="17">
        <v>-144.57</v>
      </c>
      <c r="BI119" s="17">
        <v>-172.19</v>
      </c>
      <c r="BJ119" s="17">
        <v>-104.72</v>
      </c>
      <c r="BK119" s="17">
        <v>-47.81</v>
      </c>
      <c r="BL119" s="17">
        <v>-81.540000000000006</v>
      </c>
      <c r="BM119" s="20">
        <f t="shared" si="40"/>
        <v>-6640.6799999999739</v>
      </c>
      <c r="BN119" s="20">
        <f t="shared" si="41"/>
        <v>-3026.5999999999958</v>
      </c>
      <c r="BO119" s="20">
        <f t="shared" si="42"/>
        <v>-8201.2700000000423</v>
      </c>
      <c r="BP119" s="20">
        <f t="shared" si="43"/>
        <v>-14153.330000000138</v>
      </c>
      <c r="BQ119" s="20">
        <f t="shared" si="44"/>
        <v>-15391.260000000055</v>
      </c>
      <c r="BR119" s="20">
        <f t="shared" si="45"/>
        <v>-12272.23999999994</v>
      </c>
      <c r="BS119" s="20">
        <f t="shared" si="46"/>
        <v>-7077.9400000001106</v>
      </c>
      <c r="BT119" s="20">
        <f t="shared" si="47"/>
        <v>-11040.489999999945</v>
      </c>
      <c r="BU119" s="20">
        <f t="shared" si="48"/>
        <v>-13125.479999999934</v>
      </c>
      <c r="BV119" s="20">
        <f t="shared" si="49"/>
        <v>-7968.2500000000282</v>
      </c>
      <c r="BW119" s="20">
        <f t="shared" si="50"/>
        <v>-3630.9699999999843</v>
      </c>
      <c r="BX119" s="20">
        <f t="shared" si="51"/>
        <v>-6182.190000000016</v>
      </c>
      <c r="BY119" s="17">
        <f t="shared" si="52"/>
        <v>-85491.110000000161</v>
      </c>
      <c r="BZ119" s="17">
        <f t="shared" si="53"/>
        <v>-4274.5800000000017</v>
      </c>
      <c r="CA119" s="17">
        <f t="shared" si="54"/>
        <v>-18945.009999999995</v>
      </c>
      <c r="CB119" s="17">
        <f t="shared" si="55"/>
        <v>-108710.70000000017</v>
      </c>
    </row>
    <row r="120" spans="1:80" x14ac:dyDescent="0.25">
      <c r="A120" t="str">
        <f t="shared" si="27"/>
        <v>ASTC.SD4</v>
      </c>
      <c r="B120" s="1" t="s">
        <v>182</v>
      </c>
      <c r="C120" s="1" t="s">
        <v>184</v>
      </c>
      <c r="D120" s="1" t="s">
        <v>184</v>
      </c>
      <c r="E120" s="17">
        <v>-4213.7800000000279</v>
      </c>
      <c r="F120" s="17">
        <v>-1879.2299999999814</v>
      </c>
      <c r="G120" s="17">
        <v>-2323.25</v>
      </c>
      <c r="H120" s="17">
        <v>-1586.4099999999744</v>
      </c>
      <c r="I120" s="17">
        <v>-9872.4899999999907</v>
      </c>
      <c r="J120" s="17">
        <v>-6951.5400000000373</v>
      </c>
      <c r="K120" s="17">
        <v>-4293.6899999999441</v>
      </c>
      <c r="L120" s="17">
        <v>-6541.0700000000652</v>
      </c>
      <c r="M120" s="17">
        <v>-8441.8600000001024</v>
      </c>
      <c r="N120" s="17">
        <v>-5086.640000000014</v>
      </c>
      <c r="O120" s="17">
        <v>-2165.390000000014</v>
      </c>
      <c r="P120" s="17">
        <v>-4185.8399999999674</v>
      </c>
      <c r="Q120" s="20">
        <v>-210.68999999999869</v>
      </c>
      <c r="R120" s="20">
        <v>-93.969999999999345</v>
      </c>
      <c r="S120" s="20">
        <v>-116.15999999999985</v>
      </c>
      <c r="T120" s="20">
        <v>-79.320000000000618</v>
      </c>
      <c r="U120" s="20">
        <v>-493.61999999999898</v>
      </c>
      <c r="V120" s="20">
        <v>-347.57999999999811</v>
      </c>
      <c r="W120" s="20">
        <v>-214.69000000000051</v>
      </c>
      <c r="X120" s="20">
        <v>-327.06000000000131</v>
      </c>
      <c r="Y120" s="20">
        <v>-422.09000000000015</v>
      </c>
      <c r="Z120" s="20">
        <v>-254.33999999999651</v>
      </c>
      <c r="AA120" s="20">
        <v>-108.27000000000044</v>
      </c>
      <c r="AB120" s="20">
        <v>-209.29000000000087</v>
      </c>
      <c r="AC120" s="17">
        <v>-915.68000000000029</v>
      </c>
      <c r="AD120" s="17">
        <v>-403.97999999999956</v>
      </c>
      <c r="AE120" s="17">
        <v>-494.53000000000247</v>
      </c>
      <c r="AF120" s="17">
        <v>-333.97999999999956</v>
      </c>
      <c r="AG120" s="17">
        <v>-2056.1100000000006</v>
      </c>
      <c r="AH120" s="17">
        <v>-1431.5299999999988</v>
      </c>
      <c r="AI120" s="17">
        <v>-874.5</v>
      </c>
      <c r="AJ120" s="17">
        <v>-1316.9400000000023</v>
      </c>
      <c r="AK120" s="17">
        <v>-1679.9200000000128</v>
      </c>
      <c r="AL120" s="17">
        <v>-1000.7399999999907</v>
      </c>
      <c r="AM120" s="17">
        <v>-420.95999999999913</v>
      </c>
      <c r="AN120" s="17">
        <v>-804.27999999999884</v>
      </c>
      <c r="AO120" s="20">
        <f t="shared" si="28"/>
        <v>-5340.1500000000269</v>
      </c>
      <c r="AP120" s="20">
        <f t="shared" si="29"/>
        <v>-2377.1799999999803</v>
      </c>
      <c r="AQ120" s="20">
        <f t="shared" si="30"/>
        <v>-2933.9400000000023</v>
      </c>
      <c r="AR120" s="20">
        <f t="shared" si="31"/>
        <v>-1999.7099999999746</v>
      </c>
      <c r="AS120" s="20">
        <f t="shared" si="32"/>
        <v>-12422.21999999999</v>
      </c>
      <c r="AT120" s="20">
        <f t="shared" si="33"/>
        <v>-8730.6500000000342</v>
      </c>
      <c r="AU120" s="20">
        <f t="shared" si="34"/>
        <v>-5382.8799999999446</v>
      </c>
      <c r="AV120" s="20">
        <f t="shared" si="35"/>
        <v>-8185.0700000000688</v>
      </c>
      <c r="AW120" s="20">
        <f t="shared" si="36"/>
        <v>-10543.870000000115</v>
      </c>
      <c r="AX120" s="20">
        <f t="shared" si="37"/>
        <v>-6341.7200000000012</v>
      </c>
      <c r="AY120" s="20">
        <f t="shared" si="38"/>
        <v>-2694.6200000000135</v>
      </c>
      <c r="AZ120" s="20">
        <f t="shared" si="39"/>
        <v>-5199.4099999999671</v>
      </c>
      <c r="BA120" s="17">
        <v>-69.959999999999994</v>
      </c>
      <c r="BB120" s="17">
        <v>-31.2</v>
      </c>
      <c r="BC120" s="17">
        <v>-38.57</v>
      </c>
      <c r="BD120" s="17">
        <v>-26.34</v>
      </c>
      <c r="BE120" s="17">
        <v>-163.91</v>
      </c>
      <c r="BF120" s="17">
        <v>-115.41</v>
      </c>
      <c r="BG120" s="17">
        <v>-71.290000000000006</v>
      </c>
      <c r="BH120" s="17">
        <v>-108.6</v>
      </c>
      <c r="BI120" s="17">
        <v>-140.16</v>
      </c>
      <c r="BJ120" s="17">
        <v>-84.45</v>
      </c>
      <c r="BK120" s="17">
        <v>-35.950000000000003</v>
      </c>
      <c r="BL120" s="17">
        <v>-69.5</v>
      </c>
      <c r="BM120" s="20">
        <f t="shared" si="40"/>
        <v>-5410.110000000027</v>
      </c>
      <c r="BN120" s="20">
        <f t="shared" si="41"/>
        <v>-2408.3799999999801</v>
      </c>
      <c r="BO120" s="20">
        <f t="shared" si="42"/>
        <v>-2972.5100000000025</v>
      </c>
      <c r="BP120" s="20">
        <f t="shared" si="43"/>
        <v>-2026.0499999999745</v>
      </c>
      <c r="BQ120" s="20">
        <f t="shared" si="44"/>
        <v>-12586.12999999999</v>
      </c>
      <c r="BR120" s="20">
        <f t="shared" si="45"/>
        <v>-8846.0600000000341</v>
      </c>
      <c r="BS120" s="20">
        <f t="shared" si="46"/>
        <v>-5454.1699999999446</v>
      </c>
      <c r="BT120" s="20">
        <f t="shared" si="47"/>
        <v>-8293.6700000000692</v>
      </c>
      <c r="BU120" s="20">
        <f t="shared" si="48"/>
        <v>-10684.030000000115</v>
      </c>
      <c r="BV120" s="20">
        <f t="shared" si="49"/>
        <v>-6426.170000000001</v>
      </c>
      <c r="BW120" s="20">
        <f t="shared" si="50"/>
        <v>-2730.5700000000134</v>
      </c>
      <c r="BX120" s="20">
        <f t="shared" si="51"/>
        <v>-5268.9099999999671</v>
      </c>
      <c r="BY120" s="17">
        <f t="shared" si="52"/>
        <v>-57541.190000000119</v>
      </c>
      <c r="BZ120" s="17">
        <f t="shared" si="53"/>
        <v>-2877.0799999999954</v>
      </c>
      <c r="CA120" s="17">
        <f t="shared" si="54"/>
        <v>-12688.490000000007</v>
      </c>
      <c r="CB120" s="17">
        <f t="shared" si="55"/>
        <v>-73106.760000000126</v>
      </c>
    </row>
    <row r="121" spans="1:80" x14ac:dyDescent="0.25">
      <c r="A121" t="str">
        <f t="shared" si="27"/>
        <v>EPPA.SD5</v>
      </c>
      <c r="B121" s="1" t="s">
        <v>186</v>
      </c>
      <c r="C121" s="1" t="s">
        <v>185</v>
      </c>
      <c r="D121" s="1" t="s">
        <v>185</v>
      </c>
      <c r="E121" s="17">
        <v>-4347.4900000001071</v>
      </c>
      <c r="F121" s="17">
        <v>-1818.2900000000373</v>
      </c>
      <c r="G121" s="17">
        <v>-4751.0300000000279</v>
      </c>
      <c r="H121" s="17">
        <v>-10029.659999999916</v>
      </c>
      <c r="I121" s="17">
        <v>-7856.6899999999441</v>
      </c>
      <c r="J121" s="17">
        <v>-6894.2899999998044</v>
      </c>
      <c r="K121" s="17">
        <v>-4334.3099999999395</v>
      </c>
      <c r="L121" s="17">
        <v>-6471.3000000000466</v>
      </c>
      <c r="M121" s="17">
        <v>-8202.8200000000652</v>
      </c>
      <c r="N121" s="17">
        <v>-4821.2700000000186</v>
      </c>
      <c r="O121" s="17">
        <v>-2151.5100000000093</v>
      </c>
      <c r="P121" s="17">
        <v>-4081.1700000000419</v>
      </c>
      <c r="Q121" s="20">
        <v>-217.36999999999898</v>
      </c>
      <c r="R121" s="20">
        <v>-90.909999999999854</v>
      </c>
      <c r="S121" s="20">
        <v>-237.55000000000109</v>
      </c>
      <c r="T121" s="20">
        <v>-501.47999999999956</v>
      </c>
      <c r="U121" s="20">
        <v>-392.82999999999811</v>
      </c>
      <c r="V121" s="20">
        <v>-344.71999999999935</v>
      </c>
      <c r="W121" s="20">
        <v>-216.71000000000004</v>
      </c>
      <c r="X121" s="20">
        <v>-323.55999999999949</v>
      </c>
      <c r="Y121" s="20">
        <v>-410.13999999999942</v>
      </c>
      <c r="Z121" s="20">
        <v>-241.06000000000131</v>
      </c>
      <c r="AA121" s="20">
        <v>-107.57000000000062</v>
      </c>
      <c r="AB121" s="20">
        <v>-204.05999999999949</v>
      </c>
      <c r="AC121" s="17">
        <v>-944.73999999999796</v>
      </c>
      <c r="AD121" s="17">
        <v>-390.88000000000102</v>
      </c>
      <c r="AE121" s="17">
        <v>-1011.3099999999977</v>
      </c>
      <c r="AF121" s="17">
        <v>-2111.5099999999948</v>
      </c>
      <c r="AG121" s="17">
        <v>-1636.2800000000134</v>
      </c>
      <c r="AH121" s="17">
        <v>-1419.739999999998</v>
      </c>
      <c r="AI121" s="17">
        <v>-882.77000000000044</v>
      </c>
      <c r="AJ121" s="17">
        <v>-1302.9000000000015</v>
      </c>
      <c r="AK121" s="17">
        <v>-1632.3500000000058</v>
      </c>
      <c r="AL121" s="17">
        <v>-948.52999999999884</v>
      </c>
      <c r="AM121" s="17">
        <v>-418.26000000000204</v>
      </c>
      <c r="AN121" s="17">
        <v>-784.16999999999825</v>
      </c>
      <c r="AO121" s="20">
        <f t="shared" si="28"/>
        <v>-5509.600000000104</v>
      </c>
      <c r="AP121" s="20">
        <f t="shared" si="29"/>
        <v>-2300.0800000000381</v>
      </c>
      <c r="AQ121" s="20">
        <f t="shared" si="30"/>
        <v>-5999.8900000000267</v>
      </c>
      <c r="AR121" s="20">
        <f t="shared" si="31"/>
        <v>-12642.649999999911</v>
      </c>
      <c r="AS121" s="20">
        <f t="shared" si="32"/>
        <v>-9885.7999999999556</v>
      </c>
      <c r="AT121" s="20">
        <f t="shared" si="33"/>
        <v>-8658.7499999998017</v>
      </c>
      <c r="AU121" s="20">
        <f t="shared" si="34"/>
        <v>-5433.7899999999399</v>
      </c>
      <c r="AV121" s="20">
        <f t="shared" si="35"/>
        <v>-8097.7600000000475</v>
      </c>
      <c r="AW121" s="20">
        <f t="shared" si="36"/>
        <v>-10245.31000000007</v>
      </c>
      <c r="AX121" s="20">
        <f t="shared" si="37"/>
        <v>-6010.8600000000188</v>
      </c>
      <c r="AY121" s="20">
        <f t="shared" si="38"/>
        <v>-2677.340000000012</v>
      </c>
      <c r="AZ121" s="20">
        <f t="shared" si="39"/>
        <v>-5069.4000000000397</v>
      </c>
      <c r="BA121" s="17">
        <v>-72.180000000000007</v>
      </c>
      <c r="BB121" s="17">
        <v>-30.19</v>
      </c>
      <c r="BC121" s="17">
        <v>-78.88</v>
      </c>
      <c r="BD121" s="17">
        <v>-166.52</v>
      </c>
      <c r="BE121" s="17">
        <v>-130.44</v>
      </c>
      <c r="BF121" s="17">
        <v>-114.46</v>
      </c>
      <c r="BG121" s="17">
        <v>-71.959999999999994</v>
      </c>
      <c r="BH121" s="17">
        <v>-107.44</v>
      </c>
      <c r="BI121" s="17">
        <v>-136.19</v>
      </c>
      <c r="BJ121" s="17">
        <v>-80.05</v>
      </c>
      <c r="BK121" s="17">
        <v>-35.72</v>
      </c>
      <c r="BL121" s="17">
        <v>-67.760000000000005</v>
      </c>
      <c r="BM121" s="20">
        <f t="shared" si="40"/>
        <v>-5581.7800000001043</v>
      </c>
      <c r="BN121" s="20">
        <f t="shared" si="41"/>
        <v>-2330.2700000000382</v>
      </c>
      <c r="BO121" s="20">
        <f t="shared" si="42"/>
        <v>-6078.7700000000268</v>
      </c>
      <c r="BP121" s="20">
        <f t="shared" si="43"/>
        <v>-12809.169999999911</v>
      </c>
      <c r="BQ121" s="20">
        <f t="shared" si="44"/>
        <v>-10016.239999999956</v>
      </c>
      <c r="BR121" s="20">
        <f t="shared" si="45"/>
        <v>-8773.2099999998009</v>
      </c>
      <c r="BS121" s="20">
        <f t="shared" si="46"/>
        <v>-5505.74999999994</v>
      </c>
      <c r="BT121" s="20">
        <f t="shared" si="47"/>
        <v>-8205.200000000048</v>
      </c>
      <c r="BU121" s="20">
        <f t="shared" si="48"/>
        <v>-10381.500000000071</v>
      </c>
      <c r="BV121" s="20">
        <f t="shared" si="49"/>
        <v>-6090.910000000019</v>
      </c>
      <c r="BW121" s="20">
        <f t="shared" si="50"/>
        <v>-2713.0600000000118</v>
      </c>
      <c r="BX121" s="20">
        <f t="shared" si="51"/>
        <v>-5137.1600000000399</v>
      </c>
      <c r="BY121" s="17">
        <f t="shared" si="52"/>
        <v>-65759.829999999958</v>
      </c>
      <c r="BZ121" s="17">
        <f t="shared" si="53"/>
        <v>-3287.9599999999973</v>
      </c>
      <c r="CA121" s="17">
        <f t="shared" si="54"/>
        <v>-14575.230000000009</v>
      </c>
      <c r="CB121" s="17">
        <f t="shared" si="55"/>
        <v>-83623.01999999996</v>
      </c>
    </row>
    <row r="122" spans="1:80" x14ac:dyDescent="0.25">
      <c r="A122" t="str">
        <f t="shared" si="27"/>
        <v>EPPA.SD6</v>
      </c>
      <c r="B122" s="1" t="s">
        <v>186</v>
      </c>
      <c r="C122" s="1" t="s">
        <v>187</v>
      </c>
      <c r="D122" s="1" t="s">
        <v>187</v>
      </c>
      <c r="E122" s="17">
        <v>-6658.4099999999162</v>
      </c>
      <c r="F122" s="17">
        <v>-3126.6900000000023</v>
      </c>
      <c r="G122" s="17">
        <v>-9072.359999999986</v>
      </c>
      <c r="H122" s="17">
        <v>-16323.620000000112</v>
      </c>
      <c r="I122" s="17">
        <v>-13002</v>
      </c>
      <c r="J122" s="17">
        <v>-9430.3299999999581</v>
      </c>
      <c r="K122" s="17">
        <v>-6452.1500000000233</v>
      </c>
      <c r="L122" s="17">
        <v>-5683.4699999999721</v>
      </c>
      <c r="M122" s="17">
        <v>-12745.619999999879</v>
      </c>
      <c r="N122" s="17">
        <v>-3547.4599999999627</v>
      </c>
      <c r="O122" s="17">
        <v>-2967.7700000000186</v>
      </c>
      <c r="P122" s="17">
        <v>-6259.7600000000093</v>
      </c>
      <c r="Q122" s="20">
        <v>-332.92999999999847</v>
      </c>
      <c r="R122" s="20">
        <v>-156.34000000000015</v>
      </c>
      <c r="S122" s="20">
        <v>-453.61000000000058</v>
      </c>
      <c r="T122" s="20">
        <v>-816.18000000000029</v>
      </c>
      <c r="U122" s="20">
        <v>-650.10000000000218</v>
      </c>
      <c r="V122" s="20">
        <v>-471.52000000000044</v>
      </c>
      <c r="W122" s="20">
        <v>-322.61000000000058</v>
      </c>
      <c r="X122" s="20">
        <v>-284.17000000000007</v>
      </c>
      <c r="Y122" s="20">
        <v>-637.27999999999884</v>
      </c>
      <c r="Z122" s="20">
        <v>-177.3700000000008</v>
      </c>
      <c r="AA122" s="20">
        <v>-148.39000000000033</v>
      </c>
      <c r="AB122" s="20">
        <v>-312.98999999999978</v>
      </c>
      <c r="AC122" s="17">
        <v>-1446.9200000000055</v>
      </c>
      <c r="AD122" s="17">
        <v>-672.15000000000146</v>
      </c>
      <c r="AE122" s="17">
        <v>-1931.1599999999962</v>
      </c>
      <c r="AF122" s="17">
        <v>-3436.5500000000029</v>
      </c>
      <c r="AG122" s="17">
        <v>-2707.8699999999953</v>
      </c>
      <c r="AH122" s="17">
        <v>-1941.989999999998</v>
      </c>
      <c r="AI122" s="17">
        <v>-1314.1100000000006</v>
      </c>
      <c r="AJ122" s="17">
        <v>-1144.2799999999988</v>
      </c>
      <c r="AK122" s="17">
        <v>-2536.3599999999933</v>
      </c>
      <c r="AL122" s="17">
        <v>-697.93000000000029</v>
      </c>
      <c r="AM122" s="17">
        <v>-576.93999999999869</v>
      </c>
      <c r="AN122" s="17">
        <v>-1202.7699999999968</v>
      </c>
      <c r="AO122" s="20">
        <f t="shared" si="28"/>
        <v>-8438.2599999999202</v>
      </c>
      <c r="AP122" s="20">
        <f t="shared" si="29"/>
        <v>-3955.1800000000039</v>
      </c>
      <c r="AQ122" s="20">
        <f t="shared" si="30"/>
        <v>-11457.129999999983</v>
      </c>
      <c r="AR122" s="20">
        <f t="shared" si="31"/>
        <v>-20576.350000000115</v>
      </c>
      <c r="AS122" s="20">
        <f t="shared" si="32"/>
        <v>-16359.969999999998</v>
      </c>
      <c r="AT122" s="20">
        <f t="shared" si="33"/>
        <v>-11843.839999999956</v>
      </c>
      <c r="AU122" s="20">
        <f t="shared" si="34"/>
        <v>-8088.8700000000244</v>
      </c>
      <c r="AV122" s="20">
        <f t="shared" si="35"/>
        <v>-7111.919999999971</v>
      </c>
      <c r="AW122" s="20">
        <f t="shared" si="36"/>
        <v>-15919.259999999871</v>
      </c>
      <c r="AX122" s="20">
        <f t="shared" si="37"/>
        <v>-4422.7599999999638</v>
      </c>
      <c r="AY122" s="20">
        <f t="shared" si="38"/>
        <v>-3693.1000000000176</v>
      </c>
      <c r="AZ122" s="20">
        <f t="shared" si="39"/>
        <v>-7775.5200000000059</v>
      </c>
      <c r="BA122" s="17">
        <v>-110.55</v>
      </c>
      <c r="BB122" s="17">
        <v>-51.91</v>
      </c>
      <c r="BC122" s="17">
        <v>-150.63</v>
      </c>
      <c r="BD122" s="17">
        <v>-271.02</v>
      </c>
      <c r="BE122" s="17">
        <v>-215.87</v>
      </c>
      <c r="BF122" s="17">
        <v>-156.57</v>
      </c>
      <c r="BG122" s="17">
        <v>-107.12</v>
      </c>
      <c r="BH122" s="17">
        <v>-94.36</v>
      </c>
      <c r="BI122" s="17">
        <v>-211.61</v>
      </c>
      <c r="BJ122" s="17">
        <v>-58.9</v>
      </c>
      <c r="BK122" s="17">
        <v>-49.27</v>
      </c>
      <c r="BL122" s="17">
        <v>-103.93</v>
      </c>
      <c r="BM122" s="20">
        <f t="shared" si="40"/>
        <v>-8548.8099999999195</v>
      </c>
      <c r="BN122" s="20">
        <f t="shared" si="41"/>
        <v>-4007.0900000000038</v>
      </c>
      <c r="BO122" s="20">
        <f t="shared" si="42"/>
        <v>-11607.759999999982</v>
      </c>
      <c r="BP122" s="20">
        <f t="shared" si="43"/>
        <v>-20847.370000000115</v>
      </c>
      <c r="BQ122" s="20">
        <f t="shared" si="44"/>
        <v>-16575.839999999997</v>
      </c>
      <c r="BR122" s="20">
        <f t="shared" si="45"/>
        <v>-12000.409999999956</v>
      </c>
      <c r="BS122" s="20">
        <f t="shared" si="46"/>
        <v>-8195.9900000000252</v>
      </c>
      <c r="BT122" s="20">
        <f t="shared" si="47"/>
        <v>-7206.2799999999706</v>
      </c>
      <c r="BU122" s="20">
        <f t="shared" si="48"/>
        <v>-16130.869999999872</v>
      </c>
      <c r="BV122" s="20">
        <f t="shared" si="49"/>
        <v>-4481.6599999999635</v>
      </c>
      <c r="BW122" s="20">
        <f t="shared" si="50"/>
        <v>-3742.3700000000176</v>
      </c>
      <c r="BX122" s="20">
        <f t="shared" si="51"/>
        <v>-7879.4500000000062</v>
      </c>
      <c r="BY122" s="17">
        <f t="shared" si="52"/>
        <v>-95269.639999999839</v>
      </c>
      <c r="BZ122" s="17">
        <f t="shared" si="53"/>
        <v>-4763.4900000000025</v>
      </c>
      <c r="CA122" s="17">
        <f t="shared" si="54"/>
        <v>-21190.76999999999</v>
      </c>
      <c r="CB122" s="17">
        <f t="shared" si="55"/>
        <v>-121223.89999999983</v>
      </c>
    </row>
    <row r="123" spans="1:80" x14ac:dyDescent="0.25">
      <c r="A123" t="str">
        <f t="shared" si="27"/>
        <v>TCN.SH1</v>
      </c>
      <c r="B123" s="1" t="s">
        <v>33</v>
      </c>
      <c r="C123" s="1" t="s">
        <v>188</v>
      </c>
      <c r="D123" s="1" t="s">
        <v>188</v>
      </c>
      <c r="E123" s="17">
        <v>16877.290000000045</v>
      </c>
      <c r="F123" s="17">
        <v>6927.070000000007</v>
      </c>
      <c r="G123" s="17">
        <v>28455.800000000047</v>
      </c>
      <c r="H123" s="17">
        <v>39250.369999999879</v>
      </c>
      <c r="I123" s="17">
        <v>33067.199999999953</v>
      </c>
      <c r="J123" s="17">
        <v>34843.139999999898</v>
      </c>
      <c r="K123" s="17">
        <v>18371.819999999949</v>
      </c>
      <c r="L123" s="17">
        <v>26076.130000000005</v>
      </c>
      <c r="M123" s="17">
        <v>24363.900000000023</v>
      </c>
      <c r="N123" s="17">
        <v>13589.660000000033</v>
      </c>
      <c r="O123" s="17">
        <v>7968.7900000000081</v>
      </c>
      <c r="P123" s="17">
        <v>15260.369999999995</v>
      </c>
      <c r="Q123" s="20">
        <v>843.86000000000013</v>
      </c>
      <c r="R123" s="20">
        <v>346.35000000000014</v>
      </c>
      <c r="S123" s="20">
        <v>1422.79</v>
      </c>
      <c r="T123" s="20">
        <v>1962.5200000000004</v>
      </c>
      <c r="U123" s="20">
        <v>1653.3599999999988</v>
      </c>
      <c r="V123" s="20">
        <v>1742.1599999999999</v>
      </c>
      <c r="W123" s="20">
        <v>918.58999999999924</v>
      </c>
      <c r="X123" s="20">
        <v>1303.8100000000013</v>
      </c>
      <c r="Y123" s="20">
        <v>1218.1899999999996</v>
      </c>
      <c r="Z123" s="20">
        <v>679.49</v>
      </c>
      <c r="AA123" s="20">
        <v>398.44</v>
      </c>
      <c r="AB123" s="20">
        <v>763.02</v>
      </c>
      <c r="AC123" s="17">
        <v>3667.5600000000013</v>
      </c>
      <c r="AD123" s="17">
        <v>1489.12</v>
      </c>
      <c r="AE123" s="17">
        <v>6057.16</v>
      </c>
      <c r="AF123" s="17">
        <v>8263.239999999998</v>
      </c>
      <c r="AG123" s="17">
        <v>6886.7799999999988</v>
      </c>
      <c r="AH123" s="17">
        <v>7175.2700000000041</v>
      </c>
      <c r="AI123" s="17">
        <v>3741.7999999999993</v>
      </c>
      <c r="AJ123" s="17">
        <v>5250.0199999999968</v>
      </c>
      <c r="AK123" s="17">
        <v>4848.3899999999994</v>
      </c>
      <c r="AL123" s="17">
        <v>2673.6199999999994</v>
      </c>
      <c r="AM123" s="17">
        <v>1549.1499999999999</v>
      </c>
      <c r="AN123" s="17">
        <v>2932.17</v>
      </c>
      <c r="AO123" s="20">
        <f t="shared" si="28"/>
        <v>21388.710000000046</v>
      </c>
      <c r="AP123" s="20">
        <f t="shared" si="29"/>
        <v>8762.5400000000081</v>
      </c>
      <c r="AQ123" s="20">
        <f t="shared" si="30"/>
        <v>35935.750000000044</v>
      </c>
      <c r="AR123" s="20">
        <f t="shared" si="31"/>
        <v>49476.129999999881</v>
      </c>
      <c r="AS123" s="20">
        <f t="shared" si="32"/>
        <v>41607.339999999953</v>
      </c>
      <c r="AT123" s="20">
        <f t="shared" si="33"/>
        <v>43760.569999999905</v>
      </c>
      <c r="AU123" s="20">
        <f t="shared" si="34"/>
        <v>23032.209999999948</v>
      </c>
      <c r="AV123" s="20">
        <f t="shared" si="35"/>
        <v>32629.960000000003</v>
      </c>
      <c r="AW123" s="20">
        <f t="shared" si="36"/>
        <v>30430.480000000021</v>
      </c>
      <c r="AX123" s="20">
        <f t="shared" si="37"/>
        <v>16942.770000000033</v>
      </c>
      <c r="AY123" s="20">
        <f t="shared" si="38"/>
        <v>9916.3800000000083</v>
      </c>
      <c r="AZ123" s="20">
        <f t="shared" si="39"/>
        <v>18955.559999999998</v>
      </c>
      <c r="BA123" s="17">
        <v>280.20999999999998</v>
      </c>
      <c r="BB123" s="17">
        <v>115.01</v>
      </c>
      <c r="BC123" s="17">
        <v>472.44</v>
      </c>
      <c r="BD123" s="17">
        <v>651.66</v>
      </c>
      <c r="BE123" s="17">
        <v>549.01</v>
      </c>
      <c r="BF123" s="17">
        <v>578.49</v>
      </c>
      <c r="BG123" s="17">
        <v>305.02</v>
      </c>
      <c r="BH123" s="17">
        <v>432.94</v>
      </c>
      <c r="BI123" s="17">
        <v>404.51</v>
      </c>
      <c r="BJ123" s="17">
        <v>225.63</v>
      </c>
      <c r="BK123" s="17">
        <v>132.30000000000001</v>
      </c>
      <c r="BL123" s="17">
        <v>253.36</v>
      </c>
      <c r="BM123" s="20">
        <f t="shared" si="40"/>
        <v>21668.920000000046</v>
      </c>
      <c r="BN123" s="20">
        <f t="shared" si="41"/>
        <v>8877.5500000000084</v>
      </c>
      <c r="BO123" s="20">
        <f t="shared" si="42"/>
        <v>36408.190000000046</v>
      </c>
      <c r="BP123" s="20">
        <f t="shared" si="43"/>
        <v>50127.789999999884</v>
      </c>
      <c r="BQ123" s="20">
        <f t="shared" si="44"/>
        <v>42156.349999999955</v>
      </c>
      <c r="BR123" s="20">
        <f t="shared" si="45"/>
        <v>44339.059999999903</v>
      </c>
      <c r="BS123" s="20">
        <f t="shared" si="46"/>
        <v>23337.229999999949</v>
      </c>
      <c r="BT123" s="20">
        <f t="shared" si="47"/>
        <v>33062.9</v>
      </c>
      <c r="BU123" s="20">
        <f t="shared" si="48"/>
        <v>30834.99000000002</v>
      </c>
      <c r="BV123" s="20">
        <f t="shared" si="49"/>
        <v>17168.400000000034</v>
      </c>
      <c r="BW123" s="20">
        <f t="shared" si="50"/>
        <v>10048.680000000008</v>
      </c>
      <c r="BX123" s="20">
        <f t="shared" si="51"/>
        <v>19208.919999999998</v>
      </c>
      <c r="BY123" s="17">
        <f t="shared" si="52"/>
        <v>265051.5399999998</v>
      </c>
      <c r="BZ123" s="17">
        <f t="shared" si="53"/>
        <v>13252.579999999998</v>
      </c>
      <c r="CA123" s="17">
        <f t="shared" si="54"/>
        <v>58934.860000000015</v>
      </c>
      <c r="CB123" s="17">
        <f t="shared" si="55"/>
        <v>337238.97999999981</v>
      </c>
    </row>
    <row r="124" spans="1:80" x14ac:dyDescent="0.25">
      <c r="A124" t="str">
        <f t="shared" si="27"/>
        <v>TCN.SH2</v>
      </c>
      <c r="B124" s="1" t="s">
        <v>33</v>
      </c>
      <c r="C124" s="1" t="s">
        <v>189</v>
      </c>
      <c r="D124" s="1" t="s">
        <v>189</v>
      </c>
      <c r="E124" s="17">
        <v>17786.979999999981</v>
      </c>
      <c r="F124" s="17">
        <v>7272.4800000000105</v>
      </c>
      <c r="G124" s="17">
        <v>30483.190000000057</v>
      </c>
      <c r="H124" s="17">
        <v>43444.949999999953</v>
      </c>
      <c r="I124" s="17">
        <v>46936.629999999888</v>
      </c>
      <c r="J124" s="17">
        <v>32134.909999999916</v>
      </c>
      <c r="K124" s="17">
        <v>19752.840000000084</v>
      </c>
      <c r="L124" s="17">
        <v>11056.789999999979</v>
      </c>
      <c r="M124" s="17">
        <v>0</v>
      </c>
      <c r="N124" s="17">
        <v>13352.97000000003</v>
      </c>
      <c r="O124" s="17">
        <v>8691.590000000022</v>
      </c>
      <c r="P124" s="17">
        <v>16829.309999999939</v>
      </c>
      <c r="Q124" s="20">
        <v>889.35</v>
      </c>
      <c r="R124" s="20">
        <v>363.62</v>
      </c>
      <c r="S124" s="20">
        <v>1524.1599999999999</v>
      </c>
      <c r="T124" s="20">
        <v>2172.25</v>
      </c>
      <c r="U124" s="20">
        <v>2346.83</v>
      </c>
      <c r="V124" s="20">
        <v>1606.75</v>
      </c>
      <c r="W124" s="20">
        <v>987.63999999999987</v>
      </c>
      <c r="X124" s="20">
        <v>552.84</v>
      </c>
      <c r="Y124" s="20">
        <v>0</v>
      </c>
      <c r="Z124" s="20">
        <v>667.64999999999986</v>
      </c>
      <c r="AA124" s="20">
        <v>434.57999999999993</v>
      </c>
      <c r="AB124" s="20">
        <v>841.47000000000025</v>
      </c>
      <c r="AC124" s="17">
        <v>3865.2400000000007</v>
      </c>
      <c r="AD124" s="17">
        <v>1563.37</v>
      </c>
      <c r="AE124" s="17">
        <v>6488.71</v>
      </c>
      <c r="AF124" s="17">
        <v>9146.31</v>
      </c>
      <c r="AG124" s="17">
        <v>9775.31</v>
      </c>
      <c r="AH124" s="17">
        <v>6617.56</v>
      </c>
      <c r="AI124" s="17">
        <v>4023.0699999999997</v>
      </c>
      <c r="AJ124" s="17">
        <v>2226.12</v>
      </c>
      <c r="AK124" s="17">
        <v>0</v>
      </c>
      <c r="AL124" s="17">
        <v>2627.0500000000011</v>
      </c>
      <c r="AM124" s="17">
        <v>1689.67</v>
      </c>
      <c r="AN124" s="17">
        <v>3233.6299999999992</v>
      </c>
      <c r="AO124" s="20">
        <f t="shared" si="28"/>
        <v>22541.569999999982</v>
      </c>
      <c r="AP124" s="20">
        <f t="shared" si="29"/>
        <v>9199.4700000000103</v>
      </c>
      <c r="AQ124" s="20">
        <f t="shared" si="30"/>
        <v>38496.060000000056</v>
      </c>
      <c r="AR124" s="20">
        <f t="shared" si="31"/>
        <v>54763.509999999951</v>
      </c>
      <c r="AS124" s="20">
        <f t="shared" si="32"/>
        <v>59058.769999999888</v>
      </c>
      <c r="AT124" s="20">
        <f t="shared" si="33"/>
        <v>40359.219999999914</v>
      </c>
      <c r="AU124" s="20">
        <f t="shared" si="34"/>
        <v>24763.550000000083</v>
      </c>
      <c r="AV124" s="20">
        <f t="shared" si="35"/>
        <v>13835.749999999978</v>
      </c>
      <c r="AW124" s="20">
        <f t="shared" si="36"/>
        <v>0</v>
      </c>
      <c r="AX124" s="20">
        <f t="shared" si="37"/>
        <v>16647.670000000031</v>
      </c>
      <c r="AY124" s="20">
        <f t="shared" si="38"/>
        <v>10815.840000000022</v>
      </c>
      <c r="AZ124" s="20">
        <f t="shared" si="39"/>
        <v>20904.409999999938</v>
      </c>
      <c r="BA124" s="17">
        <v>295.31</v>
      </c>
      <c r="BB124" s="17">
        <v>120.74</v>
      </c>
      <c r="BC124" s="17">
        <v>506.1</v>
      </c>
      <c r="BD124" s="17">
        <v>721.31</v>
      </c>
      <c r="BE124" s="17">
        <v>779.28</v>
      </c>
      <c r="BF124" s="17">
        <v>533.53</v>
      </c>
      <c r="BG124" s="17">
        <v>327.95</v>
      </c>
      <c r="BH124" s="17">
        <v>183.57</v>
      </c>
      <c r="BI124" s="17">
        <v>0</v>
      </c>
      <c r="BJ124" s="17">
        <v>221.7</v>
      </c>
      <c r="BK124" s="17">
        <v>144.30000000000001</v>
      </c>
      <c r="BL124" s="17">
        <v>279.41000000000003</v>
      </c>
      <c r="BM124" s="20">
        <f t="shared" si="40"/>
        <v>22836.879999999983</v>
      </c>
      <c r="BN124" s="20">
        <f t="shared" si="41"/>
        <v>9320.21000000001</v>
      </c>
      <c r="BO124" s="20">
        <f t="shared" si="42"/>
        <v>39002.160000000054</v>
      </c>
      <c r="BP124" s="20">
        <f t="shared" si="43"/>
        <v>55484.819999999949</v>
      </c>
      <c r="BQ124" s="20">
        <f t="shared" si="44"/>
        <v>59838.049999999886</v>
      </c>
      <c r="BR124" s="20">
        <f t="shared" si="45"/>
        <v>40892.749999999913</v>
      </c>
      <c r="BS124" s="20">
        <f t="shared" si="46"/>
        <v>25091.500000000084</v>
      </c>
      <c r="BT124" s="20">
        <f t="shared" si="47"/>
        <v>14019.319999999978</v>
      </c>
      <c r="BU124" s="20">
        <f t="shared" si="48"/>
        <v>0</v>
      </c>
      <c r="BV124" s="20">
        <f t="shared" si="49"/>
        <v>16869.370000000032</v>
      </c>
      <c r="BW124" s="20">
        <f t="shared" si="50"/>
        <v>10960.140000000021</v>
      </c>
      <c r="BX124" s="20">
        <f t="shared" si="51"/>
        <v>21183.819999999938</v>
      </c>
      <c r="BY124" s="17">
        <f t="shared" si="52"/>
        <v>247742.63999999987</v>
      </c>
      <c r="BZ124" s="17">
        <f t="shared" si="53"/>
        <v>12387.14</v>
      </c>
      <c r="CA124" s="17">
        <f t="shared" si="54"/>
        <v>55369.239999999983</v>
      </c>
      <c r="CB124" s="17">
        <f t="shared" si="55"/>
        <v>315499.01999999984</v>
      </c>
    </row>
    <row r="125" spans="1:80" x14ac:dyDescent="0.25">
      <c r="A125" t="str">
        <f t="shared" si="27"/>
        <v>SHEL.SHCG</v>
      </c>
      <c r="B125" s="1" t="s">
        <v>178</v>
      </c>
      <c r="C125" s="1" t="s">
        <v>191</v>
      </c>
      <c r="D125" s="1" t="s">
        <v>191</v>
      </c>
      <c r="E125" s="17">
        <v>2.5700000000000003</v>
      </c>
      <c r="F125" s="17">
        <v>3.23</v>
      </c>
      <c r="G125" s="17">
        <v>0</v>
      </c>
      <c r="H125" s="17">
        <v>25.599999999999994</v>
      </c>
      <c r="I125" s="17">
        <v>0</v>
      </c>
      <c r="J125" s="17">
        <v>0</v>
      </c>
      <c r="K125" s="17">
        <v>0</v>
      </c>
      <c r="L125" s="17">
        <v>0</v>
      </c>
      <c r="M125" s="17">
        <v>1.06</v>
      </c>
      <c r="N125" s="17">
        <v>0</v>
      </c>
      <c r="O125" s="17">
        <v>3.9600000000000004</v>
      </c>
      <c r="P125" s="17">
        <v>3.0000000000000006E-2</v>
      </c>
      <c r="Q125" s="20">
        <v>0.13</v>
      </c>
      <c r="R125" s="20">
        <v>0.16</v>
      </c>
      <c r="S125" s="20">
        <v>0</v>
      </c>
      <c r="T125" s="20">
        <v>1.28</v>
      </c>
      <c r="U125" s="20">
        <v>0</v>
      </c>
      <c r="V125" s="20">
        <v>0</v>
      </c>
      <c r="W125" s="20">
        <v>0</v>
      </c>
      <c r="X125" s="20">
        <v>0</v>
      </c>
      <c r="Y125" s="20">
        <v>0.05</v>
      </c>
      <c r="Z125" s="20">
        <v>0</v>
      </c>
      <c r="AA125" s="20">
        <v>0.18999999999999997</v>
      </c>
      <c r="AB125" s="20">
        <v>0</v>
      </c>
      <c r="AC125" s="17">
        <v>0.56000000000000005</v>
      </c>
      <c r="AD125" s="17">
        <v>0.7</v>
      </c>
      <c r="AE125" s="17">
        <v>0</v>
      </c>
      <c r="AF125" s="17">
        <v>5.3900000000000006</v>
      </c>
      <c r="AG125" s="17">
        <v>0</v>
      </c>
      <c r="AH125" s="17">
        <v>0</v>
      </c>
      <c r="AI125" s="17">
        <v>0</v>
      </c>
      <c r="AJ125" s="17">
        <v>0</v>
      </c>
      <c r="AK125" s="17">
        <v>0.21</v>
      </c>
      <c r="AL125" s="17">
        <v>0</v>
      </c>
      <c r="AM125" s="17">
        <v>0.77000000000000013</v>
      </c>
      <c r="AN125" s="17">
        <v>0</v>
      </c>
      <c r="AO125" s="20">
        <f t="shared" si="28"/>
        <v>3.2600000000000002</v>
      </c>
      <c r="AP125" s="20">
        <f t="shared" si="29"/>
        <v>4.09</v>
      </c>
      <c r="AQ125" s="20">
        <f t="shared" si="30"/>
        <v>0</v>
      </c>
      <c r="AR125" s="20">
        <f t="shared" si="31"/>
        <v>32.269999999999996</v>
      </c>
      <c r="AS125" s="20">
        <f t="shared" si="32"/>
        <v>0</v>
      </c>
      <c r="AT125" s="20">
        <f t="shared" si="33"/>
        <v>0</v>
      </c>
      <c r="AU125" s="20">
        <f t="shared" si="34"/>
        <v>0</v>
      </c>
      <c r="AV125" s="20">
        <f t="shared" si="35"/>
        <v>0</v>
      </c>
      <c r="AW125" s="20">
        <f t="shared" si="36"/>
        <v>1.32</v>
      </c>
      <c r="AX125" s="20">
        <f t="shared" si="37"/>
        <v>0</v>
      </c>
      <c r="AY125" s="20">
        <f t="shared" si="38"/>
        <v>4.9200000000000008</v>
      </c>
      <c r="AZ125" s="20">
        <f t="shared" si="39"/>
        <v>3.0000000000000006E-2</v>
      </c>
      <c r="BA125" s="17">
        <v>0.04</v>
      </c>
      <c r="BB125" s="17">
        <v>0.05</v>
      </c>
      <c r="BC125" s="17">
        <v>0</v>
      </c>
      <c r="BD125" s="17">
        <v>0.43</v>
      </c>
      <c r="BE125" s="17">
        <v>0</v>
      </c>
      <c r="BF125" s="17">
        <v>0</v>
      </c>
      <c r="BG125" s="17">
        <v>0</v>
      </c>
      <c r="BH125" s="17">
        <v>0</v>
      </c>
      <c r="BI125" s="17">
        <v>0.02</v>
      </c>
      <c r="BJ125" s="17">
        <v>0</v>
      </c>
      <c r="BK125" s="17">
        <v>7.0000000000000007E-2</v>
      </c>
      <c r="BL125" s="17">
        <v>0</v>
      </c>
      <c r="BM125" s="20">
        <f t="shared" si="40"/>
        <v>3.3000000000000003</v>
      </c>
      <c r="BN125" s="20">
        <f t="shared" si="41"/>
        <v>4.1399999999999997</v>
      </c>
      <c r="BO125" s="20">
        <f t="shared" si="42"/>
        <v>0</v>
      </c>
      <c r="BP125" s="20">
        <f t="shared" si="43"/>
        <v>32.699999999999996</v>
      </c>
      <c r="BQ125" s="20">
        <f t="shared" si="44"/>
        <v>0</v>
      </c>
      <c r="BR125" s="20">
        <f t="shared" si="45"/>
        <v>0</v>
      </c>
      <c r="BS125" s="20">
        <f t="shared" si="46"/>
        <v>0</v>
      </c>
      <c r="BT125" s="20">
        <f t="shared" si="47"/>
        <v>0</v>
      </c>
      <c r="BU125" s="20">
        <f t="shared" si="48"/>
        <v>1.34</v>
      </c>
      <c r="BV125" s="20">
        <f t="shared" si="49"/>
        <v>0</v>
      </c>
      <c r="BW125" s="20">
        <f t="shared" si="50"/>
        <v>4.9900000000000011</v>
      </c>
      <c r="BX125" s="20">
        <f t="shared" si="51"/>
        <v>3.0000000000000006E-2</v>
      </c>
      <c r="BY125" s="17">
        <f t="shared" si="52"/>
        <v>36.449999999999996</v>
      </c>
      <c r="BZ125" s="17">
        <f t="shared" si="53"/>
        <v>1.81</v>
      </c>
      <c r="CA125" s="17">
        <f t="shared" si="54"/>
        <v>8.24</v>
      </c>
      <c r="CB125" s="17">
        <f t="shared" si="55"/>
        <v>46.5</v>
      </c>
    </row>
    <row r="126" spans="1:80" x14ac:dyDescent="0.25">
      <c r="A126" t="str">
        <f t="shared" si="27"/>
        <v>NESI.BCHIMP</v>
      </c>
      <c r="B126" s="1" t="s">
        <v>194</v>
      </c>
      <c r="C126" s="1" t="s">
        <v>195</v>
      </c>
      <c r="D126" s="1" t="s">
        <v>21</v>
      </c>
      <c r="E126" s="17">
        <v>184.87999999999738</v>
      </c>
      <c r="F126" s="17">
        <v>67.599999999998545</v>
      </c>
      <c r="G126" s="17">
        <v>346.00999999999476</v>
      </c>
      <c r="H126" s="17">
        <v>399.47000000000116</v>
      </c>
      <c r="I126" s="17">
        <v>81.159999999999854</v>
      </c>
      <c r="J126" s="17">
        <v>306.13999999999942</v>
      </c>
      <c r="K126" s="17">
        <v>178.33000000000175</v>
      </c>
      <c r="L126" s="17">
        <v>107.73999999999796</v>
      </c>
      <c r="M126" s="17">
        <v>95.970000000001164</v>
      </c>
      <c r="N126" s="17">
        <v>164.98999999999796</v>
      </c>
      <c r="O126" s="17">
        <v>67.200000000000728</v>
      </c>
      <c r="P126" s="17">
        <v>137.25</v>
      </c>
      <c r="Q126" s="20">
        <v>9.2400000000000091</v>
      </c>
      <c r="R126" s="20">
        <v>3.3799999999999955</v>
      </c>
      <c r="S126" s="20">
        <v>17.299999999999727</v>
      </c>
      <c r="T126" s="20">
        <v>19.980000000000473</v>
      </c>
      <c r="U126" s="20">
        <v>4.0600000000000591</v>
      </c>
      <c r="V126" s="20">
        <v>15.309999999999945</v>
      </c>
      <c r="W126" s="20">
        <v>8.9200000000000728</v>
      </c>
      <c r="X126" s="20">
        <v>5.3900000000001</v>
      </c>
      <c r="Y126" s="20">
        <v>4.7999999999999545</v>
      </c>
      <c r="Z126" s="20">
        <v>8.25</v>
      </c>
      <c r="AA126" s="20">
        <v>3.3600000000000136</v>
      </c>
      <c r="AB126" s="20">
        <v>6.8600000000001273</v>
      </c>
      <c r="AC126" s="17">
        <v>40.180000000000291</v>
      </c>
      <c r="AD126" s="17">
        <v>14.529999999999745</v>
      </c>
      <c r="AE126" s="17">
        <v>73.650000000001455</v>
      </c>
      <c r="AF126" s="17">
        <v>84.100000000002183</v>
      </c>
      <c r="AG126" s="17">
        <v>16.909999999999854</v>
      </c>
      <c r="AH126" s="17">
        <v>63.049999999999272</v>
      </c>
      <c r="AI126" s="17">
        <v>36.320000000000618</v>
      </c>
      <c r="AJ126" s="17">
        <v>21.6899999999996</v>
      </c>
      <c r="AK126" s="17">
        <v>19.099999999999454</v>
      </c>
      <c r="AL126" s="17">
        <v>32.460000000000036</v>
      </c>
      <c r="AM126" s="17">
        <v>13.060000000000173</v>
      </c>
      <c r="AN126" s="17">
        <v>26.380000000000109</v>
      </c>
      <c r="AO126" s="20">
        <f t="shared" si="28"/>
        <v>234.29999999999768</v>
      </c>
      <c r="AP126" s="20">
        <f t="shared" si="29"/>
        <v>85.509999999998286</v>
      </c>
      <c r="AQ126" s="20">
        <f t="shared" si="30"/>
        <v>436.95999999999594</v>
      </c>
      <c r="AR126" s="20">
        <f t="shared" si="31"/>
        <v>503.55000000000382</v>
      </c>
      <c r="AS126" s="20">
        <f t="shared" si="32"/>
        <v>102.12999999999977</v>
      </c>
      <c r="AT126" s="20">
        <f t="shared" si="33"/>
        <v>384.49999999999864</v>
      </c>
      <c r="AU126" s="20">
        <f t="shared" si="34"/>
        <v>223.57000000000244</v>
      </c>
      <c r="AV126" s="20">
        <f t="shared" si="35"/>
        <v>134.81999999999766</v>
      </c>
      <c r="AW126" s="20">
        <f t="shared" si="36"/>
        <v>119.87000000000057</v>
      </c>
      <c r="AX126" s="20">
        <f t="shared" si="37"/>
        <v>205.699999999998</v>
      </c>
      <c r="AY126" s="20">
        <f t="shared" si="38"/>
        <v>83.620000000000914</v>
      </c>
      <c r="AZ126" s="20">
        <f t="shared" si="39"/>
        <v>170.49000000000024</v>
      </c>
      <c r="BA126" s="17">
        <v>3.07</v>
      </c>
      <c r="BB126" s="17">
        <v>1.1200000000000001</v>
      </c>
      <c r="BC126" s="17">
        <v>5.74</v>
      </c>
      <c r="BD126" s="17">
        <v>6.63</v>
      </c>
      <c r="BE126" s="17">
        <v>1.35</v>
      </c>
      <c r="BF126" s="17">
        <v>5.08</v>
      </c>
      <c r="BG126" s="17">
        <v>2.96</v>
      </c>
      <c r="BH126" s="17">
        <v>1.79</v>
      </c>
      <c r="BI126" s="17">
        <v>1.59</v>
      </c>
      <c r="BJ126" s="17">
        <v>2.74</v>
      </c>
      <c r="BK126" s="17">
        <v>1.1200000000000001</v>
      </c>
      <c r="BL126" s="17">
        <v>2.2799999999999998</v>
      </c>
      <c r="BM126" s="20">
        <f t="shared" si="40"/>
        <v>237.36999999999767</v>
      </c>
      <c r="BN126" s="20">
        <f t="shared" si="41"/>
        <v>86.62999999999829</v>
      </c>
      <c r="BO126" s="20">
        <f t="shared" si="42"/>
        <v>442.69999999999595</v>
      </c>
      <c r="BP126" s="20">
        <f t="shared" si="43"/>
        <v>510.18000000000382</v>
      </c>
      <c r="BQ126" s="20">
        <f t="shared" si="44"/>
        <v>103.47999999999976</v>
      </c>
      <c r="BR126" s="20">
        <f t="shared" si="45"/>
        <v>389.57999999999862</v>
      </c>
      <c r="BS126" s="20">
        <f t="shared" si="46"/>
        <v>226.53000000000245</v>
      </c>
      <c r="BT126" s="20">
        <f t="shared" si="47"/>
        <v>136.60999999999765</v>
      </c>
      <c r="BU126" s="20">
        <f t="shared" si="48"/>
        <v>121.46000000000058</v>
      </c>
      <c r="BV126" s="20">
        <f t="shared" si="49"/>
        <v>208.43999999999801</v>
      </c>
      <c r="BW126" s="20">
        <f t="shared" si="50"/>
        <v>84.740000000000919</v>
      </c>
      <c r="BX126" s="20">
        <f t="shared" si="51"/>
        <v>172.77000000000024</v>
      </c>
      <c r="BY126" s="17">
        <f t="shared" si="52"/>
        <v>2136.7399999999907</v>
      </c>
      <c r="BZ126" s="17">
        <f t="shared" si="53"/>
        <v>106.85000000000048</v>
      </c>
      <c r="CA126" s="17">
        <f t="shared" si="54"/>
        <v>476.90000000000276</v>
      </c>
      <c r="CB126" s="17">
        <f t="shared" si="55"/>
        <v>2720.4899999999934</v>
      </c>
    </row>
    <row r="127" spans="1:80" x14ac:dyDescent="0.25">
      <c r="A127" t="str">
        <f t="shared" si="27"/>
        <v>TAU.SPR</v>
      </c>
      <c r="B127" s="1" t="s">
        <v>31</v>
      </c>
      <c r="C127" s="1" t="s">
        <v>196</v>
      </c>
      <c r="D127" s="1" t="s">
        <v>196</v>
      </c>
      <c r="E127" s="17">
        <v>519.54999999999563</v>
      </c>
      <c r="F127" s="17">
        <v>217.48999999999796</v>
      </c>
      <c r="G127" s="17">
        <v>1033.1999999999971</v>
      </c>
      <c r="H127" s="17">
        <v>1251.3800000000047</v>
      </c>
      <c r="I127" s="17">
        <v>1118.3300000000163</v>
      </c>
      <c r="J127" s="17">
        <v>1424.2099999999919</v>
      </c>
      <c r="K127" s="17">
        <v>1158.8899999999994</v>
      </c>
      <c r="L127" s="17">
        <v>923.5</v>
      </c>
      <c r="M127" s="17">
        <v>1232.0500000000029</v>
      </c>
      <c r="N127" s="17">
        <v>404.56999999999971</v>
      </c>
      <c r="O127" s="17">
        <v>157.54000000000087</v>
      </c>
      <c r="P127" s="17">
        <v>371</v>
      </c>
      <c r="Q127" s="20">
        <v>25.980000000000018</v>
      </c>
      <c r="R127" s="20">
        <v>10.879999999999995</v>
      </c>
      <c r="S127" s="20">
        <v>51.659999999999854</v>
      </c>
      <c r="T127" s="20">
        <v>62.570000000000618</v>
      </c>
      <c r="U127" s="20">
        <v>55.910000000000309</v>
      </c>
      <c r="V127" s="20">
        <v>71.210000000000036</v>
      </c>
      <c r="W127" s="20">
        <v>57.9399999999996</v>
      </c>
      <c r="X127" s="20">
        <v>46.180000000000291</v>
      </c>
      <c r="Y127" s="20">
        <v>61.599999999999454</v>
      </c>
      <c r="Z127" s="20">
        <v>20.229999999999791</v>
      </c>
      <c r="AA127" s="20">
        <v>7.8799999999999955</v>
      </c>
      <c r="AB127" s="20">
        <v>18.549999999999955</v>
      </c>
      <c r="AC127" s="17">
        <v>112.90000000000055</v>
      </c>
      <c r="AD127" s="17">
        <v>46.75</v>
      </c>
      <c r="AE127" s="17">
        <v>219.93000000000029</v>
      </c>
      <c r="AF127" s="17">
        <v>263.45000000000073</v>
      </c>
      <c r="AG127" s="17">
        <v>232.90999999999985</v>
      </c>
      <c r="AH127" s="17">
        <v>293.28999999999724</v>
      </c>
      <c r="AI127" s="17">
        <v>236.04000000000087</v>
      </c>
      <c r="AJ127" s="17">
        <v>185.93000000000029</v>
      </c>
      <c r="AK127" s="17">
        <v>245.17000000000189</v>
      </c>
      <c r="AL127" s="17">
        <v>79.599999999999454</v>
      </c>
      <c r="AM127" s="17">
        <v>30.629999999999882</v>
      </c>
      <c r="AN127" s="17">
        <v>71.289999999999964</v>
      </c>
      <c r="AO127" s="20">
        <f t="shared" si="28"/>
        <v>658.4299999999962</v>
      </c>
      <c r="AP127" s="20">
        <f t="shared" si="29"/>
        <v>275.11999999999796</v>
      </c>
      <c r="AQ127" s="20">
        <f t="shared" si="30"/>
        <v>1304.7899999999972</v>
      </c>
      <c r="AR127" s="20">
        <f t="shared" si="31"/>
        <v>1577.400000000006</v>
      </c>
      <c r="AS127" s="20">
        <f t="shared" si="32"/>
        <v>1407.1500000000165</v>
      </c>
      <c r="AT127" s="20">
        <f t="shared" si="33"/>
        <v>1788.7099999999891</v>
      </c>
      <c r="AU127" s="20">
        <f t="shared" si="34"/>
        <v>1452.87</v>
      </c>
      <c r="AV127" s="20">
        <f t="shared" si="35"/>
        <v>1155.6100000000006</v>
      </c>
      <c r="AW127" s="20">
        <f t="shared" si="36"/>
        <v>1538.8200000000043</v>
      </c>
      <c r="AX127" s="20">
        <f t="shared" si="37"/>
        <v>504.39999999999895</v>
      </c>
      <c r="AY127" s="20">
        <f t="shared" si="38"/>
        <v>196.05000000000075</v>
      </c>
      <c r="AZ127" s="20">
        <f t="shared" si="39"/>
        <v>460.83999999999992</v>
      </c>
      <c r="BA127" s="17">
        <v>8.6300000000000008</v>
      </c>
      <c r="BB127" s="17">
        <v>3.61</v>
      </c>
      <c r="BC127" s="17">
        <v>17.149999999999999</v>
      </c>
      <c r="BD127" s="17">
        <v>20.78</v>
      </c>
      <c r="BE127" s="17">
        <v>18.57</v>
      </c>
      <c r="BF127" s="17">
        <v>23.65</v>
      </c>
      <c r="BG127" s="17">
        <v>19.239999999999998</v>
      </c>
      <c r="BH127" s="17">
        <v>15.33</v>
      </c>
      <c r="BI127" s="17">
        <v>20.46</v>
      </c>
      <c r="BJ127" s="17">
        <v>6.72</v>
      </c>
      <c r="BK127" s="17">
        <v>2.62</v>
      </c>
      <c r="BL127" s="17">
        <v>6.16</v>
      </c>
      <c r="BM127" s="20">
        <f t="shared" si="40"/>
        <v>667.05999999999619</v>
      </c>
      <c r="BN127" s="20">
        <f t="shared" si="41"/>
        <v>278.72999999999797</v>
      </c>
      <c r="BO127" s="20">
        <f t="shared" si="42"/>
        <v>1321.9399999999973</v>
      </c>
      <c r="BP127" s="20">
        <f t="shared" si="43"/>
        <v>1598.180000000006</v>
      </c>
      <c r="BQ127" s="20">
        <f t="shared" si="44"/>
        <v>1425.7200000000164</v>
      </c>
      <c r="BR127" s="20">
        <f t="shared" si="45"/>
        <v>1812.3599999999892</v>
      </c>
      <c r="BS127" s="20">
        <f t="shared" si="46"/>
        <v>1472.11</v>
      </c>
      <c r="BT127" s="20">
        <f t="shared" si="47"/>
        <v>1170.9400000000005</v>
      </c>
      <c r="BU127" s="20">
        <f t="shared" si="48"/>
        <v>1559.2800000000043</v>
      </c>
      <c r="BV127" s="20">
        <f t="shared" si="49"/>
        <v>511.11999999999898</v>
      </c>
      <c r="BW127" s="20">
        <f t="shared" si="50"/>
        <v>198.67000000000075</v>
      </c>
      <c r="BX127" s="20">
        <f t="shared" si="51"/>
        <v>466.99999999999994</v>
      </c>
      <c r="BY127" s="17">
        <f t="shared" si="52"/>
        <v>9811.7100000000064</v>
      </c>
      <c r="BZ127" s="17">
        <f t="shared" si="53"/>
        <v>490.58999999999992</v>
      </c>
      <c r="CA127" s="17">
        <f t="shared" si="54"/>
        <v>2180.8100000000009</v>
      </c>
      <c r="CB127" s="17">
        <f t="shared" si="55"/>
        <v>12483.110000000008</v>
      </c>
    </row>
    <row r="128" spans="1:80" x14ac:dyDescent="0.25">
      <c r="A128" t="str">
        <f t="shared" si="27"/>
        <v>NESI.SPCIMP</v>
      </c>
      <c r="B128" s="1" t="s">
        <v>194</v>
      </c>
      <c r="C128" s="1" t="s">
        <v>197</v>
      </c>
      <c r="D128" s="1" t="s">
        <v>73</v>
      </c>
      <c r="E128" s="17">
        <v>2209.570000000007</v>
      </c>
      <c r="F128" s="17">
        <v>400.84000000000378</v>
      </c>
      <c r="G128" s="17">
        <v>4044.5700000000143</v>
      </c>
      <c r="H128" s="17">
        <v>4056.0299999999697</v>
      </c>
      <c r="I128" s="17">
        <v>7406.9500000000698</v>
      </c>
      <c r="J128" s="17">
        <v>5198.5499999999884</v>
      </c>
      <c r="K128" s="17">
        <v>1669.8200000000052</v>
      </c>
      <c r="L128" s="17">
        <v>4509.1199999999953</v>
      </c>
      <c r="M128" s="17">
        <v>4581.1000000000349</v>
      </c>
      <c r="N128" s="17">
        <v>592.91999999999825</v>
      </c>
      <c r="O128" s="17">
        <v>160.07999999999993</v>
      </c>
      <c r="P128" s="17">
        <v>648.41999999999825</v>
      </c>
      <c r="Q128" s="20">
        <v>110.47000000000003</v>
      </c>
      <c r="R128" s="20">
        <v>20.04000000000002</v>
      </c>
      <c r="S128" s="20">
        <v>202.23000000000002</v>
      </c>
      <c r="T128" s="20">
        <v>202.79999999999973</v>
      </c>
      <c r="U128" s="20">
        <v>370.34999999999945</v>
      </c>
      <c r="V128" s="20">
        <v>259.93000000000029</v>
      </c>
      <c r="W128" s="20">
        <v>83.490000000000009</v>
      </c>
      <c r="X128" s="20">
        <v>225.45000000000027</v>
      </c>
      <c r="Y128" s="20">
        <v>229.0600000000004</v>
      </c>
      <c r="Z128" s="20">
        <v>29.649999999999977</v>
      </c>
      <c r="AA128" s="20">
        <v>8</v>
      </c>
      <c r="AB128" s="20">
        <v>32.420000000000073</v>
      </c>
      <c r="AC128" s="17">
        <v>480.16000000000076</v>
      </c>
      <c r="AD128" s="17">
        <v>86.169999999999845</v>
      </c>
      <c r="AE128" s="17">
        <v>860.94000000000051</v>
      </c>
      <c r="AF128" s="17">
        <v>853.89999999999964</v>
      </c>
      <c r="AG128" s="17">
        <v>1542.6100000000006</v>
      </c>
      <c r="AH128" s="17">
        <v>1070.5400000000009</v>
      </c>
      <c r="AI128" s="17">
        <v>340.09000000000015</v>
      </c>
      <c r="AJ128" s="17">
        <v>907.83999999999833</v>
      </c>
      <c r="AK128" s="17">
        <v>911.63000000000102</v>
      </c>
      <c r="AL128" s="17">
        <v>116.64999999999964</v>
      </c>
      <c r="AM128" s="17">
        <v>31.120000000000005</v>
      </c>
      <c r="AN128" s="17">
        <v>124.59000000000015</v>
      </c>
      <c r="AO128" s="20">
        <f t="shared" si="28"/>
        <v>2800.200000000008</v>
      </c>
      <c r="AP128" s="20">
        <f t="shared" si="29"/>
        <v>507.05000000000365</v>
      </c>
      <c r="AQ128" s="20">
        <f t="shared" si="30"/>
        <v>5107.7400000000143</v>
      </c>
      <c r="AR128" s="20">
        <f t="shared" si="31"/>
        <v>5112.7299999999686</v>
      </c>
      <c r="AS128" s="20">
        <f t="shared" si="32"/>
        <v>9319.910000000069</v>
      </c>
      <c r="AT128" s="20">
        <f t="shared" si="33"/>
        <v>6529.0199999999895</v>
      </c>
      <c r="AU128" s="20">
        <f t="shared" si="34"/>
        <v>2093.4000000000051</v>
      </c>
      <c r="AV128" s="20">
        <f t="shared" si="35"/>
        <v>5642.4099999999944</v>
      </c>
      <c r="AW128" s="20">
        <f t="shared" si="36"/>
        <v>5721.7900000000363</v>
      </c>
      <c r="AX128" s="20">
        <f t="shared" si="37"/>
        <v>739.21999999999787</v>
      </c>
      <c r="AY128" s="20">
        <f t="shared" si="38"/>
        <v>199.19999999999993</v>
      </c>
      <c r="AZ128" s="20">
        <f t="shared" si="39"/>
        <v>805.42999999999847</v>
      </c>
      <c r="BA128" s="17">
        <v>36.68</v>
      </c>
      <c r="BB128" s="17">
        <v>6.66</v>
      </c>
      <c r="BC128" s="17">
        <v>67.150000000000006</v>
      </c>
      <c r="BD128" s="17">
        <v>67.34</v>
      </c>
      <c r="BE128" s="17">
        <v>122.98</v>
      </c>
      <c r="BF128" s="17">
        <v>86.31</v>
      </c>
      <c r="BG128" s="17">
        <v>27.72</v>
      </c>
      <c r="BH128" s="17">
        <v>74.86</v>
      </c>
      <c r="BI128" s="17">
        <v>76.06</v>
      </c>
      <c r="BJ128" s="17">
        <v>9.84</v>
      </c>
      <c r="BK128" s="17">
        <v>2.66</v>
      </c>
      <c r="BL128" s="17">
        <v>10.77</v>
      </c>
      <c r="BM128" s="20">
        <f t="shared" si="40"/>
        <v>2836.8800000000078</v>
      </c>
      <c r="BN128" s="20">
        <f t="shared" si="41"/>
        <v>513.71000000000367</v>
      </c>
      <c r="BO128" s="20">
        <f t="shared" si="42"/>
        <v>5174.890000000014</v>
      </c>
      <c r="BP128" s="20">
        <f t="shared" si="43"/>
        <v>5180.0699999999688</v>
      </c>
      <c r="BQ128" s="20">
        <f t="shared" si="44"/>
        <v>9442.8900000000685</v>
      </c>
      <c r="BR128" s="20">
        <f t="shared" si="45"/>
        <v>6615.3299999999899</v>
      </c>
      <c r="BS128" s="20">
        <f t="shared" si="46"/>
        <v>2121.1200000000049</v>
      </c>
      <c r="BT128" s="20">
        <f t="shared" si="47"/>
        <v>5717.2699999999941</v>
      </c>
      <c r="BU128" s="20">
        <f t="shared" si="48"/>
        <v>5797.8500000000367</v>
      </c>
      <c r="BV128" s="20">
        <f t="shared" si="49"/>
        <v>749.0599999999979</v>
      </c>
      <c r="BW128" s="20">
        <f t="shared" si="50"/>
        <v>201.85999999999993</v>
      </c>
      <c r="BX128" s="20">
        <f t="shared" si="51"/>
        <v>816.19999999999845</v>
      </c>
      <c r="BY128" s="17">
        <f t="shared" si="52"/>
        <v>35477.970000000088</v>
      </c>
      <c r="BZ128" s="17">
        <f t="shared" si="53"/>
        <v>1773.8900000000003</v>
      </c>
      <c r="CA128" s="17">
        <f t="shared" si="54"/>
        <v>7915.2700000000023</v>
      </c>
      <c r="CB128" s="17">
        <f t="shared" si="55"/>
        <v>45167.130000000085</v>
      </c>
    </row>
    <row r="129" spans="1:80" x14ac:dyDescent="0.25">
      <c r="A129" t="str">
        <f t="shared" si="27"/>
        <v>NESI.SPCEXP</v>
      </c>
      <c r="B129" s="1" t="s">
        <v>194</v>
      </c>
      <c r="C129" s="1" t="s">
        <v>199</v>
      </c>
      <c r="D129" s="1" t="s">
        <v>74</v>
      </c>
      <c r="E129" s="17">
        <v>0</v>
      </c>
      <c r="F129" s="17">
        <v>4.3700000000001182</v>
      </c>
      <c r="G129" s="17">
        <v>1.0400000000000169</v>
      </c>
      <c r="H129" s="17">
        <v>8.6600000000003092</v>
      </c>
      <c r="I129" s="17">
        <v>6.4099999999998545</v>
      </c>
      <c r="J129" s="17">
        <v>0</v>
      </c>
      <c r="K129" s="17">
        <v>5.8900000000003274</v>
      </c>
      <c r="L129" s="17">
        <v>1.6100000000000136</v>
      </c>
      <c r="M129" s="17">
        <v>0</v>
      </c>
      <c r="N129" s="17">
        <v>23.020000000000437</v>
      </c>
      <c r="O129" s="17">
        <v>13.460000000000036</v>
      </c>
      <c r="P129" s="17">
        <v>66.709999999999127</v>
      </c>
      <c r="Q129" s="20">
        <v>0</v>
      </c>
      <c r="R129" s="20">
        <v>0.22000000000000064</v>
      </c>
      <c r="S129" s="20">
        <v>5.0000000000000044E-2</v>
      </c>
      <c r="T129" s="20">
        <v>0.42999999999999972</v>
      </c>
      <c r="U129" s="20">
        <v>0.31999999999999984</v>
      </c>
      <c r="V129" s="20">
        <v>0</v>
      </c>
      <c r="W129" s="20">
        <v>0.29000000000000004</v>
      </c>
      <c r="X129" s="20">
        <v>8.0000000000000016E-2</v>
      </c>
      <c r="Y129" s="20">
        <v>0</v>
      </c>
      <c r="Z129" s="20">
        <v>1.1499999999999915</v>
      </c>
      <c r="AA129" s="20">
        <v>0.67999999999999972</v>
      </c>
      <c r="AB129" s="20">
        <v>3.339999999999975</v>
      </c>
      <c r="AC129" s="17">
        <v>0</v>
      </c>
      <c r="AD129" s="17">
        <v>0.94000000000000128</v>
      </c>
      <c r="AE129" s="17">
        <v>0.23000000000000043</v>
      </c>
      <c r="AF129" s="17">
        <v>1.8200000000000003</v>
      </c>
      <c r="AG129" s="17">
        <v>1.3399999999999999</v>
      </c>
      <c r="AH129" s="17">
        <v>0</v>
      </c>
      <c r="AI129" s="17">
        <v>1.2000000000000002</v>
      </c>
      <c r="AJ129" s="17">
        <v>0.32999999999999985</v>
      </c>
      <c r="AK129" s="17">
        <v>0</v>
      </c>
      <c r="AL129" s="17">
        <v>4.5299999999999727</v>
      </c>
      <c r="AM129" s="17">
        <v>2.6099999999999852</v>
      </c>
      <c r="AN129" s="17">
        <v>12.82000000000005</v>
      </c>
      <c r="AO129" s="20">
        <f t="shared" si="28"/>
        <v>0</v>
      </c>
      <c r="AP129" s="20">
        <f t="shared" si="29"/>
        <v>5.5300000000001202</v>
      </c>
      <c r="AQ129" s="20">
        <f t="shared" si="30"/>
        <v>1.3200000000000174</v>
      </c>
      <c r="AR129" s="20">
        <f t="shared" si="31"/>
        <v>10.910000000000309</v>
      </c>
      <c r="AS129" s="20">
        <f t="shared" si="32"/>
        <v>8.0699999999998546</v>
      </c>
      <c r="AT129" s="20">
        <f t="shared" si="33"/>
        <v>0</v>
      </c>
      <c r="AU129" s="20">
        <f t="shared" si="34"/>
        <v>7.3800000000003276</v>
      </c>
      <c r="AV129" s="20">
        <f t="shared" si="35"/>
        <v>2.0200000000000138</v>
      </c>
      <c r="AW129" s="20">
        <f t="shared" si="36"/>
        <v>0</v>
      </c>
      <c r="AX129" s="20">
        <f t="shared" si="37"/>
        <v>28.700000000000401</v>
      </c>
      <c r="AY129" s="20">
        <f t="shared" si="38"/>
        <v>16.750000000000021</v>
      </c>
      <c r="AZ129" s="20">
        <f t="shared" si="39"/>
        <v>82.869999999999152</v>
      </c>
      <c r="BA129" s="17">
        <v>0</v>
      </c>
      <c r="BB129" s="17">
        <v>7.0000000000000007E-2</v>
      </c>
      <c r="BC129" s="17">
        <v>0.02</v>
      </c>
      <c r="BD129" s="17">
        <v>0.14000000000000001</v>
      </c>
      <c r="BE129" s="17">
        <v>0.11</v>
      </c>
      <c r="BF129" s="17">
        <v>0</v>
      </c>
      <c r="BG129" s="17">
        <v>0.1</v>
      </c>
      <c r="BH129" s="17">
        <v>0.03</v>
      </c>
      <c r="BI129" s="17">
        <v>0</v>
      </c>
      <c r="BJ129" s="17">
        <v>0.38</v>
      </c>
      <c r="BK129" s="17">
        <v>0.22</v>
      </c>
      <c r="BL129" s="17">
        <v>1.1100000000000001</v>
      </c>
      <c r="BM129" s="20">
        <f t="shared" si="40"/>
        <v>0</v>
      </c>
      <c r="BN129" s="20">
        <f t="shared" si="41"/>
        <v>5.6000000000001204</v>
      </c>
      <c r="BO129" s="20">
        <f t="shared" si="42"/>
        <v>1.3400000000000174</v>
      </c>
      <c r="BP129" s="20">
        <f t="shared" si="43"/>
        <v>11.05000000000031</v>
      </c>
      <c r="BQ129" s="20">
        <f t="shared" si="44"/>
        <v>8.1799999999998541</v>
      </c>
      <c r="BR129" s="20">
        <f t="shared" si="45"/>
        <v>0</v>
      </c>
      <c r="BS129" s="20">
        <f t="shared" si="46"/>
        <v>7.4800000000003273</v>
      </c>
      <c r="BT129" s="20">
        <f t="shared" si="47"/>
        <v>2.0500000000000136</v>
      </c>
      <c r="BU129" s="20">
        <f t="shared" si="48"/>
        <v>0</v>
      </c>
      <c r="BV129" s="20">
        <f t="shared" si="49"/>
        <v>29.0800000000004</v>
      </c>
      <c r="BW129" s="20">
        <f t="shared" si="50"/>
        <v>16.97000000000002</v>
      </c>
      <c r="BX129" s="20">
        <f t="shared" si="51"/>
        <v>83.979999999999151</v>
      </c>
      <c r="BY129" s="17">
        <f t="shared" si="52"/>
        <v>131.17000000000024</v>
      </c>
      <c r="BZ129" s="17">
        <f t="shared" si="53"/>
        <v>6.5599999999999667</v>
      </c>
      <c r="CA129" s="17">
        <f t="shared" si="54"/>
        <v>28.000000000000011</v>
      </c>
      <c r="CB129" s="17">
        <f t="shared" si="55"/>
        <v>165.73000000000019</v>
      </c>
    </row>
    <row r="130" spans="1:80" x14ac:dyDescent="0.25">
      <c r="A130" t="str">
        <f t="shared" si="22"/>
        <v>AP00.ST1</v>
      </c>
      <c r="B130" s="1" t="s">
        <v>231</v>
      </c>
      <c r="C130" s="1" t="s">
        <v>232</v>
      </c>
      <c r="D130" s="1" t="s">
        <v>232</v>
      </c>
      <c r="E130" s="17">
        <v>0</v>
      </c>
      <c r="F130" s="17">
        <v>0</v>
      </c>
      <c r="G130" s="17">
        <v>0</v>
      </c>
      <c r="H130" s="17">
        <v>0</v>
      </c>
      <c r="I130" s="17">
        <v>0</v>
      </c>
      <c r="J130" s="17">
        <v>0</v>
      </c>
      <c r="K130" s="17">
        <v>0</v>
      </c>
      <c r="L130" s="17">
        <v>0</v>
      </c>
      <c r="M130" s="17">
        <v>0</v>
      </c>
      <c r="N130" s="17">
        <v>0</v>
      </c>
      <c r="O130" s="17">
        <v>0</v>
      </c>
      <c r="P130" s="17">
        <v>0</v>
      </c>
      <c r="Q130" s="20">
        <v>0</v>
      </c>
      <c r="R130" s="20">
        <v>0</v>
      </c>
      <c r="S130" s="20">
        <v>0</v>
      </c>
      <c r="T130" s="20">
        <v>0</v>
      </c>
      <c r="U130" s="20">
        <v>0</v>
      </c>
      <c r="V130" s="20">
        <v>0</v>
      </c>
      <c r="W130" s="20">
        <v>0</v>
      </c>
      <c r="X130" s="20">
        <v>0</v>
      </c>
      <c r="Y130" s="20">
        <v>0</v>
      </c>
      <c r="Z130" s="20">
        <v>0</v>
      </c>
      <c r="AA130" s="20">
        <v>0</v>
      </c>
      <c r="AB130" s="20">
        <v>0</v>
      </c>
      <c r="AC130" s="17">
        <v>0</v>
      </c>
      <c r="AD130" s="17">
        <v>0</v>
      </c>
      <c r="AE130" s="17">
        <v>0</v>
      </c>
      <c r="AF130" s="17">
        <v>0</v>
      </c>
      <c r="AG130" s="17">
        <v>0</v>
      </c>
      <c r="AH130" s="17">
        <v>0</v>
      </c>
      <c r="AI130" s="17">
        <v>0</v>
      </c>
      <c r="AJ130" s="17">
        <v>0</v>
      </c>
      <c r="AK130" s="17">
        <v>0</v>
      </c>
      <c r="AL130" s="17">
        <v>0</v>
      </c>
      <c r="AM130" s="17">
        <v>0</v>
      </c>
      <c r="AN130" s="17">
        <v>0</v>
      </c>
      <c r="AO130" s="20">
        <f t="shared" si="23"/>
        <v>0</v>
      </c>
      <c r="AP130" s="20">
        <f t="shared" si="25"/>
        <v>0</v>
      </c>
      <c r="AQ130" s="20">
        <f t="shared" si="25"/>
        <v>0</v>
      </c>
      <c r="AR130" s="20">
        <f t="shared" si="25"/>
        <v>0</v>
      </c>
      <c r="AS130" s="20">
        <f t="shared" si="25"/>
        <v>0</v>
      </c>
      <c r="AT130" s="20">
        <f t="shared" si="25"/>
        <v>0</v>
      </c>
      <c r="AU130" s="20">
        <f t="shared" si="25"/>
        <v>0</v>
      </c>
      <c r="AV130" s="20">
        <f t="shared" si="25"/>
        <v>0</v>
      </c>
      <c r="AW130" s="20">
        <f t="shared" si="25"/>
        <v>0</v>
      </c>
      <c r="AX130" s="20">
        <f t="shared" si="25"/>
        <v>0</v>
      </c>
      <c r="AY130" s="20">
        <f t="shared" si="25"/>
        <v>0</v>
      </c>
      <c r="AZ130" s="20">
        <f t="shared" si="25"/>
        <v>0</v>
      </c>
      <c r="BA130" s="17">
        <v>0</v>
      </c>
      <c r="BB130" s="17">
        <v>0</v>
      </c>
      <c r="BC130" s="17">
        <v>0</v>
      </c>
      <c r="BD130" s="17">
        <v>0</v>
      </c>
      <c r="BE130" s="17">
        <v>0</v>
      </c>
      <c r="BF130" s="17">
        <v>0</v>
      </c>
      <c r="BG130" s="17">
        <v>0</v>
      </c>
      <c r="BH130" s="17">
        <v>0</v>
      </c>
      <c r="BI130" s="17">
        <v>0</v>
      </c>
      <c r="BJ130" s="17">
        <v>0</v>
      </c>
      <c r="BK130" s="17">
        <v>0</v>
      </c>
      <c r="BL130" s="17">
        <v>0</v>
      </c>
      <c r="BM130" s="20">
        <f t="shared" si="24"/>
        <v>0</v>
      </c>
      <c r="BN130" s="20">
        <f t="shared" si="26"/>
        <v>0</v>
      </c>
      <c r="BO130" s="20">
        <f t="shared" si="26"/>
        <v>0</v>
      </c>
      <c r="BP130" s="20">
        <f t="shared" si="26"/>
        <v>0</v>
      </c>
      <c r="BQ130" s="20">
        <f t="shared" si="26"/>
        <v>0</v>
      </c>
      <c r="BR130" s="20">
        <f t="shared" si="26"/>
        <v>0</v>
      </c>
      <c r="BS130" s="20">
        <f t="shared" si="26"/>
        <v>0</v>
      </c>
      <c r="BT130" s="20">
        <f t="shared" si="26"/>
        <v>0</v>
      </c>
      <c r="BU130" s="20">
        <f t="shared" si="26"/>
        <v>0</v>
      </c>
      <c r="BV130" s="20">
        <f t="shared" si="26"/>
        <v>0</v>
      </c>
      <c r="BW130" s="20">
        <f t="shared" si="26"/>
        <v>0</v>
      </c>
      <c r="BX130" s="20">
        <f t="shared" si="26"/>
        <v>0</v>
      </c>
      <c r="BY130" s="17">
        <f t="shared" si="16"/>
        <v>0</v>
      </c>
      <c r="BZ130" s="17">
        <f t="shared" si="17"/>
        <v>0</v>
      </c>
      <c r="CA130" s="17">
        <f t="shared" si="18"/>
        <v>0</v>
      </c>
      <c r="CB130" s="17">
        <f t="shared" si="19"/>
        <v>0</v>
      </c>
    </row>
    <row r="131" spans="1:80" x14ac:dyDescent="0.25">
      <c r="A131" t="str">
        <f t="shared" si="22"/>
        <v>AP00.ST2</v>
      </c>
      <c r="B131" s="1" t="s">
        <v>231</v>
      </c>
      <c r="C131" s="1" t="s">
        <v>233</v>
      </c>
      <c r="D131" s="1" t="s">
        <v>233</v>
      </c>
      <c r="E131" s="17">
        <v>0</v>
      </c>
      <c r="F131" s="17">
        <v>0</v>
      </c>
      <c r="G131" s="17">
        <v>0</v>
      </c>
      <c r="H131" s="17">
        <v>0</v>
      </c>
      <c r="I131" s="17">
        <v>0</v>
      </c>
      <c r="J131" s="17">
        <v>0</v>
      </c>
      <c r="K131" s="17">
        <v>0</v>
      </c>
      <c r="L131" s="17">
        <v>0</v>
      </c>
      <c r="M131" s="17">
        <v>0</v>
      </c>
      <c r="N131" s="17">
        <v>0</v>
      </c>
      <c r="O131" s="17">
        <v>0</v>
      </c>
      <c r="P131" s="17">
        <v>0</v>
      </c>
      <c r="Q131" s="20">
        <v>0</v>
      </c>
      <c r="R131" s="20">
        <v>0</v>
      </c>
      <c r="S131" s="20">
        <v>0</v>
      </c>
      <c r="T131" s="20">
        <v>0</v>
      </c>
      <c r="U131" s="20">
        <v>0</v>
      </c>
      <c r="V131" s="20">
        <v>0</v>
      </c>
      <c r="W131" s="20">
        <v>0</v>
      </c>
      <c r="X131" s="20">
        <v>0</v>
      </c>
      <c r="Y131" s="20">
        <v>0</v>
      </c>
      <c r="Z131" s="20">
        <v>0</v>
      </c>
      <c r="AA131" s="20">
        <v>0</v>
      </c>
      <c r="AB131" s="20">
        <v>0</v>
      </c>
      <c r="AC131" s="17">
        <v>0</v>
      </c>
      <c r="AD131" s="17">
        <v>0</v>
      </c>
      <c r="AE131" s="17">
        <v>0</v>
      </c>
      <c r="AF131" s="17">
        <v>0</v>
      </c>
      <c r="AG131" s="17">
        <v>0</v>
      </c>
      <c r="AH131" s="17">
        <v>0</v>
      </c>
      <c r="AI131" s="17">
        <v>0</v>
      </c>
      <c r="AJ131" s="17">
        <v>0</v>
      </c>
      <c r="AK131" s="17">
        <v>0</v>
      </c>
      <c r="AL131" s="17">
        <v>0</v>
      </c>
      <c r="AM131" s="17">
        <v>0</v>
      </c>
      <c r="AN131" s="17">
        <v>0</v>
      </c>
      <c r="AO131" s="20">
        <f t="shared" si="23"/>
        <v>0</v>
      </c>
      <c r="AP131" s="20">
        <f t="shared" si="25"/>
        <v>0</v>
      </c>
      <c r="AQ131" s="20">
        <f t="shared" si="25"/>
        <v>0</v>
      </c>
      <c r="AR131" s="20">
        <f t="shared" si="25"/>
        <v>0</v>
      </c>
      <c r="AS131" s="20">
        <f t="shared" si="25"/>
        <v>0</v>
      </c>
      <c r="AT131" s="20">
        <f t="shared" si="25"/>
        <v>0</v>
      </c>
      <c r="AU131" s="20">
        <f t="shared" si="25"/>
        <v>0</v>
      </c>
      <c r="AV131" s="20">
        <f t="shared" si="25"/>
        <v>0</v>
      </c>
      <c r="AW131" s="20">
        <f t="shared" si="25"/>
        <v>0</v>
      </c>
      <c r="AX131" s="20">
        <f t="shared" si="25"/>
        <v>0</v>
      </c>
      <c r="AY131" s="20">
        <f t="shared" si="25"/>
        <v>0</v>
      </c>
      <c r="AZ131" s="20">
        <f t="shared" si="25"/>
        <v>0</v>
      </c>
      <c r="BA131" s="17">
        <v>0</v>
      </c>
      <c r="BB131" s="17">
        <v>0</v>
      </c>
      <c r="BC131" s="17">
        <v>0</v>
      </c>
      <c r="BD131" s="17">
        <v>0</v>
      </c>
      <c r="BE131" s="17">
        <v>0</v>
      </c>
      <c r="BF131" s="17">
        <v>0</v>
      </c>
      <c r="BG131" s="17">
        <v>0</v>
      </c>
      <c r="BH131" s="17">
        <v>0</v>
      </c>
      <c r="BI131" s="17">
        <v>0</v>
      </c>
      <c r="BJ131" s="17">
        <v>0</v>
      </c>
      <c r="BK131" s="17">
        <v>0</v>
      </c>
      <c r="BL131" s="17">
        <v>0</v>
      </c>
      <c r="BM131" s="20">
        <f t="shared" si="24"/>
        <v>0</v>
      </c>
      <c r="BN131" s="20">
        <f t="shared" si="26"/>
        <v>0</v>
      </c>
      <c r="BO131" s="20">
        <f t="shared" si="26"/>
        <v>0</v>
      </c>
      <c r="BP131" s="20">
        <f t="shared" si="26"/>
        <v>0</v>
      </c>
      <c r="BQ131" s="20">
        <f t="shared" si="26"/>
        <v>0</v>
      </c>
      <c r="BR131" s="20">
        <f t="shared" si="26"/>
        <v>0</v>
      </c>
      <c r="BS131" s="20">
        <f t="shared" si="26"/>
        <v>0</v>
      </c>
      <c r="BT131" s="20">
        <f t="shared" si="26"/>
        <v>0</v>
      </c>
      <c r="BU131" s="20">
        <f t="shared" si="26"/>
        <v>0</v>
      </c>
      <c r="BV131" s="20">
        <f t="shared" si="26"/>
        <v>0</v>
      </c>
      <c r="BW131" s="20">
        <f t="shared" si="26"/>
        <v>0</v>
      </c>
      <c r="BX131" s="20">
        <f t="shared" si="26"/>
        <v>0</v>
      </c>
      <c r="BY131" s="17">
        <f t="shared" si="16"/>
        <v>0</v>
      </c>
      <c r="BZ131" s="17">
        <f t="shared" si="17"/>
        <v>0</v>
      </c>
      <c r="CA131" s="17">
        <f t="shared" si="18"/>
        <v>0</v>
      </c>
      <c r="CB131" s="17">
        <f t="shared" si="19"/>
        <v>0</v>
      </c>
    </row>
    <row r="132" spans="1:80" x14ac:dyDescent="0.25">
      <c r="A132" t="str">
        <f t="shared" si="22"/>
        <v>EEC.TAB1</v>
      </c>
      <c r="B132" s="1" t="s">
        <v>24</v>
      </c>
      <c r="C132" s="1" t="s">
        <v>200</v>
      </c>
      <c r="D132" s="1" t="s">
        <v>200</v>
      </c>
      <c r="E132" s="17">
        <v>708.66999999999825</v>
      </c>
      <c r="F132" s="17">
        <v>427.11000000000058</v>
      </c>
      <c r="G132" s="17">
        <v>813.86000000000058</v>
      </c>
      <c r="H132" s="17">
        <v>1563.6600000000035</v>
      </c>
      <c r="I132" s="17">
        <v>1233.1200000000026</v>
      </c>
      <c r="J132" s="17">
        <v>369.70000000000073</v>
      </c>
      <c r="K132" s="17">
        <v>319.90000000000146</v>
      </c>
      <c r="L132" s="17">
        <v>365.29000000000087</v>
      </c>
      <c r="M132" s="17">
        <v>529.22999999999956</v>
      </c>
      <c r="N132" s="17">
        <v>647.16999999999825</v>
      </c>
      <c r="O132" s="17">
        <v>312.33999999999924</v>
      </c>
      <c r="P132" s="17">
        <v>496.8799999999992</v>
      </c>
      <c r="Q132" s="20">
        <v>35.429999999999836</v>
      </c>
      <c r="R132" s="20">
        <v>21.360000000000014</v>
      </c>
      <c r="S132" s="20">
        <v>40.689999999999827</v>
      </c>
      <c r="T132" s="20">
        <v>78.180000000000291</v>
      </c>
      <c r="U132" s="20">
        <v>61.650000000000091</v>
      </c>
      <c r="V132" s="20">
        <v>18.490000000000009</v>
      </c>
      <c r="W132" s="20">
        <v>16</v>
      </c>
      <c r="X132" s="20">
        <v>18.269999999999982</v>
      </c>
      <c r="Y132" s="20">
        <v>26.459999999999923</v>
      </c>
      <c r="Z132" s="20">
        <v>32.350000000000023</v>
      </c>
      <c r="AA132" s="20">
        <v>15.620000000000005</v>
      </c>
      <c r="AB132" s="20">
        <v>24.850000000000023</v>
      </c>
      <c r="AC132" s="17">
        <v>154</v>
      </c>
      <c r="AD132" s="17">
        <v>91.819999999999709</v>
      </c>
      <c r="AE132" s="17">
        <v>173.23999999999978</v>
      </c>
      <c r="AF132" s="17">
        <v>329.18999999999869</v>
      </c>
      <c r="AG132" s="17">
        <v>256.80999999999949</v>
      </c>
      <c r="AH132" s="17">
        <v>76.139999999999873</v>
      </c>
      <c r="AI132" s="17">
        <v>65.150000000000091</v>
      </c>
      <c r="AJ132" s="17">
        <v>73.550000000000182</v>
      </c>
      <c r="AK132" s="17">
        <v>105.30999999999995</v>
      </c>
      <c r="AL132" s="17">
        <v>127.32999999999993</v>
      </c>
      <c r="AM132" s="17">
        <v>60.720000000000027</v>
      </c>
      <c r="AN132" s="17">
        <v>95.470000000000027</v>
      </c>
      <c r="AO132" s="20">
        <f t="shared" si="23"/>
        <v>898.09999999999809</v>
      </c>
      <c r="AP132" s="20">
        <f t="shared" si="25"/>
        <v>540.2900000000003</v>
      </c>
      <c r="AQ132" s="20">
        <f t="shared" si="25"/>
        <v>1027.7900000000002</v>
      </c>
      <c r="AR132" s="20">
        <f t="shared" si="25"/>
        <v>1971.0300000000025</v>
      </c>
      <c r="AS132" s="20">
        <f t="shared" si="25"/>
        <v>1551.5800000000022</v>
      </c>
      <c r="AT132" s="20">
        <f t="shared" si="25"/>
        <v>464.33000000000061</v>
      </c>
      <c r="AU132" s="20">
        <f t="shared" si="25"/>
        <v>401.05000000000155</v>
      </c>
      <c r="AV132" s="20">
        <f t="shared" si="25"/>
        <v>457.11000000000104</v>
      </c>
      <c r="AW132" s="20">
        <f t="shared" si="25"/>
        <v>660.99999999999943</v>
      </c>
      <c r="AX132" s="20">
        <f t="shared" si="25"/>
        <v>806.8499999999982</v>
      </c>
      <c r="AY132" s="20">
        <f t="shared" si="25"/>
        <v>388.67999999999927</v>
      </c>
      <c r="AZ132" s="20">
        <f t="shared" si="25"/>
        <v>617.19999999999925</v>
      </c>
      <c r="BA132" s="17">
        <v>11.77</v>
      </c>
      <c r="BB132" s="17">
        <v>7.09</v>
      </c>
      <c r="BC132" s="17">
        <v>13.51</v>
      </c>
      <c r="BD132" s="17">
        <v>25.96</v>
      </c>
      <c r="BE132" s="17">
        <v>20.47</v>
      </c>
      <c r="BF132" s="17">
        <v>6.14</v>
      </c>
      <c r="BG132" s="17">
        <v>5.31</v>
      </c>
      <c r="BH132" s="17">
        <v>6.06</v>
      </c>
      <c r="BI132" s="17">
        <v>8.7899999999999991</v>
      </c>
      <c r="BJ132" s="17">
        <v>10.74</v>
      </c>
      <c r="BK132" s="17">
        <v>5.19</v>
      </c>
      <c r="BL132" s="17">
        <v>8.25</v>
      </c>
      <c r="BM132" s="20">
        <f t="shared" si="24"/>
        <v>909.86999999999807</v>
      </c>
      <c r="BN132" s="20">
        <f t="shared" si="26"/>
        <v>547.38000000000034</v>
      </c>
      <c r="BO132" s="20">
        <f t="shared" si="26"/>
        <v>1041.3000000000002</v>
      </c>
      <c r="BP132" s="20">
        <f t="shared" si="26"/>
        <v>1996.9900000000025</v>
      </c>
      <c r="BQ132" s="20">
        <f t="shared" si="26"/>
        <v>1572.0500000000022</v>
      </c>
      <c r="BR132" s="20">
        <f t="shared" si="26"/>
        <v>470.4700000000006</v>
      </c>
      <c r="BS132" s="20">
        <f t="shared" si="26"/>
        <v>406.36000000000155</v>
      </c>
      <c r="BT132" s="20">
        <f t="shared" si="26"/>
        <v>463.17000000000104</v>
      </c>
      <c r="BU132" s="20">
        <f t="shared" si="26"/>
        <v>669.7899999999994</v>
      </c>
      <c r="BV132" s="20">
        <f t="shared" si="26"/>
        <v>817.58999999999821</v>
      </c>
      <c r="BW132" s="20">
        <f t="shared" si="26"/>
        <v>393.86999999999927</v>
      </c>
      <c r="BX132" s="20">
        <f t="shared" si="26"/>
        <v>625.44999999999925</v>
      </c>
      <c r="BY132" s="17">
        <f t="shared" si="16"/>
        <v>7786.9300000000048</v>
      </c>
      <c r="BZ132" s="17">
        <f t="shared" si="17"/>
        <v>389.35</v>
      </c>
      <c r="CA132" s="17">
        <f t="shared" si="18"/>
        <v>1738.0099999999977</v>
      </c>
      <c r="CB132" s="17">
        <f t="shared" si="19"/>
        <v>9914.2900000000009</v>
      </c>
    </row>
    <row r="133" spans="1:80" x14ac:dyDescent="0.25">
      <c r="A133" t="str">
        <f t="shared" si="22"/>
        <v>CHD.TAY1</v>
      </c>
      <c r="B133" s="1" t="s">
        <v>229</v>
      </c>
      <c r="C133" s="1" t="s">
        <v>202</v>
      </c>
      <c r="D133" s="1" t="s">
        <v>202</v>
      </c>
      <c r="E133" s="17">
        <v>0</v>
      </c>
      <c r="F133" s="17">
        <v>0</v>
      </c>
      <c r="G133" s="17">
        <v>0</v>
      </c>
      <c r="H133" s="17">
        <v>186.22000000000025</v>
      </c>
      <c r="I133" s="17">
        <v>402.72999999999956</v>
      </c>
      <c r="J133" s="17">
        <v>669.11999999999898</v>
      </c>
      <c r="K133" s="17">
        <v>465.15999999999985</v>
      </c>
      <c r="L133" s="17">
        <v>569.88000000000102</v>
      </c>
      <c r="M133" s="17">
        <v>687.22999999999956</v>
      </c>
      <c r="N133" s="17">
        <v>67.619999999999891</v>
      </c>
      <c r="O133" s="17">
        <v>0</v>
      </c>
      <c r="P133" s="17">
        <v>0</v>
      </c>
      <c r="Q133" s="20">
        <v>0</v>
      </c>
      <c r="R133" s="20">
        <v>0</v>
      </c>
      <c r="S133" s="20">
        <v>0</v>
      </c>
      <c r="T133" s="20">
        <v>9.3100000000000023</v>
      </c>
      <c r="U133" s="20">
        <v>20.139999999999986</v>
      </c>
      <c r="V133" s="20">
        <v>33.459999999999923</v>
      </c>
      <c r="W133" s="20">
        <v>23.259999999999991</v>
      </c>
      <c r="X133" s="20">
        <v>28.490000000000009</v>
      </c>
      <c r="Y133" s="20">
        <v>34.360000000000014</v>
      </c>
      <c r="Z133" s="20">
        <v>3.3799999999999955</v>
      </c>
      <c r="AA133" s="20">
        <v>0</v>
      </c>
      <c r="AB133" s="20">
        <v>0</v>
      </c>
      <c r="AC133" s="17">
        <v>0</v>
      </c>
      <c r="AD133" s="17">
        <v>0</v>
      </c>
      <c r="AE133" s="17">
        <v>0</v>
      </c>
      <c r="AF133" s="17">
        <v>39.200000000000045</v>
      </c>
      <c r="AG133" s="17">
        <v>83.869999999999891</v>
      </c>
      <c r="AH133" s="17">
        <v>137.78999999999951</v>
      </c>
      <c r="AI133" s="17">
        <v>94.740000000000236</v>
      </c>
      <c r="AJ133" s="17">
        <v>114.73000000000002</v>
      </c>
      <c r="AK133" s="17">
        <v>136.76000000000022</v>
      </c>
      <c r="AL133" s="17">
        <v>13.299999999999983</v>
      </c>
      <c r="AM133" s="17">
        <v>0</v>
      </c>
      <c r="AN133" s="17">
        <v>0</v>
      </c>
      <c r="AO133" s="20">
        <f t="shared" si="23"/>
        <v>0</v>
      </c>
      <c r="AP133" s="20">
        <f t="shared" si="25"/>
        <v>0</v>
      </c>
      <c r="AQ133" s="20">
        <f t="shared" si="25"/>
        <v>0</v>
      </c>
      <c r="AR133" s="20">
        <f t="shared" si="25"/>
        <v>234.7300000000003</v>
      </c>
      <c r="AS133" s="20">
        <f t="shared" si="25"/>
        <v>506.73999999999944</v>
      </c>
      <c r="AT133" s="20">
        <f t="shared" si="25"/>
        <v>840.36999999999841</v>
      </c>
      <c r="AU133" s="20">
        <f t="shared" si="25"/>
        <v>583.16000000000008</v>
      </c>
      <c r="AV133" s="20">
        <f t="shared" si="25"/>
        <v>713.10000000000105</v>
      </c>
      <c r="AW133" s="20">
        <f t="shared" si="25"/>
        <v>858.3499999999998</v>
      </c>
      <c r="AX133" s="20">
        <f t="shared" si="25"/>
        <v>84.299999999999869</v>
      </c>
      <c r="AY133" s="20">
        <f t="shared" si="25"/>
        <v>0</v>
      </c>
      <c r="AZ133" s="20">
        <f t="shared" si="25"/>
        <v>0</v>
      </c>
      <c r="BA133" s="17">
        <v>0</v>
      </c>
      <c r="BB133" s="17">
        <v>0</v>
      </c>
      <c r="BC133" s="17">
        <v>0</v>
      </c>
      <c r="BD133" s="17">
        <v>3.09</v>
      </c>
      <c r="BE133" s="17">
        <v>6.69</v>
      </c>
      <c r="BF133" s="17">
        <v>11.11</v>
      </c>
      <c r="BG133" s="17">
        <v>7.72</v>
      </c>
      <c r="BH133" s="17">
        <v>9.4600000000000009</v>
      </c>
      <c r="BI133" s="17">
        <v>11.41</v>
      </c>
      <c r="BJ133" s="17">
        <v>1.1200000000000001</v>
      </c>
      <c r="BK133" s="17">
        <v>0</v>
      </c>
      <c r="BL133" s="17">
        <v>0</v>
      </c>
      <c r="BM133" s="20">
        <f t="shared" si="24"/>
        <v>0</v>
      </c>
      <c r="BN133" s="20">
        <f t="shared" si="26"/>
        <v>0</v>
      </c>
      <c r="BO133" s="20">
        <f t="shared" si="26"/>
        <v>0</v>
      </c>
      <c r="BP133" s="20">
        <f t="shared" si="26"/>
        <v>237.82000000000031</v>
      </c>
      <c r="BQ133" s="20">
        <f t="shared" si="26"/>
        <v>513.4299999999995</v>
      </c>
      <c r="BR133" s="20">
        <f t="shared" si="26"/>
        <v>851.47999999999843</v>
      </c>
      <c r="BS133" s="20">
        <f t="shared" si="26"/>
        <v>590.88000000000011</v>
      </c>
      <c r="BT133" s="20">
        <f t="shared" si="26"/>
        <v>722.56000000000108</v>
      </c>
      <c r="BU133" s="20">
        <f t="shared" si="26"/>
        <v>869.75999999999976</v>
      </c>
      <c r="BV133" s="20">
        <f t="shared" si="26"/>
        <v>85.419999999999874</v>
      </c>
      <c r="BW133" s="20">
        <f t="shared" si="26"/>
        <v>0</v>
      </c>
      <c r="BX133" s="20">
        <f t="shared" si="26"/>
        <v>0</v>
      </c>
      <c r="BY133" s="17">
        <f t="shared" si="16"/>
        <v>3047.9599999999991</v>
      </c>
      <c r="BZ133" s="17">
        <f t="shared" si="17"/>
        <v>152.39999999999992</v>
      </c>
      <c r="CA133" s="17">
        <f t="shared" si="18"/>
        <v>670.99</v>
      </c>
      <c r="CB133" s="17">
        <f t="shared" si="19"/>
        <v>3871.349999999999</v>
      </c>
    </row>
    <row r="134" spans="1:80" x14ac:dyDescent="0.25">
      <c r="A134" t="str">
        <f t="shared" si="22"/>
        <v>TCN.TC01</v>
      </c>
      <c r="B134" s="1" t="s">
        <v>33</v>
      </c>
      <c r="C134" s="1" t="s">
        <v>203</v>
      </c>
      <c r="D134" s="1" t="s">
        <v>203</v>
      </c>
      <c r="E134" s="17">
        <v>822.14999999999418</v>
      </c>
      <c r="F134" s="17">
        <v>365.45999999999913</v>
      </c>
      <c r="G134" s="17">
        <v>1597.2200000000012</v>
      </c>
      <c r="H134" s="17">
        <v>2054</v>
      </c>
      <c r="I134" s="17">
        <v>2058.6900000000023</v>
      </c>
      <c r="J134" s="17">
        <v>1413.5299999999697</v>
      </c>
      <c r="K134" s="17">
        <v>761.16999999999825</v>
      </c>
      <c r="L134" s="17">
        <v>726.90000000000873</v>
      </c>
      <c r="M134" s="17">
        <v>116.65999999999985</v>
      </c>
      <c r="N134" s="17">
        <v>945.86999999999534</v>
      </c>
      <c r="O134" s="17">
        <v>360.20000000000437</v>
      </c>
      <c r="P134" s="17">
        <v>795.06999999999243</v>
      </c>
      <c r="Q134" s="20">
        <v>41.109999999999673</v>
      </c>
      <c r="R134" s="20">
        <v>18.269999999999982</v>
      </c>
      <c r="S134" s="20">
        <v>79.8700000000008</v>
      </c>
      <c r="T134" s="20">
        <v>102.69999999999891</v>
      </c>
      <c r="U134" s="20">
        <v>102.94000000000051</v>
      </c>
      <c r="V134" s="20">
        <v>70.679999999999382</v>
      </c>
      <c r="W134" s="20">
        <v>38.0600000000004</v>
      </c>
      <c r="X134" s="20">
        <v>36.350000000000364</v>
      </c>
      <c r="Y134" s="20">
        <v>5.8300000000000409</v>
      </c>
      <c r="Z134" s="20">
        <v>47.300000000000182</v>
      </c>
      <c r="AA134" s="20">
        <v>18.009999999999991</v>
      </c>
      <c r="AB134" s="20">
        <v>39.75</v>
      </c>
      <c r="AC134" s="17">
        <v>178.65999999999985</v>
      </c>
      <c r="AD134" s="17">
        <v>78.559999999999491</v>
      </c>
      <c r="AE134" s="17">
        <v>339.99000000000524</v>
      </c>
      <c r="AF134" s="17">
        <v>432.42000000000553</v>
      </c>
      <c r="AG134" s="17">
        <v>428.75</v>
      </c>
      <c r="AH134" s="17">
        <v>291.09000000000015</v>
      </c>
      <c r="AI134" s="17">
        <v>155.02999999999884</v>
      </c>
      <c r="AJ134" s="17">
        <v>146.34999999999854</v>
      </c>
      <c r="AK134" s="17">
        <v>23.2199999999998</v>
      </c>
      <c r="AL134" s="17">
        <v>186.09000000000015</v>
      </c>
      <c r="AM134" s="17">
        <v>70.030000000000655</v>
      </c>
      <c r="AN134" s="17">
        <v>152.7599999999984</v>
      </c>
      <c r="AO134" s="20">
        <f t="shared" si="23"/>
        <v>1041.9199999999937</v>
      </c>
      <c r="AP134" s="20">
        <f t="shared" si="25"/>
        <v>462.2899999999986</v>
      </c>
      <c r="AQ134" s="20">
        <f t="shared" si="25"/>
        <v>2017.0800000000072</v>
      </c>
      <c r="AR134" s="20">
        <f t="shared" si="25"/>
        <v>2589.1200000000044</v>
      </c>
      <c r="AS134" s="20">
        <f t="shared" si="25"/>
        <v>2590.3800000000028</v>
      </c>
      <c r="AT134" s="20">
        <f t="shared" si="25"/>
        <v>1775.2999999999693</v>
      </c>
      <c r="AU134" s="20">
        <f t="shared" si="25"/>
        <v>954.25999999999749</v>
      </c>
      <c r="AV134" s="20">
        <f t="shared" si="25"/>
        <v>909.60000000000764</v>
      </c>
      <c r="AW134" s="20">
        <f t="shared" si="25"/>
        <v>145.7099999999997</v>
      </c>
      <c r="AX134" s="20">
        <f t="shared" si="25"/>
        <v>1179.2599999999957</v>
      </c>
      <c r="AY134" s="20">
        <f t="shared" si="25"/>
        <v>448.24000000000501</v>
      </c>
      <c r="AZ134" s="20">
        <f t="shared" si="25"/>
        <v>987.57999999999083</v>
      </c>
      <c r="BA134" s="17">
        <v>13.65</v>
      </c>
      <c r="BB134" s="17">
        <v>6.07</v>
      </c>
      <c r="BC134" s="17">
        <v>26.52</v>
      </c>
      <c r="BD134" s="17">
        <v>34.1</v>
      </c>
      <c r="BE134" s="17">
        <v>34.18</v>
      </c>
      <c r="BF134" s="17">
        <v>23.47</v>
      </c>
      <c r="BG134" s="17">
        <v>12.64</v>
      </c>
      <c r="BH134" s="17">
        <v>12.07</v>
      </c>
      <c r="BI134" s="17">
        <v>1.94</v>
      </c>
      <c r="BJ134" s="17">
        <v>15.7</v>
      </c>
      <c r="BK134" s="17">
        <v>5.98</v>
      </c>
      <c r="BL134" s="17">
        <v>13.2</v>
      </c>
      <c r="BM134" s="20">
        <f t="shared" si="24"/>
        <v>1055.5699999999938</v>
      </c>
      <c r="BN134" s="20">
        <f t="shared" si="26"/>
        <v>468.35999999999859</v>
      </c>
      <c r="BO134" s="20">
        <f t="shared" si="26"/>
        <v>2043.6000000000072</v>
      </c>
      <c r="BP134" s="20">
        <f t="shared" si="26"/>
        <v>2623.2200000000043</v>
      </c>
      <c r="BQ134" s="20">
        <f t="shared" si="26"/>
        <v>2624.5600000000027</v>
      </c>
      <c r="BR134" s="20">
        <f t="shared" si="26"/>
        <v>1798.7699999999693</v>
      </c>
      <c r="BS134" s="20">
        <f t="shared" si="26"/>
        <v>966.89999999999748</v>
      </c>
      <c r="BT134" s="20">
        <f t="shared" si="26"/>
        <v>921.67000000000769</v>
      </c>
      <c r="BU134" s="20">
        <f t="shared" si="26"/>
        <v>147.64999999999969</v>
      </c>
      <c r="BV134" s="20">
        <f t="shared" si="26"/>
        <v>1194.9599999999957</v>
      </c>
      <c r="BW134" s="20">
        <f t="shared" si="26"/>
        <v>454.22000000000503</v>
      </c>
      <c r="BX134" s="20">
        <f t="shared" si="26"/>
        <v>1000.7799999999909</v>
      </c>
      <c r="BY134" s="17">
        <f t="shared" si="16"/>
        <v>12016.919999999966</v>
      </c>
      <c r="BZ134" s="17">
        <f t="shared" si="17"/>
        <v>600.87000000000023</v>
      </c>
      <c r="CA134" s="17">
        <f t="shared" si="18"/>
        <v>2682.4700000000062</v>
      </c>
      <c r="CB134" s="17">
        <f t="shared" si="19"/>
        <v>15300.259999999973</v>
      </c>
    </row>
    <row r="135" spans="1:80" x14ac:dyDescent="0.25">
      <c r="A135" t="str">
        <f t="shared" si="22"/>
        <v>TCN.TC02</v>
      </c>
      <c r="B135" s="1" t="s">
        <v>33</v>
      </c>
      <c r="C135" s="1" t="s">
        <v>204</v>
      </c>
      <c r="D135" s="1" t="s">
        <v>204</v>
      </c>
      <c r="E135" s="17">
        <v>206.34000000000015</v>
      </c>
      <c r="F135" s="17">
        <v>125.8700000000008</v>
      </c>
      <c r="G135" s="17">
        <v>508.38999999999942</v>
      </c>
      <c r="H135" s="17">
        <v>581.65000000000146</v>
      </c>
      <c r="I135" s="17">
        <v>448.30999999999767</v>
      </c>
      <c r="J135" s="17">
        <v>372.19000000000233</v>
      </c>
      <c r="K135" s="17">
        <v>163.89000000000306</v>
      </c>
      <c r="L135" s="17">
        <v>263.04999999999927</v>
      </c>
      <c r="M135" s="17">
        <v>243.61000000000058</v>
      </c>
      <c r="N135" s="17">
        <v>288.81000000000131</v>
      </c>
      <c r="O135" s="17">
        <v>114.32999999999993</v>
      </c>
      <c r="P135" s="17">
        <v>169.15000000000146</v>
      </c>
      <c r="Q135" s="20">
        <v>10.310000000000002</v>
      </c>
      <c r="R135" s="20">
        <v>6.3000000000000114</v>
      </c>
      <c r="S135" s="20">
        <v>25.419999999999959</v>
      </c>
      <c r="T135" s="20">
        <v>29.080000000000041</v>
      </c>
      <c r="U135" s="20">
        <v>22.420000000000073</v>
      </c>
      <c r="V135" s="20">
        <v>18.610000000000014</v>
      </c>
      <c r="W135" s="20">
        <v>8.1899999999999977</v>
      </c>
      <c r="X135" s="20">
        <v>13.149999999999977</v>
      </c>
      <c r="Y135" s="20">
        <v>12.180000000000007</v>
      </c>
      <c r="Z135" s="20">
        <v>14.440000000000055</v>
      </c>
      <c r="AA135" s="20">
        <v>5.7199999999999989</v>
      </c>
      <c r="AB135" s="20">
        <v>8.4599999999999795</v>
      </c>
      <c r="AC135" s="17">
        <v>44.839999999999918</v>
      </c>
      <c r="AD135" s="17">
        <v>27.060000000000059</v>
      </c>
      <c r="AE135" s="17">
        <v>108.21000000000004</v>
      </c>
      <c r="AF135" s="17">
        <v>122.44999999999982</v>
      </c>
      <c r="AG135" s="17">
        <v>93.369999999999891</v>
      </c>
      <c r="AH135" s="17">
        <v>76.6400000000001</v>
      </c>
      <c r="AI135" s="17">
        <v>33.379999999999995</v>
      </c>
      <c r="AJ135" s="17">
        <v>52.960000000000036</v>
      </c>
      <c r="AK135" s="17">
        <v>48.470000000000027</v>
      </c>
      <c r="AL135" s="17">
        <v>56.820000000000164</v>
      </c>
      <c r="AM135" s="17">
        <v>22.220000000000027</v>
      </c>
      <c r="AN135" s="17">
        <v>32.5</v>
      </c>
      <c r="AO135" s="20">
        <f t="shared" si="23"/>
        <v>261.49000000000007</v>
      </c>
      <c r="AP135" s="20">
        <f t="shared" si="25"/>
        <v>159.23000000000087</v>
      </c>
      <c r="AQ135" s="20">
        <f t="shared" si="25"/>
        <v>642.01999999999941</v>
      </c>
      <c r="AR135" s="20">
        <f t="shared" si="25"/>
        <v>733.18000000000131</v>
      </c>
      <c r="AS135" s="20">
        <f t="shared" si="25"/>
        <v>564.09999999999764</v>
      </c>
      <c r="AT135" s="20">
        <f t="shared" si="25"/>
        <v>467.44000000000244</v>
      </c>
      <c r="AU135" s="20">
        <f t="shared" si="25"/>
        <v>205.46000000000305</v>
      </c>
      <c r="AV135" s="20">
        <f t="shared" si="25"/>
        <v>329.15999999999929</v>
      </c>
      <c r="AW135" s="20">
        <f t="shared" si="25"/>
        <v>304.26000000000062</v>
      </c>
      <c r="AX135" s="20">
        <f t="shared" si="25"/>
        <v>360.07000000000153</v>
      </c>
      <c r="AY135" s="20">
        <f t="shared" si="25"/>
        <v>142.26999999999995</v>
      </c>
      <c r="AZ135" s="20">
        <f t="shared" si="25"/>
        <v>210.11000000000143</v>
      </c>
      <c r="BA135" s="17">
        <v>3.43</v>
      </c>
      <c r="BB135" s="17">
        <v>2.09</v>
      </c>
      <c r="BC135" s="17">
        <v>8.44</v>
      </c>
      <c r="BD135" s="17">
        <v>9.66</v>
      </c>
      <c r="BE135" s="17">
        <v>7.44</v>
      </c>
      <c r="BF135" s="17">
        <v>6.18</v>
      </c>
      <c r="BG135" s="17">
        <v>2.72</v>
      </c>
      <c r="BH135" s="17">
        <v>4.37</v>
      </c>
      <c r="BI135" s="17">
        <v>4.04</v>
      </c>
      <c r="BJ135" s="17">
        <v>4.8</v>
      </c>
      <c r="BK135" s="17">
        <v>1.9</v>
      </c>
      <c r="BL135" s="17">
        <v>2.81</v>
      </c>
      <c r="BM135" s="20">
        <f t="shared" si="24"/>
        <v>264.92000000000007</v>
      </c>
      <c r="BN135" s="20">
        <f t="shared" si="26"/>
        <v>161.32000000000087</v>
      </c>
      <c r="BO135" s="20">
        <f t="shared" si="26"/>
        <v>650.45999999999947</v>
      </c>
      <c r="BP135" s="20">
        <f t="shared" si="26"/>
        <v>742.84000000000128</v>
      </c>
      <c r="BQ135" s="20">
        <f t="shared" si="26"/>
        <v>571.53999999999769</v>
      </c>
      <c r="BR135" s="20">
        <f t="shared" si="26"/>
        <v>473.62000000000245</v>
      </c>
      <c r="BS135" s="20">
        <f t="shared" si="26"/>
        <v>208.18000000000305</v>
      </c>
      <c r="BT135" s="20">
        <f t="shared" si="26"/>
        <v>333.52999999999929</v>
      </c>
      <c r="BU135" s="20">
        <f t="shared" si="26"/>
        <v>308.30000000000064</v>
      </c>
      <c r="BV135" s="20">
        <f t="shared" si="26"/>
        <v>364.87000000000154</v>
      </c>
      <c r="BW135" s="20">
        <f t="shared" si="26"/>
        <v>144.16999999999996</v>
      </c>
      <c r="BX135" s="20">
        <f t="shared" si="26"/>
        <v>212.92000000000144</v>
      </c>
      <c r="BY135" s="17">
        <f t="shared" si="16"/>
        <v>3485.5900000000074</v>
      </c>
      <c r="BZ135" s="17">
        <f t="shared" si="17"/>
        <v>174.28000000000011</v>
      </c>
      <c r="CA135" s="17">
        <f t="shared" si="18"/>
        <v>776.8</v>
      </c>
      <c r="CB135" s="17">
        <f t="shared" si="19"/>
        <v>4436.6700000000073</v>
      </c>
    </row>
    <row r="136" spans="1:80" x14ac:dyDescent="0.25">
      <c r="A136" t="str">
        <f t="shared" si="22"/>
        <v>TEN.BCHIMP</v>
      </c>
      <c r="B136" s="1" t="s">
        <v>205</v>
      </c>
      <c r="C136" s="1" t="s">
        <v>206</v>
      </c>
      <c r="D136" s="1" t="s">
        <v>21</v>
      </c>
      <c r="E136" s="17">
        <v>0.35999999999999943</v>
      </c>
      <c r="F136" s="17">
        <v>1.1200000000000045</v>
      </c>
      <c r="G136" s="17">
        <v>14.450000000000273</v>
      </c>
      <c r="H136" s="17">
        <v>0.34000000000000341</v>
      </c>
      <c r="I136" s="17">
        <v>0</v>
      </c>
      <c r="J136" s="17">
        <v>3.3999999999999773</v>
      </c>
      <c r="K136" s="17">
        <v>0</v>
      </c>
      <c r="L136" s="17">
        <v>0.65000000000000568</v>
      </c>
      <c r="M136" s="17">
        <v>1.9999999999999574E-2</v>
      </c>
      <c r="N136" s="17">
        <v>1.7099999999999795</v>
      </c>
      <c r="O136" s="17">
        <v>0</v>
      </c>
      <c r="P136" s="17">
        <v>0</v>
      </c>
      <c r="Q136" s="20">
        <v>2.0000000000000018E-2</v>
      </c>
      <c r="R136" s="20">
        <v>6.0000000000000497E-2</v>
      </c>
      <c r="S136" s="20">
        <v>0.71999999999999886</v>
      </c>
      <c r="T136" s="20">
        <v>2.0000000000000018E-2</v>
      </c>
      <c r="U136" s="20">
        <v>0</v>
      </c>
      <c r="V136" s="20">
        <v>0.1699999999999946</v>
      </c>
      <c r="W136" s="20">
        <v>0</v>
      </c>
      <c r="X136" s="20">
        <v>2.9999999999999361E-2</v>
      </c>
      <c r="Y136" s="20">
        <v>0</v>
      </c>
      <c r="Z136" s="20">
        <v>8.9999999999999858E-2</v>
      </c>
      <c r="AA136" s="20">
        <v>0</v>
      </c>
      <c r="AB136" s="20">
        <v>0</v>
      </c>
      <c r="AC136" s="17">
        <v>8.0000000000000071E-2</v>
      </c>
      <c r="AD136" s="17">
        <v>0.24000000000000199</v>
      </c>
      <c r="AE136" s="17">
        <v>3.0800000000000409</v>
      </c>
      <c r="AF136" s="17">
        <v>6.9999999999998508E-2</v>
      </c>
      <c r="AG136" s="17">
        <v>0</v>
      </c>
      <c r="AH136" s="17">
        <v>0.70000000000001705</v>
      </c>
      <c r="AI136" s="17">
        <v>0</v>
      </c>
      <c r="AJ136" s="17">
        <v>0.12999999999999901</v>
      </c>
      <c r="AK136" s="17">
        <v>0</v>
      </c>
      <c r="AL136" s="17">
        <v>0.34000000000000341</v>
      </c>
      <c r="AM136" s="17">
        <v>0</v>
      </c>
      <c r="AN136" s="17">
        <v>0</v>
      </c>
      <c r="AO136" s="20">
        <f t="shared" si="23"/>
        <v>0.45999999999999952</v>
      </c>
      <c r="AP136" s="20">
        <f t="shared" si="25"/>
        <v>1.420000000000007</v>
      </c>
      <c r="AQ136" s="20">
        <f t="shared" si="25"/>
        <v>18.250000000000313</v>
      </c>
      <c r="AR136" s="20">
        <f t="shared" si="25"/>
        <v>0.43000000000000194</v>
      </c>
      <c r="AS136" s="20">
        <f t="shared" si="25"/>
        <v>0</v>
      </c>
      <c r="AT136" s="20">
        <f t="shared" si="25"/>
        <v>4.2699999999999889</v>
      </c>
      <c r="AU136" s="20">
        <f t="shared" si="25"/>
        <v>0</v>
      </c>
      <c r="AV136" s="20">
        <f t="shared" si="25"/>
        <v>0.81000000000000405</v>
      </c>
      <c r="AW136" s="20">
        <f t="shared" si="25"/>
        <v>1.9999999999999574E-2</v>
      </c>
      <c r="AX136" s="20">
        <f t="shared" si="25"/>
        <v>2.1399999999999828</v>
      </c>
      <c r="AY136" s="20">
        <f t="shared" si="25"/>
        <v>0</v>
      </c>
      <c r="AZ136" s="20">
        <f t="shared" si="25"/>
        <v>0</v>
      </c>
      <c r="BA136" s="17">
        <v>0.01</v>
      </c>
      <c r="BB136" s="17">
        <v>0.02</v>
      </c>
      <c r="BC136" s="17">
        <v>0.24</v>
      </c>
      <c r="BD136" s="17">
        <v>0.01</v>
      </c>
      <c r="BE136" s="17">
        <v>0</v>
      </c>
      <c r="BF136" s="17">
        <v>0.06</v>
      </c>
      <c r="BG136" s="17">
        <v>0</v>
      </c>
      <c r="BH136" s="17">
        <v>0.01</v>
      </c>
      <c r="BI136" s="17">
        <v>0</v>
      </c>
      <c r="BJ136" s="17">
        <v>0.03</v>
      </c>
      <c r="BK136" s="17">
        <v>0</v>
      </c>
      <c r="BL136" s="17">
        <v>0</v>
      </c>
      <c r="BM136" s="20">
        <f t="shared" si="24"/>
        <v>0.46999999999999953</v>
      </c>
      <c r="BN136" s="20">
        <f t="shared" si="26"/>
        <v>1.4400000000000071</v>
      </c>
      <c r="BO136" s="20">
        <f t="shared" si="26"/>
        <v>18.490000000000311</v>
      </c>
      <c r="BP136" s="20">
        <f t="shared" si="26"/>
        <v>0.44000000000000195</v>
      </c>
      <c r="BQ136" s="20">
        <f t="shared" si="26"/>
        <v>0</v>
      </c>
      <c r="BR136" s="20">
        <f t="shared" si="26"/>
        <v>4.3299999999999885</v>
      </c>
      <c r="BS136" s="20">
        <f t="shared" si="26"/>
        <v>0</v>
      </c>
      <c r="BT136" s="20">
        <f t="shared" si="26"/>
        <v>0.82000000000000406</v>
      </c>
      <c r="BU136" s="20">
        <f t="shared" si="26"/>
        <v>1.9999999999999574E-2</v>
      </c>
      <c r="BV136" s="20">
        <f t="shared" si="26"/>
        <v>2.1699999999999826</v>
      </c>
      <c r="BW136" s="20">
        <f t="shared" si="26"/>
        <v>0</v>
      </c>
      <c r="BX136" s="20">
        <f t="shared" si="26"/>
        <v>0</v>
      </c>
      <c r="BY136" s="17">
        <f t="shared" si="16"/>
        <v>22.050000000000242</v>
      </c>
      <c r="BZ136" s="17">
        <f t="shared" si="17"/>
        <v>1.1099999999999932</v>
      </c>
      <c r="CA136" s="17">
        <f t="shared" si="18"/>
        <v>5.02000000000006</v>
      </c>
      <c r="CB136" s="17">
        <f t="shared" si="19"/>
        <v>28.180000000000295</v>
      </c>
    </row>
    <row r="137" spans="1:80" x14ac:dyDescent="0.25">
      <c r="A137" t="str">
        <f t="shared" si="22"/>
        <v>TEN.BCHEXP</v>
      </c>
      <c r="B137" s="1" t="s">
        <v>205</v>
      </c>
      <c r="C137" s="1" t="s">
        <v>207</v>
      </c>
      <c r="D137" s="1" t="s">
        <v>28</v>
      </c>
      <c r="E137" s="17">
        <v>0</v>
      </c>
      <c r="F137" s="17">
        <v>0</v>
      </c>
      <c r="G137" s="17">
        <v>0</v>
      </c>
      <c r="H137" s="17">
        <v>0</v>
      </c>
      <c r="I137" s="17">
        <v>0</v>
      </c>
      <c r="J137" s="17">
        <v>0</v>
      </c>
      <c r="K137" s="17">
        <v>0</v>
      </c>
      <c r="L137" s="17">
        <v>0</v>
      </c>
      <c r="M137" s="17">
        <v>0</v>
      </c>
      <c r="N137" s="17">
        <v>0</v>
      </c>
      <c r="O137" s="17">
        <v>0</v>
      </c>
      <c r="P137" s="17">
        <v>0</v>
      </c>
      <c r="Q137" s="20">
        <v>0</v>
      </c>
      <c r="R137" s="20">
        <v>0</v>
      </c>
      <c r="S137" s="20">
        <v>0</v>
      </c>
      <c r="T137" s="20">
        <v>0</v>
      </c>
      <c r="U137" s="20">
        <v>0</v>
      </c>
      <c r="V137" s="20">
        <v>0</v>
      </c>
      <c r="W137" s="20">
        <v>0</v>
      </c>
      <c r="X137" s="20">
        <v>0</v>
      </c>
      <c r="Y137" s="20">
        <v>0</v>
      </c>
      <c r="Z137" s="20">
        <v>0</v>
      </c>
      <c r="AA137" s="20">
        <v>0</v>
      </c>
      <c r="AB137" s="20">
        <v>0</v>
      </c>
      <c r="AC137" s="17">
        <v>0</v>
      </c>
      <c r="AD137" s="17">
        <v>0</v>
      </c>
      <c r="AE137" s="17">
        <v>0</v>
      </c>
      <c r="AF137" s="17">
        <v>0</v>
      </c>
      <c r="AG137" s="17">
        <v>0</v>
      </c>
      <c r="AH137" s="17">
        <v>0</v>
      </c>
      <c r="AI137" s="17">
        <v>0</v>
      </c>
      <c r="AJ137" s="17">
        <v>0</v>
      </c>
      <c r="AK137" s="17">
        <v>0</v>
      </c>
      <c r="AL137" s="17">
        <v>0</v>
      </c>
      <c r="AM137" s="17">
        <v>0</v>
      </c>
      <c r="AN137" s="17">
        <v>0</v>
      </c>
      <c r="AO137" s="20">
        <f t="shared" si="23"/>
        <v>0</v>
      </c>
      <c r="AP137" s="20">
        <f t="shared" si="25"/>
        <v>0</v>
      </c>
      <c r="AQ137" s="20">
        <f t="shared" si="25"/>
        <v>0</v>
      </c>
      <c r="AR137" s="20">
        <f t="shared" si="25"/>
        <v>0</v>
      </c>
      <c r="AS137" s="20">
        <f t="shared" si="25"/>
        <v>0</v>
      </c>
      <c r="AT137" s="20">
        <f t="shared" si="25"/>
        <v>0</v>
      </c>
      <c r="AU137" s="20">
        <f t="shared" si="25"/>
        <v>0</v>
      </c>
      <c r="AV137" s="20">
        <f t="shared" si="25"/>
        <v>0</v>
      </c>
      <c r="AW137" s="20">
        <f t="shared" si="25"/>
        <v>0</v>
      </c>
      <c r="AX137" s="20">
        <f t="shared" si="25"/>
        <v>0</v>
      </c>
      <c r="AY137" s="20">
        <f t="shared" si="25"/>
        <v>0</v>
      </c>
      <c r="AZ137" s="20">
        <f t="shared" si="25"/>
        <v>0</v>
      </c>
      <c r="BA137" s="17">
        <v>0</v>
      </c>
      <c r="BB137" s="17">
        <v>0</v>
      </c>
      <c r="BC137" s="17">
        <v>0</v>
      </c>
      <c r="BD137" s="17">
        <v>0</v>
      </c>
      <c r="BE137" s="17">
        <v>0</v>
      </c>
      <c r="BF137" s="17">
        <v>0</v>
      </c>
      <c r="BG137" s="17">
        <v>0</v>
      </c>
      <c r="BH137" s="17">
        <v>0</v>
      </c>
      <c r="BI137" s="17">
        <v>0</v>
      </c>
      <c r="BJ137" s="17">
        <v>0</v>
      </c>
      <c r="BK137" s="17">
        <v>0</v>
      </c>
      <c r="BL137" s="17">
        <v>0</v>
      </c>
      <c r="BM137" s="20">
        <f t="shared" si="24"/>
        <v>0</v>
      </c>
      <c r="BN137" s="20">
        <f t="shared" si="26"/>
        <v>0</v>
      </c>
      <c r="BO137" s="20">
        <f t="shared" si="26"/>
        <v>0</v>
      </c>
      <c r="BP137" s="20">
        <f t="shared" si="26"/>
        <v>0</v>
      </c>
      <c r="BQ137" s="20">
        <f t="shared" si="26"/>
        <v>0</v>
      </c>
      <c r="BR137" s="20">
        <f t="shared" si="26"/>
        <v>0</v>
      </c>
      <c r="BS137" s="20">
        <f t="shared" si="26"/>
        <v>0</v>
      </c>
      <c r="BT137" s="20">
        <f t="shared" si="26"/>
        <v>0</v>
      </c>
      <c r="BU137" s="20">
        <f t="shared" si="26"/>
        <v>0</v>
      </c>
      <c r="BV137" s="20">
        <f t="shared" si="26"/>
        <v>0</v>
      </c>
      <c r="BW137" s="20">
        <f t="shared" si="26"/>
        <v>0</v>
      </c>
      <c r="BX137" s="20">
        <f t="shared" si="26"/>
        <v>0</v>
      </c>
      <c r="BY137" s="17">
        <f t="shared" si="16"/>
        <v>0</v>
      </c>
      <c r="BZ137" s="17">
        <f t="shared" si="17"/>
        <v>0</v>
      </c>
      <c r="CA137" s="17">
        <f t="shared" si="18"/>
        <v>0</v>
      </c>
      <c r="CB137" s="17">
        <f t="shared" si="19"/>
        <v>0</v>
      </c>
    </row>
    <row r="138" spans="1:80" x14ac:dyDescent="0.25">
      <c r="A138" t="str">
        <f t="shared" si="22"/>
        <v>TAU.THS</v>
      </c>
      <c r="B138" s="1" t="s">
        <v>31</v>
      </c>
      <c r="C138" s="1" t="s">
        <v>208</v>
      </c>
      <c r="D138" s="1" t="s">
        <v>208</v>
      </c>
      <c r="E138" s="17">
        <v>-131.46000000000004</v>
      </c>
      <c r="F138" s="17">
        <v>-41.330000000000041</v>
      </c>
      <c r="G138" s="17">
        <v>-77.329999999999927</v>
      </c>
      <c r="H138" s="17">
        <v>0</v>
      </c>
      <c r="I138" s="17">
        <v>0</v>
      </c>
      <c r="J138" s="17">
        <v>-0.30999999999999961</v>
      </c>
      <c r="K138" s="17">
        <v>0</v>
      </c>
      <c r="L138" s="17">
        <v>-216.07999999999993</v>
      </c>
      <c r="M138" s="17">
        <v>-533.22000000000116</v>
      </c>
      <c r="N138" s="17">
        <v>-129.50999999999976</v>
      </c>
      <c r="O138" s="17">
        <v>-62.200000000000045</v>
      </c>
      <c r="P138" s="17">
        <v>-127.35999999999967</v>
      </c>
      <c r="Q138" s="20">
        <v>-6.5700000000000074</v>
      </c>
      <c r="R138" s="20">
        <v>-2.0700000000000003</v>
      </c>
      <c r="S138" s="20">
        <v>-3.8599999999999994</v>
      </c>
      <c r="T138" s="20">
        <v>0</v>
      </c>
      <c r="U138" s="20">
        <v>0</v>
      </c>
      <c r="V138" s="20">
        <v>-1.0000000000000009E-2</v>
      </c>
      <c r="W138" s="20">
        <v>0</v>
      </c>
      <c r="X138" s="20">
        <v>-10.799999999999997</v>
      </c>
      <c r="Y138" s="20">
        <v>-26.669999999999959</v>
      </c>
      <c r="Z138" s="20">
        <v>-6.4699999999999989</v>
      </c>
      <c r="AA138" s="20">
        <v>-3.110000000000003</v>
      </c>
      <c r="AB138" s="20">
        <v>-6.3699999999999903</v>
      </c>
      <c r="AC138" s="17">
        <v>-28.560000000000002</v>
      </c>
      <c r="AD138" s="17">
        <v>-8.89</v>
      </c>
      <c r="AE138" s="17">
        <v>-16.47</v>
      </c>
      <c r="AF138" s="17">
        <v>0</v>
      </c>
      <c r="AG138" s="17">
        <v>0</v>
      </c>
      <c r="AH138" s="17">
        <v>-6.0000000000000053E-2</v>
      </c>
      <c r="AI138" s="17">
        <v>0</v>
      </c>
      <c r="AJ138" s="17">
        <v>-43.499999999999943</v>
      </c>
      <c r="AK138" s="17">
        <v>-106.1099999999999</v>
      </c>
      <c r="AL138" s="17">
        <v>-25.480000000000018</v>
      </c>
      <c r="AM138" s="17">
        <v>-12.099999999999994</v>
      </c>
      <c r="AN138" s="17">
        <v>-24.46999999999997</v>
      </c>
      <c r="AO138" s="20">
        <f t="shared" si="23"/>
        <v>-166.59000000000003</v>
      </c>
      <c r="AP138" s="20">
        <f t="shared" si="23"/>
        <v>-52.290000000000042</v>
      </c>
      <c r="AQ138" s="20">
        <f t="shared" si="23"/>
        <v>-97.659999999999926</v>
      </c>
      <c r="AR138" s="20">
        <f t="shared" si="23"/>
        <v>0</v>
      </c>
      <c r="AS138" s="20">
        <f t="shared" si="23"/>
        <v>0</v>
      </c>
      <c r="AT138" s="20">
        <f t="shared" si="23"/>
        <v>-0.37999999999999967</v>
      </c>
      <c r="AU138" s="20">
        <f t="shared" si="23"/>
        <v>0</v>
      </c>
      <c r="AV138" s="20">
        <f t="shared" si="23"/>
        <v>-270.37999999999988</v>
      </c>
      <c r="AW138" s="20">
        <f t="shared" si="23"/>
        <v>-666.00000000000102</v>
      </c>
      <c r="AX138" s="20">
        <f t="shared" si="23"/>
        <v>-161.45999999999978</v>
      </c>
      <c r="AY138" s="20">
        <f t="shared" si="23"/>
        <v>-77.410000000000039</v>
      </c>
      <c r="AZ138" s="20">
        <f t="shared" si="23"/>
        <v>-158.19999999999965</v>
      </c>
      <c r="BA138" s="17">
        <v>-2.1800000000000002</v>
      </c>
      <c r="BB138" s="17">
        <v>-0.69</v>
      </c>
      <c r="BC138" s="17">
        <v>-1.28</v>
      </c>
      <c r="BD138" s="17">
        <v>0</v>
      </c>
      <c r="BE138" s="17">
        <v>0</v>
      </c>
      <c r="BF138" s="17">
        <v>-0.01</v>
      </c>
      <c r="BG138" s="17">
        <v>0</v>
      </c>
      <c r="BH138" s="17">
        <v>-3.59</v>
      </c>
      <c r="BI138" s="17">
        <v>-8.85</v>
      </c>
      <c r="BJ138" s="17">
        <v>-2.15</v>
      </c>
      <c r="BK138" s="17">
        <v>-1.03</v>
      </c>
      <c r="BL138" s="17">
        <v>-2.11</v>
      </c>
      <c r="BM138" s="20">
        <f t="shared" si="24"/>
        <v>-168.77000000000004</v>
      </c>
      <c r="BN138" s="20">
        <f t="shared" si="24"/>
        <v>-52.98000000000004</v>
      </c>
      <c r="BO138" s="20">
        <f t="shared" si="24"/>
        <v>-98.939999999999927</v>
      </c>
      <c r="BP138" s="20">
        <f t="shared" si="24"/>
        <v>0</v>
      </c>
      <c r="BQ138" s="20">
        <f t="shared" si="24"/>
        <v>0</v>
      </c>
      <c r="BR138" s="20">
        <f t="shared" si="24"/>
        <v>-0.38999999999999968</v>
      </c>
      <c r="BS138" s="20">
        <f t="shared" si="24"/>
        <v>0</v>
      </c>
      <c r="BT138" s="20">
        <f t="shared" si="24"/>
        <v>-273.96999999999986</v>
      </c>
      <c r="BU138" s="20">
        <f t="shared" si="24"/>
        <v>-674.85000000000105</v>
      </c>
      <c r="BV138" s="20">
        <f t="shared" si="24"/>
        <v>-163.60999999999979</v>
      </c>
      <c r="BW138" s="20">
        <f t="shared" si="24"/>
        <v>-78.44000000000004</v>
      </c>
      <c r="BX138" s="20">
        <f t="shared" si="24"/>
        <v>-160.30999999999966</v>
      </c>
      <c r="BY138" s="17">
        <f t="shared" si="16"/>
        <v>-1318.8000000000006</v>
      </c>
      <c r="BZ138" s="17">
        <f t="shared" si="17"/>
        <v>-65.92999999999995</v>
      </c>
      <c r="CA138" s="17">
        <f t="shared" si="18"/>
        <v>-287.5299999999998</v>
      </c>
      <c r="CB138" s="17">
        <f t="shared" si="19"/>
        <v>-1672.2600000000004</v>
      </c>
    </row>
    <row r="139" spans="1:80" x14ac:dyDescent="0.25">
      <c r="A139" t="str">
        <f t="shared" si="22"/>
        <v>CUPC.VVW1</v>
      </c>
      <c r="B139" s="1" t="s">
        <v>153</v>
      </c>
      <c r="C139" s="1" t="s">
        <v>211</v>
      </c>
      <c r="D139" s="1" t="s">
        <v>211</v>
      </c>
      <c r="E139" s="17">
        <v>40.709999999999809</v>
      </c>
      <c r="F139" s="17">
        <v>1.7199999999999989</v>
      </c>
      <c r="G139" s="17">
        <v>781.10999999999967</v>
      </c>
      <c r="H139" s="17">
        <v>762.09999999999854</v>
      </c>
      <c r="I139" s="17">
        <v>341.89000000000033</v>
      </c>
      <c r="J139" s="17">
        <v>210.46999999999935</v>
      </c>
      <c r="K139" s="17">
        <v>127.25</v>
      </c>
      <c r="L139" s="17">
        <v>81.459999999999582</v>
      </c>
      <c r="M139" s="17">
        <v>271.71000000000004</v>
      </c>
      <c r="N139" s="17">
        <v>173.02999999999975</v>
      </c>
      <c r="O139" s="17">
        <v>3.7999999999999972</v>
      </c>
      <c r="P139" s="17">
        <v>69.75</v>
      </c>
      <c r="Q139" s="20">
        <v>2.0399999999999991</v>
      </c>
      <c r="R139" s="20">
        <v>8.9999999999999969E-2</v>
      </c>
      <c r="S139" s="20">
        <v>39.050000000000011</v>
      </c>
      <c r="T139" s="20">
        <v>38.100000000000023</v>
      </c>
      <c r="U139" s="20">
        <v>17.100000000000023</v>
      </c>
      <c r="V139" s="20">
        <v>10.52000000000001</v>
      </c>
      <c r="W139" s="20">
        <v>6.3599999999999994</v>
      </c>
      <c r="X139" s="20">
        <v>4.0699999999999932</v>
      </c>
      <c r="Y139" s="20">
        <v>13.589999999999975</v>
      </c>
      <c r="Z139" s="20">
        <v>8.6499999999999986</v>
      </c>
      <c r="AA139" s="20">
        <v>0.18999999999999995</v>
      </c>
      <c r="AB139" s="20">
        <v>3.49</v>
      </c>
      <c r="AC139" s="17">
        <v>8.8399999999999892</v>
      </c>
      <c r="AD139" s="17">
        <v>0.37000000000000011</v>
      </c>
      <c r="AE139" s="17">
        <v>166.26999999999998</v>
      </c>
      <c r="AF139" s="17">
        <v>160.44000000000005</v>
      </c>
      <c r="AG139" s="17">
        <v>71.200000000000045</v>
      </c>
      <c r="AH139" s="17">
        <v>43.339999999999918</v>
      </c>
      <c r="AI139" s="17">
        <v>25.920000000000016</v>
      </c>
      <c r="AJ139" s="17">
        <v>16.399999999999977</v>
      </c>
      <c r="AK139" s="17">
        <v>54.070000000000164</v>
      </c>
      <c r="AL139" s="17">
        <v>34.049999999999997</v>
      </c>
      <c r="AM139" s="17">
        <v>0.73</v>
      </c>
      <c r="AN139" s="17">
        <v>13.399999999999999</v>
      </c>
      <c r="AO139" s="20">
        <f t="shared" si="23"/>
        <v>51.589999999999797</v>
      </c>
      <c r="AP139" s="20">
        <f t="shared" si="23"/>
        <v>2.1799999999999988</v>
      </c>
      <c r="AQ139" s="20">
        <f t="shared" si="23"/>
        <v>986.42999999999961</v>
      </c>
      <c r="AR139" s="20">
        <f t="shared" si="23"/>
        <v>960.63999999999862</v>
      </c>
      <c r="AS139" s="20">
        <f t="shared" si="23"/>
        <v>430.1900000000004</v>
      </c>
      <c r="AT139" s="20">
        <f t="shared" si="23"/>
        <v>264.32999999999925</v>
      </c>
      <c r="AU139" s="20">
        <f t="shared" si="23"/>
        <v>159.53000000000003</v>
      </c>
      <c r="AV139" s="20">
        <f t="shared" si="23"/>
        <v>101.92999999999955</v>
      </c>
      <c r="AW139" s="20">
        <f t="shared" si="23"/>
        <v>339.37000000000018</v>
      </c>
      <c r="AX139" s="20">
        <f t="shared" si="23"/>
        <v>215.72999999999973</v>
      </c>
      <c r="AY139" s="20">
        <f t="shared" si="23"/>
        <v>4.7199999999999971</v>
      </c>
      <c r="AZ139" s="20">
        <f t="shared" si="23"/>
        <v>86.639999999999986</v>
      </c>
      <c r="BA139" s="17">
        <v>0.68</v>
      </c>
      <c r="BB139" s="17">
        <v>0.03</v>
      </c>
      <c r="BC139" s="17">
        <v>12.97</v>
      </c>
      <c r="BD139" s="17">
        <v>12.65</v>
      </c>
      <c r="BE139" s="17">
        <v>5.68</v>
      </c>
      <c r="BF139" s="17">
        <v>3.49</v>
      </c>
      <c r="BG139" s="17">
        <v>2.11</v>
      </c>
      <c r="BH139" s="17">
        <v>1.35</v>
      </c>
      <c r="BI139" s="17">
        <v>4.51</v>
      </c>
      <c r="BJ139" s="17">
        <v>2.87</v>
      </c>
      <c r="BK139" s="17">
        <v>0.06</v>
      </c>
      <c r="BL139" s="17">
        <v>1.1599999999999999</v>
      </c>
      <c r="BM139" s="20">
        <f t="shared" si="24"/>
        <v>52.269999999999797</v>
      </c>
      <c r="BN139" s="20">
        <f t="shared" si="24"/>
        <v>2.2099999999999986</v>
      </c>
      <c r="BO139" s="20">
        <f t="shared" si="24"/>
        <v>999.39999999999964</v>
      </c>
      <c r="BP139" s="20">
        <f t="shared" si="24"/>
        <v>973.2899999999986</v>
      </c>
      <c r="BQ139" s="20">
        <f t="shared" si="24"/>
        <v>435.8700000000004</v>
      </c>
      <c r="BR139" s="20">
        <f t="shared" si="24"/>
        <v>267.81999999999925</v>
      </c>
      <c r="BS139" s="20">
        <f t="shared" si="24"/>
        <v>161.64000000000004</v>
      </c>
      <c r="BT139" s="20">
        <f t="shared" si="24"/>
        <v>103.27999999999955</v>
      </c>
      <c r="BU139" s="20">
        <f t="shared" si="24"/>
        <v>343.88000000000017</v>
      </c>
      <c r="BV139" s="20">
        <f t="shared" si="24"/>
        <v>218.59999999999974</v>
      </c>
      <c r="BW139" s="20">
        <f t="shared" si="24"/>
        <v>4.7799999999999967</v>
      </c>
      <c r="BX139" s="20">
        <f t="shared" si="24"/>
        <v>87.799999999999983</v>
      </c>
      <c r="BY139" s="17">
        <f t="shared" si="16"/>
        <v>2864.9999999999973</v>
      </c>
      <c r="BZ139" s="17">
        <f t="shared" si="17"/>
        <v>143.25000000000003</v>
      </c>
      <c r="CA139" s="17">
        <f t="shared" si="18"/>
        <v>642.58999999999992</v>
      </c>
      <c r="CB139" s="17">
        <f t="shared" si="19"/>
        <v>3650.8399999999979</v>
      </c>
    </row>
    <row r="140" spans="1:80" x14ac:dyDescent="0.25">
      <c r="A140" t="str">
        <f t="shared" si="22"/>
        <v>CUPC.VVW2</v>
      </c>
      <c r="B140" s="1" t="s">
        <v>153</v>
      </c>
      <c r="C140" s="1" t="s">
        <v>212</v>
      </c>
      <c r="D140" s="1" t="s">
        <v>212</v>
      </c>
      <c r="E140" s="17">
        <v>66.900000000000205</v>
      </c>
      <c r="F140" s="17">
        <v>0.36999999999999922</v>
      </c>
      <c r="G140" s="17">
        <v>762.05000000000109</v>
      </c>
      <c r="H140" s="17">
        <v>399.52000000000044</v>
      </c>
      <c r="I140" s="17">
        <v>526.3100000000004</v>
      </c>
      <c r="J140" s="17">
        <v>330.5</v>
      </c>
      <c r="K140" s="17">
        <v>230.42000000000007</v>
      </c>
      <c r="L140" s="17">
        <v>145.20000000000027</v>
      </c>
      <c r="M140" s="17">
        <v>474.29999999999927</v>
      </c>
      <c r="N140" s="17">
        <v>156.88000000000011</v>
      </c>
      <c r="O140" s="17">
        <v>0.83000000000000185</v>
      </c>
      <c r="P140" s="17">
        <v>99.929999999999836</v>
      </c>
      <c r="Q140" s="20">
        <v>3.3500000000000014</v>
      </c>
      <c r="R140" s="20">
        <v>1.9999999999999962E-2</v>
      </c>
      <c r="S140" s="20">
        <v>38.100000000000023</v>
      </c>
      <c r="T140" s="20">
        <v>19.970000000000027</v>
      </c>
      <c r="U140" s="20">
        <v>26.310000000000002</v>
      </c>
      <c r="V140" s="20">
        <v>16.52000000000001</v>
      </c>
      <c r="W140" s="20">
        <v>11.52000000000001</v>
      </c>
      <c r="X140" s="20">
        <v>7.2600000000000051</v>
      </c>
      <c r="Y140" s="20">
        <v>23.72</v>
      </c>
      <c r="Z140" s="20">
        <v>7.8499999999999943</v>
      </c>
      <c r="AA140" s="20">
        <v>4.0000000000000036E-2</v>
      </c>
      <c r="AB140" s="20">
        <v>5</v>
      </c>
      <c r="AC140" s="17">
        <v>14.539999999999992</v>
      </c>
      <c r="AD140" s="17">
        <v>8.0000000000000071E-2</v>
      </c>
      <c r="AE140" s="17">
        <v>162.21000000000004</v>
      </c>
      <c r="AF140" s="17">
        <v>84.110000000000014</v>
      </c>
      <c r="AG140" s="17">
        <v>109.61000000000013</v>
      </c>
      <c r="AH140" s="17">
        <v>68.059999999999945</v>
      </c>
      <c r="AI140" s="17">
        <v>46.930000000000007</v>
      </c>
      <c r="AJ140" s="17">
        <v>29.240000000000009</v>
      </c>
      <c r="AK140" s="17">
        <v>94.38</v>
      </c>
      <c r="AL140" s="17">
        <v>30.860000000000014</v>
      </c>
      <c r="AM140" s="17">
        <v>0.16000000000000014</v>
      </c>
      <c r="AN140" s="17">
        <v>19.199999999999989</v>
      </c>
      <c r="AO140" s="20">
        <f t="shared" si="23"/>
        <v>84.790000000000191</v>
      </c>
      <c r="AP140" s="20">
        <f t="shared" si="23"/>
        <v>0.46999999999999925</v>
      </c>
      <c r="AQ140" s="20">
        <f t="shared" si="23"/>
        <v>962.36000000000115</v>
      </c>
      <c r="AR140" s="20">
        <f t="shared" si="23"/>
        <v>503.60000000000048</v>
      </c>
      <c r="AS140" s="20">
        <f t="shared" si="23"/>
        <v>662.23000000000047</v>
      </c>
      <c r="AT140" s="20">
        <f t="shared" si="23"/>
        <v>415.07999999999993</v>
      </c>
      <c r="AU140" s="20">
        <f t="shared" si="23"/>
        <v>288.87000000000012</v>
      </c>
      <c r="AV140" s="20">
        <f t="shared" si="23"/>
        <v>181.70000000000027</v>
      </c>
      <c r="AW140" s="20">
        <f t="shared" si="23"/>
        <v>592.3999999999993</v>
      </c>
      <c r="AX140" s="20">
        <f t="shared" si="23"/>
        <v>195.59000000000012</v>
      </c>
      <c r="AY140" s="20">
        <f t="shared" si="23"/>
        <v>1.030000000000002</v>
      </c>
      <c r="AZ140" s="20">
        <f t="shared" si="23"/>
        <v>124.12999999999982</v>
      </c>
      <c r="BA140" s="17">
        <v>1.1100000000000001</v>
      </c>
      <c r="BB140" s="17">
        <v>0.01</v>
      </c>
      <c r="BC140" s="17">
        <v>12.65</v>
      </c>
      <c r="BD140" s="17">
        <v>6.63</v>
      </c>
      <c r="BE140" s="17">
        <v>8.74</v>
      </c>
      <c r="BF140" s="17">
        <v>5.49</v>
      </c>
      <c r="BG140" s="17">
        <v>3.83</v>
      </c>
      <c r="BH140" s="17">
        <v>2.41</v>
      </c>
      <c r="BI140" s="17">
        <v>7.87</v>
      </c>
      <c r="BJ140" s="17">
        <v>2.6</v>
      </c>
      <c r="BK140" s="17">
        <v>0.01</v>
      </c>
      <c r="BL140" s="17">
        <v>1.66</v>
      </c>
      <c r="BM140" s="20">
        <f t="shared" si="24"/>
        <v>85.90000000000019</v>
      </c>
      <c r="BN140" s="20">
        <f t="shared" si="24"/>
        <v>0.47999999999999926</v>
      </c>
      <c r="BO140" s="20">
        <f t="shared" si="24"/>
        <v>975.01000000000113</v>
      </c>
      <c r="BP140" s="20">
        <f t="shared" si="24"/>
        <v>510.23000000000047</v>
      </c>
      <c r="BQ140" s="20">
        <f t="shared" si="24"/>
        <v>670.97000000000048</v>
      </c>
      <c r="BR140" s="20">
        <f t="shared" si="24"/>
        <v>420.56999999999994</v>
      </c>
      <c r="BS140" s="20">
        <f t="shared" si="24"/>
        <v>292.7000000000001</v>
      </c>
      <c r="BT140" s="20">
        <f t="shared" si="24"/>
        <v>184.11000000000027</v>
      </c>
      <c r="BU140" s="20">
        <f t="shared" si="24"/>
        <v>600.2699999999993</v>
      </c>
      <c r="BV140" s="20">
        <f t="shared" si="24"/>
        <v>198.19000000000011</v>
      </c>
      <c r="BW140" s="20">
        <f t="shared" si="24"/>
        <v>1.040000000000002</v>
      </c>
      <c r="BX140" s="20">
        <f t="shared" si="24"/>
        <v>125.78999999999982</v>
      </c>
      <c r="BY140" s="17">
        <f t="shared" si="16"/>
        <v>3193.2100000000019</v>
      </c>
      <c r="BZ140" s="17">
        <f t="shared" si="17"/>
        <v>159.66000000000008</v>
      </c>
      <c r="CA140" s="17">
        <f t="shared" si="18"/>
        <v>712.3900000000001</v>
      </c>
      <c r="CB140" s="17">
        <f t="shared" si="19"/>
        <v>4065.2600000000016</v>
      </c>
    </row>
    <row r="141" spans="1:80" x14ac:dyDescent="0.25">
      <c r="A141" t="str">
        <f t="shared" si="22"/>
        <v>WEYR.WEY1</v>
      </c>
      <c r="B141" s="1" t="s">
        <v>215</v>
      </c>
      <c r="C141" s="1" t="s">
        <v>214</v>
      </c>
      <c r="D141" s="1" t="s">
        <v>214</v>
      </c>
      <c r="E141" s="17">
        <v>122.62999999999965</v>
      </c>
      <c r="F141" s="17">
        <v>106.98999999999978</v>
      </c>
      <c r="G141" s="17">
        <v>227.92000000000007</v>
      </c>
      <c r="H141" s="17">
        <v>68.500000000000114</v>
      </c>
      <c r="I141" s="17">
        <v>669.26000000000204</v>
      </c>
      <c r="J141" s="17">
        <v>193.51000000000022</v>
      </c>
      <c r="K141" s="17">
        <v>108.01000000000022</v>
      </c>
      <c r="L141" s="17">
        <v>391.3100000000004</v>
      </c>
      <c r="M141" s="17">
        <v>713.05000000000109</v>
      </c>
      <c r="N141" s="17">
        <v>302.11999999999989</v>
      </c>
      <c r="O141" s="17">
        <v>86.379999999999654</v>
      </c>
      <c r="P141" s="17">
        <v>139.88000000000011</v>
      </c>
      <c r="Q141" s="20">
        <v>6.1299999999999955</v>
      </c>
      <c r="R141" s="20">
        <v>5.3500000000000085</v>
      </c>
      <c r="S141" s="20">
        <v>11.399999999999977</v>
      </c>
      <c r="T141" s="20">
        <v>3.4199999999999946</v>
      </c>
      <c r="U141" s="20">
        <v>33.45999999999998</v>
      </c>
      <c r="V141" s="20">
        <v>9.6800000000000068</v>
      </c>
      <c r="W141" s="20">
        <v>5.3999999999999915</v>
      </c>
      <c r="X141" s="20">
        <v>19.560000000000002</v>
      </c>
      <c r="Y141" s="20">
        <v>35.650000000000034</v>
      </c>
      <c r="Z141" s="20">
        <v>15.110000000000014</v>
      </c>
      <c r="AA141" s="20">
        <v>4.32</v>
      </c>
      <c r="AB141" s="20">
        <v>7</v>
      </c>
      <c r="AC141" s="17">
        <v>26.649999999999977</v>
      </c>
      <c r="AD141" s="17">
        <v>23</v>
      </c>
      <c r="AE141" s="17">
        <v>48.509999999999991</v>
      </c>
      <c r="AF141" s="17">
        <v>14.430000000000007</v>
      </c>
      <c r="AG141" s="17">
        <v>139.38000000000011</v>
      </c>
      <c r="AH141" s="17">
        <v>39.850000000000023</v>
      </c>
      <c r="AI141" s="17">
        <v>22</v>
      </c>
      <c r="AJ141" s="17">
        <v>78.779999999999973</v>
      </c>
      <c r="AK141" s="17">
        <v>141.8900000000001</v>
      </c>
      <c r="AL141" s="17">
        <v>59.42999999999995</v>
      </c>
      <c r="AM141" s="17">
        <v>16.789999999999992</v>
      </c>
      <c r="AN141" s="17">
        <v>26.879999999999995</v>
      </c>
      <c r="AO141" s="20">
        <f t="shared" si="23"/>
        <v>155.40999999999963</v>
      </c>
      <c r="AP141" s="20">
        <f t="shared" si="23"/>
        <v>135.3399999999998</v>
      </c>
      <c r="AQ141" s="20">
        <f t="shared" si="23"/>
        <v>287.83000000000004</v>
      </c>
      <c r="AR141" s="20">
        <f t="shared" si="23"/>
        <v>86.350000000000108</v>
      </c>
      <c r="AS141" s="20">
        <f t="shared" si="23"/>
        <v>842.10000000000218</v>
      </c>
      <c r="AT141" s="20">
        <f t="shared" si="23"/>
        <v>243.04000000000025</v>
      </c>
      <c r="AU141" s="20">
        <f t="shared" si="23"/>
        <v>135.4100000000002</v>
      </c>
      <c r="AV141" s="20">
        <f t="shared" si="23"/>
        <v>489.65000000000038</v>
      </c>
      <c r="AW141" s="20">
        <f t="shared" si="23"/>
        <v>890.59000000000128</v>
      </c>
      <c r="AX141" s="20">
        <f t="shared" si="23"/>
        <v>376.65999999999985</v>
      </c>
      <c r="AY141" s="20">
        <f t="shared" si="23"/>
        <v>107.48999999999964</v>
      </c>
      <c r="AZ141" s="20">
        <f t="shared" si="23"/>
        <v>173.7600000000001</v>
      </c>
      <c r="BA141" s="17">
        <v>2.04</v>
      </c>
      <c r="BB141" s="17">
        <v>1.78</v>
      </c>
      <c r="BC141" s="17">
        <v>3.78</v>
      </c>
      <c r="BD141" s="17">
        <v>1.1399999999999999</v>
      </c>
      <c r="BE141" s="17">
        <v>11.11</v>
      </c>
      <c r="BF141" s="17">
        <v>3.21</v>
      </c>
      <c r="BG141" s="17">
        <v>1.79</v>
      </c>
      <c r="BH141" s="17">
        <v>6.5</v>
      </c>
      <c r="BI141" s="17">
        <v>11.84</v>
      </c>
      <c r="BJ141" s="17">
        <v>5.0199999999999996</v>
      </c>
      <c r="BK141" s="17">
        <v>1.43</v>
      </c>
      <c r="BL141" s="17">
        <v>2.3199999999999998</v>
      </c>
      <c r="BM141" s="20">
        <f t="shared" si="24"/>
        <v>157.44999999999962</v>
      </c>
      <c r="BN141" s="20">
        <f t="shared" si="24"/>
        <v>137.11999999999981</v>
      </c>
      <c r="BO141" s="20">
        <f t="shared" si="24"/>
        <v>291.61</v>
      </c>
      <c r="BP141" s="20">
        <f t="shared" si="24"/>
        <v>87.490000000000109</v>
      </c>
      <c r="BQ141" s="20">
        <f t="shared" si="24"/>
        <v>853.2100000000022</v>
      </c>
      <c r="BR141" s="20">
        <f t="shared" si="24"/>
        <v>246.25000000000026</v>
      </c>
      <c r="BS141" s="20">
        <f t="shared" si="24"/>
        <v>137.20000000000019</v>
      </c>
      <c r="BT141" s="20">
        <f t="shared" si="24"/>
        <v>496.15000000000038</v>
      </c>
      <c r="BU141" s="20">
        <f t="shared" si="24"/>
        <v>902.43000000000131</v>
      </c>
      <c r="BV141" s="20">
        <f t="shared" si="24"/>
        <v>381.67999999999984</v>
      </c>
      <c r="BW141" s="20">
        <f t="shared" si="24"/>
        <v>108.91999999999965</v>
      </c>
      <c r="BX141" s="20">
        <f t="shared" si="24"/>
        <v>176.0800000000001</v>
      </c>
      <c r="BY141" s="17">
        <f t="shared" si="16"/>
        <v>3129.5600000000031</v>
      </c>
      <c r="BZ141" s="17">
        <f t="shared" si="17"/>
        <v>156.48000000000002</v>
      </c>
      <c r="CA141" s="17">
        <f t="shared" si="18"/>
        <v>689.55000000000007</v>
      </c>
      <c r="CB141" s="17">
        <f t="shared" si="19"/>
        <v>3975.5900000000033</v>
      </c>
    </row>
    <row r="143" spans="1:80" x14ac:dyDescent="0.25">
      <c r="A143" t="s">
        <v>637</v>
      </c>
    </row>
    <row r="144" spans="1:80" x14ac:dyDescent="0.25">
      <c r="A144" t="s">
        <v>643</v>
      </c>
    </row>
    <row r="145" spans="1:80" x14ac:dyDescent="0.25">
      <c r="A145" t="s">
        <v>638</v>
      </c>
    </row>
    <row r="146" spans="1:80" x14ac:dyDescent="0.25">
      <c r="A146" t="s">
        <v>639</v>
      </c>
    </row>
    <row r="147" spans="1:80" s="1" customFormat="1" x14ac:dyDescent="0.25">
      <c r="A147" t="s">
        <v>640</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7"/>
      <c r="AD147" s="17"/>
      <c r="AE147" s="17"/>
      <c r="AF147" s="17"/>
      <c r="AG147" s="17"/>
      <c r="AH147" s="17"/>
      <c r="AI147" s="17"/>
      <c r="AJ147" s="17"/>
      <c r="AK147" s="17"/>
      <c r="AL147" s="17"/>
      <c r="AM147" s="17"/>
      <c r="AN147" s="17"/>
      <c r="AO147" s="16"/>
      <c r="AP147" s="16"/>
      <c r="AQ147" s="16"/>
      <c r="AR147" s="16"/>
      <c r="AS147" s="16"/>
      <c r="AT147" s="16"/>
      <c r="AU147" s="16"/>
      <c r="AV147" s="16"/>
      <c r="AW147" s="16"/>
      <c r="AX147" s="16"/>
      <c r="AY147" s="16"/>
      <c r="AZ147" s="16"/>
      <c r="BA147" s="17"/>
      <c r="BB147" s="17"/>
      <c r="BC147" s="17"/>
      <c r="BD147" s="17"/>
      <c r="BE147" s="17"/>
      <c r="BF147" s="17"/>
      <c r="BG147" s="17"/>
      <c r="BH147" s="17"/>
      <c r="BI147" s="17"/>
      <c r="BJ147" s="17"/>
      <c r="BK147" s="17"/>
      <c r="BL147" s="17"/>
      <c r="BM147" s="16"/>
      <c r="BN147" s="16"/>
      <c r="BO147" s="16"/>
      <c r="BP147" s="16"/>
      <c r="BQ147" s="16"/>
      <c r="BR147" s="16"/>
      <c r="BS147" s="16"/>
      <c r="BT147" s="16"/>
      <c r="BU147" s="16"/>
      <c r="BV147" s="16"/>
      <c r="BW147" s="16"/>
      <c r="BX147" s="16"/>
      <c r="BY147" s="17"/>
      <c r="BZ147" s="17"/>
      <c r="CA147" s="17"/>
      <c r="CB147" s="17"/>
    </row>
    <row r="148" spans="1:80" s="1" customFormat="1" x14ac:dyDescent="0.25">
      <c r="A148" t="s">
        <v>641</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7"/>
      <c r="AD148" s="17"/>
      <c r="AE148" s="17"/>
      <c r="AF148" s="17"/>
      <c r="AG148" s="17"/>
      <c r="AH148" s="17"/>
      <c r="AI148" s="17"/>
      <c r="AJ148" s="17"/>
      <c r="AK148" s="17"/>
      <c r="AL148" s="17"/>
      <c r="AM148" s="17"/>
      <c r="AN148" s="17"/>
      <c r="AO148" s="16"/>
      <c r="AP148" s="16"/>
      <c r="AQ148" s="16"/>
      <c r="AR148" s="16"/>
      <c r="AS148" s="16"/>
      <c r="AT148" s="16"/>
      <c r="AU148" s="16"/>
      <c r="AV148" s="16"/>
      <c r="AW148" s="16"/>
      <c r="AX148" s="16"/>
      <c r="AY148" s="16"/>
      <c r="AZ148" s="16"/>
      <c r="BA148" s="17"/>
      <c r="BB148" s="17"/>
      <c r="BC148" s="17"/>
      <c r="BD148" s="17"/>
      <c r="BE148" s="17"/>
      <c r="BF148" s="17"/>
      <c r="BG148" s="17"/>
      <c r="BH148" s="17"/>
      <c r="BI148" s="17"/>
      <c r="BJ148" s="17"/>
      <c r="BK148" s="17"/>
      <c r="BL148" s="17"/>
      <c r="BM148" s="16"/>
      <c r="BN148" s="16"/>
      <c r="BO148" s="16"/>
      <c r="BP148" s="16"/>
      <c r="BQ148" s="16"/>
      <c r="BR148" s="16"/>
      <c r="BS148" s="16"/>
      <c r="BT148" s="16"/>
      <c r="BU148" s="16"/>
      <c r="BV148" s="16"/>
      <c r="BW148" s="16"/>
      <c r="BX148" s="16"/>
      <c r="BY148" s="17"/>
      <c r="BZ148" s="17"/>
      <c r="CA148" s="17"/>
      <c r="CB148" s="17"/>
    </row>
    <row r="149" spans="1:80" s="1" customFormat="1" x14ac:dyDescent="0.25">
      <c r="A149" t="s">
        <v>642</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7"/>
      <c r="AD149" s="17"/>
      <c r="AE149" s="17"/>
      <c r="AF149" s="17"/>
      <c r="AG149" s="17"/>
      <c r="AH149" s="17"/>
      <c r="AI149" s="17"/>
      <c r="AJ149" s="17"/>
      <c r="AK149" s="17"/>
      <c r="AL149" s="17"/>
      <c r="AM149" s="17"/>
      <c r="AN149" s="17"/>
      <c r="AO149" s="16"/>
      <c r="AP149" s="16"/>
      <c r="AQ149" s="16"/>
      <c r="AR149" s="16"/>
      <c r="AS149" s="16"/>
      <c r="AT149" s="16"/>
      <c r="AU149" s="16"/>
      <c r="AV149" s="16"/>
      <c r="AW149" s="16"/>
      <c r="AX149" s="16"/>
      <c r="AY149" s="16"/>
      <c r="AZ149" s="16"/>
      <c r="BA149" s="17"/>
      <c r="BB149" s="17"/>
      <c r="BC149" s="17"/>
      <c r="BD149" s="17"/>
      <c r="BE149" s="17"/>
      <c r="BF149" s="17"/>
      <c r="BG149" s="17"/>
      <c r="BH149" s="17"/>
      <c r="BI149" s="17"/>
      <c r="BJ149" s="17"/>
      <c r="BK149" s="17"/>
      <c r="BL149" s="17"/>
      <c r="BM149" s="16"/>
      <c r="BN149" s="16"/>
      <c r="BO149" s="16"/>
      <c r="BP149" s="16"/>
      <c r="BQ149" s="16"/>
      <c r="BR149" s="16"/>
      <c r="BS149" s="16"/>
      <c r="BT149" s="16"/>
      <c r="BU149" s="16"/>
      <c r="BV149" s="16"/>
      <c r="BW149" s="16"/>
      <c r="BX149" s="16"/>
      <c r="BY149" s="17"/>
      <c r="BZ149" s="17"/>
      <c r="CA149" s="17"/>
      <c r="CB149" s="17"/>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Summary</vt:lpstr>
      <vt:lpstr>2006</vt:lpstr>
      <vt:lpstr>2007</vt:lpstr>
      <vt:lpstr>2008</vt:lpstr>
      <vt:lpstr>2009</vt:lpstr>
      <vt:lpstr>2010</vt:lpstr>
      <vt:lpstr>2011</vt:lpstr>
      <vt:lpstr>2012</vt:lpstr>
      <vt:lpstr>2013</vt:lpstr>
      <vt:lpstr>2014</vt:lpstr>
      <vt:lpstr>2015</vt:lpstr>
      <vt:lpstr>2016</vt:lpstr>
      <vt:lpstr>Lookup Tables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'Lookup Tables'!Print_Titles</vt:lpstr>
      <vt:lpstr>Summary!Print_Titles</vt:lpstr>
    </vt:vector>
  </TitlesOfParts>
  <Company>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Martin</dc:creator>
  <cp:lastModifiedBy>John Martin</cp:lastModifiedBy>
  <dcterms:created xsi:type="dcterms:W3CDTF">2020-07-06T20:49:52Z</dcterms:created>
  <dcterms:modified xsi:type="dcterms:W3CDTF">2021-09-20T19:57:13Z</dcterms:modified>
</cp:coreProperties>
</file>